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onedrive-global.kpmg.com/personal/vghislandi_kpmg_it/Documents/Desktop/Catalogo/"/>
    </mc:Choice>
  </mc:AlternateContent>
  <xr:revisionPtr revIDLastSave="109" documentId="13_ncr:1_{6B26A6DC-661E-4782-91E3-31C5E9310390}" xr6:coauthVersionLast="47" xr6:coauthVersionMax="47" xr10:uidLastSave="{6AC86953-B7B0-4648-AD04-E5DB855D1793}"/>
  <bookViews>
    <workbookView xWindow="-110" yWindow="-110" windowWidth="19420" windowHeight="11500" firstSheet="17" activeTab="20" xr2:uid="{00000000-000D-0000-FFFF-FFFF00000000}"/>
  </bookViews>
  <sheets>
    <sheet name="CRUSCOTTO" sheetId="38" r:id="rId1"/>
    <sheet name="1. Precursorie" sheetId="19" r:id="rId2"/>
    <sheet name="2. Private" sheetId="33" r:id="rId3"/>
    <sheet name="3. SIP" sheetId="23" r:id="rId4"/>
    <sheet name="4. Telecom lire" sheetId="25" r:id="rId5"/>
    <sheet name="5. Telecom euro" sheetId="27" r:id="rId6"/>
    <sheet name="6. Alto Adige" sheetId="29" r:id="rId7"/>
    <sheet name="7. Basi Militari" sheetId="36" r:id="rId8"/>
    <sheet name="8. Folder" sheetId="31" r:id="rId9"/>
    <sheet name="11. Prototipi" sheetId="43" r:id="rId10"/>
    <sheet name="12. Usi speciali" sheetId="44" r:id="rId11"/>
    <sheet name="13. Internazionali" sheetId="45" r:id="rId12"/>
    <sheet name="14. San Marino" sheetId="48" r:id="rId13"/>
    <sheet name="15. Vaticano" sheetId="49" r:id="rId14"/>
    <sheet name="16. Infostrada" sheetId="50" r:id="rId15"/>
    <sheet name="17. Albacom" sheetId="51" r:id="rId16"/>
    <sheet name="18. Tiscali" sheetId="53" r:id="rId17"/>
    <sheet name="19. ATW" sheetId="52" r:id="rId18"/>
    <sheet name="20. Accesso Web" sheetId="54" r:id="rId19"/>
    <sheet name="21. Adriacom" sheetId="55" r:id="rId20"/>
    <sheet name="25. Arcard TCP" sheetId="56" r:id="rId21"/>
    <sheet name="Menu tendina" sheetId="21" r:id="rId22"/>
  </sheets>
  <definedNames>
    <definedName name="_xlnm._FilterDatabase" localSheetId="1" hidden="1">'1. Precursorie'!$A$1:$R$288</definedName>
    <definedName name="_xlnm._FilterDatabase" localSheetId="9" hidden="1">'11. Prototipi'!$A$1:$Z$785</definedName>
    <definedName name="_xlnm._FilterDatabase" localSheetId="11" hidden="1">'13. Internazionali'!$A$1:$V$342</definedName>
    <definedName name="_xlnm._FilterDatabase" localSheetId="12" hidden="1">'14. San Marino'!$A$1:$T$1</definedName>
    <definedName name="_xlnm._FilterDatabase" localSheetId="13" hidden="1">'15. Vaticano'!$A$1:$T$1</definedName>
    <definedName name="_xlnm._FilterDatabase" localSheetId="14" hidden="1">'16. Infostrada'!$A$1:$T$1</definedName>
    <definedName name="_xlnm._FilterDatabase" localSheetId="15" hidden="1">'17. Albacom'!$A$1:$T$1</definedName>
    <definedName name="_xlnm._FilterDatabase" localSheetId="16" hidden="1">'18. Tiscali'!$A$1:$T$878</definedName>
    <definedName name="_xlnm._FilterDatabase" localSheetId="17" hidden="1">'19. ATW'!$A$1:$T$1</definedName>
    <definedName name="_xlnm._FilterDatabase" localSheetId="2" hidden="1">'2. Private'!$A$1:$S$480</definedName>
    <definedName name="_xlnm._FilterDatabase" localSheetId="18" hidden="1">'20. Accesso Web'!$A$1:$T$1</definedName>
    <definedName name="_xlnm._FilterDatabase" localSheetId="19" hidden="1">'21. Adriacom'!$A$1:$T$1</definedName>
    <definedName name="_xlnm._FilterDatabase" localSheetId="20" hidden="1">'25. Arcard TCP'!$A$1:$T$120</definedName>
    <definedName name="_xlnm._FilterDatabase" localSheetId="3" hidden="1">'3. SIP'!$A$1:$S$443</definedName>
    <definedName name="_xlnm._FilterDatabase" localSheetId="4" hidden="1">'4. Telecom lire'!$A$1:$R$1146</definedName>
    <definedName name="_xlnm._FilterDatabase" localSheetId="5" hidden="1">'5. Telecom euro'!$A$1:$S$1132</definedName>
    <definedName name="_xlnm._FilterDatabase" localSheetId="6" hidden="1">'6. Alto Adige'!$A$1:$S$163</definedName>
    <definedName name="_xlnm._FilterDatabase" localSheetId="7" hidden="1">'7. Basi Militari'!$A$1:$S$43</definedName>
    <definedName name="_xlnm._FilterDatabase" localSheetId="8" hidden="1">'8. Folder'!$A$1:$O$626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6" l="1"/>
  <c r="H4" i="36"/>
  <c r="H5" i="36"/>
  <c r="H6" i="36"/>
  <c r="H7" i="36"/>
  <c r="H8" i="36"/>
  <c r="H9" i="36"/>
  <c r="H10" i="36"/>
  <c r="H11" i="36"/>
  <c r="H12" i="36"/>
  <c r="H13" i="36"/>
  <c r="H14" i="36"/>
  <c r="H15" i="36"/>
  <c r="H16" i="36"/>
  <c r="H17" i="36"/>
  <c r="H18" i="36"/>
  <c r="H19" i="36"/>
  <c r="H20" i="36"/>
  <c r="H21" i="36"/>
  <c r="H22" i="36"/>
  <c r="H23" i="36"/>
  <c r="H24" i="36"/>
  <c r="H25" i="36"/>
  <c r="H26" i="36"/>
  <c r="H27" i="36"/>
  <c r="H28" i="36"/>
  <c r="H29" i="36"/>
  <c r="H30" i="36"/>
  <c r="H31" i="36"/>
  <c r="H32" i="36"/>
  <c r="H33" i="36"/>
  <c r="H34" i="36"/>
  <c r="H35" i="36"/>
  <c r="H36" i="36"/>
  <c r="H37" i="36"/>
  <c r="H38" i="36"/>
  <c r="H39" i="36"/>
  <c r="H40" i="36"/>
  <c r="H41" i="36"/>
  <c r="H42" i="36"/>
  <c r="H43" i="36"/>
  <c r="H3" i="27"/>
  <c r="H4" i="27"/>
  <c r="H5" i="27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H201" i="27"/>
  <c r="H202" i="27"/>
  <c r="H203" i="27"/>
  <c r="H204" i="27"/>
  <c r="H205" i="27"/>
  <c r="H206" i="27"/>
  <c r="H207" i="27"/>
  <c r="H208" i="27"/>
  <c r="H209" i="27"/>
  <c r="H210" i="27"/>
  <c r="H211" i="27"/>
  <c r="H212" i="27"/>
  <c r="H213" i="27"/>
  <c r="H214" i="27"/>
  <c r="H215" i="27"/>
  <c r="H216" i="27"/>
  <c r="H217" i="27"/>
  <c r="H218" i="27"/>
  <c r="H219" i="27"/>
  <c r="H220" i="27"/>
  <c r="H221" i="27"/>
  <c r="H222" i="27"/>
  <c r="H223" i="27"/>
  <c r="H224" i="27"/>
  <c r="H225" i="27"/>
  <c r="H226" i="27"/>
  <c r="H227" i="27"/>
  <c r="H228" i="27"/>
  <c r="H229" i="27"/>
  <c r="H230" i="27"/>
  <c r="H231" i="27"/>
  <c r="H232" i="27"/>
  <c r="H233" i="27"/>
  <c r="H234" i="27"/>
  <c r="H235" i="27"/>
  <c r="H236" i="27"/>
  <c r="H237" i="27"/>
  <c r="H238" i="27"/>
  <c r="H239" i="27"/>
  <c r="H240" i="27"/>
  <c r="H241" i="27"/>
  <c r="H242" i="27"/>
  <c r="H243" i="27"/>
  <c r="H244" i="27"/>
  <c r="H245" i="27"/>
  <c r="H246" i="27"/>
  <c r="H247" i="27"/>
  <c r="H248" i="27"/>
  <c r="H249" i="27"/>
  <c r="H250" i="27"/>
  <c r="H251" i="27"/>
  <c r="H252" i="27"/>
  <c r="H253" i="27"/>
  <c r="H254" i="27"/>
  <c r="H255" i="27"/>
  <c r="H256" i="27"/>
  <c r="H257" i="27"/>
  <c r="H258" i="27"/>
  <c r="H259" i="27"/>
  <c r="H260" i="27"/>
  <c r="H261" i="27"/>
  <c r="H262" i="27"/>
  <c r="H263" i="27"/>
  <c r="H264" i="27"/>
  <c r="H265" i="27"/>
  <c r="H266" i="27"/>
  <c r="H267" i="27"/>
  <c r="H268" i="27"/>
  <c r="H269" i="27"/>
  <c r="H270" i="27"/>
  <c r="H271" i="27"/>
  <c r="H272" i="27"/>
  <c r="H273" i="27"/>
  <c r="H274" i="27"/>
  <c r="H275" i="27"/>
  <c r="H276" i="27"/>
  <c r="H277" i="27"/>
  <c r="H278" i="27"/>
  <c r="H279" i="27"/>
  <c r="H280" i="27"/>
  <c r="H281" i="27"/>
  <c r="H282" i="27"/>
  <c r="H283" i="27"/>
  <c r="H284" i="27"/>
  <c r="H285" i="27"/>
  <c r="H286" i="27"/>
  <c r="H287" i="27"/>
  <c r="H288" i="27"/>
  <c r="H289" i="27"/>
  <c r="H290" i="27"/>
  <c r="H291" i="27"/>
  <c r="H292" i="27"/>
  <c r="H293" i="27"/>
  <c r="H294" i="27"/>
  <c r="H295" i="27"/>
  <c r="H296" i="27"/>
  <c r="H297" i="27"/>
  <c r="H298" i="27"/>
  <c r="H299" i="27"/>
  <c r="H300" i="27"/>
  <c r="H301" i="27"/>
  <c r="H302" i="27"/>
  <c r="H303" i="27"/>
  <c r="H304" i="27"/>
  <c r="H305" i="27"/>
  <c r="H306" i="27"/>
  <c r="H307" i="27"/>
  <c r="H308" i="27"/>
  <c r="H309" i="27"/>
  <c r="H310" i="27"/>
  <c r="H311" i="27"/>
  <c r="H312" i="27"/>
  <c r="H313" i="27"/>
  <c r="H314" i="27"/>
  <c r="H315" i="27"/>
  <c r="H316" i="27"/>
  <c r="H317" i="27"/>
  <c r="H318" i="27"/>
  <c r="H319" i="27"/>
  <c r="H320" i="27"/>
  <c r="H321" i="27"/>
  <c r="H322" i="27"/>
  <c r="H323" i="27"/>
  <c r="H324" i="27"/>
  <c r="H325" i="27"/>
  <c r="H326" i="27"/>
  <c r="H327" i="27"/>
  <c r="H328" i="27"/>
  <c r="H329" i="27"/>
  <c r="H330" i="27"/>
  <c r="H331" i="27"/>
  <c r="H332" i="27"/>
  <c r="H333" i="27"/>
  <c r="H334" i="27"/>
  <c r="H335" i="27"/>
  <c r="H336" i="27"/>
  <c r="H337" i="27"/>
  <c r="H338" i="27"/>
  <c r="H339" i="27"/>
  <c r="H340" i="27"/>
  <c r="H341" i="27"/>
  <c r="H342" i="27"/>
  <c r="H343" i="27"/>
  <c r="H344" i="27"/>
  <c r="H345" i="27"/>
  <c r="H346" i="27"/>
  <c r="H347" i="27"/>
  <c r="H348" i="27"/>
  <c r="H349" i="27"/>
  <c r="H350" i="27"/>
  <c r="H351" i="27"/>
  <c r="H352" i="27"/>
  <c r="H353" i="27"/>
  <c r="H354" i="27"/>
  <c r="H355" i="27"/>
  <c r="H356" i="27"/>
  <c r="H357" i="27"/>
  <c r="H358" i="27"/>
  <c r="H359" i="27"/>
  <c r="H360" i="27"/>
  <c r="H361" i="27"/>
  <c r="H362" i="27"/>
  <c r="H363" i="27"/>
  <c r="H364" i="27"/>
  <c r="H365" i="27"/>
  <c r="H366" i="27"/>
  <c r="H367" i="27"/>
  <c r="H368" i="27"/>
  <c r="H369" i="27"/>
  <c r="H370" i="27"/>
  <c r="H371" i="27"/>
  <c r="H372" i="27"/>
  <c r="H373" i="27"/>
  <c r="H374" i="27"/>
  <c r="H375" i="27"/>
  <c r="H376" i="27"/>
  <c r="H377" i="27"/>
  <c r="H378" i="27"/>
  <c r="H379" i="27"/>
  <c r="H380" i="27"/>
  <c r="H381" i="27"/>
  <c r="H382" i="27"/>
  <c r="H383" i="27"/>
  <c r="H384" i="27"/>
  <c r="H385" i="27"/>
  <c r="H386" i="27"/>
  <c r="H387" i="27"/>
  <c r="H388" i="27"/>
  <c r="H389" i="27"/>
  <c r="H390" i="27"/>
  <c r="H391" i="27"/>
  <c r="H392" i="27"/>
  <c r="H393" i="27"/>
  <c r="H394" i="27"/>
  <c r="H395" i="27"/>
  <c r="H396" i="27"/>
  <c r="H397" i="27"/>
  <c r="H398" i="27"/>
  <c r="H399" i="27"/>
  <c r="H400" i="27"/>
  <c r="H401" i="27"/>
  <c r="H402" i="27"/>
  <c r="H403" i="27"/>
  <c r="H404" i="27"/>
  <c r="H405" i="27"/>
  <c r="H406" i="27"/>
  <c r="H407" i="27"/>
  <c r="H408" i="27"/>
  <c r="H409" i="27"/>
  <c r="H410" i="27"/>
  <c r="H411" i="27"/>
  <c r="H412" i="27"/>
  <c r="H413" i="27"/>
  <c r="H414" i="27"/>
  <c r="H415" i="27"/>
  <c r="H416" i="27"/>
  <c r="H417" i="27"/>
  <c r="H418" i="27"/>
  <c r="H419" i="27"/>
  <c r="H420" i="27"/>
  <c r="H421" i="27"/>
  <c r="H422" i="27"/>
  <c r="H423" i="27"/>
  <c r="H424" i="27"/>
  <c r="H425" i="27"/>
  <c r="H426" i="27"/>
  <c r="H427" i="27"/>
  <c r="H428" i="27"/>
  <c r="H429" i="27"/>
  <c r="H430" i="27"/>
  <c r="H431" i="27"/>
  <c r="H432" i="27"/>
  <c r="H433" i="27"/>
  <c r="H434" i="27"/>
  <c r="H435" i="27"/>
  <c r="H436" i="27"/>
  <c r="H437" i="27"/>
  <c r="H438" i="27"/>
  <c r="H439" i="27"/>
  <c r="H440" i="27"/>
  <c r="H441" i="27"/>
  <c r="H442" i="27"/>
  <c r="H443" i="27"/>
  <c r="H444" i="27"/>
  <c r="H445" i="27"/>
  <c r="H446" i="27"/>
  <c r="H447" i="27"/>
  <c r="H448" i="27"/>
  <c r="H449" i="27"/>
  <c r="H450" i="27"/>
  <c r="H451" i="27"/>
  <c r="H452" i="27"/>
  <c r="H453" i="27"/>
  <c r="H454" i="27"/>
  <c r="H455" i="27"/>
  <c r="H456" i="27"/>
  <c r="H457" i="27"/>
  <c r="H458" i="27"/>
  <c r="H459" i="27"/>
  <c r="H460" i="27"/>
  <c r="H461" i="27"/>
  <c r="H462" i="27"/>
  <c r="H463" i="27"/>
  <c r="H464" i="27"/>
  <c r="H465" i="27"/>
  <c r="H466" i="27"/>
  <c r="H467" i="27"/>
  <c r="H468" i="27"/>
  <c r="H469" i="27"/>
  <c r="H470" i="27"/>
  <c r="H471" i="27"/>
  <c r="H472" i="27"/>
  <c r="H473" i="27"/>
  <c r="H474" i="27"/>
  <c r="H475" i="27"/>
  <c r="H476" i="27"/>
  <c r="H477" i="27"/>
  <c r="H478" i="27"/>
  <c r="H479" i="27"/>
  <c r="H480" i="27"/>
  <c r="H481" i="27"/>
  <c r="H482" i="27"/>
  <c r="H483" i="27"/>
  <c r="H484" i="27"/>
  <c r="H485" i="27"/>
  <c r="H486" i="27"/>
  <c r="H487" i="27"/>
  <c r="H488" i="27"/>
  <c r="H489" i="27"/>
  <c r="H490" i="27"/>
  <c r="H491" i="27"/>
  <c r="H492" i="27"/>
  <c r="H493" i="27"/>
  <c r="H494" i="27"/>
  <c r="H495" i="27"/>
  <c r="H496" i="27"/>
  <c r="H497" i="27"/>
  <c r="H498" i="27"/>
  <c r="H499" i="27"/>
  <c r="H500" i="27"/>
  <c r="H501" i="27"/>
  <c r="H502" i="27"/>
  <c r="H503" i="27"/>
  <c r="H504" i="27"/>
  <c r="H505" i="27"/>
  <c r="H506" i="27"/>
  <c r="H507" i="27"/>
  <c r="H508" i="27"/>
  <c r="H509" i="27"/>
  <c r="H510" i="27"/>
  <c r="H511" i="27"/>
  <c r="H512" i="27"/>
  <c r="H513" i="27"/>
  <c r="H514" i="27"/>
  <c r="H515" i="27"/>
  <c r="H516" i="27"/>
  <c r="H517" i="27"/>
  <c r="H518" i="27"/>
  <c r="H519" i="27"/>
  <c r="H520" i="27"/>
  <c r="H521" i="27"/>
  <c r="H522" i="27"/>
  <c r="H523" i="27"/>
  <c r="H524" i="27"/>
  <c r="H525" i="27"/>
  <c r="H526" i="27"/>
  <c r="H527" i="27"/>
  <c r="H528" i="27"/>
  <c r="H529" i="27"/>
  <c r="H530" i="27"/>
  <c r="H531" i="27"/>
  <c r="H532" i="27"/>
  <c r="H533" i="27"/>
  <c r="H534" i="27"/>
  <c r="H535" i="27"/>
  <c r="H536" i="27"/>
  <c r="H537" i="27"/>
  <c r="H538" i="27"/>
  <c r="H539" i="27"/>
  <c r="H540" i="27"/>
  <c r="H541" i="27"/>
  <c r="H542" i="27"/>
  <c r="H543" i="27"/>
  <c r="H544" i="27"/>
  <c r="H545" i="27"/>
  <c r="H546" i="27"/>
  <c r="H547" i="27"/>
  <c r="H548" i="27"/>
  <c r="H549" i="27"/>
  <c r="H550" i="27"/>
  <c r="H551" i="27"/>
  <c r="H552" i="27"/>
  <c r="H553" i="27"/>
  <c r="H554" i="27"/>
  <c r="H555" i="27"/>
  <c r="H556" i="27"/>
  <c r="H557" i="27"/>
  <c r="H558" i="27"/>
  <c r="H559" i="27"/>
  <c r="H560" i="27"/>
  <c r="H561" i="27"/>
  <c r="H562" i="27"/>
  <c r="H563" i="27"/>
  <c r="H564" i="27"/>
  <c r="H565" i="27"/>
  <c r="H566" i="27"/>
  <c r="H567" i="27"/>
  <c r="H568" i="27"/>
  <c r="H569" i="27"/>
  <c r="H570" i="27"/>
  <c r="H571" i="27"/>
  <c r="H572" i="27"/>
  <c r="H573" i="27"/>
  <c r="H574" i="27"/>
  <c r="H575" i="27"/>
  <c r="H576" i="27"/>
  <c r="H577" i="27"/>
  <c r="H578" i="27"/>
  <c r="H579" i="27"/>
  <c r="H580" i="27"/>
  <c r="H581" i="27"/>
  <c r="H582" i="27"/>
  <c r="H583" i="27"/>
  <c r="H584" i="27"/>
  <c r="H585" i="27"/>
  <c r="H586" i="27"/>
  <c r="H587" i="27"/>
  <c r="H588" i="27"/>
  <c r="H589" i="27"/>
  <c r="H590" i="27"/>
  <c r="H591" i="27"/>
  <c r="H592" i="27"/>
  <c r="H593" i="27"/>
  <c r="H594" i="27"/>
  <c r="H595" i="27"/>
  <c r="H596" i="27"/>
  <c r="H597" i="27"/>
  <c r="H598" i="27"/>
  <c r="H599" i="27"/>
  <c r="H600" i="27"/>
  <c r="H601" i="27"/>
  <c r="H602" i="27"/>
  <c r="H603" i="27"/>
  <c r="H604" i="27"/>
  <c r="H605" i="27"/>
  <c r="H606" i="27"/>
  <c r="H607" i="27"/>
  <c r="H608" i="27"/>
  <c r="H609" i="27"/>
  <c r="H610" i="27"/>
  <c r="H611" i="27"/>
  <c r="H612" i="27"/>
  <c r="H613" i="27"/>
  <c r="H614" i="27"/>
  <c r="H615" i="27"/>
  <c r="H616" i="27"/>
  <c r="H617" i="27"/>
  <c r="H618" i="27"/>
  <c r="H619" i="27"/>
  <c r="H620" i="27"/>
  <c r="H621" i="27"/>
  <c r="H622" i="27"/>
  <c r="H623" i="27"/>
  <c r="H624" i="27"/>
  <c r="H625" i="27"/>
  <c r="H626" i="27"/>
  <c r="H627" i="27"/>
  <c r="H628" i="27"/>
  <c r="H629" i="27"/>
  <c r="H630" i="27"/>
  <c r="H631" i="27"/>
  <c r="H632" i="27"/>
  <c r="H633" i="27"/>
  <c r="H634" i="27"/>
  <c r="H635" i="27"/>
  <c r="H636" i="27"/>
  <c r="H637" i="27"/>
  <c r="H638" i="27"/>
  <c r="H639" i="27"/>
  <c r="H640" i="27"/>
  <c r="H641" i="27"/>
  <c r="H642" i="27"/>
  <c r="H643" i="27"/>
  <c r="H644" i="27"/>
  <c r="H645" i="27"/>
  <c r="H646" i="27"/>
  <c r="H647" i="27"/>
  <c r="H648" i="27"/>
  <c r="H649" i="27"/>
  <c r="H650" i="27"/>
  <c r="H651" i="27"/>
  <c r="H652" i="27"/>
  <c r="H653" i="27"/>
  <c r="H654" i="27"/>
  <c r="H655" i="27"/>
  <c r="H656" i="27"/>
  <c r="H657" i="27"/>
  <c r="H658" i="27"/>
  <c r="H659" i="27"/>
  <c r="H660" i="27"/>
  <c r="H661" i="27"/>
  <c r="H662" i="27"/>
  <c r="H663" i="27"/>
  <c r="H664" i="27"/>
  <c r="H665" i="27"/>
  <c r="H666" i="27"/>
  <c r="H667" i="27"/>
  <c r="H668" i="27"/>
  <c r="H669" i="27"/>
  <c r="H670" i="27"/>
  <c r="H671" i="27"/>
  <c r="H672" i="27"/>
  <c r="H673" i="27"/>
  <c r="H674" i="27"/>
  <c r="H675" i="27"/>
  <c r="H676" i="27"/>
  <c r="H677" i="27"/>
  <c r="H678" i="27"/>
  <c r="H679" i="27"/>
  <c r="H680" i="27"/>
  <c r="H681" i="27"/>
  <c r="H682" i="27"/>
  <c r="H683" i="27"/>
  <c r="H684" i="27"/>
  <c r="H685" i="27"/>
  <c r="H686" i="27"/>
  <c r="H687" i="27"/>
  <c r="H688" i="27"/>
  <c r="H689" i="27"/>
  <c r="H690" i="27"/>
  <c r="H691" i="27"/>
  <c r="H692" i="27"/>
  <c r="H693" i="27"/>
  <c r="H694" i="27"/>
  <c r="H695" i="27"/>
  <c r="H696" i="27"/>
  <c r="H697" i="27"/>
  <c r="H698" i="27"/>
  <c r="H699" i="27"/>
  <c r="H700" i="27"/>
  <c r="H701" i="27"/>
  <c r="H702" i="27"/>
  <c r="H703" i="27"/>
  <c r="H704" i="27"/>
  <c r="H705" i="27"/>
  <c r="H706" i="27"/>
  <c r="H707" i="27"/>
  <c r="H708" i="27"/>
  <c r="H709" i="27"/>
  <c r="H710" i="27"/>
  <c r="H711" i="27"/>
  <c r="H712" i="27"/>
  <c r="H713" i="27"/>
  <c r="H714" i="27"/>
  <c r="H715" i="27"/>
  <c r="H716" i="27"/>
  <c r="H717" i="27"/>
  <c r="H718" i="27"/>
  <c r="H719" i="27"/>
  <c r="H720" i="27"/>
  <c r="H721" i="27"/>
  <c r="H722" i="27"/>
  <c r="H723" i="27"/>
  <c r="H724" i="27"/>
  <c r="H725" i="27"/>
  <c r="H726" i="27"/>
  <c r="H727" i="27"/>
  <c r="H728" i="27"/>
  <c r="H729" i="27"/>
  <c r="H730" i="27"/>
  <c r="H731" i="27"/>
  <c r="H732" i="27"/>
  <c r="H733" i="27"/>
  <c r="H734" i="27"/>
  <c r="H735" i="27"/>
  <c r="H736" i="27"/>
  <c r="H737" i="27"/>
  <c r="H738" i="27"/>
  <c r="H739" i="27"/>
  <c r="H740" i="27"/>
  <c r="H741" i="27"/>
  <c r="H742" i="27"/>
  <c r="H743" i="27"/>
  <c r="H744" i="27"/>
  <c r="H745" i="27"/>
  <c r="H746" i="27"/>
  <c r="H747" i="27"/>
  <c r="H748" i="27"/>
  <c r="H749" i="27"/>
  <c r="H750" i="27"/>
  <c r="H751" i="27"/>
  <c r="H752" i="27"/>
  <c r="H753" i="27"/>
  <c r="H754" i="27"/>
  <c r="H755" i="27"/>
  <c r="H756" i="27"/>
  <c r="H757" i="27"/>
  <c r="H758" i="27"/>
  <c r="H759" i="27"/>
  <c r="H760" i="27"/>
  <c r="H761" i="27"/>
  <c r="H762" i="27"/>
  <c r="H763" i="27"/>
  <c r="H764" i="27"/>
  <c r="H765" i="27"/>
  <c r="H766" i="27"/>
  <c r="H767" i="27"/>
  <c r="H768" i="27"/>
  <c r="H769" i="27"/>
  <c r="H770" i="27"/>
  <c r="H771" i="27"/>
  <c r="H772" i="27"/>
  <c r="H773" i="27"/>
  <c r="H774" i="27"/>
  <c r="H775" i="27"/>
  <c r="H776" i="27"/>
  <c r="H777" i="27"/>
  <c r="H778" i="27"/>
  <c r="H779" i="27"/>
  <c r="H780" i="27"/>
  <c r="H781" i="27"/>
  <c r="H782" i="27"/>
  <c r="H783" i="27"/>
  <c r="H784" i="27"/>
  <c r="H785" i="27"/>
  <c r="H786" i="27"/>
  <c r="H787" i="27"/>
  <c r="H788" i="27"/>
  <c r="H789" i="27"/>
  <c r="H790" i="27"/>
  <c r="H791" i="27"/>
  <c r="H792" i="27"/>
  <c r="H793" i="27"/>
  <c r="H794" i="27"/>
  <c r="H795" i="27"/>
  <c r="H796" i="27"/>
  <c r="H797" i="27"/>
  <c r="H798" i="27"/>
  <c r="H799" i="27"/>
  <c r="H800" i="27"/>
  <c r="H801" i="27"/>
  <c r="H802" i="27"/>
  <c r="H803" i="27"/>
  <c r="H804" i="27"/>
  <c r="H805" i="27"/>
  <c r="H806" i="27"/>
  <c r="H807" i="27"/>
  <c r="H808" i="27"/>
  <c r="H809" i="27"/>
  <c r="H810" i="27"/>
  <c r="H811" i="27"/>
  <c r="H812" i="27"/>
  <c r="H813" i="27"/>
  <c r="H814" i="27"/>
  <c r="H815" i="27"/>
  <c r="H816" i="27"/>
  <c r="H817" i="27"/>
  <c r="H818" i="27"/>
  <c r="H819" i="27"/>
  <c r="H820" i="27"/>
  <c r="H821" i="27"/>
  <c r="H822" i="27"/>
  <c r="H823" i="27"/>
  <c r="H824" i="27"/>
  <c r="H825" i="27"/>
  <c r="H826" i="27"/>
  <c r="H827" i="27"/>
  <c r="H828" i="27"/>
  <c r="H829" i="27"/>
  <c r="H830" i="27"/>
  <c r="H831" i="27"/>
  <c r="H832" i="27"/>
  <c r="H833" i="27"/>
  <c r="H834" i="27"/>
  <c r="H835" i="27"/>
  <c r="H836" i="27"/>
  <c r="H837" i="27"/>
  <c r="H838" i="27"/>
  <c r="H839" i="27"/>
  <c r="H840" i="27"/>
  <c r="H841" i="27"/>
  <c r="H842" i="27"/>
  <c r="H843" i="27"/>
  <c r="H844" i="27"/>
  <c r="H845" i="27"/>
  <c r="H846" i="27"/>
  <c r="H847" i="27"/>
  <c r="H848" i="27"/>
  <c r="H849" i="27"/>
  <c r="H850" i="27"/>
  <c r="H851" i="27"/>
  <c r="H852" i="27"/>
  <c r="H853" i="27"/>
  <c r="H854" i="27"/>
  <c r="H855" i="27"/>
  <c r="H856" i="27"/>
  <c r="H857" i="27"/>
  <c r="H858" i="27"/>
  <c r="H859" i="27"/>
  <c r="H860" i="27"/>
  <c r="H861" i="27"/>
  <c r="H862" i="27"/>
  <c r="H863" i="27"/>
  <c r="H864" i="27"/>
  <c r="H865" i="27"/>
  <c r="H866" i="27"/>
  <c r="H867" i="27"/>
  <c r="H868" i="27"/>
  <c r="H869" i="27"/>
  <c r="H870" i="27"/>
  <c r="H871" i="27"/>
  <c r="H872" i="27"/>
  <c r="H873" i="27"/>
  <c r="H874" i="27"/>
  <c r="H875" i="27"/>
  <c r="H876" i="27"/>
  <c r="H877" i="27"/>
  <c r="H878" i="27"/>
  <c r="H879" i="27"/>
  <c r="H880" i="27"/>
  <c r="H881" i="27"/>
  <c r="H882" i="27"/>
  <c r="H883" i="27"/>
  <c r="H884" i="27"/>
  <c r="H885" i="27"/>
  <c r="H886" i="27"/>
  <c r="H887" i="27"/>
  <c r="H888" i="27"/>
  <c r="H889" i="27"/>
  <c r="H890" i="27"/>
  <c r="H891" i="27"/>
  <c r="H892" i="27"/>
  <c r="H893" i="27"/>
  <c r="H894" i="27"/>
  <c r="H895" i="27"/>
  <c r="H896" i="27"/>
  <c r="H897" i="27"/>
  <c r="H898" i="27"/>
  <c r="H899" i="27"/>
  <c r="H900" i="27"/>
  <c r="H901" i="27"/>
  <c r="H902" i="27"/>
  <c r="H903" i="27"/>
  <c r="H904" i="27"/>
  <c r="H905" i="27"/>
  <c r="H906" i="27"/>
  <c r="H907" i="27"/>
  <c r="H908" i="27"/>
  <c r="H909" i="27"/>
  <c r="H910" i="27"/>
  <c r="H911" i="27"/>
  <c r="H912" i="27"/>
  <c r="H913" i="27"/>
  <c r="H914" i="27"/>
  <c r="H915" i="27"/>
  <c r="H916" i="27"/>
  <c r="H917" i="27"/>
  <c r="H918" i="27"/>
  <c r="H919" i="27"/>
  <c r="H920" i="27"/>
  <c r="H921" i="27"/>
  <c r="H922" i="27"/>
  <c r="H923" i="27"/>
  <c r="H924" i="27"/>
  <c r="H925" i="27"/>
  <c r="H926" i="27"/>
  <c r="H927" i="27"/>
  <c r="H928" i="27"/>
  <c r="H929" i="27"/>
  <c r="H930" i="27"/>
  <c r="H931" i="27"/>
  <c r="H932" i="27"/>
  <c r="H933" i="27"/>
  <c r="H934" i="27"/>
  <c r="H935" i="27"/>
  <c r="H936" i="27"/>
  <c r="H937" i="27"/>
  <c r="H938" i="27"/>
  <c r="H939" i="27"/>
  <c r="H940" i="27"/>
  <c r="H941" i="27"/>
  <c r="H942" i="27"/>
  <c r="H943" i="27"/>
  <c r="H944" i="27"/>
  <c r="H945" i="27"/>
  <c r="H946" i="27"/>
  <c r="H947" i="27"/>
  <c r="H948" i="27"/>
  <c r="H949" i="27"/>
  <c r="H950" i="27"/>
  <c r="H951" i="27"/>
  <c r="H952" i="27"/>
  <c r="H953" i="27"/>
  <c r="H954" i="27"/>
  <c r="H955" i="27"/>
  <c r="H956" i="27"/>
  <c r="H957" i="27"/>
  <c r="H958" i="27"/>
  <c r="H959" i="27"/>
  <c r="H960" i="27"/>
  <c r="H961" i="27"/>
  <c r="H962" i="27"/>
  <c r="H963" i="27"/>
  <c r="H964" i="27"/>
  <c r="H965" i="27"/>
  <c r="H966" i="27"/>
  <c r="H967" i="27"/>
  <c r="H968" i="27"/>
  <c r="H969" i="27"/>
  <c r="H970" i="27"/>
  <c r="H971" i="27"/>
  <c r="H972" i="27"/>
  <c r="H973" i="27"/>
  <c r="H974" i="27"/>
  <c r="H975" i="27"/>
  <c r="H976" i="27"/>
  <c r="H977" i="27"/>
  <c r="H978" i="27"/>
  <c r="H979" i="27"/>
  <c r="H980" i="27"/>
  <c r="H981" i="27"/>
  <c r="H982" i="27"/>
  <c r="H983" i="27"/>
  <c r="H984" i="27"/>
  <c r="H985" i="27"/>
  <c r="H986" i="27"/>
  <c r="H987" i="27"/>
  <c r="H988" i="27"/>
  <c r="H989" i="27"/>
  <c r="H990" i="27"/>
  <c r="H991" i="27"/>
  <c r="H992" i="27"/>
  <c r="H993" i="27"/>
  <c r="H994" i="27"/>
  <c r="H995" i="27"/>
  <c r="H996" i="27"/>
  <c r="H997" i="27"/>
  <c r="H998" i="27"/>
  <c r="H999" i="27"/>
  <c r="H1000" i="27"/>
  <c r="H1001" i="27"/>
  <c r="H1002" i="27"/>
  <c r="H1003" i="27"/>
  <c r="H1004" i="27"/>
  <c r="H1005" i="27"/>
  <c r="H1006" i="27"/>
  <c r="H1007" i="27"/>
  <c r="H1008" i="27"/>
  <c r="H1009" i="27"/>
  <c r="H1010" i="27"/>
  <c r="H1011" i="27"/>
  <c r="H1012" i="27"/>
  <c r="H1013" i="27"/>
  <c r="H1014" i="27"/>
  <c r="H1015" i="27"/>
  <c r="H1016" i="27"/>
  <c r="H1017" i="27"/>
  <c r="H1018" i="27"/>
  <c r="H1019" i="27"/>
  <c r="H1020" i="27"/>
  <c r="H1021" i="27"/>
  <c r="H1022" i="27"/>
  <c r="H1023" i="27"/>
  <c r="H1024" i="27"/>
  <c r="H1025" i="27"/>
  <c r="H1026" i="27"/>
  <c r="H1027" i="27"/>
  <c r="H1028" i="27"/>
  <c r="H1029" i="27"/>
  <c r="H1030" i="27"/>
  <c r="H1031" i="27"/>
  <c r="H1032" i="27"/>
  <c r="H1033" i="27"/>
  <c r="H1034" i="27"/>
  <c r="H1035" i="27"/>
  <c r="H1036" i="27"/>
  <c r="H1037" i="27"/>
  <c r="H1038" i="27"/>
  <c r="H1039" i="27"/>
  <c r="H1040" i="27"/>
  <c r="H1041" i="27"/>
  <c r="H1042" i="27"/>
  <c r="H1043" i="27"/>
  <c r="H1044" i="27"/>
  <c r="H1045" i="27"/>
  <c r="H1046" i="27"/>
  <c r="H1047" i="27"/>
  <c r="H1048" i="27"/>
  <c r="H1049" i="27"/>
  <c r="H1050" i="27"/>
  <c r="H1051" i="27"/>
  <c r="H1052" i="27"/>
  <c r="H1053" i="27"/>
  <c r="H1054" i="27"/>
  <c r="H1055" i="27"/>
  <c r="H1056" i="27"/>
  <c r="H1057" i="27"/>
  <c r="H1058" i="27"/>
  <c r="H1059" i="27"/>
  <c r="H1060" i="27"/>
  <c r="H1061" i="27"/>
  <c r="H1062" i="27"/>
  <c r="H1063" i="27"/>
  <c r="H1064" i="27"/>
  <c r="H1065" i="27"/>
  <c r="H1066" i="27"/>
  <c r="H1067" i="27"/>
  <c r="H1068" i="27"/>
  <c r="H1069" i="27"/>
  <c r="H1070" i="27"/>
  <c r="H1071" i="27"/>
  <c r="H1072" i="27"/>
  <c r="H1073" i="27"/>
  <c r="H1074" i="27"/>
  <c r="H1075" i="27"/>
  <c r="H1076" i="27"/>
  <c r="H1077" i="27"/>
  <c r="H1078" i="27"/>
  <c r="H1079" i="27"/>
  <c r="H1080" i="27"/>
  <c r="H1081" i="27"/>
  <c r="H1082" i="27"/>
  <c r="H1083" i="27"/>
  <c r="H1084" i="27"/>
  <c r="H1085" i="27"/>
  <c r="H1086" i="27"/>
  <c r="H1087" i="27"/>
  <c r="H1088" i="27"/>
  <c r="H1089" i="27"/>
  <c r="H1090" i="27"/>
  <c r="H1091" i="27"/>
  <c r="H1092" i="27"/>
  <c r="H1093" i="27"/>
  <c r="H1094" i="27"/>
  <c r="H1095" i="27"/>
  <c r="H1096" i="27"/>
  <c r="H1097" i="27"/>
  <c r="H1098" i="27"/>
  <c r="H1099" i="27"/>
  <c r="H1100" i="27"/>
  <c r="H1101" i="27"/>
  <c r="H1102" i="27"/>
  <c r="H1103" i="27"/>
  <c r="H1104" i="27"/>
  <c r="H1105" i="27"/>
  <c r="H1106" i="27"/>
  <c r="H1107" i="27"/>
  <c r="H1108" i="27"/>
  <c r="H1109" i="27"/>
  <c r="H1110" i="27"/>
  <c r="H1111" i="27"/>
  <c r="H1112" i="27"/>
  <c r="H1113" i="27"/>
  <c r="H1114" i="27"/>
  <c r="H1115" i="27"/>
  <c r="H1116" i="27"/>
  <c r="H1117" i="27"/>
  <c r="H1118" i="27"/>
  <c r="H1119" i="27"/>
  <c r="H1120" i="27"/>
  <c r="H1121" i="27"/>
  <c r="H1122" i="27"/>
  <c r="H1123" i="27"/>
  <c r="H1124" i="27"/>
  <c r="H1125" i="27"/>
  <c r="H1126" i="27"/>
  <c r="H1127" i="27"/>
  <c r="H1128" i="27"/>
  <c r="H1129" i="27"/>
  <c r="H1130" i="27"/>
  <c r="H1131" i="27"/>
  <c r="H1132" i="27"/>
  <c r="H2" i="27"/>
  <c r="T18" i="56" l="1"/>
  <c r="AA23" i="38"/>
  <c r="AA9" i="38"/>
  <c r="Y23" i="38"/>
  <c r="X23" i="38"/>
  <c r="X9" i="38"/>
  <c r="W23" i="38"/>
  <c r="T49" i="56"/>
  <c r="T50" i="56"/>
  <c r="T51" i="56"/>
  <c r="T52" i="56"/>
  <c r="T53" i="56"/>
  <c r="T54" i="56"/>
  <c r="T55" i="56"/>
  <c r="T56" i="56"/>
  <c r="T57" i="56"/>
  <c r="T58" i="56"/>
  <c r="T59" i="56"/>
  <c r="T60" i="56"/>
  <c r="T61" i="56"/>
  <c r="T62" i="56"/>
  <c r="T63" i="56"/>
  <c r="T64" i="56"/>
  <c r="T65" i="56"/>
  <c r="T66" i="56"/>
  <c r="T67" i="56"/>
  <c r="T68" i="56"/>
  <c r="T69" i="56"/>
  <c r="T70" i="56"/>
  <c r="T71" i="56"/>
  <c r="T72" i="56"/>
  <c r="T73" i="56"/>
  <c r="T74" i="56"/>
  <c r="T75" i="56"/>
  <c r="T76" i="56"/>
  <c r="T77" i="56"/>
  <c r="T78" i="56"/>
  <c r="T79" i="56"/>
  <c r="T80" i="56"/>
  <c r="T81" i="56"/>
  <c r="T82" i="56"/>
  <c r="T83" i="56"/>
  <c r="T84" i="56"/>
  <c r="T85" i="56"/>
  <c r="T86" i="56"/>
  <c r="T87" i="56"/>
  <c r="T88" i="56"/>
  <c r="T89" i="56"/>
  <c r="T90" i="56"/>
  <c r="T91" i="56"/>
  <c r="T92" i="56"/>
  <c r="T93" i="56"/>
  <c r="T94" i="56"/>
  <c r="T95" i="56"/>
  <c r="T96" i="56"/>
  <c r="T97" i="56"/>
  <c r="T98" i="56"/>
  <c r="T99" i="56"/>
  <c r="T100" i="56"/>
  <c r="T101" i="56"/>
  <c r="T102" i="56"/>
  <c r="T103" i="56"/>
  <c r="T104" i="56"/>
  <c r="T105" i="56"/>
  <c r="T106" i="56"/>
  <c r="T107" i="56"/>
  <c r="T108" i="56"/>
  <c r="T109" i="56"/>
  <c r="T110" i="56"/>
  <c r="T111" i="56"/>
  <c r="T112" i="56"/>
  <c r="T113" i="56"/>
  <c r="T114" i="56"/>
  <c r="T115" i="56"/>
  <c r="T116" i="56"/>
  <c r="T117" i="56"/>
  <c r="T118" i="56"/>
  <c r="T119" i="56"/>
  <c r="T120" i="56"/>
  <c r="T48" i="56"/>
  <c r="T47" i="56"/>
  <c r="T46" i="56"/>
  <c r="T45" i="56"/>
  <c r="T44" i="56"/>
  <c r="T43" i="56"/>
  <c r="T42" i="56"/>
  <c r="T41" i="56"/>
  <c r="T40" i="56"/>
  <c r="T39" i="56"/>
  <c r="T38" i="56"/>
  <c r="T37" i="56"/>
  <c r="T36" i="56"/>
  <c r="T35" i="56"/>
  <c r="T34" i="56"/>
  <c r="T33" i="56"/>
  <c r="T32" i="56"/>
  <c r="T31" i="56"/>
  <c r="T30" i="56"/>
  <c r="T29" i="56"/>
  <c r="T28" i="56"/>
  <c r="T27" i="56"/>
  <c r="T26" i="56"/>
  <c r="T25" i="56"/>
  <c r="T24" i="56"/>
  <c r="T23" i="56"/>
  <c r="T22" i="56"/>
  <c r="T21" i="56"/>
  <c r="T20" i="56"/>
  <c r="T19" i="56"/>
  <c r="T17" i="56"/>
  <c r="T16" i="56"/>
  <c r="T15" i="56"/>
  <c r="T14" i="56"/>
  <c r="T13" i="56"/>
  <c r="T12" i="56"/>
  <c r="T11" i="56"/>
  <c r="T10" i="56"/>
  <c r="T9" i="56"/>
  <c r="T8" i="56"/>
  <c r="T7" i="56"/>
  <c r="T6" i="56"/>
  <c r="T5" i="56"/>
  <c r="T4" i="56"/>
  <c r="T3" i="56"/>
  <c r="T2" i="56"/>
  <c r="AA20" i="38"/>
  <c r="AA19" i="38"/>
  <c r="Z19" i="38"/>
  <c r="Y20" i="38"/>
  <c r="Y19" i="38"/>
  <c r="W20" i="38"/>
  <c r="X20" i="38"/>
  <c r="X19" i="38"/>
  <c r="W19" i="38"/>
  <c r="AB19" i="38"/>
  <c r="AB20" i="38"/>
  <c r="X21" i="38"/>
  <c r="Z21" i="38" s="1"/>
  <c r="Y21" i="38"/>
  <c r="AA21" i="38"/>
  <c r="AB21" i="38"/>
  <c r="X22" i="38"/>
  <c r="Z22" i="38" s="1"/>
  <c r="Y22" i="38"/>
  <c r="AA22" i="38"/>
  <c r="AB22" i="38"/>
  <c r="AB23" i="38"/>
  <c r="W21" i="38"/>
  <c r="W22" i="38"/>
  <c r="T46" i="52"/>
  <c r="T47" i="52"/>
  <c r="T48" i="52"/>
  <c r="T49" i="52"/>
  <c r="T50" i="52"/>
  <c r="T51" i="52"/>
  <c r="T52" i="52"/>
  <c r="T53" i="52"/>
  <c r="T54" i="52"/>
  <c r="T55" i="52"/>
  <c r="T56" i="52"/>
  <c r="T57" i="52"/>
  <c r="T58" i="52"/>
  <c r="T59" i="52"/>
  <c r="T60" i="52"/>
  <c r="T61" i="52"/>
  <c r="T62" i="52"/>
  <c r="T63" i="52"/>
  <c r="T64" i="52"/>
  <c r="T65" i="52"/>
  <c r="T66" i="52"/>
  <c r="T67" i="52"/>
  <c r="T68" i="52"/>
  <c r="T69" i="52"/>
  <c r="T70" i="52"/>
  <c r="T71" i="52"/>
  <c r="T72" i="52"/>
  <c r="T73" i="52"/>
  <c r="T74" i="52"/>
  <c r="T75" i="52"/>
  <c r="T76" i="52"/>
  <c r="T77" i="52"/>
  <c r="T78" i="52"/>
  <c r="T79" i="52"/>
  <c r="T80" i="52"/>
  <c r="T81" i="52"/>
  <c r="T82" i="52"/>
  <c r="T83" i="52"/>
  <c r="T84" i="52"/>
  <c r="T85" i="52"/>
  <c r="T86" i="52"/>
  <c r="T87" i="52"/>
  <c r="T88" i="52"/>
  <c r="T89" i="52"/>
  <c r="T90" i="52"/>
  <c r="T91" i="52"/>
  <c r="T92" i="52"/>
  <c r="T93" i="52"/>
  <c r="T94" i="52"/>
  <c r="T95" i="52"/>
  <c r="T96" i="52"/>
  <c r="T97" i="52"/>
  <c r="T98" i="52"/>
  <c r="T99" i="52"/>
  <c r="T100" i="52"/>
  <c r="T101" i="52"/>
  <c r="T102" i="52"/>
  <c r="T103" i="52"/>
  <c r="T104" i="52"/>
  <c r="T105" i="52"/>
  <c r="T106" i="52"/>
  <c r="T107" i="52"/>
  <c r="T108" i="52"/>
  <c r="T109" i="52"/>
  <c r="T110" i="52"/>
  <c r="T111" i="52"/>
  <c r="T112" i="52"/>
  <c r="T113" i="52"/>
  <c r="T114" i="52"/>
  <c r="T115" i="52"/>
  <c r="T116" i="52"/>
  <c r="T117" i="52"/>
  <c r="T118" i="52"/>
  <c r="T119" i="52"/>
  <c r="T120" i="52"/>
  <c r="T121" i="52"/>
  <c r="T122" i="52"/>
  <c r="T123" i="52"/>
  <c r="T124" i="52"/>
  <c r="T125" i="52"/>
  <c r="T126" i="52"/>
  <c r="T127" i="52"/>
  <c r="T128" i="52"/>
  <c r="T129" i="52"/>
  <c r="T130" i="52"/>
  <c r="T131" i="52"/>
  <c r="T132" i="52"/>
  <c r="T133" i="52"/>
  <c r="T134" i="52"/>
  <c r="T135" i="52"/>
  <c r="T136" i="52"/>
  <c r="T137" i="52"/>
  <c r="T138" i="52"/>
  <c r="T139" i="52"/>
  <c r="T140" i="52"/>
  <c r="T141" i="52"/>
  <c r="T142" i="52"/>
  <c r="T143" i="52"/>
  <c r="T144" i="52"/>
  <c r="T145" i="52"/>
  <c r="T146" i="52"/>
  <c r="T147" i="52"/>
  <c r="T148" i="52"/>
  <c r="T149" i="52"/>
  <c r="T150" i="52"/>
  <c r="T151" i="52"/>
  <c r="T152" i="52"/>
  <c r="T153" i="52"/>
  <c r="T154" i="52"/>
  <c r="T155" i="52"/>
  <c r="T156" i="52"/>
  <c r="T157" i="52"/>
  <c r="T158" i="52"/>
  <c r="T159" i="52"/>
  <c r="T160" i="52"/>
  <c r="T161" i="52"/>
  <c r="T162" i="52"/>
  <c r="T163" i="52"/>
  <c r="T164" i="52"/>
  <c r="T165" i="52"/>
  <c r="T166" i="52"/>
  <c r="T167" i="52"/>
  <c r="T168" i="52"/>
  <c r="T169" i="52"/>
  <c r="T170" i="52"/>
  <c r="T171" i="52"/>
  <c r="T172" i="52"/>
  <c r="T173" i="52"/>
  <c r="T174" i="52"/>
  <c r="T175" i="52"/>
  <c r="T176" i="52"/>
  <c r="T177" i="52"/>
  <c r="T178" i="52"/>
  <c r="T179" i="52"/>
  <c r="T180" i="52"/>
  <c r="T181" i="52"/>
  <c r="T182" i="52"/>
  <c r="T183" i="52"/>
  <c r="T184" i="52"/>
  <c r="T185" i="52"/>
  <c r="T186" i="52"/>
  <c r="T187" i="52"/>
  <c r="T188" i="52"/>
  <c r="T189" i="52"/>
  <c r="T190" i="52"/>
  <c r="T191" i="52"/>
  <c r="T192" i="52"/>
  <c r="T193" i="52"/>
  <c r="T194" i="52"/>
  <c r="T195" i="52"/>
  <c r="T196" i="52"/>
  <c r="T197" i="52"/>
  <c r="T198" i="52"/>
  <c r="T199" i="52"/>
  <c r="T200" i="52"/>
  <c r="T201" i="52"/>
  <c r="T202" i="52"/>
  <c r="T203" i="52"/>
  <c r="T204" i="52"/>
  <c r="T205" i="52"/>
  <c r="T206" i="52"/>
  <c r="T207" i="52"/>
  <c r="T208" i="52"/>
  <c r="T209" i="52"/>
  <c r="T210" i="52"/>
  <c r="T211" i="52"/>
  <c r="T212" i="52"/>
  <c r="T213" i="52"/>
  <c r="T214" i="52"/>
  <c r="T215" i="52"/>
  <c r="T216" i="52"/>
  <c r="T217" i="52"/>
  <c r="T218" i="52"/>
  <c r="T219" i="52"/>
  <c r="T220" i="52"/>
  <c r="T221" i="52"/>
  <c r="T222" i="52"/>
  <c r="T223" i="52"/>
  <c r="T224" i="52"/>
  <c r="T225" i="52"/>
  <c r="T226" i="52"/>
  <c r="T227" i="52"/>
  <c r="T228" i="52"/>
  <c r="T229" i="52"/>
  <c r="T230" i="52"/>
  <c r="T231" i="52"/>
  <c r="T232" i="52"/>
  <c r="T233" i="52"/>
  <c r="T234" i="52"/>
  <c r="T235" i="52"/>
  <c r="T236" i="52"/>
  <c r="T237" i="52"/>
  <c r="T238" i="52"/>
  <c r="T239" i="52"/>
  <c r="T240" i="52"/>
  <c r="T241" i="52"/>
  <c r="T242" i="52"/>
  <c r="T243" i="52"/>
  <c r="T244" i="52"/>
  <c r="T245" i="52"/>
  <c r="T246" i="52"/>
  <c r="T247" i="52"/>
  <c r="T248" i="52"/>
  <c r="T249" i="52"/>
  <c r="T250" i="52"/>
  <c r="T251" i="52"/>
  <c r="T252" i="52"/>
  <c r="T253" i="52"/>
  <c r="T254" i="52"/>
  <c r="T255" i="52"/>
  <c r="T256" i="52"/>
  <c r="T257" i="52"/>
  <c r="T258" i="52"/>
  <c r="T259" i="52"/>
  <c r="T260" i="52"/>
  <c r="T261" i="52"/>
  <c r="T262" i="52"/>
  <c r="T263" i="52"/>
  <c r="T264" i="52"/>
  <c r="T265" i="52"/>
  <c r="T266" i="52"/>
  <c r="T267" i="52"/>
  <c r="T268" i="52"/>
  <c r="T269" i="52"/>
  <c r="T270" i="52"/>
  <c r="T271" i="52"/>
  <c r="T272" i="52"/>
  <c r="T273" i="52"/>
  <c r="T274" i="52"/>
  <c r="T275" i="52"/>
  <c r="T276" i="52"/>
  <c r="T277" i="52"/>
  <c r="T278" i="52"/>
  <c r="T279" i="52"/>
  <c r="T280" i="52"/>
  <c r="T281" i="52"/>
  <c r="T282" i="52"/>
  <c r="T283" i="52"/>
  <c r="T284" i="52"/>
  <c r="T285" i="52"/>
  <c r="T286" i="52"/>
  <c r="T287" i="52"/>
  <c r="T288" i="52"/>
  <c r="T289" i="52"/>
  <c r="T290" i="52"/>
  <c r="T291" i="52"/>
  <c r="T292" i="52"/>
  <c r="T293" i="52"/>
  <c r="T294" i="52"/>
  <c r="T295" i="52"/>
  <c r="T296" i="52"/>
  <c r="T297" i="52"/>
  <c r="T298" i="52"/>
  <c r="T299" i="52"/>
  <c r="T300" i="52"/>
  <c r="T301" i="52"/>
  <c r="T302" i="52"/>
  <c r="T303" i="52"/>
  <c r="T304" i="52"/>
  <c r="T305" i="52"/>
  <c r="T306" i="52"/>
  <c r="T307" i="52"/>
  <c r="T308" i="52"/>
  <c r="T309" i="52"/>
  <c r="T310" i="52"/>
  <c r="T311" i="52"/>
  <c r="T312" i="52"/>
  <c r="T313" i="52"/>
  <c r="T314" i="52"/>
  <c r="T315" i="52"/>
  <c r="T316" i="52"/>
  <c r="T317" i="52"/>
  <c r="T318" i="52"/>
  <c r="T319" i="52"/>
  <c r="T320" i="52"/>
  <c r="T321" i="52"/>
  <c r="T322" i="52"/>
  <c r="T323" i="52"/>
  <c r="T324" i="52"/>
  <c r="T325" i="52"/>
  <c r="T326" i="52"/>
  <c r="T327" i="52"/>
  <c r="T328" i="52"/>
  <c r="T329" i="52"/>
  <c r="T330" i="52"/>
  <c r="T331" i="52"/>
  <c r="T332" i="52"/>
  <c r="T333" i="52"/>
  <c r="T334" i="52"/>
  <c r="T335" i="52"/>
  <c r="T336" i="52"/>
  <c r="T337" i="52"/>
  <c r="T338" i="52"/>
  <c r="T339" i="52"/>
  <c r="T340" i="52"/>
  <c r="T341" i="52"/>
  <c r="T342" i="52"/>
  <c r="T343" i="52"/>
  <c r="T344" i="52"/>
  <c r="T345" i="52"/>
  <c r="T346" i="52"/>
  <c r="T347" i="52"/>
  <c r="T348" i="52"/>
  <c r="T349" i="52"/>
  <c r="T350" i="52"/>
  <c r="T351" i="52"/>
  <c r="T352" i="52"/>
  <c r="T353" i="52"/>
  <c r="T354" i="52"/>
  <c r="T355" i="52"/>
  <c r="T356" i="52"/>
  <c r="T357" i="52"/>
  <c r="T358" i="52"/>
  <c r="T359" i="52"/>
  <c r="T360" i="52"/>
  <c r="T361" i="52"/>
  <c r="T362" i="52"/>
  <c r="T363" i="52"/>
  <c r="T364" i="52"/>
  <c r="T365" i="52"/>
  <c r="T366" i="52"/>
  <c r="T367" i="52"/>
  <c r="T368" i="52"/>
  <c r="T47" i="55"/>
  <c r="T46" i="55"/>
  <c r="T45" i="55"/>
  <c r="T44" i="55"/>
  <c r="T43" i="55"/>
  <c r="T42" i="55"/>
  <c r="T41" i="55"/>
  <c r="T40" i="55"/>
  <c r="T39" i="55"/>
  <c r="T38" i="55"/>
  <c r="T37" i="55"/>
  <c r="T36" i="55"/>
  <c r="T35" i="55"/>
  <c r="T34" i="55"/>
  <c r="T33" i="55"/>
  <c r="T32" i="55"/>
  <c r="T31" i="55"/>
  <c r="T30" i="55"/>
  <c r="T29" i="55"/>
  <c r="T28" i="55"/>
  <c r="T27" i="55"/>
  <c r="T26" i="55"/>
  <c r="T25" i="55"/>
  <c r="T24" i="55"/>
  <c r="T23" i="55"/>
  <c r="T22" i="55"/>
  <c r="T21" i="55"/>
  <c r="T20" i="55"/>
  <c r="T19" i="55"/>
  <c r="T18" i="55"/>
  <c r="T17" i="55"/>
  <c r="T16" i="55"/>
  <c r="T15" i="55"/>
  <c r="T14" i="55"/>
  <c r="T13" i="55"/>
  <c r="T12" i="55"/>
  <c r="T11" i="55"/>
  <c r="T10" i="55"/>
  <c r="T9" i="55"/>
  <c r="T8" i="55"/>
  <c r="T7" i="55"/>
  <c r="T6" i="55"/>
  <c r="T5" i="55"/>
  <c r="T4" i="55"/>
  <c r="T3" i="55"/>
  <c r="T2" i="55"/>
  <c r="AB18" i="38"/>
  <c r="AA18" i="38"/>
  <c r="Z18" i="38"/>
  <c r="Y18" i="38"/>
  <c r="X18" i="38"/>
  <c r="W18" i="38"/>
  <c r="X17" i="38"/>
  <c r="Z17" i="38" s="1"/>
  <c r="Y17" i="38"/>
  <c r="AA17" i="38"/>
  <c r="T59" i="54"/>
  <c r="T53" i="54"/>
  <c r="T58" i="54"/>
  <c r="T57" i="54"/>
  <c r="T56" i="54"/>
  <c r="T52" i="54"/>
  <c r="T51" i="54"/>
  <c r="T50" i="54"/>
  <c r="T49" i="54"/>
  <c r="T48" i="54"/>
  <c r="T47" i="54"/>
  <c r="T46" i="54"/>
  <c r="T55" i="54"/>
  <c r="T54" i="54"/>
  <c r="T45" i="54"/>
  <c r="T44" i="54"/>
  <c r="T43" i="54"/>
  <c r="T42" i="54"/>
  <c r="T41" i="54"/>
  <c r="T40" i="54"/>
  <c r="T39" i="54"/>
  <c r="T38" i="54"/>
  <c r="T37" i="54"/>
  <c r="T36" i="54"/>
  <c r="T35" i="54"/>
  <c r="T34" i="54"/>
  <c r="T33" i="54"/>
  <c r="T32" i="54"/>
  <c r="T31" i="54"/>
  <c r="T30" i="54"/>
  <c r="T29" i="54"/>
  <c r="T28" i="54"/>
  <c r="T27" i="54"/>
  <c r="T26" i="54"/>
  <c r="T25" i="54"/>
  <c r="T24" i="54"/>
  <c r="T23" i="54"/>
  <c r="T22" i="54"/>
  <c r="T21" i="54"/>
  <c r="T20" i="54"/>
  <c r="T19" i="54"/>
  <c r="T18" i="54"/>
  <c r="T17" i="54"/>
  <c r="T16" i="54"/>
  <c r="T15" i="54"/>
  <c r="T14" i="54"/>
  <c r="T13" i="54"/>
  <c r="T12" i="54"/>
  <c r="T11" i="54"/>
  <c r="T10" i="54"/>
  <c r="T9" i="54"/>
  <c r="T8" i="54"/>
  <c r="T7" i="54"/>
  <c r="T6" i="54"/>
  <c r="T5" i="54"/>
  <c r="T4" i="54"/>
  <c r="T3" i="54"/>
  <c r="T2" i="54"/>
  <c r="AB15" i="38"/>
  <c r="AB14" i="38"/>
  <c r="AA15" i="38"/>
  <c r="AA14" i="38"/>
  <c r="Y15" i="38"/>
  <c r="Y14" i="38"/>
  <c r="X15" i="38"/>
  <c r="X14" i="38"/>
  <c r="W15" i="38"/>
  <c r="W14" i="38"/>
  <c r="Z23" i="38" l="1"/>
  <c r="Z20" i="38"/>
  <c r="V18" i="38"/>
  <c r="T221" i="53"/>
  <c r="T220" i="53"/>
  <c r="T219" i="53"/>
  <c r="T218" i="53"/>
  <c r="T217" i="53"/>
  <c r="T216" i="53"/>
  <c r="T215" i="53"/>
  <c r="T214" i="53"/>
  <c r="T213" i="53"/>
  <c r="T212" i="53"/>
  <c r="T211" i="53"/>
  <c r="T210" i="53"/>
  <c r="T209" i="53"/>
  <c r="T55" i="53"/>
  <c r="T54" i="53"/>
  <c r="T45" i="53"/>
  <c r="T44" i="53"/>
  <c r="T43" i="53"/>
  <c r="T42" i="53"/>
  <c r="T41" i="53"/>
  <c r="T40" i="53"/>
  <c r="T39" i="53"/>
  <c r="T38" i="53"/>
  <c r="T37" i="53"/>
  <c r="T36" i="53"/>
  <c r="T35" i="53"/>
  <c r="T34" i="53"/>
  <c r="T33" i="53"/>
  <c r="T32" i="53"/>
  <c r="T31" i="53"/>
  <c r="T30" i="53"/>
  <c r="T29" i="53"/>
  <c r="T28" i="53"/>
  <c r="T27" i="53"/>
  <c r="T26" i="53"/>
  <c r="T25" i="53"/>
  <c r="T24" i="53"/>
  <c r="T23" i="53"/>
  <c r="T22" i="53"/>
  <c r="T21" i="53"/>
  <c r="T20" i="53"/>
  <c r="T19" i="53"/>
  <c r="T18" i="53"/>
  <c r="T17" i="53"/>
  <c r="T16" i="53"/>
  <c r="T15" i="53"/>
  <c r="T14" i="53"/>
  <c r="T13" i="53"/>
  <c r="T12" i="53"/>
  <c r="T11" i="53"/>
  <c r="T10" i="53"/>
  <c r="T9" i="53"/>
  <c r="T8" i="53"/>
  <c r="T7" i="53"/>
  <c r="T6" i="53"/>
  <c r="T5" i="53"/>
  <c r="T4" i="53"/>
  <c r="T3" i="53"/>
  <c r="T2" i="53"/>
  <c r="AB17" i="38"/>
  <c r="AA16" i="38"/>
  <c r="Z14" i="38"/>
  <c r="Z15" i="38"/>
  <c r="Y16" i="38"/>
  <c r="Y12" i="38"/>
  <c r="X16" i="38"/>
  <c r="Z16" i="38" s="1"/>
  <c r="X13" i="38"/>
  <c r="W17" i="38"/>
  <c r="W16" i="38"/>
  <c r="W13" i="38"/>
  <c r="T45" i="52"/>
  <c r="T41" i="52"/>
  <c r="T40" i="52"/>
  <c r="T39" i="52"/>
  <c r="T44" i="52"/>
  <c r="T43" i="52"/>
  <c r="T42" i="52"/>
  <c r="T38" i="52"/>
  <c r="T37" i="52"/>
  <c r="T36" i="52"/>
  <c r="T35" i="52"/>
  <c r="T34" i="52"/>
  <c r="T33" i="52"/>
  <c r="T32" i="52"/>
  <c r="T31" i="52"/>
  <c r="T30" i="52"/>
  <c r="T29" i="52"/>
  <c r="T28" i="52"/>
  <c r="T27" i="52"/>
  <c r="T26" i="52"/>
  <c r="T25" i="52"/>
  <c r="T24" i="52"/>
  <c r="T23" i="52"/>
  <c r="T22" i="52"/>
  <c r="T20" i="52"/>
  <c r="T21" i="52"/>
  <c r="T19" i="52"/>
  <c r="T18" i="52"/>
  <c r="T17" i="52"/>
  <c r="T16" i="52"/>
  <c r="T15" i="52"/>
  <c r="T14" i="52"/>
  <c r="T13" i="52"/>
  <c r="T12" i="52"/>
  <c r="T11" i="52"/>
  <c r="T10" i="52"/>
  <c r="T9" i="52"/>
  <c r="T8" i="52"/>
  <c r="T7" i="52"/>
  <c r="T6" i="52"/>
  <c r="T5" i="52"/>
  <c r="T4" i="52"/>
  <c r="T3" i="52"/>
  <c r="T2" i="52"/>
  <c r="AB16" i="38" l="1"/>
  <c r="AA13" i="38"/>
  <c r="AA12" i="38"/>
  <c r="Z13" i="38"/>
  <c r="Y13" i="38"/>
  <c r="X12" i="38"/>
  <c r="Z12" i="38" s="1"/>
  <c r="W12" i="38"/>
  <c r="V12" i="38" s="1"/>
  <c r="W11" i="38"/>
  <c r="T215" i="51"/>
  <c r="T214" i="51"/>
  <c r="T213" i="51"/>
  <c r="T212" i="51"/>
  <c r="T211" i="51"/>
  <c r="T210" i="51"/>
  <c r="T209" i="51"/>
  <c r="T208" i="51"/>
  <c r="T207" i="51"/>
  <c r="T206" i="51"/>
  <c r="T205" i="51"/>
  <c r="T204" i="51"/>
  <c r="T203" i="51"/>
  <c r="T41" i="51"/>
  <c r="T40" i="51"/>
  <c r="T39" i="51"/>
  <c r="T38" i="51"/>
  <c r="T37" i="51"/>
  <c r="T36" i="51"/>
  <c r="T31" i="51"/>
  <c r="T49" i="51"/>
  <c r="T48" i="51"/>
  <c r="T35" i="51"/>
  <c r="T34" i="51"/>
  <c r="T33" i="51"/>
  <c r="T32" i="51"/>
  <c r="T29" i="51"/>
  <c r="T28" i="51"/>
  <c r="T27" i="51"/>
  <c r="T30" i="51"/>
  <c r="T26" i="51"/>
  <c r="T25" i="51"/>
  <c r="T24" i="51"/>
  <c r="T23" i="51"/>
  <c r="T22" i="51"/>
  <c r="T21" i="51"/>
  <c r="T18" i="51"/>
  <c r="T20" i="51"/>
  <c r="T19" i="51"/>
  <c r="T17" i="51"/>
  <c r="T16" i="51"/>
  <c r="T15" i="51"/>
  <c r="T14" i="51"/>
  <c r="T13" i="51"/>
  <c r="T12" i="51"/>
  <c r="T11" i="51"/>
  <c r="T10" i="51"/>
  <c r="T9" i="51"/>
  <c r="T8" i="51"/>
  <c r="T7" i="51"/>
  <c r="T6" i="51"/>
  <c r="T5" i="51"/>
  <c r="T4" i="51"/>
  <c r="T3" i="51"/>
  <c r="T2" i="51"/>
  <c r="AA11" i="38"/>
  <c r="AA10" i="38"/>
  <c r="X10" i="38"/>
  <c r="Z10" i="38" s="1"/>
  <c r="Y11" i="38"/>
  <c r="Y10" i="38"/>
  <c r="X11" i="38"/>
  <c r="W10" i="38"/>
  <c r="X8" i="38"/>
  <c r="W8" i="38"/>
  <c r="T214" i="50"/>
  <c r="T298" i="50"/>
  <c r="T297" i="50"/>
  <c r="T296" i="50"/>
  <c r="T295" i="50"/>
  <c r="T294" i="50"/>
  <c r="T293" i="50"/>
  <c r="T292" i="50"/>
  <c r="T291" i="50"/>
  <c r="T290" i="50"/>
  <c r="T289" i="50"/>
  <c r="T288" i="50"/>
  <c r="T287" i="50"/>
  <c r="T286" i="50"/>
  <c r="T285" i="50"/>
  <c r="T284" i="50"/>
  <c r="T283" i="50"/>
  <c r="T282" i="50"/>
  <c r="T281" i="50"/>
  <c r="T280" i="50"/>
  <c r="T279" i="50"/>
  <c r="T278" i="50"/>
  <c r="T277" i="50"/>
  <c r="T276" i="50"/>
  <c r="T275" i="50"/>
  <c r="T274" i="50"/>
  <c r="T273" i="50"/>
  <c r="T272" i="50"/>
  <c r="T271" i="50"/>
  <c r="T270" i="50"/>
  <c r="T269" i="50"/>
  <c r="T268" i="50"/>
  <c r="T267" i="50"/>
  <c r="T266" i="50"/>
  <c r="T265" i="50"/>
  <c r="T264" i="50"/>
  <c r="T263" i="50"/>
  <c r="T262" i="50"/>
  <c r="T261" i="50"/>
  <c r="T260" i="50"/>
  <c r="T259" i="50"/>
  <c r="T258" i="50"/>
  <c r="T257" i="50"/>
  <c r="T256" i="50"/>
  <c r="T255" i="50"/>
  <c r="T254" i="50"/>
  <c r="T253" i="50"/>
  <c r="T252" i="50"/>
  <c r="T251" i="50"/>
  <c r="T250" i="50"/>
  <c r="T249" i="50"/>
  <c r="T248" i="50"/>
  <c r="T247" i="50"/>
  <c r="T246" i="50"/>
  <c r="T245" i="50"/>
  <c r="T244" i="50"/>
  <c r="T243" i="50"/>
  <c r="T242" i="50"/>
  <c r="T241" i="50"/>
  <c r="T240" i="50"/>
  <c r="T239" i="50"/>
  <c r="T238" i="50"/>
  <c r="T237" i="50"/>
  <c r="T236" i="50"/>
  <c r="T235" i="50"/>
  <c r="T234" i="50"/>
  <c r="T233" i="50"/>
  <c r="T232" i="50"/>
  <c r="T231" i="50"/>
  <c r="T230" i="50"/>
  <c r="T229" i="50"/>
  <c r="T228" i="50"/>
  <c r="T227" i="50"/>
  <c r="T226" i="50"/>
  <c r="T225" i="50"/>
  <c r="T224" i="50"/>
  <c r="T223" i="50"/>
  <c r="T222" i="50"/>
  <c r="T221" i="50"/>
  <c r="T220" i="50"/>
  <c r="T219" i="50"/>
  <c r="T218" i="50"/>
  <c r="T217" i="50"/>
  <c r="T216" i="50"/>
  <c r="T215" i="50"/>
  <c r="T213" i="50"/>
  <c r="T212" i="50"/>
  <c r="T211" i="50"/>
  <c r="T210" i="50"/>
  <c r="T209" i="50"/>
  <c r="T208" i="50"/>
  <c r="T207" i="50"/>
  <c r="T206" i="50"/>
  <c r="T205" i="50"/>
  <c r="T204" i="50"/>
  <c r="T203" i="50"/>
  <c r="T202" i="50"/>
  <c r="T201" i="50"/>
  <c r="T43" i="50"/>
  <c r="T42" i="50"/>
  <c r="T41" i="50"/>
  <c r="T40" i="50"/>
  <c r="T39" i="50"/>
  <c r="T38" i="50"/>
  <c r="T37" i="50"/>
  <c r="T36" i="50"/>
  <c r="T35" i="50"/>
  <c r="T34" i="50"/>
  <c r="T33" i="50"/>
  <c r="T32" i="50"/>
  <c r="T31" i="50"/>
  <c r="T30" i="50"/>
  <c r="T29" i="50"/>
  <c r="T28" i="50"/>
  <c r="T27" i="50"/>
  <c r="T26" i="50"/>
  <c r="T25" i="50"/>
  <c r="T24" i="50"/>
  <c r="T23" i="50"/>
  <c r="T22" i="50"/>
  <c r="T21" i="50"/>
  <c r="T20" i="50"/>
  <c r="T19" i="50"/>
  <c r="T18" i="50"/>
  <c r="T17" i="50"/>
  <c r="T16" i="50"/>
  <c r="T15" i="50"/>
  <c r="T14" i="50"/>
  <c r="T13" i="50"/>
  <c r="T12" i="50"/>
  <c r="T11" i="50"/>
  <c r="T10" i="50"/>
  <c r="T9" i="50"/>
  <c r="T8" i="50"/>
  <c r="T7" i="50"/>
  <c r="T6" i="50"/>
  <c r="T5" i="50"/>
  <c r="T4" i="50"/>
  <c r="T3" i="50"/>
  <c r="T2" i="50"/>
  <c r="AA8" i="38"/>
  <c r="AB8" i="38"/>
  <c r="Y9" i="38"/>
  <c r="Y8" i="38"/>
  <c r="W9" i="38"/>
  <c r="S3" i="44"/>
  <c r="S4" i="44"/>
  <c r="S5" i="44"/>
  <c r="S6" i="44"/>
  <c r="S7" i="44"/>
  <c r="S8" i="44"/>
  <c r="S9" i="44"/>
  <c r="S10" i="44"/>
  <c r="S11" i="44"/>
  <c r="S12" i="44"/>
  <c r="S13" i="44"/>
  <c r="S14" i="44"/>
  <c r="S15" i="44"/>
  <c r="S16" i="44"/>
  <c r="S17" i="44"/>
  <c r="S18" i="44"/>
  <c r="S19" i="44"/>
  <c r="S20" i="44"/>
  <c r="S21" i="44"/>
  <c r="S22" i="44"/>
  <c r="S23" i="44"/>
  <c r="S24" i="44"/>
  <c r="S25" i="44"/>
  <c r="S26" i="44"/>
  <c r="S27" i="44"/>
  <c r="S28" i="44"/>
  <c r="S29" i="44"/>
  <c r="S30" i="44"/>
  <c r="S31" i="44"/>
  <c r="S32" i="44"/>
  <c r="S33" i="44"/>
  <c r="S34" i="44"/>
  <c r="S35" i="44"/>
  <c r="S36" i="44"/>
  <c r="S37" i="44"/>
  <c r="S38" i="44"/>
  <c r="S39" i="44"/>
  <c r="S40" i="44"/>
  <c r="S41" i="44"/>
  <c r="S42" i="44"/>
  <c r="S43" i="44"/>
  <c r="S44" i="44"/>
  <c r="S45" i="44"/>
  <c r="S46" i="44"/>
  <c r="S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75" i="44"/>
  <c r="S76" i="44"/>
  <c r="S77" i="44"/>
  <c r="S78" i="44"/>
  <c r="S79" i="44"/>
  <c r="S80" i="44"/>
  <c r="S81" i="44"/>
  <c r="S82" i="44"/>
  <c r="S83" i="44"/>
  <c r="S84" i="44"/>
  <c r="S85" i="44"/>
  <c r="S86" i="44"/>
  <c r="S87" i="44"/>
  <c r="S88" i="44"/>
  <c r="S89" i="44"/>
  <c r="S90" i="44"/>
  <c r="S91" i="44"/>
  <c r="S92" i="44"/>
  <c r="S93" i="44"/>
  <c r="S94" i="44"/>
  <c r="S95" i="44"/>
  <c r="S96" i="44"/>
  <c r="S97" i="44"/>
  <c r="S98" i="44"/>
  <c r="S99" i="44"/>
  <c r="S100" i="44"/>
  <c r="S101" i="44"/>
  <c r="S102" i="44"/>
  <c r="S103" i="44"/>
  <c r="S104" i="44"/>
  <c r="S105" i="44"/>
  <c r="S106" i="44"/>
  <c r="S107" i="44"/>
  <c r="S108" i="44"/>
  <c r="S109" i="44"/>
  <c r="S110" i="44"/>
  <c r="S111" i="44"/>
  <c r="S112" i="44"/>
  <c r="S113" i="44"/>
  <c r="S114" i="44"/>
  <c r="S115" i="44"/>
  <c r="S116" i="44"/>
  <c r="S117" i="44"/>
  <c r="S118" i="44"/>
  <c r="S119" i="44"/>
  <c r="S120" i="44"/>
  <c r="S121" i="44"/>
  <c r="S122" i="44"/>
  <c r="S123" i="44"/>
  <c r="S124" i="44"/>
  <c r="S125" i="44"/>
  <c r="S126" i="44"/>
  <c r="S127" i="44"/>
  <c r="S128" i="44"/>
  <c r="S129" i="44"/>
  <c r="S130" i="44"/>
  <c r="S131" i="44"/>
  <c r="S132" i="44"/>
  <c r="S133" i="44"/>
  <c r="S134" i="44"/>
  <c r="S135" i="44"/>
  <c r="S136" i="44"/>
  <c r="S137" i="44"/>
  <c r="S138" i="44"/>
  <c r="S139" i="44"/>
  <c r="S140" i="44"/>
  <c r="S141" i="44"/>
  <c r="S142" i="44"/>
  <c r="S143" i="44"/>
  <c r="S144" i="44"/>
  <c r="S145" i="44"/>
  <c r="S146" i="44"/>
  <c r="S147" i="44"/>
  <c r="S148" i="44"/>
  <c r="S149" i="44"/>
  <c r="S150" i="44"/>
  <c r="S151" i="44"/>
  <c r="S152" i="44"/>
  <c r="S153" i="44"/>
  <c r="S154" i="44"/>
  <c r="S155" i="44"/>
  <c r="S156" i="44"/>
  <c r="S157" i="44"/>
  <c r="S158" i="44"/>
  <c r="S159" i="44"/>
  <c r="S160" i="44"/>
  <c r="S161" i="44"/>
  <c r="S162" i="44"/>
  <c r="S163" i="44"/>
  <c r="S164" i="44"/>
  <c r="S165" i="44"/>
  <c r="S166" i="44"/>
  <c r="S167" i="44"/>
  <c r="S168" i="44"/>
  <c r="S169" i="44"/>
  <c r="S170" i="44"/>
  <c r="S171" i="44"/>
  <c r="S172" i="44"/>
  <c r="S173" i="44"/>
  <c r="S174" i="44"/>
  <c r="S175" i="44"/>
  <c r="S176" i="44"/>
  <c r="S177" i="44"/>
  <c r="S178" i="44"/>
  <c r="S179" i="44"/>
  <c r="S180" i="44"/>
  <c r="S181" i="44"/>
  <c r="S182" i="44"/>
  <c r="S183" i="44"/>
  <c r="S184" i="44"/>
  <c r="S185" i="44"/>
  <c r="S186" i="44"/>
  <c r="S187" i="44"/>
  <c r="S188" i="44"/>
  <c r="S189" i="44"/>
  <c r="S190" i="44"/>
  <c r="S191" i="44"/>
  <c r="S192" i="44"/>
  <c r="S193" i="44"/>
  <c r="S194" i="44"/>
  <c r="S195" i="44"/>
  <c r="S196" i="44"/>
  <c r="S197" i="44"/>
  <c r="S198" i="44"/>
  <c r="S199" i="44"/>
  <c r="S200" i="44"/>
  <c r="S201" i="44"/>
  <c r="S202" i="44"/>
  <c r="S203" i="44"/>
  <c r="S204" i="44"/>
  <c r="S205" i="44"/>
  <c r="S206" i="44"/>
  <c r="S207" i="44"/>
  <c r="S208" i="44"/>
  <c r="S209" i="44"/>
  <c r="S210" i="44"/>
  <c r="S211" i="44"/>
  <c r="S212" i="44"/>
  <c r="S213" i="44"/>
  <c r="S214" i="44"/>
  <c r="S215" i="44"/>
  <c r="S216" i="44"/>
  <c r="S217" i="44"/>
  <c r="S218" i="44"/>
  <c r="S219" i="44"/>
  <c r="S220" i="44"/>
  <c r="S221" i="44"/>
  <c r="S222" i="44"/>
  <c r="S223" i="44"/>
  <c r="S224" i="44"/>
  <c r="S225" i="44"/>
  <c r="S226" i="44"/>
  <c r="S227" i="44"/>
  <c r="S228" i="44"/>
  <c r="S229" i="44"/>
  <c r="S230" i="44"/>
  <c r="S231" i="44"/>
  <c r="S232" i="44"/>
  <c r="S233" i="44"/>
  <c r="S234" i="44"/>
  <c r="S235" i="44"/>
  <c r="S236" i="44"/>
  <c r="S237" i="44"/>
  <c r="S238" i="44"/>
  <c r="S239" i="44"/>
  <c r="S240" i="44"/>
  <c r="S241" i="44"/>
  <c r="S242" i="44"/>
  <c r="S243" i="44"/>
  <c r="S244" i="44"/>
  <c r="S245" i="44"/>
  <c r="S246" i="44"/>
  <c r="S247" i="44"/>
  <c r="S248" i="44"/>
  <c r="S249" i="44"/>
  <c r="S250" i="44"/>
  <c r="S251" i="44"/>
  <c r="S252" i="44"/>
  <c r="S253" i="44"/>
  <c r="S254" i="44"/>
  <c r="S255" i="44"/>
  <c r="S256" i="44"/>
  <c r="S257" i="44"/>
  <c r="S258" i="44"/>
  <c r="S259" i="44"/>
  <c r="S260" i="44"/>
  <c r="S261" i="44"/>
  <c r="S262" i="44"/>
  <c r="S263" i="44"/>
  <c r="S264" i="44"/>
  <c r="S265" i="44"/>
  <c r="S266" i="44"/>
  <c r="S267" i="44"/>
  <c r="S268" i="44"/>
  <c r="S269" i="44"/>
  <c r="S270" i="44"/>
  <c r="S271" i="44"/>
  <c r="S272" i="44"/>
  <c r="S273" i="44"/>
  <c r="S274" i="44"/>
  <c r="S275" i="44"/>
  <c r="S276" i="44"/>
  <c r="S277" i="44"/>
  <c r="S278" i="44"/>
  <c r="S279" i="44"/>
  <c r="S280" i="44"/>
  <c r="S281" i="44"/>
  <c r="S282" i="44"/>
  <c r="S283" i="44"/>
  <c r="S284" i="44"/>
  <c r="S285" i="44"/>
  <c r="S286" i="44"/>
  <c r="S287" i="44"/>
  <c r="S288" i="44"/>
  <c r="S289" i="44"/>
  <c r="S290" i="44"/>
  <c r="S291" i="44"/>
  <c r="S292" i="44"/>
  <c r="S293" i="44"/>
  <c r="S294" i="44"/>
  <c r="S295" i="44"/>
  <c r="S296" i="44"/>
  <c r="S297" i="44"/>
  <c r="S298" i="44"/>
  <c r="S299" i="44"/>
  <c r="S300" i="44"/>
  <c r="S301" i="44"/>
  <c r="S302" i="44"/>
  <c r="S303" i="44"/>
  <c r="S304" i="44"/>
  <c r="S305" i="44"/>
  <c r="S306" i="44"/>
  <c r="S307" i="44"/>
  <c r="S308" i="44"/>
  <c r="S309" i="44"/>
  <c r="S310" i="44"/>
  <c r="S311" i="44"/>
  <c r="S312" i="44"/>
  <c r="S313" i="44"/>
  <c r="S314" i="44"/>
  <c r="S315" i="44"/>
  <c r="S316" i="44"/>
  <c r="S317" i="44"/>
  <c r="S318" i="44"/>
  <c r="S319" i="44"/>
  <c r="S320" i="44"/>
  <c r="S321" i="44"/>
  <c r="S322" i="44"/>
  <c r="S323" i="44"/>
  <c r="S324" i="44"/>
  <c r="S325" i="44"/>
  <c r="S326" i="44"/>
  <c r="S327" i="44"/>
  <c r="S328" i="44"/>
  <c r="S329" i="44"/>
  <c r="S330" i="44"/>
  <c r="S331" i="44"/>
  <c r="S332" i="44"/>
  <c r="S333" i="44"/>
  <c r="S334" i="44"/>
  <c r="S335" i="44"/>
  <c r="S336" i="44"/>
  <c r="S337" i="44"/>
  <c r="S338" i="44"/>
  <c r="S339" i="44"/>
  <c r="S340" i="44"/>
  <c r="S341" i="44"/>
  <c r="S342" i="44"/>
  <c r="S343" i="44"/>
  <c r="S344" i="44"/>
  <c r="S345" i="44"/>
  <c r="S346" i="44"/>
  <c r="S347" i="44"/>
  <c r="S348" i="44"/>
  <c r="S349" i="44"/>
  <c r="S350" i="44"/>
  <c r="S351" i="44"/>
  <c r="S352" i="44"/>
  <c r="S353" i="44"/>
  <c r="S354" i="44"/>
  <c r="S355" i="44"/>
  <c r="S356" i="44"/>
  <c r="S357" i="44"/>
  <c r="S358" i="44"/>
  <c r="S359" i="44"/>
  <c r="S360" i="44"/>
  <c r="S361" i="44"/>
  <c r="S362" i="44"/>
  <c r="S363" i="44"/>
  <c r="S364" i="44"/>
  <c r="S365" i="44"/>
  <c r="S366" i="44"/>
  <c r="S367" i="44"/>
  <c r="S368" i="44"/>
  <c r="S369" i="44"/>
  <c r="S370" i="44"/>
  <c r="S371" i="44"/>
  <c r="S372" i="44"/>
  <c r="S373" i="44"/>
  <c r="S374" i="44"/>
  <c r="S375" i="44"/>
  <c r="S376" i="44"/>
  <c r="S377" i="44"/>
  <c r="S378" i="44"/>
  <c r="S379" i="44"/>
  <c r="S380" i="44"/>
  <c r="S381" i="44"/>
  <c r="S382" i="44"/>
  <c r="S383" i="44"/>
  <c r="S384" i="44"/>
  <c r="S385" i="44"/>
  <c r="S386" i="44"/>
  <c r="S387" i="44"/>
  <c r="S388" i="44"/>
  <c r="S389" i="44"/>
  <c r="S390" i="44"/>
  <c r="S391" i="44"/>
  <c r="S392" i="44"/>
  <c r="S393" i="44"/>
  <c r="S394" i="44"/>
  <c r="S395" i="44"/>
  <c r="S396" i="44"/>
  <c r="S397" i="44"/>
  <c r="S398" i="44"/>
  <c r="S399" i="44"/>
  <c r="S400" i="44"/>
  <c r="S401" i="44"/>
  <c r="S402" i="44"/>
  <c r="S403" i="44"/>
  <c r="S404" i="44"/>
  <c r="S405" i="44"/>
  <c r="S406" i="44"/>
  <c r="S407" i="44"/>
  <c r="S408" i="44"/>
  <c r="S409" i="44"/>
  <c r="S410" i="44"/>
  <c r="S411" i="44"/>
  <c r="S412" i="44"/>
  <c r="S413" i="44"/>
  <c r="S414" i="44"/>
  <c r="S415" i="44"/>
  <c r="S416" i="44"/>
  <c r="S417" i="44"/>
  <c r="S418" i="44"/>
  <c r="S419" i="44"/>
  <c r="S420" i="44"/>
  <c r="S421" i="44"/>
  <c r="S422" i="44"/>
  <c r="S423" i="44"/>
  <c r="S424" i="44"/>
  <c r="S425" i="44"/>
  <c r="S426" i="44"/>
  <c r="S427" i="44"/>
  <c r="S428" i="44"/>
  <c r="S429" i="44"/>
  <c r="S430" i="44"/>
  <c r="S431" i="44"/>
  <c r="S432" i="44"/>
  <c r="S433" i="44"/>
  <c r="S434" i="44"/>
  <c r="S435" i="44"/>
  <c r="S436" i="44"/>
  <c r="S437" i="44"/>
  <c r="S438" i="44"/>
  <c r="S439" i="44"/>
  <c r="S440" i="44"/>
  <c r="S441" i="44"/>
  <c r="S442" i="44"/>
  <c r="S443" i="44"/>
  <c r="S444" i="44"/>
  <c r="S445" i="44"/>
  <c r="S446" i="44"/>
  <c r="S447" i="44"/>
  <c r="S448" i="44"/>
  <c r="S449" i="44"/>
  <c r="S450" i="44"/>
  <c r="S451" i="44"/>
  <c r="S452" i="44"/>
  <c r="S453" i="44"/>
  <c r="S454" i="44"/>
  <c r="S455" i="44"/>
  <c r="S456" i="44"/>
  <c r="S457" i="44"/>
  <c r="S458" i="44"/>
  <c r="S459" i="44"/>
  <c r="S460" i="44"/>
  <c r="S461" i="44"/>
  <c r="S462" i="44"/>
  <c r="S463" i="44"/>
  <c r="S464" i="44"/>
  <c r="S465" i="44"/>
  <c r="S466" i="44"/>
  <c r="S467" i="44"/>
  <c r="S468" i="44"/>
  <c r="S469" i="44"/>
  <c r="S470" i="44"/>
  <c r="S471" i="44"/>
  <c r="S472" i="44"/>
  <c r="S473" i="44"/>
  <c r="S474" i="44"/>
  <c r="S475" i="44"/>
  <c r="S476" i="44"/>
  <c r="S477" i="44"/>
  <c r="S478" i="44"/>
  <c r="S479" i="44"/>
  <c r="S480" i="44"/>
  <c r="S481" i="44"/>
  <c r="S482" i="44"/>
  <c r="S483" i="44"/>
  <c r="S484" i="44"/>
  <c r="S485" i="44"/>
  <c r="S486" i="44"/>
  <c r="S487" i="44"/>
  <c r="S488" i="44"/>
  <c r="S489" i="44"/>
  <c r="S490" i="44"/>
  <c r="S491" i="44"/>
  <c r="S492" i="44"/>
  <c r="S493" i="44"/>
  <c r="S494" i="44"/>
  <c r="S495" i="44"/>
  <c r="S496" i="44"/>
  <c r="S497" i="44"/>
  <c r="S498" i="44"/>
  <c r="S499" i="44"/>
  <c r="S500" i="44"/>
  <c r="S501" i="44"/>
  <c r="S502" i="44"/>
  <c r="S503" i="44"/>
  <c r="S504" i="44"/>
  <c r="S505" i="44"/>
  <c r="S506" i="44"/>
  <c r="S507" i="44"/>
  <c r="S508" i="44"/>
  <c r="S509" i="44"/>
  <c r="S510" i="44"/>
  <c r="S511" i="44"/>
  <c r="S512" i="44"/>
  <c r="S513" i="44"/>
  <c r="S514" i="44"/>
  <c r="S515" i="44"/>
  <c r="S516" i="44"/>
  <c r="S517" i="44"/>
  <c r="S518" i="44"/>
  <c r="S519" i="44"/>
  <c r="S520" i="44"/>
  <c r="S521" i="44"/>
  <c r="S522" i="44"/>
  <c r="S523" i="44"/>
  <c r="S524" i="44"/>
  <c r="S525" i="44"/>
  <c r="S526" i="44"/>
  <c r="S527" i="44"/>
  <c r="S528" i="44"/>
  <c r="S529" i="44"/>
  <c r="S530" i="44"/>
  <c r="S531" i="44"/>
  <c r="S532" i="44"/>
  <c r="S533" i="44"/>
  <c r="S534" i="44"/>
  <c r="S535" i="44"/>
  <c r="S536" i="44"/>
  <c r="S537" i="44"/>
  <c r="S538" i="44"/>
  <c r="S539" i="44"/>
  <c r="S540" i="44"/>
  <c r="S541" i="44"/>
  <c r="S542" i="44"/>
  <c r="S543" i="44"/>
  <c r="S544" i="44"/>
  <c r="S545" i="44"/>
  <c r="S546" i="44"/>
  <c r="S547" i="44"/>
  <c r="S548" i="44"/>
  <c r="S549" i="44"/>
  <c r="S550" i="44"/>
  <c r="S551" i="44"/>
  <c r="S552" i="44"/>
  <c r="S553" i="44"/>
  <c r="S554" i="44"/>
  <c r="S555" i="44"/>
  <c r="S556" i="44"/>
  <c r="S557" i="44"/>
  <c r="S558" i="44"/>
  <c r="S559" i="44"/>
  <c r="S560" i="44"/>
  <c r="S561" i="44"/>
  <c r="S562" i="44"/>
  <c r="S563" i="44"/>
  <c r="S564" i="44"/>
  <c r="S565" i="44"/>
  <c r="S566" i="44"/>
  <c r="S567" i="44"/>
  <c r="S568" i="44"/>
  <c r="S569" i="44"/>
  <c r="S570" i="44"/>
  <c r="S571" i="44"/>
  <c r="S572" i="44"/>
  <c r="S573" i="44"/>
  <c r="S574" i="44"/>
  <c r="S575" i="44"/>
  <c r="S576" i="44"/>
  <c r="S577" i="44"/>
  <c r="S578" i="44"/>
  <c r="S579" i="44"/>
  <c r="S580" i="44"/>
  <c r="S581" i="44"/>
  <c r="S582" i="44"/>
  <c r="S583" i="44"/>
  <c r="S584" i="44"/>
  <c r="S585" i="44"/>
  <c r="S586" i="44"/>
  <c r="S587" i="44"/>
  <c r="S588" i="44"/>
  <c r="S589" i="44"/>
  <c r="S590" i="44"/>
  <c r="S591" i="44"/>
  <c r="S592" i="44"/>
  <c r="S593" i="44"/>
  <c r="S594" i="44"/>
  <c r="S595" i="44"/>
  <c r="S596" i="44"/>
  <c r="S597" i="44"/>
  <c r="S598" i="44"/>
  <c r="S599" i="44"/>
  <c r="S600" i="44"/>
  <c r="S601" i="44"/>
  <c r="S602" i="44"/>
  <c r="S603" i="44"/>
  <c r="S604" i="44"/>
  <c r="S605" i="44"/>
  <c r="S606" i="44"/>
  <c r="S607" i="44"/>
  <c r="S608" i="44"/>
  <c r="S609" i="44"/>
  <c r="S610" i="44"/>
  <c r="S611" i="44"/>
  <c r="S612" i="44"/>
  <c r="S613" i="44"/>
  <c r="S614" i="44"/>
  <c r="S615" i="44"/>
  <c r="S616" i="44"/>
  <c r="S617" i="44"/>
  <c r="S618" i="44"/>
  <c r="S619" i="44"/>
  <c r="S620" i="44"/>
  <c r="S621" i="44"/>
  <c r="S622" i="44"/>
  <c r="S623" i="44"/>
  <c r="S624" i="44"/>
  <c r="S625" i="44"/>
  <c r="S626" i="44"/>
  <c r="S627" i="44"/>
  <c r="S628" i="44"/>
  <c r="S629" i="44"/>
  <c r="S630" i="44"/>
  <c r="S631" i="44"/>
  <c r="S632" i="44"/>
  <c r="S633" i="44"/>
  <c r="S634" i="44"/>
  <c r="S635" i="44"/>
  <c r="S636" i="44"/>
  <c r="S637" i="44"/>
  <c r="S638" i="44"/>
  <c r="S639" i="44"/>
  <c r="S640" i="44"/>
  <c r="S641" i="44"/>
  <c r="S642" i="44"/>
  <c r="S643" i="44"/>
  <c r="S644" i="44"/>
  <c r="S645" i="44"/>
  <c r="S646" i="44"/>
  <c r="S647" i="44"/>
  <c r="S648" i="44"/>
  <c r="S649" i="44"/>
  <c r="S650" i="44"/>
  <c r="S651" i="44"/>
  <c r="S652" i="44"/>
  <c r="S653" i="44"/>
  <c r="S654" i="44"/>
  <c r="S655" i="44"/>
  <c r="S656" i="44"/>
  <c r="S657" i="44"/>
  <c r="S658" i="44"/>
  <c r="S659" i="44"/>
  <c r="S660" i="44"/>
  <c r="S2" i="44"/>
  <c r="R584" i="43"/>
  <c r="F22" i="38"/>
  <c r="F23" i="38"/>
  <c r="F24" i="38"/>
  <c r="F25" i="38"/>
  <c r="F26" i="38"/>
  <c r="F27" i="38"/>
  <c r="F28" i="38"/>
  <c r="F29" i="38"/>
  <c r="F30" i="38"/>
  <c r="F21" i="38"/>
  <c r="T3" i="49"/>
  <c r="T200" i="48"/>
  <c r="T199" i="48"/>
  <c r="T198" i="48"/>
  <c r="T197" i="48"/>
  <c r="T196" i="48"/>
  <c r="T195" i="48"/>
  <c r="T335" i="49"/>
  <c r="T334" i="49"/>
  <c r="T333" i="49"/>
  <c r="T332" i="49"/>
  <c r="T331" i="49"/>
  <c r="T330" i="49"/>
  <c r="T329" i="49"/>
  <c r="T328" i="49"/>
  <c r="T327" i="49"/>
  <c r="T326" i="49"/>
  <c r="T325" i="49"/>
  <c r="T324" i="49"/>
  <c r="T323" i="49"/>
  <c r="T322" i="49"/>
  <c r="T321" i="49"/>
  <c r="T320" i="49"/>
  <c r="T319" i="49"/>
  <c r="T318" i="49"/>
  <c r="T317" i="49"/>
  <c r="T316" i="49"/>
  <c r="T315" i="49"/>
  <c r="T314" i="49"/>
  <c r="T313" i="49"/>
  <c r="T312" i="49"/>
  <c r="T311" i="49"/>
  <c r="T310" i="49"/>
  <c r="T309" i="49"/>
  <c r="T308" i="49"/>
  <c r="T307" i="49"/>
  <c r="T306" i="49"/>
  <c r="T305" i="49"/>
  <c r="T304" i="49"/>
  <c r="T303" i="49"/>
  <c r="T302" i="49"/>
  <c r="T301" i="49"/>
  <c r="T300" i="49"/>
  <c r="T299" i="49"/>
  <c r="T298" i="49"/>
  <c r="T297" i="49"/>
  <c r="T296" i="49"/>
  <c r="T295" i="49"/>
  <c r="T294" i="49"/>
  <c r="T293" i="49"/>
  <c r="T292" i="49"/>
  <c r="T291" i="49"/>
  <c r="T290" i="49"/>
  <c r="T289" i="49"/>
  <c r="T288" i="49"/>
  <c r="T287" i="49"/>
  <c r="T286" i="49"/>
  <c r="T285" i="49"/>
  <c r="T284" i="49"/>
  <c r="T283" i="49"/>
  <c r="T282" i="49"/>
  <c r="T281" i="49"/>
  <c r="T280" i="49"/>
  <c r="T279" i="49"/>
  <c r="T278" i="49"/>
  <c r="T277" i="49"/>
  <c r="T276" i="49"/>
  <c r="T275" i="49"/>
  <c r="T274" i="49"/>
  <c r="T273" i="49"/>
  <c r="T272" i="49"/>
  <c r="T271" i="49"/>
  <c r="T270" i="49"/>
  <c r="T269" i="49"/>
  <c r="T268" i="49"/>
  <c r="T267" i="49"/>
  <c r="T266" i="49"/>
  <c r="T265" i="49"/>
  <c r="T264" i="49"/>
  <c r="T263" i="49"/>
  <c r="T262" i="49"/>
  <c r="T261" i="49"/>
  <c r="T260" i="49"/>
  <c r="T259" i="49"/>
  <c r="T258" i="49"/>
  <c r="T257" i="49"/>
  <c r="T256" i="49"/>
  <c r="T255" i="49"/>
  <c r="T254" i="49"/>
  <c r="T253" i="49"/>
  <c r="T252" i="49"/>
  <c r="T251" i="49"/>
  <c r="T250" i="49"/>
  <c r="T249" i="49"/>
  <c r="T248" i="49"/>
  <c r="T247" i="49"/>
  <c r="T246" i="49"/>
  <c r="T245" i="49"/>
  <c r="T244" i="49"/>
  <c r="T243" i="49"/>
  <c r="T242" i="49"/>
  <c r="T241" i="49"/>
  <c r="T240" i="49"/>
  <c r="T239" i="49"/>
  <c r="T238" i="49"/>
  <c r="T237" i="49"/>
  <c r="T236" i="49"/>
  <c r="T235" i="49"/>
  <c r="T234" i="49"/>
  <c r="T233" i="49"/>
  <c r="T232" i="49"/>
  <c r="T231" i="49"/>
  <c r="T230" i="49"/>
  <c r="T229" i="49"/>
  <c r="T228" i="49"/>
  <c r="T227" i="49"/>
  <c r="T226" i="49"/>
  <c r="T225" i="49"/>
  <c r="T224" i="49"/>
  <c r="T223" i="49"/>
  <c r="T222" i="49"/>
  <c r="T221" i="49"/>
  <c r="T220" i="49"/>
  <c r="T219" i="49"/>
  <c r="T218" i="49"/>
  <c r="T217" i="49"/>
  <c r="T216" i="49"/>
  <c r="T215" i="49"/>
  <c r="T214" i="49"/>
  <c r="T213" i="49"/>
  <c r="T212" i="49"/>
  <c r="T211" i="49"/>
  <c r="T210" i="49"/>
  <c r="T209" i="49"/>
  <c r="T208" i="49"/>
  <c r="T207" i="49"/>
  <c r="T206" i="49"/>
  <c r="T205" i="49"/>
  <c r="T204" i="49"/>
  <c r="T203" i="49"/>
  <c r="T202" i="49"/>
  <c r="T201" i="49"/>
  <c r="T43" i="49"/>
  <c r="T42" i="49"/>
  <c r="T41" i="49"/>
  <c r="T40" i="49"/>
  <c r="T39" i="49"/>
  <c r="T38" i="49"/>
  <c r="T37" i="49"/>
  <c r="T36" i="49"/>
  <c r="T35" i="49"/>
  <c r="T34" i="49"/>
  <c r="T33" i="49"/>
  <c r="T32" i="49"/>
  <c r="T31" i="49"/>
  <c r="T30" i="49"/>
  <c r="T29" i="49"/>
  <c r="T28" i="49"/>
  <c r="T27" i="49"/>
  <c r="T26" i="49"/>
  <c r="T25" i="49"/>
  <c r="T24" i="49"/>
  <c r="T23" i="49"/>
  <c r="T22" i="49"/>
  <c r="T21" i="49"/>
  <c r="T20" i="49"/>
  <c r="T19" i="49"/>
  <c r="T18" i="49"/>
  <c r="T17" i="49"/>
  <c r="T16" i="49"/>
  <c r="T15" i="49"/>
  <c r="T14" i="49"/>
  <c r="T13" i="49"/>
  <c r="T12" i="49"/>
  <c r="T11" i="49"/>
  <c r="T10" i="49"/>
  <c r="T9" i="49"/>
  <c r="T8" i="49"/>
  <c r="T7" i="49"/>
  <c r="T6" i="49"/>
  <c r="T5" i="49"/>
  <c r="T4" i="49"/>
  <c r="T2" i="49"/>
  <c r="X7" i="38"/>
  <c r="V16" i="38"/>
  <c r="V14" i="38"/>
  <c r="T194" i="48"/>
  <c r="T193" i="48"/>
  <c r="T192" i="48"/>
  <c r="T191" i="48"/>
  <c r="T190" i="48"/>
  <c r="T189" i="48"/>
  <c r="T188" i="48"/>
  <c r="T187" i="48"/>
  <c r="T186" i="48"/>
  <c r="T185" i="48"/>
  <c r="T184" i="48"/>
  <c r="T183" i="48"/>
  <c r="T182" i="48"/>
  <c r="T181" i="48"/>
  <c r="T180" i="48"/>
  <c r="T179" i="48"/>
  <c r="T178" i="48"/>
  <c r="T177" i="48"/>
  <c r="T176" i="48"/>
  <c r="T175" i="48"/>
  <c r="T174" i="48"/>
  <c r="T173" i="48"/>
  <c r="T172" i="48"/>
  <c r="T171" i="48"/>
  <c r="T170" i="48"/>
  <c r="T169" i="48"/>
  <c r="T168" i="48"/>
  <c r="T167" i="48"/>
  <c r="T166" i="48"/>
  <c r="T165" i="48"/>
  <c r="T164" i="48"/>
  <c r="T163" i="48"/>
  <c r="T162" i="48"/>
  <c r="T161" i="48"/>
  <c r="T160" i="48"/>
  <c r="T159" i="48"/>
  <c r="T158" i="48"/>
  <c r="T157" i="48"/>
  <c r="T156" i="48"/>
  <c r="T155" i="48"/>
  <c r="T154" i="48"/>
  <c r="T153" i="48"/>
  <c r="T152" i="48"/>
  <c r="T151" i="48"/>
  <c r="T150" i="48"/>
  <c r="T149" i="48"/>
  <c r="T148" i="48"/>
  <c r="T147" i="48"/>
  <c r="T146" i="48"/>
  <c r="T145" i="48"/>
  <c r="T144" i="48"/>
  <c r="T143" i="48"/>
  <c r="T142" i="48"/>
  <c r="T141" i="48"/>
  <c r="T140" i="48"/>
  <c r="T139" i="48"/>
  <c r="T138" i="48"/>
  <c r="T137" i="48"/>
  <c r="T136" i="48"/>
  <c r="T135" i="48"/>
  <c r="T134" i="48"/>
  <c r="T133" i="48"/>
  <c r="T132" i="48"/>
  <c r="T131" i="48"/>
  <c r="T130" i="48"/>
  <c r="T129" i="48"/>
  <c r="T128" i="48"/>
  <c r="T127" i="48"/>
  <c r="T126" i="48"/>
  <c r="T125" i="48"/>
  <c r="T124" i="48"/>
  <c r="T123" i="48"/>
  <c r="T122" i="48"/>
  <c r="T121" i="48"/>
  <c r="T120" i="48"/>
  <c r="T119" i="48"/>
  <c r="T118" i="48"/>
  <c r="T117" i="48"/>
  <c r="T116" i="48"/>
  <c r="T115" i="48"/>
  <c r="T114" i="48"/>
  <c r="T113" i="48"/>
  <c r="T112" i="48"/>
  <c r="T111" i="48"/>
  <c r="T110" i="48"/>
  <c r="T109" i="48"/>
  <c r="T108" i="48"/>
  <c r="T107" i="48"/>
  <c r="T106" i="48"/>
  <c r="T105" i="48"/>
  <c r="T104" i="48"/>
  <c r="T103" i="48"/>
  <c r="T102" i="48"/>
  <c r="T101" i="48"/>
  <c r="T100" i="48"/>
  <c r="T99" i="48"/>
  <c r="T98" i="48"/>
  <c r="T97" i="48"/>
  <c r="T96" i="48"/>
  <c r="T95" i="48"/>
  <c r="T94" i="48"/>
  <c r="T93" i="48"/>
  <c r="T92" i="48"/>
  <c r="T91" i="48"/>
  <c r="T90" i="48"/>
  <c r="T89" i="48"/>
  <c r="T88" i="48"/>
  <c r="T87" i="48"/>
  <c r="T86" i="48"/>
  <c r="T85" i="48"/>
  <c r="T84" i="48"/>
  <c r="T83" i="48"/>
  <c r="T82" i="48"/>
  <c r="T81" i="48"/>
  <c r="T80" i="48"/>
  <c r="T79" i="48"/>
  <c r="T78" i="48"/>
  <c r="T77" i="48"/>
  <c r="T76" i="48"/>
  <c r="T75" i="48"/>
  <c r="T74" i="48"/>
  <c r="T73" i="48"/>
  <c r="T72" i="48"/>
  <c r="T71" i="48"/>
  <c r="T70" i="48"/>
  <c r="T69" i="48"/>
  <c r="T68" i="48"/>
  <c r="T67" i="48"/>
  <c r="T66" i="48"/>
  <c r="T65" i="48"/>
  <c r="T64" i="48"/>
  <c r="T63" i="48"/>
  <c r="T62" i="48"/>
  <c r="T61" i="48"/>
  <c r="T60" i="48"/>
  <c r="T59" i="48"/>
  <c r="T58" i="48"/>
  <c r="T57" i="48"/>
  <c r="T56" i="48"/>
  <c r="T55" i="48"/>
  <c r="T54" i="48"/>
  <c r="T53" i="48"/>
  <c r="T52" i="48"/>
  <c r="T51" i="48"/>
  <c r="T50" i="48"/>
  <c r="T49" i="48"/>
  <c r="T48" i="48"/>
  <c r="T47" i="48"/>
  <c r="T46" i="48"/>
  <c r="T45" i="48"/>
  <c r="T44" i="48"/>
  <c r="T43" i="48"/>
  <c r="T42" i="48"/>
  <c r="T41" i="48"/>
  <c r="T40" i="48"/>
  <c r="T39" i="48"/>
  <c r="T38" i="48"/>
  <c r="T37" i="48"/>
  <c r="T36" i="48"/>
  <c r="T35" i="48"/>
  <c r="T34" i="48"/>
  <c r="T33" i="48"/>
  <c r="T32" i="48"/>
  <c r="T31" i="48"/>
  <c r="T30" i="48"/>
  <c r="T29" i="48"/>
  <c r="T28" i="48"/>
  <c r="T27" i="48"/>
  <c r="T26" i="48"/>
  <c r="T25" i="48"/>
  <c r="T24" i="48"/>
  <c r="T23" i="48"/>
  <c r="T22" i="48"/>
  <c r="T21" i="48"/>
  <c r="T20" i="48"/>
  <c r="T19" i="48"/>
  <c r="T18" i="48"/>
  <c r="T17" i="48"/>
  <c r="T16" i="48"/>
  <c r="T15" i="48"/>
  <c r="T14" i="48"/>
  <c r="T13" i="48"/>
  <c r="T12" i="48"/>
  <c r="T11" i="48"/>
  <c r="T10" i="48"/>
  <c r="T9" i="48"/>
  <c r="T8" i="48"/>
  <c r="T7" i="48"/>
  <c r="T6" i="48"/>
  <c r="T5" i="48"/>
  <c r="T4" i="48"/>
  <c r="T3" i="48"/>
  <c r="T2" i="48"/>
  <c r="G40" i="38"/>
  <c r="X3" i="43"/>
  <c r="X4" i="43"/>
  <c r="X5" i="43"/>
  <c r="X6" i="43"/>
  <c r="X7" i="43"/>
  <c r="X8" i="43"/>
  <c r="X9" i="43"/>
  <c r="X10" i="43"/>
  <c r="X11" i="43"/>
  <c r="X12" i="43"/>
  <c r="X13" i="43"/>
  <c r="X14" i="43"/>
  <c r="X15" i="43"/>
  <c r="X16" i="43"/>
  <c r="X17" i="43"/>
  <c r="X18" i="43"/>
  <c r="X19" i="43"/>
  <c r="X20" i="43"/>
  <c r="X21" i="43"/>
  <c r="X22" i="43"/>
  <c r="X23" i="43"/>
  <c r="X24" i="43"/>
  <c r="X25" i="43"/>
  <c r="X26" i="43"/>
  <c r="X27" i="43"/>
  <c r="X28" i="43"/>
  <c r="X29" i="43"/>
  <c r="X30" i="43"/>
  <c r="X31" i="43"/>
  <c r="X32" i="43"/>
  <c r="X33" i="43"/>
  <c r="X34" i="43"/>
  <c r="X35" i="43"/>
  <c r="X36" i="43"/>
  <c r="X37" i="43"/>
  <c r="X38" i="43"/>
  <c r="X39" i="43"/>
  <c r="X40" i="43"/>
  <c r="X41" i="43"/>
  <c r="X42" i="43"/>
  <c r="X43" i="43"/>
  <c r="X44" i="43"/>
  <c r="X45" i="43"/>
  <c r="X46" i="43"/>
  <c r="X47" i="43"/>
  <c r="X48" i="43"/>
  <c r="X49" i="43"/>
  <c r="X50" i="43"/>
  <c r="X51" i="43"/>
  <c r="X52" i="43"/>
  <c r="X53" i="43"/>
  <c r="X54" i="43"/>
  <c r="X55" i="43"/>
  <c r="X56" i="43"/>
  <c r="X57" i="43"/>
  <c r="X58" i="43"/>
  <c r="X59" i="43"/>
  <c r="X60" i="43"/>
  <c r="X61" i="43"/>
  <c r="X62" i="43"/>
  <c r="X63" i="43"/>
  <c r="X64" i="43"/>
  <c r="X65" i="43"/>
  <c r="X66" i="43"/>
  <c r="X67" i="43"/>
  <c r="X68" i="43"/>
  <c r="X69" i="43"/>
  <c r="X70" i="43"/>
  <c r="X71" i="43"/>
  <c r="X72" i="43"/>
  <c r="X73" i="43"/>
  <c r="X74" i="43"/>
  <c r="X75" i="43"/>
  <c r="X76" i="43"/>
  <c r="X77" i="43"/>
  <c r="X78" i="43"/>
  <c r="X79" i="43"/>
  <c r="X80" i="43"/>
  <c r="X81" i="43"/>
  <c r="X82" i="43"/>
  <c r="X83" i="43"/>
  <c r="X84" i="43"/>
  <c r="X85" i="43"/>
  <c r="X86" i="43"/>
  <c r="X87" i="43"/>
  <c r="X88" i="43"/>
  <c r="X89" i="43"/>
  <c r="X90" i="43"/>
  <c r="X91" i="43"/>
  <c r="X92" i="43"/>
  <c r="X93" i="43"/>
  <c r="X94" i="43"/>
  <c r="X95" i="43"/>
  <c r="X96" i="43"/>
  <c r="X97" i="43"/>
  <c r="X98" i="43"/>
  <c r="X99" i="43"/>
  <c r="X100" i="43"/>
  <c r="X101" i="43"/>
  <c r="X102" i="43"/>
  <c r="X103" i="43"/>
  <c r="X104" i="43"/>
  <c r="X105" i="43"/>
  <c r="X106" i="43"/>
  <c r="X107" i="43"/>
  <c r="X108" i="43"/>
  <c r="X109" i="43"/>
  <c r="X110" i="43"/>
  <c r="X111" i="43"/>
  <c r="X112" i="43"/>
  <c r="X113" i="43"/>
  <c r="X114" i="43"/>
  <c r="X115" i="43"/>
  <c r="X116" i="43"/>
  <c r="X117" i="43"/>
  <c r="X118" i="43"/>
  <c r="X119" i="43"/>
  <c r="X120" i="43"/>
  <c r="X121" i="43"/>
  <c r="X122" i="43"/>
  <c r="X123" i="43"/>
  <c r="X124" i="43"/>
  <c r="X125" i="43"/>
  <c r="X126" i="43"/>
  <c r="X127" i="43"/>
  <c r="X128" i="43"/>
  <c r="X129" i="43"/>
  <c r="X130" i="43"/>
  <c r="X131" i="43"/>
  <c r="X132" i="43"/>
  <c r="X133" i="43"/>
  <c r="X134" i="43"/>
  <c r="X135" i="43"/>
  <c r="X136" i="43"/>
  <c r="X137" i="43"/>
  <c r="X138" i="43"/>
  <c r="X139" i="43"/>
  <c r="X140" i="43"/>
  <c r="X141" i="43"/>
  <c r="X142" i="43"/>
  <c r="X143" i="43"/>
  <c r="X144" i="43"/>
  <c r="X145" i="43"/>
  <c r="X146" i="43"/>
  <c r="X147" i="43"/>
  <c r="X148" i="43"/>
  <c r="X149" i="43"/>
  <c r="X150" i="43"/>
  <c r="X151" i="43"/>
  <c r="X152" i="43"/>
  <c r="X153" i="43"/>
  <c r="X154" i="43"/>
  <c r="X155" i="43"/>
  <c r="X156" i="43"/>
  <c r="X157" i="43"/>
  <c r="X158" i="43"/>
  <c r="X159" i="43"/>
  <c r="X160" i="43"/>
  <c r="X161" i="43"/>
  <c r="X162" i="43"/>
  <c r="X163" i="43"/>
  <c r="X164" i="43"/>
  <c r="X165" i="43"/>
  <c r="X166" i="43"/>
  <c r="X167" i="43"/>
  <c r="X168" i="43"/>
  <c r="X169" i="43"/>
  <c r="X170" i="43"/>
  <c r="X171" i="43"/>
  <c r="X172" i="43"/>
  <c r="X173" i="43"/>
  <c r="X174" i="43"/>
  <c r="X175" i="43"/>
  <c r="X176" i="43"/>
  <c r="X177" i="43"/>
  <c r="X178" i="43"/>
  <c r="X179" i="43"/>
  <c r="X180" i="43"/>
  <c r="X181" i="43"/>
  <c r="X182" i="43"/>
  <c r="X183" i="43"/>
  <c r="X184" i="43"/>
  <c r="X185" i="43"/>
  <c r="X186" i="43"/>
  <c r="X187" i="43"/>
  <c r="X188" i="43"/>
  <c r="X189" i="43"/>
  <c r="X190" i="43"/>
  <c r="X191" i="43"/>
  <c r="X192" i="43"/>
  <c r="X193" i="43"/>
  <c r="X194" i="43"/>
  <c r="X195" i="43"/>
  <c r="X196" i="43"/>
  <c r="X197" i="43"/>
  <c r="X198" i="43"/>
  <c r="X199" i="43"/>
  <c r="X200" i="43"/>
  <c r="X201" i="43"/>
  <c r="X202" i="43"/>
  <c r="X203" i="43"/>
  <c r="X204" i="43"/>
  <c r="X205" i="43"/>
  <c r="X206" i="43"/>
  <c r="X207" i="43"/>
  <c r="X208" i="43"/>
  <c r="X209" i="43"/>
  <c r="X210" i="43"/>
  <c r="X211" i="43"/>
  <c r="X212" i="43"/>
  <c r="X213" i="43"/>
  <c r="X214" i="43"/>
  <c r="X215" i="43"/>
  <c r="X216" i="43"/>
  <c r="X217" i="43"/>
  <c r="X218" i="43"/>
  <c r="X219" i="43"/>
  <c r="X220" i="43"/>
  <c r="X221" i="43"/>
  <c r="X222" i="43"/>
  <c r="X223" i="43"/>
  <c r="X224" i="43"/>
  <c r="X225" i="43"/>
  <c r="X226" i="43"/>
  <c r="X227" i="43"/>
  <c r="X228" i="43"/>
  <c r="X229" i="43"/>
  <c r="X230" i="43"/>
  <c r="X231" i="43"/>
  <c r="X232" i="43"/>
  <c r="X233" i="43"/>
  <c r="X234" i="43"/>
  <c r="X235" i="43"/>
  <c r="X236" i="43"/>
  <c r="X237" i="43"/>
  <c r="X238" i="43"/>
  <c r="X239" i="43"/>
  <c r="X240" i="43"/>
  <c r="X241" i="43"/>
  <c r="X242" i="43"/>
  <c r="X243" i="43"/>
  <c r="X244" i="43"/>
  <c r="X245" i="43"/>
  <c r="X246" i="43"/>
  <c r="X247" i="43"/>
  <c r="X248" i="43"/>
  <c r="X249" i="43"/>
  <c r="X250" i="43"/>
  <c r="X251" i="43"/>
  <c r="X252" i="43"/>
  <c r="X253" i="43"/>
  <c r="X254" i="43"/>
  <c r="X255" i="43"/>
  <c r="X256" i="43"/>
  <c r="X257" i="43"/>
  <c r="X258" i="43"/>
  <c r="X259" i="43"/>
  <c r="X260" i="43"/>
  <c r="X261" i="43"/>
  <c r="X262" i="43"/>
  <c r="X263" i="43"/>
  <c r="X264" i="43"/>
  <c r="X265" i="43"/>
  <c r="X266" i="43"/>
  <c r="X267" i="43"/>
  <c r="X268" i="43"/>
  <c r="X269" i="43"/>
  <c r="X270" i="43"/>
  <c r="X271" i="43"/>
  <c r="X272" i="43"/>
  <c r="X273" i="43"/>
  <c r="X274" i="43"/>
  <c r="X275" i="43"/>
  <c r="X276" i="43"/>
  <c r="X277" i="43"/>
  <c r="X278" i="43"/>
  <c r="X279" i="43"/>
  <c r="X280" i="43"/>
  <c r="X281" i="43"/>
  <c r="X282" i="43"/>
  <c r="X283" i="43"/>
  <c r="X284" i="43"/>
  <c r="X285" i="43"/>
  <c r="X286" i="43"/>
  <c r="X287" i="43"/>
  <c r="X288" i="43"/>
  <c r="X289" i="43"/>
  <c r="X290" i="43"/>
  <c r="X291" i="43"/>
  <c r="X292" i="43"/>
  <c r="X293" i="43"/>
  <c r="X294" i="43"/>
  <c r="X295" i="43"/>
  <c r="X296" i="43"/>
  <c r="X297" i="43"/>
  <c r="X298" i="43"/>
  <c r="X299" i="43"/>
  <c r="X300" i="43"/>
  <c r="X301" i="43"/>
  <c r="X302" i="43"/>
  <c r="X303" i="43"/>
  <c r="X304" i="43"/>
  <c r="X305" i="43"/>
  <c r="X306" i="43"/>
  <c r="X307" i="43"/>
  <c r="X308" i="43"/>
  <c r="X309" i="43"/>
  <c r="X310" i="43"/>
  <c r="X311" i="43"/>
  <c r="X312" i="43"/>
  <c r="X313" i="43"/>
  <c r="X314" i="43"/>
  <c r="X315" i="43"/>
  <c r="X316" i="43"/>
  <c r="X317" i="43"/>
  <c r="X318" i="43"/>
  <c r="X319" i="43"/>
  <c r="X320" i="43"/>
  <c r="X321" i="43"/>
  <c r="X322" i="43"/>
  <c r="X323" i="43"/>
  <c r="X324" i="43"/>
  <c r="X325" i="43"/>
  <c r="X326" i="43"/>
  <c r="X327" i="43"/>
  <c r="X328" i="43"/>
  <c r="X329" i="43"/>
  <c r="X330" i="43"/>
  <c r="X331" i="43"/>
  <c r="X332" i="43"/>
  <c r="X333" i="43"/>
  <c r="X334" i="43"/>
  <c r="X335" i="43"/>
  <c r="X336" i="43"/>
  <c r="X337" i="43"/>
  <c r="X338" i="43"/>
  <c r="X339" i="43"/>
  <c r="X340" i="43"/>
  <c r="X341" i="43"/>
  <c r="X342" i="43"/>
  <c r="X343" i="43"/>
  <c r="X344" i="43"/>
  <c r="X345" i="43"/>
  <c r="X346" i="43"/>
  <c r="X347" i="43"/>
  <c r="X348" i="43"/>
  <c r="X349" i="43"/>
  <c r="X350" i="43"/>
  <c r="X351" i="43"/>
  <c r="X352" i="43"/>
  <c r="X353" i="43"/>
  <c r="X354" i="43"/>
  <c r="X355" i="43"/>
  <c r="X356" i="43"/>
  <c r="X357" i="43"/>
  <c r="X358" i="43"/>
  <c r="X359" i="43"/>
  <c r="X360" i="43"/>
  <c r="X361" i="43"/>
  <c r="X362" i="43"/>
  <c r="X363" i="43"/>
  <c r="X364" i="43"/>
  <c r="X365" i="43"/>
  <c r="X366" i="43"/>
  <c r="X367" i="43"/>
  <c r="X368" i="43"/>
  <c r="X369" i="43"/>
  <c r="X370" i="43"/>
  <c r="X371" i="43"/>
  <c r="X372" i="43"/>
  <c r="X373" i="43"/>
  <c r="X374" i="43"/>
  <c r="X375" i="43"/>
  <c r="X376" i="43"/>
  <c r="X377" i="43"/>
  <c r="X378" i="43"/>
  <c r="X379" i="43"/>
  <c r="X380" i="43"/>
  <c r="X381" i="43"/>
  <c r="X382" i="43"/>
  <c r="X383" i="43"/>
  <c r="X384" i="43"/>
  <c r="X385" i="43"/>
  <c r="X386" i="43"/>
  <c r="X387" i="43"/>
  <c r="X388" i="43"/>
  <c r="X389" i="43"/>
  <c r="X390" i="43"/>
  <c r="X391" i="43"/>
  <c r="X392" i="43"/>
  <c r="X393" i="43"/>
  <c r="X394" i="43"/>
  <c r="X395" i="43"/>
  <c r="X396" i="43"/>
  <c r="X397" i="43"/>
  <c r="X398" i="43"/>
  <c r="X399" i="43"/>
  <c r="X400" i="43"/>
  <c r="X401" i="43"/>
  <c r="X402" i="43"/>
  <c r="X403" i="43"/>
  <c r="X404" i="43"/>
  <c r="X405" i="43"/>
  <c r="X406" i="43"/>
  <c r="X407" i="43"/>
  <c r="X408" i="43"/>
  <c r="X409" i="43"/>
  <c r="X410" i="43"/>
  <c r="X411" i="43"/>
  <c r="X412" i="43"/>
  <c r="X413" i="43"/>
  <c r="X414" i="43"/>
  <c r="X415" i="43"/>
  <c r="X416" i="43"/>
  <c r="X417" i="43"/>
  <c r="X418" i="43"/>
  <c r="X419" i="43"/>
  <c r="X420" i="43"/>
  <c r="X421" i="43"/>
  <c r="X422" i="43"/>
  <c r="X423" i="43"/>
  <c r="X424" i="43"/>
  <c r="X425" i="43"/>
  <c r="X426" i="43"/>
  <c r="X427" i="43"/>
  <c r="X428" i="43"/>
  <c r="X429" i="43"/>
  <c r="X430" i="43"/>
  <c r="X431" i="43"/>
  <c r="X432" i="43"/>
  <c r="X433" i="43"/>
  <c r="X434" i="43"/>
  <c r="X435" i="43"/>
  <c r="X436" i="43"/>
  <c r="X437" i="43"/>
  <c r="X438" i="43"/>
  <c r="X439" i="43"/>
  <c r="X440" i="43"/>
  <c r="X441" i="43"/>
  <c r="X442" i="43"/>
  <c r="X443" i="43"/>
  <c r="X444" i="43"/>
  <c r="X445" i="43"/>
  <c r="X446" i="43"/>
  <c r="X447" i="43"/>
  <c r="X448" i="43"/>
  <c r="X449" i="43"/>
  <c r="X450" i="43"/>
  <c r="X451" i="43"/>
  <c r="X452" i="43"/>
  <c r="X453" i="43"/>
  <c r="X454" i="43"/>
  <c r="X455" i="43"/>
  <c r="X456" i="43"/>
  <c r="X457" i="43"/>
  <c r="X458" i="43"/>
  <c r="X459" i="43"/>
  <c r="X460" i="43"/>
  <c r="X461" i="43"/>
  <c r="X462" i="43"/>
  <c r="X463" i="43"/>
  <c r="X464" i="43"/>
  <c r="X465" i="43"/>
  <c r="X466" i="43"/>
  <c r="X467" i="43"/>
  <c r="X468" i="43"/>
  <c r="X469" i="43"/>
  <c r="X470" i="43"/>
  <c r="X471" i="43"/>
  <c r="X472" i="43"/>
  <c r="X473" i="43"/>
  <c r="X474" i="43"/>
  <c r="X475" i="43"/>
  <c r="X476" i="43"/>
  <c r="X477" i="43"/>
  <c r="X478" i="43"/>
  <c r="X479" i="43"/>
  <c r="X480" i="43"/>
  <c r="X481" i="43"/>
  <c r="X482" i="43"/>
  <c r="X483" i="43"/>
  <c r="X484" i="43"/>
  <c r="X485" i="43"/>
  <c r="X486" i="43"/>
  <c r="X487" i="43"/>
  <c r="X488" i="43"/>
  <c r="X489" i="43"/>
  <c r="X490" i="43"/>
  <c r="X491" i="43"/>
  <c r="X492" i="43"/>
  <c r="X493" i="43"/>
  <c r="X494" i="43"/>
  <c r="X495" i="43"/>
  <c r="X496" i="43"/>
  <c r="X497" i="43"/>
  <c r="X498" i="43"/>
  <c r="X499" i="43"/>
  <c r="X500" i="43"/>
  <c r="X501" i="43"/>
  <c r="X502" i="43"/>
  <c r="X503" i="43"/>
  <c r="X504" i="43"/>
  <c r="X505" i="43"/>
  <c r="X506" i="43"/>
  <c r="X507" i="43"/>
  <c r="X508" i="43"/>
  <c r="X509" i="43"/>
  <c r="X510" i="43"/>
  <c r="X511" i="43"/>
  <c r="X512" i="43"/>
  <c r="X513" i="43"/>
  <c r="X514" i="43"/>
  <c r="X515" i="43"/>
  <c r="X516" i="43"/>
  <c r="X517" i="43"/>
  <c r="X518" i="43"/>
  <c r="X519" i="43"/>
  <c r="X520" i="43"/>
  <c r="X521" i="43"/>
  <c r="X522" i="43"/>
  <c r="X523" i="43"/>
  <c r="X524" i="43"/>
  <c r="X525" i="43"/>
  <c r="X526" i="43"/>
  <c r="X527" i="43"/>
  <c r="X528" i="43"/>
  <c r="X529" i="43"/>
  <c r="X530" i="43"/>
  <c r="X531" i="43"/>
  <c r="X532" i="43"/>
  <c r="X533" i="43"/>
  <c r="X534" i="43"/>
  <c r="X535" i="43"/>
  <c r="X536" i="43"/>
  <c r="X537" i="43"/>
  <c r="X538" i="43"/>
  <c r="X539" i="43"/>
  <c r="X540" i="43"/>
  <c r="X541" i="43"/>
  <c r="X542" i="43"/>
  <c r="X543" i="43"/>
  <c r="X544" i="43"/>
  <c r="X545" i="43"/>
  <c r="X546" i="43"/>
  <c r="X547" i="43"/>
  <c r="X548" i="43"/>
  <c r="X549" i="43"/>
  <c r="X550" i="43"/>
  <c r="X551" i="43"/>
  <c r="X552" i="43"/>
  <c r="X553" i="43"/>
  <c r="X554" i="43"/>
  <c r="X555" i="43"/>
  <c r="X556" i="43"/>
  <c r="X557" i="43"/>
  <c r="X558" i="43"/>
  <c r="X559" i="43"/>
  <c r="X560" i="43"/>
  <c r="X561" i="43"/>
  <c r="X562" i="43"/>
  <c r="X563" i="43"/>
  <c r="X564" i="43"/>
  <c r="X565" i="43"/>
  <c r="X566" i="43"/>
  <c r="X567" i="43"/>
  <c r="X568" i="43"/>
  <c r="X569" i="43"/>
  <c r="X570" i="43"/>
  <c r="X571" i="43"/>
  <c r="X572" i="43"/>
  <c r="X573" i="43"/>
  <c r="X574" i="43"/>
  <c r="X575" i="43"/>
  <c r="X576" i="43"/>
  <c r="X577" i="43"/>
  <c r="X578" i="43"/>
  <c r="X579" i="43"/>
  <c r="X580" i="43"/>
  <c r="X581" i="43"/>
  <c r="X582" i="43"/>
  <c r="X583" i="43"/>
  <c r="X584" i="43"/>
  <c r="X585" i="43"/>
  <c r="X586" i="43"/>
  <c r="X587" i="43"/>
  <c r="X588" i="43"/>
  <c r="X589" i="43"/>
  <c r="X590" i="43"/>
  <c r="X591" i="43"/>
  <c r="X592" i="43"/>
  <c r="X593" i="43"/>
  <c r="X594" i="43"/>
  <c r="X595" i="43"/>
  <c r="X596" i="43"/>
  <c r="X597" i="43"/>
  <c r="X598" i="43"/>
  <c r="X599" i="43"/>
  <c r="X600" i="43"/>
  <c r="X601" i="43"/>
  <c r="X602" i="43"/>
  <c r="X603" i="43"/>
  <c r="X604" i="43"/>
  <c r="X605" i="43"/>
  <c r="X606" i="43"/>
  <c r="X607" i="43"/>
  <c r="X608" i="43"/>
  <c r="X609" i="43"/>
  <c r="X610" i="43"/>
  <c r="X611" i="43"/>
  <c r="X612" i="43"/>
  <c r="X613" i="43"/>
  <c r="X614" i="43"/>
  <c r="X615" i="43"/>
  <c r="X616" i="43"/>
  <c r="X617" i="43"/>
  <c r="X618" i="43"/>
  <c r="X619" i="43"/>
  <c r="X620" i="43"/>
  <c r="X621" i="43"/>
  <c r="X622" i="43"/>
  <c r="X623" i="43"/>
  <c r="X624" i="43"/>
  <c r="X625" i="43"/>
  <c r="X626" i="43"/>
  <c r="X627" i="43"/>
  <c r="X628" i="43"/>
  <c r="X629" i="43"/>
  <c r="X630" i="43"/>
  <c r="X631" i="43"/>
  <c r="X632" i="43"/>
  <c r="X633" i="43"/>
  <c r="X634" i="43"/>
  <c r="X635" i="43"/>
  <c r="X636" i="43"/>
  <c r="X637" i="43"/>
  <c r="X638" i="43"/>
  <c r="X639" i="43"/>
  <c r="X640" i="43"/>
  <c r="X641" i="43"/>
  <c r="X642" i="43"/>
  <c r="X643" i="43"/>
  <c r="X644" i="43"/>
  <c r="X645" i="43"/>
  <c r="X646" i="43"/>
  <c r="X647" i="43"/>
  <c r="X648" i="43"/>
  <c r="X649" i="43"/>
  <c r="X650" i="43"/>
  <c r="X651" i="43"/>
  <c r="X652" i="43"/>
  <c r="X653" i="43"/>
  <c r="X654" i="43"/>
  <c r="X655" i="43"/>
  <c r="X656" i="43"/>
  <c r="X657" i="43"/>
  <c r="X658" i="43"/>
  <c r="X659" i="43"/>
  <c r="X660" i="43"/>
  <c r="X661" i="43"/>
  <c r="X662" i="43"/>
  <c r="X663" i="43"/>
  <c r="X664" i="43"/>
  <c r="X665" i="43"/>
  <c r="X666" i="43"/>
  <c r="X667" i="43"/>
  <c r="X668" i="43"/>
  <c r="X669" i="43"/>
  <c r="X670" i="43"/>
  <c r="X671" i="43"/>
  <c r="X672" i="43"/>
  <c r="X673" i="43"/>
  <c r="X674" i="43"/>
  <c r="X675" i="43"/>
  <c r="X676" i="43"/>
  <c r="X677" i="43"/>
  <c r="X678" i="43"/>
  <c r="X679" i="43"/>
  <c r="X680" i="43"/>
  <c r="X681" i="43"/>
  <c r="X682" i="43"/>
  <c r="X683" i="43"/>
  <c r="X684" i="43"/>
  <c r="X685" i="43"/>
  <c r="X686" i="43"/>
  <c r="X687" i="43"/>
  <c r="X688" i="43"/>
  <c r="X689" i="43"/>
  <c r="X690" i="43"/>
  <c r="X691" i="43"/>
  <c r="X692" i="43"/>
  <c r="X693" i="43"/>
  <c r="X694" i="43"/>
  <c r="X695" i="43"/>
  <c r="X696" i="43"/>
  <c r="X697" i="43"/>
  <c r="X698" i="43"/>
  <c r="X699" i="43"/>
  <c r="X700" i="43"/>
  <c r="X701" i="43"/>
  <c r="X702" i="43"/>
  <c r="X703" i="43"/>
  <c r="X704" i="43"/>
  <c r="X705" i="43"/>
  <c r="X706" i="43"/>
  <c r="X707" i="43"/>
  <c r="X708" i="43"/>
  <c r="X709" i="43"/>
  <c r="X710" i="43"/>
  <c r="X711" i="43"/>
  <c r="X712" i="43"/>
  <c r="X713" i="43"/>
  <c r="X714" i="43"/>
  <c r="X715" i="43"/>
  <c r="X716" i="43"/>
  <c r="X717" i="43"/>
  <c r="X718" i="43"/>
  <c r="X719" i="43"/>
  <c r="X720" i="43"/>
  <c r="X721" i="43"/>
  <c r="X722" i="43"/>
  <c r="X723" i="43"/>
  <c r="X724" i="43"/>
  <c r="X725" i="43"/>
  <c r="X726" i="43"/>
  <c r="X727" i="43"/>
  <c r="X728" i="43"/>
  <c r="X729" i="43"/>
  <c r="X730" i="43"/>
  <c r="X731" i="43"/>
  <c r="X732" i="43"/>
  <c r="X733" i="43"/>
  <c r="X734" i="43"/>
  <c r="X735" i="43"/>
  <c r="X736" i="43"/>
  <c r="X737" i="43"/>
  <c r="X738" i="43"/>
  <c r="X739" i="43"/>
  <c r="X740" i="43"/>
  <c r="X741" i="43"/>
  <c r="X742" i="43"/>
  <c r="X743" i="43"/>
  <c r="X744" i="43"/>
  <c r="X745" i="43"/>
  <c r="X746" i="43"/>
  <c r="X747" i="43"/>
  <c r="X748" i="43"/>
  <c r="X749" i="43"/>
  <c r="X750" i="43"/>
  <c r="X751" i="43"/>
  <c r="X752" i="43"/>
  <c r="X753" i="43"/>
  <c r="X754" i="43"/>
  <c r="X755" i="43"/>
  <c r="X756" i="43"/>
  <c r="X757" i="43"/>
  <c r="X758" i="43"/>
  <c r="X759" i="43"/>
  <c r="X760" i="43"/>
  <c r="X761" i="43"/>
  <c r="X762" i="43"/>
  <c r="X763" i="43"/>
  <c r="X764" i="43"/>
  <c r="X765" i="43"/>
  <c r="X766" i="43"/>
  <c r="X767" i="43"/>
  <c r="X768" i="43"/>
  <c r="X769" i="43"/>
  <c r="X770" i="43"/>
  <c r="X771" i="43"/>
  <c r="X772" i="43"/>
  <c r="X773" i="43"/>
  <c r="X774" i="43"/>
  <c r="X775" i="43"/>
  <c r="X776" i="43"/>
  <c r="X777" i="43"/>
  <c r="X778" i="43"/>
  <c r="X779" i="43"/>
  <c r="X780" i="43"/>
  <c r="X781" i="43"/>
  <c r="X782" i="43"/>
  <c r="X783" i="43"/>
  <c r="X784" i="43"/>
  <c r="X785" i="43"/>
  <c r="X2" i="43"/>
  <c r="AB4" i="38"/>
  <c r="AB5" i="38"/>
  <c r="X6" i="38"/>
  <c r="AB9" i="38" l="1"/>
  <c r="AB11" i="38"/>
  <c r="AB10" i="38"/>
  <c r="AB13" i="38"/>
  <c r="AB12" i="38"/>
  <c r="Z11" i="38"/>
  <c r="V10" i="38"/>
  <c r="Z9" i="38"/>
  <c r="Z8" i="38"/>
  <c r="V8" i="38"/>
  <c r="X5" i="38"/>
  <c r="Z5" i="38" s="1"/>
  <c r="X4" i="38"/>
  <c r="W7" i="38"/>
  <c r="W5" i="38"/>
  <c r="W4" i="38"/>
  <c r="AA5" i="38"/>
  <c r="AA4" i="38"/>
  <c r="F32" i="38"/>
  <c r="F33" i="38"/>
  <c r="F34" i="38"/>
  <c r="F35" i="38"/>
  <c r="F36" i="38"/>
  <c r="F37" i="38"/>
  <c r="F38" i="38"/>
  <c r="F39" i="38"/>
  <c r="F31" i="38"/>
  <c r="I32" i="38"/>
  <c r="I33" i="38"/>
  <c r="I34" i="38"/>
  <c r="I35" i="38"/>
  <c r="I36" i="38"/>
  <c r="I37" i="38"/>
  <c r="I38" i="38"/>
  <c r="I39" i="38"/>
  <c r="I31" i="38"/>
  <c r="J32" i="38"/>
  <c r="J33" i="38"/>
  <c r="J34" i="38"/>
  <c r="J35" i="38"/>
  <c r="J36" i="38"/>
  <c r="J37" i="38"/>
  <c r="J38" i="38"/>
  <c r="J39" i="38"/>
  <c r="J31" i="38"/>
  <c r="J22" i="38"/>
  <c r="J23" i="38"/>
  <c r="J24" i="38"/>
  <c r="J25" i="38"/>
  <c r="J26" i="38"/>
  <c r="J27" i="38"/>
  <c r="J28" i="38"/>
  <c r="J29" i="38"/>
  <c r="J30" i="38"/>
  <c r="J21" i="38"/>
  <c r="I22" i="38"/>
  <c r="I23" i="38"/>
  <c r="I24" i="38"/>
  <c r="I25" i="38"/>
  <c r="I26" i="38"/>
  <c r="I27" i="38"/>
  <c r="I28" i="38"/>
  <c r="I29" i="38"/>
  <c r="I30" i="38"/>
  <c r="I21" i="38"/>
  <c r="E32" i="38"/>
  <c r="E33" i="38"/>
  <c r="E34" i="38"/>
  <c r="E35" i="38"/>
  <c r="E36" i="38"/>
  <c r="E37" i="38"/>
  <c r="E38" i="38"/>
  <c r="E39" i="38"/>
  <c r="E31" i="38"/>
  <c r="E22" i="38"/>
  <c r="E23" i="38"/>
  <c r="E24" i="38"/>
  <c r="E25" i="38"/>
  <c r="E26" i="38"/>
  <c r="E27" i="38"/>
  <c r="E28" i="38"/>
  <c r="E29" i="38"/>
  <c r="E30" i="38"/>
  <c r="E21" i="38"/>
  <c r="V342" i="45"/>
  <c r="V341" i="45"/>
  <c r="V340" i="45"/>
  <c r="V339" i="45"/>
  <c r="V338" i="45"/>
  <c r="V337" i="45"/>
  <c r="V336" i="45"/>
  <c r="V335" i="45"/>
  <c r="V334" i="45"/>
  <c r="V333" i="45"/>
  <c r="V332" i="45"/>
  <c r="V331" i="45"/>
  <c r="V330" i="45"/>
  <c r="V329" i="45"/>
  <c r="V328" i="45"/>
  <c r="V327" i="45"/>
  <c r="V326" i="45"/>
  <c r="V325" i="45"/>
  <c r="V324" i="45"/>
  <c r="V323" i="45"/>
  <c r="V322" i="45"/>
  <c r="V321" i="45"/>
  <c r="V320" i="45"/>
  <c r="V319" i="45"/>
  <c r="V318" i="45"/>
  <c r="V317" i="45"/>
  <c r="V316" i="45"/>
  <c r="V315" i="45"/>
  <c r="V314" i="45"/>
  <c r="V313" i="45"/>
  <c r="V312" i="45"/>
  <c r="V311" i="45"/>
  <c r="V310" i="45"/>
  <c r="V309" i="45"/>
  <c r="V308" i="45"/>
  <c r="V307" i="45"/>
  <c r="V306" i="45"/>
  <c r="V305" i="45"/>
  <c r="V304" i="45"/>
  <c r="V303" i="45"/>
  <c r="V302" i="45"/>
  <c r="V301" i="45"/>
  <c r="V300" i="45"/>
  <c r="V299" i="45"/>
  <c r="V298" i="45"/>
  <c r="V297" i="45"/>
  <c r="V296" i="45"/>
  <c r="V295" i="45"/>
  <c r="V294" i="45"/>
  <c r="V293" i="45"/>
  <c r="V292" i="45"/>
  <c r="V291" i="45"/>
  <c r="V290" i="45"/>
  <c r="V289" i="45"/>
  <c r="V288" i="45"/>
  <c r="V287" i="45"/>
  <c r="V286" i="45"/>
  <c r="V285" i="45"/>
  <c r="V284" i="45"/>
  <c r="V283" i="45"/>
  <c r="V282" i="45"/>
  <c r="V281" i="45"/>
  <c r="V280" i="45"/>
  <c r="V279" i="45"/>
  <c r="V278" i="45"/>
  <c r="V277" i="45"/>
  <c r="V276" i="45"/>
  <c r="V275" i="45"/>
  <c r="V274" i="45"/>
  <c r="V273" i="45"/>
  <c r="V272" i="45"/>
  <c r="V271" i="45"/>
  <c r="V270" i="45"/>
  <c r="V269" i="45"/>
  <c r="V268" i="45"/>
  <c r="V267" i="45"/>
  <c r="V266" i="45"/>
  <c r="V265" i="45"/>
  <c r="V264" i="45"/>
  <c r="V263" i="45"/>
  <c r="V262" i="45"/>
  <c r="V261" i="45"/>
  <c r="V260" i="45"/>
  <c r="V259" i="45"/>
  <c r="V258" i="45"/>
  <c r="V257" i="45"/>
  <c r="V256" i="45"/>
  <c r="V255" i="45"/>
  <c r="V254" i="45"/>
  <c r="V253" i="45"/>
  <c r="V252" i="45"/>
  <c r="V251" i="45"/>
  <c r="V250" i="45"/>
  <c r="V249" i="45"/>
  <c r="V248" i="45"/>
  <c r="V247" i="45"/>
  <c r="V246" i="45"/>
  <c r="V245" i="45"/>
  <c r="V244" i="45"/>
  <c r="V243" i="45"/>
  <c r="V242" i="45"/>
  <c r="V241" i="45"/>
  <c r="V240" i="45"/>
  <c r="V239" i="45"/>
  <c r="V238" i="45"/>
  <c r="V237" i="45"/>
  <c r="V236" i="45"/>
  <c r="V235" i="45"/>
  <c r="V234" i="45"/>
  <c r="V233" i="45"/>
  <c r="V232" i="45"/>
  <c r="V231" i="45"/>
  <c r="V230" i="45"/>
  <c r="V229" i="45"/>
  <c r="V228" i="45"/>
  <c r="V227" i="45"/>
  <c r="V226" i="45"/>
  <c r="V225" i="45"/>
  <c r="V224" i="45"/>
  <c r="V223" i="45"/>
  <c r="V222" i="45"/>
  <c r="V221" i="45"/>
  <c r="V220" i="45"/>
  <c r="V219" i="45"/>
  <c r="V218" i="45"/>
  <c r="V217" i="45"/>
  <c r="V216" i="45"/>
  <c r="V215" i="45"/>
  <c r="V214" i="45"/>
  <c r="V213" i="45"/>
  <c r="V212" i="45"/>
  <c r="V211" i="45"/>
  <c r="V210" i="45"/>
  <c r="V209" i="45"/>
  <c r="V208" i="45"/>
  <c r="V207" i="45"/>
  <c r="V206" i="45"/>
  <c r="V205" i="45"/>
  <c r="V204" i="45"/>
  <c r="V203" i="45"/>
  <c r="V202" i="45"/>
  <c r="V201" i="45"/>
  <c r="V200" i="45"/>
  <c r="V199" i="45"/>
  <c r="V198" i="45"/>
  <c r="V197" i="45"/>
  <c r="V196" i="45"/>
  <c r="V195" i="45"/>
  <c r="V194" i="45"/>
  <c r="V193" i="45"/>
  <c r="V192" i="45"/>
  <c r="V191" i="45"/>
  <c r="V190" i="45"/>
  <c r="V189" i="45"/>
  <c r="V188" i="45"/>
  <c r="V187" i="45"/>
  <c r="V186" i="45"/>
  <c r="V185" i="45"/>
  <c r="V184" i="45"/>
  <c r="V183" i="45"/>
  <c r="V182" i="45"/>
  <c r="V181" i="45"/>
  <c r="V180" i="45"/>
  <c r="V179" i="45"/>
  <c r="V178" i="45"/>
  <c r="V177" i="45"/>
  <c r="V176" i="45"/>
  <c r="V175" i="45"/>
  <c r="V174" i="45"/>
  <c r="V173" i="45"/>
  <c r="V172" i="45"/>
  <c r="V171" i="45"/>
  <c r="V170" i="45"/>
  <c r="V169" i="45"/>
  <c r="V168" i="45"/>
  <c r="V167" i="45"/>
  <c r="V166" i="45"/>
  <c r="V165" i="45"/>
  <c r="V164" i="45"/>
  <c r="V163" i="45"/>
  <c r="V162" i="45"/>
  <c r="V161" i="45"/>
  <c r="V160" i="45"/>
  <c r="V159" i="45"/>
  <c r="V158" i="45"/>
  <c r="V157" i="45"/>
  <c r="V156" i="45"/>
  <c r="V155" i="45"/>
  <c r="V154" i="45"/>
  <c r="V153" i="45"/>
  <c r="V152" i="45"/>
  <c r="V151" i="45"/>
  <c r="V150" i="45"/>
  <c r="V149" i="45"/>
  <c r="V148" i="45"/>
  <c r="V147" i="45"/>
  <c r="V146" i="45"/>
  <c r="V145" i="45"/>
  <c r="V144" i="45"/>
  <c r="V143" i="45"/>
  <c r="V142" i="45"/>
  <c r="V141" i="45"/>
  <c r="V140" i="45"/>
  <c r="V139" i="45"/>
  <c r="V138" i="45"/>
  <c r="V137" i="45"/>
  <c r="V136" i="45"/>
  <c r="V135" i="45"/>
  <c r="V134" i="45"/>
  <c r="V133" i="45"/>
  <c r="V132" i="45"/>
  <c r="V131" i="45"/>
  <c r="V130" i="45"/>
  <c r="V129" i="45"/>
  <c r="V128" i="45"/>
  <c r="V127" i="45"/>
  <c r="V126" i="45"/>
  <c r="V125" i="45"/>
  <c r="V124" i="45"/>
  <c r="V123" i="45"/>
  <c r="V122" i="45"/>
  <c r="V121" i="45"/>
  <c r="V120" i="45"/>
  <c r="V119" i="45"/>
  <c r="V118" i="45"/>
  <c r="V117" i="45"/>
  <c r="V116" i="45"/>
  <c r="V115" i="45"/>
  <c r="V114" i="45"/>
  <c r="V113" i="45"/>
  <c r="V112" i="45"/>
  <c r="V111" i="45"/>
  <c r="V110" i="45"/>
  <c r="V109" i="45"/>
  <c r="V108" i="45"/>
  <c r="V107" i="45"/>
  <c r="V106" i="45"/>
  <c r="V105" i="45"/>
  <c r="V104" i="45"/>
  <c r="V103" i="45"/>
  <c r="V102" i="45"/>
  <c r="V101" i="45"/>
  <c r="V100" i="45"/>
  <c r="V99" i="45"/>
  <c r="V98" i="45"/>
  <c r="V97" i="45"/>
  <c r="V96" i="45"/>
  <c r="V95" i="45"/>
  <c r="V94" i="45"/>
  <c r="V93" i="45"/>
  <c r="V92" i="45"/>
  <c r="V91" i="45"/>
  <c r="V90" i="45"/>
  <c r="V89" i="45"/>
  <c r="V88" i="45"/>
  <c r="V87" i="45"/>
  <c r="V86" i="45"/>
  <c r="V85" i="45"/>
  <c r="V84" i="45"/>
  <c r="V83" i="45"/>
  <c r="V82" i="45"/>
  <c r="V81" i="45"/>
  <c r="V80" i="45"/>
  <c r="V79" i="45"/>
  <c r="V78" i="45"/>
  <c r="V77" i="45"/>
  <c r="V76" i="45"/>
  <c r="V75" i="45"/>
  <c r="V74" i="45"/>
  <c r="V73" i="45"/>
  <c r="V72" i="45"/>
  <c r="V71" i="45"/>
  <c r="V70" i="45"/>
  <c r="V69" i="45"/>
  <c r="V68" i="45"/>
  <c r="V67" i="45"/>
  <c r="V66" i="45"/>
  <c r="V65" i="45"/>
  <c r="V64" i="45"/>
  <c r="V63" i="45"/>
  <c r="V62" i="45"/>
  <c r="V61" i="45"/>
  <c r="V60" i="45"/>
  <c r="V59" i="45"/>
  <c r="V58" i="45"/>
  <c r="V57" i="45"/>
  <c r="V56" i="45"/>
  <c r="V55" i="45"/>
  <c r="V54" i="45"/>
  <c r="V53" i="45"/>
  <c r="V52" i="45"/>
  <c r="V51" i="45"/>
  <c r="V50" i="45"/>
  <c r="V49" i="45"/>
  <c r="V48" i="45"/>
  <c r="V47" i="45"/>
  <c r="V46" i="45"/>
  <c r="V45" i="45"/>
  <c r="V44" i="45"/>
  <c r="V43" i="45"/>
  <c r="V42" i="45"/>
  <c r="V41" i="45"/>
  <c r="V40" i="45"/>
  <c r="V39" i="45"/>
  <c r="V38" i="45"/>
  <c r="V37" i="45"/>
  <c r="V36" i="45"/>
  <c r="V35" i="45"/>
  <c r="V34" i="45"/>
  <c r="V33" i="45"/>
  <c r="V32" i="45"/>
  <c r="V31" i="45"/>
  <c r="V30" i="45"/>
  <c r="V29" i="45"/>
  <c r="V28" i="45"/>
  <c r="V27" i="45"/>
  <c r="V26" i="45"/>
  <c r="V25" i="45"/>
  <c r="V24" i="45"/>
  <c r="V23" i="45"/>
  <c r="V22" i="45"/>
  <c r="V21" i="45"/>
  <c r="V20" i="45"/>
  <c r="V19" i="45"/>
  <c r="V18" i="45"/>
  <c r="V17" i="45"/>
  <c r="V16" i="45"/>
  <c r="V15" i="45"/>
  <c r="V14" i="45"/>
  <c r="V13" i="45"/>
  <c r="V12" i="45"/>
  <c r="V11" i="45"/>
  <c r="V10" i="45"/>
  <c r="V9" i="45"/>
  <c r="V8" i="45"/>
  <c r="V7" i="45"/>
  <c r="V6" i="45"/>
  <c r="V5" i="45"/>
  <c r="V4" i="45"/>
  <c r="V3" i="45"/>
  <c r="V2" i="45"/>
  <c r="M8" i="38"/>
  <c r="Z4" i="38" l="1"/>
  <c r="W24" i="38"/>
  <c r="F40" i="38"/>
  <c r="J40" i="38"/>
  <c r="E40" i="38"/>
  <c r="I40" i="38"/>
  <c r="AB24" i="38"/>
  <c r="H34" i="38"/>
  <c r="H32" i="38"/>
  <c r="H36" i="38"/>
  <c r="H33" i="38"/>
  <c r="H37" i="38"/>
  <c r="H38" i="38"/>
  <c r="H35" i="38"/>
  <c r="H39" i="38"/>
  <c r="D31" i="38"/>
  <c r="H31" i="38"/>
  <c r="H26" i="38"/>
  <c r="H24" i="38"/>
  <c r="H28" i="38"/>
  <c r="H25" i="38"/>
  <c r="H29" i="38"/>
  <c r="H22" i="38"/>
  <c r="H30" i="38"/>
  <c r="H23" i="38"/>
  <c r="H27" i="38"/>
  <c r="V4" i="38"/>
  <c r="X24" i="38"/>
  <c r="H21" i="38"/>
  <c r="AA24" i="38"/>
  <c r="D21" i="38"/>
  <c r="S682" i="25"/>
  <c r="H40" i="38" l="1"/>
  <c r="Z24" i="38"/>
  <c r="G16" i="38"/>
  <c r="F16" i="38"/>
  <c r="S16" i="38"/>
  <c r="R16" i="38"/>
  <c r="Q16" i="38"/>
  <c r="P16" i="38"/>
  <c r="O16" i="38"/>
  <c r="N16" i="38"/>
  <c r="M16" i="38"/>
  <c r="L16" i="38"/>
  <c r="I16" i="38" l="1"/>
  <c r="E16" i="38"/>
  <c r="T3" i="29" l="1"/>
  <c r="T4" i="29"/>
  <c r="T5" i="29"/>
  <c r="T6" i="29"/>
  <c r="T7" i="29"/>
  <c r="T8" i="29"/>
  <c r="T9" i="29"/>
  <c r="T10" i="29"/>
  <c r="T11" i="29"/>
  <c r="T12" i="29"/>
  <c r="T13" i="29"/>
  <c r="T14" i="29"/>
  <c r="T15" i="29"/>
  <c r="T16" i="29"/>
  <c r="T17" i="29"/>
  <c r="T18" i="29"/>
  <c r="T19" i="29"/>
  <c r="T20" i="29"/>
  <c r="T21" i="29"/>
  <c r="T22" i="29"/>
  <c r="T23" i="29"/>
  <c r="T24" i="29"/>
  <c r="T25" i="29"/>
  <c r="T26" i="29"/>
  <c r="T27" i="29"/>
  <c r="T28" i="29"/>
  <c r="T29" i="29"/>
  <c r="T30" i="29"/>
  <c r="T31" i="29"/>
  <c r="T32" i="29"/>
  <c r="T33" i="29"/>
  <c r="T34" i="29"/>
  <c r="T35" i="29"/>
  <c r="T36" i="29"/>
  <c r="T37" i="29"/>
  <c r="T38" i="29"/>
  <c r="T39" i="29"/>
  <c r="T40" i="29"/>
  <c r="T41" i="29"/>
  <c r="T42" i="29"/>
  <c r="T43" i="29"/>
  <c r="T44" i="29"/>
  <c r="T45" i="29"/>
  <c r="T46" i="29"/>
  <c r="T47" i="29"/>
  <c r="T48" i="29"/>
  <c r="T49" i="29"/>
  <c r="T50" i="29"/>
  <c r="T51" i="29"/>
  <c r="T52" i="29"/>
  <c r="T53" i="29"/>
  <c r="T54" i="29"/>
  <c r="T55" i="29"/>
  <c r="T56" i="29"/>
  <c r="T57" i="29"/>
  <c r="T58" i="29"/>
  <c r="T59" i="29"/>
  <c r="T60" i="29"/>
  <c r="T61" i="29"/>
  <c r="T62" i="29"/>
  <c r="T63" i="29"/>
  <c r="T64" i="29"/>
  <c r="T65" i="29"/>
  <c r="T66" i="29"/>
  <c r="T67" i="29"/>
  <c r="T68" i="29"/>
  <c r="T69" i="29"/>
  <c r="T70" i="29"/>
  <c r="T71" i="29"/>
  <c r="T72" i="29"/>
  <c r="T73" i="29"/>
  <c r="T74" i="29"/>
  <c r="T75" i="29"/>
  <c r="T76" i="29"/>
  <c r="T77" i="29"/>
  <c r="T78" i="29"/>
  <c r="T79" i="29"/>
  <c r="T80" i="29"/>
  <c r="T81" i="29"/>
  <c r="T82" i="29"/>
  <c r="T83" i="29"/>
  <c r="T84" i="29"/>
  <c r="T85" i="29"/>
  <c r="T86" i="29"/>
  <c r="T87" i="29"/>
  <c r="T88" i="29"/>
  <c r="T89" i="29"/>
  <c r="T90" i="29"/>
  <c r="T91" i="29"/>
  <c r="T92" i="29"/>
  <c r="T93" i="29"/>
  <c r="T94" i="29"/>
  <c r="T95" i="29"/>
  <c r="T96" i="29"/>
  <c r="T97" i="29"/>
  <c r="T98" i="29"/>
  <c r="T99" i="29"/>
  <c r="T100" i="29"/>
  <c r="T101" i="29"/>
  <c r="T102" i="29"/>
  <c r="T103" i="29"/>
  <c r="T104" i="29"/>
  <c r="T105" i="29"/>
  <c r="T106" i="29"/>
  <c r="T107" i="29"/>
  <c r="T108" i="29"/>
  <c r="T109" i="29"/>
  <c r="T110" i="29"/>
  <c r="T111" i="29"/>
  <c r="T112" i="29"/>
  <c r="T113" i="29"/>
  <c r="T114" i="29"/>
  <c r="T115" i="29"/>
  <c r="T116" i="29"/>
  <c r="T117" i="29"/>
  <c r="T118" i="29"/>
  <c r="T119" i="29"/>
  <c r="T120" i="29"/>
  <c r="T121" i="29"/>
  <c r="T122" i="29"/>
  <c r="T123" i="29"/>
  <c r="T124" i="29"/>
  <c r="T125" i="29"/>
  <c r="T126" i="29"/>
  <c r="T127" i="29"/>
  <c r="T128" i="29"/>
  <c r="T129" i="29"/>
  <c r="T130" i="29"/>
  <c r="T131" i="29"/>
  <c r="T132" i="29"/>
  <c r="T133" i="29"/>
  <c r="T134" i="29"/>
  <c r="T135" i="29"/>
  <c r="T136" i="29"/>
  <c r="T137" i="29"/>
  <c r="T138" i="29"/>
  <c r="T139" i="29"/>
  <c r="T140" i="29"/>
  <c r="T141" i="29"/>
  <c r="T142" i="29"/>
  <c r="T143" i="29"/>
  <c r="T144" i="29"/>
  <c r="T145" i="29"/>
  <c r="T146" i="29"/>
  <c r="T147" i="29"/>
  <c r="T148" i="29"/>
  <c r="T149" i="29"/>
  <c r="T150" i="29"/>
  <c r="T151" i="29"/>
  <c r="T152" i="29"/>
  <c r="T153" i="29"/>
  <c r="T154" i="29"/>
  <c r="T155" i="29"/>
  <c r="T156" i="29"/>
  <c r="T157" i="29"/>
  <c r="T158" i="29"/>
  <c r="T159" i="29"/>
  <c r="T160" i="29"/>
  <c r="T161" i="29"/>
  <c r="T162" i="29"/>
  <c r="T163" i="29"/>
  <c r="S15" i="38"/>
  <c r="R15" i="38"/>
  <c r="Q15" i="38"/>
  <c r="P15" i="38"/>
  <c r="O15" i="38"/>
  <c r="N15" i="38"/>
  <c r="M15" i="38"/>
  <c r="L15" i="38"/>
  <c r="G15" i="38"/>
  <c r="F15" i="38"/>
  <c r="T3" i="27"/>
  <c r="T4" i="27"/>
  <c r="T5" i="27"/>
  <c r="T6" i="27"/>
  <c r="T7" i="27"/>
  <c r="T8" i="27"/>
  <c r="T9" i="27"/>
  <c r="T10" i="27"/>
  <c r="T11" i="27"/>
  <c r="T12" i="27"/>
  <c r="T13" i="27"/>
  <c r="T14" i="27"/>
  <c r="T15" i="27"/>
  <c r="T16" i="27"/>
  <c r="T17" i="27"/>
  <c r="T18" i="27"/>
  <c r="T19" i="27"/>
  <c r="T20" i="27"/>
  <c r="T21" i="27"/>
  <c r="T22" i="27"/>
  <c r="T23" i="27"/>
  <c r="T24" i="27"/>
  <c r="T25" i="27"/>
  <c r="T26" i="27"/>
  <c r="T27" i="27"/>
  <c r="T28" i="27"/>
  <c r="T29" i="27"/>
  <c r="T30" i="27"/>
  <c r="T31" i="27"/>
  <c r="T32" i="27"/>
  <c r="T33" i="27"/>
  <c r="T34" i="27"/>
  <c r="T35" i="27"/>
  <c r="T36" i="27"/>
  <c r="T37" i="27"/>
  <c r="T38" i="27"/>
  <c r="T39" i="27"/>
  <c r="T40" i="27"/>
  <c r="T41" i="27"/>
  <c r="T42" i="27"/>
  <c r="T43" i="27"/>
  <c r="T44" i="27"/>
  <c r="T45" i="27"/>
  <c r="T46" i="27"/>
  <c r="T47" i="27"/>
  <c r="T48" i="27"/>
  <c r="T49" i="27"/>
  <c r="T50" i="27"/>
  <c r="T51" i="27"/>
  <c r="T52" i="27"/>
  <c r="T53" i="27"/>
  <c r="T54" i="27"/>
  <c r="T55" i="27"/>
  <c r="T56" i="27"/>
  <c r="T57" i="27"/>
  <c r="T58" i="27"/>
  <c r="T59" i="27"/>
  <c r="T60" i="27"/>
  <c r="T61" i="27"/>
  <c r="T62" i="27"/>
  <c r="T63" i="27"/>
  <c r="T64" i="27"/>
  <c r="T65" i="27"/>
  <c r="T66" i="27"/>
  <c r="T67" i="27"/>
  <c r="T68" i="27"/>
  <c r="T69" i="27"/>
  <c r="T70" i="27"/>
  <c r="T71" i="27"/>
  <c r="T72" i="27"/>
  <c r="T73" i="27"/>
  <c r="T74" i="27"/>
  <c r="T75" i="27"/>
  <c r="T76" i="27"/>
  <c r="T77" i="27"/>
  <c r="T78" i="27"/>
  <c r="T79" i="27"/>
  <c r="T80" i="27"/>
  <c r="T81" i="27"/>
  <c r="T82" i="27"/>
  <c r="T83" i="27"/>
  <c r="T84" i="27"/>
  <c r="T85" i="27"/>
  <c r="T86" i="27"/>
  <c r="T87" i="27"/>
  <c r="T88" i="27"/>
  <c r="T89" i="27"/>
  <c r="T90" i="27"/>
  <c r="T91" i="27"/>
  <c r="T92" i="27"/>
  <c r="T93" i="27"/>
  <c r="T94" i="27"/>
  <c r="T95" i="27"/>
  <c r="T96" i="27"/>
  <c r="T97" i="27"/>
  <c r="T98" i="27"/>
  <c r="T99" i="27"/>
  <c r="T100" i="27"/>
  <c r="T101" i="27"/>
  <c r="T102" i="27"/>
  <c r="T103" i="27"/>
  <c r="T104" i="27"/>
  <c r="T105" i="27"/>
  <c r="T106" i="27"/>
  <c r="T107" i="27"/>
  <c r="T108" i="27"/>
  <c r="T109" i="27"/>
  <c r="T110" i="27"/>
  <c r="T111" i="27"/>
  <c r="T112" i="27"/>
  <c r="T113" i="27"/>
  <c r="T114" i="27"/>
  <c r="T115" i="27"/>
  <c r="T116" i="27"/>
  <c r="T117" i="27"/>
  <c r="T118" i="27"/>
  <c r="T119" i="27"/>
  <c r="T120" i="27"/>
  <c r="T121" i="27"/>
  <c r="T122" i="27"/>
  <c r="T123" i="27"/>
  <c r="T124" i="27"/>
  <c r="T125" i="27"/>
  <c r="T126" i="27"/>
  <c r="T127" i="27"/>
  <c r="T128" i="27"/>
  <c r="T129" i="27"/>
  <c r="T130" i="27"/>
  <c r="T131" i="27"/>
  <c r="T132" i="27"/>
  <c r="T133" i="27"/>
  <c r="T134" i="27"/>
  <c r="T135" i="27"/>
  <c r="T136" i="27"/>
  <c r="T137" i="27"/>
  <c r="T138" i="27"/>
  <c r="T139" i="27"/>
  <c r="T140" i="27"/>
  <c r="T141" i="27"/>
  <c r="T142" i="27"/>
  <c r="T143" i="27"/>
  <c r="T144" i="27"/>
  <c r="T145" i="27"/>
  <c r="T146" i="27"/>
  <c r="T147" i="27"/>
  <c r="T148" i="27"/>
  <c r="T149" i="27"/>
  <c r="T150" i="27"/>
  <c r="T151" i="27"/>
  <c r="T152" i="27"/>
  <c r="T153" i="27"/>
  <c r="T154" i="27"/>
  <c r="T155" i="27"/>
  <c r="T156" i="27"/>
  <c r="T157" i="27"/>
  <c r="T158" i="27"/>
  <c r="T159" i="27"/>
  <c r="T160" i="27"/>
  <c r="T161" i="27"/>
  <c r="T162" i="27"/>
  <c r="T163" i="27"/>
  <c r="T164" i="27"/>
  <c r="T165" i="27"/>
  <c r="T166" i="27"/>
  <c r="T167" i="27"/>
  <c r="T168" i="27"/>
  <c r="T169" i="27"/>
  <c r="T170" i="27"/>
  <c r="T171" i="27"/>
  <c r="T172" i="27"/>
  <c r="T173" i="27"/>
  <c r="T174" i="27"/>
  <c r="T175" i="27"/>
  <c r="T176" i="27"/>
  <c r="T177" i="27"/>
  <c r="T178" i="27"/>
  <c r="T179" i="27"/>
  <c r="T180" i="27"/>
  <c r="T181" i="27"/>
  <c r="T182" i="27"/>
  <c r="T183" i="27"/>
  <c r="T184" i="27"/>
  <c r="T185" i="27"/>
  <c r="T186" i="27"/>
  <c r="T187" i="27"/>
  <c r="T188" i="27"/>
  <c r="T189" i="27"/>
  <c r="T190" i="27"/>
  <c r="T191" i="27"/>
  <c r="T192" i="27"/>
  <c r="T193" i="27"/>
  <c r="T194" i="27"/>
  <c r="T195" i="27"/>
  <c r="T196" i="27"/>
  <c r="T197" i="27"/>
  <c r="T198" i="27"/>
  <c r="T199" i="27"/>
  <c r="T200" i="27"/>
  <c r="T201" i="27"/>
  <c r="T202" i="27"/>
  <c r="T203" i="27"/>
  <c r="T204" i="27"/>
  <c r="T205" i="27"/>
  <c r="T206" i="27"/>
  <c r="T207" i="27"/>
  <c r="T208" i="27"/>
  <c r="T209" i="27"/>
  <c r="T210" i="27"/>
  <c r="T211" i="27"/>
  <c r="T212" i="27"/>
  <c r="T213" i="27"/>
  <c r="T214" i="27"/>
  <c r="T215" i="27"/>
  <c r="T216" i="27"/>
  <c r="T217" i="27"/>
  <c r="T218" i="27"/>
  <c r="T219" i="27"/>
  <c r="T220" i="27"/>
  <c r="T221" i="27"/>
  <c r="T222" i="27"/>
  <c r="T223" i="27"/>
  <c r="T224" i="27"/>
  <c r="T225" i="27"/>
  <c r="T226" i="27"/>
  <c r="T227" i="27"/>
  <c r="T228" i="27"/>
  <c r="T229" i="27"/>
  <c r="T230" i="27"/>
  <c r="T231" i="27"/>
  <c r="T232" i="27"/>
  <c r="T233" i="27"/>
  <c r="T234" i="27"/>
  <c r="T235" i="27"/>
  <c r="T236" i="27"/>
  <c r="T237" i="27"/>
  <c r="T238" i="27"/>
  <c r="T239" i="27"/>
  <c r="T240" i="27"/>
  <c r="T241" i="27"/>
  <c r="T242" i="27"/>
  <c r="T243" i="27"/>
  <c r="T244" i="27"/>
  <c r="T245" i="27"/>
  <c r="T246" i="27"/>
  <c r="T247" i="27"/>
  <c r="T248" i="27"/>
  <c r="T249" i="27"/>
  <c r="T250" i="27"/>
  <c r="T251" i="27"/>
  <c r="T252" i="27"/>
  <c r="T253" i="27"/>
  <c r="T254" i="27"/>
  <c r="T255" i="27"/>
  <c r="T256" i="27"/>
  <c r="T257" i="27"/>
  <c r="T258" i="27"/>
  <c r="T259" i="27"/>
  <c r="T260" i="27"/>
  <c r="T261" i="27"/>
  <c r="T262" i="27"/>
  <c r="T263" i="27"/>
  <c r="T264" i="27"/>
  <c r="T265" i="27"/>
  <c r="T266" i="27"/>
  <c r="T267" i="27"/>
  <c r="T268" i="27"/>
  <c r="T269" i="27"/>
  <c r="T270" i="27"/>
  <c r="T271" i="27"/>
  <c r="T272" i="27"/>
  <c r="T273" i="27"/>
  <c r="T274" i="27"/>
  <c r="T275" i="27"/>
  <c r="T276" i="27"/>
  <c r="T277" i="27"/>
  <c r="T278" i="27"/>
  <c r="T279" i="27"/>
  <c r="T280" i="27"/>
  <c r="T281" i="27"/>
  <c r="T282" i="27"/>
  <c r="T283" i="27"/>
  <c r="T284" i="27"/>
  <c r="T285" i="27"/>
  <c r="T286" i="27"/>
  <c r="T287" i="27"/>
  <c r="T288" i="27"/>
  <c r="T289" i="27"/>
  <c r="T290" i="27"/>
  <c r="T291" i="27"/>
  <c r="T292" i="27"/>
  <c r="T293" i="27"/>
  <c r="T294" i="27"/>
  <c r="T295" i="27"/>
  <c r="T296" i="27"/>
  <c r="T297" i="27"/>
  <c r="T298" i="27"/>
  <c r="T299" i="27"/>
  <c r="T300" i="27"/>
  <c r="T301" i="27"/>
  <c r="T302" i="27"/>
  <c r="T303" i="27"/>
  <c r="T304" i="27"/>
  <c r="T305" i="27"/>
  <c r="T306" i="27"/>
  <c r="T307" i="27"/>
  <c r="T308" i="27"/>
  <c r="T309" i="27"/>
  <c r="T310" i="27"/>
  <c r="T311" i="27"/>
  <c r="T312" i="27"/>
  <c r="T313" i="27"/>
  <c r="T314" i="27"/>
  <c r="T315" i="27"/>
  <c r="T316" i="27"/>
  <c r="T317" i="27"/>
  <c r="T318" i="27"/>
  <c r="T319" i="27"/>
  <c r="T320" i="27"/>
  <c r="T321" i="27"/>
  <c r="T322" i="27"/>
  <c r="T323" i="27"/>
  <c r="T324" i="27"/>
  <c r="T325" i="27"/>
  <c r="T326" i="27"/>
  <c r="T327" i="27"/>
  <c r="T328" i="27"/>
  <c r="T329" i="27"/>
  <c r="T330" i="27"/>
  <c r="T331" i="27"/>
  <c r="T332" i="27"/>
  <c r="T333" i="27"/>
  <c r="T334" i="27"/>
  <c r="T335" i="27"/>
  <c r="T336" i="27"/>
  <c r="T337" i="27"/>
  <c r="T338" i="27"/>
  <c r="T339" i="27"/>
  <c r="T340" i="27"/>
  <c r="T341" i="27"/>
  <c r="T342" i="27"/>
  <c r="T343" i="27"/>
  <c r="T344" i="27"/>
  <c r="T345" i="27"/>
  <c r="T346" i="27"/>
  <c r="T347" i="27"/>
  <c r="T348" i="27"/>
  <c r="T349" i="27"/>
  <c r="T350" i="27"/>
  <c r="T351" i="27"/>
  <c r="T352" i="27"/>
  <c r="T353" i="27"/>
  <c r="T354" i="27"/>
  <c r="T355" i="27"/>
  <c r="T356" i="27"/>
  <c r="T357" i="27"/>
  <c r="T358" i="27"/>
  <c r="T359" i="27"/>
  <c r="T360" i="27"/>
  <c r="T361" i="27"/>
  <c r="T362" i="27"/>
  <c r="T363" i="27"/>
  <c r="T364" i="27"/>
  <c r="T365" i="27"/>
  <c r="T366" i="27"/>
  <c r="T367" i="27"/>
  <c r="T368" i="27"/>
  <c r="T369" i="27"/>
  <c r="T370" i="27"/>
  <c r="T371" i="27"/>
  <c r="T372" i="27"/>
  <c r="T373" i="27"/>
  <c r="T374" i="27"/>
  <c r="T375" i="27"/>
  <c r="T376" i="27"/>
  <c r="T377" i="27"/>
  <c r="T378" i="27"/>
  <c r="T379" i="27"/>
  <c r="T380" i="27"/>
  <c r="T381" i="27"/>
  <c r="T382" i="27"/>
  <c r="T383" i="27"/>
  <c r="T384" i="27"/>
  <c r="T385" i="27"/>
  <c r="T386" i="27"/>
  <c r="T387" i="27"/>
  <c r="T388" i="27"/>
  <c r="T389" i="27"/>
  <c r="T390" i="27"/>
  <c r="T391" i="27"/>
  <c r="T392" i="27"/>
  <c r="T393" i="27"/>
  <c r="T394" i="27"/>
  <c r="T395" i="27"/>
  <c r="T396" i="27"/>
  <c r="T397" i="27"/>
  <c r="T398" i="27"/>
  <c r="T399" i="27"/>
  <c r="T400" i="27"/>
  <c r="T401" i="27"/>
  <c r="T402" i="27"/>
  <c r="T403" i="27"/>
  <c r="T404" i="27"/>
  <c r="T405" i="27"/>
  <c r="T406" i="27"/>
  <c r="T407" i="27"/>
  <c r="T408" i="27"/>
  <c r="T409" i="27"/>
  <c r="T410" i="27"/>
  <c r="T411" i="27"/>
  <c r="T412" i="27"/>
  <c r="T413" i="27"/>
  <c r="T414" i="27"/>
  <c r="T415" i="27"/>
  <c r="T416" i="27"/>
  <c r="T417" i="27"/>
  <c r="T418" i="27"/>
  <c r="T419" i="27"/>
  <c r="T420" i="27"/>
  <c r="T421" i="27"/>
  <c r="T422" i="27"/>
  <c r="T423" i="27"/>
  <c r="T424" i="27"/>
  <c r="T425" i="27"/>
  <c r="T426" i="27"/>
  <c r="T427" i="27"/>
  <c r="T428" i="27"/>
  <c r="T429" i="27"/>
  <c r="T430" i="27"/>
  <c r="T431" i="27"/>
  <c r="T432" i="27"/>
  <c r="T433" i="27"/>
  <c r="T434" i="27"/>
  <c r="T435" i="27"/>
  <c r="T436" i="27"/>
  <c r="T437" i="27"/>
  <c r="T438" i="27"/>
  <c r="T439" i="27"/>
  <c r="T440" i="27"/>
  <c r="T441" i="27"/>
  <c r="T442" i="27"/>
  <c r="T443" i="27"/>
  <c r="T444" i="27"/>
  <c r="T445" i="27"/>
  <c r="T446" i="27"/>
  <c r="T447" i="27"/>
  <c r="T448" i="27"/>
  <c r="T449" i="27"/>
  <c r="T450" i="27"/>
  <c r="T451" i="27"/>
  <c r="T452" i="27"/>
  <c r="T453" i="27"/>
  <c r="T454" i="27"/>
  <c r="T455" i="27"/>
  <c r="T456" i="27"/>
  <c r="T457" i="27"/>
  <c r="T458" i="27"/>
  <c r="T459" i="27"/>
  <c r="T460" i="27"/>
  <c r="T461" i="27"/>
  <c r="T462" i="27"/>
  <c r="T463" i="27"/>
  <c r="T464" i="27"/>
  <c r="T465" i="27"/>
  <c r="T466" i="27"/>
  <c r="T467" i="27"/>
  <c r="T468" i="27"/>
  <c r="T469" i="27"/>
  <c r="T470" i="27"/>
  <c r="T471" i="27"/>
  <c r="T472" i="27"/>
  <c r="T473" i="27"/>
  <c r="T474" i="27"/>
  <c r="T475" i="27"/>
  <c r="T476" i="27"/>
  <c r="T477" i="27"/>
  <c r="T478" i="27"/>
  <c r="T479" i="27"/>
  <c r="T480" i="27"/>
  <c r="T481" i="27"/>
  <c r="T482" i="27"/>
  <c r="T483" i="27"/>
  <c r="T484" i="27"/>
  <c r="T485" i="27"/>
  <c r="T486" i="27"/>
  <c r="T487" i="27"/>
  <c r="T488" i="27"/>
  <c r="T489" i="27"/>
  <c r="T490" i="27"/>
  <c r="T491" i="27"/>
  <c r="T492" i="27"/>
  <c r="T493" i="27"/>
  <c r="T494" i="27"/>
  <c r="T495" i="27"/>
  <c r="T496" i="27"/>
  <c r="T497" i="27"/>
  <c r="T498" i="27"/>
  <c r="T499" i="27"/>
  <c r="T500" i="27"/>
  <c r="T501" i="27"/>
  <c r="T502" i="27"/>
  <c r="T503" i="27"/>
  <c r="T504" i="27"/>
  <c r="T505" i="27"/>
  <c r="T506" i="27"/>
  <c r="T507" i="27"/>
  <c r="T508" i="27"/>
  <c r="T509" i="27"/>
  <c r="T510" i="27"/>
  <c r="T511" i="27"/>
  <c r="T512" i="27"/>
  <c r="T513" i="27"/>
  <c r="T514" i="27"/>
  <c r="T515" i="27"/>
  <c r="T516" i="27"/>
  <c r="T517" i="27"/>
  <c r="T518" i="27"/>
  <c r="T519" i="27"/>
  <c r="T520" i="27"/>
  <c r="T521" i="27"/>
  <c r="T522" i="27"/>
  <c r="T523" i="27"/>
  <c r="T524" i="27"/>
  <c r="T525" i="27"/>
  <c r="T526" i="27"/>
  <c r="T527" i="27"/>
  <c r="T528" i="27"/>
  <c r="T529" i="27"/>
  <c r="T530" i="27"/>
  <c r="T531" i="27"/>
  <c r="T532" i="27"/>
  <c r="T533" i="27"/>
  <c r="T534" i="27"/>
  <c r="T535" i="27"/>
  <c r="T536" i="27"/>
  <c r="T537" i="27"/>
  <c r="T538" i="27"/>
  <c r="T539" i="27"/>
  <c r="T540" i="27"/>
  <c r="T541" i="27"/>
  <c r="T542" i="27"/>
  <c r="T543" i="27"/>
  <c r="T544" i="27"/>
  <c r="T545" i="27"/>
  <c r="T546" i="27"/>
  <c r="T547" i="27"/>
  <c r="T548" i="27"/>
  <c r="T549" i="27"/>
  <c r="T550" i="27"/>
  <c r="T551" i="27"/>
  <c r="T552" i="27"/>
  <c r="T553" i="27"/>
  <c r="T554" i="27"/>
  <c r="T555" i="27"/>
  <c r="T556" i="27"/>
  <c r="T557" i="27"/>
  <c r="T558" i="27"/>
  <c r="T559" i="27"/>
  <c r="T560" i="27"/>
  <c r="T561" i="27"/>
  <c r="T562" i="27"/>
  <c r="T563" i="27"/>
  <c r="T564" i="27"/>
  <c r="T565" i="27"/>
  <c r="T566" i="27"/>
  <c r="T567" i="27"/>
  <c r="T568" i="27"/>
  <c r="T569" i="27"/>
  <c r="T570" i="27"/>
  <c r="T571" i="27"/>
  <c r="T572" i="27"/>
  <c r="T573" i="27"/>
  <c r="T574" i="27"/>
  <c r="T575" i="27"/>
  <c r="T576" i="27"/>
  <c r="T577" i="27"/>
  <c r="T578" i="27"/>
  <c r="T579" i="27"/>
  <c r="T580" i="27"/>
  <c r="T581" i="27"/>
  <c r="T582" i="27"/>
  <c r="T583" i="27"/>
  <c r="T584" i="27"/>
  <c r="T585" i="27"/>
  <c r="T586" i="27"/>
  <c r="T587" i="27"/>
  <c r="T588" i="27"/>
  <c r="T589" i="27"/>
  <c r="T590" i="27"/>
  <c r="T591" i="27"/>
  <c r="T592" i="27"/>
  <c r="T593" i="27"/>
  <c r="T594" i="27"/>
  <c r="T595" i="27"/>
  <c r="T596" i="27"/>
  <c r="T597" i="27"/>
  <c r="T598" i="27"/>
  <c r="T599" i="27"/>
  <c r="T600" i="27"/>
  <c r="T601" i="27"/>
  <c r="T602" i="27"/>
  <c r="T603" i="27"/>
  <c r="T604" i="27"/>
  <c r="T605" i="27"/>
  <c r="T606" i="27"/>
  <c r="T607" i="27"/>
  <c r="T608" i="27"/>
  <c r="T609" i="27"/>
  <c r="T610" i="27"/>
  <c r="T611" i="27"/>
  <c r="T612" i="27"/>
  <c r="T613" i="27"/>
  <c r="T614" i="27"/>
  <c r="T615" i="27"/>
  <c r="T616" i="27"/>
  <c r="T617" i="27"/>
  <c r="T618" i="27"/>
  <c r="T619" i="27"/>
  <c r="T620" i="27"/>
  <c r="T621" i="27"/>
  <c r="T622" i="27"/>
  <c r="T623" i="27"/>
  <c r="T624" i="27"/>
  <c r="T625" i="27"/>
  <c r="T626" i="27"/>
  <c r="T627" i="27"/>
  <c r="T628" i="27"/>
  <c r="T629" i="27"/>
  <c r="T630" i="27"/>
  <c r="T631" i="27"/>
  <c r="T632" i="27"/>
  <c r="T633" i="27"/>
  <c r="T634" i="27"/>
  <c r="T635" i="27"/>
  <c r="T636" i="27"/>
  <c r="T637" i="27"/>
  <c r="T638" i="27"/>
  <c r="T639" i="27"/>
  <c r="T640" i="27"/>
  <c r="T641" i="27"/>
  <c r="T642" i="27"/>
  <c r="T643" i="27"/>
  <c r="T644" i="27"/>
  <c r="T645" i="27"/>
  <c r="T646" i="27"/>
  <c r="T647" i="27"/>
  <c r="T648" i="27"/>
  <c r="T649" i="27"/>
  <c r="T650" i="27"/>
  <c r="T651" i="27"/>
  <c r="T652" i="27"/>
  <c r="T653" i="27"/>
  <c r="T654" i="27"/>
  <c r="T655" i="27"/>
  <c r="T656" i="27"/>
  <c r="T657" i="27"/>
  <c r="T658" i="27"/>
  <c r="T659" i="27"/>
  <c r="T660" i="27"/>
  <c r="T661" i="27"/>
  <c r="T662" i="27"/>
  <c r="T663" i="27"/>
  <c r="T664" i="27"/>
  <c r="T665" i="27"/>
  <c r="T666" i="27"/>
  <c r="T667" i="27"/>
  <c r="T668" i="27"/>
  <c r="T669" i="27"/>
  <c r="T670" i="27"/>
  <c r="T671" i="27"/>
  <c r="T672" i="27"/>
  <c r="T673" i="27"/>
  <c r="T674" i="27"/>
  <c r="T675" i="27"/>
  <c r="T676" i="27"/>
  <c r="T677" i="27"/>
  <c r="T678" i="27"/>
  <c r="T679" i="27"/>
  <c r="T680" i="27"/>
  <c r="T681" i="27"/>
  <c r="T682" i="27"/>
  <c r="T683" i="27"/>
  <c r="T684" i="27"/>
  <c r="T685" i="27"/>
  <c r="T686" i="27"/>
  <c r="T687" i="27"/>
  <c r="T688" i="27"/>
  <c r="T689" i="27"/>
  <c r="T690" i="27"/>
  <c r="T691" i="27"/>
  <c r="T692" i="27"/>
  <c r="T693" i="27"/>
  <c r="T694" i="27"/>
  <c r="T695" i="27"/>
  <c r="T696" i="27"/>
  <c r="T697" i="27"/>
  <c r="T698" i="27"/>
  <c r="T699" i="27"/>
  <c r="T700" i="27"/>
  <c r="T701" i="27"/>
  <c r="T702" i="27"/>
  <c r="T703" i="27"/>
  <c r="T704" i="27"/>
  <c r="T705" i="27"/>
  <c r="T706" i="27"/>
  <c r="T707" i="27"/>
  <c r="T708" i="27"/>
  <c r="T709" i="27"/>
  <c r="T710" i="27"/>
  <c r="T711" i="27"/>
  <c r="T712" i="27"/>
  <c r="T713" i="27"/>
  <c r="T714" i="27"/>
  <c r="T715" i="27"/>
  <c r="T716" i="27"/>
  <c r="T717" i="27"/>
  <c r="T718" i="27"/>
  <c r="T719" i="27"/>
  <c r="T720" i="27"/>
  <c r="T721" i="27"/>
  <c r="T722" i="27"/>
  <c r="T723" i="27"/>
  <c r="T724" i="27"/>
  <c r="T725" i="27"/>
  <c r="T726" i="27"/>
  <c r="T727" i="27"/>
  <c r="T728" i="27"/>
  <c r="T729" i="27"/>
  <c r="T730" i="27"/>
  <c r="T731" i="27"/>
  <c r="T732" i="27"/>
  <c r="T733" i="27"/>
  <c r="T734" i="27"/>
  <c r="T735" i="27"/>
  <c r="T736" i="27"/>
  <c r="T737" i="27"/>
  <c r="T738" i="27"/>
  <c r="T739" i="27"/>
  <c r="T740" i="27"/>
  <c r="T741" i="27"/>
  <c r="T742" i="27"/>
  <c r="T743" i="27"/>
  <c r="T744" i="27"/>
  <c r="T745" i="27"/>
  <c r="T746" i="27"/>
  <c r="T747" i="27"/>
  <c r="T748" i="27"/>
  <c r="T749" i="27"/>
  <c r="T750" i="27"/>
  <c r="T751" i="27"/>
  <c r="T752" i="27"/>
  <c r="T753" i="27"/>
  <c r="T754" i="27"/>
  <c r="T755" i="27"/>
  <c r="T756" i="27"/>
  <c r="T757" i="27"/>
  <c r="T758" i="27"/>
  <c r="T759" i="27"/>
  <c r="T760" i="27"/>
  <c r="T761" i="27"/>
  <c r="T762" i="27"/>
  <c r="T763" i="27"/>
  <c r="T764" i="27"/>
  <c r="T765" i="27"/>
  <c r="T766" i="27"/>
  <c r="T767" i="27"/>
  <c r="T768" i="27"/>
  <c r="T769" i="27"/>
  <c r="T770" i="27"/>
  <c r="T771" i="27"/>
  <c r="T772" i="27"/>
  <c r="T773" i="27"/>
  <c r="T774" i="27"/>
  <c r="T775" i="27"/>
  <c r="T776" i="27"/>
  <c r="T777" i="27"/>
  <c r="T778" i="27"/>
  <c r="T779" i="27"/>
  <c r="T780" i="27"/>
  <c r="T781" i="27"/>
  <c r="T782" i="27"/>
  <c r="T783" i="27"/>
  <c r="T784" i="27"/>
  <c r="T785" i="27"/>
  <c r="T786" i="27"/>
  <c r="T787" i="27"/>
  <c r="T788" i="27"/>
  <c r="T789" i="27"/>
  <c r="T790" i="27"/>
  <c r="T791" i="27"/>
  <c r="T792" i="27"/>
  <c r="T793" i="27"/>
  <c r="T794" i="27"/>
  <c r="T795" i="27"/>
  <c r="T796" i="27"/>
  <c r="T797" i="27"/>
  <c r="T798" i="27"/>
  <c r="T799" i="27"/>
  <c r="T800" i="27"/>
  <c r="T801" i="27"/>
  <c r="T802" i="27"/>
  <c r="T803" i="27"/>
  <c r="T804" i="27"/>
  <c r="T805" i="27"/>
  <c r="T806" i="27"/>
  <c r="T807" i="27"/>
  <c r="T808" i="27"/>
  <c r="T809" i="27"/>
  <c r="T810" i="27"/>
  <c r="T811" i="27"/>
  <c r="T812" i="27"/>
  <c r="T813" i="27"/>
  <c r="T814" i="27"/>
  <c r="T815" i="27"/>
  <c r="T816" i="27"/>
  <c r="T817" i="27"/>
  <c r="T818" i="27"/>
  <c r="T819" i="27"/>
  <c r="T820" i="27"/>
  <c r="T821" i="27"/>
  <c r="T822" i="27"/>
  <c r="T823" i="27"/>
  <c r="T824" i="27"/>
  <c r="T825" i="27"/>
  <c r="T826" i="27"/>
  <c r="T827" i="27"/>
  <c r="T828" i="27"/>
  <c r="T829" i="27"/>
  <c r="T830" i="27"/>
  <c r="T831" i="27"/>
  <c r="T832" i="27"/>
  <c r="T833" i="27"/>
  <c r="T834" i="27"/>
  <c r="T835" i="27"/>
  <c r="T836" i="27"/>
  <c r="T837" i="27"/>
  <c r="T838" i="27"/>
  <c r="T839" i="27"/>
  <c r="T840" i="27"/>
  <c r="T841" i="27"/>
  <c r="T842" i="27"/>
  <c r="T843" i="27"/>
  <c r="T844" i="27"/>
  <c r="T845" i="27"/>
  <c r="T846" i="27"/>
  <c r="T847" i="27"/>
  <c r="T848" i="27"/>
  <c r="T849" i="27"/>
  <c r="T850" i="27"/>
  <c r="T851" i="27"/>
  <c r="T852" i="27"/>
  <c r="T853" i="27"/>
  <c r="T854" i="27"/>
  <c r="T855" i="27"/>
  <c r="T856" i="27"/>
  <c r="T857" i="27"/>
  <c r="T858" i="27"/>
  <c r="T859" i="27"/>
  <c r="T860" i="27"/>
  <c r="T861" i="27"/>
  <c r="T862" i="27"/>
  <c r="T863" i="27"/>
  <c r="T864" i="27"/>
  <c r="T865" i="27"/>
  <c r="T866" i="27"/>
  <c r="T867" i="27"/>
  <c r="T868" i="27"/>
  <c r="T869" i="27"/>
  <c r="T870" i="27"/>
  <c r="T871" i="27"/>
  <c r="T872" i="27"/>
  <c r="T873" i="27"/>
  <c r="T874" i="27"/>
  <c r="T875" i="27"/>
  <c r="T876" i="27"/>
  <c r="T877" i="27"/>
  <c r="T878" i="27"/>
  <c r="T879" i="27"/>
  <c r="T880" i="27"/>
  <c r="T881" i="27"/>
  <c r="T882" i="27"/>
  <c r="T883" i="27"/>
  <c r="T884" i="27"/>
  <c r="T885" i="27"/>
  <c r="T886" i="27"/>
  <c r="T887" i="27"/>
  <c r="T888" i="27"/>
  <c r="T889" i="27"/>
  <c r="T890" i="27"/>
  <c r="T891" i="27"/>
  <c r="T892" i="27"/>
  <c r="T893" i="27"/>
  <c r="T894" i="27"/>
  <c r="T895" i="27"/>
  <c r="T896" i="27"/>
  <c r="T897" i="27"/>
  <c r="T898" i="27"/>
  <c r="T899" i="27"/>
  <c r="T900" i="27"/>
  <c r="T901" i="27"/>
  <c r="T902" i="27"/>
  <c r="T903" i="27"/>
  <c r="T904" i="27"/>
  <c r="T905" i="27"/>
  <c r="T906" i="27"/>
  <c r="T907" i="27"/>
  <c r="T908" i="27"/>
  <c r="T909" i="27"/>
  <c r="T910" i="27"/>
  <c r="T911" i="27"/>
  <c r="T912" i="27"/>
  <c r="T913" i="27"/>
  <c r="T914" i="27"/>
  <c r="T915" i="27"/>
  <c r="T916" i="27"/>
  <c r="T917" i="27"/>
  <c r="T918" i="27"/>
  <c r="T919" i="27"/>
  <c r="T920" i="27"/>
  <c r="T921" i="27"/>
  <c r="T922" i="27"/>
  <c r="T923" i="27"/>
  <c r="T924" i="27"/>
  <c r="T925" i="27"/>
  <c r="T926" i="27"/>
  <c r="T927" i="27"/>
  <c r="T928" i="27"/>
  <c r="T929" i="27"/>
  <c r="T930" i="27"/>
  <c r="T931" i="27"/>
  <c r="T932" i="27"/>
  <c r="T933" i="27"/>
  <c r="T934" i="27"/>
  <c r="T935" i="27"/>
  <c r="T936" i="27"/>
  <c r="T937" i="27"/>
  <c r="T938" i="27"/>
  <c r="T939" i="27"/>
  <c r="T940" i="27"/>
  <c r="T941" i="27"/>
  <c r="T942" i="27"/>
  <c r="T943" i="27"/>
  <c r="T944" i="27"/>
  <c r="T945" i="27"/>
  <c r="T946" i="27"/>
  <c r="T947" i="27"/>
  <c r="T948" i="27"/>
  <c r="T949" i="27"/>
  <c r="T950" i="27"/>
  <c r="T951" i="27"/>
  <c r="T952" i="27"/>
  <c r="T953" i="27"/>
  <c r="T954" i="27"/>
  <c r="T955" i="27"/>
  <c r="T956" i="27"/>
  <c r="T957" i="27"/>
  <c r="T958" i="27"/>
  <c r="T959" i="27"/>
  <c r="T960" i="27"/>
  <c r="T961" i="27"/>
  <c r="T962" i="27"/>
  <c r="T963" i="27"/>
  <c r="T964" i="27"/>
  <c r="T965" i="27"/>
  <c r="T966" i="27"/>
  <c r="T967" i="27"/>
  <c r="T968" i="27"/>
  <c r="T969" i="27"/>
  <c r="T970" i="27"/>
  <c r="T971" i="27"/>
  <c r="T972" i="27"/>
  <c r="T973" i="27"/>
  <c r="T974" i="27"/>
  <c r="T975" i="27"/>
  <c r="T976" i="27"/>
  <c r="T977" i="27"/>
  <c r="T978" i="27"/>
  <c r="T979" i="27"/>
  <c r="T980" i="27"/>
  <c r="T981" i="27"/>
  <c r="T982" i="27"/>
  <c r="T983" i="27"/>
  <c r="T984" i="27"/>
  <c r="T985" i="27"/>
  <c r="T986" i="27"/>
  <c r="T987" i="27"/>
  <c r="T988" i="27"/>
  <c r="T989" i="27"/>
  <c r="T990" i="27"/>
  <c r="T991" i="27"/>
  <c r="T992" i="27"/>
  <c r="T993" i="27"/>
  <c r="T994" i="27"/>
  <c r="T995" i="27"/>
  <c r="T996" i="27"/>
  <c r="T997" i="27"/>
  <c r="T998" i="27"/>
  <c r="T999" i="27"/>
  <c r="T1000" i="27"/>
  <c r="T1001" i="27"/>
  <c r="T1002" i="27"/>
  <c r="T1003" i="27"/>
  <c r="T1004" i="27"/>
  <c r="T1005" i="27"/>
  <c r="T1006" i="27"/>
  <c r="T1007" i="27"/>
  <c r="T1008" i="27"/>
  <c r="T1009" i="27"/>
  <c r="T1010" i="27"/>
  <c r="T1011" i="27"/>
  <c r="T1012" i="27"/>
  <c r="T1013" i="27"/>
  <c r="T1014" i="27"/>
  <c r="T1015" i="27"/>
  <c r="T1016" i="27"/>
  <c r="T1017" i="27"/>
  <c r="T1018" i="27"/>
  <c r="T1019" i="27"/>
  <c r="T1020" i="27"/>
  <c r="T1021" i="27"/>
  <c r="T1022" i="27"/>
  <c r="T1023" i="27"/>
  <c r="T1024" i="27"/>
  <c r="T1025" i="27"/>
  <c r="T1026" i="27"/>
  <c r="T1027" i="27"/>
  <c r="T1028" i="27"/>
  <c r="T1029" i="27"/>
  <c r="T1030" i="27"/>
  <c r="T1031" i="27"/>
  <c r="T1032" i="27"/>
  <c r="T1033" i="27"/>
  <c r="T1034" i="27"/>
  <c r="T1035" i="27"/>
  <c r="T1036" i="27"/>
  <c r="T1037" i="27"/>
  <c r="T1038" i="27"/>
  <c r="T1039" i="27"/>
  <c r="T1040" i="27"/>
  <c r="T1041" i="27"/>
  <c r="T1042" i="27"/>
  <c r="T1043" i="27"/>
  <c r="T1044" i="27"/>
  <c r="T1045" i="27"/>
  <c r="T1046" i="27"/>
  <c r="T1047" i="27"/>
  <c r="T1048" i="27"/>
  <c r="T1049" i="27"/>
  <c r="T1050" i="27"/>
  <c r="T1051" i="27"/>
  <c r="T1052" i="27"/>
  <c r="T1053" i="27"/>
  <c r="T1054" i="27"/>
  <c r="T1055" i="27"/>
  <c r="T1056" i="27"/>
  <c r="T1057" i="27"/>
  <c r="T1058" i="27"/>
  <c r="T1059" i="27"/>
  <c r="T1060" i="27"/>
  <c r="T1061" i="27"/>
  <c r="T1062" i="27"/>
  <c r="T1063" i="27"/>
  <c r="T1064" i="27"/>
  <c r="T1065" i="27"/>
  <c r="T1066" i="27"/>
  <c r="T1067" i="27"/>
  <c r="T1068" i="27"/>
  <c r="T1069" i="27"/>
  <c r="T1070" i="27"/>
  <c r="T1071" i="27"/>
  <c r="T1072" i="27"/>
  <c r="T1073" i="27"/>
  <c r="T1074" i="27"/>
  <c r="T1075" i="27"/>
  <c r="T1076" i="27"/>
  <c r="T1077" i="27"/>
  <c r="T1078" i="27"/>
  <c r="T1079" i="27"/>
  <c r="T1080" i="27"/>
  <c r="T1081" i="27"/>
  <c r="T1082" i="27"/>
  <c r="T1083" i="27"/>
  <c r="T1084" i="27"/>
  <c r="T1085" i="27"/>
  <c r="T1086" i="27"/>
  <c r="T1087" i="27"/>
  <c r="T1088" i="27"/>
  <c r="T1089" i="27"/>
  <c r="T1090" i="27"/>
  <c r="T1091" i="27"/>
  <c r="T1092" i="27"/>
  <c r="T1093" i="27"/>
  <c r="T1094" i="27"/>
  <c r="T1095" i="27"/>
  <c r="T1096" i="27"/>
  <c r="T1097" i="27"/>
  <c r="T1098" i="27"/>
  <c r="T1099" i="27"/>
  <c r="T1100" i="27"/>
  <c r="T1101" i="27"/>
  <c r="T1102" i="27"/>
  <c r="T1103" i="27"/>
  <c r="T1104" i="27"/>
  <c r="T1105" i="27"/>
  <c r="T1106" i="27"/>
  <c r="T1107" i="27"/>
  <c r="T1108" i="27"/>
  <c r="T1109" i="27"/>
  <c r="T1110" i="27"/>
  <c r="T1111" i="27"/>
  <c r="T1112" i="27"/>
  <c r="T1113" i="27"/>
  <c r="T1114" i="27"/>
  <c r="T1115" i="27"/>
  <c r="T1116" i="27"/>
  <c r="T1117" i="27"/>
  <c r="T1118" i="27"/>
  <c r="T1119" i="27"/>
  <c r="T1120" i="27"/>
  <c r="T1121" i="27"/>
  <c r="T1122" i="27"/>
  <c r="T1123" i="27"/>
  <c r="T1124" i="27"/>
  <c r="T1125" i="27"/>
  <c r="T1126" i="27"/>
  <c r="T1127" i="27"/>
  <c r="T1128" i="27"/>
  <c r="T1129" i="27"/>
  <c r="T1130" i="27"/>
  <c r="T1131" i="27"/>
  <c r="T1132" i="27"/>
  <c r="J16" i="38"/>
  <c r="S123" i="19"/>
  <c r="P3" i="31"/>
  <c r="P4" i="31"/>
  <c r="P5" i="31"/>
  <c r="P6" i="31"/>
  <c r="P7" i="31"/>
  <c r="P8" i="31"/>
  <c r="P9" i="31"/>
  <c r="P10" i="31"/>
  <c r="P11" i="31"/>
  <c r="P12" i="31"/>
  <c r="P13" i="31"/>
  <c r="P14" i="31"/>
  <c r="P15" i="31"/>
  <c r="P16" i="31"/>
  <c r="P17" i="31"/>
  <c r="P18" i="31"/>
  <c r="P19" i="31"/>
  <c r="P20" i="31"/>
  <c r="P21" i="31"/>
  <c r="P22" i="31"/>
  <c r="P23" i="31"/>
  <c r="P24" i="31"/>
  <c r="P25" i="31"/>
  <c r="P26" i="31"/>
  <c r="P27" i="31"/>
  <c r="P28" i="31"/>
  <c r="P29" i="31"/>
  <c r="P30" i="31"/>
  <c r="P31" i="31"/>
  <c r="P32" i="31"/>
  <c r="P33" i="31"/>
  <c r="P34" i="31"/>
  <c r="P35" i="31"/>
  <c r="P36" i="31"/>
  <c r="P37" i="31"/>
  <c r="P38" i="31"/>
  <c r="P39" i="31"/>
  <c r="P40" i="31"/>
  <c r="P41" i="31"/>
  <c r="P42" i="31"/>
  <c r="P43" i="31"/>
  <c r="P44" i="31"/>
  <c r="P45" i="31"/>
  <c r="P46" i="31"/>
  <c r="P47" i="31"/>
  <c r="P48" i="31"/>
  <c r="P49" i="31"/>
  <c r="P50" i="31"/>
  <c r="P51" i="31"/>
  <c r="P52" i="31"/>
  <c r="P53" i="31"/>
  <c r="P54" i="31"/>
  <c r="P55" i="31"/>
  <c r="P56" i="31"/>
  <c r="P57" i="31"/>
  <c r="P58" i="31"/>
  <c r="P59" i="31"/>
  <c r="P60" i="31"/>
  <c r="P61" i="31"/>
  <c r="P62" i="31"/>
  <c r="P63" i="31"/>
  <c r="P64" i="31"/>
  <c r="P65" i="31"/>
  <c r="P66" i="31"/>
  <c r="P67" i="31"/>
  <c r="P68" i="31"/>
  <c r="P69" i="31"/>
  <c r="P70" i="31"/>
  <c r="P71" i="31"/>
  <c r="P72" i="31"/>
  <c r="P73" i="31"/>
  <c r="P74" i="31"/>
  <c r="P75" i="31"/>
  <c r="P76" i="31"/>
  <c r="P77" i="31"/>
  <c r="P78" i="31"/>
  <c r="P79" i="31"/>
  <c r="P80" i="31"/>
  <c r="P81" i="31"/>
  <c r="P82" i="31"/>
  <c r="P83" i="31"/>
  <c r="P84" i="31"/>
  <c r="P85" i="31"/>
  <c r="P86" i="31"/>
  <c r="P87" i="31"/>
  <c r="P88" i="31"/>
  <c r="P89" i="31"/>
  <c r="P90" i="31"/>
  <c r="P91" i="31"/>
  <c r="P92" i="31"/>
  <c r="P93" i="31"/>
  <c r="P94" i="31"/>
  <c r="P95" i="31"/>
  <c r="P96" i="31"/>
  <c r="P97" i="31"/>
  <c r="P98" i="31"/>
  <c r="P99" i="31"/>
  <c r="P100" i="31"/>
  <c r="P101" i="31"/>
  <c r="P102" i="31"/>
  <c r="P103" i="31"/>
  <c r="P104" i="31"/>
  <c r="P105" i="31"/>
  <c r="P106" i="31"/>
  <c r="P107" i="31"/>
  <c r="P108" i="31"/>
  <c r="P109" i="31"/>
  <c r="P110" i="31"/>
  <c r="P111" i="31"/>
  <c r="P112" i="31"/>
  <c r="P113" i="31"/>
  <c r="P114" i="31"/>
  <c r="P115" i="31"/>
  <c r="P116" i="31"/>
  <c r="P117" i="31"/>
  <c r="P118" i="31"/>
  <c r="P119" i="31"/>
  <c r="P120" i="31"/>
  <c r="P121" i="31"/>
  <c r="P122" i="31"/>
  <c r="P123" i="31"/>
  <c r="P124" i="31"/>
  <c r="P125" i="31"/>
  <c r="P126" i="31"/>
  <c r="P127" i="31"/>
  <c r="P128" i="31"/>
  <c r="P129" i="31"/>
  <c r="P130" i="31"/>
  <c r="P131" i="31"/>
  <c r="P132" i="31"/>
  <c r="P133" i="31"/>
  <c r="P134" i="31"/>
  <c r="P135" i="31"/>
  <c r="P136" i="31"/>
  <c r="P137" i="31"/>
  <c r="P138" i="31"/>
  <c r="P139" i="31"/>
  <c r="P140" i="31"/>
  <c r="P141" i="31"/>
  <c r="P142" i="31"/>
  <c r="P143" i="31"/>
  <c r="P144" i="31"/>
  <c r="P145" i="31"/>
  <c r="P146" i="31"/>
  <c r="P147" i="31"/>
  <c r="P148" i="31"/>
  <c r="P149" i="31"/>
  <c r="P150" i="31"/>
  <c r="P151" i="31"/>
  <c r="P152" i="31"/>
  <c r="P153" i="31"/>
  <c r="P154" i="31"/>
  <c r="P155" i="31"/>
  <c r="P156" i="31"/>
  <c r="P157" i="31"/>
  <c r="P158" i="31"/>
  <c r="P159" i="31"/>
  <c r="P160" i="31"/>
  <c r="P161" i="31"/>
  <c r="P162" i="31"/>
  <c r="P163" i="31"/>
  <c r="P164" i="31"/>
  <c r="P165" i="31"/>
  <c r="P166" i="31"/>
  <c r="P167" i="31"/>
  <c r="P168" i="31"/>
  <c r="P169" i="31"/>
  <c r="P170" i="31"/>
  <c r="P171" i="31"/>
  <c r="P172" i="31"/>
  <c r="P173" i="31"/>
  <c r="P174" i="31"/>
  <c r="P175" i="31"/>
  <c r="P176" i="31"/>
  <c r="P177" i="31"/>
  <c r="P178" i="31"/>
  <c r="P179" i="31"/>
  <c r="P180" i="31"/>
  <c r="P181" i="31"/>
  <c r="P182" i="31"/>
  <c r="P183" i="31"/>
  <c r="P184" i="31"/>
  <c r="P185" i="31"/>
  <c r="P186" i="31"/>
  <c r="P187" i="31"/>
  <c r="P188" i="31"/>
  <c r="P189" i="31"/>
  <c r="P190" i="31"/>
  <c r="P191" i="31"/>
  <c r="P192" i="31"/>
  <c r="P193" i="31"/>
  <c r="P194" i="31"/>
  <c r="P195" i="31"/>
  <c r="P196" i="31"/>
  <c r="P197" i="31"/>
  <c r="P198" i="31"/>
  <c r="P199" i="31"/>
  <c r="P200" i="31"/>
  <c r="P201" i="31"/>
  <c r="P202" i="31"/>
  <c r="P203" i="31"/>
  <c r="P204" i="31"/>
  <c r="P205" i="31"/>
  <c r="P206" i="31"/>
  <c r="P207" i="31"/>
  <c r="P208" i="31"/>
  <c r="P209" i="31"/>
  <c r="P210" i="31"/>
  <c r="P211" i="31"/>
  <c r="P212" i="31"/>
  <c r="P213" i="31"/>
  <c r="P214" i="31"/>
  <c r="P215" i="31"/>
  <c r="P216" i="31"/>
  <c r="P217" i="31"/>
  <c r="P218" i="31"/>
  <c r="P219" i="31"/>
  <c r="P220" i="31"/>
  <c r="P221" i="31"/>
  <c r="P222" i="31"/>
  <c r="P223" i="31"/>
  <c r="P224" i="31"/>
  <c r="P225" i="31"/>
  <c r="P226" i="31"/>
  <c r="P227" i="31"/>
  <c r="P228" i="31"/>
  <c r="P229" i="31"/>
  <c r="P230" i="31"/>
  <c r="P231" i="31"/>
  <c r="P232" i="31"/>
  <c r="P233" i="31"/>
  <c r="P234" i="31"/>
  <c r="P235" i="31"/>
  <c r="P236" i="31"/>
  <c r="P237" i="31"/>
  <c r="P238" i="31"/>
  <c r="P239" i="31"/>
  <c r="P240" i="31"/>
  <c r="P241" i="31"/>
  <c r="P242" i="31"/>
  <c r="P243" i="31"/>
  <c r="P244" i="31"/>
  <c r="P245" i="31"/>
  <c r="P246" i="31"/>
  <c r="P247" i="31"/>
  <c r="P248" i="31"/>
  <c r="P249" i="31"/>
  <c r="P250" i="31"/>
  <c r="P251" i="31"/>
  <c r="P252" i="31"/>
  <c r="P253" i="31"/>
  <c r="P254" i="31"/>
  <c r="P255" i="31"/>
  <c r="P256" i="31"/>
  <c r="P257" i="31"/>
  <c r="P258" i="31"/>
  <c r="P259" i="31"/>
  <c r="P260" i="31"/>
  <c r="P261" i="31"/>
  <c r="P262" i="31"/>
  <c r="P263" i="31"/>
  <c r="P264" i="31"/>
  <c r="P265" i="31"/>
  <c r="P266" i="31"/>
  <c r="P267" i="31"/>
  <c r="P268" i="31"/>
  <c r="P269" i="31"/>
  <c r="P270" i="31"/>
  <c r="P271" i="31"/>
  <c r="P272" i="31"/>
  <c r="P273" i="31"/>
  <c r="P274" i="31"/>
  <c r="P275" i="31"/>
  <c r="P276" i="31"/>
  <c r="P277" i="31"/>
  <c r="P278" i="31"/>
  <c r="P279" i="31"/>
  <c r="P280" i="31"/>
  <c r="P281" i="31"/>
  <c r="P282" i="31"/>
  <c r="P283" i="31"/>
  <c r="P284" i="31"/>
  <c r="P285" i="31"/>
  <c r="P286" i="31"/>
  <c r="P287" i="31"/>
  <c r="P288" i="31"/>
  <c r="P289" i="31"/>
  <c r="P290" i="31"/>
  <c r="P291" i="31"/>
  <c r="P292" i="31"/>
  <c r="P293" i="31"/>
  <c r="P294" i="31"/>
  <c r="P295" i="31"/>
  <c r="P296" i="31"/>
  <c r="P297" i="31"/>
  <c r="P298" i="31"/>
  <c r="P299" i="31"/>
  <c r="P300" i="31"/>
  <c r="P301" i="31"/>
  <c r="P302" i="31"/>
  <c r="P303" i="31"/>
  <c r="P304" i="31"/>
  <c r="P305" i="31"/>
  <c r="P306" i="31"/>
  <c r="P307" i="31"/>
  <c r="P308" i="31"/>
  <c r="P309" i="31"/>
  <c r="P310" i="31"/>
  <c r="P311" i="31"/>
  <c r="P312" i="31"/>
  <c r="P313" i="31"/>
  <c r="P314" i="31"/>
  <c r="P315" i="31"/>
  <c r="P316" i="31"/>
  <c r="P317" i="31"/>
  <c r="P318" i="31"/>
  <c r="P319" i="31"/>
  <c r="P320" i="31"/>
  <c r="P321" i="31"/>
  <c r="P322" i="31"/>
  <c r="P323" i="31"/>
  <c r="P324" i="31"/>
  <c r="P325" i="31"/>
  <c r="P326" i="31"/>
  <c r="P327" i="31"/>
  <c r="P328" i="31"/>
  <c r="P329" i="31"/>
  <c r="P330" i="31"/>
  <c r="P331" i="31"/>
  <c r="P332" i="31"/>
  <c r="P333" i="31"/>
  <c r="P334" i="31"/>
  <c r="P335" i="31"/>
  <c r="P336" i="31"/>
  <c r="P337" i="31"/>
  <c r="P338" i="31"/>
  <c r="P339" i="31"/>
  <c r="P340" i="31"/>
  <c r="P341" i="31"/>
  <c r="P342" i="31"/>
  <c r="P343" i="31"/>
  <c r="P344" i="31"/>
  <c r="P345" i="31"/>
  <c r="P346" i="31"/>
  <c r="P347" i="31"/>
  <c r="P348" i="31"/>
  <c r="P349" i="31"/>
  <c r="P350" i="31"/>
  <c r="P351" i="31"/>
  <c r="P352" i="31"/>
  <c r="P353" i="31"/>
  <c r="P354" i="31"/>
  <c r="P355" i="31"/>
  <c r="P356" i="31"/>
  <c r="P357" i="31"/>
  <c r="P358" i="31"/>
  <c r="P359" i="31"/>
  <c r="P360" i="31"/>
  <c r="P361" i="31"/>
  <c r="P362" i="31"/>
  <c r="P363" i="31"/>
  <c r="P364" i="31"/>
  <c r="P365" i="31"/>
  <c r="P366" i="31"/>
  <c r="P367" i="31"/>
  <c r="P368" i="31"/>
  <c r="P369" i="31"/>
  <c r="P370" i="31"/>
  <c r="P371" i="31"/>
  <c r="P372" i="31"/>
  <c r="P373" i="31"/>
  <c r="P374" i="31"/>
  <c r="P375" i="31"/>
  <c r="P376" i="31"/>
  <c r="P377" i="31"/>
  <c r="P378" i="31"/>
  <c r="P379" i="31"/>
  <c r="P380" i="31"/>
  <c r="P381" i="31"/>
  <c r="P382" i="31"/>
  <c r="P383" i="31"/>
  <c r="P384" i="31"/>
  <c r="P385" i="31"/>
  <c r="P386" i="31"/>
  <c r="P387" i="31"/>
  <c r="P388" i="31"/>
  <c r="P389" i="31"/>
  <c r="P390" i="31"/>
  <c r="P391" i="31"/>
  <c r="P392" i="31"/>
  <c r="P393" i="31"/>
  <c r="P394" i="31"/>
  <c r="P395" i="31"/>
  <c r="P396" i="31"/>
  <c r="P397" i="31"/>
  <c r="P398" i="31"/>
  <c r="P399" i="31"/>
  <c r="P400" i="31"/>
  <c r="P401" i="31"/>
  <c r="P402" i="31"/>
  <c r="P403" i="31"/>
  <c r="P404" i="31"/>
  <c r="P405" i="31"/>
  <c r="P406" i="31"/>
  <c r="P407" i="31"/>
  <c r="P408" i="31"/>
  <c r="P409" i="31"/>
  <c r="P410" i="31"/>
  <c r="P411" i="31"/>
  <c r="P412" i="31"/>
  <c r="P413" i="31"/>
  <c r="P414" i="31"/>
  <c r="P415" i="31"/>
  <c r="P416" i="31"/>
  <c r="P417" i="31"/>
  <c r="P418" i="31"/>
  <c r="P419" i="31"/>
  <c r="P420" i="31"/>
  <c r="P421" i="31"/>
  <c r="P422" i="31"/>
  <c r="P423" i="31"/>
  <c r="P424" i="31"/>
  <c r="P425" i="31"/>
  <c r="P426" i="31"/>
  <c r="P427" i="31"/>
  <c r="P428" i="31"/>
  <c r="P429" i="31"/>
  <c r="P430" i="31"/>
  <c r="P431" i="31"/>
  <c r="P432" i="31"/>
  <c r="P433" i="31"/>
  <c r="P434" i="31"/>
  <c r="P435" i="31"/>
  <c r="P436" i="31"/>
  <c r="P437" i="31"/>
  <c r="P438" i="31"/>
  <c r="P439" i="31"/>
  <c r="P440" i="31"/>
  <c r="P441" i="31"/>
  <c r="P442" i="31"/>
  <c r="P443" i="31"/>
  <c r="P444" i="31"/>
  <c r="P445" i="31"/>
  <c r="P446" i="31"/>
  <c r="P447" i="31"/>
  <c r="P448" i="31"/>
  <c r="P449" i="31"/>
  <c r="P450" i="31"/>
  <c r="P451" i="31"/>
  <c r="P452" i="31"/>
  <c r="P453" i="31"/>
  <c r="P454" i="31"/>
  <c r="P455" i="31"/>
  <c r="P456" i="31"/>
  <c r="P457" i="31"/>
  <c r="P458" i="31"/>
  <c r="P459" i="31"/>
  <c r="P460" i="31"/>
  <c r="P461" i="31"/>
  <c r="P462" i="31"/>
  <c r="P463" i="31"/>
  <c r="P464" i="31"/>
  <c r="P465" i="31"/>
  <c r="P466" i="31"/>
  <c r="P467" i="31"/>
  <c r="P468" i="31"/>
  <c r="P469" i="31"/>
  <c r="P470" i="31"/>
  <c r="P471" i="31"/>
  <c r="P472" i="31"/>
  <c r="P473" i="31"/>
  <c r="P474" i="31"/>
  <c r="P475" i="31"/>
  <c r="P476" i="31"/>
  <c r="P477" i="31"/>
  <c r="P478" i="31"/>
  <c r="P479" i="31"/>
  <c r="P480" i="31"/>
  <c r="P481" i="31"/>
  <c r="P482" i="31"/>
  <c r="P483" i="31"/>
  <c r="P484" i="31"/>
  <c r="P485" i="31"/>
  <c r="P486" i="31"/>
  <c r="P487" i="31"/>
  <c r="P488" i="31"/>
  <c r="P489" i="31"/>
  <c r="P490" i="31"/>
  <c r="P491" i="31"/>
  <c r="P492" i="31"/>
  <c r="P493" i="31"/>
  <c r="P494" i="31"/>
  <c r="P495" i="31"/>
  <c r="P496" i="31"/>
  <c r="P497" i="31"/>
  <c r="P498" i="31"/>
  <c r="P499" i="31"/>
  <c r="P500" i="31"/>
  <c r="P501" i="31"/>
  <c r="P502" i="31"/>
  <c r="P503" i="31"/>
  <c r="P504" i="31"/>
  <c r="P505" i="31"/>
  <c r="P506" i="31"/>
  <c r="P507" i="31"/>
  <c r="P508" i="31"/>
  <c r="P509" i="31"/>
  <c r="P510" i="31"/>
  <c r="P511" i="31"/>
  <c r="P512" i="31"/>
  <c r="P513" i="31"/>
  <c r="P514" i="31"/>
  <c r="P515" i="31"/>
  <c r="P516" i="31"/>
  <c r="P517" i="31"/>
  <c r="P518" i="31"/>
  <c r="P519" i="31"/>
  <c r="P520" i="31"/>
  <c r="P521" i="31"/>
  <c r="P522" i="31"/>
  <c r="P523" i="31"/>
  <c r="P524" i="31"/>
  <c r="P525" i="31"/>
  <c r="P526" i="31"/>
  <c r="P527" i="31"/>
  <c r="P528" i="31"/>
  <c r="P529" i="31"/>
  <c r="P530" i="31"/>
  <c r="P531" i="31"/>
  <c r="P532" i="31"/>
  <c r="P533" i="31"/>
  <c r="P534" i="31"/>
  <c r="P535" i="31"/>
  <c r="P536" i="31"/>
  <c r="P537" i="31"/>
  <c r="P538" i="31"/>
  <c r="P539" i="31"/>
  <c r="P540" i="31"/>
  <c r="P541" i="31"/>
  <c r="P542" i="31"/>
  <c r="P543" i="31"/>
  <c r="P544" i="31"/>
  <c r="P545" i="31"/>
  <c r="P546" i="31"/>
  <c r="P547" i="31"/>
  <c r="P548" i="31"/>
  <c r="P549" i="31"/>
  <c r="P550" i="31"/>
  <c r="P551" i="31"/>
  <c r="P552" i="31"/>
  <c r="P553" i="31"/>
  <c r="P554" i="31"/>
  <c r="P555" i="31"/>
  <c r="P556" i="31"/>
  <c r="P557" i="31"/>
  <c r="P558" i="31"/>
  <c r="P559" i="31"/>
  <c r="P560" i="31"/>
  <c r="P561" i="31"/>
  <c r="P562" i="31"/>
  <c r="P563" i="31"/>
  <c r="P564" i="31"/>
  <c r="P565" i="31"/>
  <c r="P566" i="31"/>
  <c r="P567" i="31"/>
  <c r="P568" i="31"/>
  <c r="P569" i="31"/>
  <c r="P570" i="31"/>
  <c r="P571" i="31"/>
  <c r="P572" i="31"/>
  <c r="P573" i="31"/>
  <c r="P574" i="31"/>
  <c r="P575" i="31"/>
  <c r="P576" i="31"/>
  <c r="P577" i="31"/>
  <c r="P578" i="31"/>
  <c r="P579" i="31"/>
  <c r="P580" i="31"/>
  <c r="P581" i="31"/>
  <c r="P582" i="31"/>
  <c r="P583" i="31"/>
  <c r="P584" i="31"/>
  <c r="P585" i="31"/>
  <c r="P586" i="31"/>
  <c r="P587" i="31"/>
  <c r="P588" i="31"/>
  <c r="P589" i="31"/>
  <c r="P590" i="31"/>
  <c r="P591" i="31"/>
  <c r="P592" i="31"/>
  <c r="P593" i="31"/>
  <c r="P594" i="31"/>
  <c r="P595" i="31"/>
  <c r="P596" i="31"/>
  <c r="P597" i="31"/>
  <c r="P598" i="31"/>
  <c r="P599" i="31"/>
  <c r="P600" i="31"/>
  <c r="P601" i="31"/>
  <c r="P602" i="31"/>
  <c r="P603" i="31"/>
  <c r="P604" i="31"/>
  <c r="P605" i="31"/>
  <c r="P606" i="31"/>
  <c r="P607" i="31"/>
  <c r="P608" i="31"/>
  <c r="P609" i="31"/>
  <c r="P610" i="31"/>
  <c r="P611" i="31"/>
  <c r="P612" i="31"/>
  <c r="P613" i="31"/>
  <c r="P614" i="31"/>
  <c r="P615" i="31"/>
  <c r="P616" i="31"/>
  <c r="P617" i="31"/>
  <c r="P618" i="31"/>
  <c r="P619" i="31"/>
  <c r="P620" i="31"/>
  <c r="P621" i="31"/>
  <c r="P622" i="31"/>
  <c r="P623" i="31"/>
  <c r="P624" i="31"/>
  <c r="P625" i="31"/>
  <c r="P626" i="31"/>
  <c r="P2" i="31"/>
  <c r="AB33" i="38" l="1"/>
  <c r="AB34" i="38"/>
  <c r="AB32" i="38"/>
  <c r="AB37" i="38"/>
  <c r="AB27" i="38"/>
  <c r="AB29" i="38"/>
  <c r="AB36" i="38"/>
  <c r="AB35" i="38"/>
  <c r="AB28" i="38"/>
  <c r="AB31" i="38"/>
  <c r="AB30" i="38"/>
  <c r="E15" i="38"/>
  <c r="AB38" i="38" l="1"/>
  <c r="I15" i="38"/>
  <c r="S14" i="38"/>
  <c r="R14" i="38"/>
  <c r="Q14" i="38"/>
  <c r="P14" i="38"/>
  <c r="L14" i="38"/>
  <c r="O14" i="38"/>
  <c r="N14" i="38"/>
  <c r="M14" i="38"/>
  <c r="G14" i="38"/>
  <c r="F14" i="38"/>
  <c r="G13" i="38"/>
  <c r="F13" i="38"/>
  <c r="S13" i="38"/>
  <c r="R13" i="38"/>
  <c r="Q13" i="38"/>
  <c r="P13" i="38"/>
  <c r="O13" i="38"/>
  <c r="N13" i="38"/>
  <c r="M13" i="38"/>
  <c r="L13" i="38"/>
  <c r="L12" i="38"/>
  <c r="M12" i="38"/>
  <c r="N12" i="38"/>
  <c r="O12" i="38"/>
  <c r="P12" i="38"/>
  <c r="Q12" i="38"/>
  <c r="R12" i="38"/>
  <c r="S12" i="38"/>
  <c r="F12" i="38"/>
  <c r="G12" i="38"/>
  <c r="G11" i="38"/>
  <c r="F11" i="38"/>
  <c r="F10" i="38"/>
  <c r="S11" i="38"/>
  <c r="R11" i="38"/>
  <c r="P11" i="38"/>
  <c r="Q11" i="38"/>
  <c r="O11" i="38"/>
  <c r="N11" i="38"/>
  <c r="M11" i="38"/>
  <c r="L11" i="38"/>
  <c r="L10" i="38"/>
  <c r="L9" i="38"/>
  <c r="M9" i="38"/>
  <c r="N9" i="38"/>
  <c r="O9" i="38"/>
  <c r="M10" i="38"/>
  <c r="N10" i="38"/>
  <c r="O10" i="38"/>
  <c r="O8" i="38"/>
  <c r="N8" i="38"/>
  <c r="L8" i="38"/>
  <c r="L4" i="38"/>
  <c r="M21" i="38"/>
  <c r="N21" i="38"/>
  <c r="M22" i="38"/>
  <c r="N22" i="38"/>
  <c r="M23" i="38"/>
  <c r="N23" i="38"/>
  <c r="M24" i="38"/>
  <c r="N24" i="38"/>
  <c r="M25" i="38"/>
  <c r="N25" i="38"/>
  <c r="M26" i="38"/>
  <c r="N26" i="38"/>
  <c r="M27" i="38"/>
  <c r="N27" i="38"/>
  <c r="M28" i="38"/>
  <c r="N28" i="38"/>
  <c r="M29" i="38"/>
  <c r="N29" i="38"/>
  <c r="M30" i="38"/>
  <c r="N30" i="38"/>
  <c r="N20" i="38"/>
  <c r="M20" i="38"/>
  <c r="X28" i="38"/>
  <c r="Y28" i="38"/>
  <c r="O21" i="38" s="1"/>
  <c r="X29" i="38"/>
  <c r="Y29" i="38"/>
  <c r="P22" i="38" s="1"/>
  <c r="X30" i="38"/>
  <c r="Y30" i="38"/>
  <c r="O23" i="38" s="1"/>
  <c r="X31" i="38"/>
  <c r="Y31" i="38"/>
  <c r="P24" i="38" s="1"/>
  <c r="X32" i="38"/>
  <c r="Y32" i="38"/>
  <c r="O25" i="38" s="1"/>
  <c r="X33" i="38"/>
  <c r="Y33" i="38"/>
  <c r="P26" i="38" s="1"/>
  <c r="X34" i="38"/>
  <c r="Y34" i="38"/>
  <c r="O27" i="38" s="1"/>
  <c r="X35" i="38"/>
  <c r="Y35" i="38"/>
  <c r="P28" i="38" s="1"/>
  <c r="X36" i="38"/>
  <c r="Y36" i="38"/>
  <c r="O29" i="38" s="1"/>
  <c r="X37" i="38"/>
  <c r="Y37" i="38"/>
  <c r="O30" i="38" s="1"/>
  <c r="Y27" i="38"/>
  <c r="X27" i="38"/>
  <c r="F8" i="38"/>
  <c r="L5" i="38"/>
  <c r="L6" i="38"/>
  <c r="L7" i="38"/>
  <c r="M4" i="38"/>
  <c r="M5" i="38"/>
  <c r="M6" i="38"/>
  <c r="M7" i="38"/>
  <c r="N4" i="38"/>
  <c r="N5" i="38"/>
  <c r="N6" i="38"/>
  <c r="N7" i="38"/>
  <c r="O4" i="38"/>
  <c r="O5" i="38"/>
  <c r="O6" i="38"/>
  <c r="O7" i="38"/>
  <c r="F9" i="38"/>
  <c r="G9" i="38"/>
  <c r="S9" i="38" s="1"/>
  <c r="G10" i="38"/>
  <c r="P10" i="38" s="1"/>
  <c r="G8" i="38"/>
  <c r="R8" i="38" s="1"/>
  <c r="G7" i="38"/>
  <c r="Q7" i="38" s="1"/>
  <c r="F7" i="38"/>
  <c r="G4" i="38"/>
  <c r="S4" i="38" s="1"/>
  <c r="F4" i="38"/>
  <c r="G5" i="38"/>
  <c r="G6" i="38"/>
  <c r="S6" i="38" s="1"/>
  <c r="F5" i="38"/>
  <c r="F6" i="38"/>
  <c r="I12" i="38" l="1"/>
  <c r="R10" i="38"/>
  <c r="S10" i="38"/>
  <c r="I10" i="38" s="1"/>
  <c r="Q10" i="38"/>
  <c r="I9" i="38"/>
  <c r="R9" i="38"/>
  <c r="I8" i="38"/>
  <c r="P8" i="38"/>
  <c r="P9" i="38"/>
  <c r="Q8" i="38"/>
  <c r="S8" i="38"/>
  <c r="Q9" i="38"/>
  <c r="E12" i="38"/>
  <c r="N31" i="38"/>
  <c r="X38" i="38"/>
  <c r="P20" i="38"/>
  <c r="Y38" i="38"/>
  <c r="M31" i="38"/>
  <c r="AA37" i="38"/>
  <c r="AA33" i="38"/>
  <c r="P30" i="38"/>
  <c r="O26" i="38"/>
  <c r="AA27" i="38"/>
  <c r="O28" i="38"/>
  <c r="O24" i="38"/>
  <c r="O22" i="38"/>
  <c r="AA35" i="38"/>
  <c r="O20" i="38"/>
  <c r="P21" i="38"/>
  <c r="W35" i="38"/>
  <c r="P27" i="38"/>
  <c r="P23" i="38"/>
  <c r="AA34" i="38"/>
  <c r="AA30" i="38"/>
  <c r="P29" i="38"/>
  <c r="P25" i="38"/>
  <c r="AA32" i="38" s="1"/>
  <c r="W34" i="38"/>
  <c r="W30" i="38"/>
  <c r="AA36" i="38"/>
  <c r="AA28" i="38"/>
  <c r="AA29" i="38"/>
  <c r="AA31" i="38"/>
  <c r="P4" i="38"/>
  <c r="R6" i="38"/>
  <c r="I4" i="38"/>
  <c r="Q4" i="38"/>
  <c r="Q6" i="38"/>
  <c r="R4" i="38"/>
  <c r="P6" i="38"/>
  <c r="S5" i="38"/>
  <c r="I5" i="38" s="1"/>
  <c r="S7" i="38"/>
  <c r="I7" i="38" s="1"/>
  <c r="R5" i="38"/>
  <c r="P7" i="38"/>
  <c r="R7" i="38"/>
  <c r="Q5" i="38"/>
  <c r="I6" i="38"/>
  <c r="P5" i="38"/>
  <c r="I14" i="38"/>
  <c r="E14" i="38"/>
  <c r="I13" i="38"/>
  <c r="E13" i="38"/>
  <c r="H15" i="38"/>
  <c r="E11" i="38"/>
  <c r="I11" i="38"/>
  <c r="W36" i="38"/>
  <c r="W31" i="38"/>
  <c r="W32" i="38"/>
  <c r="W28" i="38"/>
  <c r="E8" i="38"/>
  <c r="W37" i="38"/>
  <c r="V37" i="38" s="1"/>
  <c r="W33" i="38"/>
  <c r="W29" i="38"/>
  <c r="W27" i="38"/>
  <c r="F17" i="38"/>
  <c r="M17" i="38" s="1"/>
  <c r="G17" i="38"/>
  <c r="E10" i="38"/>
  <c r="E9" i="38"/>
  <c r="H16" i="38"/>
  <c r="E6" i="38"/>
  <c r="E5" i="38"/>
  <c r="E4" i="38"/>
  <c r="N17" i="38" l="1"/>
  <c r="V27" i="38"/>
  <c r="H9" i="38"/>
  <c r="H10" i="38"/>
  <c r="V30" i="38"/>
  <c r="V34" i="38"/>
  <c r="H12" i="38"/>
  <c r="P31" i="38"/>
  <c r="AA38" i="38" s="1"/>
  <c r="O31" i="38"/>
  <c r="Z35" i="38"/>
  <c r="Z30" i="38"/>
  <c r="Z34" i="38"/>
  <c r="Z36" i="38"/>
  <c r="Z29" i="38"/>
  <c r="H14" i="38"/>
  <c r="D11" i="38"/>
  <c r="H13" i="38"/>
  <c r="S17" i="38"/>
  <c r="P17" i="38"/>
  <c r="Q17" i="38"/>
  <c r="R17" i="38"/>
  <c r="L17" i="38"/>
  <c r="O17" i="38"/>
  <c r="H11" i="38"/>
  <c r="H8" i="38"/>
  <c r="Z32" i="38"/>
  <c r="Z28" i="38"/>
  <c r="Z31" i="38"/>
  <c r="Z33" i="38"/>
  <c r="Z27" i="38"/>
  <c r="W38" i="38"/>
  <c r="I17" i="38"/>
  <c r="Z37" i="38"/>
  <c r="D8" i="38"/>
  <c r="H4" i="38"/>
  <c r="E7" i="38"/>
  <c r="H5" i="38"/>
  <c r="H6" i="38"/>
  <c r="Z38" i="38" l="1"/>
  <c r="H7" i="38"/>
  <c r="E17" i="38"/>
  <c r="H17" i="38" s="1"/>
  <c r="D4" i="38"/>
  <c r="T43" i="36" l="1"/>
  <c r="T42" i="36"/>
  <c r="T41" i="36"/>
  <c r="T40" i="36"/>
  <c r="T39" i="36"/>
  <c r="T38" i="36"/>
  <c r="T37" i="36"/>
  <c r="T36" i="36"/>
  <c r="T35" i="36"/>
  <c r="T34" i="36"/>
  <c r="T33" i="36"/>
  <c r="T32" i="36"/>
  <c r="T31" i="36"/>
  <c r="T30" i="36"/>
  <c r="T29" i="36"/>
  <c r="T28" i="36"/>
  <c r="T27" i="36"/>
  <c r="T26" i="36"/>
  <c r="T25" i="36"/>
  <c r="T24" i="36"/>
  <c r="T23" i="36"/>
  <c r="T22" i="36"/>
  <c r="T21" i="36"/>
  <c r="T20" i="36"/>
  <c r="T19" i="36"/>
  <c r="T18" i="36"/>
  <c r="T17" i="36"/>
  <c r="T16" i="36"/>
  <c r="T15" i="36"/>
  <c r="T14" i="36"/>
  <c r="T13" i="36"/>
  <c r="T12" i="36"/>
  <c r="T11" i="36"/>
  <c r="T10" i="36"/>
  <c r="T9" i="36"/>
  <c r="T8" i="36"/>
  <c r="T7" i="36"/>
  <c r="T6" i="36"/>
  <c r="T5" i="36"/>
  <c r="T4" i="36"/>
  <c r="T3" i="36"/>
  <c r="T2" i="36"/>
  <c r="T172" i="33"/>
  <c r="T173" i="33"/>
  <c r="T174" i="33"/>
  <c r="T175" i="33"/>
  <c r="T176" i="33"/>
  <c r="T177" i="33"/>
  <c r="T178" i="33"/>
  <c r="T179" i="33"/>
  <c r="T180" i="33"/>
  <c r="T181" i="33"/>
  <c r="T182" i="33"/>
  <c r="T183" i="33"/>
  <c r="T184" i="33"/>
  <c r="T185" i="33"/>
  <c r="T186" i="33"/>
  <c r="T187" i="33"/>
  <c r="T188" i="33"/>
  <c r="T189" i="33"/>
  <c r="T190" i="33"/>
  <c r="T171" i="33"/>
  <c r="T480" i="33"/>
  <c r="T479" i="33"/>
  <c r="T478" i="33"/>
  <c r="T477" i="33"/>
  <c r="T476" i="33"/>
  <c r="T475" i="33"/>
  <c r="T474" i="33"/>
  <c r="T473" i="33"/>
  <c r="T472" i="33"/>
  <c r="T471" i="33"/>
  <c r="T470" i="33"/>
  <c r="T469" i="33"/>
  <c r="T468" i="33"/>
  <c r="T467" i="33"/>
  <c r="T466" i="33"/>
  <c r="T465" i="33"/>
  <c r="T464" i="33"/>
  <c r="T463" i="33"/>
  <c r="T462" i="33"/>
  <c r="T461" i="33"/>
  <c r="T460" i="33"/>
  <c r="T459" i="33"/>
  <c r="T458" i="33"/>
  <c r="T457" i="33"/>
  <c r="T456" i="33"/>
  <c r="T455" i="33"/>
  <c r="T454" i="33"/>
  <c r="T453" i="33"/>
  <c r="T452" i="33"/>
  <c r="T451" i="33"/>
  <c r="T450" i="33"/>
  <c r="T449" i="33"/>
  <c r="T448" i="33"/>
  <c r="T447" i="33"/>
  <c r="T446" i="33"/>
  <c r="T445" i="33"/>
  <c r="T444" i="33"/>
  <c r="T443" i="33"/>
  <c r="T442" i="33"/>
  <c r="T441" i="33"/>
  <c r="T440" i="33"/>
  <c r="T439" i="33"/>
  <c r="T438" i="33"/>
  <c r="T437" i="33"/>
  <c r="T436" i="33"/>
  <c r="T435" i="33"/>
  <c r="T434" i="33"/>
  <c r="T433" i="33"/>
  <c r="T432" i="33"/>
  <c r="T431" i="33"/>
  <c r="T430" i="33"/>
  <c r="T429" i="33"/>
  <c r="T428" i="33"/>
  <c r="T427" i="33"/>
  <c r="T426" i="33"/>
  <c r="T425" i="33"/>
  <c r="T424" i="33"/>
  <c r="T423" i="33"/>
  <c r="T422" i="33"/>
  <c r="T421" i="33"/>
  <c r="T420" i="33"/>
  <c r="T419" i="33"/>
  <c r="T418" i="33"/>
  <c r="T417" i="33"/>
  <c r="T416" i="33"/>
  <c r="T415" i="33"/>
  <c r="T414" i="33"/>
  <c r="T413" i="33"/>
  <c r="T412" i="33"/>
  <c r="T411" i="33"/>
  <c r="T410" i="33"/>
  <c r="T409" i="33"/>
  <c r="T408" i="33"/>
  <c r="T407" i="33"/>
  <c r="T406" i="33"/>
  <c r="T405" i="33"/>
  <c r="T404" i="33"/>
  <c r="T403" i="33"/>
  <c r="T402" i="33"/>
  <c r="T401" i="33"/>
  <c r="T400" i="33"/>
  <c r="T399" i="33"/>
  <c r="T398" i="33"/>
  <c r="T397" i="33"/>
  <c r="T396" i="33"/>
  <c r="T395" i="33"/>
  <c r="T394" i="33"/>
  <c r="T393" i="33"/>
  <c r="T392" i="33"/>
  <c r="T391" i="33"/>
  <c r="T390" i="33"/>
  <c r="T389" i="33"/>
  <c r="T388" i="33"/>
  <c r="T387" i="33"/>
  <c r="T386" i="33"/>
  <c r="T385" i="33"/>
  <c r="T384" i="33"/>
  <c r="T383" i="33"/>
  <c r="T382" i="33"/>
  <c r="T381" i="33"/>
  <c r="T380" i="33"/>
  <c r="T379" i="33"/>
  <c r="T378" i="33"/>
  <c r="T377" i="33"/>
  <c r="T376" i="33"/>
  <c r="T375" i="33"/>
  <c r="T374" i="33"/>
  <c r="T373" i="33"/>
  <c r="T372" i="33"/>
  <c r="T371" i="33"/>
  <c r="T370" i="33"/>
  <c r="T369" i="33"/>
  <c r="T368" i="33"/>
  <c r="T367" i="33"/>
  <c r="T366" i="33"/>
  <c r="T365" i="33"/>
  <c r="T364" i="33"/>
  <c r="T363" i="33"/>
  <c r="T362" i="33"/>
  <c r="T361" i="33"/>
  <c r="T360" i="33"/>
  <c r="T359" i="33"/>
  <c r="T358" i="33"/>
  <c r="T357" i="33"/>
  <c r="T356" i="33"/>
  <c r="T355" i="33"/>
  <c r="T354" i="33"/>
  <c r="T353" i="33"/>
  <c r="T352" i="33"/>
  <c r="T351" i="33"/>
  <c r="T350" i="33"/>
  <c r="T349" i="33"/>
  <c r="T348" i="33"/>
  <c r="T347" i="33"/>
  <c r="T346" i="33"/>
  <c r="T345" i="33"/>
  <c r="T344" i="33"/>
  <c r="T343" i="33"/>
  <c r="T342" i="33"/>
  <c r="T341" i="33"/>
  <c r="T340" i="33"/>
  <c r="T339" i="33"/>
  <c r="T338" i="33"/>
  <c r="T337" i="33"/>
  <c r="T336" i="33"/>
  <c r="T335" i="33"/>
  <c r="T334" i="33"/>
  <c r="T333" i="33"/>
  <c r="T332" i="33"/>
  <c r="T331" i="33"/>
  <c r="T330" i="33"/>
  <c r="T329" i="33"/>
  <c r="T328" i="33"/>
  <c r="T327" i="33"/>
  <c r="T326" i="33"/>
  <c r="T325" i="33"/>
  <c r="T324" i="33"/>
  <c r="T323" i="33"/>
  <c r="T322" i="33"/>
  <c r="T321" i="33"/>
  <c r="T320" i="33"/>
  <c r="T319" i="33"/>
  <c r="T318" i="33"/>
  <c r="T317" i="33"/>
  <c r="T316" i="33"/>
  <c r="T315" i="33"/>
  <c r="T314" i="33"/>
  <c r="T313" i="33"/>
  <c r="T312" i="33"/>
  <c r="T311" i="33"/>
  <c r="T310" i="33"/>
  <c r="T309" i="33"/>
  <c r="T308" i="33"/>
  <c r="T307" i="33"/>
  <c r="T306" i="33"/>
  <c r="T305" i="33"/>
  <c r="T304" i="33"/>
  <c r="T303" i="33"/>
  <c r="T302" i="33"/>
  <c r="T301" i="33"/>
  <c r="T300" i="33"/>
  <c r="T299" i="33"/>
  <c r="T298" i="33"/>
  <c r="T297" i="33"/>
  <c r="T296" i="33"/>
  <c r="T295" i="33"/>
  <c r="T294" i="33"/>
  <c r="T293" i="33"/>
  <c r="T292" i="33"/>
  <c r="T291" i="33"/>
  <c r="T290" i="33"/>
  <c r="T289" i="33"/>
  <c r="T288" i="33"/>
  <c r="T287" i="33"/>
  <c r="T286" i="33"/>
  <c r="T285" i="33"/>
  <c r="T284" i="33"/>
  <c r="T283" i="33"/>
  <c r="T282" i="33"/>
  <c r="T281" i="33"/>
  <c r="T280" i="33"/>
  <c r="T279" i="33"/>
  <c r="T278" i="33"/>
  <c r="T277" i="33"/>
  <c r="T276" i="33"/>
  <c r="T275" i="33"/>
  <c r="T274" i="33"/>
  <c r="T273" i="33"/>
  <c r="T272" i="33"/>
  <c r="T263" i="33"/>
  <c r="T271" i="33"/>
  <c r="T270" i="33"/>
  <c r="T269" i="33"/>
  <c r="T268" i="33"/>
  <c r="T267" i="33"/>
  <c r="T266" i="33"/>
  <c r="T265" i="33"/>
  <c r="T264" i="33"/>
  <c r="T262" i="33"/>
  <c r="T261" i="33"/>
  <c r="T260" i="33"/>
  <c r="T259" i="33"/>
  <c r="T258" i="33"/>
  <c r="T257" i="33"/>
  <c r="T256" i="33"/>
  <c r="T255" i="33"/>
  <c r="T254" i="33"/>
  <c r="T253" i="33"/>
  <c r="T252" i="33"/>
  <c r="T251" i="33"/>
  <c r="T250" i="33"/>
  <c r="T249" i="33"/>
  <c r="T248" i="33"/>
  <c r="T247" i="33"/>
  <c r="T246" i="33"/>
  <c r="T245" i="33"/>
  <c r="T244" i="33"/>
  <c r="T243" i="33"/>
  <c r="T242" i="33"/>
  <c r="T241" i="33"/>
  <c r="T240" i="33"/>
  <c r="T239" i="33"/>
  <c r="T238" i="33"/>
  <c r="T237" i="33"/>
  <c r="T236" i="33"/>
  <c r="T235" i="33"/>
  <c r="T234" i="33"/>
  <c r="T233" i="33"/>
  <c r="T232" i="33"/>
  <c r="T231" i="33"/>
  <c r="T230" i="33"/>
  <c r="T229" i="33"/>
  <c r="T228" i="33"/>
  <c r="T227" i="33"/>
  <c r="T226" i="33"/>
  <c r="T225" i="33"/>
  <c r="T224" i="33"/>
  <c r="T223" i="33"/>
  <c r="T222" i="33"/>
  <c r="T221" i="33"/>
  <c r="T220" i="33"/>
  <c r="T219" i="33"/>
  <c r="T218" i="33"/>
  <c r="T217" i="33"/>
  <c r="T216" i="33"/>
  <c r="T215" i="33"/>
  <c r="T214" i="33"/>
  <c r="T213" i="33"/>
  <c r="T212" i="33"/>
  <c r="T211" i="33"/>
  <c r="T210" i="33"/>
  <c r="T209" i="33"/>
  <c r="T208" i="33"/>
  <c r="T207" i="33"/>
  <c r="T206" i="33"/>
  <c r="T205" i="33"/>
  <c r="T204" i="33"/>
  <c r="T203" i="33"/>
  <c r="T202" i="33"/>
  <c r="T201" i="33"/>
  <c r="T200" i="33"/>
  <c r="T199" i="33"/>
  <c r="T198" i="33"/>
  <c r="T197" i="33"/>
  <c r="T196" i="33"/>
  <c r="T195" i="33"/>
  <c r="T194" i="33"/>
  <c r="T193" i="33"/>
  <c r="T192" i="33"/>
  <c r="T191" i="33"/>
  <c r="T170" i="33"/>
  <c r="T169" i="33"/>
  <c r="T168" i="33"/>
  <c r="T167" i="33"/>
  <c r="T166" i="33"/>
  <c r="T165" i="33"/>
  <c r="T164" i="33"/>
  <c r="T163" i="33"/>
  <c r="T162" i="33"/>
  <c r="T161" i="33"/>
  <c r="T160" i="33"/>
  <c r="T159" i="33"/>
  <c r="T158" i="33"/>
  <c r="T157" i="33"/>
  <c r="T156" i="33"/>
  <c r="T155" i="33"/>
  <c r="T154" i="33"/>
  <c r="T153" i="33"/>
  <c r="T152" i="33"/>
  <c r="T151" i="33"/>
  <c r="T150" i="33"/>
  <c r="T149" i="33"/>
  <c r="T148" i="33"/>
  <c r="T147" i="33"/>
  <c r="T146" i="33"/>
  <c r="T145" i="33"/>
  <c r="T144" i="33"/>
  <c r="T143" i="33"/>
  <c r="T142" i="33"/>
  <c r="T141" i="33"/>
  <c r="T140" i="33"/>
  <c r="T139" i="33"/>
  <c r="T138" i="33"/>
  <c r="T137" i="33"/>
  <c r="T136" i="33"/>
  <c r="T135" i="33"/>
  <c r="T134" i="33"/>
  <c r="T133" i="33"/>
  <c r="T132" i="33"/>
  <c r="T131" i="33"/>
  <c r="T130" i="33"/>
  <c r="T129" i="33"/>
  <c r="T128" i="33"/>
  <c r="T127" i="33"/>
  <c r="T126" i="33"/>
  <c r="T125" i="33"/>
  <c r="T124" i="33"/>
  <c r="T123" i="33"/>
  <c r="T122" i="33"/>
  <c r="T121" i="33"/>
  <c r="T120" i="33"/>
  <c r="T119" i="33"/>
  <c r="T118" i="33"/>
  <c r="T117" i="33"/>
  <c r="T116" i="33"/>
  <c r="T115" i="33"/>
  <c r="T114" i="33"/>
  <c r="T113" i="33"/>
  <c r="T112" i="33"/>
  <c r="T111" i="33"/>
  <c r="T110" i="33"/>
  <c r="T109" i="33"/>
  <c r="T108" i="33"/>
  <c r="T107" i="33"/>
  <c r="T106" i="33"/>
  <c r="T105" i="33"/>
  <c r="T104" i="33"/>
  <c r="T103" i="33"/>
  <c r="T102" i="33"/>
  <c r="T101" i="33"/>
  <c r="T100" i="33"/>
  <c r="T99" i="33"/>
  <c r="T98" i="33"/>
  <c r="T97" i="33"/>
  <c r="T96" i="33"/>
  <c r="T95" i="33"/>
  <c r="T94" i="33"/>
  <c r="T93" i="33"/>
  <c r="T92" i="33"/>
  <c r="T91" i="33"/>
  <c r="T90" i="33"/>
  <c r="T89" i="33"/>
  <c r="T88" i="33"/>
  <c r="T87" i="33"/>
  <c r="T86" i="33"/>
  <c r="T85" i="33"/>
  <c r="T84" i="33"/>
  <c r="T83" i="33"/>
  <c r="T82" i="33"/>
  <c r="T81" i="33"/>
  <c r="T80" i="33"/>
  <c r="T79" i="33"/>
  <c r="T78" i="33"/>
  <c r="T77" i="33"/>
  <c r="T76" i="33"/>
  <c r="T75" i="33"/>
  <c r="T74" i="33"/>
  <c r="T73" i="33"/>
  <c r="T72" i="33"/>
  <c r="T71" i="33"/>
  <c r="T70" i="33"/>
  <c r="T69" i="33"/>
  <c r="T68" i="33"/>
  <c r="T67" i="33"/>
  <c r="T66" i="33"/>
  <c r="T65" i="33"/>
  <c r="T64" i="33"/>
  <c r="T63" i="33"/>
  <c r="T62" i="33"/>
  <c r="T61" i="33"/>
  <c r="T60" i="33"/>
  <c r="T59" i="33"/>
  <c r="T58" i="33"/>
  <c r="T57" i="33"/>
  <c r="T56" i="33"/>
  <c r="T55" i="33"/>
  <c r="T54" i="33"/>
  <c r="T53" i="33"/>
  <c r="T52" i="33"/>
  <c r="T51" i="33"/>
  <c r="T50" i="33"/>
  <c r="T49" i="33"/>
  <c r="T48" i="33"/>
  <c r="T47" i="33"/>
  <c r="T46" i="33"/>
  <c r="T45" i="33"/>
  <c r="T44" i="33"/>
  <c r="T43" i="33"/>
  <c r="T42" i="33"/>
  <c r="T41" i="33"/>
  <c r="T40" i="33"/>
  <c r="T39" i="33"/>
  <c r="T38" i="33"/>
  <c r="T37" i="33"/>
  <c r="T36" i="33"/>
  <c r="T35" i="33"/>
  <c r="T34" i="33"/>
  <c r="T33" i="33"/>
  <c r="T32" i="33"/>
  <c r="T31" i="33"/>
  <c r="T30" i="33"/>
  <c r="T29" i="33"/>
  <c r="T28" i="33"/>
  <c r="T27" i="33"/>
  <c r="T26" i="33"/>
  <c r="T25" i="33"/>
  <c r="T24" i="33"/>
  <c r="T23" i="33"/>
  <c r="T22" i="33"/>
  <c r="T21" i="33"/>
  <c r="T20" i="33"/>
  <c r="T19" i="33"/>
  <c r="T18" i="33"/>
  <c r="T17" i="33"/>
  <c r="T16" i="33"/>
  <c r="T15" i="33"/>
  <c r="T14" i="33"/>
  <c r="T13" i="33"/>
  <c r="T12" i="33"/>
  <c r="T11" i="33"/>
  <c r="T10" i="33"/>
  <c r="T9" i="33"/>
  <c r="T8" i="33"/>
  <c r="T7" i="33"/>
  <c r="T6" i="33"/>
  <c r="T5" i="33"/>
  <c r="T4" i="33"/>
  <c r="T3" i="33"/>
  <c r="T2" i="33"/>
  <c r="J8" i="38" l="1"/>
  <c r="J10" i="38"/>
  <c r="J9" i="38"/>
  <c r="T2" i="29"/>
  <c r="J15" i="38" s="1"/>
  <c r="T2" i="27"/>
  <c r="J14" i="38" s="1"/>
  <c r="S2" i="25"/>
  <c r="S1146" i="25"/>
  <c r="S1145" i="25"/>
  <c r="S1144" i="25"/>
  <c r="S1143" i="25"/>
  <c r="S1142" i="25"/>
  <c r="S1141" i="25"/>
  <c r="S1140" i="25"/>
  <c r="S1139" i="25"/>
  <c r="S1138" i="25"/>
  <c r="S1137" i="25"/>
  <c r="S1136" i="25"/>
  <c r="S1135" i="25"/>
  <c r="S1134" i="25"/>
  <c r="S1133" i="25"/>
  <c r="S1132" i="25"/>
  <c r="S1131" i="25"/>
  <c r="S1130" i="25"/>
  <c r="S1129" i="25"/>
  <c r="S1128" i="25"/>
  <c r="S1127" i="25"/>
  <c r="S1126" i="25"/>
  <c r="S1125" i="25"/>
  <c r="S1124" i="25"/>
  <c r="S1123" i="25"/>
  <c r="S1122" i="25"/>
  <c r="S1121" i="25"/>
  <c r="S1120" i="25"/>
  <c r="S1119" i="25"/>
  <c r="S1118" i="25"/>
  <c r="S1117" i="25"/>
  <c r="S1116" i="25"/>
  <c r="S1115" i="25"/>
  <c r="S1114" i="25"/>
  <c r="S1113" i="25"/>
  <c r="S1112" i="25"/>
  <c r="S1111" i="25"/>
  <c r="S1110" i="25"/>
  <c r="S1109" i="25"/>
  <c r="S1108" i="25"/>
  <c r="S1107" i="25"/>
  <c r="S1106" i="25"/>
  <c r="S1105" i="25"/>
  <c r="S1104" i="25"/>
  <c r="S1103" i="25"/>
  <c r="S1102" i="25"/>
  <c r="S1101" i="25"/>
  <c r="S1100" i="25"/>
  <c r="S1099" i="25"/>
  <c r="S1098" i="25"/>
  <c r="S1097" i="25"/>
  <c r="S1096" i="25"/>
  <c r="S1095" i="25"/>
  <c r="S1094" i="25"/>
  <c r="S1093" i="25"/>
  <c r="S1092" i="25"/>
  <c r="S1091" i="25"/>
  <c r="S1090" i="25"/>
  <c r="S1089" i="25"/>
  <c r="S1088" i="25"/>
  <c r="S1087" i="25"/>
  <c r="S1086" i="25"/>
  <c r="S1085" i="25"/>
  <c r="S1084" i="25"/>
  <c r="S1083" i="25"/>
  <c r="S1082" i="25"/>
  <c r="S1081" i="25"/>
  <c r="S1080" i="25"/>
  <c r="S1079" i="25"/>
  <c r="S1078" i="25"/>
  <c r="S1077" i="25"/>
  <c r="S1076" i="25"/>
  <c r="S1075" i="25"/>
  <c r="S1074" i="25"/>
  <c r="S1073" i="25"/>
  <c r="S1072" i="25"/>
  <c r="S1071" i="25"/>
  <c r="S1070" i="25"/>
  <c r="S1069" i="25"/>
  <c r="S1068" i="25"/>
  <c r="S1067" i="25"/>
  <c r="S1066" i="25"/>
  <c r="S1065" i="25"/>
  <c r="S1064" i="25"/>
  <c r="S1063" i="25"/>
  <c r="S1062" i="25"/>
  <c r="S1061" i="25"/>
  <c r="S1060" i="25"/>
  <c r="S1059" i="25"/>
  <c r="S1058" i="25"/>
  <c r="S1057" i="25"/>
  <c r="S1056" i="25"/>
  <c r="S1055" i="25"/>
  <c r="S1054" i="25"/>
  <c r="S1053" i="25"/>
  <c r="S1052" i="25"/>
  <c r="S1051" i="25"/>
  <c r="S1050" i="25"/>
  <c r="S1049" i="25"/>
  <c r="S1048" i="25"/>
  <c r="S1047" i="25"/>
  <c r="S1046" i="25"/>
  <c r="S1045" i="25"/>
  <c r="S1044" i="25"/>
  <c r="S1043" i="25"/>
  <c r="S1042" i="25"/>
  <c r="S1041" i="25"/>
  <c r="S1040" i="25"/>
  <c r="S1039" i="25"/>
  <c r="S1038" i="25"/>
  <c r="S1037" i="25"/>
  <c r="S1036" i="25"/>
  <c r="S1035" i="25"/>
  <c r="S1034" i="25"/>
  <c r="S1033" i="25"/>
  <c r="S1032" i="25"/>
  <c r="S1031" i="25"/>
  <c r="S1030" i="25"/>
  <c r="S1029" i="25"/>
  <c r="S1028" i="25"/>
  <c r="S1027" i="25"/>
  <c r="S1026" i="25"/>
  <c r="S1025" i="25"/>
  <c r="S1024" i="25"/>
  <c r="S1023" i="25"/>
  <c r="S1022" i="25"/>
  <c r="S1021" i="25"/>
  <c r="S1020" i="25"/>
  <c r="S1019" i="25"/>
  <c r="S1018" i="25"/>
  <c r="S1017" i="25"/>
  <c r="S1016" i="25"/>
  <c r="S1015" i="25"/>
  <c r="S1014" i="25"/>
  <c r="S1013" i="25"/>
  <c r="S1012" i="25"/>
  <c r="S1011" i="25"/>
  <c r="S1010" i="25"/>
  <c r="S1009" i="25"/>
  <c r="S1008" i="25"/>
  <c r="S1007" i="25"/>
  <c r="S1006" i="25"/>
  <c r="S1005" i="25"/>
  <c r="S1004" i="25"/>
  <c r="S1003" i="25"/>
  <c r="S1002" i="25"/>
  <c r="S1001" i="25"/>
  <c r="S1000" i="25"/>
  <c r="S999" i="25"/>
  <c r="S998" i="25"/>
  <c r="S997" i="25"/>
  <c r="S996" i="25"/>
  <c r="S995" i="25"/>
  <c r="S994" i="25"/>
  <c r="S993" i="25"/>
  <c r="S992" i="25"/>
  <c r="S991" i="25"/>
  <c r="S990" i="25"/>
  <c r="S989" i="25"/>
  <c r="S988" i="25"/>
  <c r="S987" i="25"/>
  <c r="S986" i="25"/>
  <c r="S985" i="25"/>
  <c r="S984" i="25"/>
  <c r="S983" i="25"/>
  <c r="S982" i="25"/>
  <c r="S981" i="25"/>
  <c r="S980" i="25"/>
  <c r="S979" i="25"/>
  <c r="S978" i="25"/>
  <c r="S977" i="25"/>
  <c r="S976" i="25"/>
  <c r="S975" i="25"/>
  <c r="S974" i="25"/>
  <c r="S973" i="25"/>
  <c r="S972" i="25"/>
  <c r="S971" i="25"/>
  <c r="S970" i="25"/>
  <c r="S969" i="25"/>
  <c r="S968" i="25"/>
  <c r="S967" i="25"/>
  <c r="S966" i="25"/>
  <c r="S965" i="25"/>
  <c r="S964" i="25"/>
  <c r="S963" i="25"/>
  <c r="S962" i="25"/>
  <c r="S961" i="25"/>
  <c r="S960" i="25"/>
  <c r="S959" i="25"/>
  <c r="S958" i="25"/>
  <c r="S957" i="25"/>
  <c r="S956" i="25"/>
  <c r="S955" i="25"/>
  <c r="S954" i="25"/>
  <c r="S953" i="25"/>
  <c r="S952" i="25"/>
  <c r="S951" i="25"/>
  <c r="S950" i="25"/>
  <c r="S949" i="25"/>
  <c r="S948" i="25"/>
  <c r="S947" i="25"/>
  <c r="S946" i="25"/>
  <c r="S945" i="25"/>
  <c r="S944" i="25"/>
  <c r="S943" i="25"/>
  <c r="S942" i="25"/>
  <c r="S941" i="25"/>
  <c r="S940" i="25"/>
  <c r="S939" i="25"/>
  <c r="S938" i="25"/>
  <c r="S937" i="25"/>
  <c r="S936" i="25"/>
  <c r="S935" i="25"/>
  <c r="S934" i="25"/>
  <c r="S933" i="25"/>
  <c r="S932" i="25"/>
  <c r="S931" i="25"/>
  <c r="S930" i="25"/>
  <c r="S929" i="25"/>
  <c r="S928" i="25"/>
  <c r="S927" i="25"/>
  <c r="S926" i="25"/>
  <c r="S925" i="25"/>
  <c r="S924" i="25"/>
  <c r="S923" i="25"/>
  <c r="S922" i="25"/>
  <c r="S921" i="25"/>
  <c r="S920" i="25"/>
  <c r="S919" i="25"/>
  <c r="S918" i="25"/>
  <c r="S917" i="25"/>
  <c r="S916" i="25"/>
  <c r="S915" i="25"/>
  <c r="S914" i="25"/>
  <c r="S913" i="25"/>
  <c r="S912" i="25"/>
  <c r="S911" i="25"/>
  <c r="S910" i="25"/>
  <c r="S909" i="25"/>
  <c r="S908" i="25"/>
  <c r="S907" i="25"/>
  <c r="S906" i="25"/>
  <c r="S905" i="25"/>
  <c r="S904" i="25"/>
  <c r="S903" i="25"/>
  <c r="S902" i="25"/>
  <c r="S901" i="25"/>
  <c r="S900" i="25"/>
  <c r="S899" i="25"/>
  <c r="S898" i="25"/>
  <c r="S897" i="25"/>
  <c r="S896" i="25"/>
  <c r="S895" i="25"/>
  <c r="S894" i="25"/>
  <c r="S893" i="25"/>
  <c r="S892" i="25"/>
  <c r="S891" i="25"/>
  <c r="S890" i="25"/>
  <c r="S889" i="25"/>
  <c r="S888" i="25"/>
  <c r="S887" i="25"/>
  <c r="S886" i="25"/>
  <c r="S885" i="25"/>
  <c r="S884" i="25"/>
  <c r="S883" i="25"/>
  <c r="S882" i="25"/>
  <c r="S881" i="25"/>
  <c r="S880" i="25"/>
  <c r="S879" i="25"/>
  <c r="S878" i="25"/>
  <c r="S877" i="25"/>
  <c r="S876" i="25"/>
  <c r="S875" i="25"/>
  <c r="S874" i="25"/>
  <c r="S873" i="25"/>
  <c r="S872" i="25"/>
  <c r="S871" i="25"/>
  <c r="S870" i="25"/>
  <c r="S869" i="25"/>
  <c r="S868" i="25"/>
  <c r="S867" i="25"/>
  <c r="S866" i="25"/>
  <c r="S865" i="25"/>
  <c r="S864" i="25"/>
  <c r="S863" i="25"/>
  <c r="S862" i="25"/>
  <c r="S861" i="25"/>
  <c r="S860" i="25"/>
  <c r="S859" i="25"/>
  <c r="S858" i="25"/>
  <c r="S857" i="25"/>
  <c r="S856" i="25"/>
  <c r="S855" i="25"/>
  <c r="S854" i="25"/>
  <c r="S853" i="25"/>
  <c r="S852" i="25"/>
  <c r="S851" i="25"/>
  <c r="S850" i="25"/>
  <c r="S849" i="25"/>
  <c r="S848" i="25"/>
  <c r="S847" i="25"/>
  <c r="S846" i="25"/>
  <c r="S845" i="25"/>
  <c r="S844" i="25"/>
  <c r="S843" i="25"/>
  <c r="S842" i="25"/>
  <c r="S841" i="25"/>
  <c r="S840" i="25"/>
  <c r="S839" i="25"/>
  <c r="S838" i="25"/>
  <c r="S837" i="25"/>
  <c r="S836" i="25"/>
  <c r="S835" i="25"/>
  <c r="S834" i="25"/>
  <c r="S833" i="25"/>
  <c r="S832" i="25"/>
  <c r="S831" i="25"/>
  <c r="S830" i="25"/>
  <c r="S829" i="25"/>
  <c r="S828" i="25"/>
  <c r="S827" i="25"/>
  <c r="S826" i="25"/>
  <c r="S825" i="25"/>
  <c r="S824" i="25"/>
  <c r="S823" i="25"/>
  <c r="S822" i="25"/>
  <c r="S821" i="25"/>
  <c r="S820" i="25"/>
  <c r="S819" i="25"/>
  <c r="S818" i="25"/>
  <c r="S817" i="25"/>
  <c r="S816" i="25"/>
  <c r="S815" i="25"/>
  <c r="S814" i="25"/>
  <c r="S813" i="25"/>
  <c r="S812" i="25"/>
  <c r="S811" i="25"/>
  <c r="S810" i="25"/>
  <c r="S809" i="25"/>
  <c r="S808" i="25"/>
  <c r="S807" i="25"/>
  <c r="S806" i="25"/>
  <c r="S805" i="25"/>
  <c r="S804" i="25"/>
  <c r="S803" i="25"/>
  <c r="S802" i="25"/>
  <c r="S801" i="25"/>
  <c r="S800" i="25"/>
  <c r="S799" i="25"/>
  <c r="S798" i="25"/>
  <c r="S797" i="25"/>
  <c r="S796" i="25"/>
  <c r="S795" i="25"/>
  <c r="S794" i="25"/>
  <c r="S793" i="25"/>
  <c r="S792" i="25"/>
  <c r="S791" i="25"/>
  <c r="S790" i="25"/>
  <c r="S789" i="25"/>
  <c r="S788" i="25"/>
  <c r="S787" i="25"/>
  <c r="S786" i="25"/>
  <c r="S785" i="25"/>
  <c r="S784" i="25"/>
  <c r="S783" i="25"/>
  <c r="S782" i="25"/>
  <c r="S781" i="25"/>
  <c r="S780" i="25"/>
  <c r="S779" i="25"/>
  <c r="S778" i="25"/>
  <c r="S777" i="25"/>
  <c r="S776" i="25"/>
  <c r="S775" i="25"/>
  <c r="S774" i="25"/>
  <c r="S773" i="25"/>
  <c r="S772" i="25"/>
  <c r="S771" i="25"/>
  <c r="S770" i="25"/>
  <c r="S769" i="25"/>
  <c r="S768" i="25"/>
  <c r="S767" i="25"/>
  <c r="S766" i="25"/>
  <c r="S765" i="25"/>
  <c r="S764" i="25"/>
  <c r="S763" i="25"/>
  <c r="S762" i="25"/>
  <c r="S761" i="25"/>
  <c r="S760" i="25"/>
  <c r="S759" i="25"/>
  <c r="S758" i="25"/>
  <c r="S757" i="25"/>
  <c r="S756" i="25"/>
  <c r="S755" i="25"/>
  <c r="S754" i="25"/>
  <c r="S753" i="25"/>
  <c r="S752" i="25"/>
  <c r="S751" i="25"/>
  <c r="S750" i="25"/>
  <c r="S749" i="25"/>
  <c r="S748" i="25"/>
  <c r="S747" i="25"/>
  <c r="S746" i="25"/>
  <c r="S745" i="25"/>
  <c r="S744" i="25"/>
  <c r="S743" i="25"/>
  <c r="S742" i="25"/>
  <c r="S741" i="25"/>
  <c r="S740" i="25"/>
  <c r="S739" i="25"/>
  <c r="S738" i="25"/>
  <c r="S737" i="25"/>
  <c r="S736" i="25"/>
  <c r="S735" i="25"/>
  <c r="S734" i="25"/>
  <c r="S733" i="25"/>
  <c r="S732" i="25"/>
  <c r="S731" i="25"/>
  <c r="S730" i="25"/>
  <c r="S729" i="25"/>
  <c r="S728" i="25"/>
  <c r="S727" i="25"/>
  <c r="S726" i="25"/>
  <c r="S725" i="25"/>
  <c r="S724" i="25"/>
  <c r="S723" i="25"/>
  <c r="S722" i="25"/>
  <c r="S721" i="25"/>
  <c r="S720" i="25"/>
  <c r="S719" i="25"/>
  <c r="S718" i="25"/>
  <c r="S717" i="25"/>
  <c r="S716" i="25"/>
  <c r="S715" i="25"/>
  <c r="S714" i="25"/>
  <c r="S713" i="25"/>
  <c r="S712" i="25"/>
  <c r="S711" i="25"/>
  <c r="S710" i="25"/>
  <c r="S709" i="25"/>
  <c r="S708" i="25"/>
  <c r="S707" i="25"/>
  <c r="S706" i="25"/>
  <c r="S705" i="25"/>
  <c r="S704" i="25"/>
  <c r="S703" i="25"/>
  <c r="S702" i="25"/>
  <c r="S701" i="25"/>
  <c r="S700" i="25"/>
  <c r="S699" i="25"/>
  <c r="S698" i="25"/>
  <c r="S697" i="25"/>
  <c r="S696" i="25"/>
  <c r="S695" i="25"/>
  <c r="S694" i="25"/>
  <c r="S693" i="25"/>
  <c r="S692" i="25"/>
  <c r="S691" i="25"/>
  <c r="S690" i="25"/>
  <c r="S689" i="25"/>
  <c r="S688" i="25"/>
  <c r="S687" i="25"/>
  <c r="S686" i="25"/>
  <c r="S685" i="25"/>
  <c r="S684" i="25"/>
  <c r="S683" i="25"/>
  <c r="S681" i="25"/>
  <c r="S680" i="25"/>
  <c r="S679" i="25"/>
  <c r="S678" i="25"/>
  <c r="S677" i="25"/>
  <c r="S676" i="25"/>
  <c r="S675" i="25"/>
  <c r="S674" i="25"/>
  <c r="S673" i="25"/>
  <c r="S672" i="25"/>
  <c r="S671" i="25"/>
  <c r="S670" i="25"/>
  <c r="S669" i="25"/>
  <c r="S668" i="25"/>
  <c r="S667" i="25"/>
  <c r="S666" i="25"/>
  <c r="S665" i="25"/>
  <c r="S664" i="25"/>
  <c r="S663" i="25"/>
  <c r="S662" i="25"/>
  <c r="S661" i="25"/>
  <c r="S660" i="25"/>
  <c r="S659" i="25"/>
  <c r="S658" i="25"/>
  <c r="S657" i="25"/>
  <c r="S656" i="25"/>
  <c r="S655" i="25"/>
  <c r="S654" i="25"/>
  <c r="S653" i="25"/>
  <c r="S652" i="25"/>
  <c r="S651" i="25"/>
  <c r="S650" i="25"/>
  <c r="S649" i="25"/>
  <c r="S648" i="25"/>
  <c r="S647" i="25"/>
  <c r="S646" i="25"/>
  <c r="S645" i="25"/>
  <c r="S644" i="25"/>
  <c r="S643" i="25"/>
  <c r="S642" i="25"/>
  <c r="S641" i="25"/>
  <c r="S640" i="25"/>
  <c r="S639" i="25"/>
  <c r="S638" i="25"/>
  <c r="S637" i="25"/>
  <c r="S636" i="25"/>
  <c r="S635" i="25"/>
  <c r="S634" i="25"/>
  <c r="S633" i="25"/>
  <c r="S632" i="25"/>
  <c r="S631" i="25"/>
  <c r="S630" i="25"/>
  <c r="S629" i="25"/>
  <c r="S628" i="25"/>
  <c r="S627" i="25"/>
  <c r="S626" i="25"/>
  <c r="S625" i="25"/>
  <c r="S624" i="25"/>
  <c r="S623" i="25"/>
  <c r="S622" i="25"/>
  <c r="S621" i="25"/>
  <c r="S620" i="25"/>
  <c r="S619" i="25"/>
  <c r="S618" i="25"/>
  <c r="S617" i="25"/>
  <c r="S616" i="25"/>
  <c r="S615" i="25"/>
  <c r="S614" i="25"/>
  <c r="S613" i="25"/>
  <c r="S612" i="25"/>
  <c r="S611" i="25"/>
  <c r="S610" i="25"/>
  <c r="S609" i="25"/>
  <c r="S608" i="25"/>
  <c r="S607" i="25"/>
  <c r="S606" i="25"/>
  <c r="S605" i="25"/>
  <c r="S604" i="25"/>
  <c r="S603" i="25"/>
  <c r="S602" i="25"/>
  <c r="S601" i="25"/>
  <c r="S600" i="25"/>
  <c r="S599" i="25"/>
  <c r="S598" i="25"/>
  <c r="S597" i="25"/>
  <c r="S596" i="25"/>
  <c r="S595" i="25"/>
  <c r="S594" i="25"/>
  <c r="S593" i="25"/>
  <c r="S592" i="25"/>
  <c r="S591" i="25"/>
  <c r="S590" i="25"/>
  <c r="S589" i="25"/>
  <c r="S588" i="25"/>
  <c r="S587" i="25"/>
  <c r="S586" i="25"/>
  <c r="S585" i="25"/>
  <c r="S584" i="25"/>
  <c r="S583" i="25"/>
  <c r="S582" i="25"/>
  <c r="S581" i="25"/>
  <c r="S580" i="25"/>
  <c r="S579" i="25"/>
  <c r="S578" i="25"/>
  <c r="S577" i="25"/>
  <c r="S576" i="25"/>
  <c r="S575" i="25"/>
  <c r="S574" i="25"/>
  <c r="S573" i="25"/>
  <c r="S572" i="25"/>
  <c r="S571" i="25"/>
  <c r="S570" i="25"/>
  <c r="S569" i="25"/>
  <c r="S568" i="25"/>
  <c r="S567" i="25"/>
  <c r="S566" i="25"/>
  <c r="S565" i="25"/>
  <c r="S564" i="25"/>
  <c r="S563" i="25"/>
  <c r="S562" i="25"/>
  <c r="S561" i="25"/>
  <c r="S560" i="25"/>
  <c r="S559" i="25"/>
  <c r="S558" i="25"/>
  <c r="S557" i="25"/>
  <c r="S556" i="25"/>
  <c r="S555" i="25"/>
  <c r="S554" i="25"/>
  <c r="S553" i="25"/>
  <c r="S552" i="25"/>
  <c r="S551" i="25"/>
  <c r="S550" i="25"/>
  <c r="S549" i="25"/>
  <c r="S548" i="25"/>
  <c r="S547" i="25"/>
  <c r="S546" i="25"/>
  <c r="S545" i="25"/>
  <c r="S544" i="25"/>
  <c r="S543" i="25"/>
  <c r="S542" i="25"/>
  <c r="S541" i="25"/>
  <c r="S540" i="25"/>
  <c r="S539" i="25"/>
  <c r="S538" i="25"/>
  <c r="S537" i="25"/>
  <c r="S536" i="25"/>
  <c r="S535" i="25"/>
  <c r="S534" i="25"/>
  <c r="S533" i="25"/>
  <c r="S532" i="25"/>
  <c r="S531" i="25"/>
  <c r="S530" i="25"/>
  <c r="S529" i="25"/>
  <c r="S528" i="25"/>
  <c r="S527" i="25"/>
  <c r="S526" i="25"/>
  <c r="S525" i="25"/>
  <c r="S524" i="25"/>
  <c r="S523" i="25"/>
  <c r="S522" i="25"/>
  <c r="S521" i="25"/>
  <c r="S520" i="25"/>
  <c r="S519" i="25"/>
  <c r="S518" i="25"/>
  <c r="S517" i="25"/>
  <c r="S516" i="25"/>
  <c r="S515" i="25"/>
  <c r="S514" i="25"/>
  <c r="S513" i="25"/>
  <c r="S512" i="25"/>
  <c r="S511" i="25"/>
  <c r="S510" i="25"/>
  <c r="S509" i="25"/>
  <c r="S508" i="25"/>
  <c r="S507" i="25"/>
  <c r="S506" i="25"/>
  <c r="S505" i="25"/>
  <c r="S504" i="25"/>
  <c r="S503" i="25"/>
  <c r="S502" i="25"/>
  <c r="S501" i="25"/>
  <c r="S500" i="25"/>
  <c r="S499" i="25"/>
  <c r="S498" i="25"/>
  <c r="S497" i="25"/>
  <c r="S496" i="25"/>
  <c r="S495" i="25"/>
  <c r="S494" i="25"/>
  <c r="S493" i="25"/>
  <c r="S492" i="25"/>
  <c r="S491" i="25"/>
  <c r="S490" i="25"/>
  <c r="S489" i="25"/>
  <c r="S488" i="25"/>
  <c r="S487" i="25"/>
  <c r="S486" i="25"/>
  <c r="S485" i="25"/>
  <c r="S484" i="25"/>
  <c r="S483" i="25"/>
  <c r="S482" i="25"/>
  <c r="S481" i="25"/>
  <c r="S480" i="25"/>
  <c r="S479" i="25"/>
  <c r="S478" i="25"/>
  <c r="S477" i="25"/>
  <c r="S476" i="25"/>
  <c r="S475" i="25"/>
  <c r="S474" i="25"/>
  <c r="S473" i="25"/>
  <c r="S472" i="25"/>
  <c r="S471" i="25"/>
  <c r="S470" i="25"/>
  <c r="S469" i="25"/>
  <c r="S468" i="25"/>
  <c r="S467" i="25"/>
  <c r="S466" i="25"/>
  <c r="S465" i="25"/>
  <c r="S464" i="25"/>
  <c r="S463" i="25"/>
  <c r="S462" i="25"/>
  <c r="S461" i="25"/>
  <c r="S460" i="25"/>
  <c r="S459" i="25"/>
  <c r="S458" i="25"/>
  <c r="S457" i="25"/>
  <c r="S456" i="25"/>
  <c r="S455" i="25"/>
  <c r="S454" i="25"/>
  <c r="S453" i="25"/>
  <c r="S452" i="25"/>
  <c r="S451" i="25"/>
  <c r="S450" i="25"/>
  <c r="S449" i="25"/>
  <c r="S448" i="25"/>
  <c r="S447" i="25"/>
  <c r="S446" i="25"/>
  <c r="S445" i="25"/>
  <c r="S444" i="25"/>
  <c r="S443" i="25"/>
  <c r="S442" i="25"/>
  <c r="S441" i="25"/>
  <c r="S440" i="25"/>
  <c r="S439" i="25"/>
  <c r="S438" i="25"/>
  <c r="S437" i="25"/>
  <c r="S436" i="25"/>
  <c r="S435" i="25"/>
  <c r="S434" i="25"/>
  <c r="S433" i="25"/>
  <c r="S432" i="25"/>
  <c r="S431" i="25"/>
  <c r="S430" i="25"/>
  <c r="S429" i="25"/>
  <c r="S428" i="25"/>
  <c r="S427" i="25"/>
  <c r="S426" i="25"/>
  <c r="S425" i="25"/>
  <c r="S424" i="25"/>
  <c r="S423" i="25"/>
  <c r="S422" i="25"/>
  <c r="S421" i="25"/>
  <c r="S420" i="25"/>
  <c r="S419" i="25"/>
  <c r="S418" i="25"/>
  <c r="S417" i="25"/>
  <c r="S416" i="25"/>
  <c r="S415" i="25"/>
  <c r="S414" i="25"/>
  <c r="S413" i="25"/>
  <c r="S412" i="25"/>
  <c r="S411" i="25"/>
  <c r="S410" i="25"/>
  <c r="S409" i="25"/>
  <c r="S408" i="25"/>
  <c r="S407" i="25"/>
  <c r="S406" i="25"/>
  <c r="S405" i="25"/>
  <c r="S404" i="25"/>
  <c r="S403" i="25"/>
  <c r="S402" i="25"/>
  <c r="S401" i="25"/>
  <c r="S400" i="25"/>
  <c r="S399" i="25"/>
  <c r="S398" i="25"/>
  <c r="S397" i="25"/>
  <c r="S396" i="25"/>
  <c r="S395" i="25"/>
  <c r="S394" i="25"/>
  <c r="S393" i="25"/>
  <c r="S392" i="25"/>
  <c r="S391" i="25"/>
  <c r="S390" i="25"/>
  <c r="S389" i="25"/>
  <c r="S388" i="25"/>
  <c r="S387" i="25"/>
  <c r="S386" i="25"/>
  <c r="S385" i="25"/>
  <c r="S384" i="25"/>
  <c r="S383" i="25"/>
  <c r="S382" i="25"/>
  <c r="S381" i="25"/>
  <c r="S380" i="25"/>
  <c r="S379" i="25"/>
  <c r="S378" i="25"/>
  <c r="S377" i="25"/>
  <c r="S376" i="25"/>
  <c r="S375" i="25"/>
  <c r="S374" i="25"/>
  <c r="S373" i="25"/>
  <c r="S372" i="25"/>
  <c r="S371" i="25"/>
  <c r="S370" i="25"/>
  <c r="S369" i="25"/>
  <c r="S368" i="25"/>
  <c r="S367" i="25"/>
  <c r="S366" i="25"/>
  <c r="S365" i="25"/>
  <c r="S364" i="25"/>
  <c r="S363" i="25"/>
  <c r="S362" i="25"/>
  <c r="S361" i="25"/>
  <c r="S360" i="25"/>
  <c r="S359" i="25"/>
  <c r="S358" i="25"/>
  <c r="S357" i="25"/>
  <c r="S356" i="25"/>
  <c r="S355" i="25"/>
  <c r="S354" i="25"/>
  <c r="S353" i="25"/>
  <c r="S352" i="25"/>
  <c r="S351" i="25"/>
  <c r="S350" i="25"/>
  <c r="S349" i="25"/>
  <c r="S348" i="25"/>
  <c r="S347" i="25"/>
  <c r="S346" i="25"/>
  <c r="S345" i="25"/>
  <c r="S344" i="25"/>
  <c r="S343" i="25"/>
  <c r="S342" i="25"/>
  <c r="S341" i="25"/>
  <c r="S340" i="25"/>
  <c r="S339" i="25"/>
  <c r="S338" i="25"/>
  <c r="S337" i="25"/>
  <c r="S336" i="25"/>
  <c r="S335" i="25"/>
  <c r="S334" i="25"/>
  <c r="S333" i="25"/>
  <c r="S332" i="25"/>
  <c r="S331" i="25"/>
  <c r="S330" i="25"/>
  <c r="S329" i="25"/>
  <c r="S328" i="25"/>
  <c r="S327" i="25"/>
  <c r="S326" i="25"/>
  <c r="S325" i="25"/>
  <c r="S324" i="25"/>
  <c r="S323" i="25"/>
  <c r="S322" i="25"/>
  <c r="S321" i="25"/>
  <c r="S320" i="25"/>
  <c r="S319" i="25"/>
  <c r="S318" i="25"/>
  <c r="S317" i="25"/>
  <c r="S316" i="25"/>
  <c r="S315" i="25"/>
  <c r="S314" i="25"/>
  <c r="S313" i="25"/>
  <c r="S312" i="25"/>
  <c r="S311" i="25"/>
  <c r="S310" i="25"/>
  <c r="S309" i="25"/>
  <c r="S308" i="25"/>
  <c r="S307" i="25"/>
  <c r="S306" i="25"/>
  <c r="S305" i="25"/>
  <c r="S304" i="25"/>
  <c r="S303" i="25"/>
  <c r="S302" i="25"/>
  <c r="S301" i="25"/>
  <c r="S300" i="25"/>
  <c r="S299" i="25"/>
  <c r="S298" i="25"/>
  <c r="S297" i="25"/>
  <c r="S296" i="25"/>
  <c r="S295" i="25"/>
  <c r="S294" i="25"/>
  <c r="S293" i="25"/>
  <c r="S292" i="25"/>
  <c r="S291" i="25"/>
  <c r="S290" i="25"/>
  <c r="S289" i="25"/>
  <c r="S288" i="25"/>
  <c r="S287" i="25"/>
  <c r="S286" i="25"/>
  <c r="S285" i="25"/>
  <c r="S284" i="25"/>
  <c r="S283" i="25"/>
  <c r="S282" i="25"/>
  <c r="S281" i="25"/>
  <c r="S280" i="25"/>
  <c r="S279" i="25"/>
  <c r="S278" i="25"/>
  <c r="S277" i="25"/>
  <c r="S276" i="25"/>
  <c r="S275" i="25"/>
  <c r="S274" i="25"/>
  <c r="S273" i="25"/>
  <c r="S272" i="25"/>
  <c r="S271" i="25"/>
  <c r="S270" i="25"/>
  <c r="S269" i="25"/>
  <c r="S268" i="25"/>
  <c r="S267" i="25"/>
  <c r="S266" i="25"/>
  <c r="S265" i="25"/>
  <c r="S264" i="25"/>
  <c r="S263" i="25"/>
  <c r="S262" i="25"/>
  <c r="S261" i="25"/>
  <c r="S260" i="25"/>
  <c r="S259" i="25"/>
  <c r="S258" i="25"/>
  <c r="S257" i="25"/>
  <c r="S256" i="25"/>
  <c r="S255" i="25"/>
  <c r="S254" i="25"/>
  <c r="S253" i="25"/>
  <c r="S252" i="25"/>
  <c r="S251" i="25"/>
  <c r="S250" i="25"/>
  <c r="S249" i="25"/>
  <c r="S248" i="25"/>
  <c r="S247" i="25"/>
  <c r="S246" i="25"/>
  <c r="S245" i="25"/>
  <c r="S244" i="25"/>
  <c r="S243" i="25"/>
  <c r="S242" i="25"/>
  <c r="S241" i="25"/>
  <c r="S240" i="25"/>
  <c r="S239" i="25"/>
  <c r="S238" i="25"/>
  <c r="S237" i="25"/>
  <c r="S236" i="25"/>
  <c r="S235" i="25"/>
  <c r="S234" i="25"/>
  <c r="S233" i="25"/>
  <c r="S232" i="25"/>
  <c r="S231" i="25"/>
  <c r="S230" i="25"/>
  <c r="S229" i="25"/>
  <c r="S228" i="25"/>
  <c r="S227" i="25"/>
  <c r="S226" i="25"/>
  <c r="S225" i="25"/>
  <c r="S224" i="25"/>
  <c r="S223" i="25"/>
  <c r="S222" i="25"/>
  <c r="S221" i="25"/>
  <c r="S220" i="25"/>
  <c r="S219" i="25"/>
  <c r="S218" i="25"/>
  <c r="S217" i="25"/>
  <c r="S216" i="25"/>
  <c r="S215" i="25"/>
  <c r="S214" i="25"/>
  <c r="S213" i="25"/>
  <c r="S212" i="25"/>
  <c r="S211" i="25"/>
  <c r="S210" i="25"/>
  <c r="S209" i="25"/>
  <c r="S208" i="25"/>
  <c r="S207" i="25"/>
  <c r="S206" i="25"/>
  <c r="S205" i="25"/>
  <c r="S204" i="25"/>
  <c r="S203" i="25"/>
  <c r="S202" i="25"/>
  <c r="S201" i="25"/>
  <c r="S200" i="25"/>
  <c r="S199" i="25"/>
  <c r="S198" i="25"/>
  <c r="S197" i="25"/>
  <c r="S196" i="25"/>
  <c r="S195" i="25"/>
  <c r="S194" i="25"/>
  <c r="S193" i="25"/>
  <c r="S192" i="25"/>
  <c r="S191" i="25"/>
  <c r="S190" i="25"/>
  <c r="S189" i="25"/>
  <c r="S188" i="25"/>
  <c r="S187" i="25"/>
  <c r="S186" i="25"/>
  <c r="S185" i="25"/>
  <c r="S184" i="25"/>
  <c r="S183" i="25"/>
  <c r="S182" i="25"/>
  <c r="S181" i="25"/>
  <c r="S180" i="25"/>
  <c r="S179" i="25"/>
  <c r="S178" i="25"/>
  <c r="S177" i="25"/>
  <c r="S176" i="25"/>
  <c r="S175" i="25"/>
  <c r="S174" i="25"/>
  <c r="S173" i="25"/>
  <c r="S172" i="25"/>
  <c r="S171" i="25"/>
  <c r="S170" i="25"/>
  <c r="S169" i="25"/>
  <c r="S168" i="25"/>
  <c r="S167" i="25"/>
  <c r="S166" i="25"/>
  <c r="S165" i="25"/>
  <c r="S164" i="25"/>
  <c r="S163" i="25"/>
  <c r="S162" i="25"/>
  <c r="S161" i="25"/>
  <c r="S160" i="25"/>
  <c r="S159" i="25"/>
  <c r="S158" i="25"/>
  <c r="S157" i="25"/>
  <c r="S156" i="25"/>
  <c r="S155" i="25"/>
  <c r="S154" i="25"/>
  <c r="S153" i="25"/>
  <c r="S152" i="25"/>
  <c r="S151" i="25"/>
  <c r="S150" i="25"/>
  <c r="S149" i="25"/>
  <c r="S148" i="25"/>
  <c r="S147" i="25"/>
  <c r="S146" i="25"/>
  <c r="S145" i="25"/>
  <c r="S144" i="25"/>
  <c r="S143" i="25"/>
  <c r="S142" i="25"/>
  <c r="S141" i="25"/>
  <c r="S140" i="25"/>
  <c r="S139" i="25"/>
  <c r="S138" i="25"/>
  <c r="S137" i="25"/>
  <c r="S136" i="25"/>
  <c r="S135" i="25"/>
  <c r="S134" i="25"/>
  <c r="S133" i="25"/>
  <c r="S132" i="25"/>
  <c r="S131" i="25"/>
  <c r="S130" i="25"/>
  <c r="S129" i="25"/>
  <c r="S128" i="25"/>
  <c r="S127" i="25"/>
  <c r="S126" i="25"/>
  <c r="S125" i="25"/>
  <c r="S124" i="25"/>
  <c r="S123" i="25"/>
  <c r="S122" i="25"/>
  <c r="S121" i="25"/>
  <c r="S120" i="25"/>
  <c r="S119" i="25"/>
  <c r="S118" i="25"/>
  <c r="S117" i="25"/>
  <c r="S116" i="25"/>
  <c r="S115" i="25"/>
  <c r="S114" i="25"/>
  <c r="S113" i="25"/>
  <c r="S112" i="25"/>
  <c r="S111" i="25"/>
  <c r="S110" i="25"/>
  <c r="S109" i="25"/>
  <c r="S108" i="25"/>
  <c r="S107" i="25"/>
  <c r="S106" i="25"/>
  <c r="S105" i="25"/>
  <c r="S104" i="25"/>
  <c r="S103" i="25"/>
  <c r="S102" i="25"/>
  <c r="S101" i="25"/>
  <c r="S100" i="25"/>
  <c r="S99" i="25"/>
  <c r="S98" i="25"/>
  <c r="S97" i="25"/>
  <c r="S96" i="25"/>
  <c r="S95" i="25"/>
  <c r="S94" i="25"/>
  <c r="S93" i="25"/>
  <c r="S92" i="25"/>
  <c r="S91" i="25"/>
  <c r="S90" i="25"/>
  <c r="S89" i="25"/>
  <c r="S88" i="25"/>
  <c r="S87" i="25"/>
  <c r="S86" i="25"/>
  <c r="S85" i="25"/>
  <c r="S84" i="25"/>
  <c r="S83" i="25"/>
  <c r="S82" i="25"/>
  <c r="S81" i="25"/>
  <c r="S80" i="25"/>
  <c r="S79" i="25"/>
  <c r="S78" i="25"/>
  <c r="S77" i="25"/>
  <c r="S76" i="25"/>
  <c r="S75" i="25"/>
  <c r="S74" i="25"/>
  <c r="S73" i="25"/>
  <c r="S72" i="25"/>
  <c r="S71" i="25"/>
  <c r="S70" i="25"/>
  <c r="S69" i="25"/>
  <c r="S68" i="25"/>
  <c r="S67" i="25"/>
  <c r="S66" i="25"/>
  <c r="S65" i="25"/>
  <c r="S64" i="25"/>
  <c r="S63" i="25"/>
  <c r="S62" i="25"/>
  <c r="S61" i="25"/>
  <c r="S60" i="25"/>
  <c r="S59" i="25"/>
  <c r="S58" i="25"/>
  <c r="S57" i="25"/>
  <c r="S56" i="25"/>
  <c r="S55" i="25"/>
  <c r="S54" i="25"/>
  <c r="S53" i="25"/>
  <c r="S52" i="25"/>
  <c r="S51" i="25"/>
  <c r="S50" i="25"/>
  <c r="S49" i="25"/>
  <c r="S48" i="25"/>
  <c r="S47" i="25"/>
  <c r="S46" i="25"/>
  <c r="S45" i="25"/>
  <c r="S44" i="25"/>
  <c r="S43" i="25"/>
  <c r="S42" i="25"/>
  <c r="S41" i="25"/>
  <c r="S40" i="25"/>
  <c r="S39" i="25"/>
  <c r="S38" i="25"/>
  <c r="S37" i="25"/>
  <c r="S36" i="25"/>
  <c r="S35" i="25"/>
  <c r="S34" i="25"/>
  <c r="S33" i="25"/>
  <c r="S32" i="25"/>
  <c r="S31" i="25"/>
  <c r="S30" i="25"/>
  <c r="S29" i="25"/>
  <c r="S28" i="25"/>
  <c r="S27" i="25"/>
  <c r="S26" i="25"/>
  <c r="S25" i="25"/>
  <c r="S24" i="25"/>
  <c r="S23" i="25"/>
  <c r="S22" i="25"/>
  <c r="S21" i="25"/>
  <c r="S20" i="25"/>
  <c r="S19" i="25"/>
  <c r="S18" i="25"/>
  <c r="S17" i="25"/>
  <c r="S16" i="25"/>
  <c r="S15" i="25"/>
  <c r="S14" i="25"/>
  <c r="S13" i="25"/>
  <c r="S12" i="25"/>
  <c r="S11" i="25"/>
  <c r="S10" i="25"/>
  <c r="S9" i="25"/>
  <c r="S8" i="25"/>
  <c r="S7" i="25"/>
  <c r="S6" i="25"/>
  <c r="S5" i="25"/>
  <c r="S4" i="25"/>
  <c r="S3" i="25"/>
  <c r="T6" i="23"/>
  <c r="T2" i="23"/>
  <c r="T3" i="23"/>
  <c r="T4" i="23"/>
  <c r="T5" i="23"/>
  <c r="T7" i="23"/>
  <c r="T8" i="23"/>
  <c r="T9" i="23"/>
  <c r="T10" i="23"/>
  <c r="T11" i="23"/>
  <c r="T12" i="23"/>
  <c r="T13" i="23"/>
  <c r="T14" i="23"/>
  <c r="T15" i="23"/>
  <c r="T16" i="23"/>
  <c r="T17" i="23"/>
  <c r="T18" i="23"/>
  <c r="T19" i="23"/>
  <c r="T20" i="23"/>
  <c r="T21" i="23"/>
  <c r="T22" i="23"/>
  <c r="T23" i="23"/>
  <c r="T24" i="23"/>
  <c r="T25" i="23"/>
  <c r="T26" i="23"/>
  <c r="T27" i="23"/>
  <c r="T28" i="23"/>
  <c r="T29" i="23"/>
  <c r="T30" i="23"/>
  <c r="T31" i="23"/>
  <c r="T32" i="23"/>
  <c r="T33" i="23"/>
  <c r="T34" i="23"/>
  <c r="T35" i="23"/>
  <c r="T36" i="23"/>
  <c r="T37" i="23"/>
  <c r="T38" i="23"/>
  <c r="T39" i="23"/>
  <c r="T40" i="23"/>
  <c r="T41" i="23"/>
  <c r="T42" i="23"/>
  <c r="T43" i="23"/>
  <c r="T44" i="23"/>
  <c r="T45" i="23"/>
  <c r="T46" i="23"/>
  <c r="T47" i="23"/>
  <c r="T48" i="23"/>
  <c r="T49" i="23"/>
  <c r="T50" i="23"/>
  <c r="T51" i="23"/>
  <c r="T52" i="23"/>
  <c r="T53" i="23"/>
  <c r="T54" i="23"/>
  <c r="T55" i="23"/>
  <c r="T56" i="23"/>
  <c r="T57" i="23"/>
  <c r="T58" i="23"/>
  <c r="T59" i="23"/>
  <c r="T60" i="23"/>
  <c r="T61" i="23"/>
  <c r="T62" i="23"/>
  <c r="T63" i="23"/>
  <c r="T64" i="23"/>
  <c r="T65" i="23"/>
  <c r="T66" i="23"/>
  <c r="T67" i="23"/>
  <c r="T68" i="23"/>
  <c r="T69" i="23"/>
  <c r="T70" i="23"/>
  <c r="T71" i="23"/>
  <c r="T72" i="23"/>
  <c r="T73" i="23"/>
  <c r="T74" i="23"/>
  <c r="T75" i="23"/>
  <c r="T76" i="23"/>
  <c r="T77" i="23"/>
  <c r="T78" i="23"/>
  <c r="T79" i="23"/>
  <c r="T80" i="23"/>
  <c r="T81" i="23"/>
  <c r="T82" i="23"/>
  <c r="T83" i="23"/>
  <c r="T84" i="23"/>
  <c r="T85" i="23"/>
  <c r="T86" i="23"/>
  <c r="T87" i="23"/>
  <c r="J13" i="38" l="1"/>
  <c r="J11" i="38"/>
  <c r="T397" i="23"/>
  <c r="T358" i="23"/>
  <c r="T359" i="23"/>
  <c r="T360" i="23"/>
  <c r="T361" i="23"/>
  <c r="T362" i="23"/>
  <c r="T363" i="23"/>
  <c r="T364" i="23"/>
  <c r="T365" i="23"/>
  <c r="T366" i="23"/>
  <c r="T367" i="23"/>
  <c r="T368" i="23"/>
  <c r="T369" i="23"/>
  <c r="T370" i="23"/>
  <c r="T371" i="23"/>
  <c r="T372" i="23"/>
  <c r="T373" i="23"/>
  <c r="T374" i="23"/>
  <c r="T375" i="23"/>
  <c r="T376" i="23"/>
  <c r="T377" i="23"/>
  <c r="T378" i="23"/>
  <c r="T379" i="23"/>
  <c r="T380" i="23"/>
  <c r="T381" i="23"/>
  <c r="T382" i="23"/>
  <c r="T383" i="23"/>
  <c r="T384" i="23"/>
  <c r="T385" i="23"/>
  <c r="T386" i="23"/>
  <c r="T387" i="23"/>
  <c r="T388" i="23"/>
  <c r="T389" i="23"/>
  <c r="T390" i="23"/>
  <c r="T391" i="23"/>
  <c r="T392" i="23"/>
  <c r="T393" i="23"/>
  <c r="T394" i="23"/>
  <c r="T395" i="23"/>
  <c r="T396" i="23"/>
  <c r="T398" i="23"/>
  <c r="T399" i="23"/>
  <c r="T400" i="23"/>
  <c r="T401" i="23"/>
  <c r="T402" i="23"/>
  <c r="T403" i="23"/>
  <c r="T404" i="23"/>
  <c r="T405" i="23"/>
  <c r="T406" i="23"/>
  <c r="T407" i="23"/>
  <c r="T408" i="23"/>
  <c r="T409" i="23"/>
  <c r="T410" i="23"/>
  <c r="T411" i="23"/>
  <c r="T412" i="23"/>
  <c r="T413" i="23"/>
  <c r="T414" i="23"/>
  <c r="T415" i="23"/>
  <c r="T416" i="23"/>
  <c r="T417" i="23"/>
  <c r="T418" i="23"/>
  <c r="T419" i="23"/>
  <c r="T420" i="23"/>
  <c r="T421" i="23"/>
  <c r="T422" i="23"/>
  <c r="T423" i="23"/>
  <c r="T424" i="23"/>
  <c r="T425" i="23"/>
  <c r="T426" i="23"/>
  <c r="T427" i="23"/>
  <c r="T428" i="23"/>
  <c r="T429" i="23"/>
  <c r="T430" i="23"/>
  <c r="T431" i="23"/>
  <c r="T432" i="23"/>
  <c r="T433" i="23"/>
  <c r="T434" i="23"/>
  <c r="T435" i="23"/>
  <c r="T436" i="23"/>
  <c r="T437" i="23"/>
  <c r="T438" i="23"/>
  <c r="T439" i="23"/>
  <c r="T440" i="23"/>
  <c r="T441" i="23"/>
  <c r="T442" i="23"/>
  <c r="T443" i="23"/>
  <c r="T357" i="23"/>
  <c r="T356" i="23"/>
  <c r="T355" i="23"/>
  <c r="T354" i="23"/>
  <c r="T353" i="23"/>
  <c r="T352" i="23"/>
  <c r="T351" i="23"/>
  <c r="T350" i="23"/>
  <c r="T349" i="23"/>
  <c r="T348" i="23"/>
  <c r="T347" i="23"/>
  <c r="T346" i="23"/>
  <c r="T345" i="23"/>
  <c r="T344" i="23"/>
  <c r="T343" i="23"/>
  <c r="T342" i="23"/>
  <c r="T341" i="23"/>
  <c r="T340" i="23"/>
  <c r="T339" i="23"/>
  <c r="T338" i="23"/>
  <c r="T337" i="23"/>
  <c r="T336" i="23"/>
  <c r="T335" i="23"/>
  <c r="T334" i="23"/>
  <c r="T333" i="23"/>
  <c r="T332" i="23"/>
  <c r="T331" i="23"/>
  <c r="T330" i="23"/>
  <c r="T329" i="23"/>
  <c r="T328" i="23"/>
  <c r="T327" i="23"/>
  <c r="T326" i="23"/>
  <c r="T325" i="23"/>
  <c r="T324" i="23"/>
  <c r="T323" i="23"/>
  <c r="T322" i="23"/>
  <c r="T321" i="23"/>
  <c r="T320" i="23"/>
  <c r="T319" i="23"/>
  <c r="T318" i="23"/>
  <c r="T317" i="23"/>
  <c r="T316" i="23"/>
  <c r="T315" i="23"/>
  <c r="T314" i="23"/>
  <c r="T313" i="23"/>
  <c r="T312" i="23"/>
  <c r="T311" i="23"/>
  <c r="T310" i="23"/>
  <c r="T309" i="23"/>
  <c r="T308" i="23"/>
  <c r="T307" i="23"/>
  <c r="T306" i="23"/>
  <c r="T305" i="23"/>
  <c r="T304" i="23"/>
  <c r="T303" i="23"/>
  <c r="T302" i="23"/>
  <c r="T301" i="23"/>
  <c r="T300" i="23"/>
  <c r="T299" i="23"/>
  <c r="T298" i="23"/>
  <c r="T297" i="23"/>
  <c r="T296" i="23"/>
  <c r="T295" i="23"/>
  <c r="T294" i="23"/>
  <c r="T293" i="23"/>
  <c r="T292" i="23"/>
  <c r="T291" i="23"/>
  <c r="T290" i="23"/>
  <c r="T289" i="23"/>
  <c r="T288" i="23"/>
  <c r="T287" i="23"/>
  <c r="T286" i="23"/>
  <c r="T285" i="23"/>
  <c r="T284" i="23"/>
  <c r="T283" i="23"/>
  <c r="T282" i="23"/>
  <c r="T281" i="23"/>
  <c r="T280" i="23"/>
  <c r="T279" i="23"/>
  <c r="T278" i="23"/>
  <c r="T277" i="23"/>
  <c r="T276" i="23"/>
  <c r="T275" i="23"/>
  <c r="T274" i="23"/>
  <c r="T273" i="23"/>
  <c r="T272" i="23"/>
  <c r="T271" i="23"/>
  <c r="T270" i="23"/>
  <c r="T269" i="23"/>
  <c r="T268" i="23"/>
  <c r="T267" i="23"/>
  <c r="T266" i="23"/>
  <c r="T265" i="23"/>
  <c r="T264" i="23"/>
  <c r="T263" i="23"/>
  <c r="T262" i="23"/>
  <c r="T261" i="23"/>
  <c r="T260" i="23"/>
  <c r="T259" i="23"/>
  <c r="T258" i="23"/>
  <c r="T257" i="23"/>
  <c r="T256" i="23"/>
  <c r="T255" i="23"/>
  <c r="T254" i="23"/>
  <c r="T253" i="23"/>
  <c r="T252" i="23"/>
  <c r="T251" i="23"/>
  <c r="T250" i="23"/>
  <c r="T249" i="23"/>
  <c r="T248" i="23"/>
  <c r="T247" i="23"/>
  <c r="T246" i="23"/>
  <c r="T245" i="23"/>
  <c r="T244" i="23"/>
  <c r="T243" i="23"/>
  <c r="T242" i="23"/>
  <c r="T241" i="23"/>
  <c r="T240" i="23"/>
  <c r="T239" i="23"/>
  <c r="T238" i="23"/>
  <c r="T237" i="23"/>
  <c r="T236" i="23"/>
  <c r="T235" i="23"/>
  <c r="T234" i="23"/>
  <c r="T233" i="23"/>
  <c r="T232" i="23"/>
  <c r="T231" i="23"/>
  <c r="T230" i="23"/>
  <c r="T229" i="23"/>
  <c r="T228" i="23"/>
  <c r="T227" i="23"/>
  <c r="T226" i="23"/>
  <c r="T225" i="23"/>
  <c r="T224" i="23"/>
  <c r="T223" i="23"/>
  <c r="T222" i="23"/>
  <c r="T221" i="23"/>
  <c r="T220" i="23"/>
  <c r="T219" i="23"/>
  <c r="T218" i="23"/>
  <c r="T217" i="23"/>
  <c r="T216" i="23"/>
  <c r="T215" i="23"/>
  <c r="T214" i="23"/>
  <c r="T213" i="23"/>
  <c r="T212" i="23"/>
  <c r="T211" i="23"/>
  <c r="T210" i="23"/>
  <c r="T209" i="23"/>
  <c r="T208" i="23"/>
  <c r="T207" i="23"/>
  <c r="T206" i="23"/>
  <c r="T205" i="23"/>
  <c r="T204" i="23"/>
  <c r="T203" i="23"/>
  <c r="T202" i="23"/>
  <c r="T201" i="23"/>
  <c r="T200" i="23"/>
  <c r="T199" i="23"/>
  <c r="T198" i="23"/>
  <c r="T197" i="23"/>
  <c r="T196" i="23"/>
  <c r="T195" i="23"/>
  <c r="T194" i="23"/>
  <c r="T193" i="23"/>
  <c r="T192" i="23"/>
  <c r="T191" i="23"/>
  <c r="T190" i="23"/>
  <c r="T189" i="23"/>
  <c r="T188" i="23"/>
  <c r="T187" i="23"/>
  <c r="T186" i="23"/>
  <c r="T185" i="23"/>
  <c r="T184" i="23"/>
  <c r="T183" i="23"/>
  <c r="T182" i="23"/>
  <c r="T181" i="23"/>
  <c r="T180" i="23"/>
  <c r="T179" i="23"/>
  <c r="T178" i="23"/>
  <c r="T177" i="23"/>
  <c r="T176" i="23"/>
  <c r="T175" i="23"/>
  <c r="T174" i="23"/>
  <c r="T173" i="23"/>
  <c r="T172" i="23"/>
  <c r="T171" i="23"/>
  <c r="T170" i="23"/>
  <c r="T169" i="23"/>
  <c r="T168" i="23"/>
  <c r="T167" i="23"/>
  <c r="T166" i="23"/>
  <c r="T165" i="23"/>
  <c r="T164" i="23"/>
  <c r="T163" i="23"/>
  <c r="T162" i="23"/>
  <c r="T161" i="23"/>
  <c r="T160" i="23"/>
  <c r="T159" i="23"/>
  <c r="T158" i="23"/>
  <c r="T157" i="23"/>
  <c r="T156" i="23"/>
  <c r="T155" i="23"/>
  <c r="T154" i="23"/>
  <c r="T153" i="23"/>
  <c r="T152" i="23"/>
  <c r="T151" i="23"/>
  <c r="T150" i="23"/>
  <c r="T149" i="23"/>
  <c r="T148" i="23"/>
  <c r="T147" i="23"/>
  <c r="T146" i="23"/>
  <c r="T145" i="23"/>
  <c r="T144" i="23"/>
  <c r="T143" i="23"/>
  <c r="T142" i="23"/>
  <c r="T141" i="23"/>
  <c r="T140" i="23"/>
  <c r="T139" i="23"/>
  <c r="T138" i="23"/>
  <c r="T137" i="23"/>
  <c r="T136" i="23"/>
  <c r="T135" i="23"/>
  <c r="T134" i="23"/>
  <c r="T133" i="23"/>
  <c r="T132" i="23"/>
  <c r="T131" i="23"/>
  <c r="T130" i="23"/>
  <c r="T129" i="23"/>
  <c r="T128" i="23"/>
  <c r="T127" i="23"/>
  <c r="T126" i="23"/>
  <c r="T125" i="23"/>
  <c r="T124" i="23"/>
  <c r="T123" i="23"/>
  <c r="T122" i="23"/>
  <c r="T121" i="23"/>
  <c r="T120" i="23"/>
  <c r="T119" i="23"/>
  <c r="T118" i="23"/>
  <c r="T117" i="23"/>
  <c r="T116" i="23"/>
  <c r="T115" i="23"/>
  <c r="T114" i="23"/>
  <c r="T113" i="23"/>
  <c r="T112" i="23"/>
  <c r="T111" i="23"/>
  <c r="T110" i="23"/>
  <c r="T109" i="23"/>
  <c r="T108" i="23"/>
  <c r="T107" i="23"/>
  <c r="T106" i="23"/>
  <c r="T105" i="23"/>
  <c r="T104" i="23"/>
  <c r="T103" i="23"/>
  <c r="T102" i="23"/>
  <c r="T101" i="23"/>
  <c r="T100" i="23"/>
  <c r="T99" i="23"/>
  <c r="T98" i="23"/>
  <c r="T97" i="23"/>
  <c r="T96" i="23"/>
  <c r="T95" i="23"/>
  <c r="T94" i="23"/>
  <c r="T93" i="23"/>
  <c r="T92" i="23"/>
  <c r="T91" i="23"/>
  <c r="T90" i="23"/>
  <c r="T89" i="23"/>
  <c r="T88" i="23"/>
  <c r="S124" i="19"/>
  <c r="S125" i="19"/>
  <c r="S126" i="19"/>
  <c r="S127" i="19"/>
  <c r="S128" i="19"/>
  <c r="S129" i="19"/>
  <c r="S130" i="19"/>
  <c r="S131" i="19"/>
  <c r="S132" i="19"/>
  <c r="S133" i="19"/>
  <c r="S134" i="19"/>
  <c r="S135" i="19"/>
  <c r="S136" i="19"/>
  <c r="S137" i="19"/>
  <c r="S138" i="19"/>
  <c r="S139" i="19"/>
  <c r="S140" i="19"/>
  <c r="S141" i="19"/>
  <c r="S142" i="19"/>
  <c r="S143" i="19"/>
  <c r="S144" i="19"/>
  <c r="S145" i="19"/>
  <c r="S146" i="19"/>
  <c r="S147" i="19"/>
  <c r="S148" i="19"/>
  <c r="S149" i="19"/>
  <c r="S150" i="19"/>
  <c r="S151" i="19"/>
  <c r="S152" i="19"/>
  <c r="S153" i="19"/>
  <c r="S154" i="19"/>
  <c r="S155" i="19"/>
  <c r="S156" i="19"/>
  <c r="S157" i="19"/>
  <c r="S158" i="19"/>
  <c r="S159" i="19"/>
  <c r="S160" i="19"/>
  <c r="S161" i="19"/>
  <c r="S162" i="19"/>
  <c r="S163" i="19"/>
  <c r="S164" i="19"/>
  <c r="S165" i="19"/>
  <c r="S166" i="19"/>
  <c r="S167" i="19"/>
  <c r="S168" i="19"/>
  <c r="S169" i="19"/>
  <c r="S170" i="19"/>
  <c r="S171" i="19"/>
  <c r="S172" i="19"/>
  <c r="S173" i="19"/>
  <c r="S174" i="19"/>
  <c r="S175" i="19"/>
  <c r="S176" i="19"/>
  <c r="S177" i="19"/>
  <c r="S178" i="19"/>
  <c r="S179" i="19"/>
  <c r="S180" i="19"/>
  <c r="S181" i="19"/>
  <c r="S182" i="19"/>
  <c r="S183" i="19"/>
  <c r="S184" i="19"/>
  <c r="S185" i="19"/>
  <c r="S186" i="19"/>
  <c r="S187" i="19"/>
  <c r="S188" i="19"/>
  <c r="S189" i="19"/>
  <c r="S190" i="19"/>
  <c r="S191" i="19"/>
  <c r="S192" i="19"/>
  <c r="S193" i="19"/>
  <c r="S194" i="19"/>
  <c r="S195" i="19"/>
  <c r="S196" i="19"/>
  <c r="S197" i="19"/>
  <c r="S198" i="19"/>
  <c r="S199" i="19"/>
  <c r="S200" i="19"/>
  <c r="S201" i="19"/>
  <c r="S202" i="19"/>
  <c r="S203" i="19"/>
  <c r="S204" i="19"/>
  <c r="S205" i="19"/>
  <c r="S206" i="19"/>
  <c r="S207" i="19"/>
  <c r="S208" i="19"/>
  <c r="S209" i="19"/>
  <c r="S210" i="19"/>
  <c r="S211" i="19"/>
  <c r="S212" i="19"/>
  <c r="S213" i="19"/>
  <c r="S214" i="19"/>
  <c r="S215" i="19"/>
  <c r="S216" i="19"/>
  <c r="S217" i="19"/>
  <c r="S218" i="19"/>
  <c r="S219" i="19"/>
  <c r="S220" i="19"/>
  <c r="S221" i="19"/>
  <c r="S222" i="19"/>
  <c r="S223" i="19"/>
  <c r="S224" i="19"/>
  <c r="S225" i="19"/>
  <c r="S226" i="19"/>
  <c r="S227" i="19"/>
  <c r="S228" i="19"/>
  <c r="S229" i="19"/>
  <c r="S230" i="19"/>
  <c r="S231" i="19"/>
  <c r="S232" i="19"/>
  <c r="S233" i="19"/>
  <c r="S234" i="19"/>
  <c r="S235" i="19"/>
  <c r="S236" i="19"/>
  <c r="S237" i="19"/>
  <c r="S238" i="19"/>
  <c r="S239" i="19"/>
  <c r="S240" i="19"/>
  <c r="S241" i="19"/>
  <c r="S242" i="19"/>
  <c r="S243" i="19"/>
  <c r="S244" i="19"/>
  <c r="S245" i="19"/>
  <c r="S246" i="19"/>
  <c r="S247" i="19"/>
  <c r="S248" i="19"/>
  <c r="S249" i="19"/>
  <c r="S250" i="19"/>
  <c r="S251" i="19"/>
  <c r="S252" i="19"/>
  <c r="S253" i="19"/>
  <c r="S254" i="19"/>
  <c r="S255" i="19"/>
  <c r="S256" i="19"/>
  <c r="S257" i="19"/>
  <c r="S258" i="19"/>
  <c r="S259" i="19"/>
  <c r="S260" i="19"/>
  <c r="S261" i="19"/>
  <c r="S262" i="19"/>
  <c r="S263" i="19"/>
  <c r="S264" i="19"/>
  <c r="S265" i="19"/>
  <c r="S266" i="19"/>
  <c r="S267" i="19"/>
  <c r="S268" i="19"/>
  <c r="S269" i="19"/>
  <c r="S270" i="19"/>
  <c r="S271" i="19"/>
  <c r="S272" i="19"/>
  <c r="S273" i="19"/>
  <c r="S274" i="19"/>
  <c r="S275" i="19"/>
  <c r="S276" i="19"/>
  <c r="S277" i="19"/>
  <c r="S278" i="19"/>
  <c r="S279" i="19"/>
  <c r="S280" i="19"/>
  <c r="S281" i="19"/>
  <c r="S282" i="19"/>
  <c r="S283" i="19"/>
  <c r="S284" i="19"/>
  <c r="S285" i="19"/>
  <c r="S286" i="19"/>
  <c r="S287" i="19"/>
  <c r="S288" i="19"/>
  <c r="S106" i="19"/>
  <c r="S107" i="19"/>
  <c r="S108" i="19"/>
  <c r="S109" i="19"/>
  <c r="S110" i="19"/>
  <c r="S111" i="19"/>
  <c r="S112" i="19"/>
  <c r="S113" i="19"/>
  <c r="S114" i="19"/>
  <c r="S115" i="19"/>
  <c r="S116" i="19"/>
  <c r="S117" i="19"/>
  <c r="S118" i="19"/>
  <c r="S119" i="19"/>
  <c r="S120" i="19"/>
  <c r="S121" i="19"/>
  <c r="S122" i="19"/>
  <c r="S101" i="19"/>
  <c r="S102" i="19"/>
  <c r="S103" i="19"/>
  <c r="S104" i="19"/>
  <c r="S105" i="19"/>
  <c r="S3" i="19"/>
  <c r="S4" i="19"/>
  <c r="S5" i="19"/>
  <c r="S6" i="19"/>
  <c r="S7" i="19"/>
  <c r="S8" i="19"/>
  <c r="S9" i="19"/>
  <c r="S10" i="19"/>
  <c r="S11" i="19"/>
  <c r="S12" i="19"/>
  <c r="S13" i="19"/>
  <c r="S14" i="19"/>
  <c r="S15" i="19"/>
  <c r="S16" i="19"/>
  <c r="S17" i="19"/>
  <c r="S18" i="19"/>
  <c r="S19" i="19"/>
  <c r="S20" i="19"/>
  <c r="S21" i="19"/>
  <c r="S22" i="19"/>
  <c r="S23" i="19"/>
  <c r="S24" i="19"/>
  <c r="S25" i="19"/>
  <c r="S26" i="19"/>
  <c r="S27" i="19"/>
  <c r="S28" i="19"/>
  <c r="S29" i="19"/>
  <c r="S30" i="19"/>
  <c r="S31" i="19"/>
  <c r="S32" i="19"/>
  <c r="S33" i="19"/>
  <c r="S34" i="19"/>
  <c r="S35" i="19"/>
  <c r="S36" i="19"/>
  <c r="S37" i="19"/>
  <c r="S38" i="19"/>
  <c r="S39" i="19"/>
  <c r="S40" i="19"/>
  <c r="S41" i="19"/>
  <c r="S42" i="19"/>
  <c r="S43" i="19"/>
  <c r="S44" i="19"/>
  <c r="S45" i="19"/>
  <c r="S46" i="19"/>
  <c r="S47" i="19"/>
  <c r="S48" i="19"/>
  <c r="S49" i="19"/>
  <c r="S50" i="19"/>
  <c r="S51" i="19"/>
  <c r="S52" i="19"/>
  <c r="S53" i="19"/>
  <c r="S54" i="19"/>
  <c r="S55" i="19"/>
  <c r="S56" i="19"/>
  <c r="S57" i="19"/>
  <c r="S58" i="19"/>
  <c r="S59" i="19"/>
  <c r="S60" i="19"/>
  <c r="S61" i="19"/>
  <c r="S62" i="19"/>
  <c r="S63" i="19"/>
  <c r="S64" i="19"/>
  <c r="S65" i="19"/>
  <c r="S66" i="19"/>
  <c r="S67" i="19"/>
  <c r="S68" i="19"/>
  <c r="S69" i="19"/>
  <c r="S70" i="19"/>
  <c r="S71" i="19"/>
  <c r="S72" i="19"/>
  <c r="S73" i="19"/>
  <c r="S74" i="19"/>
  <c r="S75" i="19"/>
  <c r="S76" i="19"/>
  <c r="S77" i="19"/>
  <c r="S78" i="19"/>
  <c r="S79" i="19"/>
  <c r="S80" i="19"/>
  <c r="S81" i="19"/>
  <c r="S82" i="19"/>
  <c r="S83" i="19"/>
  <c r="S84" i="19"/>
  <c r="S85" i="19"/>
  <c r="S86" i="19"/>
  <c r="S87" i="19"/>
  <c r="S88" i="19"/>
  <c r="S89" i="19"/>
  <c r="S90" i="19"/>
  <c r="S91" i="19"/>
  <c r="S92" i="19"/>
  <c r="S93" i="19"/>
  <c r="S94" i="19"/>
  <c r="S95" i="19"/>
  <c r="S96" i="19"/>
  <c r="S97" i="19"/>
  <c r="S98" i="19"/>
  <c r="S99" i="19"/>
  <c r="S100" i="19"/>
  <c r="S2" i="19"/>
  <c r="J4" i="38" l="1"/>
  <c r="J7" i="38"/>
  <c r="J6" i="38"/>
  <c r="J5" i="38"/>
  <c r="J12" i="38"/>
  <c r="J17" i="38" l="1"/>
</calcChain>
</file>

<file path=xl/sharedStrings.xml><?xml version="1.0" encoding="utf-8"?>
<sst xmlns="http://schemas.openxmlformats.org/spreadsheetml/2006/main" count="75098" uniqueCount="16900">
  <si>
    <t>-</t>
  </si>
  <si>
    <t>P0</t>
  </si>
  <si>
    <t>Pik</t>
  </si>
  <si>
    <t>P1</t>
  </si>
  <si>
    <t>P2</t>
  </si>
  <si>
    <t>P3</t>
  </si>
  <si>
    <t>P4</t>
  </si>
  <si>
    <t>P5</t>
  </si>
  <si>
    <t>P.A.R.</t>
  </si>
  <si>
    <t>P6</t>
  </si>
  <si>
    <t>P7</t>
  </si>
  <si>
    <t>P7A</t>
  </si>
  <si>
    <t>P7B</t>
  </si>
  <si>
    <t>P8</t>
  </si>
  <si>
    <t>P8A</t>
  </si>
  <si>
    <t>P8B</t>
  </si>
  <si>
    <t>P9</t>
  </si>
  <si>
    <t>P9A</t>
  </si>
  <si>
    <t>P9B</t>
  </si>
  <si>
    <t>P10</t>
  </si>
  <si>
    <t>P10A</t>
  </si>
  <si>
    <t>P11</t>
  </si>
  <si>
    <t>P11A</t>
  </si>
  <si>
    <t>P12</t>
  </si>
  <si>
    <t>P13</t>
  </si>
  <si>
    <t>P13A</t>
  </si>
  <si>
    <t>P14</t>
  </si>
  <si>
    <t>P14A</t>
  </si>
  <si>
    <t>P15</t>
  </si>
  <si>
    <t>P15A</t>
  </si>
  <si>
    <t>P16</t>
  </si>
  <si>
    <t>P16A</t>
  </si>
  <si>
    <t>P16B</t>
  </si>
  <si>
    <t>P16C</t>
  </si>
  <si>
    <t>P16D</t>
  </si>
  <si>
    <t>P16E</t>
  </si>
  <si>
    <t>P16F</t>
  </si>
  <si>
    <t>P16G</t>
  </si>
  <si>
    <t>P16H</t>
  </si>
  <si>
    <t>P16L</t>
  </si>
  <si>
    <t>P17</t>
  </si>
  <si>
    <t>P17A</t>
  </si>
  <si>
    <t>P17B</t>
  </si>
  <si>
    <t>P17C</t>
  </si>
  <si>
    <t>P17D</t>
  </si>
  <si>
    <t>P17E</t>
  </si>
  <si>
    <t>P17F</t>
  </si>
  <si>
    <t>P17G</t>
  </si>
  <si>
    <t>P17H</t>
  </si>
  <si>
    <t>P17L</t>
  </si>
  <si>
    <t>P18</t>
  </si>
  <si>
    <t>P18A</t>
  </si>
  <si>
    <t>P18B</t>
  </si>
  <si>
    <t>P18C</t>
  </si>
  <si>
    <t>P18D</t>
  </si>
  <si>
    <t>P18E</t>
  </si>
  <si>
    <t>P18F</t>
  </si>
  <si>
    <t>P18G</t>
  </si>
  <si>
    <t>P18H</t>
  </si>
  <si>
    <t>P18L</t>
  </si>
  <si>
    <t>P19</t>
  </si>
  <si>
    <t>feb-85</t>
  </si>
  <si>
    <t>2° Gruppo SIDA</t>
  </si>
  <si>
    <t>P20</t>
  </si>
  <si>
    <t>P21</t>
  </si>
  <si>
    <t>P22</t>
  </si>
  <si>
    <t>P23</t>
  </si>
  <si>
    <t>P24</t>
  </si>
  <si>
    <t>P24A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</si>
  <si>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</si>
  <si>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</si>
  <si>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</si>
  <si>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</si>
  <si>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</si>
  <si>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</si>
  <si>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</si>
  <si>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</si>
  <si>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</si>
  <si>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</si>
  <si>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mag-86</t>
  </si>
  <si>
    <t>3° Gruppo SIDA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</si>
  <si>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</si>
  <si>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</si>
  <si>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</si>
  <si>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</si>
  <si>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</si>
  <si>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</si>
  <si>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</si>
  <si>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</si>
  <si>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</si>
  <si>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</si>
  <si>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</si>
  <si>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</si>
  <si>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</si>
  <si>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</si>
  <si>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</si>
  <si>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</si>
  <si>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</si>
  <si>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</si>
  <si>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set-87</t>
  </si>
  <si>
    <t>P53</t>
  </si>
  <si>
    <t>P54</t>
  </si>
  <si>
    <t>P55</t>
  </si>
  <si>
    <t>P56</t>
  </si>
  <si>
    <t>P57</t>
  </si>
  <si>
    <t>P58</t>
  </si>
  <si>
    <t>mar-88</t>
  </si>
  <si>
    <t>P59</t>
  </si>
  <si>
    <t>P60</t>
  </si>
  <si>
    <t>3.000</t>
  </si>
  <si>
    <t>31.12.1986</t>
  </si>
  <si>
    <t>Urmet Bianca</t>
  </si>
  <si>
    <t>Man</t>
  </si>
  <si>
    <t>P61</t>
  </si>
  <si>
    <t>P62</t>
  </si>
  <si>
    <t>6.000</t>
  </si>
  <si>
    <t>P63</t>
  </si>
  <si>
    <t>10.000</t>
  </si>
  <si>
    <t>P64</t>
  </si>
  <si>
    <t>P65</t>
  </si>
  <si>
    <t>7 Numeri (0 Normale)</t>
  </si>
  <si>
    <t>P65A</t>
  </si>
  <si>
    <t>7 Numeri (0 Barrato)</t>
  </si>
  <si>
    <t>25</t>
  </si>
  <si>
    <t>P66</t>
  </si>
  <si>
    <t>P66A</t>
  </si>
  <si>
    <t>P67</t>
  </si>
  <si>
    <t>31.12.1987</t>
  </si>
  <si>
    <t>6 Numeri</t>
  </si>
  <si>
    <t>100</t>
  </si>
  <si>
    <t>P67A</t>
  </si>
  <si>
    <t>P67B</t>
  </si>
  <si>
    <t>P67C</t>
  </si>
  <si>
    <t>8 Caratteri (solo Lettere)</t>
  </si>
  <si>
    <t>P67D</t>
  </si>
  <si>
    <t>8 Caratteri (solo Lettere) + Asterisco</t>
  </si>
  <si>
    <t>P68</t>
  </si>
  <si>
    <t>P68A</t>
  </si>
  <si>
    <t>P68B</t>
  </si>
  <si>
    <t>P68C</t>
  </si>
  <si>
    <t>P68D</t>
  </si>
  <si>
    <t>P69</t>
  </si>
  <si>
    <t>31.12.1988</t>
  </si>
  <si>
    <t>senza Logo Mantegazza Lato B</t>
  </si>
  <si>
    <t>P70</t>
  </si>
  <si>
    <t>200</t>
  </si>
  <si>
    <t>P71</t>
  </si>
  <si>
    <t>con Logo Mantegazza Lato B</t>
  </si>
  <si>
    <t>P72</t>
  </si>
  <si>
    <t>P73</t>
  </si>
  <si>
    <t>30.06.1987</t>
  </si>
  <si>
    <t>P74</t>
  </si>
  <si>
    <t>P75</t>
  </si>
  <si>
    <t>P76</t>
  </si>
  <si>
    <t>P77</t>
  </si>
  <si>
    <t>P78</t>
  </si>
  <si>
    <t>P79</t>
  </si>
  <si>
    <t>31.12.89</t>
  </si>
  <si>
    <t>Tes</t>
  </si>
  <si>
    <t>P80</t>
  </si>
  <si>
    <t>P81</t>
  </si>
  <si>
    <t>P82</t>
  </si>
  <si>
    <t>P83</t>
  </si>
  <si>
    <t>30.06.90</t>
  </si>
  <si>
    <t>P84</t>
  </si>
  <si>
    <t>31.12.90</t>
  </si>
  <si>
    <t>P84A</t>
  </si>
  <si>
    <t>P85</t>
  </si>
  <si>
    <t>P86</t>
  </si>
  <si>
    <t>P86A</t>
  </si>
  <si>
    <t>P87</t>
  </si>
  <si>
    <t>Abruzzo - Pescara</t>
  </si>
  <si>
    <t>P88</t>
  </si>
  <si>
    <t>Tep</t>
  </si>
  <si>
    <t>P89</t>
  </si>
  <si>
    <t>30.06.91</t>
  </si>
  <si>
    <t>P90</t>
  </si>
  <si>
    <t>P90A</t>
  </si>
  <si>
    <t>P91</t>
  </si>
  <si>
    <t>Abruzzo - Penne</t>
  </si>
  <si>
    <t>P92</t>
  </si>
  <si>
    <t>P93</t>
  </si>
  <si>
    <t>P94</t>
  </si>
  <si>
    <t>Basilicata - Grumento</t>
  </si>
  <si>
    <t>P95</t>
  </si>
  <si>
    <t>P96</t>
  </si>
  <si>
    <t>Basilicata - Matera</t>
  </si>
  <si>
    <t>P97</t>
  </si>
  <si>
    <t>P98</t>
  </si>
  <si>
    <t>Calabria - Bronzi di Riace</t>
  </si>
  <si>
    <t>P98A</t>
  </si>
  <si>
    <t>P99</t>
  </si>
  <si>
    <t>P99A</t>
  </si>
  <si>
    <t>P100</t>
  </si>
  <si>
    <t>Calabria - Serra S. Bruno</t>
  </si>
  <si>
    <t>P101</t>
  </si>
  <si>
    <t>P102</t>
  </si>
  <si>
    <t>Campania - Ercolano</t>
  </si>
  <si>
    <t>P103</t>
  </si>
  <si>
    <t>P104</t>
  </si>
  <si>
    <t>Campania - Sessa Aurunca</t>
  </si>
  <si>
    <t>P105</t>
  </si>
  <si>
    <t>P106</t>
  </si>
  <si>
    <t>P106A</t>
  </si>
  <si>
    <t>P107</t>
  </si>
  <si>
    <t>Emilia - Bologna</t>
  </si>
  <si>
    <t>P108</t>
  </si>
  <si>
    <t>P109</t>
  </si>
  <si>
    <t>P110</t>
  </si>
  <si>
    <t>P110A</t>
  </si>
  <si>
    <t>P111</t>
  </si>
  <si>
    <t>Emilia - Ferrara</t>
  </si>
  <si>
    <t>P112</t>
  </si>
  <si>
    <t>P113</t>
  </si>
  <si>
    <t>P114</t>
  </si>
  <si>
    <t>P114A</t>
  </si>
  <si>
    <t>P115</t>
  </si>
  <si>
    <t>Friuli - Palmanova (foto piccola)</t>
  </si>
  <si>
    <t>P116</t>
  </si>
  <si>
    <t>P116A</t>
  </si>
  <si>
    <t>P117</t>
  </si>
  <si>
    <t>Friuli - Palmanova (foto grande)</t>
  </si>
  <si>
    <t>P118</t>
  </si>
  <si>
    <t>Friuli - Palmanova</t>
  </si>
  <si>
    <t>P119</t>
  </si>
  <si>
    <t>P120</t>
  </si>
  <si>
    <t>P120A</t>
  </si>
  <si>
    <t>P121</t>
  </si>
  <si>
    <t>Friuli - Trieste</t>
  </si>
  <si>
    <t>P122</t>
  </si>
  <si>
    <t>P123</t>
  </si>
  <si>
    <t>P124</t>
  </si>
  <si>
    <t>Lazio - Apollo di Veio</t>
  </si>
  <si>
    <t>P125</t>
  </si>
  <si>
    <t>P126</t>
  </si>
  <si>
    <t>Lazio - Testa Femminile</t>
  </si>
  <si>
    <t>P127</t>
  </si>
  <si>
    <t>P128</t>
  </si>
  <si>
    <t>Liguria - Portofino</t>
  </si>
  <si>
    <t>P129</t>
  </si>
  <si>
    <t>P130</t>
  </si>
  <si>
    <t>Liguria - Riomaggiore</t>
  </si>
  <si>
    <t>P131</t>
  </si>
  <si>
    <t>P132</t>
  </si>
  <si>
    <t>Lombardia - Bergamo</t>
  </si>
  <si>
    <t>P133</t>
  </si>
  <si>
    <t>P134</t>
  </si>
  <si>
    <t>Lombardia - Valtellina</t>
  </si>
  <si>
    <t>P135</t>
  </si>
  <si>
    <t>P136</t>
  </si>
  <si>
    <t>Marche - Ascoli Piceno (Palazzo)</t>
  </si>
  <si>
    <t>P137</t>
  </si>
  <si>
    <t>P138</t>
  </si>
  <si>
    <t>P139</t>
  </si>
  <si>
    <t>P140</t>
  </si>
  <si>
    <t>P140A</t>
  </si>
  <si>
    <t>P140B</t>
  </si>
  <si>
    <t>P141</t>
  </si>
  <si>
    <t>Molise - Altilia</t>
  </si>
  <si>
    <t>P142</t>
  </si>
  <si>
    <t>P143</t>
  </si>
  <si>
    <t>P143A</t>
  </si>
  <si>
    <t>P144</t>
  </si>
  <si>
    <t>Molise - Campobasso</t>
  </si>
  <si>
    <t>P145</t>
  </si>
  <si>
    <t>P146</t>
  </si>
  <si>
    <t>P147</t>
  </si>
  <si>
    <t>P147A</t>
  </si>
  <si>
    <t>P148</t>
  </si>
  <si>
    <t>Piemonte - Grinzane Cavour</t>
  </si>
  <si>
    <t>P149</t>
  </si>
  <si>
    <t>P150</t>
  </si>
  <si>
    <t>P151</t>
  </si>
  <si>
    <t>P151A</t>
  </si>
  <si>
    <t>P152</t>
  </si>
  <si>
    <t>Piemonte - Torino</t>
  </si>
  <si>
    <t>P153</t>
  </si>
  <si>
    <t>P154</t>
  </si>
  <si>
    <t>P155</t>
  </si>
  <si>
    <t>Puglia - Alberobello</t>
  </si>
  <si>
    <t>P156</t>
  </si>
  <si>
    <t>P157</t>
  </si>
  <si>
    <t>Puglia - Castellane Grotte</t>
  </si>
  <si>
    <t>P158</t>
  </si>
  <si>
    <t>P159</t>
  </si>
  <si>
    <t>Sardegna - Arbatax</t>
  </si>
  <si>
    <t>P160</t>
  </si>
  <si>
    <t>P161</t>
  </si>
  <si>
    <t>Sardegna - Goni</t>
  </si>
  <si>
    <t>P162</t>
  </si>
  <si>
    <t>P163</t>
  </si>
  <si>
    <t>P163A</t>
  </si>
  <si>
    <t>P164</t>
  </si>
  <si>
    <t>Sicilia - Monreale</t>
  </si>
  <si>
    <t>P165</t>
  </si>
  <si>
    <t>P166</t>
  </si>
  <si>
    <t>P167</t>
  </si>
  <si>
    <t>P167A</t>
  </si>
  <si>
    <t>P168</t>
  </si>
  <si>
    <t>Sicilia - il giovane di Mozia</t>
  </si>
  <si>
    <t>P169</t>
  </si>
  <si>
    <t>P170</t>
  </si>
  <si>
    <t>P171</t>
  </si>
  <si>
    <t>P171A</t>
  </si>
  <si>
    <t>P172</t>
  </si>
  <si>
    <t>Toscana - Magliano</t>
  </si>
  <si>
    <t>P173</t>
  </si>
  <si>
    <t>P174</t>
  </si>
  <si>
    <t>P175</t>
  </si>
  <si>
    <t>P175A</t>
  </si>
  <si>
    <t>P176</t>
  </si>
  <si>
    <t>Toscana - San Godenzo</t>
  </si>
  <si>
    <t>P177</t>
  </si>
  <si>
    <t>P178</t>
  </si>
  <si>
    <t>P179</t>
  </si>
  <si>
    <t>Trentino - Appiano</t>
  </si>
  <si>
    <t>P180</t>
  </si>
  <si>
    <t>P181</t>
  </si>
  <si>
    <t>Trentino - Segonzano</t>
  </si>
  <si>
    <t>P182</t>
  </si>
  <si>
    <t>P183</t>
  </si>
  <si>
    <t>P183A</t>
  </si>
  <si>
    <t>P183B</t>
  </si>
  <si>
    <t>P184</t>
  </si>
  <si>
    <t>Umbria - Assisi</t>
  </si>
  <si>
    <t>P185</t>
  </si>
  <si>
    <t>P186</t>
  </si>
  <si>
    <t>P186A</t>
  </si>
  <si>
    <t>P187</t>
  </si>
  <si>
    <t>Umbria - Perugia (foto piccola)</t>
  </si>
  <si>
    <t>P188</t>
  </si>
  <si>
    <t>P188A</t>
  </si>
  <si>
    <t>P189</t>
  </si>
  <si>
    <t>Umbria - Perugia (foto grande)</t>
  </si>
  <si>
    <t>P190</t>
  </si>
  <si>
    <t>Umbria - Perugia</t>
  </si>
  <si>
    <t>P191</t>
  </si>
  <si>
    <t>P192</t>
  </si>
  <si>
    <t>P192A</t>
  </si>
  <si>
    <t>P193</t>
  </si>
  <si>
    <t>Valle D'Aosta - Ayas</t>
  </si>
  <si>
    <t>P194</t>
  </si>
  <si>
    <t>P195</t>
  </si>
  <si>
    <t>P196</t>
  </si>
  <si>
    <t>P196A</t>
  </si>
  <si>
    <t>P197</t>
  </si>
  <si>
    <t>Valle D'Aosta - Sarriod</t>
  </si>
  <si>
    <t>P198</t>
  </si>
  <si>
    <t>P199</t>
  </si>
  <si>
    <t>P200</t>
  </si>
  <si>
    <t>P200A</t>
  </si>
  <si>
    <t>P201</t>
  </si>
  <si>
    <t>Veneto - Gazzo Veronese (foto piccola)</t>
  </si>
  <si>
    <t>P202</t>
  </si>
  <si>
    <t>P202A</t>
  </si>
  <si>
    <t>P203</t>
  </si>
  <si>
    <t>Veneto - Gazzo Veronese (foto grande)</t>
  </si>
  <si>
    <t>P204</t>
  </si>
  <si>
    <t>Veneto - Gazzo Veronese</t>
  </si>
  <si>
    <t>P205</t>
  </si>
  <si>
    <t>P206</t>
  </si>
  <si>
    <t>P206A</t>
  </si>
  <si>
    <t>P206B</t>
  </si>
  <si>
    <t>P207</t>
  </si>
  <si>
    <t>Veneto - Piazzola sul Brenta</t>
  </si>
  <si>
    <t>P208</t>
  </si>
  <si>
    <t>120</t>
  </si>
  <si>
    <t>5 scatti</t>
  </si>
  <si>
    <t>Fasce Orarie - Servizi 1</t>
  </si>
  <si>
    <t>10 scatti</t>
  </si>
  <si>
    <t>Fasce Orarie</t>
  </si>
  <si>
    <t>20</t>
  </si>
  <si>
    <t>Abruzzi - Pescara</t>
  </si>
  <si>
    <t>PO 90-01</t>
  </si>
  <si>
    <t>Emilia Romagna - Bologna</t>
  </si>
  <si>
    <t>PO10</t>
  </si>
  <si>
    <t>Emilia Romagna - Ferrara</t>
  </si>
  <si>
    <t>PO11</t>
  </si>
  <si>
    <t>Friuli - Palmanova - Immagine Grande</t>
  </si>
  <si>
    <t>PO12</t>
  </si>
  <si>
    <t>Friuli - Palmanova - Immagine Piccola</t>
  </si>
  <si>
    <t>PO13</t>
  </si>
  <si>
    <t>PO14</t>
  </si>
  <si>
    <t>400</t>
  </si>
  <si>
    <t>PO15</t>
  </si>
  <si>
    <t>PO16</t>
  </si>
  <si>
    <t>PO17</t>
  </si>
  <si>
    <t xml:space="preserve">Piemonte - Torino </t>
  </si>
  <si>
    <t>PO18</t>
  </si>
  <si>
    <t>PO19</t>
  </si>
  <si>
    <t>Sicilia - Trapani</t>
  </si>
  <si>
    <t>PO20</t>
  </si>
  <si>
    <t>PO21</t>
  </si>
  <si>
    <t>PONE01</t>
  </si>
  <si>
    <t>PO22</t>
  </si>
  <si>
    <t>PO23</t>
  </si>
  <si>
    <t>PO24</t>
  </si>
  <si>
    <t>Valle Aosta - Ayas</t>
  </si>
  <si>
    <t>PO25</t>
  </si>
  <si>
    <t>Valle Aosta - Sarriod</t>
  </si>
  <si>
    <t>PO26</t>
  </si>
  <si>
    <t>PO27</t>
  </si>
  <si>
    <t>PONE02</t>
  </si>
  <si>
    <t>PO28</t>
  </si>
  <si>
    <t>PO 90-02</t>
  </si>
  <si>
    <t>PO29</t>
  </si>
  <si>
    <t>Abruzzi - Penne</t>
  </si>
  <si>
    <t>PO30</t>
  </si>
  <si>
    <t>PO 90-03</t>
  </si>
  <si>
    <t>PO31</t>
  </si>
  <si>
    <t>PO32</t>
  </si>
  <si>
    <t>PO 90-04</t>
  </si>
  <si>
    <t>PO33</t>
  </si>
  <si>
    <t>PO34</t>
  </si>
  <si>
    <t>Calabria - Reggio Calabria</t>
  </si>
  <si>
    <t>PO 90-05</t>
  </si>
  <si>
    <t>PO35</t>
  </si>
  <si>
    <t>Calabria - Serra San Bruno</t>
  </si>
  <si>
    <t>PO36</t>
  </si>
  <si>
    <t>PO 90-06</t>
  </si>
  <si>
    <t>PO37</t>
  </si>
  <si>
    <t>PO38</t>
  </si>
  <si>
    <t>PO 90-07</t>
  </si>
  <si>
    <t>PO39</t>
  </si>
  <si>
    <t>PO40</t>
  </si>
  <si>
    <t>PO 90-08</t>
  </si>
  <si>
    <t>PO41</t>
  </si>
  <si>
    <t>PO42</t>
  </si>
  <si>
    <t>Lazio - Roma (Apollo di Veio)</t>
  </si>
  <si>
    <t>PO 90-09</t>
  </si>
  <si>
    <t>PO43</t>
  </si>
  <si>
    <t>Lazio - Roma (Testa femminile)</t>
  </si>
  <si>
    <t>PO44</t>
  </si>
  <si>
    <t>PO 90-10</t>
  </si>
  <si>
    <t>PO45</t>
  </si>
  <si>
    <t>PO46</t>
  </si>
  <si>
    <t>PO 90-11</t>
  </si>
  <si>
    <t>PO47</t>
  </si>
  <si>
    <t>PO48</t>
  </si>
  <si>
    <t>Marche - Ascoli (palazzo)</t>
  </si>
  <si>
    <t>PO 90-12</t>
  </si>
  <si>
    <t>PO49</t>
  </si>
  <si>
    <t>Marche - Ascoli (piazza)</t>
  </si>
  <si>
    <t>PO50</t>
  </si>
  <si>
    <t>PO 90-13</t>
  </si>
  <si>
    <t>PO51</t>
  </si>
  <si>
    <t>PO52</t>
  </si>
  <si>
    <t>PO 90-14</t>
  </si>
  <si>
    <t>PO53</t>
  </si>
  <si>
    <t>PO54</t>
  </si>
  <si>
    <t>PO 90-15</t>
  </si>
  <si>
    <t>PO55</t>
  </si>
  <si>
    <t>Puglia - Castellana Grotte</t>
  </si>
  <si>
    <t>PO56</t>
  </si>
  <si>
    <t>PO 90-16</t>
  </si>
  <si>
    <t>PO57</t>
  </si>
  <si>
    <t>PO58</t>
  </si>
  <si>
    <t>PO 90-17</t>
  </si>
  <si>
    <t>PO59</t>
  </si>
  <si>
    <t>PO60</t>
  </si>
  <si>
    <t>PO 90-18</t>
  </si>
  <si>
    <t>PO61</t>
  </si>
  <si>
    <t>PO62</t>
  </si>
  <si>
    <t>PO 90-19</t>
  </si>
  <si>
    <t>PO63</t>
  </si>
  <si>
    <t>PO64</t>
  </si>
  <si>
    <t>PO 90-20</t>
  </si>
  <si>
    <t>PO65</t>
  </si>
  <si>
    <t>PO66</t>
  </si>
  <si>
    <t>PO 90-21</t>
  </si>
  <si>
    <t>PO67</t>
  </si>
  <si>
    <t>PO68</t>
  </si>
  <si>
    <t>PO 90-22</t>
  </si>
  <si>
    <t>PO69</t>
  </si>
  <si>
    <t>PO70</t>
  </si>
  <si>
    <t>PO71</t>
  </si>
  <si>
    <t>PO72</t>
  </si>
  <si>
    <t>PO73</t>
  </si>
  <si>
    <t>PO74</t>
  </si>
  <si>
    <t>PO75</t>
  </si>
  <si>
    <t>PO76</t>
  </si>
  <si>
    <t>PO77</t>
  </si>
  <si>
    <t>Liguria - Rio Maggiore</t>
  </si>
  <si>
    <t>PO78</t>
  </si>
  <si>
    <t>PO79</t>
  </si>
  <si>
    <t xml:space="preserve">Marche - Ascoli </t>
  </si>
  <si>
    <t>PO80</t>
  </si>
  <si>
    <t>PO81</t>
  </si>
  <si>
    <t>PO82</t>
  </si>
  <si>
    <t>PO83</t>
  </si>
  <si>
    <t>PO84</t>
  </si>
  <si>
    <t>PO85</t>
  </si>
  <si>
    <t>PO86</t>
  </si>
  <si>
    <t>PO87</t>
  </si>
  <si>
    <t>PO88</t>
  </si>
  <si>
    <t>PO89</t>
  </si>
  <si>
    <t>OP1</t>
  </si>
  <si>
    <t>IP con l'Italia</t>
  </si>
  <si>
    <t>OP2</t>
  </si>
  <si>
    <t>Mascotte Ciao</t>
  </si>
  <si>
    <t>OP3</t>
  </si>
  <si>
    <t>Pagine Gialle '90 - Campania</t>
  </si>
  <si>
    <t>OM 91-01</t>
  </si>
  <si>
    <t>OP4</t>
  </si>
  <si>
    <t>Pagine Gialle '90 - Emilia Romagna</t>
  </si>
  <si>
    <t>OP5</t>
  </si>
  <si>
    <t>Pagine Gialle '90 - Friuli</t>
  </si>
  <si>
    <t>OP6</t>
  </si>
  <si>
    <t>Pagine Gialle '90 - Lazio</t>
  </si>
  <si>
    <t>OP7</t>
  </si>
  <si>
    <t>Pagine Gialle '90 - Liguria</t>
  </si>
  <si>
    <t>OP8</t>
  </si>
  <si>
    <t>Pagine Gialle '90 - Lombardia</t>
  </si>
  <si>
    <t>OP9</t>
  </si>
  <si>
    <t>Pagine Gialle '90 - Piemonte</t>
  </si>
  <si>
    <t>OP10</t>
  </si>
  <si>
    <t>Pagine Gialle '90 - Puglia</t>
  </si>
  <si>
    <t>OP11</t>
  </si>
  <si>
    <t>Pagine Gialle '90 - Sardegna</t>
  </si>
  <si>
    <t>OP12</t>
  </si>
  <si>
    <t>Pagine Gialle '90 - Sicilia</t>
  </si>
  <si>
    <t>OP13</t>
  </si>
  <si>
    <t>Pagine Gialle '90 - Toscana</t>
  </si>
  <si>
    <t>OP14</t>
  </si>
  <si>
    <t>Pagine Gialle '90 - Veneto</t>
  </si>
  <si>
    <t>OP15</t>
  </si>
  <si>
    <t>Natale '90 - Botticelli</t>
  </si>
  <si>
    <t>OP16</t>
  </si>
  <si>
    <t>Pasqua '91 - Fabergé</t>
  </si>
  <si>
    <t>OP17</t>
  </si>
  <si>
    <t>25 scatti</t>
  </si>
  <si>
    <t>Insieme - SIP</t>
  </si>
  <si>
    <t>OP18</t>
  </si>
  <si>
    <t>31.12.92</t>
  </si>
  <si>
    <t>Jumbo - HI-Fate alla grande</t>
  </si>
  <si>
    <t>OP19</t>
  </si>
  <si>
    <t>Jumbo - Videocamerate alla grande</t>
  </si>
  <si>
    <t>OP20</t>
  </si>
  <si>
    <t>Perlage 1</t>
  </si>
  <si>
    <t>OP21</t>
  </si>
  <si>
    <t>Newform rubinetterie</t>
  </si>
  <si>
    <t>OP22</t>
  </si>
  <si>
    <t>Isola - Artigianato sardo</t>
  </si>
  <si>
    <t>OP23</t>
  </si>
  <si>
    <t>Roma '91</t>
  </si>
  <si>
    <t>OP24</t>
  </si>
  <si>
    <t>30.06.93</t>
  </si>
  <si>
    <t>I.D.G. Communications</t>
  </si>
  <si>
    <t>OP25</t>
  </si>
  <si>
    <t>Arti grafiche Mantegazza</t>
  </si>
  <si>
    <t>OP26</t>
  </si>
  <si>
    <t>Airone Seat</t>
  </si>
  <si>
    <t>OP26ANE</t>
  </si>
  <si>
    <t>OP27</t>
  </si>
  <si>
    <t>Avis AMNU</t>
  </si>
  <si>
    <t>OP28</t>
  </si>
  <si>
    <t>Phonogram</t>
  </si>
  <si>
    <t>OP28NE</t>
  </si>
  <si>
    <t>Top Collection</t>
  </si>
  <si>
    <t>OP28NEA</t>
  </si>
  <si>
    <t>OP29</t>
  </si>
  <si>
    <t>Pagine gialle '91 - Abruzzo e Molise</t>
  </si>
  <si>
    <t>OM 93-01</t>
  </si>
  <si>
    <t>OP30</t>
  </si>
  <si>
    <t>Pagine gialle '91 - Basilicata e Calabria</t>
  </si>
  <si>
    <t>OP31</t>
  </si>
  <si>
    <t>Pagine gialle '91 - Campania</t>
  </si>
  <si>
    <t>OP32</t>
  </si>
  <si>
    <t>Pagine gialle '91 - Emilia Romagna</t>
  </si>
  <si>
    <t>OP33</t>
  </si>
  <si>
    <t>Pagine gialle '91 - Friuli</t>
  </si>
  <si>
    <t>OP34</t>
  </si>
  <si>
    <t>Pagine gialle '91 - Lazio</t>
  </si>
  <si>
    <t>OP35</t>
  </si>
  <si>
    <t>Pagine gialle '91 - Liguria</t>
  </si>
  <si>
    <t>OP36</t>
  </si>
  <si>
    <t>Pagine gialle '91 - Lombardia</t>
  </si>
  <si>
    <t>OP37</t>
  </si>
  <si>
    <t>Pagine gialle '91 - Marche</t>
  </si>
  <si>
    <t>OP38</t>
  </si>
  <si>
    <t>Pagine gialle '91 - Piemonte</t>
  </si>
  <si>
    <t>OP39</t>
  </si>
  <si>
    <t>Pagine gialle '91 - Puglia</t>
  </si>
  <si>
    <t>OP40</t>
  </si>
  <si>
    <t>Pagine gialle '91 - Sardegna</t>
  </si>
  <si>
    <t>OP41</t>
  </si>
  <si>
    <t>Pagine gialle '91 - Sicilia</t>
  </si>
  <si>
    <t>OP42</t>
  </si>
  <si>
    <t>Pagine gialle '91 - Toscana</t>
  </si>
  <si>
    <t>OP43</t>
  </si>
  <si>
    <t>Pagine gialle '91 - Trentino</t>
  </si>
  <si>
    <t>OP44</t>
  </si>
  <si>
    <t>Pagine gialle '91 - Veneto</t>
  </si>
  <si>
    <t>OP45</t>
  </si>
  <si>
    <t>150 Milioni di carte</t>
  </si>
  <si>
    <t>OM 93-02</t>
  </si>
  <si>
    <t>OP46</t>
  </si>
  <si>
    <t>Videotel - Pagine gialle elettroniche</t>
  </si>
  <si>
    <t>OM 93-03</t>
  </si>
  <si>
    <t>OP47</t>
  </si>
  <si>
    <t>Castel del Monte (BA)</t>
  </si>
  <si>
    <t>OP48</t>
  </si>
  <si>
    <t>Ostuni (BR)</t>
  </si>
  <si>
    <t>OP49</t>
  </si>
  <si>
    <t>Kenwood - Le Mans</t>
  </si>
  <si>
    <t>OP50</t>
  </si>
  <si>
    <t>Servizio opinioni SIP</t>
  </si>
  <si>
    <t>OP51</t>
  </si>
  <si>
    <t>Les copains - Ragazza</t>
  </si>
  <si>
    <t>OP52</t>
  </si>
  <si>
    <t>Les copains - Ragazzo</t>
  </si>
  <si>
    <t>OP53</t>
  </si>
  <si>
    <t>Sardegna campagna anti incendi</t>
  </si>
  <si>
    <t>OP54</t>
  </si>
  <si>
    <t>Manni siderurgica</t>
  </si>
  <si>
    <t>OP55</t>
  </si>
  <si>
    <t>Società ornitologica (Padova)</t>
  </si>
  <si>
    <t>OP56</t>
  </si>
  <si>
    <t>31.12.93</t>
  </si>
  <si>
    <t>Mille Miglia</t>
  </si>
  <si>
    <t>OP56A</t>
  </si>
  <si>
    <t>OM 93-04</t>
  </si>
  <si>
    <t>OP57</t>
  </si>
  <si>
    <t xml:space="preserve">Mille Miglia </t>
  </si>
  <si>
    <t>OP57A</t>
  </si>
  <si>
    <t>OP58</t>
  </si>
  <si>
    <t>I° meeting dei numismatici europei</t>
  </si>
  <si>
    <t>OM 93-05</t>
  </si>
  <si>
    <t>OP58A</t>
  </si>
  <si>
    <t>OP59</t>
  </si>
  <si>
    <t>Beckman</t>
  </si>
  <si>
    <t>OP60</t>
  </si>
  <si>
    <t>Polycart</t>
  </si>
  <si>
    <t>OP61</t>
  </si>
  <si>
    <t xml:space="preserve">47° Fiera Mediterraneo </t>
  </si>
  <si>
    <t>OM 93-06</t>
  </si>
  <si>
    <t>OP62</t>
  </si>
  <si>
    <t>OP63</t>
  </si>
  <si>
    <t>OP64</t>
  </si>
  <si>
    <t>OP65</t>
  </si>
  <si>
    <t>Bar del porto - Scorpione</t>
  </si>
  <si>
    <t>OM 93-07</t>
  </si>
  <si>
    <t>OP66</t>
  </si>
  <si>
    <t>Bar del porto - Sagittario</t>
  </si>
  <si>
    <t>OM 93-08</t>
  </si>
  <si>
    <t>OP67</t>
  </si>
  <si>
    <t>Alimenti sardi</t>
  </si>
  <si>
    <t>OP68</t>
  </si>
  <si>
    <t>Kenwood - Formula 1</t>
  </si>
  <si>
    <t>OP69</t>
  </si>
  <si>
    <t>Kenwood - Regata</t>
  </si>
  <si>
    <t>OP70</t>
  </si>
  <si>
    <t>30.06.94</t>
  </si>
  <si>
    <t>Cosentino</t>
  </si>
  <si>
    <t>OP71</t>
  </si>
  <si>
    <t>OP72</t>
  </si>
  <si>
    <t>31.12.94</t>
  </si>
  <si>
    <t>OM 94-01</t>
  </si>
  <si>
    <t>OP72A</t>
  </si>
  <si>
    <t>OP73</t>
  </si>
  <si>
    <t>OP73A</t>
  </si>
  <si>
    <t>OP74</t>
  </si>
  <si>
    <t>OP74A</t>
  </si>
  <si>
    <t>OP75</t>
  </si>
  <si>
    <t>OP75A</t>
  </si>
  <si>
    <t>OP76</t>
  </si>
  <si>
    <t>OP76A</t>
  </si>
  <si>
    <t>OP77</t>
  </si>
  <si>
    <t>OP77A</t>
  </si>
  <si>
    <t>OP78</t>
  </si>
  <si>
    <t>OP78A</t>
  </si>
  <si>
    <t>OP79</t>
  </si>
  <si>
    <t>Zucchero</t>
  </si>
  <si>
    <t>OP80</t>
  </si>
  <si>
    <t>Shell lubrificanti</t>
  </si>
  <si>
    <t>OP81</t>
  </si>
  <si>
    <t>Sambonet</t>
  </si>
  <si>
    <t>OP82</t>
  </si>
  <si>
    <t>Credito commerciale</t>
  </si>
  <si>
    <t>OP83</t>
  </si>
  <si>
    <t>Renault</t>
  </si>
  <si>
    <t>OP84</t>
  </si>
  <si>
    <t>Les copains - coppia</t>
  </si>
  <si>
    <t>OP85</t>
  </si>
  <si>
    <t>Capri - Piazzetta</t>
  </si>
  <si>
    <t>OP86</t>
  </si>
  <si>
    <t>Napoli - Cappella San Severo</t>
  </si>
  <si>
    <t>OP87</t>
  </si>
  <si>
    <t>Capri</t>
  </si>
  <si>
    <t>OP88</t>
  </si>
  <si>
    <t>Pompei - Battaglia di Isso</t>
  </si>
  <si>
    <t>OP89</t>
  </si>
  <si>
    <t>Pompei - Scorcio degli scavi</t>
  </si>
  <si>
    <t>OP90</t>
  </si>
  <si>
    <t>Napoli - Teatro San Carlo</t>
  </si>
  <si>
    <t>OP91</t>
  </si>
  <si>
    <t>Sorrento - Palazzo Correale</t>
  </si>
  <si>
    <t>OP92</t>
  </si>
  <si>
    <t>OP92A</t>
  </si>
  <si>
    <t>OP92B</t>
  </si>
  <si>
    <t>OP93</t>
  </si>
  <si>
    <t>I trulli</t>
  </si>
  <si>
    <t>OM 94-02</t>
  </si>
  <si>
    <t>OP93A</t>
  </si>
  <si>
    <t>OP94</t>
  </si>
  <si>
    <t>Un profilo di Ostuni</t>
  </si>
  <si>
    <t>OP94A</t>
  </si>
  <si>
    <t>OP95</t>
  </si>
  <si>
    <t>Maschera Apotropaica</t>
  </si>
  <si>
    <t>OP95A</t>
  </si>
  <si>
    <t>OP96</t>
  </si>
  <si>
    <t>Orci per olio</t>
  </si>
  <si>
    <t>OP96A</t>
  </si>
  <si>
    <t>OP97</t>
  </si>
  <si>
    <t>Agrigento - Tempio della concordia</t>
  </si>
  <si>
    <t>OP98</t>
  </si>
  <si>
    <t>Sardegna, isola di cultura</t>
  </si>
  <si>
    <t>OP99</t>
  </si>
  <si>
    <t>SEAT - Se ti gira di colpire</t>
  </si>
  <si>
    <t>OM 94-03</t>
  </si>
  <si>
    <t>OP100</t>
  </si>
  <si>
    <t>SEAT - Se ti gira di cambiare</t>
  </si>
  <si>
    <t>OP101</t>
  </si>
  <si>
    <t>SEAT - Se ti gira di incuriosire</t>
  </si>
  <si>
    <t>OP102</t>
  </si>
  <si>
    <t>SEAT - Se ti gira di spaziare</t>
  </si>
  <si>
    <t>OP103</t>
  </si>
  <si>
    <t>SEAT - Se ti gira di spiccare</t>
  </si>
  <si>
    <t>OP104</t>
  </si>
  <si>
    <t>486 Intel - L'autentico</t>
  </si>
  <si>
    <t>OP105</t>
  </si>
  <si>
    <t>486 Intel - La scelta</t>
  </si>
  <si>
    <t>OP106</t>
  </si>
  <si>
    <t>Gianfranco Pini</t>
  </si>
  <si>
    <t>OP107</t>
  </si>
  <si>
    <t>Gruppo sportivo E. Corona</t>
  </si>
  <si>
    <t>OM 94-06</t>
  </si>
  <si>
    <t>OP108</t>
  </si>
  <si>
    <t>Terminillo - Terminilluccio</t>
  </si>
  <si>
    <t>OP109</t>
  </si>
  <si>
    <t>Terminillo - Sciovia "Togo"</t>
  </si>
  <si>
    <t>OP110</t>
  </si>
  <si>
    <t>Alitalia - Aereo in decollo</t>
  </si>
  <si>
    <t>GA 94-01</t>
  </si>
  <si>
    <t>OP111</t>
  </si>
  <si>
    <t>Alitalia - DC 9 S80</t>
  </si>
  <si>
    <t>GA 94-02</t>
  </si>
  <si>
    <t>OP112</t>
  </si>
  <si>
    <t>Kenwood - Linear</t>
  </si>
  <si>
    <t>OP113</t>
  </si>
  <si>
    <t>Korean air</t>
  </si>
  <si>
    <t>OP114</t>
  </si>
  <si>
    <t>Kruger - Prima carta Europa ECU</t>
  </si>
  <si>
    <t>OM 94-07</t>
  </si>
  <si>
    <t>OP115</t>
  </si>
  <si>
    <t>CSELT</t>
  </si>
  <si>
    <t>OP116</t>
  </si>
  <si>
    <t>Freundin - Von Italien Nach Hause Wahlen Sie</t>
  </si>
  <si>
    <t>OM 94-08</t>
  </si>
  <si>
    <t>OP117</t>
  </si>
  <si>
    <t>A.I.C.T. - Cividale del Friuli</t>
  </si>
  <si>
    <t>OM 94-09</t>
  </si>
  <si>
    <t>OP118</t>
  </si>
  <si>
    <t>Rotring</t>
  </si>
  <si>
    <t>OP119</t>
  </si>
  <si>
    <t>Negozi In Sip</t>
  </si>
  <si>
    <t>OP120</t>
  </si>
  <si>
    <t>Protezione civile SIP</t>
  </si>
  <si>
    <t>OP121</t>
  </si>
  <si>
    <t>Renault - 2° Tipo</t>
  </si>
  <si>
    <t>OP122</t>
  </si>
  <si>
    <t>1.000</t>
  </si>
  <si>
    <t>Perlage 2</t>
  </si>
  <si>
    <t>OP123</t>
  </si>
  <si>
    <t>Aceto balsamico</t>
  </si>
  <si>
    <t>OP124</t>
  </si>
  <si>
    <t>Edizioni Simone - Università e professioni</t>
  </si>
  <si>
    <t>OP125</t>
  </si>
  <si>
    <t>Gruppo Portolaconia - Multiproprietà</t>
  </si>
  <si>
    <t>OP126</t>
  </si>
  <si>
    <t>Portolaconia hotels - Tancamanna</t>
  </si>
  <si>
    <t>OP127</t>
  </si>
  <si>
    <t>Portolaconia hotels - Cala di volpe</t>
  </si>
  <si>
    <t>OP128</t>
  </si>
  <si>
    <t>Associazione sarda talassemici</t>
  </si>
  <si>
    <t>OP129</t>
  </si>
  <si>
    <t>Ich'nos - Giornata della musica</t>
  </si>
  <si>
    <t>OP130</t>
  </si>
  <si>
    <t>2.000</t>
  </si>
  <si>
    <t>30.06.95</t>
  </si>
  <si>
    <t>T.P. - Emilia Romagna (ombrellone)</t>
  </si>
  <si>
    <t>OP131</t>
  </si>
  <si>
    <t>T.P. - Emilia Romagna (vele)</t>
  </si>
  <si>
    <t>OP132</t>
  </si>
  <si>
    <t>Raphael</t>
  </si>
  <si>
    <t>OP133</t>
  </si>
  <si>
    <t>Intel Inside Pentium</t>
  </si>
  <si>
    <t>Tec</t>
  </si>
  <si>
    <t>OP134</t>
  </si>
  <si>
    <t>Pini tennis house</t>
  </si>
  <si>
    <t>OM 95-06</t>
  </si>
  <si>
    <t>OP135</t>
  </si>
  <si>
    <t>Edizioni Simone - Concorsi</t>
  </si>
  <si>
    <t>OP136</t>
  </si>
  <si>
    <t>Edizioni Simone - Manuali giuridici</t>
  </si>
  <si>
    <t>OP137</t>
  </si>
  <si>
    <t>Edizioni Simone - Laurea</t>
  </si>
  <si>
    <t>OP138</t>
  </si>
  <si>
    <t>Italpro</t>
  </si>
  <si>
    <t>OP139</t>
  </si>
  <si>
    <t>Lufthansa cargo</t>
  </si>
  <si>
    <t>OP140</t>
  </si>
  <si>
    <t>Milano - Duomo</t>
  </si>
  <si>
    <t>OM 95-07</t>
  </si>
  <si>
    <t>OP141</t>
  </si>
  <si>
    <t>Milano - Madonnina</t>
  </si>
  <si>
    <t>OP142</t>
  </si>
  <si>
    <t>Milano - La Scala</t>
  </si>
  <si>
    <t>OP143</t>
  </si>
  <si>
    <t>Milano - Galleria</t>
  </si>
  <si>
    <t>OP144</t>
  </si>
  <si>
    <t>Milano - Arco della pace</t>
  </si>
  <si>
    <t>OP145</t>
  </si>
  <si>
    <t>Crociera atlantica</t>
  </si>
  <si>
    <t>OM 95-09</t>
  </si>
  <si>
    <t>OP146</t>
  </si>
  <si>
    <t>Bar del porto - Leone</t>
  </si>
  <si>
    <t>OM 95-10</t>
  </si>
  <si>
    <t>OP147</t>
  </si>
  <si>
    <t>OP148</t>
  </si>
  <si>
    <t>Philips - Mazda (lampade)</t>
  </si>
  <si>
    <t>OP149</t>
  </si>
  <si>
    <t>Philips - Mazda (plafoniere)</t>
  </si>
  <si>
    <t>OP150</t>
  </si>
  <si>
    <t>Iritel - 176</t>
  </si>
  <si>
    <t>OP151</t>
  </si>
  <si>
    <t>Iritel - Teleselezione</t>
  </si>
  <si>
    <t>OP152</t>
  </si>
  <si>
    <t>31.12.95</t>
  </si>
  <si>
    <t>Lufthansa - Business class plus</t>
  </si>
  <si>
    <t>OM 95-11</t>
  </si>
  <si>
    <t>OP60A</t>
  </si>
  <si>
    <t>OM 95-08</t>
  </si>
  <si>
    <t>Anthesis</t>
  </si>
  <si>
    <t>Gaspari</t>
  </si>
  <si>
    <t>PR 95-01</t>
  </si>
  <si>
    <t>Coins today</t>
  </si>
  <si>
    <t>PR 95-02</t>
  </si>
  <si>
    <t>Piccolo</t>
  </si>
  <si>
    <t>PR 95-03</t>
  </si>
  <si>
    <t>Ostia mare</t>
  </si>
  <si>
    <t>FS 95-03</t>
  </si>
  <si>
    <t>Meridiani (Kenia)</t>
  </si>
  <si>
    <t>PR 95-04</t>
  </si>
  <si>
    <t>Meridiani (Venezia)</t>
  </si>
  <si>
    <t>Dizionari Simone</t>
  </si>
  <si>
    <t>PR 95-05</t>
  </si>
  <si>
    <t>Test &amp; Quiz Simone</t>
  </si>
  <si>
    <t>Admo</t>
  </si>
  <si>
    <t>GA 95-01</t>
  </si>
  <si>
    <t>Brigliadori</t>
  </si>
  <si>
    <t>Ed. Simone - Cane e gatto</t>
  </si>
  <si>
    <t>Pampeago</t>
  </si>
  <si>
    <t>Original Marines</t>
  </si>
  <si>
    <t>PR 95-06</t>
  </si>
  <si>
    <t>167A</t>
  </si>
  <si>
    <t>National Nederlandes</t>
  </si>
  <si>
    <t>Duty free</t>
  </si>
  <si>
    <t>Tavoni</t>
  </si>
  <si>
    <t>Meeting volo</t>
  </si>
  <si>
    <t>PR 95-07</t>
  </si>
  <si>
    <t>Pecora costruzioni</t>
  </si>
  <si>
    <t>Sardegna tradizioni</t>
  </si>
  <si>
    <t>Dorlastan - donna</t>
  </si>
  <si>
    <t>PR 95-08</t>
  </si>
  <si>
    <t>Dorlastan - gambe</t>
  </si>
  <si>
    <t>PR 95-09</t>
  </si>
  <si>
    <t>Mille Miglia '93</t>
  </si>
  <si>
    <t>10</t>
  </si>
  <si>
    <t>PR 95-10</t>
  </si>
  <si>
    <t>177A</t>
  </si>
  <si>
    <t>Mille Miglia '94</t>
  </si>
  <si>
    <t>178A</t>
  </si>
  <si>
    <t>Philips - HalogenA</t>
  </si>
  <si>
    <t>Philips - lighting</t>
  </si>
  <si>
    <t>Sicilia</t>
  </si>
  <si>
    <t>Legno market</t>
  </si>
  <si>
    <t>Hong Kong Exb.</t>
  </si>
  <si>
    <t>PR 95-11</t>
  </si>
  <si>
    <t>Bar del Porto - Bilancia</t>
  </si>
  <si>
    <t>PR 95-12</t>
  </si>
  <si>
    <t>Bar del Porto - Gemelli</t>
  </si>
  <si>
    <t>PR 95-13</t>
  </si>
  <si>
    <t>Kenwood</t>
  </si>
  <si>
    <t>Moulinex</t>
  </si>
  <si>
    <t>PR 95-14</t>
  </si>
  <si>
    <t>Federal express</t>
  </si>
  <si>
    <t>Romar</t>
  </si>
  <si>
    <t>PR 95-15</t>
  </si>
  <si>
    <t>Grotti</t>
  </si>
  <si>
    <t>PR 95-16</t>
  </si>
  <si>
    <t>Eurorieti '94</t>
  </si>
  <si>
    <t>Eurocarbon</t>
  </si>
  <si>
    <t>Ed. Simone - G7</t>
  </si>
  <si>
    <t>Ed. Simone - Codici</t>
  </si>
  <si>
    <t>PR 95-17</t>
  </si>
  <si>
    <t>3° Gran Premio</t>
  </si>
  <si>
    <t>PR 95-18</t>
  </si>
  <si>
    <t>3° Gran Prix</t>
  </si>
  <si>
    <t>Mediocredito /06</t>
  </si>
  <si>
    <t>PR 95-19</t>
  </si>
  <si>
    <t>199A</t>
  </si>
  <si>
    <t>Mediocredito /049</t>
  </si>
  <si>
    <t>PR 95-20</t>
  </si>
  <si>
    <t>200A</t>
  </si>
  <si>
    <t>Kenwood cup</t>
  </si>
  <si>
    <t>30.06.96</t>
  </si>
  <si>
    <t>Accommotrac</t>
  </si>
  <si>
    <t>Carabinieri</t>
  </si>
  <si>
    <t>Kenwood F1</t>
  </si>
  <si>
    <t>Ed. Simone</t>
  </si>
  <si>
    <t>PR 96-01</t>
  </si>
  <si>
    <t>Pini calzature</t>
  </si>
  <si>
    <t>PR 96-02</t>
  </si>
  <si>
    <t>Giornale telefonico</t>
  </si>
  <si>
    <t>Tesa multi-film</t>
  </si>
  <si>
    <t>Colligere</t>
  </si>
  <si>
    <t>125° UPU</t>
  </si>
  <si>
    <t>Moulinex moulinette</t>
  </si>
  <si>
    <t>Moulinex multifruit</t>
  </si>
  <si>
    <t>Moulinex blender</t>
  </si>
  <si>
    <t>Moulinex genius</t>
  </si>
  <si>
    <t>RAF</t>
  </si>
  <si>
    <t>Gioielleria Righi</t>
  </si>
  <si>
    <t>PR 96-03</t>
  </si>
  <si>
    <t>31.12.97</t>
  </si>
  <si>
    <t>Protezione civile</t>
  </si>
  <si>
    <t>Esselibri - ONU</t>
  </si>
  <si>
    <t>PR 96-04</t>
  </si>
  <si>
    <t>Esselibri - Hiroshima</t>
  </si>
  <si>
    <t>PR 96-05</t>
  </si>
  <si>
    <t>Esselibri - Ginevra</t>
  </si>
  <si>
    <t>Esselibri - Italia ONU</t>
  </si>
  <si>
    <t>Esselibri - Fine dittature</t>
  </si>
  <si>
    <t>PR 96-06</t>
  </si>
  <si>
    <t>Esselibri - Liberazione</t>
  </si>
  <si>
    <t>Esselibri - 100° anniversario del cinema</t>
  </si>
  <si>
    <t>PR 96-07</t>
  </si>
  <si>
    <t>Esso - Disesel Tiger Club</t>
  </si>
  <si>
    <t>PR 96-08</t>
  </si>
  <si>
    <t>Lufthansa - Italia</t>
  </si>
  <si>
    <t>Lufthansa - Cielo</t>
  </si>
  <si>
    <t>PR 96-09</t>
  </si>
  <si>
    <t>Sardegna</t>
  </si>
  <si>
    <t>GA 96-01</t>
  </si>
  <si>
    <t>EMO - Milano</t>
  </si>
  <si>
    <t>PR 96-10</t>
  </si>
  <si>
    <t>EMO - Hannover</t>
  </si>
  <si>
    <t>31.12.96</t>
  </si>
  <si>
    <t>Seat …di cambiare</t>
  </si>
  <si>
    <t>Boutique del fiore</t>
  </si>
  <si>
    <t>PR 96-11</t>
  </si>
  <si>
    <t>Esso</t>
  </si>
  <si>
    <t>Kenwood radio</t>
  </si>
  <si>
    <t>Giuliano Vangi</t>
  </si>
  <si>
    <t>Giugno Pisano</t>
  </si>
  <si>
    <t>PR 96-12</t>
  </si>
  <si>
    <t>M.M. Pubblicità 1</t>
  </si>
  <si>
    <t>Merit Cup</t>
  </si>
  <si>
    <t>FGP</t>
  </si>
  <si>
    <t>Cronaca filatelica</t>
  </si>
  <si>
    <t>PR 96-13</t>
  </si>
  <si>
    <t>Mille Miglia '95</t>
  </si>
  <si>
    <t>PR 96-14</t>
  </si>
  <si>
    <t>30.06.97</t>
  </si>
  <si>
    <t>Cattedrale Grosseto</t>
  </si>
  <si>
    <t>Amatrice Configno</t>
  </si>
  <si>
    <t>PR 96-15</t>
  </si>
  <si>
    <t>Discesa candelieri</t>
  </si>
  <si>
    <t>PR 96-16</t>
  </si>
  <si>
    <t>Mosaico telecom</t>
  </si>
  <si>
    <t>RAI - Evasauro</t>
  </si>
  <si>
    <t>Isola Artigianato</t>
  </si>
  <si>
    <t>Sulzer Ruti</t>
  </si>
  <si>
    <t>Melinex</t>
  </si>
  <si>
    <t>Armani donna</t>
  </si>
  <si>
    <t>Armani uomo</t>
  </si>
  <si>
    <t>Sagra del redentore</t>
  </si>
  <si>
    <t>PR 97-04</t>
  </si>
  <si>
    <t>De Martino</t>
  </si>
  <si>
    <t>M.M. Pubblicità 2</t>
  </si>
  <si>
    <t>Carabinieri 1</t>
  </si>
  <si>
    <t>PR 97-05</t>
  </si>
  <si>
    <t>Carabinieri 2</t>
  </si>
  <si>
    <t>PR 97-06</t>
  </si>
  <si>
    <t>Manni Scultura</t>
  </si>
  <si>
    <t>Manni ossitaglio</t>
  </si>
  <si>
    <t>Millemiglia 1995</t>
  </si>
  <si>
    <t>PR 97-07</t>
  </si>
  <si>
    <t>Millemiglia 1996</t>
  </si>
  <si>
    <t>Vitalux</t>
  </si>
  <si>
    <t>Veronafil 1995</t>
  </si>
  <si>
    <t>Esso - Tigre</t>
  </si>
  <si>
    <t>Arte Nespolo</t>
  </si>
  <si>
    <t>Arte Attardi</t>
  </si>
  <si>
    <t>Arte Trubiani</t>
  </si>
  <si>
    <t>30.06.98</t>
  </si>
  <si>
    <t>Arte Caruso</t>
  </si>
  <si>
    <t>Secrian</t>
  </si>
  <si>
    <t>PR 97-13</t>
  </si>
  <si>
    <t>Korean Air</t>
  </si>
  <si>
    <t>Collagenil</t>
  </si>
  <si>
    <t>Bar del porto - Vergine</t>
  </si>
  <si>
    <t>PR 97-14</t>
  </si>
  <si>
    <t>Bar del Porto - Capricorno</t>
  </si>
  <si>
    <t>PR 97-15</t>
  </si>
  <si>
    <t>Mechi</t>
  </si>
  <si>
    <t>Pini</t>
  </si>
  <si>
    <t>PR 97-16</t>
  </si>
  <si>
    <t>Matisse</t>
  </si>
  <si>
    <t>PR 97-17</t>
  </si>
  <si>
    <t>Vinitaly</t>
  </si>
  <si>
    <t>PR 97-18</t>
  </si>
  <si>
    <t>Emporio Armani</t>
  </si>
  <si>
    <t>Banca di Sassari</t>
  </si>
  <si>
    <t>PR 97-19</t>
  </si>
  <si>
    <t>C.F.N.</t>
  </si>
  <si>
    <t>PR 98-02</t>
  </si>
  <si>
    <t>Regione Sardegna</t>
  </si>
  <si>
    <t>CTC Lucca</t>
  </si>
  <si>
    <t>PR 98-03</t>
  </si>
  <si>
    <t>Comune di Cagliari</t>
  </si>
  <si>
    <t>Cartoleria Tarantino</t>
  </si>
  <si>
    <t>PR 98-04</t>
  </si>
  <si>
    <t>Visita Santo Padre</t>
  </si>
  <si>
    <t>PR 98-05</t>
  </si>
  <si>
    <t>304A</t>
  </si>
  <si>
    <t>Veronafil '96 - Bosnia</t>
  </si>
  <si>
    <t>PR 98-06</t>
  </si>
  <si>
    <t>Secrian - Napoli 96</t>
  </si>
  <si>
    <t>PR 98-07</t>
  </si>
  <si>
    <t>Paolo Rossi</t>
  </si>
  <si>
    <t>Cell</t>
  </si>
  <si>
    <t>PR 98-08</t>
  </si>
  <si>
    <t>Elio e le storie tese</t>
  </si>
  <si>
    <t>PR 98-09</t>
  </si>
  <si>
    <t>Bellco</t>
  </si>
  <si>
    <t>PR 98-10</t>
  </si>
  <si>
    <t>Reg. Aut. Sardegna</t>
  </si>
  <si>
    <t>PR 98-11</t>
  </si>
  <si>
    <t>Bar del porto - Pesci</t>
  </si>
  <si>
    <t>PR 98-12</t>
  </si>
  <si>
    <t>Milano - Borsa</t>
  </si>
  <si>
    <t>Ucimu</t>
  </si>
  <si>
    <t>PR 98-15</t>
  </si>
  <si>
    <t>Yellow Kid</t>
  </si>
  <si>
    <t>314A</t>
  </si>
  <si>
    <t>Buster Brown</t>
  </si>
  <si>
    <t>315A</t>
  </si>
  <si>
    <t>PR 98-18</t>
  </si>
  <si>
    <t>Little Nemo</t>
  </si>
  <si>
    <t>316A</t>
  </si>
  <si>
    <t>Krazy cat</t>
  </si>
  <si>
    <t>317A</t>
  </si>
  <si>
    <t>Sipre</t>
  </si>
  <si>
    <t>Scoperta America</t>
  </si>
  <si>
    <t>PR 98-19</t>
  </si>
  <si>
    <t>Secrian - Convegno Pisa</t>
  </si>
  <si>
    <t>PR 98-20</t>
  </si>
  <si>
    <t>Falangola</t>
  </si>
  <si>
    <t>PR 98-21</t>
  </si>
  <si>
    <t>Boutique alta moda</t>
  </si>
  <si>
    <t>Sagra S. Giovanni Battista</t>
  </si>
  <si>
    <t>PR 98-22</t>
  </si>
  <si>
    <t>Secrian - Sestri Levante</t>
  </si>
  <si>
    <t>PR 98-23</t>
  </si>
  <si>
    <t>31.12.98</t>
  </si>
  <si>
    <t>Il telefono</t>
  </si>
  <si>
    <t>GA 98-01</t>
  </si>
  <si>
    <t>Ediz. C&amp;C</t>
  </si>
  <si>
    <t>Clima System</t>
  </si>
  <si>
    <t>PR 98-24</t>
  </si>
  <si>
    <t>327A</t>
  </si>
  <si>
    <t>Fiera del levante</t>
  </si>
  <si>
    <t>Secrian - Certosa di Pavia</t>
  </si>
  <si>
    <t>PR 98-25</t>
  </si>
  <si>
    <t>FESR - Fondo Europeo Sviluppo Regionale</t>
  </si>
  <si>
    <t>Secrian - Arezzo</t>
  </si>
  <si>
    <t>PR 98-27</t>
  </si>
  <si>
    <t>Pleiades</t>
  </si>
  <si>
    <t>PR 98-28</t>
  </si>
  <si>
    <t>C.F.N. - World Collections News</t>
  </si>
  <si>
    <t>PR 98-29</t>
  </si>
  <si>
    <t>OMP - Toyota</t>
  </si>
  <si>
    <t>PR 98-30</t>
  </si>
  <si>
    <t>DE.MA.</t>
  </si>
  <si>
    <t>PR 98-31</t>
  </si>
  <si>
    <t>Mantegazza</t>
  </si>
  <si>
    <t>Tantum verde</t>
  </si>
  <si>
    <t>PR 98-32</t>
  </si>
  <si>
    <t>Frontini - Collezionisti si nasce</t>
  </si>
  <si>
    <t>Totocorriere</t>
  </si>
  <si>
    <t>Padovani</t>
  </si>
  <si>
    <t>PR 98-33</t>
  </si>
  <si>
    <t>30.06.99</t>
  </si>
  <si>
    <t>Pons Tour</t>
  </si>
  <si>
    <t>Master</t>
  </si>
  <si>
    <t>PR 99-01</t>
  </si>
  <si>
    <t>Secrian - Piacenza '96</t>
  </si>
  <si>
    <t>PR 99-02</t>
  </si>
  <si>
    <t>Teknika - meta</t>
  </si>
  <si>
    <t>PR 99-03</t>
  </si>
  <si>
    <t>PR 99-04</t>
  </si>
  <si>
    <t xml:space="preserve">347A </t>
  </si>
  <si>
    <t>Cartoomics</t>
  </si>
  <si>
    <t>PR 99-05</t>
  </si>
  <si>
    <t>PR 99-06</t>
  </si>
  <si>
    <t>1A</t>
  </si>
  <si>
    <t>2A</t>
  </si>
  <si>
    <t>5A</t>
  </si>
  <si>
    <t>5B</t>
  </si>
  <si>
    <t>5C</t>
  </si>
  <si>
    <t>5D</t>
  </si>
  <si>
    <t>6A</t>
  </si>
  <si>
    <t>6B</t>
  </si>
  <si>
    <t>6C</t>
  </si>
  <si>
    <t>6D</t>
  </si>
  <si>
    <t>9A</t>
  </si>
  <si>
    <t>750</t>
  </si>
  <si>
    <t>500</t>
  </si>
  <si>
    <t>5.800</t>
  </si>
  <si>
    <t>13A</t>
  </si>
  <si>
    <t>4.800</t>
  </si>
  <si>
    <t>14A</t>
  </si>
  <si>
    <t>275</t>
  </si>
  <si>
    <t>17A</t>
  </si>
  <si>
    <t>Pos</t>
  </si>
  <si>
    <t>19A</t>
  </si>
  <si>
    <t>1.075</t>
  </si>
  <si>
    <t>21A</t>
  </si>
  <si>
    <t>600</t>
  </si>
  <si>
    <t>22A</t>
  </si>
  <si>
    <t>5200</t>
  </si>
  <si>
    <t>23A</t>
  </si>
  <si>
    <t>23B</t>
  </si>
  <si>
    <t>700</t>
  </si>
  <si>
    <t>27A</t>
  </si>
  <si>
    <t>27B</t>
  </si>
  <si>
    <t>1.180</t>
  </si>
  <si>
    <t>800</t>
  </si>
  <si>
    <t>31.12.91</t>
  </si>
  <si>
    <t>5.200</t>
  </si>
  <si>
    <t>4.400</t>
  </si>
  <si>
    <t>1.800</t>
  </si>
  <si>
    <t>900</t>
  </si>
  <si>
    <t>39A</t>
  </si>
  <si>
    <t>40A</t>
  </si>
  <si>
    <t>30.06.92</t>
  </si>
  <si>
    <t>9.200</t>
  </si>
  <si>
    <t>4.000</t>
  </si>
  <si>
    <t>4.200</t>
  </si>
  <si>
    <t>4.600</t>
  </si>
  <si>
    <t>1.200</t>
  </si>
  <si>
    <t>5.700</t>
  </si>
  <si>
    <t>2.700</t>
  </si>
  <si>
    <t>2.100</t>
  </si>
  <si>
    <t>Fasce Orarie - Logo Mantegazza da 17mm</t>
  </si>
  <si>
    <t>11.400</t>
  </si>
  <si>
    <t>52A</t>
  </si>
  <si>
    <t>Fasce Orarie - Logo Mantegazza da 15mm</t>
  </si>
  <si>
    <t>5.400</t>
  </si>
  <si>
    <t>53A</t>
  </si>
  <si>
    <t>2.200</t>
  </si>
  <si>
    <t>1.400</t>
  </si>
  <si>
    <t>55A</t>
  </si>
  <si>
    <t>Fasce Orarie - PVC Lucido</t>
  </si>
  <si>
    <t>3.200</t>
  </si>
  <si>
    <t>61A</t>
  </si>
  <si>
    <t>Italia '90 - IP con l'Italia</t>
  </si>
  <si>
    <t>30.6.92</t>
  </si>
  <si>
    <t>Italia '90 - Stadio Bari</t>
  </si>
  <si>
    <t>Italia '90 - Stadio Bologna</t>
  </si>
  <si>
    <t>Italia '90 - Stadio Cagliari</t>
  </si>
  <si>
    <t>Italia '90 - Stadio Firenze</t>
  </si>
  <si>
    <t>Italia '90 - Stadio Genova</t>
  </si>
  <si>
    <t>Italia '90 - Stadio Milano</t>
  </si>
  <si>
    <t>Italia '90 - Stadio Napoli</t>
  </si>
  <si>
    <t>Italia '90 - Stadio Palermo</t>
  </si>
  <si>
    <t>Italia '90 - Stadio Roma</t>
  </si>
  <si>
    <t>Italia '90 - Stadio Torino</t>
  </si>
  <si>
    <t>Italia '90 - Stadio Verona</t>
  </si>
  <si>
    <t>Italia '90 - Stadio Udine</t>
  </si>
  <si>
    <t>Italia '90 - Mascotte "Ciao"</t>
  </si>
  <si>
    <t>Pagine Gialle '90 - Friuli Venezia Giulia</t>
  </si>
  <si>
    <t>Aeroporti di Roma</t>
  </si>
  <si>
    <t>Banca Popolare di Lecco</t>
  </si>
  <si>
    <t>Italtel - Linea Fax</t>
  </si>
  <si>
    <t>Italtel - Linea nuovi telefoni</t>
  </si>
  <si>
    <t>Italtel - Telefono senza fili</t>
  </si>
  <si>
    <t>Italtel - Linea sky-link</t>
  </si>
  <si>
    <t>Firenze Uffizi - Botticelli</t>
  </si>
  <si>
    <t>102A</t>
  </si>
  <si>
    <t>Euroflora</t>
  </si>
  <si>
    <t>Merzario</t>
  </si>
  <si>
    <t>Fabergé</t>
  </si>
  <si>
    <t>Insieme - Impegno Sociale SIP</t>
  </si>
  <si>
    <t>Campagna antincendi</t>
  </si>
  <si>
    <t>114A</t>
  </si>
  <si>
    <t>119A</t>
  </si>
  <si>
    <t>30.6.94</t>
  </si>
  <si>
    <t>1° Convegno Carta Telefonica</t>
  </si>
  <si>
    <t>150 milioni di carte</t>
  </si>
  <si>
    <t>Smau</t>
  </si>
  <si>
    <t>Enel - Autolettura Eneltel</t>
  </si>
  <si>
    <t>Pagine Gialle Elettroniche</t>
  </si>
  <si>
    <t>Benetton - Pinocchi</t>
  </si>
  <si>
    <t>Benetton - Lupo e Agnello</t>
  </si>
  <si>
    <t>Benetton - Bacio</t>
  </si>
  <si>
    <t>Benetton - Tre bambini</t>
  </si>
  <si>
    <t>Pagine Gialle '91 - Abruzzo / Molise</t>
  </si>
  <si>
    <t>Pagine Gialle '91 - Basilicata / Calabria</t>
  </si>
  <si>
    <t>Pagine Gialle '91 - Campania</t>
  </si>
  <si>
    <t>Pagine Gialle '91 - Emilia Romagna</t>
  </si>
  <si>
    <t>Pagine Gialle '91 - Friuli Venezia Giulia</t>
  </si>
  <si>
    <t>Pagine Gialle '91 - Lazio</t>
  </si>
  <si>
    <t>Pagine Gialle '91 - Liguria</t>
  </si>
  <si>
    <t>Pagine Gialle '91 - Lombardia</t>
  </si>
  <si>
    <t>Pagine Gialle '91 - Marche / Umbria</t>
  </si>
  <si>
    <t>Pagine Gialle '91 - Piemonte</t>
  </si>
  <si>
    <t>Pagine Gialle '91 - Puglia</t>
  </si>
  <si>
    <t>Pagine Gialle '91 - Sardegna</t>
  </si>
  <si>
    <t>Pagine Gialle '91 - Sicilia</t>
  </si>
  <si>
    <t>Pagine Gialle '91 - Toscana</t>
  </si>
  <si>
    <t>Pagine Gialle '91 - Trentino Alto Adige</t>
  </si>
  <si>
    <t>Pagine Gialle '91 - Veneto</t>
  </si>
  <si>
    <t>Pentel Pensiero - Corretto</t>
  </si>
  <si>
    <t>Pentel Pensiero - Brillante</t>
  </si>
  <si>
    <t>Pentel Pensiero - Kreativo</t>
  </si>
  <si>
    <t>Pentel Pensiero - Inesauribile</t>
  </si>
  <si>
    <t>Pentel Pensiero - Romantico</t>
  </si>
  <si>
    <t>Pentel Pensiero - Preciso</t>
  </si>
  <si>
    <t>Turismo - Bari</t>
  </si>
  <si>
    <t>Turismo - Ostuni</t>
  </si>
  <si>
    <t>Rivista "Il Fisco"</t>
  </si>
  <si>
    <t>Kenwood - Lemans</t>
  </si>
  <si>
    <t>Unicef - Dalla parte dei bambini</t>
  </si>
  <si>
    <t>Servizio Opinioni SIP</t>
  </si>
  <si>
    <t>Natale 1991 - Giotto</t>
  </si>
  <si>
    <t>Avantielenco - San Clemente</t>
  </si>
  <si>
    <t>Avantielenco - S. Francesca Romana</t>
  </si>
  <si>
    <t>Les Copains - Donna</t>
  </si>
  <si>
    <t>Les Copains - Uomo</t>
  </si>
  <si>
    <t>Piero della Francesca</t>
  </si>
  <si>
    <t>195A</t>
  </si>
  <si>
    <t>Esposizione mondiale filatelia genova '92</t>
  </si>
  <si>
    <t>Kenwood - Regate</t>
  </si>
  <si>
    <t>TGR per la tua indipendenza</t>
  </si>
  <si>
    <t>Compagna di tutti i giorni</t>
  </si>
  <si>
    <t>208A</t>
  </si>
  <si>
    <t>209A</t>
  </si>
  <si>
    <t>211A</t>
  </si>
  <si>
    <t>Relazione sullo stato dell'ambiente</t>
  </si>
  <si>
    <t>Zucchero Fornaciari</t>
  </si>
  <si>
    <t>Genova '92 Colombo</t>
  </si>
  <si>
    <t>Les Copains</t>
  </si>
  <si>
    <t>Agrigento</t>
  </si>
  <si>
    <t>Sardegna isola di cultura</t>
  </si>
  <si>
    <t>Emergenza 118 - Sanità verticale</t>
  </si>
  <si>
    <t>Emergenza 118 - Sanità orizzontale</t>
  </si>
  <si>
    <t>Rieti - Terminillo, vetta Terminilluccio</t>
  </si>
  <si>
    <t>Rieti - Terminillo, sciovia Togo</t>
  </si>
  <si>
    <t>Alitalia programma mille miglia</t>
  </si>
  <si>
    <t>Peugeot 306</t>
  </si>
  <si>
    <t>Italfor</t>
  </si>
  <si>
    <t>Edizione Simone</t>
  </si>
  <si>
    <t>Multiproprietà</t>
  </si>
  <si>
    <t>Portolaconia Hotels - Tancamanna</t>
  </si>
  <si>
    <t>Portolaconia Hotels - Cala di volpe</t>
  </si>
  <si>
    <t>Celebrazioni Monteverdiane - Cremona</t>
  </si>
  <si>
    <t>FAO</t>
  </si>
  <si>
    <t>Edizione Simone - Concorsi</t>
  </si>
  <si>
    <t>Manuali giuridici Simone</t>
  </si>
  <si>
    <t>Centri Linguistici EF</t>
  </si>
  <si>
    <t>Carte di credito</t>
  </si>
  <si>
    <t>Rivisondoli - Presepe vivente</t>
  </si>
  <si>
    <t>Iritel teleselezione verticale</t>
  </si>
  <si>
    <t>Iritel teleselezione orizzontale</t>
  </si>
  <si>
    <t>Ostia</t>
  </si>
  <si>
    <t>Sicilia - Arte, cultura, natura</t>
  </si>
  <si>
    <t>Centri Linguistici internazionali</t>
  </si>
  <si>
    <t>Dizionari Simone - Test e quiz</t>
  </si>
  <si>
    <t>Dizionari Simone - Cane e gatto</t>
  </si>
  <si>
    <t>La storia del telefono - 1877</t>
  </si>
  <si>
    <t>La storia del telefono - 1881</t>
  </si>
  <si>
    <t>La storia del telefono - 1890</t>
  </si>
  <si>
    <t>La storia del telefono - 1895</t>
  </si>
  <si>
    <t>La storia del telefono - 1900</t>
  </si>
  <si>
    <t>La storia del telefono - 1901</t>
  </si>
  <si>
    <t>La storia del telefono - 1906</t>
  </si>
  <si>
    <t>La storia del telefono - 1905</t>
  </si>
  <si>
    <t>La storia del telefono - 1910</t>
  </si>
  <si>
    <t>La storia del telefono - 1915</t>
  </si>
  <si>
    <t>La storia del telefono - 1925</t>
  </si>
  <si>
    <t>La storia del telefono - 1919</t>
  </si>
  <si>
    <t>Legno Market</t>
  </si>
  <si>
    <t>Kenwood - MCLaren</t>
  </si>
  <si>
    <t>Tuttoturismo - Editoriale</t>
  </si>
  <si>
    <t>309A</t>
  </si>
  <si>
    <t>Quattroruote - I numeri utili</t>
  </si>
  <si>
    <t>310A</t>
  </si>
  <si>
    <t>311A</t>
  </si>
  <si>
    <t>Trottole - Se ti gira di colpire</t>
  </si>
  <si>
    <t>Trottole - Se ti gira di cambiare</t>
  </si>
  <si>
    <t>Trottole - Se ti gira di incuriosire</t>
  </si>
  <si>
    <t>Trottole - Se ti gira di incuriosire verde</t>
  </si>
  <si>
    <t>Trottole - Se ti gira di incuriosire Telecom</t>
  </si>
  <si>
    <t>Trottole - Se ti gira di spiccare</t>
  </si>
  <si>
    <t>331A</t>
  </si>
  <si>
    <t>Trottole - Se ti gira di spaziare</t>
  </si>
  <si>
    <t>332A</t>
  </si>
  <si>
    <t>P.A.R. (500)</t>
  </si>
  <si>
    <t>Alle poste chiedi di me</t>
  </si>
  <si>
    <t xml:space="preserve">Protezione civile </t>
  </si>
  <si>
    <t>338A</t>
  </si>
  <si>
    <t>338B</t>
  </si>
  <si>
    <t>338C</t>
  </si>
  <si>
    <t>Protezione civile - Telecom</t>
  </si>
  <si>
    <t>Nuovo numero verde, più voce</t>
  </si>
  <si>
    <t>Nuovo numero verde, più voce Telecom</t>
  </si>
  <si>
    <t>Numero verde mette in moto, aereo</t>
  </si>
  <si>
    <t>Summit - Napoli</t>
  </si>
  <si>
    <t>Negozi InSip</t>
  </si>
  <si>
    <t>Negozi InSip Telecom</t>
  </si>
  <si>
    <t>Il folklore regionale - Palio di montagnana</t>
  </si>
  <si>
    <t>Il folklore regionale - Maschere veneziane</t>
  </si>
  <si>
    <t>Il folklore regionale - Palio di siena</t>
  </si>
  <si>
    <t>Il folklore regionale - Gioco del ponte</t>
  </si>
  <si>
    <t>Il folklore regionale - Calendimaggio Assisi</t>
  </si>
  <si>
    <t>Il folklore regionale - Corte storico Orvieto</t>
  </si>
  <si>
    <t>Il folklore regionale - Sagra di S. Efisio</t>
  </si>
  <si>
    <t>Il folklore regionale - La Sartiglia</t>
  </si>
  <si>
    <t>Kenwood Cup '94</t>
  </si>
  <si>
    <t>Telefonino SIP</t>
  </si>
  <si>
    <t>Telefonino Telecom</t>
  </si>
  <si>
    <t>370A</t>
  </si>
  <si>
    <t>Deutsche Bank</t>
  </si>
  <si>
    <t>Kenwood - Formula 1 McLaren</t>
  </si>
  <si>
    <t>Mostra tematica SMAU</t>
  </si>
  <si>
    <t>Natale 1994</t>
  </si>
  <si>
    <t>500 milioni di carte</t>
  </si>
  <si>
    <t>Tesa Multi-film</t>
  </si>
  <si>
    <t>Scegli Moulinex</t>
  </si>
  <si>
    <t>388A</t>
  </si>
  <si>
    <t>Telecom Italia un nome nuovo</t>
  </si>
  <si>
    <t>FL 96-06</t>
  </si>
  <si>
    <t>Pattinaggio</t>
  </si>
  <si>
    <t>Insieme - Telecomunicazioni</t>
  </si>
  <si>
    <t>394A</t>
  </si>
  <si>
    <t>Carnevale di Venezia</t>
  </si>
  <si>
    <t>Sport - Ginnastica</t>
  </si>
  <si>
    <t>Sport - Sci</t>
  </si>
  <si>
    <t>Sport - Equitazione</t>
  </si>
  <si>
    <t>Sport - Calcio</t>
  </si>
  <si>
    <t>Sport - Motociclismo</t>
  </si>
  <si>
    <t>Sport - Ciclismo</t>
  </si>
  <si>
    <t>Sport - Pallanuoto</t>
  </si>
  <si>
    <t>Sport - Canotaggio</t>
  </si>
  <si>
    <t>R2 - Avviso di chiamata</t>
  </si>
  <si>
    <t>Ces</t>
  </si>
  <si>
    <t>Veronafil</t>
  </si>
  <si>
    <t>Centenario della radio</t>
  </si>
  <si>
    <t>Esso - nuova promozione</t>
  </si>
  <si>
    <t>Trasferimento di chiamata</t>
  </si>
  <si>
    <t>Acquaflash</t>
  </si>
  <si>
    <t>Servizi radiomarittimi</t>
  </si>
  <si>
    <t>FL 96-14</t>
  </si>
  <si>
    <t>Kenwood - radio</t>
  </si>
  <si>
    <t>VII Centenario Lauretano</t>
  </si>
  <si>
    <t>FL 96-15</t>
  </si>
  <si>
    <t>Holiday on line</t>
  </si>
  <si>
    <t>Merit cup</t>
  </si>
  <si>
    <t>Avviso di chiamata</t>
  </si>
  <si>
    <t>Storie di vita quotidiana</t>
  </si>
  <si>
    <t>Su col successo</t>
  </si>
  <si>
    <t>Animali nei parchi nazionali - Orso</t>
  </si>
  <si>
    <t>FL 96-17</t>
  </si>
  <si>
    <t>Animali nei parchi nazionali - Volpe</t>
  </si>
  <si>
    <t>Animali nei parchi nazionali - Cavaliere</t>
  </si>
  <si>
    <t>Animali nei parchi nazionali - Cervo</t>
  </si>
  <si>
    <t>Animali nei parchi nazionali - Lupo</t>
  </si>
  <si>
    <t>Animali nei parchi nazionali - Stambecco</t>
  </si>
  <si>
    <t>Animali nei parchi nazionali - Cormorano</t>
  </si>
  <si>
    <t>Animali nei parchi nazionali - Lince</t>
  </si>
  <si>
    <t>"Europa" a Riccione</t>
  </si>
  <si>
    <t>50° Anniversario della FAO</t>
  </si>
  <si>
    <t>FL 96-18</t>
  </si>
  <si>
    <t>International Road Race</t>
  </si>
  <si>
    <t>InSip - cordless</t>
  </si>
  <si>
    <t>La discesa dei candelieri</t>
  </si>
  <si>
    <t>CardEx 1995</t>
  </si>
  <si>
    <t>Caligula</t>
  </si>
  <si>
    <t>Rai - adotta un evasauro</t>
  </si>
  <si>
    <t>Isola - artigianato a regola d'arte</t>
  </si>
  <si>
    <t>SMAU 1995</t>
  </si>
  <si>
    <t>ITMA 95 Milano</t>
  </si>
  <si>
    <t>35° Salone nautico di Genova</t>
  </si>
  <si>
    <t>Telecard '95</t>
  </si>
  <si>
    <t>Kenwood - Linea diretta</t>
  </si>
  <si>
    <t>Fax InSip</t>
  </si>
  <si>
    <t>Segreterie telefoniche InSip</t>
  </si>
  <si>
    <t>Telefoni intercomunicanti</t>
  </si>
  <si>
    <t>Walt Disney - Pocahontas</t>
  </si>
  <si>
    <t>Mosaico Telecom</t>
  </si>
  <si>
    <t>Natale 1995 - Presepe Napoletano</t>
  </si>
  <si>
    <t>FL 97-04</t>
  </si>
  <si>
    <t>9° Convegno Città di Piacenza</t>
  </si>
  <si>
    <t>Telefono pubblico</t>
  </si>
  <si>
    <t>477A</t>
  </si>
  <si>
    <t>477B</t>
  </si>
  <si>
    <t>478A</t>
  </si>
  <si>
    <t>479A</t>
  </si>
  <si>
    <t>Un approdo sicuro</t>
  </si>
  <si>
    <t>Walt Disney - Pippo olimpionico</t>
  </si>
  <si>
    <t>FL 97-05</t>
  </si>
  <si>
    <t>Pasqua 1996 - Uova decorate</t>
  </si>
  <si>
    <t>Trofeo accademia navale</t>
  </si>
  <si>
    <t>Presidenza italiana U.E.</t>
  </si>
  <si>
    <t>Vent'anni per crescere</t>
  </si>
  <si>
    <t>Futurshow 1996</t>
  </si>
  <si>
    <t>Sa die de sa Sardegna</t>
  </si>
  <si>
    <t>Cagliari e le sue tradizioni</t>
  </si>
  <si>
    <t>86° Veronafil 1996</t>
  </si>
  <si>
    <t>100 Anni - La gazzetta dello sport</t>
  </si>
  <si>
    <t>Bozzetti di artisti italiani - Bellini</t>
  </si>
  <si>
    <t>Bozzetti di artisti italiani - Buonarroti</t>
  </si>
  <si>
    <t>Bozzetti di artisti italiani - Tiziano</t>
  </si>
  <si>
    <t>Bozzetti di artisti italiani - Veronese</t>
  </si>
  <si>
    <t>Dolcificante Misura</t>
  </si>
  <si>
    <t>Regione Puglia</t>
  </si>
  <si>
    <t>FL 98-08</t>
  </si>
  <si>
    <t>Snam - Il metano è natura</t>
  </si>
  <si>
    <t>KLM - Torino - Amsterdam</t>
  </si>
  <si>
    <t>Elastelle</t>
  </si>
  <si>
    <t>Sagra di S. Giovanni Battista</t>
  </si>
  <si>
    <t>Associazione naz. Lotta contro l'AIDS</t>
  </si>
  <si>
    <t>Su col successo! Grattacielo</t>
  </si>
  <si>
    <t>100° anniversario olimpiadi</t>
  </si>
  <si>
    <t>FL 98-09</t>
  </si>
  <si>
    <t>La scheda telefonica - Dove vai, dove vuoi</t>
  </si>
  <si>
    <t>Bozzetti di artisti italiani - Pollaiolo</t>
  </si>
  <si>
    <t>Bozzetti di artisti italiani - Del Sarto</t>
  </si>
  <si>
    <t>Bozzetti di artisti italiani - Leonardo</t>
  </si>
  <si>
    <t>Bozzetti di artisti italiani Raffaello</t>
  </si>
  <si>
    <t>Regione Campania</t>
  </si>
  <si>
    <t>Conto Bds famiglia</t>
  </si>
  <si>
    <t>GA 98-02</t>
  </si>
  <si>
    <t>Ventennale scheda telefonica</t>
  </si>
  <si>
    <t>Europa card show 1996 - riccione</t>
  </si>
  <si>
    <t>FL 98-12</t>
  </si>
  <si>
    <t>Tutti scelgono la scheda Ambra</t>
  </si>
  <si>
    <t>Armani Jeans</t>
  </si>
  <si>
    <t>Cardex 1996</t>
  </si>
  <si>
    <t>FL 98-13</t>
  </si>
  <si>
    <t>Giovanni Soldini</t>
  </si>
  <si>
    <t>Smau 1996</t>
  </si>
  <si>
    <t>Walt Disney - le coppie di autore</t>
  </si>
  <si>
    <t>Fondo europeo di sviluppo regionale</t>
  </si>
  <si>
    <t>Pagine azzurre</t>
  </si>
  <si>
    <t>Comunicare con l'arte</t>
  </si>
  <si>
    <t>FL 98-17</t>
  </si>
  <si>
    <t>Sardegna non solo mare</t>
  </si>
  <si>
    <t>World food summit 1996</t>
  </si>
  <si>
    <t>FL 98-18</t>
  </si>
  <si>
    <t>Walt Disney - i cattivi</t>
  </si>
  <si>
    <t>Lloyd 1885</t>
  </si>
  <si>
    <t>Servizio telefonando a bordo</t>
  </si>
  <si>
    <t>Buon Natale - prestitempo</t>
  </si>
  <si>
    <t>FL 98-20</t>
  </si>
  <si>
    <t>Ferrari</t>
  </si>
  <si>
    <t>SOS Zaire</t>
  </si>
  <si>
    <t>Taormina arte '96</t>
  </si>
  <si>
    <t>Natale 1996</t>
  </si>
  <si>
    <t>Giubileo</t>
  </si>
  <si>
    <t>FL 98-25</t>
  </si>
  <si>
    <t>576A</t>
  </si>
  <si>
    <t>Mutuo casa - Caritro</t>
  </si>
  <si>
    <t>A Parigi e a Lione - Artesia</t>
  </si>
  <si>
    <t>GA 98-04</t>
  </si>
  <si>
    <t>Aaattenti alla gola</t>
  </si>
  <si>
    <t>Pietra Ligure - Bandiera Blu</t>
  </si>
  <si>
    <t>Centralini InSip</t>
  </si>
  <si>
    <t>Intercomunicanti e centralini InSip</t>
  </si>
  <si>
    <t>1926-1996 ISTAT</t>
  </si>
  <si>
    <t>Campionati italiani sci di fondo</t>
  </si>
  <si>
    <t>FL 98-26</t>
  </si>
  <si>
    <t>Campionati mondiali di sci - Sestriere '97</t>
  </si>
  <si>
    <t>Arcobaleno mouse</t>
  </si>
  <si>
    <t>Non cercarla lontano - Luna</t>
  </si>
  <si>
    <t>Aucella - coralli e cammei</t>
  </si>
  <si>
    <t>Napoleone in italia - Piacenza</t>
  </si>
  <si>
    <t>FL 99-05</t>
  </si>
  <si>
    <t>Emporio Armani - occhiali</t>
  </si>
  <si>
    <t>Assicard</t>
  </si>
  <si>
    <t>Genova - verso il duemila</t>
  </si>
  <si>
    <t>Le banche del sì</t>
  </si>
  <si>
    <t>La sacra famiglia</t>
  </si>
  <si>
    <t>Milanofil '97</t>
  </si>
  <si>
    <t>FL 99-06</t>
  </si>
  <si>
    <t>604A</t>
  </si>
  <si>
    <t>Parlate con più gusto - Panino</t>
  </si>
  <si>
    <t>605A</t>
  </si>
  <si>
    <t>Avete tanto da dire?</t>
  </si>
  <si>
    <t>No - Dig '97</t>
  </si>
  <si>
    <t>FL 99-09</t>
  </si>
  <si>
    <t>Non cercarla lontano - Mare</t>
  </si>
  <si>
    <t>Bazar</t>
  </si>
  <si>
    <t>Edizioni CxT</t>
  </si>
  <si>
    <t>Exact collezioni</t>
  </si>
  <si>
    <t>Marathon des sables</t>
  </si>
  <si>
    <t>FL 99-10</t>
  </si>
  <si>
    <t>Futurshow 1997</t>
  </si>
  <si>
    <t>FL 99-11</t>
  </si>
  <si>
    <t>614A</t>
  </si>
  <si>
    <t>614B</t>
  </si>
  <si>
    <t>615A</t>
  </si>
  <si>
    <t>615B</t>
  </si>
  <si>
    <t>88° Veronafil 1997</t>
  </si>
  <si>
    <t>350'000 ore di volo</t>
  </si>
  <si>
    <t>FL 99-12</t>
  </si>
  <si>
    <t>FL 99-13</t>
  </si>
  <si>
    <t>618B</t>
  </si>
  <si>
    <t>Vallepiana</t>
  </si>
  <si>
    <t>Kursaal - Lido di Ostia</t>
  </si>
  <si>
    <t>Il Teatro Massimo - BdS</t>
  </si>
  <si>
    <t>Meridiana</t>
  </si>
  <si>
    <t>GA 99-01</t>
  </si>
  <si>
    <t>Lega Navale Italiana 1897 - 1997</t>
  </si>
  <si>
    <t>Bologna fiere</t>
  </si>
  <si>
    <t>FL 99-14</t>
  </si>
  <si>
    <t>625A</t>
  </si>
  <si>
    <t>XIII Giochi del Mediterraneo</t>
  </si>
  <si>
    <t>FL 99-15</t>
  </si>
  <si>
    <t>Isola del giglio</t>
  </si>
  <si>
    <t>FL 99-16</t>
  </si>
  <si>
    <t>Caboto 1997 - V Cent. Scoperta del Canada</t>
  </si>
  <si>
    <t>Non cercarla lontano - Montagna</t>
  </si>
  <si>
    <t>Dixan Megaperls</t>
  </si>
  <si>
    <t>632A</t>
  </si>
  <si>
    <t>31.12.99</t>
  </si>
  <si>
    <t>FL 99-17</t>
  </si>
  <si>
    <t>633A</t>
  </si>
  <si>
    <t>Summit della comunicazione</t>
  </si>
  <si>
    <t>10 anni del telefono azzurro</t>
  </si>
  <si>
    <t>Giochi della gioventù</t>
  </si>
  <si>
    <t>FL 99-18</t>
  </si>
  <si>
    <t>Vemezia Poesia - "Calmati!"</t>
  </si>
  <si>
    <t>FL 99-19</t>
  </si>
  <si>
    <t>Taormina arte '97</t>
  </si>
  <si>
    <t>Dove trovi questo simbolo</t>
  </si>
  <si>
    <t>Istituto poligrafico e zecca dello stato</t>
  </si>
  <si>
    <t>FL 99-20</t>
  </si>
  <si>
    <t>Ce l'ho, mi manca - Riccione Europa Card Show - Conchiglia</t>
  </si>
  <si>
    <t>FL 99-21</t>
  </si>
  <si>
    <t>XIX Universiade Sicilia '97</t>
  </si>
  <si>
    <t>FL 99-22</t>
  </si>
  <si>
    <t>Campagna TV - Capostazione</t>
  </si>
  <si>
    <t>Campagna TV - Protagonista</t>
  </si>
  <si>
    <t>Campagna TV - Facchino</t>
  </si>
  <si>
    <t>Campagna TV - Affissione</t>
  </si>
  <si>
    <t>Campagna TV - Suore</t>
  </si>
  <si>
    <t>Urmet 60° anniversario</t>
  </si>
  <si>
    <t>Salone dei beni artistici e culturali</t>
  </si>
  <si>
    <t>FL 99-23</t>
  </si>
  <si>
    <t>festa dei 4 altari</t>
  </si>
  <si>
    <t>Bicentenario del trattato di Tolentino</t>
  </si>
  <si>
    <t>FL 99-24</t>
  </si>
  <si>
    <t>23° Congresso eucaristico nazionale</t>
  </si>
  <si>
    <t>nexus Roma</t>
  </si>
  <si>
    <t>Smau '97</t>
  </si>
  <si>
    <t>FL 99-27</t>
  </si>
  <si>
    <t>I Maya di Copan</t>
  </si>
  <si>
    <t>Il quinto elemento</t>
  </si>
  <si>
    <t>Noxis</t>
  </si>
  <si>
    <t>XXIII Congresso int. Credito popolare</t>
  </si>
  <si>
    <t>FL 99-28</t>
  </si>
  <si>
    <t>37° Salone nautico di Genova</t>
  </si>
  <si>
    <t>Mostra mercato Recanati</t>
  </si>
  <si>
    <t>FL 99-29</t>
  </si>
  <si>
    <t>Ventennale Autogrill</t>
  </si>
  <si>
    <t>Ce l'ho, mi manca - 50° Convegno filatelico Roma - Farfalla</t>
  </si>
  <si>
    <t>Antichi mestieri - Lustrascarpe</t>
  </si>
  <si>
    <t>FL 99-30</t>
  </si>
  <si>
    <t>Antichi mestieri - Scaricamento del vino</t>
  </si>
  <si>
    <t>Antichi mestieri - Venditori di tamburi</t>
  </si>
  <si>
    <t>Antichi mestieri - Venditori di maccheroni</t>
  </si>
  <si>
    <t>Antichi mestieri - Acquaiolo</t>
  </si>
  <si>
    <t>Antichi mestieri - Caricamento ghiaccio</t>
  </si>
  <si>
    <t>Antichi mestieri - Fiacre</t>
  </si>
  <si>
    <t>Antichi mestieri - Popolane al lavatoio</t>
  </si>
  <si>
    <t>Quando vi promettiamo…</t>
  </si>
  <si>
    <t>GA 99-02</t>
  </si>
  <si>
    <t>Convegno FESR 1997</t>
  </si>
  <si>
    <t>FL 98-16</t>
  </si>
  <si>
    <t>Isopan</t>
  </si>
  <si>
    <t>CardEx 1997</t>
  </si>
  <si>
    <t>Scuola militare Nunziatella</t>
  </si>
  <si>
    <t>Non cercarla lontano - Ghiacciaio</t>
  </si>
  <si>
    <t>Campagna TV - Edicolante</t>
  </si>
  <si>
    <t>Campagna TV - Anziani</t>
  </si>
  <si>
    <t>Campagna TV - Mamme</t>
  </si>
  <si>
    <t>Swissair</t>
  </si>
  <si>
    <t>Settimana europea del telelavoro '97</t>
  </si>
  <si>
    <t>Telecom Italia &amp; Fratelli Alinari</t>
  </si>
  <si>
    <t>Venezia poesia</t>
  </si>
  <si>
    <t>Bergader - Il gusto della baviera</t>
  </si>
  <si>
    <t>latte Tigullio - Un bicchiere di latte</t>
  </si>
  <si>
    <t>Ce l'ho, mi manca - 89° Veronafil 1997 - Francobollo</t>
  </si>
  <si>
    <t>Parlate con più gusto - Pizza</t>
  </si>
  <si>
    <t>Con la scheda… Non misurate le parole</t>
  </si>
  <si>
    <t>695A</t>
  </si>
  <si>
    <t>Fiat 501 - Salonbit</t>
  </si>
  <si>
    <t>FL 99-33</t>
  </si>
  <si>
    <t>Motorshow 1997</t>
  </si>
  <si>
    <t>Marina militare</t>
  </si>
  <si>
    <t>Telecom Italia e Ferrari</t>
  </si>
  <si>
    <t>FL 99-34</t>
  </si>
  <si>
    <t>Regina</t>
  </si>
  <si>
    <t>Re</t>
  </si>
  <si>
    <t>Jolly</t>
  </si>
  <si>
    <t>Il telefono e il cinema</t>
  </si>
  <si>
    <t>FL 99-36</t>
  </si>
  <si>
    <t>Bicentenario gaetano Donizetti</t>
  </si>
  <si>
    <t>FL 99-37</t>
  </si>
  <si>
    <t>Iubilaeum A.D. 2000</t>
  </si>
  <si>
    <t>Natale 1997 - Fame</t>
  </si>
  <si>
    <t>FL 99-40</t>
  </si>
  <si>
    <t>Natale 1997 - Sete</t>
  </si>
  <si>
    <t>Natale 1997 - Voglia</t>
  </si>
  <si>
    <t>Teniamo Milano Pulita - AMSA</t>
  </si>
  <si>
    <t>Stefanel tempo</t>
  </si>
  <si>
    <t>FL 99-41</t>
  </si>
  <si>
    <t>Gazzetta del mezzogiorno</t>
  </si>
  <si>
    <t>GA 99-04</t>
  </si>
  <si>
    <t>Viaggiate sicuri - Michelin</t>
  </si>
  <si>
    <t>Linee d'Italia - Lazio</t>
  </si>
  <si>
    <t>Linee d'Italia - Marche</t>
  </si>
  <si>
    <t>Linee d'Italia - Toscana</t>
  </si>
  <si>
    <t>Linee d'Italia - Liguria</t>
  </si>
  <si>
    <t>Linee d'Italia - Sicilia</t>
  </si>
  <si>
    <t>FL 99-42</t>
  </si>
  <si>
    <t>Linee d'Italia - Friuli Venezia Giulia</t>
  </si>
  <si>
    <t>Linee d'Italia - Calabria</t>
  </si>
  <si>
    <t>Linee d'Italia - Puglia</t>
  </si>
  <si>
    <t>Linee d'Italia - Molise</t>
  </si>
  <si>
    <t>Linee d'Italia - Lombardia (Mantova)</t>
  </si>
  <si>
    <t>FL 99-43</t>
  </si>
  <si>
    <t>Linee d'Italia - Lombardia (Milano)</t>
  </si>
  <si>
    <t>Linee d'Italia - Sardegna</t>
  </si>
  <si>
    <t>Linee d'Italia - Veneto</t>
  </si>
  <si>
    <t>Linee d'Italia - Emilia Romagna</t>
  </si>
  <si>
    <t>Linee d'Italia - Valle d'Aosta</t>
  </si>
  <si>
    <t>FL 99-46</t>
  </si>
  <si>
    <t>Linee d'Italia - Calabria (Cerchiara)</t>
  </si>
  <si>
    <t>30.06.00</t>
  </si>
  <si>
    <t>Linee d'Italia - Abruzzo</t>
  </si>
  <si>
    <t>Linee d'Italia - Campania</t>
  </si>
  <si>
    <t>Linee d'Italia - Piemonte</t>
  </si>
  <si>
    <t>FL 00-01</t>
  </si>
  <si>
    <t>Linee d'Italia - Basilicata</t>
  </si>
  <si>
    <t>Linee d'Italia - Umbria</t>
  </si>
  <si>
    <t>FL 00-02</t>
  </si>
  <si>
    <t>Con la scheda… Non perdete il filo</t>
  </si>
  <si>
    <t>Con la scheda… Non parlate sulle spine</t>
  </si>
  <si>
    <t>FGP Ortopedia &amp; riabilitazione</t>
  </si>
  <si>
    <t>50 anni costituzione - Edizioni Simone</t>
  </si>
  <si>
    <t>Picciau - Vini DOC Sardegna</t>
  </si>
  <si>
    <t>FL 00-03</t>
  </si>
  <si>
    <t>Fracassi - le grotte</t>
  </si>
  <si>
    <t>11° convegno città di Piacenza</t>
  </si>
  <si>
    <t>FL 00-04</t>
  </si>
  <si>
    <t>14 febbraio - San Valentino</t>
  </si>
  <si>
    <t>FL 00-05</t>
  </si>
  <si>
    <t>50° torneo Mondiale di calcio - Viareggio</t>
  </si>
  <si>
    <t>Parlate con più gusto - Spaghetti</t>
  </si>
  <si>
    <t>Parlate con più gusto - Caffè</t>
  </si>
  <si>
    <t>Parlate con più gusto - Gelato</t>
  </si>
  <si>
    <t>IFAD - Fondo internazionale sviluppo agricolo</t>
  </si>
  <si>
    <t>Banca carime</t>
  </si>
  <si>
    <t>Non cercarla lontano - Minatore</t>
  </si>
  <si>
    <t>Non cercarla lontano - Paracadutista</t>
  </si>
  <si>
    <t>Non cercarla lontano - Deltaplano</t>
  </si>
  <si>
    <t>Diabolik - tuttocard</t>
  </si>
  <si>
    <t>FL 00-06</t>
  </si>
  <si>
    <t>Cartoomics 1998 - Cocco Bill</t>
  </si>
  <si>
    <t>FL 00-07</t>
  </si>
  <si>
    <t>Odeon Footwear</t>
  </si>
  <si>
    <t>Mazzetti - linee lavorazione cioccolato</t>
  </si>
  <si>
    <t>75° anniversario aereonautica militare</t>
  </si>
  <si>
    <t>FL 00-08</t>
  </si>
  <si>
    <t>Arex - agenzia recapiti espressi</t>
  </si>
  <si>
    <t>Futurshow 1998</t>
  </si>
  <si>
    <t>Lega del filo d'oro</t>
  </si>
  <si>
    <t>Le avventure di Pinocchio - Geppetto</t>
  </si>
  <si>
    <t>FL 00-09</t>
  </si>
  <si>
    <t>Le avventure di Pinocchio - Grillo parlante</t>
  </si>
  <si>
    <t>Le avventure di Pinocchio - Mangiafuoco</t>
  </si>
  <si>
    <t>Le avventure di Pinocchio - Gatto e la volpe</t>
  </si>
  <si>
    <t>Le avventure di Pinocchio - Fata</t>
  </si>
  <si>
    <t>Le avventure di Pinocchio - Carabinieri</t>
  </si>
  <si>
    <t>Le avventure di Pinocchio - Lucignolo</t>
  </si>
  <si>
    <t>Le avventure di Pinocchio - Tonno</t>
  </si>
  <si>
    <t>Dalle ali alla luna - Leonardo da vinci - 1490</t>
  </si>
  <si>
    <t>Dalle ali alla luna - Fratelli Wright - 1903</t>
  </si>
  <si>
    <t>Dalle ali alla luna - Macready e Kelly - 1923</t>
  </si>
  <si>
    <t>Dalle ali alla luna - C. Lindberg - 1927</t>
  </si>
  <si>
    <t>Dalle ali alla luna - P. Von Ohain - 1938</t>
  </si>
  <si>
    <t>Dalle ali alla luna - C. Yeager - 1947</t>
  </si>
  <si>
    <t>Dalle ali alla luna - Boeing 747 - 1969</t>
  </si>
  <si>
    <t>Dalle ali alla luna - Neil Armstrong - 1969</t>
  </si>
  <si>
    <t>Lotta contro la fibrosi cistica</t>
  </si>
  <si>
    <t>Campionato mondiale di short track</t>
  </si>
  <si>
    <t>Pasqua 1998</t>
  </si>
  <si>
    <t>FL 99-39</t>
  </si>
  <si>
    <t>Convegno di Erba 1998</t>
  </si>
  <si>
    <t>Ecco l'Euro</t>
  </si>
  <si>
    <t>798A</t>
  </si>
  <si>
    <t>Marathon des sables 1998</t>
  </si>
  <si>
    <t>18° Gran premio di San Marino</t>
  </si>
  <si>
    <t>Lorenzo Lotto</t>
  </si>
  <si>
    <t>FL 00-12</t>
  </si>
  <si>
    <t>Cooperativa tabaccai</t>
  </si>
  <si>
    <t>latte Tigullio</t>
  </si>
  <si>
    <t>Ostensione della sindone</t>
  </si>
  <si>
    <t>90° Veronafil 1998</t>
  </si>
  <si>
    <t>FL 00-15</t>
  </si>
  <si>
    <t>L'oréal</t>
  </si>
  <si>
    <t>GA 00-01</t>
  </si>
  <si>
    <t>Premio città di Ostia</t>
  </si>
  <si>
    <t>46° Raduno nazionale bersaglieri</t>
  </si>
  <si>
    <t>Scuola militare navale "F. Morosini"</t>
  </si>
  <si>
    <t>Michelin 1927</t>
  </si>
  <si>
    <t>Michelin 1961</t>
  </si>
  <si>
    <t>Michelin 1998</t>
  </si>
  <si>
    <t>Campagna contro l'illegalità - Racket</t>
  </si>
  <si>
    <t>GA 00-02</t>
  </si>
  <si>
    <t>Campagna contro l'illegalità - Truffa</t>
  </si>
  <si>
    <t>Campagna contro l'illegalità - Frode</t>
  </si>
  <si>
    <t>Campagna contro l'illegalità - Contrabbando</t>
  </si>
  <si>
    <t>Campagna contro l'illegalità - Totonero</t>
  </si>
  <si>
    <t>Convegno di Napoli 1998</t>
  </si>
  <si>
    <t>Gli introvabili Panini - Ganz</t>
  </si>
  <si>
    <t>FL 00-16</t>
  </si>
  <si>
    <t>Gli introvabili Panini - Davids</t>
  </si>
  <si>
    <t>Gli introvabili Panini - Chamot</t>
  </si>
  <si>
    <t>Gli introvabili Panini - Recoba</t>
  </si>
  <si>
    <t>Fissa il prefisso</t>
  </si>
  <si>
    <t>GA 00-03</t>
  </si>
  <si>
    <t>Superlinea ISDN</t>
  </si>
  <si>
    <t>GA 00-04</t>
  </si>
  <si>
    <t>Convegno "Senafil '98"</t>
  </si>
  <si>
    <t>Convegno Pisa 1998</t>
  </si>
  <si>
    <t>31.06.00</t>
  </si>
  <si>
    <t>Isola Polvese</t>
  </si>
  <si>
    <t>FL 00-17</t>
  </si>
  <si>
    <t>Giacomo Leopardi</t>
  </si>
  <si>
    <t>31.12.00</t>
  </si>
  <si>
    <t>Insieme contro gli incendi</t>
  </si>
  <si>
    <t>FL 00-18</t>
  </si>
  <si>
    <t>La 10 vince - Ecco i premi</t>
  </si>
  <si>
    <t>GA 00-05</t>
  </si>
  <si>
    <t>Invicta - Jump</t>
  </si>
  <si>
    <t>Invicta - Sound</t>
  </si>
  <si>
    <t>Invicta - Galaxy</t>
  </si>
  <si>
    <t>Invicta - Cyberspace</t>
  </si>
  <si>
    <t>Invicta - Surfing</t>
  </si>
  <si>
    <t>Uniderm farmaceutici</t>
  </si>
  <si>
    <t>FL 00-19</t>
  </si>
  <si>
    <t>Kristian Ghedina</t>
  </si>
  <si>
    <t>Animali per modo di dire - Lupo</t>
  </si>
  <si>
    <t>Animali per modo di dire - Scimmia</t>
  </si>
  <si>
    <t>Animali per modo di dire - Orso</t>
  </si>
  <si>
    <t>Animali per modo di dire - Cammello</t>
  </si>
  <si>
    <t>Pub</t>
  </si>
  <si>
    <t>Animali per modo di dire - Lontra</t>
  </si>
  <si>
    <t>Animali per modo di dire - Riccio</t>
  </si>
  <si>
    <t>Pallavolo - Filaforum di Assago</t>
  </si>
  <si>
    <t>FL 00-20</t>
  </si>
  <si>
    <t>CGIL</t>
  </si>
  <si>
    <t>La macchina di S. Rosa</t>
  </si>
  <si>
    <t>FL 00-21</t>
  </si>
  <si>
    <t>AiDS - Abbiamo intenzione di sconfiggerlo</t>
  </si>
  <si>
    <t>GA 00-06</t>
  </si>
  <si>
    <t>Croce rossa italiana</t>
  </si>
  <si>
    <t>GA 00-07</t>
  </si>
  <si>
    <t>Kinder campione d'Europa</t>
  </si>
  <si>
    <t>Santuzza</t>
  </si>
  <si>
    <t>Brigata Sassari</t>
  </si>
  <si>
    <t>FL 00-22</t>
  </si>
  <si>
    <t>Cooperativa portabagagli Firenze</t>
  </si>
  <si>
    <t>Banco di Napoli</t>
  </si>
  <si>
    <t>FL 00-23</t>
  </si>
  <si>
    <t>Il tuo telefono</t>
  </si>
  <si>
    <t>FL 00-24</t>
  </si>
  <si>
    <t>Città di Catania</t>
  </si>
  <si>
    <t>Coppa prima vela - Lago di Garda</t>
  </si>
  <si>
    <t>FL 00-25</t>
  </si>
  <si>
    <t>Aucella</t>
  </si>
  <si>
    <t>Europa card show 1998</t>
  </si>
  <si>
    <t>FL 00-26</t>
  </si>
  <si>
    <t>Riccione '98 - IPZS</t>
  </si>
  <si>
    <t>FL 00-27</t>
  </si>
  <si>
    <t>FL 00-28</t>
  </si>
  <si>
    <t>Rose rosse… Il privilegio di esserci</t>
  </si>
  <si>
    <t>Campionato pesca di altura</t>
  </si>
  <si>
    <t>FL 00-29</t>
  </si>
  <si>
    <t>Servizi base 2001 - Roma</t>
  </si>
  <si>
    <t>Servizi base 2001 - Palermo</t>
  </si>
  <si>
    <t>Servizi base 2001 - Torino</t>
  </si>
  <si>
    <t>Fiera del levante - Bari 1998</t>
  </si>
  <si>
    <t>San Giovanni Rotondo</t>
  </si>
  <si>
    <t>SMAU '98</t>
  </si>
  <si>
    <t>FL 00-30</t>
  </si>
  <si>
    <t>Tuttinfiera '98 - Padova</t>
  </si>
  <si>
    <t>La 10 vince - Scooter Honda</t>
  </si>
  <si>
    <t>877A</t>
  </si>
  <si>
    <t>La 10 vince - Marsupio Invicta</t>
  </si>
  <si>
    <t>La 10 vince - Gilet Invicta</t>
  </si>
  <si>
    <t>La 10 vince - Cappellino Invicta</t>
  </si>
  <si>
    <t>La 10 vince - C'è tempo fino al…</t>
  </si>
  <si>
    <t>La 10 vince - In bocca al lupo</t>
  </si>
  <si>
    <t>I grandi cannonieri della serie A - Altobelli</t>
  </si>
  <si>
    <t>I grandi cannonieri della serie A - Mancini</t>
  </si>
  <si>
    <t>I grandi cannonieri della serie A - Pulici</t>
  </si>
  <si>
    <t>I grandi cannonieri della serie A - Pruzzo</t>
  </si>
  <si>
    <t>I grandi cannonieri della serie A - Baggio</t>
  </si>
  <si>
    <t>I grandi cannonieri della serie A - Riva</t>
  </si>
  <si>
    <t>I grandi cannonieri della serie A - Boninsegna</t>
  </si>
  <si>
    <t>I grandi cannonieri della serie A - Savoldi</t>
  </si>
  <si>
    <t>Durante il terremoto</t>
  </si>
  <si>
    <t>Dopo il terremoto</t>
  </si>
  <si>
    <t>38° salone nautico Genova '98</t>
  </si>
  <si>
    <t>FL 00-33</t>
  </si>
  <si>
    <t>FESR 1998</t>
  </si>
  <si>
    <t>FL 00-34</t>
  </si>
  <si>
    <t>Nativitià di G. Menabuoi</t>
  </si>
  <si>
    <t>Conto Genius</t>
  </si>
  <si>
    <t>Telelavoro 1998</t>
  </si>
  <si>
    <t>Caffè Kenon</t>
  </si>
  <si>
    <t>Roma '98 - A roma le notizie girano</t>
  </si>
  <si>
    <t>Associazione Italiana afasici</t>
  </si>
  <si>
    <t>European Quality Award 1998</t>
  </si>
  <si>
    <t>FL 00-35</t>
  </si>
  <si>
    <t>Marina militare 1948 - 1998</t>
  </si>
  <si>
    <t>La Sicilia ha dato tanto… BsS</t>
  </si>
  <si>
    <t>Banca del Salento</t>
  </si>
  <si>
    <t>Castello di Venaria reale</t>
  </si>
  <si>
    <t>FL 00-36</t>
  </si>
  <si>
    <t>91° Veronafil 1998</t>
  </si>
  <si>
    <t>Anffas</t>
  </si>
  <si>
    <t>CardEx 1998</t>
  </si>
  <si>
    <t>FL 00-37</t>
  </si>
  <si>
    <t>Assisi - Giubileo 2000</t>
  </si>
  <si>
    <t>Michelin - Bidendum festeggia 100 anni</t>
  </si>
  <si>
    <t>917A</t>
  </si>
  <si>
    <t>Michelin - Bidendum ha 100 anni</t>
  </si>
  <si>
    <t>Numeri telefonici 1100 - 1101 - 1102</t>
  </si>
  <si>
    <t>Manoscritto armeno - Giubileo 2000</t>
  </si>
  <si>
    <t>Ferrari - Box</t>
  </si>
  <si>
    <t>Ferrari - Gran Premio</t>
  </si>
  <si>
    <t>Ferrari - Vittoria</t>
  </si>
  <si>
    <t>Comune di Agrate Brianza</t>
  </si>
  <si>
    <t>FL 00-40</t>
  </si>
  <si>
    <t>Presepio vivente di Greccio</t>
  </si>
  <si>
    <t>FL 00-41</t>
  </si>
  <si>
    <t>Alessandro Volta</t>
  </si>
  <si>
    <t>Fragrance - Il profumo del fascino</t>
  </si>
  <si>
    <t>Ed. Simone - II Cent. Repubblica napoletana</t>
  </si>
  <si>
    <t>FL 00-44</t>
  </si>
  <si>
    <t>Lecce - Piazzale stazione</t>
  </si>
  <si>
    <t>Gli introvabili Panini - Asprilla</t>
  </si>
  <si>
    <t>Gli introvabili Panini - Edmundo</t>
  </si>
  <si>
    <t>Gli introvabili Panini - Giannini</t>
  </si>
  <si>
    <t>Gli introvabili Panini - Zago</t>
  </si>
  <si>
    <t>Il confuoco - Pietra Ligure</t>
  </si>
  <si>
    <t>FL 00-45</t>
  </si>
  <si>
    <t>Messaggi floreali - il giglio</t>
  </si>
  <si>
    <t>FL 00-46</t>
  </si>
  <si>
    <t>113 Telefono arcobaleno</t>
  </si>
  <si>
    <t>Hans Kammerlander</t>
  </si>
  <si>
    <t>De Agostini</t>
  </si>
  <si>
    <t>Pantheon - 12° Fiera collezionismo Piacenza</t>
  </si>
  <si>
    <t>FL 00-47</t>
  </si>
  <si>
    <t>Gli introvabili Panini</t>
  </si>
  <si>
    <t>FL 00-48</t>
  </si>
  <si>
    <t>IX Corso di aggiornamento - Bormio</t>
  </si>
  <si>
    <t>Le cinque giornate di Milano</t>
  </si>
  <si>
    <t>Bemberg - Questione di stile</t>
  </si>
  <si>
    <t>FL 00-49</t>
  </si>
  <si>
    <t>Nuovo avantielenco</t>
  </si>
  <si>
    <t>Natale 1998 - Babbo Natale</t>
  </si>
  <si>
    <t>Natale 1998 - Pupazzo di neve</t>
  </si>
  <si>
    <t>30.06.01</t>
  </si>
  <si>
    <t>Messaggi floreali - il pesco</t>
  </si>
  <si>
    <t>Gulf air</t>
  </si>
  <si>
    <t>FL 01-01</t>
  </si>
  <si>
    <t>San Valentino 1997</t>
  </si>
  <si>
    <t>FL 01-02</t>
  </si>
  <si>
    <t>Comune di Battipaglia</t>
  </si>
  <si>
    <t>Genova '99 - Verso il 2000</t>
  </si>
  <si>
    <t>Isola di Marettimo</t>
  </si>
  <si>
    <t>Elezioni al parlamento Europeo</t>
  </si>
  <si>
    <t>Barletta - Città della disfida</t>
  </si>
  <si>
    <t>La cavalcata sarda</t>
  </si>
  <si>
    <t>FL 01-03</t>
  </si>
  <si>
    <t>Castello del Buonconsiglio</t>
  </si>
  <si>
    <t>AA 01-02</t>
  </si>
  <si>
    <t>Torino 2006</t>
  </si>
  <si>
    <t>Scoppio del carro - Firenze</t>
  </si>
  <si>
    <t>Opere di misericordia /1</t>
  </si>
  <si>
    <t>FL 01-04</t>
  </si>
  <si>
    <t>Vittorio Alfieri</t>
  </si>
  <si>
    <t>FL 01-05</t>
  </si>
  <si>
    <t>Cartoomics 1999</t>
  </si>
  <si>
    <t>Carrozzerie Renault</t>
  </si>
  <si>
    <t>FL 01-06</t>
  </si>
  <si>
    <t>Fumetti Marvel - Thor</t>
  </si>
  <si>
    <t>Fumetti Marvel - Capitan America</t>
  </si>
  <si>
    <t>FL 01-07</t>
  </si>
  <si>
    <t>Fumetti Marvel - Teschio Rosso</t>
  </si>
  <si>
    <t>Fumetti Marvel - Goblin</t>
  </si>
  <si>
    <t>Fumetti Marvel - Uomo Ragno</t>
  </si>
  <si>
    <t>Fumetti Marvel - Hulk</t>
  </si>
  <si>
    <t>Fumetti Marvel - Silver Surfer</t>
  </si>
  <si>
    <t>Fumetti Marvel - I fantastici quattro</t>
  </si>
  <si>
    <t>Fumetti Marvel - Gli inumani</t>
  </si>
  <si>
    <t>Futurshow 1999</t>
  </si>
  <si>
    <t>Fondazione per il cuore</t>
  </si>
  <si>
    <t>Roma è… La dolce vita - 1960</t>
  </si>
  <si>
    <t>FL 01-08</t>
  </si>
  <si>
    <t>Paolo Diacono</t>
  </si>
  <si>
    <t>FL 01-09</t>
  </si>
  <si>
    <t>19° GP di San Marino</t>
  </si>
  <si>
    <t>Da Leonardo a Canaletto</t>
  </si>
  <si>
    <t>FL 01-10</t>
  </si>
  <si>
    <t>FL 01-11</t>
  </si>
  <si>
    <t>I grandi acquisti 98/99 - R. Baggio</t>
  </si>
  <si>
    <t>I grandi acquisti 98/99 - O. Bierhoff</t>
  </si>
  <si>
    <t>I grandi acquisti 98/99 - H. Nakata</t>
  </si>
  <si>
    <t>I grandi acquisti 98/99 - G. Signori</t>
  </si>
  <si>
    <t>I grandi acquisti 98/99 - J. S. Veron</t>
  </si>
  <si>
    <t>I grandi acquisti 98/99 - C. Vieri</t>
  </si>
  <si>
    <t>Opere di misericordia /2</t>
  </si>
  <si>
    <t>Marina Militare</t>
  </si>
  <si>
    <t>Bis aprile 1999</t>
  </si>
  <si>
    <t>Palio repubbliche marinare</t>
  </si>
  <si>
    <t>Beatificazione Padre Pio</t>
  </si>
  <si>
    <t>92° Veronafil 1999 - Il balcone</t>
  </si>
  <si>
    <t>FL 01-12</t>
  </si>
  <si>
    <t>92° Veronafil 1999 - l'arena</t>
  </si>
  <si>
    <t>Festa della mamma</t>
  </si>
  <si>
    <t>FL 01-13</t>
  </si>
  <si>
    <t>997A</t>
  </si>
  <si>
    <t>Convegno di Napoli</t>
  </si>
  <si>
    <t>Bis maggio 1999</t>
  </si>
  <si>
    <t>Brigata aeromobile "Friuli"</t>
  </si>
  <si>
    <t>"Mongolfiera" centro commerciale</t>
  </si>
  <si>
    <t>Infiorata di Genzano</t>
  </si>
  <si>
    <t>FL 01-14</t>
  </si>
  <si>
    <t>Anno internazionale dell'anziano</t>
  </si>
  <si>
    <t>Dlr</t>
  </si>
  <si>
    <t>FL 01-15</t>
  </si>
  <si>
    <t>Bis giugno 1999</t>
  </si>
  <si>
    <t>Messaggi floreali - il non ti scordar di me</t>
  </si>
  <si>
    <t>Flipper card 3x2</t>
  </si>
  <si>
    <t>FL 01-16</t>
  </si>
  <si>
    <t>20° catalogo telecom</t>
  </si>
  <si>
    <t>Kinder Pinguì</t>
  </si>
  <si>
    <t>I Guinness - L'uomo più alto</t>
  </si>
  <si>
    <t>FL 01-17</t>
  </si>
  <si>
    <t>I Guinness - I baffi più lunghi</t>
  </si>
  <si>
    <t>I Guinness - L'uomo più in gamba</t>
  </si>
  <si>
    <t>I Guinness - L'uomo più veloce</t>
  </si>
  <si>
    <t>I grandi portieri della serie A - E. Albertosi</t>
  </si>
  <si>
    <t>FL 01-18</t>
  </si>
  <si>
    <t>I grandi portieri della serie A - A. Peruzzi</t>
  </si>
  <si>
    <t>I grandi portieri della serie A - W. Zenga</t>
  </si>
  <si>
    <t>I grandi portieri della serie A - D. Zoff</t>
  </si>
  <si>
    <t>Animali per modo di dire - la civetta</t>
  </si>
  <si>
    <t>Animali per modo di dire - la raganella</t>
  </si>
  <si>
    <t>III Centenario morte Mattia Preti</t>
  </si>
  <si>
    <t>FL 01-19</t>
  </si>
  <si>
    <t>Ascoli - città della quintana</t>
  </si>
  <si>
    <t>FL 01-20</t>
  </si>
  <si>
    <t>Federazione italiana tabaccai - Rimini</t>
  </si>
  <si>
    <t>Federazione italiana tabaccai - Roma</t>
  </si>
  <si>
    <t>Federazione italiana tabaccai - Torino</t>
  </si>
  <si>
    <t>Federazione italiana tabaccai - Palermo</t>
  </si>
  <si>
    <t>31.12.01</t>
  </si>
  <si>
    <t>I Grandi acquisti 98/99 - J. Heinrich</t>
  </si>
  <si>
    <t>I Grandi acquisti 98/99 - F. Junior</t>
  </si>
  <si>
    <t>10 anni del concerto del primo maggio</t>
  </si>
  <si>
    <t>Odisseo, Ulisse o Nessuno</t>
  </si>
  <si>
    <t>La classica coppia di visitatori</t>
  </si>
  <si>
    <t>Tirrenia - navigate in Formula Uno</t>
  </si>
  <si>
    <t>FESR - Fondo europeo sviluppo regionale '99</t>
  </si>
  <si>
    <t>Una consegna urgente - Coop. Portabagagli</t>
  </si>
  <si>
    <t>200 anni di amore per il mondo</t>
  </si>
  <si>
    <t>Animali per modo di dire - il pesce</t>
  </si>
  <si>
    <t>FL 00-43</t>
  </si>
  <si>
    <t>Tre servizi al prezzo di due</t>
  </si>
  <si>
    <t>FL 01-21</t>
  </si>
  <si>
    <t>Capitali dell'Euro - Parigi</t>
  </si>
  <si>
    <t>FL 01-22</t>
  </si>
  <si>
    <t>Capitali dell'Euro - Vienna</t>
  </si>
  <si>
    <t>1044A</t>
  </si>
  <si>
    <t>Capitali dell'Euro - Roma</t>
  </si>
  <si>
    <t>Europa card show 1999</t>
  </si>
  <si>
    <t>I Guinness - L'uomo più generoso</t>
  </si>
  <si>
    <t>I Guinness - La barba più lunga</t>
  </si>
  <si>
    <t>I Guinness - La bolla di sapone più grande</t>
  </si>
  <si>
    <t>I Guinness - La più grande collezione di scarpe</t>
  </si>
  <si>
    <t>Cristiani d'oriente</t>
  </si>
  <si>
    <t>FL 01-25</t>
  </si>
  <si>
    <t>Buskers festival</t>
  </si>
  <si>
    <t>FL 01-26</t>
  </si>
  <si>
    <t>Festival musica da camera</t>
  </si>
  <si>
    <t>FL 01-27</t>
  </si>
  <si>
    <t>1054a</t>
  </si>
  <si>
    <t>Bis luglio 1999</t>
  </si>
  <si>
    <t>IPZS - Riccione '99</t>
  </si>
  <si>
    <t>FL 01-28</t>
  </si>
  <si>
    <t>FESR 1994/1999</t>
  </si>
  <si>
    <t>Ai. Bi. L'altro mio figlio</t>
  </si>
  <si>
    <t>I grandi portieri della serie A - Buffon</t>
  </si>
  <si>
    <t>I grandi portieri della serie A - Ghezzi</t>
  </si>
  <si>
    <t>I grandi portieri della serie A - Pagliuca</t>
  </si>
  <si>
    <t>I grandi portieri della serie A - Tacconi</t>
  </si>
  <si>
    <t>Tempio voltiano - Como</t>
  </si>
  <si>
    <t>Comune di Capaccio</t>
  </si>
  <si>
    <t>Bis agosto 1999</t>
  </si>
  <si>
    <t>Filiale Renault</t>
  </si>
  <si>
    <t>Opere di misericordia /3</t>
  </si>
  <si>
    <t>Fornarina</t>
  </si>
  <si>
    <t>A 15 anni da Beirut</t>
  </si>
  <si>
    <t>Genertel</t>
  </si>
  <si>
    <t>Manoscritto di Volta</t>
  </si>
  <si>
    <t>Festa dei gligli - Nola</t>
  </si>
  <si>
    <t>FL 01-29</t>
  </si>
  <si>
    <t>Le misericordie 1899 - 1999</t>
  </si>
  <si>
    <t>FL 01-30</t>
  </si>
  <si>
    <t>Bis settembre 1999</t>
  </si>
  <si>
    <t>Smau 1999</t>
  </si>
  <si>
    <t>Valle dei templi - Agrigento</t>
  </si>
  <si>
    <t>FL 01-32</t>
  </si>
  <si>
    <t>Roma è… Vacanze romane - 1953</t>
  </si>
  <si>
    <t>Roma è… Un americano a Roma - 1954</t>
  </si>
  <si>
    <t>Obe</t>
  </si>
  <si>
    <t>38° Salone nautico Genova '99</t>
  </si>
  <si>
    <t>FL 01-33</t>
  </si>
  <si>
    <t>Italia colleziona 1999</t>
  </si>
  <si>
    <t>Messaggi floreali - Orchidea</t>
  </si>
  <si>
    <t>1085a</t>
  </si>
  <si>
    <t>Messaggi floreali - Rosa</t>
  </si>
  <si>
    <t>Leonardo da Vinci - il Cenacolo</t>
  </si>
  <si>
    <t>Capitali dell'Euro - Helsinki</t>
  </si>
  <si>
    <t>1089a</t>
  </si>
  <si>
    <t>Capitali dell'Euro - Dublino</t>
  </si>
  <si>
    <t>Capitali dell'Euro - Madrid</t>
  </si>
  <si>
    <t>Capitali dell'Euro - Vinci un angolo di Europa</t>
  </si>
  <si>
    <t>Fiera di Padova 1999</t>
  </si>
  <si>
    <t>FL 01-36</t>
  </si>
  <si>
    <t>93° Veronafil 1999</t>
  </si>
  <si>
    <t>Castello Svevo</t>
  </si>
  <si>
    <t>Herpes Labialis</t>
  </si>
  <si>
    <t>FL 01-37</t>
  </si>
  <si>
    <t>Salone beni artistici</t>
  </si>
  <si>
    <t>FL 01-38</t>
  </si>
  <si>
    <t>UNICEF</t>
  </si>
  <si>
    <t>FL 01-39</t>
  </si>
  <si>
    <t>Omaggio a Fellini</t>
  </si>
  <si>
    <t>I treni di ieri - 1912 Italia</t>
  </si>
  <si>
    <t>I treni di ieri - 1912 Canada</t>
  </si>
  <si>
    <t>I treni di ieri - 1921 Italia</t>
  </si>
  <si>
    <t>I treni di ieri - 1930 USA</t>
  </si>
  <si>
    <t>I treni di ieri - 1945 Pakistan</t>
  </si>
  <si>
    <t>I treni di ieri - 1950 USA</t>
  </si>
  <si>
    <t>I treni di ieri - 1952 India</t>
  </si>
  <si>
    <t>I treni di ieri - 1973 Cina</t>
  </si>
  <si>
    <t>Motor Show 1999 - Bologna</t>
  </si>
  <si>
    <t>Motor Show 1999 - Aprilia</t>
  </si>
  <si>
    <t>FL 01-42</t>
  </si>
  <si>
    <t>Apertura porta santa</t>
  </si>
  <si>
    <t>FL 01-43</t>
  </si>
  <si>
    <t>Natale 1999</t>
  </si>
  <si>
    <t>Calendario 2000</t>
  </si>
  <si>
    <t>1113a</t>
  </si>
  <si>
    <t>Centro commerciale Ipercoop - Lecce</t>
  </si>
  <si>
    <t>Centro commerciale Ipercoop - Taranto</t>
  </si>
  <si>
    <t>Centro commerciale Ipercoop - Foggia</t>
  </si>
  <si>
    <t>Centro commerciale Ipercoop - Andria</t>
  </si>
  <si>
    <t>La scheda misteriosa</t>
  </si>
  <si>
    <t>1118A</t>
  </si>
  <si>
    <t>La scheda misteriosa - con Carica da 15.000 Lire</t>
  </si>
  <si>
    <t>Carisbo</t>
  </si>
  <si>
    <t>FL 01-44</t>
  </si>
  <si>
    <t>Parco dell'asinara</t>
  </si>
  <si>
    <t>FL 01-45</t>
  </si>
  <si>
    <t>Capitali dell'Euro - Lisbona</t>
  </si>
  <si>
    <t>Carta amicotreno - TAF</t>
  </si>
  <si>
    <t>Carta amicotreno - E464</t>
  </si>
  <si>
    <t>Itinerari cofinanziati Unione Europea</t>
  </si>
  <si>
    <t>Natura da salvare - flora</t>
  </si>
  <si>
    <t>Natura da salvare - fauna</t>
  </si>
  <si>
    <t>Vele spiegate - Italia</t>
  </si>
  <si>
    <t>Vele spiegate - Germany</t>
  </si>
  <si>
    <t>30.06.02</t>
  </si>
  <si>
    <t>Vele spiegate - Venezuela</t>
  </si>
  <si>
    <t>Vele spiegate - Spagna</t>
  </si>
  <si>
    <t>Bologna 2000</t>
  </si>
  <si>
    <t>Parole che raccontano un secolo - Armstrong</t>
  </si>
  <si>
    <t>FL 02-01</t>
  </si>
  <si>
    <t>San Valentino 2000</t>
  </si>
  <si>
    <t>El siglo de los genoveses</t>
  </si>
  <si>
    <t>FL 02-02</t>
  </si>
  <si>
    <t>1° Maratona d'Europa</t>
  </si>
  <si>
    <t>FL 02-03</t>
  </si>
  <si>
    <t>FL 02-04</t>
  </si>
  <si>
    <t>La storia delle due ruote</t>
  </si>
  <si>
    <t>FL 02-05</t>
  </si>
  <si>
    <t>Capitali dell'Euro - Berlino</t>
  </si>
  <si>
    <t>Capitali dell'Euro - Lussemburgo</t>
  </si>
  <si>
    <t>Capitali dell'Euro - Bruxelles</t>
  </si>
  <si>
    <t>Capitali dell'Euro - Amsterdam</t>
  </si>
  <si>
    <t>Cartoomics 2000</t>
  </si>
  <si>
    <t>Futurshow 2000</t>
  </si>
  <si>
    <t>FL 02-06</t>
  </si>
  <si>
    <t>L'oro dei castelli</t>
  </si>
  <si>
    <t>Urbino - patrimonio dell'umanità</t>
  </si>
  <si>
    <t>FL 02-07</t>
  </si>
  <si>
    <t>Le 7 basiliche di Roma</t>
  </si>
  <si>
    <t>Ferrarelle</t>
  </si>
  <si>
    <t>Servizibase 2001</t>
  </si>
  <si>
    <t>Servizibase 2001 - T2000 Catania</t>
  </si>
  <si>
    <t>Vota la curva e vinci</t>
  </si>
  <si>
    <t>FL 02-08</t>
  </si>
  <si>
    <t>Chiusi della Verna (AR)</t>
  </si>
  <si>
    <t>Festa della mamma 2000</t>
  </si>
  <si>
    <t>FL 02-09</t>
  </si>
  <si>
    <t>Museo nazionale del cinema</t>
  </si>
  <si>
    <t>FL 02-10</t>
  </si>
  <si>
    <t>Mille miglia 2000</t>
  </si>
  <si>
    <t>FL 02-11</t>
  </si>
  <si>
    <t>Mosaico - Duomo di Monreale</t>
  </si>
  <si>
    <t>83° Giro d'Italia - Percorso</t>
  </si>
  <si>
    <t>83° Giro d'Italia - 1959</t>
  </si>
  <si>
    <t>83° Giro d'Italia - 1965</t>
  </si>
  <si>
    <t>83° Giro d'Italia - 1971</t>
  </si>
  <si>
    <t>83° Giro d'Italia - 1978</t>
  </si>
  <si>
    <t>Manifestazione coll. Città di Napoli</t>
  </si>
  <si>
    <t>Abbazia di Montescaglioso</t>
  </si>
  <si>
    <t>Credito cooperativo dei due mari</t>
  </si>
  <si>
    <t>La scheda enigmistica - Parole crociate</t>
  </si>
  <si>
    <t>La scheda enigmistica - Rebus</t>
  </si>
  <si>
    <t>Gioielli del mare - Guilfordia Yoka</t>
  </si>
  <si>
    <t>Gioielli del mare - Nautilus Pompilius</t>
  </si>
  <si>
    <t>Gioielli del mare - Thatcheria Mirabilis</t>
  </si>
  <si>
    <t>Gioielli del mare - Corcolum Cardissa</t>
  </si>
  <si>
    <t>Parole che raccontano un secolo - Gandhi</t>
  </si>
  <si>
    <t>Parole che raccontano un secolo - Martin Luther King</t>
  </si>
  <si>
    <t>Extreme - Ice climbing</t>
  </si>
  <si>
    <t>Extreme - Extreme skiing</t>
  </si>
  <si>
    <t>Extreme - Kayaking</t>
  </si>
  <si>
    <t>Extreme - Bungee jumping</t>
  </si>
  <si>
    <t>Extreme - Base jump</t>
  </si>
  <si>
    <t>Extreme - Skysurf</t>
  </si>
  <si>
    <t>Extreme - Sandboard</t>
  </si>
  <si>
    <t>Extreme - Rafting</t>
  </si>
  <si>
    <t>Night wave 2000</t>
  </si>
  <si>
    <t>803 123 Nuovo accesso</t>
  </si>
  <si>
    <t>Balsamica 2° Ed.</t>
  </si>
  <si>
    <t>FL 02-16</t>
  </si>
  <si>
    <t>Che vi siete messi in testa?</t>
  </si>
  <si>
    <t>Il telefono e il cinema - Secondo tempo</t>
  </si>
  <si>
    <t>FL 02-17</t>
  </si>
  <si>
    <t>Pin-up - Harry Ekman</t>
  </si>
  <si>
    <t>FL 02-18</t>
  </si>
  <si>
    <t>Pin-up - Pearl Frush</t>
  </si>
  <si>
    <t>Mosaici - Piazza Armerina</t>
  </si>
  <si>
    <t>Emozioni - Fantasia</t>
  </si>
  <si>
    <t>Emozioni - Novità</t>
  </si>
  <si>
    <t>31.12.02</t>
  </si>
  <si>
    <t>Emozioni - Comunicazione</t>
  </si>
  <si>
    <t>Emozioni - Passione</t>
  </si>
  <si>
    <t>Gauguin 1/4</t>
  </si>
  <si>
    <t>Gauguin 2/4</t>
  </si>
  <si>
    <t>Gauguin 3/4</t>
  </si>
  <si>
    <t>Gauguin 4/4</t>
  </si>
  <si>
    <t>Martin Mystère 1/4</t>
  </si>
  <si>
    <t>Martin Mystère 2/4</t>
  </si>
  <si>
    <t>Martin Mystère 3/4</t>
  </si>
  <si>
    <t>Martin Mystère 4/4</t>
  </si>
  <si>
    <t>Cocktails - Pina colada</t>
  </si>
  <si>
    <t>Cocktails - Shirley Temple</t>
  </si>
  <si>
    <t>Cocktails - Florida cocktail</t>
  </si>
  <si>
    <t>Cocktails - Bloody Mary</t>
  </si>
  <si>
    <t>W la pasta - Rotelle</t>
  </si>
  <si>
    <t>W la pasta - Pipe</t>
  </si>
  <si>
    <t>W la pasta - Farfalle</t>
  </si>
  <si>
    <t>Al mio cane manca solo la parola</t>
  </si>
  <si>
    <t>PFNE1</t>
  </si>
  <si>
    <t>30.06.2002</t>
  </si>
  <si>
    <t>Premio Massimo Troisi</t>
  </si>
  <si>
    <t>GA 02-02</t>
  </si>
  <si>
    <t>S'Ardia</t>
  </si>
  <si>
    <t>FL 02-19</t>
  </si>
  <si>
    <t>1228A</t>
  </si>
  <si>
    <t>FL 02-19a</t>
  </si>
  <si>
    <t>1228B</t>
  </si>
  <si>
    <t>FL 02-19b</t>
  </si>
  <si>
    <t>1228C</t>
  </si>
  <si>
    <t>Giro d'Italia a vela</t>
  </si>
  <si>
    <t>La scheda enigmistica - Che cosa apparirà</t>
  </si>
  <si>
    <t>La scheda enigmistica - La pista cifrata</t>
  </si>
  <si>
    <t>Linee d'Italia 2000 - Calabria</t>
  </si>
  <si>
    <t>Linee d'Italia 2000 - Toscana</t>
  </si>
  <si>
    <t>Linee d'Italia 2000 - Abruzzo</t>
  </si>
  <si>
    <t>FL 02-20</t>
  </si>
  <si>
    <t>Vota la curva - 1° Milan</t>
  </si>
  <si>
    <t>Vota la curva - 2° Juventus</t>
  </si>
  <si>
    <t>Vota la curva - 3° Lazio</t>
  </si>
  <si>
    <t>Europa Card show 2000</t>
  </si>
  <si>
    <t>FL 02-21</t>
  </si>
  <si>
    <t>Forma Urbis Romae 1/4</t>
  </si>
  <si>
    <t>FL 02-22</t>
  </si>
  <si>
    <t>Forma Urbis Romae 2/4</t>
  </si>
  <si>
    <t>Forma Urbis Romae 3/4</t>
  </si>
  <si>
    <t>Forma Urbis Romae 4/4</t>
  </si>
  <si>
    <t>Punto 187</t>
  </si>
  <si>
    <t>Giornata modiale della gioventù</t>
  </si>
  <si>
    <t>Estate 2000 - Quelli che in vacanza…</t>
  </si>
  <si>
    <t>Non scherzare col fuoco</t>
  </si>
  <si>
    <t>Bar della stazione - Lecce</t>
  </si>
  <si>
    <t>Cowboots - Rodeo</t>
  </si>
  <si>
    <t>FL 02-23</t>
  </si>
  <si>
    <t>Cowboots - Jealousy cowboy</t>
  </si>
  <si>
    <t>Cowboots - Red Calf</t>
  </si>
  <si>
    <t>Cowboots - Black alligator</t>
  </si>
  <si>
    <t>Cowboots - Roses</t>
  </si>
  <si>
    <t>Cowboots - American flags</t>
  </si>
  <si>
    <t>Cowboots - Luscious lizards</t>
  </si>
  <si>
    <t>Cowboots - Indian chief</t>
  </si>
  <si>
    <t>La scheda ti premia - Si cancella</t>
  </si>
  <si>
    <t>1258A</t>
  </si>
  <si>
    <t>1258B</t>
  </si>
  <si>
    <t>1258C</t>
  </si>
  <si>
    <t>1258D</t>
  </si>
  <si>
    <t>La scheda ti premia - Si raschia</t>
  </si>
  <si>
    <t>1259B</t>
  </si>
  <si>
    <t>1259C</t>
  </si>
  <si>
    <t>1259D</t>
  </si>
  <si>
    <t>La scheda ti premia - Si strofina</t>
  </si>
  <si>
    <t>1260B</t>
  </si>
  <si>
    <t>1260C</t>
  </si>
  <si>
    <t>1260D</t>
  </si>
  <si>
    <t>La scheda ti premia - Si gratta</t>
  </si>
  <si>
    <t>1261B</t>
  </si>
  <si>
    <t>1261C</t>
  </si>
  <si>
    <t>Pin-up - Edward Runci</t>
  </si>
  <si>
    <t>Oroscopo cinese - Drago</t>
  </si>
  <si>
    <t>Oroscopo cinese - Capra</t>
  </si>
  <si>
    <t>Oroscopo cinese - Serpente</t>
  </si>
  <si>
    <t>Oroscopo cinese - Gallo</t>
  </si>
  <si>
    <t>Oroscopo cinese - Gatto</t>
  </si>
  <si>
    <t>Oroscopo cinese - Bufalo</t>
  </si>
  <si>
    <t>Oroscopo cinese - Cavallo</t>
  </si>
  <si>
    <t>Oroscopo cinese - Tigre</t>
  </si>
  <si>
    <t>Riccione 2000 - Olimpiadi di Sidney</t>
  </si>
  <si>
    <t>FL 02-24</t>
  </si>
  <si>
    <t>FL 02-25</t>
  </si>
  <si>
    <t>T2000 Roma</t>
  </si>
  <si>
    <t>Italia colleziona</t>
  </si>
  <si>
    <t>FL 02-26</t>
  </si>
  <si>
    <t>Giornata mondiale dell'Alzheimer</t>
  </si>
  <si>
    <t>Comunicazione a portata di mano</t>
  </si>
  <si>
    <t>Casa sollievo della sofferenza</t>
  </si>
  <si>
    <t>40° salone nautico di Genova</t>
  </si>
  <si>
    <t>Croce di desiderio</t>
  </si>
  <si>
    <t>Cocktail - Banana Daiquiri</t>
  </si>
  <si>
    <t>SMAU 2000</t>
  </si>
  <si>
    <t>Convegno di Padova</t>
  </si>
  <si>
    <t>Parole che raccontano un secolo - Roosvelt</t>
  </si>
  <si>
    <t>95° Veronafil 2000</t>
  </si>
  <si>
    <t>FL 02-27</t>
  </si>
  <si>
    <t>Basilica di San Lorenzo</t>
  </si>
  <si>
    <t>Calendario 2001</t>
  </si>
  <si>
    <t>Il tempo delle Feste</t>
  </si>
  <si>
    <t>FL 02-28</t>
  </si>
  <si>
    <t>Offertissima 13x15</t>
  </si>
  <si>
    <t>Linus - Bologna</t>
  </si>
  <si>
    <t>W la pasta - Fusilli</t>
  </si>
  <si>
    <t>La scheda enigmistica - Il labirinto</t>
  </si>
  <si>
    <t>Motor Show 2000</t>
  </si>
  <si>
    <t>FL 02-29</t>
  </si>
  <si>
    <t>Ori olimpici - Andrea Collinelli</t>
  </si>
  <si>
    <t>FL 02-30</t>
  </si>
  <si>
    <t>Ori olimpici - Giovanna Trillini</t>
  </si>
  <si>
    <t>Ori olimpici - Giovanni Parisi</t>
  </si>
  <si>
    <t>Ori olimpici - Graziano Mancinelli</t>
  </si>
  <si>
    <t>Ori olimpici - Pietro Mennea</t>
  </si>
  <si>
    <t>Ori olimpici - Squadra italiana Pallanuoto</t>
  </si>
  <si>
    <t>Ori olimpici - Vincenzo Maenza</t>
  </si>
  <si>
    <t>Ori olimpici - Jury Chechi</t>
  </si>
  <si>
    <t>Pinguì - Giorgia Giampapa</t>
  </si>
  <si>
    <t>Pinguì - Paolo Ferrante</t>
  </si>
  <si>
    <t>Pinguì - Marco Sebastiani</t>
  </si>
  <si>
    <t>Pinguì - Vanessa Santoro</t>
  </si>
  <si>
    <t>Pinguì - Giacinto Franco</t>
  </si>
  <si>
    <t>Pinguì - Aura Aste</t>
  </si>
  <si>
    <t>Pinguì - Margherita Bertani</t>
  </si>
  <si>
    <t>Pinguì - Ombretta Verrato</t>
  </si>
  <si>
    <t>Pinguì - Claudio Codegoni</t>
  </si>
  <si>
    <t>Pinguì - Claudia di Comite</t>
  </si>
  <si>
    <t>AIG 2001 - Ostelli della gioventù</t>
  </si>
  <si>
    <t>PalaTelecom</t>
  </si>
  <si>
    <t>Linee d'Italia 2000 - Veneto</t>
  </si>
  <si>
    <t>Roma è… I soliti ignoti 1958</t>
  </si>
  <si>
    <t>Telepass</t>
  </si>
  <si>
    <t>Le basiliche del Giubileo - San Giovanni</t>
  </si>
  <si>
    <t>FL 02-31</t>
  </si>
  <si>
    <t>Le basiliche del Giubileo - San Paolo</t>
  </si>
  <si>
    <t>Le basiliche del Giubileo - San Pietro</t>
  </si>
  <si>
    <t>Le basiliche del Giubileo - Santa Maria Maggiore</t>
  </si>
  <si>
    <t>Le 7 meraviglie del mondo antico</t>
  </si>
  <si>
    <t>FL 02-32</t>
  </si>
  <si>
    <t>Passi di danza - Merengue</t>
  </si>
  <si>
    <t>30.06.03</t>
  </si>
  <si>
    <t>Passi di danza - Mambo</t>
  </si>
  <si>
    <t>Passi di danza - Salsa</t>
  </si>
  <si>
    <t>Passi di danza - Samba</t>
  </si>
  <si>
    <t>Ogni gusto ha la sua forma - 14° Manifestazione Piacenza</t>
  </si>
  <si>
    <t>FL 03-01</t>
  </si>
  <si>
    <t>Renault Italia</t>
  </si>
  <si>
    <t>I primi passi del motore - Buick 45</t>
  </si>
  <si>
    <t>I primi passi del motore - Mercedes Benz</t>
  </si>
  <si>
    <t>I primi passi del motore - Rolls Royce</t>
  </si>
  <si>
    <t>I primi passi del motore - Jaguar</t>
  </si>
  <si>
    <t>I primi passi del motore - Bentley</t>
  </si>
  <si>
    <t>I primi passi del motore - Prince Henry</t>
  </si>
  <si>
    <t>I primi passi del motore - Reo Roadster</t>
  </si>
  <si>
    <t>I primi passi del motore - Ford model A</t>
  </si>
  <si>
    <t>Oroscopo cinese - Cane</t>
  </si>
  <si>
    <t>Oroscopo cinese - Maiale</t>
  </si>
  <si>
    <t>Oroscopo cinese - Scimmia</t>
  </si>
  <si>
    <t>Oroscopo cinese - Topo</t>
  </si>
  <si>
    <t>Ogni gusto ha la sua forma - Genova 2001 - III Millennio</t>
  </si>
  <si>
    <t>Origami volanti - Il ricognitore</t>
  </si>
  <si>
    <t>Origami volanti - Taxi spaziale</t>
  </si>
  <si>
    <t>Cartoomics - Nuvole rosa</t>
  </si>
  <si>
    <t>Cartoomics - Eva Kant e Diabolik</t>
  </si>
  <si>
    <t>FL 03-04</t>
  </si>
  <si>
    <t>Cartoomics - Legs Weaver</t>
  </si>
  <si>
    <t>Cartoomics - Witchblade</t>
  </si>
  <si>
    <t>Futurshow 2001</t>
  </si>
  <si>
    <t>FL 03-05</t>
  </si>
  <si>
    <t>Ogni gusto ha la sua forma - Erba - Convegno filatelico</t>
  </si>
  <si>
    <t>Ogni gusto ha la sua forma - 96° Veronafil 2001</t>
  </si>
  <si>
    <t>FL 03-06</t>
  </si>
  <si>
    <t>Race for the cure</t>
  </si>
  <si>
    <t>Mille miglia 2001</t>
  </si>
  <si>
    <t>FL 03-07</t>
  </si>
  <si>
    <t>Gonne con le donne</t>
  </si>
  <si>
    <t>Passato per la testa</t>
  </si>
  <si>
    <t>Chip - Digito nuova tecnologia</t>
  </si>
  <si>
    <t>1376A</t>
  </si>
  <si>
    <t>112 di questi giorni</t>
  </si>
  <si>
    <t>Prefissi di teleselezione</t>
  </si>
  <si>
    <t>Codici di avviamento postale</t>
  </si>
  <si>
    <t>Times zones</t>
  </si>
  <si>
    <t>Fusi legali</t>
  </si>
  <si>
    <t>Internet corner</t>
  </si>
  <si>
    <t>Anche le formiche… le tasse</t>
  </si>
  <si>
    <t>Natural stretching</t>
  </si>
  <si>
    <t>Jazz the way - Art Blakey</t>
  </si>
  <si>
    <t>FL 03-08</t>
  </si>
  <si>
    <t>Jazz the way - Thelonious Monk</t>
  </si>
  <si>
    <t>Jazz the way - Sonny Rollins</t>
  </si>
  <si>
    <t>Jazz the way - Milt Jackson</t>
  </si>
  <si>
    <t>Jazz the way - Miles Davis</t>
  </si>
  <si>
    <t>Jazz the way - John Coltrane</t>
  </si>
  <si>
    <t>Jazz the way - Hrbie hancok</t>
  </si>
  <si>
    <t>Jazz the way - Dexter Gordon</t>
  </si>
  <si>
    <t>Linee d'Italia 2001 - Liguria</t>
  </si>
  <si>
    <t>Linee d'Italia 2001 - Puglia</t>
  </si>
  <si>
    <t>84° Giro d'Italia - 1956</t>
  </si>
  <si>
    <t>FL 03-09</t>
  </si>
  <si>
    <t>84° Giro d'Italia - 1955</t>
  </si>
  <si>
    <t>Passi di danza - Rumba</t>
  </si>
  <si>
    <t>Passi di danza - Tango</t>
  </si>
  <si>
    <t>Euro - La moneta unica</t>
  </si>
  <si>
    <t>Italflor in Albania</t>
  </si>
  <si>
    <t>Linee d'Italia 2001 - Marche</t>
  </si>
  <si>
    <t>187° Fondazione dei carabinieri</t>
  </si>
  <si>
    <t>Favolandia</t>
  </si>
  <si>
    <t>Carta amico treno - Locomotiva 640</t>
  </si>
  <si>
    <t>Carta amico treno - Locomotiva 740</t>
  </si>
  <si>
    <t>Confini aperti</t>
  </si>
  <si>
    <t>FL 03-10</t>
  </si>
  <si>
    <t>31.12.03</t>
  </si>
  <si>
    <t>23° festival internazionale del Folklore</t>
  </si>
  <si>
    <t>Chiamafortuna - Totobingo</t>
  </si>
  <si>
    <t>Animali che lasciano… Il lupo</t>
  </si>
  <si>
    <t>Animali che lasciano… Il rinoceronte</t>
  </si>
  <si>
    <t>Animali che lasciano… Il panda</t>
  </si>
  <si>
    <t>Animali che lasciano… Il gufo</t>
  </si>
  <si>
    <t>BBB (You)²</t>
  </si>
  <si>
    <t>BBB (Speed)²</t>
  </si>
  <si>
    <t>BBB (Internet)²</t>
  </si>
  <si>
    <t>BBB (Download)²</t>
  </si>
  <si>
    <t>Sport &amp; motion - Il windsurf</t>
  </si>
  <si>
    <t>Sport &amp; motion - Il windsurf acrobatico</t>
  </si>
  <si>
    <t>Sport &amp; motion - Lo skateboard</t>
  </si>
  <si>
    <t>Jeans - Button fly</t>
  </si>
  <si>
    <t>FL 03-11</t>
  </si>
  <si>
    <t>Jeans - Boot leg</t>
  </si>
  <si>
    <t>Jeans - Pocket stitching</t>
  </si>
  <si>
    <t>Jeans - Fly label</t>
  </si>
  <si>
    <t>Jeans - Belt loops</t>
  </si>
  <si>
    <t>Jeans - Jeans</t>
  </si>
  <si>
    <t>Jeans - Coin pocket</t>
  </si>
  <si>
    <t>Jeans - Bar tacks</t>
  </si>
  <si>
    <t>Ospedali riuniti - Bergamo</t>
  </si>
  <si>
    <t>Coop estense</t>
  </si>
  <si>
    <t>Ricette - Sushi à la carte</t>
  </si>
  <si>
    <t>La prova del 9</t>
  </si>
  <si>
    <t>Chiama e vinci 1</t>
  </si>
  <si>
    <t>Chiama e vinci 2</t>
  </si>
  <si>
    <t>Origami volanti - La navetta aliena</t>
  </si>
  <si>
    <t>Origami volanti - Il bombardiere</t>
  </si>
  <si>
    <t>Origami volanti - Il bilanciato</t>
  </si>
  <si>
    <t>Origami volanti - Il carrelliere</t>
  </si>
  <si>
    <t>Ogni gusto ha la sua forma - 6° Europa Card show 2001</t>
  </si>
  <si>
    <t>FL 03-12</t>
  </si>
  <si>
    <t>Paese che vai… San Francisco</t>
  </si>
  <si>
    <t>Paese che vai… Rajasthan</t>
  </si>
  <si>
    <t>Paese che vai… Venezia</t>
  </si>
  <si>
    <t>Teatri d'opera d'Italia</t>
  </si>
  <si>
    <t>FL 02-33</t>
  </si>
  <si>
    <t>Ricette - Couscous à la carte</t>
  </si>
  <si>
    <t>Ricette - Spaghetti alla carbonara</t>
  </si>
  <si>
    <t>Stencil - Farfalle</t>
  </si>
  <si>
    <t>Stencil - Papere</t>
  </si>
  <si>
    <t>SMAU 2001 - E-motion</t>
  </si>
  <si>
    <t>A.S. Roma campione d'Italia 2000-2001</t>
  </si>
  <si>
    <t>Ogni gusto ha la sua forma - Italia colleziona - Roma</t>
  </si>
  <si>
    <t>Ogni gusto ha la sua forma - 48° Convegno di Padova</t>
  </si>
  <si>
    <t>Wanted - Gettone telefonico</t>
  </si>
  <si>
    <t>Final Fantasy</t>
  </si>
  <si>
    <t>5 Euro</t>
  </si>
  <si>
    <t>FL 03-13</t>
  </si>
  <si>
    <t>10 Euro</t>
  </si>
  <si>
    <t>20 Euro</t>
  </si>
  <si>
    <t>50 Euro</t>
  </si>
  <si>
    <t>100 Euro</t>
  </si>
  <si>
    <t>200 Euro</t>
  </si>
  <si>
    <t>500 Euro</t>
  </si>
  <si>
    <t>Fiamme gialle - sport d'acqua</t>
  </si>
  <si>
    <t>FL 03-14</t>
  </si>
  <si>
    <t>Fiamme gialle - sport di terra</t>
  </si>
  <si>
    <t>FL 03-15</t>
  </si>
  <si>
    <t>Ogni gusto ha la sua forma - 97° Veronafil 2001</t>
  </si>
  <si>
    <t>Vota la curva - 1° Roma</t>
  </si>
  <si>
    <t>FL 03-16</t>
  </si>
  <si>
    <t>Vota la curva - 2° Lecce</t>
  </si>
  <si>
    <t>Vota la curva - 3° Juventus</t>
  </si>
  <si>
    <t>Motor Show - Auto</t>
  </si>
  <si>
    <t>FL 03-17</t>
  </si>
  <si>
    <t>Motor Show - Moto</t>
  </si>
  <si>
    <t>Settimana europea sicurezza sul lavoro</t>
  </si>
  <si>
    <t>AIG Tesseramento 2002</t>
  </si>
  <si>
    <t>1483A</t>
  </si>
  <si>
    <t>1483B</t>
  </si>
  <si>
    <t>Associazione italiana malattia Alzheimer</t>
  </si>
  <si>
    <t>Polizia di Stato - Denuncia a domicilio</t>
  </si>
  <si>
    <t>Il culto dell'arte - S. Domenico Maggiore</t>
  </si>
  <si>
    <t>Il culto dell'arte - S. Croce</t>
  </si>
  <si>
    <t>Il culto dell'arte - S. Giuseppe</t>
  </si>
  <si>
    <t>Il culto dell'arte - S. Sabina all'Aventino</t>
  </si>
  <si>
    <t>Linee d'Italia 2001 - Toscana</t>
  </si>
  <si>
    <t>Linee d'Italia 2001 - Molise</t>
  </si>
  <si>
    <t>Linee d'Italia 2001 - Campania</t>
  </si>
  <si>
    <t>FL 03-18</t>
  </si>
  <si>
    <t>Linee d'Italia 2001 - Piemonte</t>
  </si>
  <si>
    <t>FL 03-19</t>
  </si>
  <si>
    <t>Bergader</t>
  </si>
  <si>
    <t>Giornata mondiale dell'alimentazione</t>
  </si>
  <si>
    <t>30.06.04</t>
  </si>
  <si>
    <t>La città dell'Euro - Via Italia</t>
  </si>
  <si>
    <t>La città dell'Euro - Via Spagna</t>
  </si>
  <si>
    <t>La città dell'Euro - Via Francia</t>
  </si>
  <si>
    <t>La città dell'Euro - Via Olanda</t>
  </si>
  <si>
    <t>La città dell'Euro - Via Lussemburgo</t>
  </si>
  <si>
    <t>La città dell'Euro - Via Irlanda</t>
  </si>
  <si>
    <t>La città dell'Euro - Via Austria</t>
  </si>
  <si>
    <t>La città dell'Euro - Via Germania</t>
  </si>
  <si>
    <t>La città dell'Euro - Via Grecia</t>
  </si>
  <si>
    <t>La città dell'Euro - Via Finlandia</t>
  </si>
  <si>
    <t>La città dell'Euro - Via Portogallo</t>
  </si>
  <si>
    <t>La città dell'Euro - Via Belgio</t>
  </si>
  <si>
    <t>Stencil - Rose</t>
  </si>
  <si>
    <t>Stencil - Tulipani</t>
  </si>
  <si>
    <t>Primo Euro di Zio Paperone</t>
  </si>
  <si>
    <t>Le favole - Genova III Millennio 2002</t>
  </si>
  <si>
    <t>GA 04-02</t>
  </si>
  <si>
    <t>Gioca con noi - Il mio mondo? …comunicare con tranquillità</t>
  </si>
  <si>
    <t>Gioca con noi - Il mio mondo? …in un click :)</t>
  </si>
  <si>
    <t>Linee d'Italia 2001 - Sicilia</t>
  </si>
  <si>
    <t>Linee d'Italia 2001 - Lazio</t>
  </si>
  <si>
    <t>Final Fantasy - video</t>
  </si>
  <si>
    <t>Animali che lasciano - La tigre</t>
  </si>
  <si>
    <t>Animali che lasciano - L'orango</t>
  </si>
  <si>
    <t>15° Manifestazione Piacenza</t>
  </si>
  <si>
    <t>FE 04-02</t>
  </si>
  <si>
    <t>8° Concorso giovane consumatore</t>
  </si>
  <si>
    <t>Sport &amp; motion - Snowboard</t>
  </si>
  <si>
    <t>Sport &amp; motion - Tuffo</t>
  </si>
  <si>
    <t>Il culto dell'arte - S. Lucia fuori le mura</t>
  </si>
  <si>
    <t>Il culto dell'arte - S. Maria della verità</t>
  </si>
  <si>
    <t>Il culto dell'arte - SS. Annunziata</t>
  </si>
  <si>
    <t>Il culto dell'arte - S. Domenico</t>
  </si>
  <si>
    <t>Paese che vai… Londra</t>
  </si>
  <si>
    <t>Paese che vai… Shangai</t>
  </si>
  <si>
    <t>Paese che vai… Svizzera</t>
  </si>
  <si>
    <t>Paese che vai… Amsterdam</t>
  </si>
  <si>
    <t>Paese che vai… Turchia</t>
  </si>
  <si>
    <t>Euroconvertitore</t>
  </si>
  <si>
    <t>Lotta all'usura</t>
  </si>
  <si>
    <t>13° Ora</t>
  </si>
  <si>
    <t>Cartoomics 2002 - Mania Fellow</t>
  </si>
  <si>
    <t>Cartoomics - 9° Salone del fumetto</t>
  </si>
  <si>
    <t>Futurshow 2002</t>
  </si>
  <si>
    <t>FE 04-03</t>
  </si>
  <si>
    <t>98° Veronafil 2002</t>
  </si>
  <si>
    <t>FE 04-04</t>
  </si>
  <si>
    <t>Viaggiare con fantasia - Paris illustré</t>
  </si>
  <si>
    <t>FE 04-05</t>
  </si>
  <si>
    <t>Viaggiare con fantasia - Foret de rambouillet</t>
  </si>
  <si>
    <t>Viaggiare con fantasia - Paris-Lyon-Mediterranee</t>
  </si>
  <si>
    <t>Viaggiare con fantasia - Mont St. Michel</t>
  </si>
  <si>
    <t>Viaggiare con fantasia - Chemins de fer de l'etat</t>
  </si>
  <si>
    <t>Viaggiare con fantasia - Lac d'Annecy</t>
  </si>
  <si>
    <t>Viaggiare con fantasia - Avranches</t>
  </si>
  <si>
    <t>Viaggiare con fantasia - Aix les bains</t>
  </si>
  <si>
    <t>Spiderman &amp; Alice</t>
  </si>
  <si>
    <t>Vinci il mondiale</t>
  </si>
  <si>
    <t>PFNE2</t>
  </si>
  <si>
    <t>L'atollo e i suoi abitanti - Dragone del mare</t>
  </si>
  <si>
    <t>L'atollo e i suoi abitanti - Pesce leone</t>
  </si>
  <si>
    <t>31.12.04</t>
  </si>
  <si>
    <t>L'atollo e i suoi abitanti - Pesce angelo regina</t>
  </si>
  <si>
    <t>L'atollo e i suoi abitanti - Anemone rosa</t>
  </si>
  <si>
    <t>L'atollo e i suoi abitanti - Riccio diadema</t>
  </si>
  <si>
    <t>L'atollo e i suoi abitanti - Pesce istrice palla</t>
  </si>
  <si>
    <t>L'atollo e i suoi abitanti - Murena</t>
  </si>
  <si>
    <t>La natura ci chiama - Gran Canyon</t>
  </si>
  <si>
    <t>Info 412</t>
  </si>
  <si>
    <t>Frequent number</t>
  </si>
  <si>
    <t>1564A</t>
  </si>
  <si>
    <t>31.13.03</t>
  </si>
  <si>
    <t>Frequent number - Parte CHIP Sfondo Giallo/Nero</t>
  </si>
  <si>
    <t>Il bosco da salvare - Alberi</t>
  </si>
  <si>
    <t>Il bosco da salvare - Animali</t>
  </si>
  <si>
    <t>Il bosco da salvare - Fiori</t>
  </si>
  <si>
    <t>Riccione Europa Card Show - La macina</t>
  </si>
  <si>
    <t>FE 04-06</t>
  </si>
  <si>
    <t>Riccione Europa Card Show - Gli orci</t>
  </si>
  <si>
    <t>Le favole - Riccione Europa card show</t>
  </si>
  <si>
    <t>GA 04-03</t>
  </si>
  <si>
    <t>Viaggiare con fantasia - Philadelphia - Queenstown - Liverpool</t>
  </si>
  <si>
    <t>Viaggiare con fantasia - American line Southampton</t>
  </si>
  <si>
    <t>Viaggiare con fantasia - Winter in Bayern</t>
  </si>
  <si>
    <t>Viaggiare con fantasia - Sloydreisen 1914</t>
  </si>
  <si>
    <t>L'atollo e i suoi abitanti - Pesce pagliaccio</t>
  </si>
  <si>
    <t>L'atollo e i suoi abitanti - Pesce angelo maculato</t>
  </si>
  <si>
    <t>L'atollo e i suoi abitanti - Cavallo marino</t>
  </si>
  <si>
    <t>L'atollo e i suoi abitanti - Pesce d'oro</t>
  </si>
  <si>
    <t>Passione mondiale - La prima italia</t>
  </si>
  <si>
    <t>CH 04-01</t>
  </si>
  <si>
    <t>Passione mondiale - Mondiali 1934</t>
  </si>
  <si>
    <t>Passione mondiale - Mondiali 1938</t>
  </si>
  <si>
    <t>Passione mondiale - Mondiali 1950</t>
  </si>
  <si>
    <t>Passione mondiale - Mondiali 1954</t>
  </si>
  <si>
    <t>Passione mondiale - Mondiali 1962</t>
  </si>
  <si>
    <t>Passione mondiale - Mondiali 1966</t>
  </si>
  <si>
    <t>Passione mondiale - Mondiali 1970</t>
  </si>
  <si>
    <t>Passione mondiale - Mondiali 1974</t>
  </si>
  <si>
    <t>Passione mondiale - Mondiali 1978</t>
  </si>
  <si>
    <t>Passione mondiale - Mondiali 1982</t>
  </si>
  <si>
    <t>Passione mondiale - Mondiali 1986</t>
  </si>
  <si>
    <t>Passione mondiale - Mondiali 1990</t>
  </si>
  <si>
    <t>Passione mondiale - Mondiali 1994</t>
  </si>
  <si>
    <t>Passione mondiale - Mondiali 1998</t>
  </si>
  <si>
    <t>Passione mondiale - Mondiali 2002</t>
  </si>
  <si>
    <t>Paese che vai… Egitto</t>
  </si>
  <si>
    <t>La natura ci chiama - Kilimanjaro</t>
  </si>
  <si>
    <t>La natura ci chiama - La barriera corallina</t>
  </si>
  <si>
    <t>C.R.I. Campagna sicurezza stradale</t>
  </si>
  <si>
    <t>La natura ci chiama - I faraglioni di Capri</t>
  </si>
  <si>
    <t>La natura ci chiama - L'Etna</t>
  </si>
  <si>
    <t>Napoli e le forze armate</t>
  </si>
  <si>
    <t>31.01.03</t>
  </si>
  <si>
    <t>Chiama e vinci - "E' già Natale"</t>
  </si>
  <si>
    <t>Castelli animati</t>
  </si>
  <si>
    <t>Canonizzazione José Maria Escriva</t>
  </si>
  <si>
    <t>Smau 2002</t>
  </si>
  <si>
    <t>Da digito un SMS</t>
  </si>
  <si>
    <t>Internet corner 2002</t>
  </si>
  <si>
    <t>Veduta della Venaria Reale</t>
  </si>
  <si>
    <t>FE 04-07</t>
  </si>
  <si>
    <t>Legambiente - Puliamo il mondo</t>
  </si>
  <si>
    <t>Squali</t>
  </si>
  <si>
    <t>Squali - In buona compagnia</t>
  </si>
  <si>
    <t>FE 04-08</t>
  </si>
  <si>
    <t>Squali - Profili in controluce</t>
  </si>
  <si>
    <t>Squali - Incontri ravvicinati</t>
  </si>
  <si>
    <t>Le Favole - Italia colleziona</t>
  </si>
  <si>
    <t>GA 04-04</t>
  </si>
  <si>
    <t>Sport &amp; avventura - Deltaplano</t>
  </si>
  <si>
    <t>FE 04-10</t>
  </si>
  <si>
    <t>Sport &amp; avventura - Kite surf</t>
  </si>
  <si>
    <t>Sport &amp; avventura - Catamarano</t>
  </si>
  <si>
    <t>Palazzo Madama - Torino</t>
  </si>
  <si>
    <t>FE 04-11</t>
  </si>
  <si>
    <t>AIG Tesseramento 2003</t>
  </si>
  <si>
    <t>1619A</t>
  </si>
  <si>
    <t>1619B</t>
  </si>
  <si>
    <t>Sono tre</t>
  </si>
  <si>
    <t>Giornata mondiale dell'alimentazione 2002</t>
  </si>
  <si>
    <t>I love PuntoTel</t>
  </si>
  <si>
    <t>Giorni di festa</t>
  </si>
  <si>
    <t>Tra cielo e terra - San Francisco</t>
  </si>
  <si>
    <t>FE 04-12</t>
  </si>
  <si>
    <t>Tra cielo e terra - New York</t>
  </si>
  <si>
    <t>Tra cielo e terra - Sydney</t>
  </si>
  <si>
    <t>Tra cielo e terra - Turkey</t>
  </si>
  <si>
    <t>Tra cielo e terra - Sweden</t>
  </si>
  <si>
    <t>Tra cielo e terra - France</t>
  </si>
  <si>
    <t>Tra cielo e terra - London</t>
  </si>
  <si>
    <t>Tra cielo e terra - Portugal</t>
  </si>
  <si>
    <t>La natura ci chiama - L'arco dell'elefante</t>
  </si>
  <si>
    <t>La natura ci chiama - Fiordi norvegesi</t>
  </si>
  <si>
    <t>La natura ci chiama - Le Dolomiti</t>
  </si>
  <si>
    <t>La natura ci chiama - Il golfo di Napoli</t>
  </si>
  <si>
    <t>La natura ci chiama - Il Monte Bianco</t>
  </si>
  <si>
    <t>La natura ci chiama - Le cascate del Niagara</t>
  </si>
  <si>
    <t>La natura ci chiama - La Siberia</t>
  </si>
  <si>
    <t>La natura ci chiama - Il Sahara</t>
  </si>
  <si>
    <t>Architettura del tempo - Mosca</t>
  </si>
  <si>
    <t>Architettura del tempo - Monaco</t>
  </si>
  <si>
    <t>Architettura del tempo - Praga</t>
  </si>
  <si>
    <t>Architettura del tempo - Londra</t>
  </si>
  <si>
    <t>Expolevante</t>
  </si>
  <si>
    <t>Progetto Italia - Guido Reni</t>
  </si>
  <si>
    <t>Festa dell'esercito 2003</t>
  </si>
  <si>
    <t>Alice - Il signore degli anelli</t>
  </si>
  <si>
    <t>Gioco del ponte</t>
  </si>
  <si>
    <t>Chiama il 187</t>
  </si>
  <si>
    <t>Telecom Italia Masters 2003</t>
  </si>
  <si>
    <t>La tua formazione</t>
  </si>
  <si>
    <t>Mille miglia 2003</t>
  </si>
  <si>
    <t>Progetto italia - Regata dei tre golfi</t>
  </si>
  <si>
    <t>La società dell'informazione</t>
  </si>
  <si>
    <t>Festival internazionale Valle di Comino</t>
  </si>
  <si>
    <t>Banca popolare di Puglia e Basilicata</t>
  </si>
  <si>
    <t>48a regata delle Repubbliche Marinare</t>
  </si>
  <si>
    <t>Vinitaly 2003</t>
  </si>
  <si>
    <t>Calabria - Due volte Mediterraneo</t>
  </si>
  <si>
    <t>Scatta sui premi</t>
  </si>
  <si>
    <t>Estate Romana 2003</t>
  </si>
  <si>
    <t>Summer Festival in Sicily</t>
  </si>
  <si>
    <t>XIII Torneo Naz. Di calcio province d'Italia</t>
  </si>
  <si>
    <t>Ricomincio da te</t>
  </si>
  <si>
    <t>Europa Card show - Riccione 2003</t>
  </si>
  <si>
    <t>30.06.05</t>
  </si>
  <si>
    <t>Pantheon - 16° Fiera piacentina</t>
  </si>
  <si>
    <t>FE 05-01</t>
  </si>
  <si>
    <t>Convegno filatelico numismatico Genova 2003</t>
  </si>
  <si>
    <t>Architettura del tempo - Venezia</t>
  </si>
  <si>
    <t>Architettura del tempo - Siena</t>
  </si>
  <si>
    <t>Architettura del tempo - Napoli</t>
  </si>
  <si>
    <t>Architettura del tempo - Messina</t>
  </si>
  <si>
    <t>Gauguin - Two Tahitian women, 1899</t>
  </si>
  <si>
    <t>Gauguin - Riders on a beach, 1902</t>
  </si>
  <si>
    <t>Gauguin - Haere Pape, 1892</t>
  </si>
  <si>
    <t>Gauguin - And the gold…, 1901</t>
  </si>
  <si>
    <t>Gauguin - The call, 1902</t>
  </si>
  <si>
    <t>Gauguin - La Orana Maria, 1891</t>
  </si>
  <si>
    <t>Gauguin - Women of Thaiti, 1891</t>
  </si>
  <si>
    <t>Gauguin - Vairumati, 1897</t>
  </si>
  <si>
    <t>100° Veronafil 2003 - Ponte della pietra</t>
  </si>
  <si>
    <t>FE 04-13</t>
  </si>
  <si>
    <t>100° Veronafil 2003 - Piazza Erbe</t>
  </si>
  <si>
    <t>100° Veronafil 2003 - Arena</t>
  </si>
  <si>
    <t>Festa della pizza - Salerno</t>
  </si>
  <si>
    <t>MittelFest 2003</t>
  </si>
  <si>
    <t>San Daniele del Friuli - Aria di festa</t>
  </si>
  <si>
    <t>FE 04-14</t>
  </si>
  <si>
    <t>CartaCanta 2003</t>
  </si>
  <si>
    <t>Dilungatevi pure</t>
  </si>
  <si>
    <t>18° Venice Marathon</t>
  </si>
  <si>
    <t>Duccio - Alle origini della pittura Senese</t>
  </si>
  <si>
    <t>Tuttinfiera</t>
  </si>
  <si>
    <t>Convegno cassa forense</t>
  </si>
  <si>
    <t>X Anniversrio della morte di Federico Fellini</t>
  </si>
  <si>
    <t>Festival dei popoli</t>
  </si>
  <si>
    <t>Phone home 1</t>
  </si>
  <si>
    <t>Phone home 2</t>
  </si>
  <si>
    <t>Punta Ala è natura</t>
  </si>
  <si>
    <t>La ciaspolada</t>
  </si>
  <si>
    <t>V Conferenza nazionale CISIS</t>
  </si>
  <si>
    <t>Immagini della fantasia</t>
  </si>
  <si>
    <t>Salone nazionale del vino novello</t>
  </si>
  <si>
    <t>Festival della scienza</t>
  </si>
  <si>
    <t>100 anni di volo</t>
  </si>
  <si>
    <t>Archiservice - E' tempo di idee</t>
  </si>
  <si>
    <t>FE 04-15</t>
  </si>
  <si>
    <t>Matera città dei sassi</t>
  </si>
  <si>
    <t>Servizi Radiomarittimi satellitari Telecom Italia</t>
  </si>
  <si>
    <t>Frà Galgario</t>
  </si>
  <si>
    <t>Napolimania</t>
  </si>
  <si>
    <t>Provincia di Ferrara</t>
  </si>
  <si>
    <t>Qui Arte</t>
  </si>
  <si>
    <t>Buskers festival 2003</t>
  </si>
  <si>
    <t>101° veronafil - Lancio</t>
  </si>
  <si>
    <t>101° veronafil - Ponte Castelvecchio</t>
  </si>
  <si>
    <t>101° veronafil - Palazzo della ragione</t>
  </si>
  <si>
    <t>101° veronafil - Piazza dei signori</t>
  </si>
  <si>
    <t>La natura ci chiama - I geyser</t>
  </si>
  <si>
    <t>La natura ci chiama - Cascata delle Marmore</t>
  </si>
  <si>
    <t>La natura ci chiama - Parco Torres del Paine</t>
  </si>
  <si>
    <t>La natura ci chiama - Pamukkale</t>
  </si>
  <si>
    <t>La natura ci chiama - Le grotte di Frasassi</t>
  </si>
  <si>
    <t>La natura ci chiama - Gran Teton</t>
  </si>
  <si>
    <t>50° Congresso numismatico Patavino</t>
  </si>
  <si>
    <t>Servizi base 2001</t>
  </si>
  <si>
    <t>150° Anniversario istituto nautico Gaeta</t>
  </si>
  <si>
    <t>FE 04-16</t>
  </si>
  <si>
    <t>DieciColli bolognesi 20 anni</t>
  </si>
  <si>
    <t>Pinocchio - Buon natale 2003</t>
  </si>
  <si>
    <t>Presepe vivente - Rivisondoli</t>
  </si>
  <si>
    <t>Il gran teatro del mondo</t>
  </si>
  <si>
    <t>Adamello Ski - Passo del tonale</t>
  </si>
  <si>
    <t>Adamello ski - Ponte di legno</t>
  </si>
  <si>
    <t>I colori del mondo - USA, Sud Dakota 1/2</t>
  </si>
  <si>
    <t>I colori del mondo - Africa, Marocco</t>
  </si>
  <si>
    <t>I colori del mondo - Europa, Finlandia</t>
  </si>
  <si>
    <t>I colori del mondo - Asia, Indonesia</t>
  </si>
  <si>
    <t>I colori del mondo - Messico, Atzec Indian</t>
  </si>
  <si>
    <t>I colori del mondo - Sud America, Brasile</t>
  </si>
  <si>
    <t>I colori del mondo - Asia, India</t>
  </si>
  <si>
    <t>I colori del mondo - USA, Sud Dakota 2/2</t>
  </si>
  <si>
    <t>I colori del mondo - Africa, Kenya</t>
  </si>
  <si>
    <t>I colori del mondo - Asia, Thailandia</t>
  </si>
  <si>
    <t>I colori del mondo - Asia, Vietnam</t>
  </si>
  <si>
    <t>I colori del mondo - C. America, Guatemala</t>
  </si>
  <si>
    <t>51° Carnevale Muggesano</t>
  </si>
  <si>
    <t>Carnevale di Sciacca Terme</t>
  </si>
  <si>
    <t>Novara risorgimentale</t>
  </si>
  <si>
    <t>Natale sul lago d'Orta</t>
  </si>
  <si>
    <t>Consorzio musei di Pescara</t>
  </si>
  <si>
    <t>FE 04-17</t>
  </si>
  <si>
    <t>Università degli studi del Sannio</t>
  </si>
  <si>
    <t>Città d'Este</t>
  </si>
  <si>
    <t>Giornata mondiale dell'alimentazione 2003</t>
  </si>
  <si>
    <t>Umbria Jazz</t>
  </si>
  <si>
    <t>Fiera di Sant'Orso</t>
  </si>
  <si>
    <t>La lanterna - Assoc. Filat. Numismatica</t>
  </si>
  <si>
    <t>Carnevale di Ivrea</t>
  </si>
  <si>
    <t>I pittori della realtà</t>
  </si>
  <si>
    <t>Carnevale di Racconigi</t>
  </si>
  <si>
    <t>Carnevale Savianese</t>
  </si>
  <si>
    <t>Carnevale di Putignano</t>
  </si>
  <si>
    <t>18° Marcia campo imperatore</t>
  </si>
  <si>
    <t>Il Grande Teatro</t>
  </si>
  <si>
    <t>Trent'anni di massoneria piemontese</t>
  </si>
  <si>
    <t>Genova 04 - L'età di Rubens</t>
  </si>
  <si>
    <t>Genova 04 - Transatlantici</t>
  </si>
  <si>
    <t>Genova 04 - Arti &amp; architettura</t>
  </si>
  <si>
    <t>Flotta Alitalia</t>
  </si>
  <si>
    <t>Corri Napoli con l'esercito</t>
  </si>
  <si>
    <t>Grotte di Stiffe</t>
  </si>
  <si>
    <t>Gauguin - Sacred Spring, 1894</t>
  </si>
  <si>
    <t>Gauguin - Woman with mango, 1893</t>
  </si>
  <si>
    <t>Gauguin - Te Faaturuma, 1891</t>
  </si>
  <si>
    <t>Gauguin - Poemes Barbares, 1896</t>
  </si>
  <si>
    <t>17° Pantheon - La segreteria vi facilita il lavoro</t>
  </si>
  <si>
    <t>FE 05-02</t>
  </si>
  <si>
    <t>17° Pantheon - Sapete utilizzare bene il telefono?</t>
  </si>
  <si>
    <t>Il lavoro - Allieve centraliniste</t>
  </si>
  <si>
    <t>Giornata mondiale della celiachia 2004</t>
  </si>
  <si>
    <t>Civitas nova 2004</t>
  </si>
  <si>
    <t>Coloriamo i cieli</t>
  </si>
  <si>
    <t>16° festival del fitness 2004</t>
  </si>
  <si>
    <t>Senza comunicazione… - Cartelli</t>
  </si>
  <si>
    <t>Senza comunicazione… - Giornale</t>
  </si>
  <si>
    <t>Il lavoro - Centralinista</t>
  </si>
  <si>
    <t>Il lavoro - Operai di linee aeree</t>
  </si>
  <si>
    <t>Il lavoro - Posa di cavi</t>
  </si>
  <si>
    <t>Il lavoro - Tecnico di centrale</t>
  </si>
  <si>
    <t>Il lavoro - Officine riparazioni</t>
  </si>
  <si>
    <t>Il lavoro - Posto telefonico pubblico</t>
  </si>
  <si>
    <t>Il lavoro - Allievi operai di linee aeree</t>
  </si>
  <si>
    <t>Il lavoro - Centraliniste</t>
  </si>
  <si>
    <t>Il lavoro - Operaio guardafili</t>
  </si>
  <si>
    <t>Il lavoro - Fattorini per recapito telegrammi</t>
  </si>
  <si>
    <t>Il lavoro - La posta dei pali</t>
  </si>
  <si>
    <t>Il lavoro - Reparto fatturazione bollette</t>
  </si>
  <si>
    <t>Il lavoro - Fabbricazione cavi telefonici</t>
  </si>
  <si>
    <t>InCittà</t>
  </si>
  <si>
    <t>Campagna contro l'AIDS</t>
  </si>
  <si>
    <t>Benetton Basket</t>
  </si>
  <si>
    <t>Museo della carta</t>
  </si>
  <si>
    <t>I borghi più belli d'Italia - Apricale</t>
  </si>
  <si>
    <t>Facoltà di architettura</t>
  </si>
  <si>
    <t>40° anniversario scudetto Bologna</t>
  </si>
  <si>
    <t>Museo del tesoro di San Gennaro</t>
  </si>
  <si>
    <t>Myland Card</t>
  </si>
  <si>
    <t>World Ducati week</t>
  </si>
  <si>
    <t>31.12.05</t>
  </si>
  <si>
    <t>FE 05-04</t>
  </si>
  <si>
    <t>102° Veronafil - Lancio</t>
  </si>
  <si>
    <t>102° Veronafil - Portoni Borsari</t>
  </si>
  <si>
    <t>102° Veronafil - Ponte Navi</t>
  </si>
  <si>
    <t>102° Veronafil - Chiesa San Lorenzo</t>
  </si>
  <si>
    <t>Hans Kammerlander - Sassolungo</t>
  </si>
  <si>
    <t>AA 05-01</t>
  </si>
  <si>
    <t>Hans Kammerlander - Nepal Nuptse East</t>
  </si>
  <si>
    <t>CartaCanta 2004</t>
  </si>
  <si>
    <t>Esercito Italiano - KFOR</t>
  </si>
  <si>
    <t>Esercito Italiano - Joint Guardian Kosovo</t>
  </si>
  <si>
    <t>Esercito Italiano - Enduring freedom Nibbio</t>
  </si>
  <si>
    <t>Esercito Italiano - 187° Paracadutisti</t>
  </si>
  <si>
    <t>Esercito Italiano - Stemmi militari</t>
  </si>
  <si>
    <t>Esercito Italiano - Radio west</t>
  </si>
  <si>
    <t>Esercito Italiano - Multinational Brigade West</t>
  </si>
  <si>
    <t>La natura ci chiama - L'isola di Vulcano</t>
  </si>
  <si>
    <t>Cartoomics 2004 - Cattivissimi</t>
  </si>
  <si>
    <t>XXXII Gare nautiche GDF</t>
  </si>
  <si>
    <t>Gifra 2004</t>
  </si>
  <si>
    <t>Il Mondo mitologico - Re Artù</t>
  </si>
  <si>
    <t>Il Mondo mitologico - Masai</t>
  </si>
  <si>
    <t>Il Mondo mitologico - Quetzalcoatl</t>
  </si>
  <si>
    <t>Il Mondo mitologico - Ercole</t>
  </si>
  <si>
    <t>Il Mondo mitologico - Zarathustra</t>
  </si>
  <si>
    <t>Il Mondo mitologico - Maori</t>
  </si>
  <si>
    <t>Europa Card Show 2004 - G. Marconi</t>
  </si>
  <si>
    <t>Europa Card Show 2004 - Panta Rei</t>
  </si>
  <si>
    <t>54° salone numismatico nazionale</t>
  </si>
  <si>
    <t>500 miglia 2004 - sapere di sapori</t>
  </si>
  <si>
    <t>10° anniversario del collezionismo</t>
  </si>
  <si>
    <t>Kisses from… Pisa</t>
  </si>
  <si>
    <t>Kisses from… Milano</t>
  </si>
  <si>
    <t>Kisses from… Genova</t>
  </si>
  <si>
    <t>XXL Hours</t>
  </si>
  <si>
    <t>XXL Mobile</t>
  </si>
  <si>
    <t>Abbazia di Montecassino</t>
  </si>
  <si>
    <t>Phone Home 3</t>
  </si>
  <si>
    <t>Progetto Mielina</t>
  </si>
  <si>
    <t>Carnevale del Pollino</t>
  </si>
  <si>
    <t>30.09.04</t>
  </si>
  <si>
    <t>Maxima</t>
  </si>
  <si>
    <t>XXL Long 3</t>
  </si>
  <si>
    <t>Pisa autunno 2004</t>
  </si>
  <si>
    <t>FE 05-05</t>
  </si>
  <si>
    <t>Esercito Italiano - Italfor - Afghanistan</t>
  </si>
  <si>
    <t>30.06.06</t>
  </si>
  <si>
    <t>103° Veronafil - Arena (interno)</t>
  </si>
  <si>
    <t>103° Veronafil - Tombe degli scaligeri</t>
  </si>
  <si>
    <t>103° Veronafil - Chiesa San Zeno</t>
  </si>
  <si>
    <t>Italia Colleziona 2004 - Banda A Cavallo</t>
  </si>
  <si>
    <t>Italia Colleziona 2004 - Battaglione Guastatori</t>
  </si>
  <si>
    <t>Scala - Palchi Lato Sinistro</t>
  </si>
  <si>
    <t>Scala - Palcoscenico</t>
  </si>
  <si>
    <t>Scala - Palchi Lato Destro</t>
  </si>
  <si>
    <t>80 Anni Di Radio - Locandina</t>
  </si>
  <si>
    <t>FE 05-08</t>
  </si>
  <si>
    <t>80 Anni Di Radio - Ricevitore 1928</t>
  </si>
  <si>
    <t>80 anni di radio - Ricevitore 1932</t>
  </si>
  <si>
    <t>80 anni di radio - Ricevitore 1939</t>
  </si>
  <si>
    <t>80 anni di radio - Ricevitore 1948</t>
  </si>
  <si>
    <t>Archiservice - Comunicare eticamente</t>
  </si>
  <si>
    <t>51° Convegno Patavino 2004</t>
  </si>
  <si>
    <t>44° Salone internazionale della nautica</t>
  </si>
  <si>
    <t>Palio di Ribusa</t>
  </si>
  <si>
    <t>U.S. Città di Palermo</t>
  </si>
  <si>
    <t>GA 04-05</t>
  </si>
  <si>
    <t>30° Anniversario la tribuna del collezionista</t>
  </si>
  <si>
    <t>Presepi in arte - In un quartiere romano</t>
  </si>
  <si>
    <t>FE 06-01</t>
  </si>
  <si>
    <t>Presepi in arte - Presepe napoletano</t>
  </si>
  <si>
    <t>Presepi in arte - Presepe siciliano</t>
  </si>
  <si>
    <t>Presepi in arte - Presepe napoletano, i pastori</t>
  </si>
  <si>
    <t>Presepi in arte - Presepe romano, natività</t>
  </si>
  <si>
    <t>Presepi in arte - Presepe a grandezza naturale</t>
  </si>
  <si>
    <t>Presepi in arte - Presepe romano, la piazza</t>
  </si>
  <si>
    <t>Presepi in arte - I re magi</t>
  </si>
  <si>
    <t>Catalogo specializzato C&amp;C</t>
  </si>
  <si>
    <t>FE 05-09</t>
  </si>
  <si>
    <t>Esercito - Battaglione Tonale</t>
  </si>
  <si>
    <t>Esercito - Lancieri di Novara</t>
  </si>
  <si>
    <t>Myland card</t>
  </si>
  <si>
    <t>Antica cioccolateria napoletana</t>
  </si>
  <si>
    <t>Ducati GP4 e il suo team - T. Bayliss</t>
  </si>
  <si>
    <t>Ducati GP4 e il suo team - Box</t>
  </si>
  <si>
    <t>Ducati GP4 e il suo team - L. Capirossi</t>
  </si>
  <si>
    <t>49° Bophilex - Tram per annaffiamento stradale</t>
  </si>
  <si>
    <t>I borghi più belli d'Italia</t>
  </si>
  <si>
    <t>Ducati GP4 e il suo team - Ambience</t>
  </si>
  <si>
    <t>Sistematica</t>
  </si>
  <si>
    <t>Pietralcina - Città di San Pio</t>
  </si>
  <si>
    <t>Popolare per scelta</t>
  </si>
  <si>
    <t>Mirabilandia beach</t>
  </si>
  <si>
    <t>Mirabilandia stagione 2005</t>
  </si>
  <si>
    <t>Gli assi di Piacenza - Denari</t>
  </si>
  <si>
    <t>FE 06-02</t>
  </si>
  <si>
    <t>Gli assi di Piacenza - Spade</t>
  </si>
  <si>
    <t>Gli assi di Piacenza - Bastoni</t>
  </si>
  <si>
    <t>Gli assi di Piacenza - Coppe</t>
  </si>
  <si>
    <t>Polizia Lamborghini Gallardo</t>
  </si>
  <si>
    <t>Mostra Filatelica Numismatica Genova 2005</t>
  </si>
  <si>
    <t>Jeep Willis - 1945</t>
  </si>
  <si>
    <t>FE 06-03</t>
  </si>
  <si>
    <t>Alfa Romeo 2600 Sprint - 1961</t>
  </si>
  <si>
    <t>Ferrari 250 GTE 2+2 - 1962</t>
  </si>
  <si>
    <t>Alfa Romeo Giulia 1600 Super - 1971</t>
  </si>
  <si>
    <t>L'Italia e le sue mappe - Veteris Ortelio, 1592</t>
  </si>
  <si>
    <t>L'Italia e le sue mappe - Speed, 1665</t>
  </si>
  <si>
    <t>L'Italia e le sue mappe - Coronelli, 1690</t>
  </si>
  <si>
    <t>L'Italia e le sue mappe - Sanson, 1778</t>
  </si>
  <si>
    <t>Napolimania - come back</t>
  </si>
  <si>
    <t>XXL Long</t>
  </si>
  <si>
    <t>0,3</t>
  </si>
  <si>
    <t>28.02.05</t>
  </si>
  <si>
    <t xml:space="preserve">XXL Long - Campione gratuito </t>
  </si>
  <si>
    <t>30.04.05</t>
  </si>
  <si>
    <t>I borghi più belli d'Italia - Castelsardo</t>
  </si>
  <si>
    <t>Ospedale pediatrico Meyer</t>
  </si>
  <si>
    <t>Maratona dei castelli medievali</t>
  </si>
  <si>
    <t>Benetton Basket 2005</t>
  </si>
  <si>
    <t>Sisley Volley 2005</t>
  </si>
  <si>
    <t>Ovunque per voi - Motociclisti</t>
  </si>
  <si>
    <t>Ovunque per voi - Reparti a piedi</t>
  </si>
  <si>
    <t>Ovunque per voi - Carabiniere di quartiere</t>
  </si>
  <si>
    <t>31.12.06</t>
  </si>
  <si>
    <t>104° Veronafil - Piazza delle erbe</t>
  </si>
  <si>
    <t>FE 06-04</t>
  </si>
  <si>
    <t>104° Veronafil - Chiesa di S. Anastasia e P. Di Pietra</t>
  </si>
  <si>
    <t>Zodiaco - Capricorno</t>
  </si>
  <si>
    <t>FE 06-05</t>
  </si>
  <si>
    <t>Zodiaco - Ariete</t>
  </si>
  <si>
    <t>Zodiaco - Toro</t>
  </si>
  <si>
    <t>Zodiaco - Gemelli</t>
  </si>
  <si>
    <t>Zodiaco - Cancro</t>
  </si>
  <si>
    <t>Zodiaco - Leone</t>
  </si>
  <si>
    <t>Zodiaco - Vergine</t>
  </si>
  <si>
    <t>Polizia di stato 199 113 000</t>
  </si>
  <si>
    <t>Col telefono sarete preferiti…</t>
  </si>
  <si>
    <t>Il telefono vi unisce a casa</t>
  </si>
  <si>
    <t>31.10.05</t>
  </si>
  <si>
    <t>Gran premio Alice d'Italia 1</t>
  </si>
  <si>
    <t>Gran premio Alice d'Italia 2</t>
  </si>
  <si>
    <t>30.11.05</t>
  </si>
  <si>
    <t>Vastophil 2005</t>
  </si>
  <si>
    <t>700 anni di sapienza - Manifesto</t>
  </si>
  <si>
    <t>700 anni di sapienza - Personaggi storici</t>
  </si>
  <si>
    <t>700 anni di sapienza - Piazzale Aldo Moro</t>
  </si>
  <si>
    <t>700 anni Di sapienza - La Minerva</t>
  </si>
  <si>
    <t>700 anni di sapienza - S. Ivo</t>
  </si>
  <si>
    <t>700 anni di sapienza - Scienze della comunicazione</t>
  </si>
  <si>
    <t>Palio di Legnano 2005</t>
  </si>
  <si>
    <t>Rimini 2005 - Estate in riviera</t>
  </si>
  <si>
    <t>Festival fuochi lariani</t>
  </si>
  <si>
    <t>Cartoon club</t>
  </si>
  <si>
    <t>L'antico e le palme - San Benedetto del Tronto</t>
  </si>
  <si>
    <t>L'antico e le palme - La mietitrice</t>
  </si>
  <si>
    <t>Antiprostituzione - Lato A viola 1</t>
  </si>
  <si>
    <t>Antiprostituzione - Lato A viola 2</t>
  </si>
  <si>
    <t>Antiprostituzione - Lato A verde 1</t>
  </si>
  <si>
    <t>Antiprostituzione - Lato A verde 2</t>
  </si>
  <si>
    <t>Europa Card Show 2005 - 10 Anni</t>
  </si>
  <si>
    <t>FE 06-06</t>
  </si>
  <si>
    <t>Europa Card Show 2005 - Bandiera</t>
  </si>
  <si>
    <t>55° Salone numismatico</t>
  </si>
  <si>
    <t>Rose's Choice</t>
  </si>
  <si>
    <t>Giornata mondiale dell'alimentazione 2004</t>
  </si>
  <si>
    <t>Magna Grecia</t>
  </si>
  <si>
    <t>Pordenone pedala</t>
  </si>
  <si>
    <t>Parco metropolitano regionale di Napoli</t>
  </si>
  <si>
    <t>Concorso fotografico 2004</t>
  </si>
  <si>
    <t>Bicentenario della nascita di H. C. Andersen</t>
  </si>
  <si>
    <t>FE 06-07</t>
  </si>
  <si>
    <t>La notte delle streghe - 2</t>
  </si>
  <si>
    <t>Pisa 2005 - Duomo e torre</t>
  </si>
  <si>
    <t>Pisa 2005 - Battistero</t>
  </si>
  <si>
    <t>Il pavese fiera di Casteggio 2005</t>
  </si>
  <si>
    <t>Mostra nazionale antiquariato Ostia</t>
  </si>
  <si>
    <t>FE 06-10</t>
  </si>
  <si>
    <t>Lucca Comics 2005 - La bella e la bestia</t>
  </si>
  <si>
    <t>Lucca Comics 2005 - Il ragno</t>
  </si>
  <si>
    <t>3° Raduno nazionale A.N.P.S.</t>
  </si>
  <si>
    <t>Zodiaco - Bilancia</t>
  </si>
  <si>
    <t>Zodiaco - Scorpione</t>
  </si>
  <si>
    <t>Zodiaco - Sagittario</t>
  </si>
  <si>
    <t>Zodiaco - Acquario</t>
  </si>
  <si>
    <t>Zodiaco - Pesci</t>
  </si>
  <si>
    <t>Moto Guzzi Falcone 500 - 1963</t>
  </si>
  <si>
    <t>Moto Guzzi Falcone NF 500 - 1970</t>
  </si>
  <si>
    <t>Moto Guzzi V7 Sidecar - 1971</t>
  </si>
  <si>
    <t>Aprilia Pegaso 650</t>
  </si>
  <si>
    <t>I borghi più belli d'Italia - Gerace</t>
  </si>
  <si>
    <t>International clims camp</t>
  </si>
  <si>
    <t>Come back to Sorrento</t>
  </si>
  <si>
    <t>231° Anniversario fondazione Guardia di Finanza</t>
  </si>
  <si>
    <t>Guardia costiera per la tua sicurezza in mare</t>
  </si>
  <si>
    <t>Volete notizie dei vostri cari? Il telefono vi unisce</t>
  </si>
  <si>
    <t>Rassegna Belice 2005</t>
  </si>
  <si>
    <t>Napolimania - Universal invitation</t>
  </si>
  <si>
    <t>27° Salone Foggia</t>
  </si>
  <si>
    <t>Regione Basilicata - Servizi regionali</t>
  </si>
  <si>
    <t>Giornata mondiale dell'alimentazione 2005</t>
  </si>
  <si>
    <t>La natura ci chiama - Le grotte di Frasassi - Tiratura 510mila</t>
  </si>
  <si>
    <t>La natura ci chiama - Le grotte di Frasassi - Tiratura oltre 1000000</t>
  </si>
  <si>
    <t>30.06.07</t>
  </si>
  <si>
    <t>Gli Occhi Di Andersen - La Sirenetta</t>
  </si>
  <si>
    <t>Gli Occhi Di Andersen - Il soldatino di piombo</t>
  </si>
  <si>
    <t>Gli Occhi Di Andersen - Il brutto anatroccolo</t>
  </si>
  <si>
    <t>Gli Occhi Di Andersen - La piccola fiammiferaia</t>
  </si>
  <si>
    <t>La notte delle streghe</t>
  </si>
  <si>
    <t>Cartacanta 2005</t>
  </si>
  <si>
    <t>FE 06-11</t>
  </si>
  <si>
    <t>Premio Acqui Storia</t>
  </si>
  <si>
    <t>GIFRA 2005</t>
  </si>
  <si>
    <t>Fiera del levante 2005</t>
  </si>
  <si>
    <t>52° Convegno Patavino 2005</t>
  </si>
  <si>
    <t>Ebay - Paperelle</t>
  </si>
  <si>
    <t>Ebay - Grammofono</t>
  </si>
  <si>
    <t>Ebay - Ranocchio</t>
  </si>
  <si>
    <t>Ebay - Angioletto</t>
  </si>
  <si>
    <t>Penne stilografiche - Omas Extra 361</t>
  </si>
  <si>
    <t>Penne stilografiche - Trattato di pace</t>
  </si>
  <si>
    <t>Penne stilografiche - Because it's a good pen - Parker</t>
  </si>
  <si>
    <t>Penne stilografiche - Stilo bianca 1896</t>
  </si>
  <si>
    <t>105° Veronafil - Ponte Garibaldi e panorama</t>
  </si>
  <si>
    <t>105° Veronafil - Ponte Umberto e torre dei Lamberti</t>
  </si>
  <si>
    <t>105° Veronafil - Ruota irrigatoria in campagnola</t>
  </si>
  <si>
    <t>Torino - Kabul Operazione solidarietà</t>
  </si>
  <si>
    <t>Turin Polar</t>
  </si>
  <si>
    <t>Ovunque per voi - Raggruppamento elicotteri A109</t>
  </si>
  <si>
    <t>Ovunque per voi - La carica</t>
  </si>
  <si>
    <t>31.12.07</t>
  </si>
  <si>
    <t>Bicentenario Mazziniano 1805-2005</t>
  </si>
  <si>
    <t>Calendario 2006</t>
  </si>
  <si>
    <t>Loris Capirossi 2</t>
  </si>
  <si>
    <t>Loris Capirossi 1</t>
  </si>
  <si>
    <t>Museo dei bambini</t>
  </si>
  <si>
    <t>La città dell'Euro - Via Vaticano</t>
  </si>
  <si>
    <t>La città dell'Euro - Via Monaco</t>
  </si>
  <si>
    <t>La città dell'Euro - Via San Marino</t>
  </si>
  <si>
    <t>30° Anniversario della N.1 - Fronte</t>
  </si>
  <si>
    <t>30° Anniversario della N.1 - Retro</t>
  </si>
  <si>
    <t>I due di piacenza - Denari</t>
  </si>
  <si>
    <t>I due di piacenza - Spade</t>
  </si>
  <si>
    <t>I due di piacenza - Bastoni</t>
  </si>
  <si>
    <t>I due di piacenza - Coppe</t>
  </si>
  <si>
    <t>Genova 2006 - Cristoforo Colombo</t>
  </si>
  <si>
    <t>Toroc 2006 - Neve &amp; Gliz (Pattinatori)</t>
  </si>
  <si>
    <t>Toroc 2006 - Neve &amp; gliz (Pittogrammi - 1)</t>
  </si>
  <si>
    <t>Toroc 2006 - Neve &amp; gliz (Pittogrammi - 2)</t>
  </si>
  <si>
    <t>Toroc 2006 - Neve &amp; gliz (Abbracciati)</t>
  </si>
  <si>
    <t>250° Anniversario Mozart - Profilo</t>
  </si>
  <si>
    <t>250° Anniversario Mozart - Mantello</t>
  </si>
  <si>
    <t>250° Anniversario Mozart - Vestito</t>
  </si>
  <si>
    <t>Ovunque per voi - Radiomobile 112</t>
  </si>
  <si>
    <t>Museo della radio - Ducati RR 3404</t>
  </si>
  <si>
    <t>FE 06-12</t>
  </si>
  <si>
    <t>Museo della radio - Ecophone 1929</t>
  </si>
  <si>
    <t>Gioco bonsai - Jungle</t>
  </si>
  <si>
    <t>FE 07-01</t>
  </si>
  <si>
    <t>Gioco bonsai - Letter Poker</t>
  </si>
  <si>
    <t>Gioco bonsai - Lucca</t>
  </si>
  <si>
    <t>Gioco bonsai - Out!</t>
  </si>
  <si>
    <t>Gioco bonsai - Wordfinger</t>
  </si>
  <si>
    <t>21° Mostra Philatelica Napoli - Toto</t>
  </si>
  <si>
    <t>FE 07-02</t>
  </si>
  <si>
    <t>21° Mostra Philatelica Napoli - Pulcinella</t>
  </si>
  <si>
    <t>50° Bophilex 2005</t>
  </si>
  <si>
    <t>Jasemba expedition 2005 - 1</t>
  </si>
  <si>
    <t>FE 06-13</t>
  </si>
  <si>
    <t>Jasemba expedition 2005 - 2</t>
  </si>
  <si>
    <t>Per saperne di più - Catalogo C&amp;C 2006</t>
  </si>
  <si>
    <t>Associazione grande nord - Terra di Francesco Giuseppe</t>
  </si>
  <si>
    <t>Associazione grande nord - Svalbard costa nord ovest</t>
  </si>
  <si>
    <t>13° Edizione Padova Selvazzano dentro</t>
  </si>
  <si>
    <t>A.C.C.C.I. 2006</t>
  </si>
  <si>
    <t>FE 07-03</t>
  </si>
  <si>
    <t>1945° Anniversario del viaggio di San Paolo</t>
  </si>
  <si>
    <t>106° Veronafil - E. Salgari - Il re del mare</t>
  </si>
  <si>
    <t>FE 07-04</t>
  </si>
  <si>
    <t>106° Veronafil - E. Salgari - I misteri della giungla nera</t>
  </si>
  <si>
    <t>106° Veronafil - E. Salgari - La Costa d'Avorio</t>
  </si>
  <si>
    <t>E. Salgari - Il re dell'aria</t>
  </si>
  <si>
    <t>Civitas nova 2006</t>
  </si>
  <si>
    <t>Roma Aeternum numifil</t>
  </si>
  <si>
    <t>Associazione grande nord - Terra di nord est</t>
  </si>
  <si>
    <t>Associazione grande nord - Penisola Gertrude</t>
  </si>
  <si>
    <t>Associazione grande nord - Svalbard Liefdefjorden 1</t>
  </si>
  <si>
    <t>Marina militare italiana - Sommergibile Todaro</t>
  </si>
  <si>
    <t>Marina militare italiana - Nave San Giusto</t>
  </si>
  <si>
    <t>Marina militare italiana - Nave Vespucci</t>
  </si>
  <si>
    <t>www.collezionismo.telecomitalia.it</t>
  </si>
  <si>
    <t>Progetto italia - Il vecchio e il mare</t>
  </si>
  <si>
    <t>Pescara colleziona 2006</t>
  </si>
  <si>
    <t>FE 07-05</t>
  </si>
  <si>
    <t>Vieni in provincia</t>
  </si>
  <si>
    <t>XXL Plus</t>
  </si>
  <si>
    <t>Rosso Alice</t>
  </si>
  <si>
    <t>Centro Alfredo Rampi</t>
  </si>
  <si>
    <t>Rock City 2006</t>
  </si>
  <si>
    <t>Europa card show 2006 - Carabinieri a cavallo</t>
  </si>
  <si>
    <t>FE 07-06</t>
  </si>
  <si>
    <t>Europa card show 2006 - Parabola</t>
  </si>
  <si>
    <t>30.06.08</t>
  </si>
  <si>
    <t>U.S.F.I.</t>
  </si>
  <si>
    <t>FE 08-01</t>
  </si>
  <si>
    <t>56° Salone numismatico</t>
  </si>
  <si>
    <t>FE 08-02</t>
  </si>
  <si>
    <t>56° Salone numismatico nazionale</t>
  </si>
  <si>
    <t>I love rock - Trumpet</t>
  </si>
  <si>
    <t>I love rock - Sax</t>
  </si>
  <si>
    <t>I love rock - Piano</t>
  </si>
  <si>
    <t>I love rock - Guitar</t>
  </si>
  <si>
    <t>Festa del formaggio 2006</t>
  </si>
  <si>
    <t>Despar</t>
  </si>
  <si>
    <t>Aercopter</t>
  </si>
  <si>
    <t>APT Pisa</t>
  </si>
  <si>
    <t>I borghi più belli d'Italia - Candelo in fiore</t>
  </si>
  <si>
    <t>Associazione Grande Nord - Orso polare</t>
  </si>
  <si>
    <t>Associazione Grande Nord - Penisola di Reinsdyrsflya</t>
  </si>
  <si>
    <t>Marina militare italiana - Nave Garibaldi</t>
  </si>
  <si>
    <t>Marina militare italiana - Nave Borsini</t>
  </si>
  <si>
    <t>Museo Piana delle Orme</t>
  </si>
  <si>
    <t>750 Anni della città di Brunico</t>
  </si>
  <si>
    <t>L'antico e le palme 2006</t>
  </si>
  <si>
    <t>L'antico e le palme 2006 - Boccali di vino</t>
  </si>
  <si>
    <t>Legione allievi Guardia di Finanza</t>
  </si>
  <si>
    <t>Faro di Capo di Testa</t>
  </si>
  <si>
    <t>Faro di Molfetta</t>
  </si>
  <si>
    <t>Faro la Rocchetta Malmocco</t>
  </si>
  <si>
    <t>Circolo filatelico G. Marconi - Senatore</t>
  </si>
  <si>
    <t>Circolo filatelico G. Marconi - Poesia</t>
  </si>
  <si>
    <t>Isernia provincia del tartufo</t>
  </si>
  <si>
    <t>Aladino Slide</t>
  </si>
  <si>
    <t>Gifra 2006</t>
  </si>
  <si>
    <t>Pisa autunno 2006</t>
  </si>
  <si>
    <t>FE 07-09</t>
  </si>
  <si>
    <t>I tre di piacenza - Spade</t>
  </si>
  <si>
    <t>I tre di piacenza - Denari</t>
  </si>
  <si>
    <t>I tre di piacenza - Coppe</t>
  </si>
  <si>
    <t>I tre di piacenza - Bastoni</t>
  </si>
  <si>
    <t>Il pavese 2006</t>
  </si>
  <si>
    <t>I borghi più belli d'Italia - Scarperia</t>
  </si>
  <si>
    <t>I borghi più belli d'Italia - Bienno</t>
  </si>
  <si>
    <t>Padova numismatica 2006</t>
  </si>
  <si>
    <t>Roma off limits 2006</t>
  </si>
  <si>
    <t>I primi d'Italia 2006</t>
  </si>
  <si>
    <t>Festival dei borghi più belli d'Italia</t>
  </si>
  <si>
    <t>Mondiali 2006 - Italia Ghana</t>
  </si>
  <si>
    <t>FE 07-10</t>
  </si>
  <si>
    <t>Mondiali 2006 - Italia Australia</t>
  </si>
  <si>
    <t>Mondiali 2006 - Italia USA</t>
  </si>
  <si>
    <t>Mondiali 2006 - Italia Ucraina</t>
  </si>
  <si>
    <t>Mondiali 2006 - Italia Repubblica Ceca</t>
  </si>
  <si>
    <t>Mondiali 2006 - Italia Germania</t>
  </si>
  <si>
    <t>Mondiali 2006 - Italia Francia</t>
  </si>
  <si>
    <t>Mondiali 2006 - Italia a Coverciano</t>
  </si>
  <si>
    <t>Eurochocolate 2006 - Bambini</t>
  </si>
  <si>
    <t>Eurochocolate 2006 - Costruttori di dolcezze</t>
  </si>
  <si>
    <t>28° Salone Foggia</t>
  </si>
  <si>
    <t>Leonessa d'Italia 2006</t>
  </si>
  <si>
    <t>22° Mostra philatelica Napoli 2006</t>
  </si>
  <si>
    <t>Ombre del tempo - Courgné (Torino)</t>
  </si>
  <si>
    <t>Ombre del tempo - Montelago (Perugia)</t>
  </si>
  <si>
    <t>Ombre del tempo - Monteprandone</t>
  </si>
  <si>
    <t>Ombre del tempo - Roccavione (Cuneo)</t>
  </si>
  <si>
    <t>XXL 5</t>
  </si>
  <si>
    <t>Unificato</t>
  </si>
  <si>
    <t>10^ Philtel Roma 2006</t>
  </si>
  <si>
    <t>51° Bophilex 2006</t>
  </si>
  <si>
    <t>In Giro Per Castelli - Castello Di Paderna</t>
  </si>
  <si>
    <t>FE 08-03</t>
  </si>
  <si>
    <t>In Giro Per Castelli - Rocca D'Olgisio</t>
  </si>
  <si>
    <t>Salerno - Campagna Sicurezza Stradale</t>
  </si>
  <si>
    <t>Giornata Mondiale Dell'Alimentazione 2006</t>
  </si>
  <si>
    <t>Atlantide - LA7</t>
  </si>
  <si>
    <t>Genova 2007 - 200° Anniversario nascita Di Garibaldi</t>
  </si>
  <si>
    <t>Napoli Philatelica '07 - Maschio Angioino</t>
  </si>
  <si>
    <t>Napoli Philatelica '07 - Castel Sant'Elmo</t>
  </si>
  <si>
    <t>Tutto4Star</t>
  </si>
  <si>
    <t>Cent'Anni Di Solitudine</t>
  </si>
  <si>
    <t>MotoGP Calendario 2007</t>
  </si>
  <si>
    <t>Luna Rossa - Vento in poppa</t>
  </si>
  <si>
    <t>FE 07-12</t>
  </si>
  <si>
    <t>Luna Rossa - Bolina</t>
  </si>
  <si>
    <t>Luna Rossa - Pozzetto</t>
  </si>
  <si>
    <t>Luna Rossa - Spinnaker</t>
  </si>
  <si>
    <t>Luna Rossa - Randa</t>
  </si>
  <si>
    <t>Mercatino di Natale 2006 - Il Colore E La Gioia</t>
  </si>
  <si>
    <t>Mercatino di Natale 2006 - La Notte Si Riempie</t>
  </si>
  <si>
    <t>30° Anniversario Esercito - CH47C Chinook</t>
  </si>
  <si>
    <t>107° Veronafil - E. Salgari - Sandokan alla riscossa</t>
  </si>
  <si>
    <t>107° Veronafil - E. Salgari - Capitan Tempesta</t>
  </si>
  <si>
    <t>Roma Aeternum Numifil</t>
  </si>
  <si>
    <t>Ombre del tempo - Bari</t>
  </si>
  <si>
    <t>Ombre del tempo - Peschici</t>
  </si>
  <si>
    <t>Ombre del tempo - Sassari</t>
  </si>
  <si>
    <t>Ombre del tempo - Ragusa Ibla</t>
  </si>
  <si>
    <t>Lingue Di Fuoco - Krafla</t>
  </si>
  <si>
    <t>Lingue Di Fuoco - Yasur</t>
  </si>
  <si>
    <t>Lingue Di Fuoco - Heleakala crater</t>
  </si>
  <si>
    <t>Lingue Di Fuoco - Osorno</t>
  </si>
  <si>
    <t>Favara - Città dell'agnello pasquale</t>
  </si>
  <si>
    <t>15. Convegno Di Primavera 2007</t>
  </si>
  <si>
    <t>CartaCanta 2006 - Spiaggia</t>
  </si>
  <si>
    <t>CartaCanta 2006 - Giallo carta</t>
  </si>
  <si>
    <t>Roma Aeternum Numifil - 30/31 Marzo 2007</t>
  </si>
  <si>
    <t>Civitas Nova 2007</t>
  </si>
  <si>
    <t>80° Anniversario Provincia di Pescara</t>
  </si>
  <si>
    <t>FE 08-04</t>
  </si>
  <si>
    <t>14a Edizione Selvazzano Dentro 2007</t>
  </si>
  <si>
    <t>108° Veronafil - Callas - Primo Ritratto Veronese 1947</t>
  </si>
  <si>
    <t>FE 08-05</t>
  </si>
  <si>
    <t>108° Veronafil - Callas - Collage Medea</t>
  </si>
  <si>
    <t>Trovanoprofit Progetto Italia</t>
  </si>
  <si>
    <t>Pescara Stazione Ferroviaria 1905</t>
  </si>
  <si>
    <t>FE 08-06</t>
  </si>
  <si>
    <t>Palio Della Balestra - Gubbio</t>
  </si>
  <si>
    <t>FE 08-07</t>
  </si>
  <si>
    <t>Luna Rossa 3/4</t>
  </si>
  <si>
    <t>FE 07-13</t>
  </si>
  <si>
    <t>Luna Rossa 1/4</t>
  </si>
  <si>
    <t>Luna Rossa 2/4</t>
  </si>
  <si>
    <t>Luna Rossa 4/4</t>
  </si>
  <si>
    <t>Associazione Grande Nord - Svalbard Liefdefjorden 2</t>
  </si>
  <si>
    <t>Ghost Rider - Moto</t>
  </si>
  <si>
    <t>FE 08-08</t>
  </si>
  <si>
    <t>Ghost Rider - Teschio Blu</t>
  </si>
  <si>
    <t>Ghost Rider - Teschio Rosso</t>
  </si>
  <si>
    <t>XXXVII - Nove Colli Marco Pantani</t>
  </si>
  <si>
    <t>Valencia 2006 - L'Ultimo Ruggito Delle 1000</t>
  </si>
  <si>
    <t>Ducati Xerox Team Campione Del Mondo SBK 2006</t>
  </si>
  <si>
    <t>2° Reggimento Trasmissioni Bolzano</t>
  </si>
  <si>
    <t>Giornata Azzurra - Piaggio P180</t>
  </si>
  <si>
    <t>FE 08-09</t>
  </si>
  <si>
    <t>Giornata Azzurra - Eurofighter 2000</t>
  </si>
  <si>
    <t>Giornata Azzurra 2007 - CJ-27J Spartan</t>
  </si>
  <si>
    <t>Giornata Azzurra - MB 399 PAN</t>
  </si>
  <si>
    <t>Marina Militare Italiana - AV8B Plus</t>
  </si>
  <si>
    <t>World Ducati Week 1/4</t>
  </si>
  <si>
    <t>FE 08-10</t>
  </si>
  <si>
    <t>World Ducati Week 2/4</t>
  </si>
  <si>
    <t>World Ducati Week 3/4</t>
  </si>
  <si>
    <t>World Ducati Week 4/4</t>
  </si>
  <si>
    <t>Concorso "La Provincia incontra la scuola"</t>
  </si>
  <si>
    <t>Spring piping school</t>
  </si>
  <si>
    <t>FIS - Campionati Italiani 2007</t>
  </si>
  <si>
    <t>Avioexpo 2007</t>
  </si>
  <si>
    <t>31.12.08</t>
  </si>
  <si>
    <t>Giuseppe Garibaldi - Milano</t>
  </si>
  <si>
    <t>Giuseppe Garibaldi - Torino</t>
  </si>
  <si>
    <t>Giuseppe Garibaldi - Parma</t>
  </si>
  <si>
    <t>Giuseppe Garibaldi - Carrara</t>
  </si>
  <si>
    <t>Lingue Di Terra - Italia</t>
  </si>
  <si>
    <t>Lingue Di Terra - Scozia</t>
  </si>
  <si>
    <t>Lingue Di Terra - Australia</t>
  </si>
  <si>
    <t>Lingue Di Terra - Africa</t>
  </si>
  <si>
    <t>L'Antico E Le Palme - Rosa</t>
  </si>
  <si>
    <t>Faro Di Forte Stella</t>
  </si>
  <si>
    <t>Premio David di Donatello</t>
  </si>
  <si>
    <t>31.12.09</t>
  </si>
  <si>
    <t>Raccontare La Comunicazione - Riccione 2007</t>
  </si>
  <si>
    <t>Europa Card Show - Centenario Del Francobollo 1/2</t>
  </si>
  <si>
    <t>FE 08-11</t>
  </si>
  <si>
    <t>Europa Card Show - Centenario Del Francobollo 2/2</t>
  </si>
  <si>
    <t>Cantiere delle navi antiche - Ricostruzione della nave</t>
  </si>
  <si>
    <t>FE 08-12</t>
  </si>
  <si>
    <t>Cantiere delle navi antiche - La nave D in fase di scavo</t>
  </si>
  <si>
    <t>Cantiere delle navi antiche - Copia in scala 1:1</t>
  </si>
  <si>
    <t>Cantiere delle navi antiche - La nave P in fase di scavo</t>
  </si>
  <si>
    <t>Parco Nazionale Del Pollino - Calabria</t>
  </si>
  <si>
    <t>Parco Del Delta Del Po - Emilia Romagna</t>
  </si>
  <si>
    <t>Parco Nazionale Della Maiella - Abruzzo</t>
  </si>
  <si>
    <t>Parco regionale Veneto Del Delta Del Po - Veneto</t>
  </si>
  <si>
    <t>Ci Prendiamo Cura Dei Telefonici Pubblici Q.AD.</t>
  </si>
  <si>
    <t>La Fornarina</t>
  </si>
  <si>
    <t>Scout - Scautismo E Fratellanza</t>
  </si>
  <si>
    <t>FE 08-13</t>
  </si>
  <si>
    <t>Scout - Spirit Flame</t>
  </si>
  <si>
    <t>Scout - Sir Baden Powell</t>
  </si>
  <si>
    <t>2° Festival dei borghi più belli d'Italia</t>
  </si>
  <si>
    <t>Ovunque Per Voi - Allieve</t>
  </si>
  <si>
    <t>FE 07-14</t>
  </si>
  <si>
    <t>Ovunque Per Voi - Corazzieri</t>
  </si>
  <si>
    <t>Ovunque Per Voi - Banda Musicale</t>
  </si>
  <si>
    <t>Ovunque Per Voi - Carica a Cavallo</t>
  </si>
  <si>
    <t>L'oro degli etruschi</t>
  </si>
  <si>
    <t>XXL Long 2007</t>
  </si>
  <si>
    <t>29° Salone Foggia</t>
  </si>
  <si>
    <t>L'Antico E Le Palme - Azzurra</t>
  </si>
  <si>
    <t>Palio della Balestra - Sansepolcro</t>
  </si>
  <si>
    <t>Diamante Peperoncino Festival</t>
  </si>
  <si>
    <t>Fondazione Handicap "Dopo Di Noi"</t>
  </si>
  <si>
    <t>In giro per castelli - Agazzano</t>
  </si>
  <si>
    <t>In giro per castelli - San Pietro in Cerro</t>
  </si>
  <si>
    <t>I Fantastici 4 - La Cosa</t>
  </si>
  <si>
    <t>I Fantastici 4 - La Torcia Umana</t>
  </si>
  <si>
    <t>I Fantastici 4 - La Donna Invisibile</t>
  </si>
  <si>
    <t>Spiderman 3 - Spiderman Grigio</t>
  </si>
  <si>
    <t>Spiderman 3 - Spiderman Nero</t>
  </si>
  <si>
    <t>Spiderman 3 - Spiderman Rosso</t>
  </si>
  <si>
    <t>South Park</t>
  </si>
  <si>
    <t>Giornata mondiale Dell'Alimentazione 2007</t>
  </si>
  <si>
    <t>Roma Aeternum Numfil 2007</t>
  </si>
  <si>
    <t>Il pavese 2007</t>
  </si>
  <si>
    <t>Leonessa d'Italia 2007</t>
  </si>
  <si>
    <t>Catalogo specializzato - Supplemento 15° edizione 2008</t>
  </si>
  <si>
    <t>FE 08-14</t>
  </si>
  <si>
    <t>Asaps.it</t>
  </si>
  <si>
    <t>Benetton rugby 2006/2007</t>
  </si>
  <si>
    <t>Arsenali medicei 1/2</t>
  </si>
  <si>
    <t>FE 08-15</t>
  </si>
  <si>
    <t>Arsenali medicei 2/2</t>
  </si>
  <si>
    <t>Sisley volley 2006/2007</t>
  </si>
  <si>
    <t>Collage Bolena 1/4</t>
  </si>
  <si>
    <t>Collage Bolena 2/4</t>
  </si>
  <si>
    <t>Collage Bolena 3/4</t>
  </si>
  <si>
    <t>Collage Bolena 4/4</t>
  </si>
  <si>
    <t>Carlo Goldoni - Il ventaglio</t>
  </si>
  <si>
    <t>Carlo Goldoni - Gli innamorati</t>
  </si>
  <si>
    <t>Carlo Goldoni - Arlecchino</t>
  </si>
  <si>
    <t>Carlo Goldoni - La locandiera</t>
  </si>
  <si>
    <t>O.D. Service</t>
  </si>
  <si>
    <t>Natta calzature</t>
  </si>
  <si>
    <t>Pintel in linea con il futuro</t>
  </si>
  <si>
    <t>Anche al sud c'è il nord</t>
  </si>
  <si>
    <t>FE 08-16</t>
  </si>
  <si>
    <t>Ducati round - 3 Turkish Gp Box</t>
  </si>
  <si>
    <t>La pubblicità che richiama</t>
  </si>
  <si>
    <t>52° Bophilex 2007</t>
  </si>
  <si>
    <t>Chiostro maiolicato di Santa Chiara</t>
  </si>
  <si>
    <t>30.06.09</t>
  </si>
  <si>
    <t>50° Modena filatelica numismatica</t>
  </si>
  <si>
    <t>23° Pantheon 2008 - Berlina di gala dorata, 1879</t>
  </si>
  <si>
    <t>23° Pantheon 2008 - Berlina di gala, fine secolo XVIII</t>
  </si>
  <si>
    <t>75° Anniversario della crociera nord atlantica</t>
  </si>
  <si>
    <t>F.C. Internazionale 1/5</t>
  </si>
  <si>
    <t>FE 09-01</t>
  </si>
  <si>
    <t>F.C. Internazionale 2/5</t>
  </si>
  <si>
    <t>F.C. Internazionale 3/5</t>
  </si>
  <si>
    <t>F.C. Internazionale 4/5</t>
  </si>
  <si>
    <t>F.C. Internazionale 5/5</t>
  </si>
  <si>
    <t>Napoli sotterranea - Cunicolo</t>
  </si>
  <si>
    <t>Napoli sotterranea - Ingresso</t>
  </si>
  <si>
    <t>Cento anni Inter</t>
  </si>
  <si>
    <t>FE 09-02</t>
  </si>
  <si>
    <t>Intercampus - Colombia</t>
  </si>
  <si>
    <t>FE 09-03</t>
  </si>
  <si>
    <t>Intercampus - Cuba</t>
  </si>
  <si>
    <t>Opere trafugate - Ritratto di donna (Klimt)</t>
  </si>
  <si>
    <t>FE 09-04</t>
  </si>
  <si>
    <t>Opere trafugate - Dr. Paul Ferdinand Gachet (Van Gogh)</t>
  </si>
  <si>
    <t>Opere trafugate - Testa di ragazza (Renoir)</t>
  </si>
  <si>
    <t>Opere trafugate - Nudo che scende le scale (Duchamp)</t>
  </si>
  <si>
    <t>Affreschi volanti - Kabuki</t>
  </si>
  <si>
    <t>Affreschi volanti - Un continuo evolversi…</t>
  </si>
  <si>
    <t>Affreschi volanti - Pulcinella e la zeza</t>
  </si>
  <si>
    <t>Affreschi volanti - Omaggio a Matisse</t>
  </si>
  <si>
    <t>Affreschi volanti - Senza titolo</t>
  </si>
  <si>
    <t>Affreschi volanti - Quo vadis, homine?</t>
  </si>
  <si>
    <t>Hello Europe!</t>
  </si>
  <si>
    <t>E' festa! Libera le tue parole</t>
  </si>
  <si>
    <t>Vastophil 2007</t>
  </si>
  <si>
    <t>CartaCanta 2007 - Giallocarta</t>
  </si>
  <si>
    <t>CartaCanta 2007 - Locandina Verde</t>
  </si>
  <si>
    <t>Mens sana basket</t>
  </si>
  <si>
    <t>109° Veronafil - M. Callas - Collage Bolena 3/4</t>
  </si>
  <si>
    <t>109° Veronafil - M. Callas - Collage Bolena 4/4</t>
  </si>
  <si>
    <t>VVFF - Sommozzatori, ricerca disperso</t>
  </si>
  <si>
    <t>FE 08-17</t>
  </si>
  <si>
    <t>VVFF - Squadre Saf, soccorso a persona</t>
  </si>
  <si>
    <t>VVFF - Squadre portuali, soccorso in mare</t>
  </si>
  <si>
    <t>VVFF - Squadre NBCR, esercitazione ricerca sostanza</t>
  </si>
  <si>
    <t>VVFF - Squadre aeroportuali, esercitazione antincendio</t>
  </si>
  <si>
    <t>VVFF - Unità cinofile, ricerca dispersi</t>
  </si>
  <si>
    <t>VVFF - Esercitazione nella metropolitana di Roma</t>
  </si>
  <si>
    <t>VVFF - Incendio capannone industriale</t>
  </si>
  <si>
    <t>VVFF - Elicotteristi, esercitazione soccorso a persona</t>
  </si>
  <si>
    <t>VVFF - Incendio deposito industriale</t>
  </si>
  <si>
    <t>VVFF - Festa nazionale vigili del fuoco</t>
  </si>
  <si>
    <t>Provincia di Viterbo</t>
  </si>
  <si>
    <t>CGIL - Il lavoro nero è illegale</t>
  </si>
  <si>
    <t>Roma aeternum numifil 2008 - Fontana di Mosé</t>
  </si>
  <si>
    <t>Pisa expo 2008</t>
  </si>
  <si>
    <t>FE 09-05</t>
  </si>
  <si>
    <t>Ecotur 2008</t>
  </si>
  <si>
    <t>16° Convegno di primavera 2008</t>
  </si>
  <si>
    <t>Apertura stagione P.A.N.</t>
  </si>
  <si>
    <t>FE 09-06</t>
  </si>
  <si>
    <t>Fiera del primo maggio - Arquata Scrivia 2008</t>
  </si>
  <si>
    <t>Civitas nova 2008</t>
  </si>
  <si>
    <t>Pescara colleziona 2008</t>
  </si>
  <si>
    <t>FE 09-07</t>
  </si>
  <si>
    <t>150° Anniversario apparizioni Madonna Lourdes</t>
  </si>
  <si>
    <t>CSL Coanedi</t>
  </si>
  <si>
    <t>Avon</t>
  </si>
  <si>
    <t>Umbra cuscinetti</t>
  </si>
  <si>
    <t>Novit assicurazioni</t>
  </si>
  <si>
    <t>Sistema service</t>
  </si>
  <si>
    <t>Lattoniere Airaghi</t>
  </si>
  <si>
    <t>FE 09-08</t>
  </si>
  <si>
    <t>Paracadutisti Rimini</t>
  </si>
  <si>
    <t>San Marco trasporti</t>
  </si>
  <si>
    <t>Provincia regionale di Agrigento</t>
  </si>
  <si>
    <t>Brigata granatieri di Sardegna</t>
  </si>
  <si>
    <t>110° Veronafil - 80° anniversario spedizione Italia 1</t>
  </si>
  <si>
    <t>110° Veronafil - 80° anniversario spedizione Italia 2</t>
  </si>
  <si>
    <t>Andrea Palladio 500</t>
  </si>
  <si>
    <t>Giornata azzurra AM 2008</t>
  </si>
  <si>
    <t>Faro di punta Scorno</t>
  </si>
  <si>
    <t>Faro di Torre Preposti</t>
  </si>
  <si>
    <t>Prestigio di cicloturismo</t>
  </si>
  <si>
    <t>FE 09-10</t>
  </si>
  <si>
    <t>Avellino Basket</t>
  </si>
  <si>
    <t>Opere trafugate - Natura morta (Morandi)</t>
  </si>
  <si>
    <t>Opere trafugate - Homme d'une… (Dalì)</t>
  </si>
  <si>
    <t>La Divina Commedia - Creatura</t>
  </si>
  <si>
    <t>La divina Commedia - Paolo e Francesca</t>
  </si>
  <si>
    <t>La Divina Commedia - Nessun maggior dolore…</t>
  </si>
  <si>
    <t>La Divina Commedia - Ultima spiaggia</t>
  </si>
  <si>
    <t>La Divina Commedia - Tra inferno e paradiso 1</t>
  </si>
  <si>
    <t>La Divina Commedia - Tra inferno e paradiso 2</t>
  </si>
  <si>
    <t>I 4 moschettieri e il feroce saladino</t>
  </si>
  <si>
    <t>FE 09-11</t>
  </si>
  <si>
    <t>Kammerlander in cima Al Jasemba - Nepal</t>
  </si>
  <si>
    <t>FE 09-12</t>
  </si>
  <si>
    <t>XXL Long 2007/2008</t>
  </si>
  <si>
    <t>Ducati round - 1 Doha Gp</t>
  </si>
  <si>
    <t>FE 09-13</t>
  </si>
  <si>
    <t>Ducati round - 3 Turkish Gp</t>
  </si>
  <si>
    <t>Ducati round - 4 Shangai Gp</t>
  </si>
  <si>
    <t>Ducati round - 7 Catalunya Gp</t>
  </si>
  <si>
    <t>Ducati round - 8 Donnington Gp</t>
  </si>
  <si>
    <t>Ducati round - 11 Laguna Seca Gp</t>
  </si>
  <si>
    <t>Ducati round - 12 Brno Gp</t>
  </si>
  <si>
    <t>Ducati round - 13 Misano Gp</t>
  </si>
  <si>
    <t>Ducati round - 15 Motegi Gp</t>
  </si>
  <si>
    <t>Ducati round - Campione del mondo 2007</t>
  </si>
  <si>
    <t>FE 09-14</t>
  </si>
  <si>
    <t>La tribuna del collezionista - Prof. Tommaso Valente</t>
  </si>
  <si>
    <t>50° Anniversario dell'apertura della SS. Flacca</t>
  </si>
  <si>
    <t>30.06.10</t>
  </si>
  <si>
    <t>Squadra Italia puzzle 1/3</t>
  </si>
  <si>
    <t>FE 10-01</t>
  </si>
  <si>
    <t>Squadra Italia puzzle 2/3</t>
  </si>
  <si>
    <t>Squadra Italia puzzle 3/3</t>
  </si>
  <si>
    <t>Italia SurfExpo - Salto</t>
  </si>
  <si>
    <t>Bicentenario Meucci</t>
  </si>
  <si>
    <t>FE 10-02</t>
  </si>
  <si>
    <t>2° Festa della montagna 2008</t>
  </si>
  <si>
    <t>FE 10-03</t>
  </si>
  <si>
    <t>CRI - Corpo infermiere volontarie 1908/2008</t>
  </si>
  <si>
    <t>Italia SurfExpo</t>
  </si>
  <si>
    <t>L'antico e le palme - Venditore di agli e cipolle</t>
  </si>
  <si>
    <t>L'antico e le palme - Venditore di cappelli</t>
  </si>
  <si>
    <t>Fano air show</t>
  </si>
  <si>
    <t>Argentario azzurro 2008</t>
  </si>
  <si>
    <t>Palio della Balestra - Sbandieratori 2008</t>
  </si>
  <si>
    <t>I moschettieri e… - D'Artagnan</t>
  </si>
  <si>
    <t>I moschettieri e… - Athos</t>
  </si>
  <si>
    <t>I moschettieri e… - Porthos</t>
  </si>
  <si>
    <t>I moschettieri e… - Aramis</t>
  </si>
  <si>
    <t>30° Salone Foggia</t>
  </si>
  <si>
    <t>Palladio 500 - Villa Caldogno</t>
  </si>
  <si>
    <t>Palladio 500 - Villa Badoer</t>
  </si>
  <si>
    <t>Palladio 500 - Villa Elmo</t>
  </si>
  <si>
    <t>Palladio 500 - Villa Pojana</t>
  </si>
  <si>
    <t>I borghi più belli d'Italia - Chiusa</t>
  </si>
  <si>
    <t>L'antico e le palme - Banditore di vino</t>
  </si>
  <si>
    <t>L'antico e le palme - Ciabattino</t>
  </si>
  <si>
    <t>24° Pantheon 2008 - Calèche barouche secolo XVIII</t>
  </si>
  <si>
    <t>24° Pantheon 2008 - Berlina di gala 1750</t>
  </si>
  <si>
    <t>Hello Europe! - Tiratura 200mila</t>
  </si>
  <si>
    <t>Hello Europe! - Tiratura 500mila</t>
  </si>
  <si>
    <t>Specchiasol</t>
  </si>
  <si>
    <t>EF Education First</t>
  </si>
  <si>
    <t>31.12.10</t>
  </si>
  <si>
    <t>Il feroce Saladino - temibile scimitarra</t>
  </si>
  <si>
    <t>Palladio 500 - Villa Saraceno</t>
  </si>
  <si>
    <t>Palladio 500 - Villa Cornaro</t>
  </si>
  <si>
    <t>Palladio 500 - Villa Foscari</t>
  </si>
  <si>
    <t>Palladio 500 - Villa Maser</t>
  </si>
  <si>
    <t>Sweet sweet Christmas - Italia</t>
  </si>
  <si>
    <t>Sweet sweet Christmas - Germania</t>
  </si>
  <si>
    <t>Sweet sweet Christmas - Inghilterra</t>
  </si>
  <si>
    <t>Sweet sweet Christmas - Francia</t>
  </si>
  <si>
    <t>XXL Long 2008</t>
  </si>
  <si>
    <t>Gettoni telefonici italiani - STIPEL</t>
  </si>
  <si>
    <t>FE 10-04</t>
  </si>
  <si>
    <t>Gettoni telefonici italiani - TELVE</t>
  </si>
  <si>
    <t>Gettoni telefonici italiani - TIMO</t>
  </si>
  <si>
    <t>Gettoni telefonici italiani - TETI</t>
  </si>
  <si>
    <t>Gettoni telefonici italiani - SET</t>
  </si>
  <si>
    <t>Gettoni telefonici italiani - SIP</t>
  </si>
  <si>
    <t>Bicentenario Meucci - Pisa 2008</t>
  </si>
  <si>
    <t>53° Bophilex 2008</t>
  </si>
  <si>
    <t>Roma Aeternum numifil 2008 - Fontana delle tartarughe</t>
  </si>
  <si>
    <t>CartaCanta - Locandina</t>
  </si>
  <si>
    <t>CartaCanta - Libro d'artista</t>
  </si>
  <si>
    <t>111° Veronafil - 90° anniversario grande guerra alpino</t>
  </si>
  <si>
    <t>111° Veronafil - 90° anniversario mare nostro</t>
  </si>
  <si>
    <t>Il pavese 2008</t>
  </si>
  <si>
    <t>Leonessa d'Italia 2008</t>
  </si>
  <si>
    <t>150° Ann.rio dei francobolli delle poste Napoletane</t>
  </si>
  <si>
    <t>Mercatino di Natale 2008</t>
  </si>
  <si>
    <t>Fili d'amore - Punto Assisi</t>
  </si>
  <si>
    <t>Fili d'amore - Ricamo deruta policromo</t>
  </si>
  <si>
    <t>Fili d'amore - Ars Wetana</t>
  </si>
  <si>
    <t>Fili d'amore - Ars Panicalensis</t>
  </si>
  <si>
    <t>Fili d'amore - Punto Umbro</t>
  </si>
  <si>
    <t>Fili d'amore - Merletto d'Irlanda</t>
  </si>
  <si>
    <t>Fili d'amore - Ex animo</t>
  </si>
  <si>
    <t>Fili d'amore - Pax Tecum</t>
  </si>
  <si>
    <t>Fili d'amore - Purus amor beatitudo</t>
  </si>
  <si>
    <t>Fili d'amore - Ignis ardens</t>
  </si>
  <si>
    <t>Fili d'amore - Toto Corde</t>
  </si>
  <si>
    <t>Fili d'amore - Labor spes voluntas</t>
  </si>
  <si>
    <t>Associazione Grande Nord - Orso polare e gabbiano avorio</t>
  </si>
  <si>
    <t>Festa dei Vigili del Fuoco - Santa Barbara 2008</t>
  </si>
  <si>
    <t>Giornata mondiale alimentazione 2008</t>
  </si>
  <si>
    <t>Mersì - Supermercati</t>
  </si>
  <si>
    <t>Il Leone - Shopping center</t>
  </si>
  <si>
    <t>Fondo DMD</t>
  </si>
  <si>
    <t>Mulagi</t>
  </si>
  <si>
    <t>Alice team - Tony Elias</t>
  </si>
  <si>
    <t>FE 10-07</t>
  </si>
  <si>
    <t>Alice team - Sylvain Guintoli</t>
  </si>
  <si>
    <t>I borghi più belli - Castiglione del lago</t>
  </si>
  <si>
    <t>Il trovatutto</t>
  </si>
  <si>
    <t>Maegi - Il Camiciaio</t>
  </si>
  <si>
    <t>Il caso Caritas</t>
  </si>
  <si>
    <t>Bike Expo Show Padova 2009</t>
  </si>
  <si>
    <t>25° Pantheon 2009 - Basilica di San Savino</t>
  </si>
  <si>
    <t>25° Pantheon 2009 - Giocatore di scacchi</t>
  </si>
  <si>
    <t>Genova 2009</t>
  </si>
  <si>
    <t>17° Convegno di primavera Bologna</t>
  </si>
  <si>
    <t>Giovanni Virginio Schiapparelli</t>
  </si>
  <si>
    <t>Roma Aeternum numfil - Fontana dei cavalli marini</t>
  </si>
  <si>
    <t>Roma Aeternum numifil - Fontana del tritone</t>
  </si>
  <si>
    <t>Rifacimento turistiche - Torre di Pisa</t>
  </si>
  <si>
    <t>FE 10-08</t>
  </si>
  <si>
    <t>30.06.11</t>
  </si>
  <si>
    <t>Pisa Expo 2011</t>
  </si>
  <si>
    <t>FE 11-01</t>
  </si>
  <si>
    <t>15 Anni di grandi collezioni</t>
  </si>
  <si>
    <t>Marina Militare - AV8 B Plus</t>
  </si>
  <si>
    <t>FE 10-09</t>
  </si>
  <si>
    <t>Marina Militare - Cacciatorpediniere A. Doria</t>
  </si>
  <si>
    <t>Marina Militare - Portaerei Cavour</t>
  </si>
  <si>
    <t>Marina Militare - Elicottero EH 101</t>
  </si>
  <si>
    <t>Multitel</t>
  </si>
  <si>
    <t>A.DI.LIM.</t>
  </si>
  <si>
    <t>40° Anniversario uomo sulla luna</t>
  </si>
  <si>
    <t>FE 10-10</t>
  </si>
  <si>
    <t>Civitas Nova 2009</t>
  </si>
  <si>
    <t>Carrozzeria 3B</t>
  </si>
  <si>
    <t>Ass.ne culturale Borrello Estate 2009</t>
  </si>
  <si>
    <t>FE 10-11</t>
  </si>
  <si>
    <t>Ducati Sachsering 2008</t>
  </si>
  <si>
    <t>Ducati Monster 696 1/2</t>
  </si>
  <si>
    <t>Ducati Monster 696 2/2</t>
  </si>
  <si>
    <t>Faro di Punta Scorno</t>
  </si>
  <si>
    <t>Bauhaus - Forma - Geometrie</t>
  </si>
  <si>
    <t>Bauhaus - Forma - Il segno</t>
  </si>
  <si>
    <t>Bauhaus - Forma - Gioco di sedie</t>
  </si>
  <si>
    <t>Bauhaus - Forma - Forma luce colore</t>
  </si>
  <si>
    <t>Bauhaus - Forma - 90° B</t>
  </si>
  <si>
    <t>Bauhaus - Forma - Quadro, cerchio, triangolo</t>
  </si>
  <si>
    <t>Bauhaus - Colore - Scomposizione cromatica</t>
  </si>
  <si>
    <t>Bauhaus - Colore - 90</t>
  </si>
  <si>
    <t>Bauhaus - Luce - Off</t>
  </si>
  <si>
    <t>Bauhaus - Luce - B movimento</t>
  </si>
  <si>
    <t>Bauhaus - Colore - La danza</t>
  </si>
  <si>
    <t>Le infiorate di Spello</t>
  </si>
  <si>
    <t>L'antico e le palme - Gran mercato dell'antico</t>
  </si>
  <si>
    <t>112° Veronafil - F. Bianchini</t>
  </si>
  <si>
    <t>112° Veronafil - G. Fracastoro</t>
  </si>
  <si>
    <t>31.12.11</t>
  </si>
  <si>
    <t>TIM - Italia Montenegro</t>
  </si>
  <si>
    <t>FE 11-02</t>
  </si>
  <si>
    <t>Italia Surf Expo 2009</t>
  </si>
  <si>
    <t>FE 11-03</t>
  </si>
  <si>
    <t>Ducati team 1/3</t>
  </si>
  <si>
    <t>FE 11-04</t>
  </si>
  <si>
    <t>Ducati team 2/3</t>
  </si>
  <si>
    <t>Ducati team 3/3</t>
  </si>
  <si>
    <t>31° Salone Foggia</t>
  </si>
  <si>
    <t>26° Pantheon - Toro</t>
  </si>
  <si>
    <t>26° Pantheon - Pesci</t>
  </si>
  <si>
    <t>I borghi più belli d'Italia - S. Lorenzo in Banale (Rango)</t>
  </si>
  <si>
    <t>Alò Romania</t>
  </si>
  <si>
    <t>CartaCanta - Festival Expò Graphicfest</t>
  </si>
  <si>
    <t>CartaCanta - Festival Expò</t>
  </si>
  <si>
    <t>R. Gerardi - Passione</t>
  </si>
  <si>
    <t>R. Gerardi - Avere cura</t>
  </si>
  <si>
    <t>R. Gerardi - Comunicare</t>
  </si>
  <si>
    <t>Rifacimento turistiche - Mulino a vento</t>
  </si>
  <si>
    <t>Rifacimento turistiche - Particolare di Michelangelo</t>
  </si>
  <si>
    <t>Rifacimento turistiche - Alberobello</t>
  </si>
  <si>
    <t>Rifacimento turistiche - Portofino</t>
  </si>
  <si>
    <t>Rifacimento turistiche - Ascoli Piceno</t>
  </si>
  <si>
    <t>Rifacimento turistiche - Valtellina</t>
  </si>
  <si>
    <t>Rifacimento turistiche - Castellana Grotte</t>
  </si>
  <si>
    <t>Rifacimento turistiche - Ercolano</t>
  </si>
  <si>
    <t>Rifacimento turistiche - Bologna</t>
  </si>
  <si>
    <t>Rifacimento turistiche - Goni</t>
  </si>
  <si>
    <t>Rifacimento turistiche - I bronzi di Riace</t>
  </si>
  <si>
    <t>Pisa - Autunno 2009</t>
  </si>
  <si>
    <t>FE 11-05</t>
  </si>
  <si>
    <t>L'Italia con l'ONU</t>
  </si>
  <si>
    <t>Seneca - Il bacio</t>
  </si>
  <si>
    <t>Seneca - Il fattorino</t>
  </si>
  <si>
    <t>Seneca - La vite</t>
  </si>
  <si>
    <t>Seneca - Nigro e Bianca</t>
  </si>
  <si>
    <t>Seneca - Gli innamorati</t>
  </si>
  <si>
    <t>Seneca - Il pagliaccio</t>
  </si>
  <si>
    <t>Seneca - Le portatrici di cacao</t>
  </si>
  <si>
    <t>Seneca - II Coppa</t>
  </si>
  <si>
    <t>Seneca - III Coppa</t>
  </si>
  <si>
    <t>Seneca - IV Coppa</t>
  </si>
  <si>
    <t>Seneca - La moto</t>
  </si>
  <si>
    <t>Seneca - La coppa</t>
  </si>
  <si>
    <t>54° Bophilex 2009 - 100 years anniversary Bologna F.C.</t>
  </si>
  <si>
    <t>Mercatino di Natale 2009</t>
  </si>
  <si>
    <t>FE 11-06</t>
  </si>
  <si>
    <t>Motorshow 2009 - Casey Stoner</t>
  </si>
  <si>
    <t>113° Veronafil - L'arena</t>
  </si>
  <si>
    <t>113° Veronafil - Il Gazzo veronese</t>
  </si>
  <si>
    <t>31.12.12</t>
  </si>
  <si>
    <t>Meno impatto sull'ambiente</t>
  </si>
  <si>
    <t>30.06.12</t>
  </si>
  <si>
    <t>Ami l'ambiente</t>
  </si>
  <si>
    <t>31.12.13</t>
  </si>
  <si>
    <t>30.06.14</t>
  </si>
  <si>
    <t>31.12.14</t>
  </si>
  <si>
    <t>31.12.15</t>
  </si>
  <si>
    <t>31.12.16</t>
  </si>
  <si>
    <t>Youth Hostel</t>
  </si>
  <si>
    <t>Come va a casa?</t>
  </si>
  <si>
    <t>31.12.17</t>
  </si>
  <si>
    <t>Da sempre amiamo darvi del TU-TU</t>
  </si>
  <si>
    <t>31.12.18</t>
  </si>
  <si>
    <t>Fibra di TIM - Naviga ad Ultravelocità a Casa Tua</t>
  </si>
  <si>
    <t>31.12.19</t>
  </si>
  <si>
    <t>Naviga a tutta fibra con TIM</t>
  </si>
  <si>
    <t>Attacca tu</t>
  </si>
  <si>
    <t>AAP1</t>
  </si>
  <si>
    <t xml:space="preserve">2° Gruppo SIDA </t>
  </si>
  <si>
    <t>AAP2</t>
  </si>
  <si>
    <t>AAP3</t>
  </si>
  <si>
    <t>AAP4</t>
  </si>
  <si>
    <t>dic-85</t>
  </si>
  <si>
    <t>AAP5</t>
  </si>
  <si>
    <t>AAP6</t>
  </si>
  <si>
    <t>AAP7</t>
  </si>
  <si>
    <t xml:space="preserve">3° Gruppo SIDA </t>
  </si>
  <si>
    <t>AAP8</t>
  </si>
  <si>
    <t>AAP8A</t>
  </si>
  <si>
    <t>AAP9</t>
  </si>
  <si>
    <t>AAP10</t>
  </si>
  <si>
    <t>AAP11</t>
  </si>
  <si>
    <t>AAP12</t>
  </si>
  <si>
    <t>AAP12A</t>
  </si>
  <si>
    <t>AAP13</t>
  </si>
  <si>
    <t>31.12.86</t>
  </si>
  <si>
    <t>AAP14</t>
  </si>
  <si>
    <t>AAP15</t>
  </si>
  <si>
    <t>AAP16</t>
  </si>
  <si>
    <t>31.12.87</t>
  </si>
  <si>
    <t>AAP16A</t>
  </si>
  <si>
    <t>AAP17</t>
  </si>
  <si>
    <t>31.12.88</t>
  </si>
  <si>
    <t>AAP18</t>
  </si>
  <si>
    <t>Trentino - Appiano - Bolzano / Eppan - Bozen</t>
  </si>
  <si>
    <t>AA1</t>
  </si>
  <si>
    <t>Fasce orarie</t>
  </si>
  <si>
    <t>AA2</t>
  </si>
  <si>
    <t>AA3</t>
  </si>
  <si>
    <t>AA4</t>
  </si>
  <si>
    <t>AA5</t>
  </si>
  <si>
    <t>AA6</t>
  </si>
  <si>
    <t>AA6A</t>
  </si>
  <si>
    <t>AA7</t>
  </si>
  <si>
    <t>AA8</t>
  </si>
  <si>
    <t>AA9</t>
  </si>
  <si>
    <t>AANE1</t>
  </si>
  <si>
    <t>AA10</t>
  </si>
  <si>
    <t>1,5</t>
  </si>
  <si>
    <t>AA11</t>
  </si>
  <si>
    <t>AA12</t>
  </si>
  <si>
    <t>AA13</t>
  </si>
  <si>
    <t>AA14</t>
  </si>
  <si>
    <t>AA15</t>
  </si>
  <si>
    <t>AA16</t>
  </si>
  <si>
    <t>AA17</t>
  </si>
  <si>
    <t>AA18</t>
  </si>
  <si>
    <t>AA19</t>
  </si>
  <si>
    <t>AA20</t>
  </si>
  <si>
    <t>AA21</t>
  </si>
  <si>
    <t>AA22</t>
  </si>
  <si>
    <t>AA23</t>
  </si>
  <si>
    <t>AA24</t>
  </si>
  <si>
    <t>AA25</t>
  </si>
  <si>
    <t>AA26</t>
  </si>
  <si>
    <t>AA27</t>
  </si>
  <si>
    <t>AA28</t>
  </si>
  <si>
    <t>AA29</t>
  </si>
  <si>
    <t>AA30</t>
  </si>
  <si>
    <t>AA31</t>
  </si>
  <si>
    <t>AA32</t>
  </si>
  <si>
    <t>AA33</t>
  </si>
  <si>
    <t>AA34</t>
  </si>
  <si>
    <t>AA34A</t>
  </si>
  <si>
    <t>Peugeot 306 - ditta Technicard System</t>
  </si>
  <si>
    <t>AA35</t>
  </si>
  <si>
    <t>AA36</t>
  </si>
  <si>
    <t>AA37</t>
  </si>
  <si>
    <t>AA38</t>
  </si>
  <si>
    <t>AA39</t>
  </si>
  <si>
    <t>AA40</t>
  </si>
  <si>
    <t>AA41</t>
  </si>
  <si>
    <t>AA42</t>
  </si>
  <si>
    <t>AA43</t>
  </si>
  <si>
    <t>AA43A</t>
  </si>
  <si>
    <t>AA44</t>
  </si>
  <si>
    <t>AA45</t>
  </si>
  <si>
    <t>AA46</t>
  </si>
  <si>
    <t>AA47</t>
  </si>
  <si>
    <t>AA48</t>
  </si>
  <si>
    <t>AA49</t>
  </si>
  <si>
    <t>AA50</t>
  </si>
  <si>
    <t>Mercatino di Natale</t>
  </si>
  <si>
    <t>AA 97-01</t>
  </si>
  <si>
    <t>AA51</t>
  </si>
  <si>
    <t>AA52</t>
  </si>
  <si>
    <t>Alta Badia</t>
  </si>
  <si>
    <t>AA53</t>
  </si>
  <si>
    <t>AA54</t>
  </si>
  <si>
    <t>Protezione Civile</t>
  </si>
  <si>
    <t>AA55</t>
  </si>
  <si>
    <t>AA56</t>
  </si>
  <si>
    <t>Lotta all'AIDS</t>
  </si>
  <si>
    <t>AA57</t>
  </si>
  <si>
    <t>AA58</t>
  </si>
  <si>
    <t>0,6</t>
  </si>
  <si>
    <t>AA59</t>
  </si>
  <si>
    <t>AA60</t>
  </si>
  <si>
    <t>Non cercarla lontano - Mongolfiere</t>
  </si>
  <si>
    <t>AA61</t>
  </si>
  <si>
    <t>Non cercarla lontano - Scalatore</t>
  </si>
  <si>
    <t>AA61A</t>
  </si>
  <si>
    <t>AA62</t>
  </si>
  <si>
    <t>Fiera campionaria intern. Bolzano</t>
  </si>
  <si>
    <t>AA 99-01</t>
  </si>
  <si>
    <t>AA63</t>
  </si>
  <si>
    <t>AA64</t>
  </si>
  <si>
    <t>Dolomiti - Gruppo delle Odle</t>
  </si>
  <si>
    <t>AA 99-02</t>
  </si>
  <si>
    <t>AA65</t>
  </si>
  <si>
    <t>AA66</t>
  </si>
  <si>
    <t>AA67</t>
  </si>
  <si>
    <t>AA68</t>
  </si>
  <si>
    <t>AA69</t>
  </si>
  <si>
    <t>AA70</t>
  </si>
  <si>
    <t>AA71</t>
  </si>
  <si>
    <t>Dolomiti - Marmolada</t>
  </si>
  <si>
    <t>AA72</t>
  </si>
  <si>
    <t>AA73</t>
  </si>
  <si>
    <t>Michael Pacher</t>
  </si>
  <si>
    <t>AA 00-03</t>
  </si>
  <si>
    <t>AA74</t>
  </si>
  <si>
    <t>Mercatini di Natale</t>
  </si>
  <si>
    <t>AA 00-04</t>
  </si>
  <si>
    <t>AA75</t>
  </si>
  <si>
    <t>Alta Badia - 14° coppa di sci alpino 2000</t>
  </si>
  <si>
    <t>AA 00-05</t>
  </si>
  <si>
    <t>AA76</t>
  </si>
  <si>
    <t>La 10 vince</t>
  </si>
  <si>
    <t>AA77</t>
  </si>
  <si>
    <t>AA78</t>
  </si>
  <si>
    <t>AA79</t>
  </si>
  <si>
    <t>AA80</t>
  </si>
  <si>
    <t>1.000 anni della Valgardena</t>
  </si>
  <si>
    <t>AA 01-01</t>
  </si>
  <si>
    <t>AA81</t>
  </si>
  <si>
    <t>Castel Fontana - Brunnenburg</t>
  </si>
  <si>
    <t>AA82</t>
  </si>
  <si>
    <t>Telefono giovani</t>
  </si>
  <si>
    <t>AA 01-03</t>
  </si>
  <si>
    <t>AA83</t>
  </si>
  <si>
    <t>La civetta</t>
  </si>
  <si>
    <t>AA84</t>
  </si>
  <si>
    <t>La raganella</t>
  </si>
  <si>
    <t>AA85</t>
  </si>
  <si>
    <t>Alta Badia - Alpine ski world cup 2000</t>
  </si>
  <si>
    <t>AA86</t>
  </si>
  <si>
    <t>AA87</t>
  </si>
  <si>
    <t>AA88</t>
  </si>
  <si>
    <t>AA89</t>
  </si>
  <si>
    <t>Gioielli del mare - Corculum Cardissa</t>
  </si>
  <si>
    <t>AA90</t>
  </si>
  <si>
    <t>Holy year 2000</t>
  </si>
  <si>
    <t>AA 02-01</t>
  </si>
  <si>
    <t>AA91</t>
  </si>
  <si>
    <t>Alta Badia - 16° Dolomiti Supertrophy</t>
  </si>
  <si>
    <t>AA 02-02</t>
  </si>
  <si>
    <t>AA92</t>
  </si>
  <si>
    <t>Parchi naturali - Sciliar</t>
  </si>
  <si>
    <t>AA 03-01</t>
  </si>
  <si>
    <t>AA93</t>
  </si>
  <si>
    <t>Parchi naturali - Gruppo di Tessa</t>
  </si>
  <si>
    <t>AA94</t>
  </si>
  <si>
    <t>Parchi naturali - Puez-Odle</t>
  </si>
  <si>
    <t>AA95</t>
  </si>
  <si>
    <t>Parchi naturali - Fanes-Sennes-Braies</t>
  </si>
  <si>
    <t>AA96</t>
  </si>
  <si>
    <t>Parchi naturali - Monte Corno</t>
  </si>
  <si>
    <t>AA97</t>
  </si>
  <si>
    <t>Parchi naturali - Dolomiti di Sesto</t>
  </si>
  <si>
    <t>AA98</t>
  </si>
  <si>
    <t>Parchi naturali - Vedrette</t>
  </si>
  <si>
    <t>AA99</t>
  </si>
  <si>
    <t>XIV Raduno Int. Vigili del fuoco</t>
  </si>
  <si>
    <t>AA100</t>
  </si>
  <si>
    <t>Trentino d'arte 1/5</t>
  </si>
  <si>
    <t>AA 03-02</t>
  </si>
  <si>
    <t>AA101</t>
  </si>
  <si>
    <t>Trentino d'arte 2/5</t>
  </si>
  <si>
    <t>AA102</t>
  </si>
  <si>
    <t>Trentino d'arte 3/5</t>
  </si>
  <si>
    <t>AA103</t>
  </si>
  <si>
    <t>Trentino d'arte 4/5</t>
  </si>
  <si>
    <t>AA104</t>
  </si>
  <si>
    <t>Trentino d'arte 5/5</t>
  </si>
  <si>
    <t>AA105</t>
  </si>
  <si>
    <t>Linee di Italia 2001</t>
  </si>
  <si>
    <t>AA 03-03</t>
  </si>
  <si>
    <t>AA106</t>
  </si>
  <si>
    <t>Trentino montagna - Lavoro 1/5</t>
  </si>
  <si>
    <t>AA 04-01</t>
  </si>
  <si>
    <t>AA107</t>
  </si>
  <si>
    <t>Trentino montagna - Acqua 2/5</t>
  </si>
  <si>
    <t>AA108</t>
  </si>
  <si>
    <t>AA109</t>
  </si>
  <si>
    <t>Trentino montagna - Museo d'arte moderna 3/5</t>
  </si>
  <si>
    <t>AA 04-02</t>
  </si>
  <si>
    <t>AA110</t>
  </si>
  <si>
    <t>Trentino montagna - Montagna 4/5</t>
  </si>
  <si>
    <t>AA111</t>
  </si>
  <si>
    <t>Trentino montagna - Cattedrale 5/5</t>
  </si>
  <si>
    <t>AA112</t>
  </si>
  <si>
    <t>AA113</t>
  </si>
  <si>
    <t>Da digito un sms</t>
  </si>
  <si>
    <t>AA114</t>
  </si>
  <si>
    <t>Mercatini originali dell'Alto Adige</t>
  </si>
  <si>
    <t>AA115</t>
  </si>
  <si>
    <t>Trento scienza</t>
  </si>
  <si>
    <t>AA 04-03</t>
  </si>
  <si>
    <t>AA116</t>
  </si>
  <si>
    <t>Museo macchine da scrivere "Peter Mitterhofer"</t>
  </si>
  <si>
    <t>AA 04-04</t>
  </si>
  <si>
    <t>AA117</t>
  </si>
  <si>
    <t>Meteo - bollettino nivometereologico</t>
  </si>
  <si>
    <t>AA118</t>
  </si>
  <si>
    <t>Servizio giovani</t>
  </si>
  <si>
    <t>AA119</t>
  </si>
  <si>
    <t>AA120</t>
  </si>
  <si>
    <t>K2 - Cinquant'anni dopo…</t>
  </si>
  <si>
    <t>AA 05-02</t>
  </si>
  <si>
    <t>AA121</t>
  </si>
  <si>
    <t>K2 - Ascensione solitaria…</t>
  </si>
  <si>
    <t>AA122</t>
  </si>
  <si>
    <t>K2 - Il re degli ottomila…</t>
  </si>
  <si>
    <t>AA123</t>
  </si>
  <si>
    <t>Highlights - Snow</t>
  </si>
  <si>
    <t>AA 05-03</t>
  </si>
  <si>
    <t>AA124</t>
  </si>
  <si>
    <t>Museo storico culturale Castel Tirolo</t>
  </si>
  <si>
    <t>AA125</t>
  </si>
  <si>
    <t>Highlights - Summer</t>
  </si>
  <si>
    <t>AA126</t>
  </si>
  <si>
    <t>Stabinger</t>
  </si>
  <si>
    <t>AA127</t>
  </si>
  <si>
    <t>Fila sprint 2006</t>
  </si>
  <si>
    <t>AA128</t>
  </si>
  <si>
    <t>Fiera del tempo libero</t>
  </si>
  <si>
    <t>AA129</t>
  </si>
  <si>
    <t>I giardini di Trauttmansdorf</t>
  </si>
  <si>
    <t>AA130</t>
  </si>
  <si>
    <t>Kammerlander in cima al Jasemba - Nepal</t>
  </si>
  <si>
    <t>AA 09-01</t>
  </si>
  <si>
    <t>AA131</t>
  </si>
  <si>
    <t>Kammerlander</t>
  </si>
  <si>
    <t>Priv 1AA</t>
  </si>
  <si>
    <t>10 sc</t>
  </si>
  <si>
    <t>Bolzano - Mercatino di Natale 1992</t>
  </si>
  <si>
    <t>AA 91-01</t>
  </si>
  <si>
    <t>Priv 2AA</t>
  </si>
  <si>
    <t>Ice Hockey '94 - Val di Fassa</t>
  </si>
  <si>
    <t>AA 95-01</t>
  </si>
  <si>
    <t>Priv 3AA</t>
  </si>
  <si>
    <t>AA 95-02</t>
  </si>
  <si>
    <t>Priv 4AA</t>
  </si>
  <si>
    <t>Priv 5AA</t>
  </si>
  <si>
    <t>Alta Badia - Dolomiti</t>
  </si>
  <si>
    <t>AA 97-02</t>
  </si>
  <si>
    <t>BM01</t>
  </si>
  <si>
    <t>Bianca - Balcani - cod. 00075</t>
  </si>
  <si>
    <t>BM02</t>
  </si>
  <si>
    <t>Emissione dedicata bianca - cod. 00076</t>
  </si>
  <si>
    <t>BM03</t>
  </si>
  <si>
    <t>Emissione dedicata rossa - cod. 00077</t>
  </si>
  <si>
    <t>BM04</t>
  </si>
  <si>
    <t>Emissione dedicata rossa - cod. 00078</t>
  </si>
  <si>
    <t>BM05</t>
  </si>
  <si>
    <t>Emissione dedicata grigia - cod. 00079</t>
  </si>
  <si>
    <t>BM06</t>
  </si>
  <si>
    <t>Emissione dedicata rossa - cod. 00080 (codice grande)</t>
  </si>
  <si>
    <t>BM06a</t>
  </si>
  <si>
    <t>Emissione dedicata rossa - cod. 00080 (codice piccolo)</t>
  </si>
  <si>
    <t>BM07</t>
  </si>
  <si>
    <t>Emissione dedicata rossa - cod. 00081</t>
  </si>
  <si>
    <t>BM08</t>
  </si>
  <si>
    <t>Emissione dedicata rossa - cod. 00082 (codice grande)</t>
  </si>
  <si>
    <t>BM08a</t>
  </si>
  <si>
    <t>Emissione dedicata rossa - cod. 00082 (codice piccolo)</t>
  </si>
  <si>
    <t>BM09</t>
  </si>
  <si>
    <t>Esercito Italiano - cod. 00083</t>
  </si>
  <si>
    <t>CH 04-02</t>
  </si>
  <si>
    <t>BM10</t>
  </si>
  <si>
    <t>Esercito Italiano - cod. 00084</t>
  </si>
  <si>
    <t>BM11</t>
  </si>
  <si>
    <t>Esercito Italiano - cod. 00085 (codice grande)</t>
  </si>
  <si>
    <t>BM11a</t>
  </si>
  <si>
    <t>Esercito Italiano - cod. 00085 (codice piccolo)</t>
  </si>
  <si>
    <t>BM12</t>
  </si>
  <si>
    <t>Esercito Italiano - cod. 00086</t>
  </si>
  <si>
    <t>BM13</t>
  </si>
  <si>
    <t>Task force Nibbio - cod. 00087</t>
  </si>
  <si>
    <t>BM14</t>
  </si>
  <si>
    <t>Task force Nibbio - cod. 00088</t>
  </si>
  <si>
    <t>BM15</t>
  </si>
  <si>
    <t>187° Paracadutisti - cod. 00089 (codice grande)</t>
  </si>
  <si>
    <t>BM15a</t>
  </si>
  <si>
    <t>187° Paracadutisti - cod. 00089 (codice piccolo)</t>
  </si>
  <si>
    <t>BM16</t>
  </si>
  <si>
    <t>187° Paracadutisti - cod. 00090</t>
  </si>
  <si>
    <t>BM17</t>
  </si>
  <si>
    <t>KFOR - cod. 00091 (codice grande)</t>
  </si>
  <si>
    <t>BM17a</t>
  </si>
  <si>
    <t>KFOR - cod. 00091 (codice piccolo)</t>
  </si>
  <si>
    <t>BM18</t>
  </si>
  <si>
    <t>KFOR - cod. 00092 (codice grande)</t>
  </si>
  <si>
    <t>BM18a</t>
  </si>
  <si>
    <t>KFOR - cod. 00092 (codice piccolo)</t>
  </si>
  <si>
    <t>BM19</t>
  </si>
  <si>
    <t>Multinational Brigade West - cod. 00093</t>
  </si>
  <si>
    <t>BM20</t>
  </si>
  <si>
    <t>Multinational Brigade West - cod. 00094 (codice grande)</t>
  </si>
  <si>
    <t>BM20a</t>
  </si>
  <si>
    <t>Multinational Brigade West - cod. 00094 (codice piccolo)</t>
  </si>
  <si>
    <t>BM21</t>
  </si>
  <si>
    <t>Joint Guardian Kosovo - cod. 00095</t>
  </si>
  <si>
    <t>BM22</t>
  </si>
  <si>
    <t>Joint Guardian Kosovo - cod. 00096</t>
  </si>
  <si>
    <t>BM23</t>
  </si>
  <si>
    <t>Radio west - cod. 00097</t>
  </si>
  <si>
    <t>BM24</t>
  </si>
  <si>
    <t>Radio west - cod. 00098 (codice grande)</t>
  </si>
  <si>
    <t>BM24a</t>
  </si>
  <si>
    <t>Radio west - cod. 00098 (codice piccolo)</t>
  </si>
  <si>
    <t>BM25</t>
  </si>
  <si>
    <t>Italfor Afghanistan - cod. 00099</t>
  </si>
  <si>
    <t>BM26</t>
  </si>
  <si>
    <t>Lancieri di Novara - cod. 00100 (codice grande)</t>
  </si>
  <si>
    <t>BM26a</t>
  </si>
  <si>
    <t>Lancieri di Novara - cod. 00100 (codice piccolo)</t>
  </si>
  <si>
    <t>BM27</t>
  </si>
  <si>
    <t>Battaglione Tonale - cod. 00101 (codice grande)</t>
  </si>
  <si>
    <t>BM27a</t>
  </si>
  <si>
    <t>Battaglione Tonale - cod. 00101 (codice piccolo)</t>
  </si>
  <si>
    <t>BM28</t>
  </si>
  <si>
    <t>Esercito Italiano - cod. 00102</t>
  </si>
  <si>
    <t>BM29</t>
  </si>
  <si>
    <t>Esercito Italiano - cod. 00103</t>
  </si>
  <si>
    <t>BM30</t>
  </si>
  <si>
    <t>Arma dei carabinieri - cod. 00104 (codice grande)</t>
  </si>
  <si>
    <t>BM30a</t>
  </si>
  <si>
    <t>Arma dei carabinieri - cod. 00104 (codice piccolo)</t>
  </si>
  <si>
    <t>BM31</t>
  </si>
  <si>
    <t>Arma dei carabinieri - cod. 00105</t>
  </si>
  <si>
    <t>Pentel</t>
  </si>
  <si>
    <t>Sport</t>
  </si>
  <si>
    <t>Pinocchio</t>
  </si>
  <si>
    <t>84° Giro d'Italia</t>
  </si>
  <si>
    <t>1397 - 1398</t>
  </si>
  <si>
    <t>Ori Olimpici</t>
  </si>
  <si>
    <t>1289 - 1290</t>
  </si>
  <si>
    <t>Teatro alla Scala</t>
  </si>
  <si>
    <t>1999 - 2000</t>
  </si>
  <si>
    <t>2010 - 2011</t>
  </si>
  <si>
    <t>Gioco Bonsai</t>
  </si>
  <si>
    <t>2097 - 2098</t>
  </si>
  <si>
    <t>2182 - 2183</t>
  </si>
  <si>
    <t>Maria Callas</t>
  </si>
  <si>
    <t>2277 - 2278</t>
  </si>
  <si>
    <t>Scout</t>
  </si>
  <si>
    <t>Vigili del Fuoco</t>
  </si>
  <si>
    <t>Trentino montagna</t>
  </si>
  <si>
    <t>Lufthansa</t>
  </si>
  <si>
    <t>Genere</t>
  </si>
  <si>
    <t>N.Golden</t>
  </si>
  <si>
    <t>N. C&amp;C</t>
  </si>
  <si>
    <t>Scadenza</t>
  </si>
  <si>
    <t>Titolo</t>
  </si>
  <si>
    <t>Var</t>
  </si>
  <si>
    <t>Pr.</t>
  </si>
  <si>
    <t>Tiratura</t>
  </si>
  <si>
    <t>Note</t>
  </si>
  <si>
    <t>Presente</t>
  </si>
  <si>
    <t>1. Sida</t>
  </si>
  <si>
    <t>1. Precursorie</t>
  </si>
  <si>
    <t>Sottogenere</t>
  </si>
  <si>
    <t>N. AG</t>
  </si>
  <si>
    <t>Taglio</t>
  </si>
  <si>
    <t>Val 2025
Nuova</t>
  </si>
  <si>
    <t>Val 2025
Usata</t>
  </si>
  <si>
    <t>Magnetizzazione</t>
  </si>
  <si>
    <t>Sida 0</t>
  </si>
  <si>
    <t>Bandella Circolare</t>
  </si>
  <si>
    <t>1° Gruppo SIDA</t>
  </si>
  <si>
    <t>Bandella Sagomata</t>
  </si>
  <si>
    <t>Bandella Diritta</t>
  </si>
  <si>
    <t>Badella Ridotta</t>
  </si>
  <si>
    <t>Zona 6 "Times"</t>
  </si>
  <si>
    <t>Zona 1 "Helvetica"</t>
  </si>
  <si>
    <t>Zona 1 "Times"</t>
  </si>
  <si>
    <t>Zona 2 "Helvetica"</t>
  </si>
  <si>
    <t>Zona 3 "Helvetica"</t>
  </si>
  <si>
    <t>Banella Sagomata</t>
  </si>
  <si>
    <t>n/a</t>
  </si>
  <si>
    <t>Zona 4 "Helvetica"</t>
  </si>
  <si>
    <t>Zona 4 "Times"</t>
  </si>
  <si>
    <t>Zona 5 "Helvetica"</t>
  </si>
  <si>
    <t>Zona 5 "Times"</t>
  </si>
  <si>
    <t>Zona 7 "Helvetica"</t>
  </si>
  <si>
    <t>Matrice Lato Valore a 5 Cifre</t>
  </si>
  <si>
    <t>Variante</t>
  </si>
  <si>
    <t>Bianca / Bandella Sagomata</t>
  </si>
  <si>
    <t>Grigia / Bandella Sagomata</t>
  </si>
  <si>
    <t>(N.M.) Bandella Sagomata</t>
  </si>
  <si>
    <t>2° Gruppo SIDA - Zonale</t>
  </si>
  <si>
    <t>1006A</t>
  </si>
  <si>
    <t>1006B</t>
  </si>
  <si>
    <t>1007A</t>
  </si>
  <si>
    <t>1007B</t>
  </si>
  <si>
    <t>1008A</t>
  </si>
  <si>
    <t>1008B</t>
  </si>
  <si>
    <t>1010B</t>
  </si>
  <si>
    <t>1011A</t>
  </si>
  <si>
    <t>1012A</t>
  </si>
  <si>
    <t>1013A</t>
  </si>
  <si>
    <t>1014a</t>
  </si>
  <si>
    <t>1014b</t>
  </si>
  <si>
    <t>1014c</t>
  </si>
  <si>
    <t>1014d</t>
  </si>
  <si>
    <t>1014e</t>
  </si>
  <si>
    <t>1014f</t>
  </si>
  <si>
    <t>1014g</t>
  </si>
  <si>
    <t>1014h</t>
  </si>
  <si>
    <t>1015a</t>
  </si>
  <si>
    <t>1015b</t>
  </si>
  <si>
    <t>1015c</t>
  </si>
  <si>
    <t>1015d</t>
  </si>
  <si>
    <t>1015e</t>
  </si>
  <si>
    <t>1015f</t>
  </si>
  <si>
    <t>1015g</t>
  </si>
  <si>
    <t>1015h</t>
  </si>
  <si>
    <t>1016a</t>
  </si>
  <si>
    <t>1016b</t>
  </si>
  <si>
    <t>1016c</t>
  </si>
  <si>
    <t>1016d</t>
  </si>
  <si>
    <t>1016e</t>
  </si>
  <si>
    <t>1016f</t>
  </si>
  <si>
    <t>1016g</t>
  </si>
  <si>
    <t>1016h</t>
  </si>
  <si>
    <t>1086a</t>
  </si>
  <si>
    <t>1092a</t>
  </si>
  <si>
    <t>1090a</t>
  </si>
  <si>
    <t>1093a</t>
  </si>
  <si>
    <t>PT002</t>
  </si>
  <si>
    <t>PT003</t>
  </si>
  <si>
    <t>PT001</t>
  </si>
  <si>
    <t>PT004</t>
  </si>
  <si>
    <t>PT005</t>
  </si>
  <si>
    <t>2011a</t>
  </si>
  <si>
    <t>2013a</t>
  </si>
  <si>
    <t>3A</t>
  </si>
  <si>
    <t>2017a</t>
  </si>
  <si>
    <t>2033a</t>
  </si>
  <si>
    <t>7A</t>
  </si>
  <si>
    <t>2037a</t>
  </si>
  <si>
    <t>2041a</t>
  </si>
  <si>
    <t>11A</t>
  </si>
  <si>
    <t>2043a</t>
  </si>
  <si>
    <t>2047a</t>
  </si>
  <si>
    <t>15A</t>
  </si>
  <si>
    <t>2067a</t>
  </si>
  <si>
    <t>Rit.1</t>
  </si>
  <si>
    <t>2071a</t>
  </si>
  <si>
    <t>18A</t>
  </si>
  <si>
    <t>2075a</t>
  </si>
  <si>
    <t>20A</t>
  </si>
  <si>
    <t>2079a</t>
  </si>
  <si>
    <t>2091a</t>
  </si>
  <si>
    <t>24A</t>
  </si>
  <si>
    <t>2095a</t>
  </si>
  <si>
    <t>26A</t>
  </si>
  <si>
    <t>2099a</t>
  </si>
  <si>
    <t>28A</t>
  </si>
  <si>
    <t>2103a</t>
  </si>
  <si>
    <t>30A</t>
  </si>
  <si>
    <t>2112a</t>
  </si>
  <si>
    <t>32A</t>
  </si>
  <si>
    <t>Rit.2</t>
  </si>
  <si>
    <t>2116a</t>
  </si>
  <si>
    <t>33A</t>
  </si>
  <si>
    <t>2118a</t>
  </si>
  <si>
    <t>35A</t>
  </si>
  <si>
    <t>2122a</t>
  </si>
  <si>
    <t>37A</t>
  </si>
  <si>
    <t>2126a</t>
  </si>
  <si>
    <t>2130a</t>
  </si>
  <si>
    <t>41A</t>
  </si>
  <si>
    <t>2132a</t>
  </si>
  <si>
    <t>43A</t>
  </si>
  <si>
    <t>2136a</t>
  </si>
  <si>
    <t>45A</t>
  </si>
  <si>
    <t>Rit.3</t>
  </si>
  <si>
    <t>1009A</t>
  </si>
  <si>
    <t>Nuova</t>
  </si>
  <si>
    <t>Usata</t>
  </si>
  <si>
    <t>2a scelta</t>
  </si>
  <si>
    <t>Manca</t>
  </si>
  <si>
    <t>Sì</t>
  </si>
  <si>
    <t>No</t>
  </si>
  <si>
    <t>Dubbia</t>
  </si>
  <si>
    <t>Valore collezione</t>
  </si>
  <si>
    <t>2. Urmet</t>
  </si>
  <si>
    <t>(N.M.)</t>
  </si>
  <si>
    <t>Urmet Rossa</t>
  </si>
  <si>
    <t>8 Caratteri "Alfanumerica"</t>
  </si>
  <si>
    <t>8 Caratteri "Alfanumerica" + Asterisco</t>
  </si>
  <si>
    <t>3. Studi e prove</t>
  </si>
  <si>
    <t>Ingrandimento "Ultima Cena"</t>
  </si>
  <si>
    <t>(N.E.) (N.M.)</t>
  </si>
  <si>
    <t>Interni di Palazzo del Rocca Meli Lupi</t>
  </si>
  <si>
    <t>Torre di Pisa</t>
  </si>
  <si>
    <t>Mulino a Vento di Marsala</t>
  </si>
  <si>
    <t>I Trulli di Alberobello</t>
  </si>
  <si>
    <t>Servizi 1 SIP - Numeri Utili 194</t>
  </si>
  <si>
    <t>Servizi 1 SIP - Numeri Utili 114</t>
  </si>
  <si>
    <t>Servizi 1 SIP - Numeri Utili 197</t>
  </si>
  <si>
    <t>Servizi 1 SIP - Numeri Utili 190</t>
  </si>
  <si>
    <t>Servizi 1 SIP - "Fasce Orarie"</t>
  </si>
  <si>
    <t>Servizi 1 SIP - Numeri Utili 1911</t>
  </si>
  <si>
    <t>4. Turistiche</t>
  </si>
  <si>
    <t>Varietà</t>
  </si>
  <si>
    <t>Marche - Ascoli Piceno (La Piazza)</t>
  </si>
  <si>
    <t>Umbria - Assisi (Ritirata) (N.M.)</t>
  </si>
  <si>
    <t>Codice corto (&gt;076)</t>
  </si>
  <si>
    <t>Codice lungo (071-075)</t>
  </si>
  <si>
    <t>(Validità : data)</t>
  </si>
  <si>
    <t>(N.M.) Codice corto (&gt;076)</t>
  </si>
  <si>
    <t>(N.M.) Codice lungo (071-075)</t>
  </si>
  <si>
    <t>(N.M.) Ritirata</t>
  </si>
  <si>
    <t>Festo nell'automazione industriale</t>
  </si>
  <si>
    <t>Senza filigrana</t>
  </si>
  <si>
    <t>Carta Infinita</t>
  </si>
  <si>
    <t>Tipo A</t>
  </si>
  <si>
    <t>Tipo B</t>
  </si>
  <si>
    <t>Tipo B - Codice a barre invertito</t>
  </si>
  <si>
    <t>Tipo A - Senza logo ditta Mantegazza</t>
  </si>
  <si>
    <t>Tipo A - Lato B lucido</t>
  </si>
  <si>
    <t>Tipo B - Manca lo zero del mese</t>
  </si>
  <si>
    <t xml:space="preserve">(N.E.) (N.M.) Senza OCR </t>
  </si>
  <si>
    <t>TIPO B - OCR Piccolo</t>
  </si>
  <si>
    <t>Taglio da 5.000 Lire</t>
  </si>
  <si>
    <t>Manca lo zero del mese</t>
  </si>
  <si>
    <t>Logo mantegazza corto (21,5 mm)</t>
  </si>
  <si>
    <t>Logo mantegazza lungo(26 mm)</t>
  </si>
  <si>
    <t>Codice a barre differente</t>
  </si>
  <si>
    <t>Alfanumerica</t>
  </si>
  <si>
    <t>Bifacciale</t>
  </si>
  <si>
    <t>Lato B opaco</t>
  </si>
  <si>
    <t>Betanumerica</t>
  </si>
  <si>
    <t>Trottole - Se ti gira di spiccare verde</t>
  </si>
  <si>
    <t>Scadenza 31.12.95</t>
  </si>
  <si>
    <t>Sovrastampa "ADAC" Corto</t>
  </si>
  <si>
    <t>Sovrastampa "ADAC" Lungo</t>
  </si>
  <si>
    <t>LATO B Opaco</t>
  </si>
  <si>
    <t>Numerica</t>
  </si>
  <si>
    <t>Banda grigia</t>
  </si>
  <si>
    <t>Filigrana non in rilievo</t>
  </si>
  <si>
    <t>Logo Pikappa sul fronte a destra</t>
  </si>
  <si>
    <t>42a</t>
  </si>
  <si>
    <t>67A</t>
  </si>
  <si>
    <t>91B</t>
  </si>
  <si>
    <t>92B</t>
  </si>
  <si>
    <t>94A</t>
  </si>
  <si>
    <t>201A</t>
  </si>
  <si>
    <t>115A</t>
  </si>
  <si>
    <t>131A</t>
  </si>
  <si>
    <t>132A</t>
  </si>
  <si>
    <t>AD1</t>
  </si>
  <si>
    <t>AD2</t>
  </si>
  <si>
    <t>240A</t>
  </si>
  <si>
    <t>258A</t>
  </si>
  <si>
    <t>264A</t>
  </si>
  <si>
    <t>84A</t>
  </si>
  <si>
    <t>85A</t>
  </si>
  <si>
    <t>86A</t>
  </si>
  <si>
    <t>181A</t>
  </si>
  <si>
    <t>218A</t>
  </si>
  <si>
    <t>234A</t>
  </si>
  <si>
    <t>AD3</t>
  </si>
  <si>
    <t>199B</t>
  </si>
  <si>
    <t>237A</t>
  </si>
  <si>
    <t>243A</t>
  </si>
  <si>
    <t>249A</t>
  </si>
  <si>
    <t>253A</t>
  </si>
  <si>
    <t>PR186</t>
  </si>
  <si>
    <t>AD4</t>
  </si>
  <si>
    <t>406A</t>
  </si>
  <si>
    <t>PR200</t>
  </si>
  <si>
    <t>PR201</t>
  </si>
  <si>
    <t>PR199</t>
  </si>
  <si>
    <t>514A</t>
  </si>
  <si>
    <t>AD5</t>
  </si>
  <si>
    <t>666A</t>
  </si>
  <si>
    <t>1065A</t>
  </si>
  <si>
    <t>1. Fasce Orarie</t>
  </si>
  <si>
    <t>Braille, filigrana, banda brigia chiara retinata, numerazione (Lotti 251/265)</t>
  </si>
  <si>
    <t>Braille, filigrana, banda grigia chiara piena, numerazione (Lotti 211/213)</t>
  </si>
  <si>
    <t>Braille, filigrana, banda grigia chiara retinata, numerazione (Lotti 251/265)</t>
  </si>
  <si>
    <t>(N.E.) (N.M.) Braille, filigrana, numerazione.  Manca banda grigia</t>
  </si>
  <si>
    <t>(N.E.) (N.M.) Filigrana, banda grigia retinata chiara. Manca braille, numerazione</t>
  </si>
  <si>
    <t>(N.M.) Filigrana, banda grigia chiara retinata, numerazione A. Manca braille</t>
  </si>
  <si>
    <t>(N.M.) Filigrana, banda grigia chiara retinata, numerazione B. Manca braille</t>
  </si>
  <si>
    <t>(N.M.) Filigrana, banda grigia chiara retinata, numerazione C. Manca braille</t>
  </si>
  <si>
    <t>(N.M.) Filigrana, banda grigia chiara retinata, numerazione D. Manca braille</t>
  </si>
  <si>
    <t>(N.E.) (N.M.) Filigrana, banda grigia chiara retinata. Manca braille, numerazione</t>
  </si>
  <si>
    <t>Banda grigia chiara retinata. Manca braille, filigrana, numerazione</t>
  </si>
  <si>
    <t>Banda grigia scura piena. Manca braille, filigrana, numerazione</t>
  </si>
  <si>
    <t>Banda grigia scura retinata. Manca braille, filigrana, numerazione</t>
  </si>
  <si>
    <t>(N.M.) Banda grigia scura piena. Manca braille, filigrana, numerazione</t>
  </si>
  <si>
    <t>Cartoncino. Banda grigia scura piena. Manca braille, filigrana, numerazione</t>
  </si>
  <si>
    <t>Filigrana, banda grigia scura piena. Manca numerazione</t>
  </si>
  <si>
    <t>Filigrana, banda grigia scura retinata. Manca numerazione</t>
  </si>
  <si>
    <t>(N.E.) (N.M.) Filigrana, CAB, numerazione, banda grigia scura</t>
  </si>
  <si>
    <t>(N.E.) (N.M.) Filigrana, CAB, numerazione, banda grigia scura. Manca zero del mese</t>
  </si>
  <si>
    <t>Braille, filigrana, banda grigia chiara piena, numerazione con A stretta</t>
  </si>
  <si>
    <t>Braille, filigrana, banda grigia chiara piena, numerazione con A larga</t>
  </si>
  <si>
    <t>Braille, filigrana, banda grigia chiara piena, numerazione</t>
  </si>
  <si>
    <t>Braille, filigrana, banda grigia chiara piena, numerazione con 88 finale</t>
  </si>
  <si>
    <t>Braille, filigrana, banda grigia chiara piena, numerazione con 89 finale</t>
  </si>
  <si>
    <t>Braille, filigrana, banda grigia chiara piena. Manca numerazione</t>
  </si>
  <si>
    <t>Filigrana, banda grigia chiara piena. Manca Braille, numerazione</t>
  </si>
  <si>
    <t>Braille, filigrana, banda grigia chiara retinata. Manca numerazione</t>
  </si>
  <si>
    <t>Braille, filigrana, banda grigia piena chiara, numerazione da 117 a 123</t>
  </si>
  <si>
    <t>Braille, filigrana, banda grigia chiara retinata chiara, numerazione da 098 a 116</t>
  </si>
  <si>
    <t>Braille, filigrana, banda grigia chiara retinata scura, numerazione da 098 a 116</t>
  </si>
  <si>
    <t>Cartoncino. Manca CAB e numerazione</t>
  </si>
  <si>
    <t>Senza numerazione</t>
  </si>
  <si>
    <t>1101A</t>
  </si>
  <si>
    <t>1102A</t>
  </si>
  <si>
    <t>1101B</t>
  </si>
  <si>
    <t>1102B</t>
  </si>
  <si>
    <t>1103a</t>
  </si>
  <si>
    <t>1103b</t>
  </si>
  <si>
    <t>1103c</t>
  </si>
  <si>
    <t>1103d</t>
  </si>
  <si>
    <t>1104a</t>
  </si>
  <si>
    <t>1104b</t>
  </si>
  <si>
    <t>1104c</t>
  </si>
  <si>
    <t>1104d</t>
  </si>
  <si>
    <t>1107a</t>
  </si>
  <si>
    <t>1107b</t>
  </si>
  <si>
    <t>1112a</t>
  </si>
  <si>
    <t>14a</t>
  </si>
  <si>
    <t>1114a</t>
  </si>
  <si>
    <t>1116a</t>
  </si>
  <si>
    <t>1119a</t>
  </si>
  <si>
    <t>1120a</t>
  </si>
  <si>
    <t>1138a</t>
  </si>
  <si>
    <t>1139a</t>
  </si>
  <si>
    <t>1155A</t>
  </si>
  <si>
    <t>1156A</t>
  </si>
  <si>
    <t>1158A</t>
  </si>
  <si>
    <t>2181a</t>
  </si>
  <si>
    <t>1207A</t>
  </si>
  <si>
    <t>1238A</t>
  </si>
  <si>
    <t>1239A</t>
  </si>
  <si>
    <t>1241A</t>
  </si>
  <si>
    <t>2358a</t>
  </si>
  <si>
    <t>2359a</t>
  </si>
  <si>
    <t>2360a</t>
  </si>
  <si>
    <t>2274A</t>
  </si>
  <si>
    <t>2275A</t>
  </si>
  <si>
    <t>2431A</t>
  </si>
  <si>
    <t>2434B</t>
  </si>
  <si>
    <t>2362A</t>
  </si>
  <si>
    <t>2368a</t>
  </si>
  <si>
    <t>AD1a</t>
  </si>
  <si>
    <t>2410a</t>
  </si>
  <si>
    <t>2427a</t>
  </si>
  <si>
    <t>2433a</t>
  </si>
  <si>
    <t>2531A</t>
  </si>
  <si>
    <t>2532A</t>
  </si>
  <si>
    <t>2533A</t>
  </si>
  <si>
    <t>2641A</t>
  </si>
  <si>
    <t>2661A</t>
  </si>
  <si>
    <t>2666A</t>
  </si>
  <si>
    <t>2664A</t>
  </si>
  <si>
    <t>2673A</t>
  </si>
  <si>
    <t>2673B</t>
  </si>
  <si>
    <t>2676B</t>
  </si>
  <si>
    <t>2689A</t>
  </si>
  <si>
    <t>2683a</t>
  </si>
  <si>
    <t>2697a</t>
  </si>
  <si>
    <t>2921A</t>
  </si>
  <si>
    <t>F3010</t>
  </si>
  <si>
    <t>F3008</t>
  </si>
  <si>
    <t>F3011</t>
  </si>
  <si>
    <t>F3012</t>
  </si>
  <si>
    <t>F3013</t>
  </si>
  <si>
    <t>F3000</t>
  </si>
  <si>
    <t>F3001</t>
  </si>
  <si>
    <t>F3002</t>
  </si>
  <si>
    <t>F3016</t>
  </si>
  <si>
    <t>F3004</t>
  </si>
  <si>
    <t>F3006</t>
  </si>
  <si>
    <t>F3005</t>
  </si>
  <si>
    <t>F3003</t>
  </si>
  <si>
    <t>F3021</t>
  </si>
  <si>
    <t>F3019</t>
  </si>
  <si>
    <t>F3020</t>
  </si>
  <si>
    <t>F3018</t>
  </si>
  <si>
    <t>F3014</t>
  </si>
  <si>
    <t>F3015</t>
  </si>
  <si>
    <t>F3007</t>
  </si>
  <si>
    <t>F3017</t>
  </si>
  <si>
    <t>F3009</t>
  </si>
  <si>
    <t>F3023</t>
  </si>
  <si>
    <t>F3055</t>
  </si>
  <si>
    <t>F3024</t>
  </si>
  <si>
    <t>F3059</t>
  </si>
  <si>
    <t>F3028</t>
  </si>
  <si>
    <t>F3050</t>
  </si>
  <si>
    <t>F3065</t>
  </si>
  <si>
    <t>F3064</t>
  </si>
  <si>
    <t>F3058</t>
  </si>
  <si>
    <t>F3052</t>
  </si>
  <si>
    <t>F3051</t>
  </si>
  <si>
    <t>F3075</t>
  </si>
  <si>
    <t>F3026</t>
  </si>
  <si>
    <t>F3071</t>
  </si>
  <si>
    <t>F3043</t>
  </si>
  <si>
    <t>F3025</t>
  </si>
  <si>
    <t>F3056</t>
  </si>
  <si>
    <t>F3073</t>
  </si>
  <si>
    <t>F3032</t>
  </si>
  <si>
    <t>F3033</t>
  </si>
  <si>
    <t>F3034</t>
  </si>
  <si>
    <t>F3035</t>
  </si>
  <si>
    <t>F3036</t>
  </si>
  <si>
    <t>F3037</t>
  </si>
  <si>
    <t>F3038</t>
  </si>
  <si>
    <t>F3039</t>
  </si>
  <si>
    <t>F3027</t>
  </si>
  <si>
    <t>F3074</t>
  </si>
  <si>
    <t>F3054</t>
  </si>
  <si>
    <t>F3048</t>
  </si>
  <si>
    <t>F3041</t>
  </si>
  <si>
    <t>F3040</t>
  </si>
  <si>
    <t>F3068</t>
  </si>
  <si>
    <t>F3069</t>
  </si>
  <si>
    <t>F3067</t>
  </si>
  <si>
    <t>F3080</t>
  </si>
  <si>
    <t>F3081</t>
  </si>
  <si>
    <t>F3085</t>
  </si>
  <si>
    <t>F3082</t>
  </si>
  <si>
    <t>F3084</t>
  </si>
  <si>
    <t>F3083</t>
  </si>
  <si>
    <t>F3097</t>
  </si>
  <si>
    <t>F3072</t>
  </si>
  <si>
    <t>F3044</t>
  </si>
  <si>
    <t>F3053</t>
  </si>
  <si>
    <t>F3047</t>
  </si>
  <si>
    <t>F3029</t>
  </si>
  <si>
    <t>F3030</t>
  </si>
  <si>
    <t>F3076</t>
  </si>
  <si>
    <t>F3049</t>
  </si>
  <si>
    <t>F3031</t>
  </si>
  <si>
    <t>F3045</t>
  </si>
  <si>
    <t>F3070</t>
  </si>
  <si>
    <t>F3066</t>
  </si>
  <si>
    <t>F3057</t>
  </si>
  <si>
    <t>F3096</t>
  </si>
  <si>
    <t>F3046</t>
  </si>
  <si>
    <t>F3022</t>
  </si>
  <si>
    <t>F3078</t>
  </si>
  <si>
    <t>F3079</t>
  </si>
  <si>
    <t>F3077</t>
  </si>
  <si>
    <t>F3042</t>
  </si>
  <si>
    <t>F3091</t>
  </si>
  <si>
    <t>F3088</t>
  </si>
  <si>
    <t>F3090</t>
  </si>
  <si>
    <t>F3089</t>
  </si>
  <si>
    <t>F3103</t>
  </si>
  <si>
    <t>F3101</t>
  </si>
  <si>
    <t>F3100</t>
  </si>
  <si>
    <t>F3102</t>
  </si>
  <si>
    <t>F3110</t>
  </si>
  <si>
    <t>F3111</t>
  </si>
  <si>
    <t>F3109</t>
  </si>
  <si>
    <t>F3108</t>
  </si>
  <si>
    <t>F3086</t>
  </si>
  <si>
    <t>F3087</t>
  </si>
  <si>
    <t>F3094</t>
  </si>
  <si>
    <t>F3095</t>
  </si>
  <si>
    <t>F3060</t>
  </si>
  <si>
    <t>F3061</t>
  </si>
  <si>
    <t>F3062</t>
  </si>
  <si>
    <t>F3063</t>
  </si>
  <si>
    <t>F3131</t>
  </si>
  <si>
    <t>F3130</t>
  </si>
  <si>
    <t>F3116</t>
  </si>
  <si>
    <t>F3124</t>
  </si>
  <si>
    <t>F3118</t>
  </si>
  <si>
    <t>F3117</t>
  </si>
  <si>
    <t>F3127</t>
  </si>
  <si>
    <t>F3123</t>
  </si>
  <si>
    <t>F3120</t>
  </si>
  <si>
    <t>F3129</t>
  </si>
  <si>
    <t>F3138</t>
  </si>
  <si>
    <t>F3144</t>
  </si>
  <si>
    <t>F3153</t>
  </si>
  <si>
    <t>F3208</t>
  </si>
  <si>
    <t>F3210</t>
  </si>
  <si>
    <t>F3210A</t>
  </si>
  <si>
    <t>F3209</t>
  </si>
  <si>
    <t>F3145</t>
  </si>
  <si>
    <t>F3146</t>
  </si>
  <si>
    <t>F3105</t>
  </si>
  <si>
    <t>F3104</t>
  </si>
  <si>
    <t>F3106</t>
  </si>
  <si>
    <t>F3107</t>
  </si>
  <si>
    <t>F3149</t>
  </si>
  <si>
    <t>F3136</t>
  </si>
  <si>
    <t>F3125</t>
  </si>
  <si>
    <t>F3140</t>
  </si>
  <si>
    <t>F3133</t>
  </si>
  <si>
    <t>F3126</t>
  </si>
  <si>
    <t>F3121</t>
  </si>
  <si>
    <t>F3113</t>
  </si>
  <si>
    <t>F3112</t>
  </si>
  <si>
    <t>F3114</t>
  </si>
  <si>
    <t>F3115</t>
  </si>
  <si>
    <t>F3137</t>
  </si>
  <si>
    <t>F3119</t>
  </si>
  <si>
    <t>F3135</t>
  </si>
  <si>
    <t>F3141</t>
  </si>
  <si>
    <t>F3122</t>
  </si>
  <si>
    <t>F3132</t>
  </si>
  <si>
    <t>F3143</t>
  </si>
  <si>
    <t>F3134</t>
  </si>
  <si>
    <t>F3147</t>
  </si>
  <si>
    <t>F3151</t>
  </si>
  <si>
    <t>F3150</t>
  </si>
  <si>
    <t>F3156</t>
  </si>
  <si>
    <t>F3157</t>
  </si>
  <si>
    <t>F3148</t>
  </si>
  <si>
    <t>F3142</t>
  </si>
  <si>
    <t>F3154</t>
  </si>
  <si>
    <t>F3152</t>
  </si>
  <si>
    <t>F3155</t>
  </si>
  <si>
    <t>F3200</t>
  </si>
  <si>
    <t>F3158</t>
  </si>
  <si>
    <t>F3160</t>
  </si>
  <si>
    <t>F3179</t>
  </si>
  <si>
    <t>F3165</t>
  </si>
  <si>
    <t>F3164</t>
  </si>
  <si>
    <t>F3166</t>
  </si>
  <si>
    <t>F3178</t>
  </si>
  <si>
    <t>F3212</t>
  </si>
  <si>
    <t>F3211</t>
  </si>
  <si>
    <t>F3213</t>
  </si>
  <si>
    <t>F3219</t>
  </si>
  <si>
    <t>F3159</t>
  </si>
  <si>
    <t>F3161</t>
  </si>
  <si>
    <t>F3180</t>
  </si>
  <si>
    <t>F3168</t>
  </si>
  <si>
    <t>F3167</t>
  </si>
  <si>
    <t>F3169</t>
  </si>
  <si>
    <t>F3181</t>
  </si>
  <si>
    <t>F3170</t>
  </si>
  <si>
    <t>F3171</t>
  </si>
  <si>
    <t>F3172</t>
  </si>
  <si>
    <t>F3173</t>
  </si>
  <si>
    <t>F3174</t>
  </si>
  <si>
    <t>F3175</t>
  </si>
  <si>
    <t>F3176</t>
  </si>
  <si>
    <t>F3177</t>
  </si>
  <si>
    <t>F3183</t>
  </si>
  <si>
    <t>F3185</t>
  </si>
  <si>
    <t>F3184</t>
  </si>
  <si>
    <t>F3191</t>
  </si>
  <si>
    <t>F3188</t>
  </si>
  <si>
    <t>F3187</t>
  </si>
  <si>
    <t>F3194</t>
  </si>
  <si>
    <t>F3192</t>
  </si>
  <si>
    <t>F3193</t>
  </si>
  <si>
    <t>F3195</t>
  </si>
  <si>
    <t>F3189</t>
  </si>
  <si>
    <t>F3182</t>
  </si>
  <si>
    <t>F3186</t>
  </si>
  <si>
    <t>F3214</t>
  </si>
  <si>
    <t>F3196</t>
  </si>
  <si>
    <t>F3197</t>
  </si>
  <si>
    <t>F3201</t>
  </si>
  <si>
    <t>F3198</t>
  </si>
  <si>
    <t>F3199</t>
  </si>
  <si>
    <t>F3204</t>
  </si>
  <si>
    <t>F3205</t>
  </si>
  <si>
    <t>F3206</t>
  </si>
  <si>
    <t>F3207</t>
  </si>
  <si>
    <t>F3220</t>
  </si>
  <si>
    <t>F3222</t>
  </si>
  <si>
    <t>F3232</t>
  </si>
  <si>
    <t>F3202</t>
  </si>
  <si>
    <t>F3203</t>
  </si>
  <si>
    <t>F3237</t>
  </si>
  <si>
    <t>F3233</t>
  </si>
  <si>
    <t>F3221</t>
  </si>
  <si>
    <t>F3234</t>
  </si>
  <si>
    <t>F3224</t>
  </si>
  <si>
    <t>F3225</t>
  </si>
  <si>
    <t>F3226</t>
  </si>
  <si>
    <t>F3227</t>
  </si>
  <si>
    <t>F3228</t>
  </si>
  <si>
    <t>F3229</t>
  </si>
  <si>
    <t>F3230</t>
  </si>
  <si>
    <t>F3231</t>
  </si>
  <si>
    <t>F3215</t>
  </si>
  <si>
    <t>F3218</t>
  </si>
  <si>
    <t>F3216</t>
  </si>
  <si>
    <t>F3217</t>
  </si>
  <si>
    <t>F3238</t>
  </si>
  <si>
    <t>F3240</t>
  </si>
  <si>
    <t>F3241</t>
  </si>
  <si>
    <t>F3243</t>
  </si>
  <si>
    <t>F3239</t>
  </si>
  <si>
    <t>F3235</t>
  </si>
  <si>
    <t>F3245</t>
  </si>
  <si>
    <t>F3244</t>
  </si>
  <si>
    <t>F3236</t>
  </si>
  <si>
    <t>F3263</t>
  </si>
  <si>
    <t>F3254</t>
  </si>
  <si>
    <t>F3255</t>
  </si>
  <si>
    <t>F3249</t>
  </si>
  <si>
    <t>F3250</t>
  </si>
  <si>
    <t>F3246</t>
  </si>
  <si>
    <t>F3287</t>
  </si>
  <si>
    <t>F3283</t>
  </si>
  <si>
    <t>F3280</t>
  </si>
  <si>
    <t>F3281</t>
  </si>
  <si>
    <t>F3260</t>
  </si>
  <si>
    <t>F3256</t>
  </si>
  <si>
    <t>F3257</t>
  </si>
  <si>
    <t>F3258</t>
  </si>
  <si>
    <t>F3259</t>
  </si>
  <si>
    <t>F3251</t>
  </si>
  <si>
    <t>F3247</t>
  </si>
  <si>
    <t>F3286</t>
  </si>
  <si>
    <t>F3252</t>
  </si>
  <si>
    <t>F3253</t>
  </si>
  <si>
    <t>F3273</t>
  </si>
  <si>
    <t>F3272</t>
  </si>
  <si>
    <t>F3274</t>
  </si>
  <si>
    <t>F3275</t>
  </si>
  <si>
    <t>F3261</t>
  </si>
  <si>
    <t>F3285</t>
  </si>
  <si>
    <t>F3271</t>
  </si>
  <si>
    <t>F3270</t>
  </si>
  <si>
    <t>F3266</t>
  </si>
  <si>
    <t>F3264</t>
  </si>
  <si>
    <t>F3269</t>
  </si>
  <si>
    <t>F3267</t>
  </si>
  <si>
    <t>F3268</t>
  </si>
  <si>
    <t>F3265</t>
  </si>
  <si>
    <t>F3262</t>
  </si>
  <si>
    <t>F3242</t>
  </si>
  <si>
    <t>F3248</t>
  </si>
  <si>
    <t>F3304</t>
  </si>
  <si>
    <t>F3279</t>
  </si>
  <si>
    <t>F3278</t>
  </si>
  <si>
    <t>F3276</t>
  </si>
  <si>
    <t>F3277</t>
  </si>
  <si>
    <t>F3282</t>
  </si>
  <si>
    <t>F3223</t>
  </si>
  <si>
    <t>F3284</t>
  </si>
  <si>
    <t>F3331</t>
  </si>
  <si>
    <t>F3374</t>
  </si>
  <si>
    <t>F3288</t>
  </si>
  <si>
    <t>F3289</t>
  </si>
  <si>
    <t>F3332</t>
  </si>
  <si>
    <t>F3333</t>
  </si>
  <si>
    <t>F3310</t>
  </si>
  <si>
    <t>F3311</t>
  </si>
  <si>
    <t>F3309</t>
  </si>
  <si>
    <t>F3290</t>
  </si>
  <si>
    <t>F3291</t>
  </si>
  <si>
    <t>F3292</t>
  </si>
  <si>
    <t>F3308</t>
  </si>
  <si>
    <t>F3305</t>
  </si>
  <si>
    <t>F3336</t>
  </si>
  <si>
    <t>F3336A</t>
  </si>
  <si>
    <t>F3336B</t>
  </si>
  <si>
    <t>F3338</t>
  </si>
  <si>
    <t>F3342</t>
  </si>
  <si>
    <t>F3341</t>
  </si>
  <si>
    <t>F3318</t>
  </si>
  <si>
    <t>F3319</t>
  </si>
  <si>
    <t>F3335</t>
  </si>
  <si>
    <t>F3293</t>
  </si>
  <si>
    <t>F3294</t>
  </si>
  <si>
    <t>F3295</t>
  </si>
  <si>
    <t>F3316</t>
  </si>
  <si>
    <t>F3317</t>
  </si>
  <si>
    <t>F3312</t>
  </si>
  <si>
    <t>F3313</t>
  </si>
  <si>
    <t>F3314</t>
  </si>
  <si>
    <t>F3315</t>
  </si>
  <si>
    <t>F3355</t>
  </si>
  <si>
    <t>F3337</t>
  </si>
  <si>
    <t>F3329</t>
  </si>
  <si>
    <t>F3330</t>
  </si>
  <si>
    <t>F3362</t>
  </si>
  <si>
    <t>F3363</t>
  </si>
  <si>
    <t>F3320</t>
  </si>
  <si>
    <t>F3321</t>
  </si>
  <si>
    <t>F3322</t>
  </si>
  <si>
    <t>F3323</t>
  </si>
  <si>
    <t>F3324</t>
  </si>
  <si>
    <t>F3325</t>
  </si>
  <si>
    <t>F3326</t>
  </si>
  <si>
    <t>F3327</t>
  </si>
  <si>
    <t>F3348</t>
  </si>
  <si>
    <t>F3348A</t>
  </si>
  <si>
    <t>F3350</t>
  </si>
  <si>
    <t>F3349</t>
  </si>
  <si>
    <t>F3351</t>
  </si>
  <si>
    <t>F3385</t>
  </si>
  <si>
    <t>F3384</t>
  </si>
  <si>
    <t>F3344</t>
  </si>
  <si>
    <t>F3345</t>
  </si>
  <si>
    <t>F3433</t>
  </si>
  <si>
    <t>F3432</t>
  </si>
  <si>
    <t>F3438</t>
  </si>
  <si>
    <t>F3434</t>
  </si>
  <si>
    <t>F3435</t>
  </si>
  <si>
    <t>F3436</t>
  </si>
  <si>
    <t>F3437</t>
  </si>
  <si>
    <t>F3439</t>
  </si>
  <si>
    <t>F3328</t>
  </si>
  <si>
    <t>F3353</t>
  </si>
  <si>
    <t>F3354</t>
  </si>
  <si>
    <t>F3340</t>
  </si>
  <si>
    <t>F3369</t>
  </si>
  <si>
    <t>F3339</t>
  </si>
  <si>
    <t>F3360</t>
  </si>
  <si>
    <t>F3356</t>
  </si>
  <si>
    <t>F3367</t>
  </si>
  <si>
    <t>F3368</t>
  </si>
  <si>
    <t>F3357</t>
  </si>
  <si>
    <t>F3334</t>
  </si>
  <si>
    <t>F3361</t>
  </si>
  <si>
    <t>F3359</t>
  </si>
  <si>
    <t>F3364</t>
  </si>
  <si>
    <t>F3370</t>
  </si>
  <si>
    <t>F3371</t>
  </si>
  <si>
    <t>F3358</t>
  </si>
  <si>
    <t>F3423</t>
  </si>
  <si>
    <t>F3422</t>
  </si>
  <si>
    <t>F3365</t>
  </si>
  <si>
    <t>F3375</t>
  </si>
  <si>
    <t>F3415</t>
  </si>
  <si>
    <t>F3343</t>
  </si>
  <si>
    <t>F3392</t>
  </si>
  <si>
    <t>F3393</t>
  </si>
  <si>
    <t>F3387</t>
  </si>
  <si>
    <t>F3386</t>
  </si>
  <si>
    <t>F3346</t>
  </si>
  <si>
    <t>F3347</t>
  </si>
  <si>
    <t>F3376</t>
  </si>
  <si>
    <t>F3377</t>
  </si>
  <si>
    <t>F3378</t>
  </si>
  <si>
    <t>F3379</t>
  </si>
  <si>
    <t>F3380</t>
  </si>
  <si>
    <t>F3381</t>
  </si>
  <si>
    <t>F3382</t>
  </si>
  <si>
    <t>F3383</t>
  </si>
  <si>
    <t>F3404</t>
  </si>
  <si>
    <t>F3402</t>
  </si>
  <si>
    <t>F3406</t>
  </si>
  <si>
    <t>F3405</t>
  </si>
  <si>
    <t>F3403</t>
  </si>
  <si>
    <t>F3398</t>
  </si>
  <si>
    <t>F3399</t>
  </si>
  <si>
    <t>F3407</t>
  </si>
  <si>
    <t>F3400</t>
  </si>
  <si>
    <t>F3401</t>
  </si>
  <si>
    <t>F3395</t>
  </si>
  <si>
    <t>F3394</t>
  </si>
  <si>
    <t>F3444</t>
  </si>
  <si>
    <t>F3421</t>
  </si>
  <si>
    <t>F3420</t>
  </si>
  <si>
    <t>F3416</t>
  </si>
  <si>
    <t>F3417</t>
  </si>
  <si>
    <t>F3418</t>
  </si>
  <si>
    <t>F3419</t>
  </si>
  <si>
    <t>F3408</t>
  </si>
  <si>
    <t>F3409</t>
  </si>
  <si>
    <t>F3410</t>
  </si>
  <si>
    <t>F3411</t>
  </si>
  <si>
    <t>F3412</t>
  </si>
  <si>
    <t>F3413</t>
  </si>
  <si>
    <t>F3414</t>
  </si>
  <si>
    <t>F3448</t>
  </si>
  <si>
    <t>F3449</t>
  </si>
  <si>
    <t>F3450</t>
  </si>
  <si>
    <t>F3451</t>
  </si>
  <si>
    <t>F3504</t>
  </si>
  <si>
    <t>F3505</t>
  </si>
  <si>
    <t>F3506</t>
  </si>
  <si>
    <t>F3475</t>
  </si>
  <si>
    <t>F3467</t>
  </si>
  <si>
    <t>F3470</t>
  </si>
  <si>
    <t>F3464</t>
  </si>
  <si>
    <t>F3471</t>
  </si>
  <si>
    <t>F3468</t>
  </si>
  <si>
    <t>F3465</t>
  </si>
  <si>
    <t>F3466</t>
  </si>
  <si>
    <t>F3469</t>
  </si>
  <si>
    <t>F3442</t>
  </si>
  <si>
    <t>F3443</t>
  </si>
  <si>
    <t>F3440</t>
  </si>
  <si>
    <t>F3441</t>
  </si>
  <si>
    <t>F3507</t>
  </si>
  <si>
    <t>F3477</t>
  </si>
  <si>
    <t>F3476</t>
  </si>
  <si>
    <t>F3522</t>
  </si>
  <si>
    <t>F3523</t>
  </si>
  <si>
    <t>F3463</t>
  </si>
  <si>
    <t>F3460</t>
  </si>
  <si>
    <t>F3461</t>
  </si>
  <si>
    <t>F3462</t>
  </si>
  <si>
    <t>F3480</t>
  </si>
  <si>
    <t>F3508</t>
  </si>
  <si>
    <t>F3510</t>
  </si>
  <si>
    <t>F3509</t>
  </si>
  <si>
    <t>F3482</t>
  </si>
  <si>
    <t>F3483</t>
  </si>
  <si>
    <t>F3481</t>
  </si>
  <si>
    <t>F3484</t>
  </si>
  <si>
    <t>F3485</t>
  </si>
  <si>
    <t>C4001</t>
  </si>
  <si>
    <t>C4001a</t>
  </si>
  <si>
    <t>F3458</t>
  </si>
  <si>
    <t>F3457</t>
  </si>
  <si>
    <t>F3459</t>
  </si>
  <si>
    <t>F3454</t>
  </si>
  <si>
    <t>F3455</t>
  </si>
  <si>
    <t>F3496</t>
  </si>
  <si>
    <t>F3499</t>
  </si>
  <si>
    <t>F3517</t>
  </si>
  <si>
    <t>F3478</t>
  </si>
  <si>
    <t>F3479</t>
  </si>
  <si>
    <t>F3488</t>
  </si>
  <si>
    <t>F3489</t>
  </si>
  <si>
    <t>F3490</t>
  </si>
  <si>
    <t>F3491</t>
  </si>
  <si>
    <t>F3492</t>
  </si>
  <si>
    <t>F3493</t>
  </si>
  <si>
    <t>F3494</t>
  </si>
  <si>
    <t>F3495</t>
  </si>
  <si>
    <t>F3447</t>
  </si>
  <si>
    <t>F3445</t>
  </si>
  <si>
    <t>F3486</t>
  </si>
  <si>
    <t>F3487</t>
  </si>
  <si>
    <t>F3452</t>
  </si>
  <si>
    <t>F3453</t>
  </si>
  <si>
    <t>F3397</t>
  </si>
  <si>
    <t>F3498</t>
  </si>
  <si>
    <t>F3446</t>
  </si>
  <si>
    <t>F3501</t>
  </si>
  <si>
    <t>F3500</t>
  </si>
  <si>
    <t>F3502</t>
  </si>
  <si>
    <t>F3503</t>
  </si>
  <si>
    <t>F3456</t>
  </si>
  <si>
    <t>F3559</t>
  </si>
  <si>
    <t>F3560</t>
  </si>
  <si>
    <t>F3532</t>
  </si>
  <si>
    <t>F3533</t>
  </si>
  <si>
    <t>F3534</t>
  </si>
  <si>
    <t>F3535</t>
  </si>
  <si>
    <t>F3528</t>
  </si>
  <si>
    <t>F3529</t>
  </si>
  <si>
    <t>F3530</t>
  </si>
  <si>
    <t>F3531</t>
  </si>
  <si>
    <t>F3552</t>
  </si>
  <si>
    <t>F3553</t>
  </si>
  <si>
    <t>F3554</t>
  </si>
  <si>
    <t>F3568</t>
  </si>
  <si>
    <t>F3569</t>
  </si>
  <si>
    <t>F3547</t>
  </si>
  <si>
    <t>F3546</t>
  </si>
  <si>
    <t>F3550</t>
  </si>
  <si>
    <t>F3549</t>
  </si>
  <si>
    <t>F3545</t>
  </si>
  <si>
    <t>F3551</t>
  </si>
  <si>
    <t>F3548</t>
  </si>
  <si>
    <t>F3544</t>
  </si>
  <si>
    <t>F3518</t>
  </si>
  <si>
    <t>F3519</t>
  </si>
  <si>
    <t>F3555</t>
  </si>
  <si>
    <t>F3558</t>
  </si>
  <si>
    <t>F3521</t>
  </si>
  <si>
    <t>F3520</t>
  </si>
  <si>
    <t>F3524</t>
  </si>
  <si>
    <t>F3525</t>
  </si>
  <si>
    <t>F3526</t>
  </si>
  <si>
    <t>F3527</t>
  </si>
  <si>
    <t>F3511</t>
  </si>
  <si>
    <t>F3512</t>
  </si>
  <si>
    <t>F3561</t>
  </si>
  <si>
    <t>F3562</t>
  </si>
  <si>
    <t>F3563</t>
  </si>
  <si>
    <t>F3424</t>
  </si>
  <si>
    <t>F3429</t>
  </si>
  <si>
    <t>F3431</t>
  </si>
  <si>
    <t>F3425</t>
  </si>
  <si>
    <t>F3427</t>
  </si>
  <si>
    <t>F3428</t>
  </si>
  <si>
    <t>F3430</t>
  </si>
  <si>
    <t>F3426</t>
  </si>
  <si>
    <t>F3556</t>
  </si>
  <si>
    <t>F3557</t>
  </si>
  <si>
    <t>F3600</t>
  </si>
  <si>
    <t>F3601</t>
  </si>
  <si>
    <t>F3593</t>
  </si>
  <si>
    <t>F3583</t>
  </si>
  <si>
    <t>F3571</t>
  </si>
  <si>
    <t>F3513</t>
  </si>
  <si>
    <t>F3514</t>
  </si>
  <si>
    <t>F3570</t>
  </si>
  <si>
    <t>F3597</t>
  </si>
  <si>
    <t>F3576</t>
  </si>
  <si>
    <t>F3577</t>
  </si>
  <si>
    <t>F3578</t>
  </si>
  <si>
    <t>F3579</t>
  </si>
  <si>
    <t>F3580</t>
  </si>
  <si>
    <t>F3581</t>
  </si>
  <si>
    <t>F3582</t>
  </si>
  <si>
    <t>F3585</t>
  </si>
  <si>
    <t>F3584</t>
  </si>
  <si>
    <t>F3515</t>
  </si>
  <si>
    <t>F3516</t>
  </si>
  <si>
    <t>F3541</t>
  </si>
  <si>
    <t>F3542</t>
  </si>
  <si>
    <t>F3543</t>
  </si>
  <si>
    <t>F3598</t>
  </si>
  <si>
    <t>F3599</t>
  </si>
  <si>
    <t>F3592</t>
  </si>
  <si>
    <t>F3596</t>
  </si>
  <si>
    <t>F3596a</t>
  </si>
  <si>
    <t>F3591</t>
  </si>
  <si>
    <t>F3595</t>
  </si>
  <si>
    <t>F3564</t>
  </si>
  <si>
    <t>F3566</t>
  </si>
  <si>
    <t>F3567</t>
  </si>
  <si>
    <t>F3565</t>
  </si>
  <si>
    <t>F3537</t>
  </si>
  <si>
    <t>F3536</t>
  </si>
  <si>
    <t>F3540</t>
  </si>
  <si>
    <t>F3539</t>
  </si>
  <si>
    <t>F3594</t>
  </si>
  <si>
    <t>F3572</t>
  </si>
  <si>
    <t>F3575</t>
  </si>
  <si>
    <t>F3574</t>
  </si>
  <si>
    <t>F3573</t>
  </si>
  <si>
    <t>CAB. Manca numerazione</t>
  </si>
  <si>
    <t>CAB, numerazione</t>
  </si>
  <si>
    <t>Cartoncino, banda grigia, CAB. Manca numerazione</t>
  </si>
  <si>
    <t>Polipropilene, filigrana, CAB, numerazione.</t>
  </si>
  <si>
    <t>Filigrana in rilievo</t>
  </si>
  <si>
    <t>Logo Pikappa sul retro</t>
  </si>
  <si>
    <t>Aggiunta scritta "La carta non è rimborsabile"</t>
  </si>
  <si>
    <t>Logo Mantegazza lungo (17mm)</t>
  </si>
  <si>
    <t>Logo Mantegazza corto (15mm)</t>
  </si>
  <si>
    <t>Aggiunta scritta "La carta non è rimborsabile". Logo Mantegazza lungo (17mm)</t>
  </si>
  <si>
    <t>Aggiunta scritta "La carta non è rimborsabile". Logo Mantegazza corto (15mm)</t>
  </si>
  <si>
    <t>In PVC lucido</t>
  </si>
  <si>
    <t>In PVC opaco</t>
  </si>
  <si>
    <t>2. SIP</t>
  </si>
  <si>
    <t>3. Telecom lire</t>
  </si>
  <si>
    <t>Memotel "Numerica"</t>
  </si>
  <si>
    <t>Alfanumerica con A finale</t>
  </si>
  <si>
    <t xml:space="preserve">Telefono pubblico </t>
  </si>
  <si>
    <t>(N.E.)(N.M.) Scritta "FIRENZE" al posto di ROMA</t>
  </si>
  <si>
    <t>Milano</t>
  </si>
  <si>
    <t>OCR</t>
  </si>
  <si>
    <t>Aprilia</t>
  </si>
  <si>
    <t>Insieme si può</t>
  </si>
  <si>
    <t>Due punti dopo oltre</t>
  </si>
  <si>
    <t>Memotel</t>
  </si>
  <si>
    <t>Sovrastampa "ADAC"</t>
  </si>
  <si>
    <t>Non cercarla lontano - Deserto</t>
  </si>
  <si>
    <t>Laboratorio piramide K2</t>
  </si>
  <si>
    <t>Progetto qualità totale</t>
  </si>
  <si>
    <t xml:space="preserve">Dixan Megaperls </t>
  </si>
  <si>
    <t>(N.M.) Alfanumerica con "A" Finale</t>
  </si>
  <si>
    <t>202NE</t>
  </si>
  <si>
    <t>Coppia con Stesso OCR</t>
  </si>
  <si>
    <t>(OCR da 9 cifre e non 10)</t>
  </si>
  <si>
    <t>OCR lotto 729</t>
  </si>
  <si>
    <t>OCR lotto 792</t>
  </si>
  <si>
    <t>Pronto in tavola - Piacenza - Buslàn</t>
  </si>
  <si>
    <t>Messaggi floreali - Margherita</t>
  </si>
  <si>
    <t>Pronto in tavola - Piacenza - Pisarei e fasò</t>
  </si>
  <si>
    <t>Pronto in tavola - Genova - Trenette al pesto</t>
  </si>
  <si>
    <t>Pronto in tavola - Verona - Pandoro</t>
  </si>
  <si>
    <t>Pronto in tavola - Verona - Risotto al radicchio</t>
  </si>
  <si>
    <t>Digito ti regala 2 minuti di conversazione</t>
  </si>
  <si>
    <t>OCR 1044 - CAB Piccolo</t>
  </si>
  <si>
    <t>Scheda unica</t>
  </si>
  <si>
    <t>OCR 1044 - CAB Grande</t>
  </si>
  <si>
    <t>OCR 1045 - CAB Piccolo</t>
  </si>
  <si>
    <t>(N.E.)(N.M.) Nera con Scratch</t>
  </si>
  <si>
    <t>Scritta in stampatello</t>
  </si>
  <si>
    <t>Non grattata</t>
  </si>
  <si>
    <t>Scritte con premi</t>
  </si>
  <si>
    <t>(N.E.)(N.M.) Riquadro Bianco - OCR Grande</t>
  </si>
  <si>
    <t>Chip - Digito nuova tecnologia - Carta Omaggio Telecom</t>
  </si>
  <si>
    <t>Numerata</t>
  </si>
  <si>
    <t>Numerata, compilata, con timbro</t>
  </si>
  <si>
    <t>4. Telecom euro</t>
  </si>
  <si>
    <t>F3602</t>
  </si>
  <si>
    <t>F3603</t>
  </si>
  <si>
    <t>F3604</t>
  </si>
  <si>
    <t>F3605</t>
  </si>
  <si>
    <t>F3606</t>
  </si>
  <si>
    <t>F3607</t>
  </si>
  <si>
    <t>F3608</t>
  </si>
  <si>
    <t>F3609</t>
  </si>
  <si>
    <t>F3610</t>
  </si>
  <si>
    <t>F3611</t>
  </si>
  <si>
    <t>F3612</t>
  </si>
  <si>
    <t>F3613</t>
  </si>
  <si>
    <t>F3614</t>
  </si>
  <si>
    <t>F3615</t>
  </si>
  <si>
    <t>F3616</t>
  </si>
  <si>
    <t>F3617</t>
  </si>
  <si>
    <t>F3618</t>
  </si>
  <si>
    <t>F3619</t>
  </si>
  <si>
    <t>F3620</t>
  </si>
  <si>
    <t>F3621</t>
  </si>
  <si>
    <t>F3622</t>
  </si>
  <si>
    <t>F3623</t>
  </si>
  <si>
    <t>F3624</t>
  </si>
  <si>
    <t>F3625</t>
  </si>
  <si>
    <t>F3626</t>
  </si>
  <si>
    <t>F3627</t>
  </si>
  <si>
    <t>F3628</t>
  </si>
  <si>
    <t>F3629</t>
  </si>
  <si>
    <t>F3630</t>
  </si>
  <si>
    <t>F3631</t>
  </si>
  <si>
    <t>F3632</t>
  </si>
  <si>
    <t>F3633</t>
  </si>
  <si>
    <t>F3634</t>
  </si>
  <si>
    <t>F3635</t>
  </si>
  <si>
    <t>F3636</t>
  </si>
  <si>
    <t>F3637</t>
  </si>
  <si>
    <t>F3638</t>
  </si>
  <si>
    <t>F3639</t>
  </si>
  <si>
    <t>F3640</t>
  </si>
  <si>
    <t>F3641</t>
  </si>
  <si>
    <t>F3642</t>
  </si>
  <si>
    <t>F3643</t>
  </si>
  <si>
    <t>F3644</t>
  </si>
  <si>
    <t>F3645</t>
  </si>
  <si>
    <t>F3646</t>
  </si>
  <si>
    <t>F3647</t>
  </si>
  <si>
    <t>F3648</t>
  </si>
  <si>
    <t>F3649</t>
  </si>
  <si>
    <t>F3650</t>
  </si>
  <si>
    <t>F3651</t>
  </si>
  <si>
    <t>F3652</t>
  </si>
  <si>
    <t>F3653</t>
  </si>
  <si>
    <t>F3655</t>
  </si>
  <si>
    <t>F3656</t>
  </si>
  <si>
    <t>F3658</t>
  </si>
  <si>
    <t>F3659</t>
  </si>
  <si>
    <t>F3661</t>
  </si>
  <si>
    <t>F3662</t>
  </si>
  <si>
    <t>F3663</t>
  </si>
  <si>
    <t>F3664</t>
  </si>
  <si>
    <t>F3665</t>
  </si>
  <si>
    <t>F3666</t>
  </si>
  <si>
    <t>F3667</t>
  </si>
  <si>
    <t>F3668</t>
  </si>
  <si>
    <t>F3669</t>
  </si>
  <si>
    <t>F3670</t>
  </si>
  <si>
    <t>F3671</t>
  </si>
  <si>
    <t>F3672</t>
  </si>
  <si>
    <t>F3673</t>
  </si>
  <si>
    <t>F3674</t>
  </si>
  <si>
    <t>F3675</t>
  </si>
  <si>
    <t>F3676</t>
  </si>
  <si>
    <t>F3677</t>
  </si>
  <si>
    <t>F3678</t>
  </si>
  <si>
    <t>F3679</t>
  </si>
  <si>
    <t>F3680</t>
  </si>
  <si>
    <t>F3681</t>
  </si>
  <si>
    <t>F3682</t>
  </si>
  <si>
    <t>F3683</t>
  </si>
  <si>
    <t>F3684</t>
  </si>
  <si>
    <t>F3685</t>
  </si>
  <si>
    <t>F3686</t>
  </si>
  <si>
    <t>F3687</t>
  </si>
  <si>
    <t>F3688</t>
  </si>
  <si>
    <t>F3694</t>
  </si>
  <si>
    <t>F3695</t>
  </si>
  <si>
    <t>F3696</t>
  </si>
  <si>
    <t>F3697</t>
  </si>
  <si>
    <t>F3698</t>
  </si>
  <si>
    <t>F3699</t>
  </si>
  <si>
    <t>F3700</t>
  </si>
  <si>
    <t>F3701</t>
  </si>
  <si>
    <t>F3702</t>
  </si>
  <si>
    <t>F3703</t>
  </si>
  <si>
    <t>F3704</t>
  </si>
  <si>
    <t>F3705</t>
  </si>
  <si>
    <t>F3706</t>
  </si>
  <si>
    <t>F3707</t>
  </si>
  <si>
    <t>F3708</t>
  </si>
  <si>
    <t>F3709</t>
  </si>
  <si>
    <t>F3710</t>
  </si>
  <si>
    <t>F3711</t>
  </si>
  <si>
    <t>F3712</t>
  </si>
  <si>
    <t>F3713</t>
  </si>
  <si>
    <t>F3714</t>
  </si>
  <si>
    <t>F3715</t>
  </si>
  <si>
    <t>F3716</t>
  </si>
  <si>
    <t>F3717</t>
  </si>
  <si>
    <t>F3718</t>
  </si>
  <si>
    <t>F3719</t>
  </si>
  <si>
    <t>F3720</t>
  </si>
  <si>
    <t>F3721</t>
  </si>
  <si>
    <t>F3722</t>
  </si>
  <si>
    <t>F3723</t>
  </si>
  <si>
    <t>F3724</t>
  </si>
  <si>
    <t>F3725</t>
  </si>
  <si>
    <t>F3726</t>
  </si>
  <si>
    <t>F3727</t>
  </si>
  <si>
    <t>F3728</t>
  </si>
  <si>
    <t>F3729</t>
  </si>
  <si>
    <t>F3730</t>
  </si>
  <si>
    <t>F3731</t>
  </si>
  <si>
    <t>F3732</t>
  </si>
  <si>
    <t>F3733</t>
  </si>
  <si>
    <t>F3734</t>
  </si>
  <si>
    <t>F3735</t>
  </si>
  <si>
    <t>F3736</t>
  </si>
  <si>
    <t>F3737</t>
  </si>
  <si>
    <t>F3738</t>
  </si>
  <si>
    <t>F3739</t>
  </si>
  <si>
    <t>F3740</t>
  </si>
  <si>
    <t>F3741</t>
  </si>
  <si>
    <t>F3742</t>
  </si>
  <si>
    <t>F3743</t>
  </si>
  <si>
    <t>F3744</t>
  </si>
  <si>
    <t>F3745</t>
  </si>
  <si>
    <t>F3746</t>
  </si>
  <si>
    <t>F3747</t>
  </si>
  <si>
    <t>F3748</t>
  </si>
  <si>
    <t>F3749</t>
  </si>
  <si>
    <t>F3750</t>
  </si>
  <si>
    <t>F3751</t>
  </si>
  <si>
    <t>F3752</t>
  </si>
  <si>
    <t>Kisses from… Firenze</t>
  </si>
  <si>
    <t>F3753</t>
  </si>
  <si>
    <t>Kisses from… Napoli</t>
  </si>
  <si>
    <t>F3754</t>
  </si>
  <si>
    <t>Kisses from… Roma</t>
  </si>
  <si>
    <t>F3755</t>
  </si>
  <si>
    <t>Kisses from… Venezia</t>
  </si>
  <si>
    <t>F3756</t>
  </si>
  <si>
    <t>F3757</t>
  </si>
  <si>
    <t>F3758</t>
  </si>
  <si>
    <t>F3759</t>
  </si>
  <si>
    <t>F3760</t>
  </si>
  <si>
    <t>F3761</t>
  </si>
  <si>
    <t>F3762</t>
  </si>
  <si>
    <t>F3763</t>
  </si>
  <si>
    <t>F3764</t>
  </si>
  <si>
    <t>F3765</t>
  </si>
  <si>
    <t>F3766</t>
  </si>
  <si>
    <t>F3767</t>
  </si>
  <si>
    <t>F3768</t>
  </si>
  <si>
    <t>F3769</t>
  </si>
  <si>
    <t>F3770</t>
  </si>
  <si>
    <t>F3771</t>
  </si>
  <si>
    <t>F3772</t>
  </si>
  <si>
    <t>F3773</t>
  </si>
  <si>
    <t>F3774</t>
  </si>
  <si>
    <t>F3775</t>
  </si>
  <si>
    <t>F3776</t>
  </si>
  <si>
    <t>F3776a</t>
  </si>
  <si>
    <t>1327a</t>
  </si>
  <si>
    <t>F3777</t>
  </si>
  <si>
    <t>F3778</t>
  </si>
  <si>
    <t>F3779</t>
  </si>
  <si>
    <t>F3780</t>
  </si>
  <si>
    <t>F3781</t>
  </si>
  <si>
    <t>F3782</t>
  </si>
  <si>
    <t>F3783</t>
  </si>
  <si>
    <t>F3784</t>
  </si>
  <si>
    <t>F3785</t>
  </si>
  <si>
    <t>F3786</t>
  </si>
  <si>
    <t>F3787</t>
  </si>
  <si>
    <t>F3788</t>
  </si>
  <si>
    <t>F3789</t>
  </si>
  <si>
    <t>F3790</t>
  </si>
  <si>
    <t>F3791</t>
  </si>
  <si>
    <t>F3792</t>
  </si>
  <si>
    <t>F3793</t>
  </si>
  <si>
    <t>F3794</t>
  </si>
  <si>
    <t>F3795</t>
  </si>
  <si>
    <t>F3796</t>
  </si>
  <si>
    <t>F3797</t>
  </si>
  <si>
    <t>F3798</t>
  </si>
  <si>
    <t>F3799</t>
  </si>
  <si>
    <t>F3800</t>
  </si>
  <si>
    <t>F3801</t>
  </si>
  <si>
    <t>F3802</t>
  </si>
  <si>
    <t>F3803</t>
  </si>
  <si>
    <t>F3804</t>
  </si>
  <si>
    <t>F3806</t>
  </si>
  <si>
    <t>F3807</t>
  </si>
  <si>
    <t>F3808</t>
  </si>
  <si>
    <t>F3809</t>
  </si>
  <si>
    <t>F3810</t>
  </si>
  <si>
    <t>F3811</t>
  </si>
  <si>
    <t>F3812</t>
  </si>
  <si>
    <t>F3813</t>
  </si>
  <si>
    <t>F3814</t>
  </si>
  <si>
    <t>F3815</t>
  </si>
  <si>
    <t>F3816</t>
  </si>
  <si>
    <t>F3817</t>
  </si>
  <si>
    <t>F3818</t>
  </si>
  <si>
    <t>F3819</t>
  </si>
  <si>
    <t>F3820</t>
  </si>
  <si>
    <t>F3821</t>
  </si>
  <si>
    <t>F3822</t>
  </si>
  <si>
    <t>F3823</t>
  </si>
  <si>
    <t>F3824</t>
  </si>
  <si>
    <t>F3825</t>
  </si>
  <si>
    <t>F3826</t>
  </si>
  <si>
    <t>F3827</t>
  </si>
  <si>
    <t>F3828</t>
  </si>
  <si>
    <t>F3829</t>
  </si>
  <si>
    <t>F3830</t>
  </si>
  <si>
    <t>F3831</t>
  </si>
  <si>
    <t>F3832</t>
  </si>
  <si>
    <t>F3833</t>
  </si>
  <si>
    <t>F3834</t>
  </si>
  <si>
    <t>F3836</t>
  </si>
  <si>
    <t>F3838</t>
  </si>
  <si>
    <t>F3839</t>
  </si>
  <si>
    <t>F3840</t>
  </si>
  <si>
    <t>F3841</t>
  </si>
  <si>
    <t>F3842</t>
  </si>
  <si>
    <t>F3843</t>
  </si>
  <si>
    <t>F3844</t>
  </si>
  <si>
    <t>F3845</t>
  </si>
  <si>
    <t>F3846</t>
  </si>
  <si>
    <t>F3847</t>
  </si>
  <si>
    <t>F3848</t>
  </si>
  <si>
    <t>F3849</t>
  </si>
  <si>
    <t>F3850</t>
  </si>
  <si>
    <t>F3851</t>
  </si>
  <si>
    <t>F3852</t>
  </si>
  <si>
    <t>F3853</t>
  </si>
  <si>
    <t>F3854</t>
  </si>
  <si>
    <t>F3855</t>
  </si>
  <si>
    <t>F3856</t>
  </si>
  <si>
    <t>F3857</t>
  </si>
  <si>
    <t>F3858</t>
  </si>
  <si>
    <t>F3859</t>
  </si>
  <si>
    <t>F3860</t>
  </si>
  <si>
    <t>F3861</t>
  </si>
  <si>
    <t>F3862</t>
  </si>
  <si>
    <t>F3863</t>
  </si>
  <si>
    <t>F3864</t>
  </si>
  <si>
    <t>F3865</t>
  </si>
  <si>
    <t>F3866</t>
  </si>
  <si>
    <t>F3867</t>
  </si>
  <si>
    <t>F3868</t>
  </si>
  <si>
    <t>F3869</t>
  </si>
  <si>
    <t>F3871</t>
  </si>
  <si>
    <t>F3872</t>
  </si>
  <si>
    <t>F3873</t>
  </si>
  <si>
    <t>F3874</t>
  </si>
  <si>
    <t>F3875</t>
  </si>
  <si>
    <t>F3876</t>
  </si>
  <si>
    <t>F3877</t>
  </si>
  <si>
    <t>F3878</t>
  </si>
  <si>
    <t>F3879</t>
  </si>
  <si>
    <t>F3880</t>
  </si>
  <si>
    <t>F3881</t>
  </si>
  <si>
    <t>F3882</t>
  </si>
  <si>
    <t>F3884</t>
  </si>
  <si>
    <t>F3885</t>
  </si>
  <si>
    <t>F3886</t>
  </si>
  <si>
    <t>F3887</t>
  </si>
  <si>
    <t>F3888</t>
  </si>
  <si>
    <t>F3889</t>
  </si>
  <si>
    <t>F3890</t>
  </si>
  <si>
    <t>F3891</t>
  </si>
  <si>
    <t>F3892</t>
  </si>
  <si>
    <t>F3893</t>
  </si>
  <si>
    <t>F3894</t>
  </si>
  <si>
    <t>F3895</t>
  </si>
  <si>
    <t>F3896</t>
  </si>
  <si>
    <t>F3897</t>
  </si>
  <si>
    <t>F3898</t>
  </si>
  <si>
    <t>F3899</t>
  </si>
  <si>
    <t>F3900</t>
  </si>
  <si>
    <t>F3901</t>
  </si>
  <si>
    <t>F3902</t>
  </si>
  <si>
    <t>F3903</t>
  </si>
  <si>
    <t>F3904</t>
  </si>
  <si>
    <t>F3905</t>
  </si>
  <si>
    <t>F3906</t>
  </si>
  <si>
    <t>F3907</t>
  </si>
  <si>
    <t>F3908</t>
  </si>
  <si>
    <t>F3909</t>
  </si>
  <si>
    <t>F3910</t>
  </si>
  <si>
    <t>F3911</t>
  </si>
  <si>
    <t>F3912</t>
  </si>
  <si>
    <t>F3913</t>
  </si>
  <si>
    <t>F3914</t>
  </si>
  <si>
    <t>F3915</t>
  </si>
  <si>
    <t>F3916</t>
  </si>
  <si>
    <t>F3917</t>
  </si>
  <si>
    <t>F3918</t>
  </si>
  <si>
    <t>F3919</t>
  </si>
  <si>
    <t>F3920</t>
  </si>
  <si>
    <t>F3921</t>
  </si>
  <si>
    <t>F3922</t>
  </si>
  <si>
    <t>F3923</t>
  </si>
  <si>
    <t>F3924</t>
  </si>
  <si>
    <t>F3925</t>
  </si>
  <si>
    <t>F3926</t>
  </si>
  <si>
    <t>F3927</t>
  </si>
  <si>
    <t>F3928</t>
  </si>
  <si>
    <t>F3929</t>
  </si>
  <si>
    <t>F3930</t>
  </si>
  <si>
    <t>F3931</t>
  </si>
  <si>
    <t>F3932</t>
  </si>
  <si>
    <t>F3933</t>
  </si>
  <si>
    <t>F3934</t>
  </si>
  <si>
    <t>F3935</t>
  </si>
  <si>
    <t>F3936</t>
  </si>
  <si>
    <t>F3937</t>
  </si>
  <si>
    <t>F3938</t>
  </si>
  <si>
    <t>F3939</t>
  </si>
  <si>
    <t>F3940</t>
  </si>
  <si>
    <t>F3941</t>
  </si>
  <si>
    <t>F3942</t>
  </si>
  <si>
    <t>F3943</t>
  </si>
  <si>
    <t>F3944</t>
  </si>
  <si>
    <t>F3945</t>
  </si>
  <si>
    <t>F3946</t>
  </si>
  <si>
    <t>F3947</t>
  </si>
  <si>
    <t>F3948</t>
  </si>
  <si>
    <t>F3949</t>
  </si>
  <si>
    <t>F3950</t>
  </si>
  <si>
    <t>F3951</t>
  </si>
  <si>
    <t>F3952</t>
  </si>
  <si>
    <t>F3953</t>
  </si>
  <si>
    <t>F3955</t>
  </si>
  <si>
    <t>F3956</t>
  </si>
  <si>
    <t>F3957</t>
  </si>
  <si>
    <t>F3958</t>
  </si>
  <si>
    <t>F3959</t>
  </si>
  <si>
    <t>F3960</t>
  </si>
  <si>
    <t>F3961</t>
  </si>
  <si>
    <t>F3962</t>
  </si>
  <si>
    <t>F3963</t>
  </si>
  <si>
    <t>F3964</t>
  </si>
  <si>
    <t>F3965</t>
  </si>
  <si>
    <t>F3966</t>
  </si>
  <si>
    <t>F3967</t>
  </si>
  <si>
    <t>F3968</t>
  </si>
  <si>
    <t>F3969</t>
  </si>
  <si>
    <t>F3970</t>
  </si>
  <si>
    <t>F3971</t>
  </si>
  <si>
    <t>F3972</t>
  </si>
  <si>
    <t>F3973</t>
  </si>
  <si>
    <t>F3974</t>
  </si>
  <si>
    <t>F3975</t>
  </si>
  <si>
    <t>F3976</t>
  </si>
  <si>
    <t>F3977</t>
  </si>
  <si>
    <t>F3978</t>
  </si>
  <si>
    <t>F3979</t>
  </si>
  <si>
    <t>F3983</t>
  </si>
  <si>
    <t>F3984</t>
  </si>
  <si>
    <t>F3985</t>
  </si>
  <si>
    <t>F3986</t>
  </si>
  <si>
    <t>F3987</t>
  </si>
  <si>
    <t>F3988</t>
  </si>
  <si>
    <t>F3989</t>
  </si>
  <si>
    <t>F3990</t>
  </si>
  <si>
    <t>F3991</t>
  </si>
  <si>
    <t>F3992</t>
  </si>
  <si>
    <t>F3993</t>
  </si>
  <si>
    <t>F3994</t>
  </si>
  <si>
    <t>F3995</t>
  </si>
  <si>
    <t>F3996</t>
  </si>
  <si>
    <t>F3997</t>
  </si>
  <si>
    <t>F3998</t>
  </si>
  <si>
    <t>F3999</t>
  </si>
  <si>
    <t>F4000</t>
  </si>
  <si>
    <t>F4001</t>
  </si>
  <si>
    <t>F4002</t>
  </si>
  <si>
    <t>F4003</t>
  </si>
  <si>
    <t>F4004</t>
  </si>
  <si>
    <t>F4005</t>
  </si>
  <si>
    <t>F4006</t>
  </si>
  <si>
    <t>F4007</t>
  </si>
  <si>
    <t>F4008</t>
  </si>
  <si>
    <t>F4009</t>
  </si>
  <si>
    <t>F4010</t>
  </si>
  <si>
    <t>F4011</t>
  </si>
  <si>
    <t>F4012</t>
  </si>
  <si>
    <t>F4013</t>
  </si>
  <si>
    <t>F4016</t>
  </si>
  <si>
    <t>F4017</t>
  </si>
  <si>
    <t>F4018</t>
  </si>
  <si>
    <t>F4019</t>
  </si>
  <si>
    <t>F4020</t>
  </si>
  <si>
    <t>F4021</t>
  </si>
  <si>
    <t>F4022</t>
  </si>
  <si>
    <t>F4023</t>
  </si>
  <si>
    <t>F4024</t>
  </si>
  <si>
    <t>F4025</t>
  </si>
  <si>
    <t>F4026</t>
  </si>
  <si>
    <t>F4027</t>
  </si>
  <si>
    <t>F4028</t>
  </si>
  <si>
    <t>F4029</t>
  </si>
  <si>
    <t>F4030</t>
  </si>
  <si>
    <t>F4031</t>
  </si>
  <si>
    <t>F4032</t>
  </si>
  <si>
    <t>F4033</t>
  </si>
  <si>
    <t>F4034</t>
  </si>
  <si>
    <t>F4035</t>
  </si>
  <si>
    <t>F4036</t>
  </si>
  <si>
    <t>F4037</t>
  </si>
  <si>
    <t>F4038</t>
  </si>
  <si>
    <t>F4039</t>
  </si>
  <si>
    <t>F4040</t>
  </si>
  <si>
    <t>F4041</t>
  </si>
  <si>
    <t>F4042</t>
  </si>
  <si>
    <t>F4043</t>
  </si>
  <si>
    <t>F4044</t>
  </si>
  <si>
    <t>F4045</t>
  </si>
  <si>
    <t>F4046</t>
  </si>
  <si>
    <t>F4047</t>
  </si>
  <si>
    <t>F4048</t>
  </si>
  <si>
    <t>F4049</t>
  </si>
  <si>
    <t>F4050</t>
  </si>
  <si>
    <t>F4051</t>
  </si>
  <si>
    <t>F4052</t>
  </si>
  <si>
    <t>F4053</t>
  </si>
  <si>
    <t>F4054</t>
  </si>
  <si>
    <t>F4055</t>
  </si>
  <si>
    <t>F4056</t>
  </si>
  <si>
    <t>F4057</t>
  </si>
  <si>
    <t>F4058</t>
  </si>
  <si>
    <t>F4059</t>
  </si>
  <si>
    <t>F4060</t>
  </si>
  <si>
    <t>F4061</t>
  </si>
  <si>
    <t>F4062</t>
  </si>
  <si>
    <t>F4063</t>
  </si>
  <si>
    <t>F4064</t>
  </si>
  <si>
    <t>F4065</t>
  </si>
  <si>
    <t>F4066</t>
  </si>
  <si>
    <t>F4067</t>
  </si>
  <si>
    <t>F4068</t>
  </si>
  <si>
    <t>F4069</t>
  </si>
  <si>
    <t>F4070</t>
  </si>
  <si>
    <t>F4071</t>
  </si>
  <si>
    <t>F4072</t>
  </si>
  <si>
    <t>F4073</t>
  </si>
  <si>
    <t>F4074</t>
  </si>
  <si>
    <t>F4075</t>
  </si>
  <si>
    <t>F4076</t>
  </si>
  <si>
    <t>F4077</t>
  </si>
  <si>
    <t>F4078</t>
  </si>
  <si>
    <t>F4079</t>
  </si>
  <si>
    <t>F4080</t>
  </si>
  <si>
    <t>F4081</t>
  </si>
  <si>
    <t>F4082</t>
  </si>
  <si>
    <t>F4083</t>
  </si>
  <si>
    <t>F4084</t>
  </si>
  <si>
    <t>F4085</t>
  </si>
  <si>
    <t>F4086</t>
  </si>
  <si>
    <t>F4087</t>
  </si>
  <si>
    <t>F4088</t>
  </si>
  <si>
    <t>F4089</t>
  </si>
  <si>
    <t>F4090</t>
  </si>
  <si>
    <t>F4091</t>
  </si>
  <si>
    <t>F4092</t>
  </si>
  <si>
    <t>F4093</t>
  </si>
  <si>
    <t>F4094</t>
  </si>
  <si>
    <t>F4095</t>
  </si>
  <si>
    <t>F4096</t>
  </si>
  <si>
    <t>F4097</t>
  </si>
  <si>
    <t>F4098</t>
  </si>
  <si>
    <t>F4099</t>
  </si>
  <si>
    <t>F4100</t>
  </si>
  <si>
    <t>F4101</t>
  </si>
  <si>
    <t>F4102</t>
  </si>
  <si>
    <t>F4103</t>
  </si>
  <si>
    <t>F4104</t>
  </si>
  <si>
    <t>F4105</t>
  </si>
  <si>
    <t>F4106</t>
  </si>
  <si>
    <t>F4107</t>
  </si>
  <si>
    <t>F4108</t>
  </si>
  <si>
    <t>F4109</t>
  </si>
  <si>
    <t>F4110</t>
  </si>
  <si>
    <t>F4111</t>
  </si>
  <si>
    <t>F4112</t>
  </si>
  <si>
    <t>F4113</t>
  </si>
  <si>
    <t>F4114</t>
  </si>
  <si>
    <t>F4116</t>
  </si>
  <si>
    <t>F4117</t>
  </si>
  <si>
    <t>F4118</t>
  </si>
  <si>
    <t>F4119</t>
  </si>
  <si>
    <t>F4120</t>
  </si>
  <si>
    <t>F4121</t>
  </si>
  <si>
    <t>F4122</t>
  </si>
  <si>
    <t>F4123</t>
  </si>
  <si>
    <t>F4124</t>
  </si>
  <si>
    <t>F4125</t>
  </si>
  <si>
    <t>F4126</t>
  </si>
  <si>
    <t>F4127</t>
  </si>
  <si>
    <t>F4128</t>
  </si>
  <si>
    <t>F4129</t>
  </si>
  <si>
    <t>F4130</t>
  </si>
  <si>
    <t>F4131</t>
  </si>
  <si>
    <t>F4132</t>
  </si>
  <si>
    <t>F4133</t>
  </si>
  <si>
    <t>F4134</t>
  </si>
  <si>
    <t>F4135</t>
  </si>
  <si>
    <t>F4136</t>
  </si>
  <si>
    <t>F4137</t>
  </si>
  <si>
    <t>F4138</t>
  </si>
  <si>
    <t>F4139</t>
  </si>
  <si>
    <t>F4140</t>
  </si>
  <si>
    <t>F4141</t>
  </si>
  <si>
    <t>F4142</t>
  </si>
  <si>
    <t>F4143</t>
  </si>
  <si>
    <t>F4144</t>
  </si>
  <si>
    <t>F4145</t>
  </si>
  <si>
    <t>F4146</t>
  </si>
  <si>
    <t>F4147</t>
  </si>
  <si>
    <t>F4148</t>
  </si>
  <si>
    <t>F4149</t>
  </si>
  <si>
    <t>F4150</t>
  </si>
  <si>
    <t>F4151</t>
  </si>
  <si>
    <t>F4152</t>
  </si>
  <si>
    <t>F4153</t>
  </si>
  <si>
    <t>F4154</t>
  </si>
  <si>
    <t>F4155</t>
  </si>
  <si>
    <t>F4156</t>
  </si>
  <si>
    <t>F4157</t>
  </si>
  <si>
    <t>F4158</t>
  </si>
  <si>
    <t>F4159</t>
  </si>
  <si>
    <t>F4160</t>
  </si>
  <si>
    <t>F4161</t>
  </si>
  <si>
    <t>F4162</t>
  </si>
  <si>
    <t>F4163</t>
  </si>
  <si>
    <t>F4164</t>
  </si>
  <si>
    <t>F4165</t>
  </si>
  <si>
    <t>F4166</t>
  </si>
  <si>
    <t>F4167</t>
  </si>
  <si>
    <t>F4168</t>
  </si>
  <si>
    <t>F4169</t>
  </si>
  <si>
    <t>F4170</t>
  </si>
  <si>
    <t>F4171</t>
  </si>
  <si>
    <t>F4172</t>
  </si>
  <si>
    <t>F4173</t>
  </si>
  <si>
    <t>F4174</t>
  </si>
  <si>
    <t>F4175</t>
  </si>
  <si>
    <t>F4176</t>
  </si>
  <si>
    <t>F4177</t>
  </si>
  <si>
    <t>F4178</t>
  </si>
  <si>
    <t>F4179</t>
  </si>
  <si>
    <t>F4180</t>
  </si>
  <si>
    <t>F4181</t>
  </si>
  <si>
    <t>F4182</t>
  </si>
  <si>
    <t>F4183</t>
  </si>
  <si>
    <t>F4184</t>
  </si>
  <si>
    <t>F4185</t>
  </si>
  <si>
    <t>F4186</t>
  </si>
  <si>
    <t>F4187</t>
  </si>
  <si>
    <t>F4188</t>
  </si>
  <si>
    <t>F4189</t>
  </si>
  <si>
    <t>F4190</t>
  </si>
  <si>
    <t>F4191</t>
  </si>
  <si>
    <t>F4192</t>
  </si>
  <si>
    <t>F4193</t>
  </si>
  <si>
    <t>F4194</t>
  </si>
  <si>
    <t>F4195</t>
  </si>
  <si>
    <t>F4196</t>
  </si>
  <si>
    <t>F4197</t>
  </si>
  <si>
    <t>F4198</t>
  </si>
  <si>
    <t>F4199</t>
  </si>
  <si>
    <t>F4200</t>
  </si>
  <si>
    <t>F4201</t>
  </si>
  <si>
    <t>F4202</t>
  </si>
  <si>
    <t>F4203</t>
  </si>
  <si>
    <t>F4204</t>
  </si>
  <si>
    <t>F4205</t>
  </si>
  <si>
    <t>F4207</t>
  </si>
  <si>
    <t>F4208</t>
  </si>
  <si>
    <t>F4209</t>
  </si>
  <si>
    <t>F4210</t>
  </si>
  <si>
    <t>F4211</t>
  </si>
  <si>
    <t>F4212</t>
  </si>
  <si>
    <t>F4213</t>
  </si>
  <si>
    <t>F4214</t>
  </si>
  <si>
    <t>F4215</t>
  </si>
  <si>
    <t>F4216</t>
  </si>
  <si>
    <t>F4217</t>
  </si>
  <si>
    <t>F4218</t>
  </si>
  <si>
    <t>F4219</t>
  </si>
  <si>
    <t>F4220</t>
  </si>
  <si>
    <t>F4222</t>
  </si>
  <si>
    <t>F4223</t>
  </si>
  <si>
    <t>F4224</t>
  </si>
  <si>
    <t>F4225</t>
  </si>
  <si>
    <t>F4226</t>
  </si>
  <si>
    <t>F4227</t>
  </si>
  <si>
    <t>F4228</t>
  </si>
  <si>
    <t>F4229</t>
  </si>
  <si>
    <t>F4230</t>
  </si>
  <si>
    <t>F4231</t>
  </si>
  <si>
    <t>F4232</t>
  </si>
  <si>
    <t>F4233</t>
  </si>
  <si>
    <t>F4234</t>
  </si>
  <si>
    <t>F4235</t>
  </si>
  <si>
    <t>F4237</t>
  </si>
  <si>
    <t>F4238</t>
  </si>
  <si>
    <t>F4239</t>
  </si>
  <si>
    <t>F4240</t>
  </si>
  <si>
    <t>F4241</t>
  </si>
  <si>
    <t>F4242</t>
  </si>
  <si>
    <t>F4243</t>
  </si>
  <si>
    <t>F4244</t>
  </si>
  <si>
    <t>F4245</t>
  </si>
  <si>
    <t>F4246</t>
  </si>
  <si>
    <t>F4247</t>
  </si>
  <si>
    <t>F4248</t>
  </si>
  <si>
    <t>F4250</t>
  </si>
  <si>
    <t>F4251</t>
  </si>
  <si>
    <t>F4252</t>
  </si>
  <si>
    <t>F4253</t>
  </si>
  <si>
    <t>F4254</t>
  </si>
  <si>
    <t>F4255</t>
  </si>
  <si>
    <t>F4256</t>
  </si>
  <si>
    <t>F4257</t>
  </si>
  <si>
    <t>F4258</t>
  </si>
  <si>
    <t>F4259</t>
  </si>
  <si>
    <t>F4260</t>
  </si>
  <si>
    <t>F4261</t>
  </si>
  <si>
    <t>F4262</t>
  </si>
  <si>
    <t>F4263</t>
  </si>
  <si>
    <t>F4264</t>
  </si>
  <si>
    <t>F4265</t>
  </si>
  <si>
    <t>F4266</t>
  </si>
  <si>
    <t>F4267</t>
  </si>
  <si>
    <t>F4268</t>
  </si>
  <si>
    <t>F4269</t>
  </si>
  <si>
    <t>F4270</t>
  </si>
  <si>
    <t>F4271</t>
  </si>
  <si>
    <t>F4272</t>
  </si>
  <si>
    <t>F4273</t>
  </si>
  <si>
    <t>F4274</t>
  </si>
  <si>
    <t>F4275</t>
  </si>
  <si>
    <t>F4276</t>
  </si>
  <si>
    <t>F4277</t>
  </si>
  <si>
    <t>F4278</t>
  </si>
  <si>
    <t>F4279</t>
  </si>
  <si>
    <t>F4280</t>
  </si>
  <si>
    <t>F4281</t>
  </si>
  <si>
    <t>F4282</t>
  </si>
  <si>
    <t>F4283</t>
  </si>
  <si>
    <t>F4284</t>
  </si>
  <si>
    <t>F4285</t>
  </si>
  <si>
    <t>F4286</t>
  </si>
  <si>
    <t>F4287</t>
  </si>
  <si>
    <t>F4288</t>
  </si>
  <si>
    <t>F4289</t>
  </si>
  <si>
    <t>F4290</t>
  </si>
  <si>
    <t>F4291</t>
  </si>
  <si>
    <t>F4292</t>
  </si>
  <si>
    <t>F4293</t>
  </si>
  <si>
    <t>F4294</t>
  </si>
  <si>
    <t>F4295</t>
  </si>
  <si>
    <t>F4296</t>
  </si>
  <si>
    <t>F4297</t>
  </si>
  <si>
    <t>F4298</t>
  </si>
  <si>
    <t>F4299</t>
  </si>
  <si>
    <t>F4300</t>
  </si>
  <si>
    <t>F4301</t>
  </si>
  <si>
    <t>F4302</t>
  </si>
  <si>
    <t>F4303</t>
  </si>
  <si>
    <t>F4304</t>
  </si>
  <si>
    <t>F4305</t>
  </si>
  <si>
    <t>F4306</t>
  </si>
  <si>
    <t>F4307</t>
  </si>
  <si>
    <t>F4308</t>
  </si>
  <si>
    <t>F4309</t>
  </si>
  <si>
    <t>F4310</t>
  </si>
  <si>
    <t>F4311</t>
  </si>
  <si>
    <t>F4312</t>
  </si>
  <si>
    <t>F4313</t>
  </si>
  <si>
    <t>F4314</t>
  </si>
  <si>
    <t>F4315</t>
  </si>
  <si>
    <t>F4316</t>
  </si>
  <si>
    <t>F4317</t>
  </si>
  <si>
    <t>F4318</t>
  </si>
  <si>
    <t>F4319</t>
  </si>
  <si>
    <t>F4320</t>
  </si>
  <si>
    <t>F4321</t>
  </si>
  <si>
    <t>F4322</t>
  </si>
  <si>
    <t>F4323</t>
  </si>
  <si>
    <t>F4324</t>
  </si>
  <si>
    <t>F4325</t>
  </si>
  <si>
    <t>F4326</t>
  </si>
  <si>
    <t>F4327</t>
  </si>
  <si>
    <t>F4328</t>
  </si>
  <si>
    <t>F4329</t>
  </si>
  <si>
    <t>F4330</t>
  </si>
  <si>
    <t>F4331</t>
  </si>
  <si>
    <t>F4332</t>
  </si>
  <si>
    <t>F4333</t>
  </si>
  <si>
    <t>F4334</t>
  </si>
  <si>
    <t>F4335</t>
  </si>
  <si>
    <t>F4336</t>
  </si>
  <si>
    <t>F4337</t>
  </si>
  <si>
    <t>F4338</t>
  </si>
  <si>
    <t>F4339</t>
  </si>
  <si>
    <t>F4340</t>
  </si>
  <si>
    <t>F4341</t>
  </si>
  <si>
    <t>F4342</t>
  </si>
  <si>
    <t>F4343</t>
  </si>
  <si>
    <t>F4344</t>
  </si>
  <si>
    <t>F4345</t>
  </si>
  <si>
    <t>F4346</t>
  </si>
  <si>
    <t>F4347</t>
  </si>
  <si>
    <t>F4348</t>
  </si>
  <si>
    <t>F4349</t>
  </si>
  <si>
    <t>F4350</t>
  </si>
  <si>
    <t>F4351</t>
  </si>
  <si>
    <t>F4352</t>
  </si>
  <si>
    <t>F4353</t>
  </si>
  <si>
    <t>F4354</t>
  </si>
  <si>
    <t>F4355</t>
  </si>
  <si>
    <t>F4356</t>
  </si>
  <si>
    <t>F4357</t>
  </si>
  <si>
    <t>F4358</t>
  </si>
  <si>
    <t>F4359</t>
  </si>
  <si>
    <t>F4360</t>
  </si>
  <si>
    <t>F4361</t>
  </si>
  <si>
    <t>F4362</t>
  </si>
  <si>
    <t>F4363</t>
  </si>
  <si>
    <t>F4364</t>
  </si>
  <si>
    <t>F4365</t>
  </si>
  <si>
    <t>F4366</t>
  </si>
  <si>
    <t>F4367</t>
  </si>
  <si>
    <t>F4368</t>
  </si>
  <si>
    <t>F4369</t>
  </si>
  <si>
    <t>F4370</t>
  </si>
  <si>
    <t>F4371</t>
  </si>
  <si>
    <t>F4372</t>
  </si>
  <si>
    <t>F4373</t>
  </si>
  <si>
    <t>F4374</t>
  </si>
  <si>
    <t>F4375</t>
  </si>
  <si>
    <t>F4376</t>
  </si>
  <si>
    <t>F4377</t>
  </si>
  <si>
    <t>F4378</t>
  </si>
  <si>
    <t>F4379</t>
  </si>
  <si>
    <t>F4380</t>
  </si>
  <si>
    <t>F4381</t>
  </si>
  <si>
    <t>F4382</t>
  </si>
  <si>
    <t>F4383</t>
  </si>
  <si>
    <t>F4384</t>
  </si>
  <si>
    <t>F4385</t>
  </si>
  <si>
    <t>F4386</t>
  </si>
  <si>
    <t>F4387</t>
  </si>
  <si>
    <t>F4388</t>
  </si>
  <si>
    <t>F4389</t>
  </si>
  <si>
    <t>F4390</t>
  </si>
  <si>
    <t>F4391</t>
  </si>
  <si>
    <t>F4392</t>
  </si>
  <si>
    <t>F4393</t>
  </si>
  <si>
    <t>F4394</t>
  </si>
  <si>
    <t>F4395</t>
  </si>
  <si>
    <t>F4396</t>
  </si>
  <si>
    <t>F4397</t>
  </si>
  <si>
    <t>F4398</t>
  </si>
  <si>
    <t>F4399</t>
  </si>
  <si>
    <t>F4400</t>
  </si>
  <si>
    <t>F4401</t>
  </si>
  <si>
    <t>F4402</t>
  </si>
  <si>
    <t>F4403</t>
  </si>
  <si>
    <t>F4404</t>
  </si>
  <si>
    <t>F4405</t>
  </si>
  <si>
    <t>F4406</t>
  </si>
  <si>
    <t>F4407</t>
  </si>
  <si>
    <t>F4408</t>
  </si>
  <si>
    <t>F4409</t>
  </si>
  <si>
    <t>F4410</t>
  </si>
  <si>
    <t>F4411</t>
  </si>
  <si>
    <t>F4412</t>
  </si>
  <si>
    <t>F4413</t>
  </si>
  <si>
    <t>F4414</t>
  </si>
  <si>
    <t>F4415</t>
  </si>
  <si>
    <t>F4416</t>
  </si>
  <si>
    <t>F4417</t>
  </si>
  <si>
    <t>F4418</t>
  </si>
  <si>
    <t>F4419</t>
  </si>
  <si>
    <t>F4420</t>
  </si>
  <si>
    <t>F4421</t>
  </si>
  <si>
    <t>F4422</t>
  </si>
  <si>
    <t>F4423</t>
  </si>
  <si>
    <t>F4424</t>
  </si>
  <si>
    <t>F4425</t>
  </si>
  <si>
    <t>F4426</t>
  </si>
  <si>
    <t>F4427</t>
  </si>
  <si>
    <t>F4428</t>
  </si>
  <si>
    <t>F4429</t>
  </si>
  <si>
    <t>F4430</t>
  </si>
  <si>
    <t>F4431</t>
  </si>
  <si>
    <t>F4432</t>
  </si>
  <si>
    <t>F4433</t>
  </si>
  <si>
    <t>F4434</t>
  </si>
  <si>
    <t>F4435</t>
  </si>
  <si>
    <t>F4436</t>
  </si>
  <si>
    <t>F4437</t>
  </si>
  <si>
    <t>F4438</t>
  </si>
  <si>
    <t>F4439</t>
  </si>
  <si>
    <t>F4440</t>
  </si>
  <si>
    <t>F4441</t>
  </si>
  <si>
    <t>F4442</t>
  </si>
  <si>
    <t>F4443</t>
  </si>
  <si>
    <t>F4444</t>
  </si>
  <si>
    <t>F4445</t>
  </si>
  <si>
    <t>F4446</t>
  </si>
  <si>
    <t>F4447</t>
  </si>
  <si>
    <t>F4448</t>
  </si>
  <si>
    <t>F4449</t>
  </si>
  <si>
    <t>F4450</t>
  </si>
  <si>
    <t>F4451</t>
  </si>
  <si>
    <t>F4452</t>
  </si>
  <si>
    <t>F4453</t>
  </si>
  <si>
    <t>F4454</t>
  </si>
  <si>
    <t>F4455</t>
  </si>
  <si>
    <t>F4456</t>
  </si>
  <si>
    <t>F4457</t>
  </si>
  <si>
    <t>F4458</t>
  </si>
  <si>
    <t>F4459</t>
  </si>
  <si>
    <t>F4460</t>
  </si>
  <si>
    <t>F4461</t>
  </si>
  <si>
    <t>F4462</t>
  </si>
  <si>
    <t>F4463</t>
  </si>
  <si>
    <t>F4464</t>
  </si>
  <si>
    <t>F4465</t>
  </si>
  <si>
    <t>F4466</t>
  </si>
  <si>
    <t>F4467</t>
  </si>
  <si>
    <t>F4468</t>
  </si>
  <si>
    <t>F4469</t>
  </si>
  <si>
    <t>F4470</t>
  </si>
  <si>
    <t>F4471</t>
  </si>
  <si>
    <t>F4472</t>
  </si>
  <si>
    <t>F4473</t>
  </si>
  <si>
    <t>F4474</t>
  </si>
  <si>
    <t>F4475</t>
  </si>
  <si>
    <t>F4476</t>
  </si>
  <si>
    <t>F4477</t>
  </si>
  <si>
    <t>F4478</t>
  </si>
  <si>
    <t>F4479</t>
  </si>
  <si>
    <t>F4480</t>
  </si>
  <si>
    <t>F4481</t>
  </si>
  <si>
    <t>F4482</t>
  </si>
  <si>
    <t>F4483</t>
  </si>
  <si>
    <t>F4484</t>
  </si>
  <si>
    <t>F4485</t>
  </si>
  <si>
    <t>F4486</t>
  </si>
  <si>
    <t>F4488</t>
  </si>
  <si>
    <t>F4489</t>
  </si>
  <si>
    <t>F4490</t>
  </si>
  <si>
    <t>F4491</t>
  </si>
  <si>
    <t>F4492</t>
  </si>
  <si>
    <t>F4493</t>
  </si>
  <si>
    <t>F4494</t>
  </si>
  <si>
    <t>F4495</t>
  </si>
  <si>
    <t>F4496</t>
  </si>
  <si>
    <t>F4497</t>
  </si>
  <si>
    <t>F4498</t>
  </si>
  <si>
    <t>F4499</t>
  </si>
  <si>
    <t>F4500</t>
  </si>
  <si>
    <t>F4501</t>
  </si>
  <si>
    <t>F4502</t>
  </si>
  <si>
    <t>F4503</t>
  </si>
  <si>
    <t>F4504</t>
  </si>
  <si>
    <t>F4505</t>
  </si>
  <si>
    <t>F4506</t>
  </si>
  <si>
    <t>F4507</t>
  </si>
  <si>
    <t>F4508</t>
  </si>
  <si>
    <t>F4509</t>
  </si>
  <si>
    <t>F4510</t>
  </si>
  <si>
    <t>F4511</t>
  </si>
  <si>
    <t>F4512</t>
  </si>
  <si>
    <t>F4513</t>
  </si>
  <si>
    <t>F4514</t>
  </si>
  <si>
    <t>F4515</t>
  </si>
  <si>
    <t>F4516</t>
  </si>
  <si>
    <t>F4517</t>
  </si>
  <si>
    <t>F4518</t>
  </si>
  <si>
    <t>F4519</t>
  </si>
  <si>
    <t>F4520</t>
  </si>
  <si>
    <t>F4521</t>
  </si>
  <si>
    <t>F4522</t>
  </si>
  <si>
    <t>F4523</t>
  </si>
  <si>
    <t>F4524</t>
  </si>
  <si>
    <t>F4525</t>
  </si>
  <si>
    <t>F4526</t>
  </si>
  <si>
    <t>F4527</t>
  </si>
  <si>
    <t>F4528</t>
  </si>
  <si>
    <t>F4529</t>
  </si>
  <si>
    <t>F4530</t>
  </si>
  <si>
    <t>F4531</t>
  </si>
  <si>
    <t>F4532</t>
  </si>
  <si>
    <t>F4533</t>
  </si>
  <si>
    <t>F4534</t>
  </si>
  <si>
    <t>F4535</t>
  </si>
  <si>
    <t>F4536</t>
  </si>
  <si>
    <t>F4537</t>
  </si>
  <si>
    <t>F4538</t>
  </si>
  <si>
    <t>F4539</t>
  </si>
  <si>
    <t>F4540</t>
  </si>
  <si>
    <t>F4541</t>
  </si>
  <si>
    <t>F4542</t>
  </si>
  <si>
    <t>F4543</t>
  </si>
  <si>
    <t>F4544</t>
  </si>
  <si>
    <t>F4545</t>
  </si>
  <si>
    <t>F4546</t>
  </si>
  <si>
    <t>F4547</t>
  </si>
  <si>
    <t>F4548</t>
  </si>
  <si>
    <t>F4549</t>
  </si>
  <si>
    <t>F4550</t>
  </si>
  <si>
    <t>F4551</t>
  </si>
  <si>
    <t>F4552</t>
  </si>
  <si>
    <t>F4553</t>
  </si>
  <si>
    <t>F4554</t>
  </si>
  <si>
    <t>F4555</t>
  </si>
  <si>
    <t>F4556</t>
  </si>
  <si>
    <t>F4557</t>
  </si>
  <si>
    <t>F4558</t>
  </si>
  <si>
    <t>F4559</t>
  </si>
  <si>
    <t>F4560</t>
  </si>
  <si>
    <t>F4561</t>
  </si>
  <si>
    <t>F4562</t>
  </si>
  <si>
    <t>F4563</t>
  </si>
  <si>
    <t>F4564</t>
  </si>
  <si>
    <t>F4565</t>
  </si>
  <si>
    <t>F4566</t>
  </si>
  <si>
    <t>F4567</t>
  </si>
  <si>
    <t>F4568</t>
  </si>
  <si>
    <t>F4569</t>
  </si>
  <si>
    <t>F4570</t>
  </si>
  <si>
    <t>F4571</t>
  </si>
  <si>
    <t>F4572</t>
  </si>
  <si>
    <t>F4573</t>
  </si>
  <si>
    <t>F4574</t>
  </si>
  <si>
    <t>F4575</t>
  </si>
  <si>
    <t>F4576</t>
  </si>
  <si>
    <t>F4577</t>
  </si>
  <si>
    <t>F4578</t>
  </si>
  <si>
    <t>F4579</t>
  </si>
  <si>
    <t>F4580</t>
  </si>
  <si>
    <t>F4581</t>
  </si>
  <si>
    <t>F4582</t>
  </si>
  <si>
    <t>F4583</t>
  </si>
  <si>
    <t>F4584</t>
  </si>
  <si>
    <t>F4585</t>
  </si>
  <si>
    <t>F4586</t>
  </si>
  <si>
    <t>F4587</t>
  </si>
  <si>
    <t>F4588</t>
  </si>
  <si>
    <t>F4589</t>
  </si>
  <si>
    <t>F4590</t>
  </si>
  <si>
    <t>F4591</t>
  </si>
  <si>
    <t>F4592</t>
  </si>
  <si>
    <t>F4593</t>
  </si>
  <si>
    <t>F4594</t>
  </si>
  <si>
    <t>F4595</t>
  </si>
  <si>
    <t>F4596</t>
  </si>
  <si>
    <t>F4597</t>
  </si>
  <si>
    <t>F4598</t>
  </si>
  <si>
    <t>F4599</t>
  </si>
  <si>
    <t>F4600</t>
  </si>
  <si>
    <t>F4601</t>
  </si>
  <si>
    <t>F4602</t>
  </si>
  <si>
    <t>F4603</t>
  </si>
  <si>
    <t>F4604</t>
  </si>
  <si>
    <t>F4605</t>
  </si>
  <si>
    <t>F4606</t>
  </si>
  <si>
    <t>F4607</t>
  </si>
  <si>
    <t>F4608</t>
  </si>
  <si>
    <t>F4609</t>
  </si>
  <si>
    <t>F4610</t>
  </si>
  <si>
    <t>F4611</t>
  </si>
  <si>
    <t>F4612</t>
  </si>
  <si>
    <t>F4613</t>
  </si>
  <si>
    <t>F4614</t>
  </si>
  <si>
    <t>F4615</t>
  </si>
  <si>
    <t>F4616</t>
  </si>
  <si>
    <t>F4617</t>
  </si>
  <si>
    <t>F4618</t>
  </si>
  <si>
    <t>F4619</t>
  </si>
  <si>
    <t>F4620</t>
  </si>
  <si>
    <t>F4621</t>
  </si>
  <si>
    <t>F4622</t>
  </si>
  <si>
    <t>F4623</t>
  </si>
  <si>
    <t>F4624</t>
  </si>
  <si>
    <t>F4625</t>
  </si>
  <si>
    <t>F4626</t>
  </si>
  <si>
    <t>F4627</t>
  </si>
  <si>
    <t>F4628</t>
  </si>
  <si>
    <t>F4629</t>
  </si>
  <si>
    <t>F4630</t>
  </si>
  <si>
    <t>F4631</t>
  </si>
  <si>
    <t>F4632</t>
  </si>
  <si>
    <t>F4633</t>
  </si>
  <si>
    <t>F4634</t>
  </si>
  <si>
    <t>F4635</t>
  </si>
  <si>
    <t>F4636</t>
  </si>
  <si>
    <t>F4637</t>
  </si>
  <si>
    <t>F4638</t>
  </si>
  <si>
    <t>F4639</t>
  </si>
  <si>
    <t>F4640</t>
  </si>
  <si>
    <t>F4641</t>
  </si>
  <si>
    <t>F4642</t>
  </si>
  <si>
    <t>F4643</t>
  </si>
  <si>
    <t>F4644</t>
  </si>
  <si>
    <t>F4645</t>
  </si>
  <si>
    <t>F4646</t>
  </si>
  <si>
    <t>F4647</t>
  </si>
  <si>
    <t>F4648</t>
  </si>
  <si>
    <t>F4649</t>
  </si>
  <si>
    <t>F4650</t>
  </si>
  <si>
    <t>F4651</t>
  </si>
  <si>
    <t>F4652</t>
  </si>
  <si>
    <t>F4652A</t>
  </si>
  <si>
    <t>F4653</t>
  </si>
  <si>
    <t>F4656</t>
  </si>
  <si>
    <t>F4657</t>
  </si>
  <si>
    <t>F4658</t>
  </si>
  <si>
    <t>F4659</t>
  </si>
  <si>
    <t>F4660</t>
  </si>
  <si>
    <t>F4661</t>
  </si>
  <si>
    <t>F4662</t>
  </si>
  <si>
    <t>F4663</t>
  </si>
  <si>
    <t>F4664</t>
  </si>
  <si>
    <t>F4665</t>
  </si>
  <si>
    <t>F4666</t>
  </si>
  <si>
    <t>F4667</t>
  </si>
  <si>
    <t>F4668</t>
  </si>
  <si>
    <t>F4669</t>
  </si>
  <si>
    <t>F4670</t>
  </si>
  <si>
    <t>F4671</t>
  </si>
  <si>
    <t>F4672</t>
  </si>
  <si>
    <t>F4673</t>
  </si>
  <si>
    <t>F4674</t>
  </si>
  <si>
    <t>F4675</t>
  </si>
  <si>
    <t>F4676</t>
  </si>
  <si>
    <t>F4677</t>
  </si>
  <si>
    <t>F4678</t>
  </si>
  <si>
    <t>F4679</t>
  </si>
  <si>
    <t>F4680</t>
  </si>
  <si>
    <t>F4681</t>
  </si>
  <si>
    <t>F4682</t>
  </si>
  <si>
    <t>F4683</t>
  </si>
  <si>
    <t>F4684</t>
  </si>
  <si>
    <t>F4685</t>
  </si>
  <si>
    <t>F4686</t>
  </si>
  <si>
    <t>F4687</t>
  </si>
  <si>
    <t>F4688</t>
  </si>
  <si>
    <t>F4689</t>
  </si>
  <si>
    <t>F4690</t>
  </si>
  <si>
    <t>F4691</t>
  </si>
  <si>
    <t>F4692</t>
  </si>
  <si>
    <t>F4693</t>
  </si>
  <si>
    <t>F4694</t>
  </si>
  <si>
    <t>F4695</t>
  </si>
  <si>
    <t>F4696</t>
  </si>
  <si>
    <t>F4697</t>
  </si>
  <si>
    <t>F4698</t>
  </si>
  <si>
    <t>F4699</t>
  </si>
  <si>
    <t>F4700</t>
  </si>
  <si>
    <t>F4701</t>
  </si>
  <si>
    <t>F4702</t>
  </si>
  <si>
    <t>F4703</t>
  </si>
  <si>
    <t>F4704</t>
  </si>
  <si>
    <t>F4705</t>
  </si>
  <si>
    <t>F4706</t>
  </si>
  <si>
    <t>F4707</t>
  </si>
  <si>
    <t>F4708</t>
  </si>
  <si>
    <t>F4710</t>
  </si>
  <si>
    <t>F4711</t>
  </si>
  <si>
    <t>F4712</t>
  </si>
  <si>
    <t>F4713</t>
  </si>
  <si>
    <t>F4714</t>
  </si>
  <si>
    <t>F4715</t>
  </si>
  <si>
    <t>F4716</t>
  </si>
  <si>
    <t>F4718</t>
  </si>
  <si>
    <t>F4719</t>
  </si>
  <si>
    <t>F4722</t>
  </si>
  <si>
    <t>C4002</t>
  </si>
  <si>
    <t>C4002a</t>
  </si>
  <si>
    <t>C4003</t>
  </si>
  <si>
    <t>C4004</t>
  </si>
  <si>
    <t>C4005</t>
  </si>
  <si>
    <t>C4006</t>
  </si>
  <si>
    <t>C4007</t>
  </si>
  <si>
    <t>C4008</t>
  </si>
  <si>
    <t>C4009</t>
  </si>
  <si>
    <t>C4010</t>
  </si>
  <si>
    <t>C4011</t>
  </si>
  <si>
    <t>C4012</t>
  </si>
  <si>
    <t>C4013</t>
  </si>
  <si>
    <t>C4014</t>
  </si>
  <si>
    <t>C4015</t>
  </si>
  <si>
    <t>C4016</t>
  </si>
  <si>
    <t>C4017</t>
  </si>
  <si>
    <t>C4018</t>
  </si>
  <si>
    <t>C4019</t>
  </si>
  <si>
    <t>F4727</t>
  </si>
  <si>
    <t>Ricette - Cassata Siciliana</t>
  </si>
  <si>
    <t xml:space="preserve">(N.E.)(N.M.) </t>
  </si>
  <si>
    <t>Mille Miglia 2002</t>
  </si>
  <si>
    <t>Tiratura 510</t>
  </si>
  <si>
    <t>Tiratura 310</t>
  </si>
  <si>
    <t>Tiratura 410</t>
  </si>
  <si>
    <t>Tiratura 305</t>
  </si>
  <si>
    <t>1,6</t>
  </si>
  <si>
    <t>0.9</t>
  </si>
  <si>
    <t>Tiratura oltre 1.000</t>
  </si>
  <si>
    <t>XXL Long 1</t>
  </si>
  <si>
    <t>XXL Long 2</t>
  </si>
  <si>
    <t>XXL Long 4</t>
  </si>
  <si>
    <t>41° Mostra mercato Montichiari</t>
  </si>
  <si>
    <t>F4726</t>
  </si>
  <si>
    <t>F4725</t>
  </si>
  <si>
    <t>F4720</t>
  </si>
  <si>
    <t>F4721</t>
  </si>
  <si>
    <t>F4724</t>
  </si>
  <si>
    <t>Scalatore - ditta Techinicard S.p.A. (N.E.) (N.M.)</t>
  </si>
  <si>
    <t>Supporto in Cartoncino (Lotto 140)</t>
  </si>
  <si>
    <t>Supporto in Cartoncino</t>
  </si>
  <si>
    <t>(N.E.)(N.M.)</t>
  </si>
  <si>
    <t>8 caratteri, solo lettere</t>
  </si>
  <si>
    <t>8 caratteri, alfanumerica</t>
  </si>
  <si>
    <t>Riquadro bianco</t>
  </si>
  <si>
    <t>1° Riquadro Tariffa Verde - Filigrana Ruvida</t>
  </si>
  <si>
    <t>1° Riquadro Tariffa Verde - Filigrana liscia</t>
  </si>
  <si>
    <t>1° Riquadro Tariffa Verde</t>
  </si>
  <si>
    <t>Orizzontale</t>
  </si>
  <si>
    <t>(N.E.)(N.M.) Scritta "DieKarte" Attaccata</t>
  </si>
  <si>
    <t>(N.E.)(N.M.) Technicard S.p.a.</t>
  </si>
  <si>
    <t>Numerazione</t>
  </si>
  <si>
    <t>Val 2025</t>
  </si>
  <si>
    <t>Scheda numerata in collezione</t>
  </si>
  <si>
    <t>Folder</t>
  </si>
  <si>
    <t>Dimensioni</t>
  </si>
  <si>
    <t>Folder ocr</t>
  </si>
  <si>
    <t>L'Italia attraverso la carta telefonica</t>
  </si>
  <si>
    <t>Turistiche - Abruzzi</t>
  </si>
  <si>
    <t>Turistiche - Abruzzo</t>
  </si>
  <si>
    <t>Turistiche - Basilicata</t>
  </si>
  <si>
    <t>Turistiche - Calabria</t>
  </si>
  <si>
    <t>Turistiche - Campania</t>
  </si>
  <si>
    <t>Turistiche - Emilia Romagna</t>
  </si>
  <si>
    <t>Turistiche - Friuli Venezia Giulia</t>
  </si>
  <si>
    <t>Turistiche - Lazio</t>
  </si>
  <si>
    <t>Turistiche - Liguria</t>
  </si>
  <si>
    <t>Turistiche - Lombardia</t>
  </si>
  <si>
    <t>Turistiche - Marche</t>
  </si>
  <si>
    <t>Turistiche - Molise</t>
  </si>
  <si>
    <t>Turistiche - Piemonte</t>
  </si>
  <si>
    <t>Turistiche - Puglia</t>
  </si>
  <si>
    <t>Turistiche - Sardegna</t>
  </si>
  <si>
    <t>Turistiche - Sicilia</t>
  </si>
  <si>
    <t>Turistiche - Toscana</t>
  </si>
  <si>
    <t>Turistiche - Trentino</t>
  </si>
  <si>
    <t>Turistiche - Umbria</t>
  </si>
  <si>
    <t>Turistiche - Valle d'Aosta</t>
  </si>
  <si>
    <t>Turistiche - Veneto</t>
  </si>
  <si>
    <t>PO6 - PO27</t>
  </si>
  <si>
    <t>6 x 8,5</t>
  </si>
  <si>
    <t>PO28 - PO29</t>
  </si>
  <si>
    <t>21 x 15</t>
  </si>
  <si>
    <t>PO30 - PO31</t>
  </si>
  <si>
    <t>PO32 - PO33</t>
  </si>
  <si>
    <t>PO34 - PO35</t>
  </si>
  <si>
    <t>PO36 - PO37</t>
  </si>
  <si>
    <t>PO38 - PO39</t>
  </si>
  <si>
    <t>PO40 - PO41</t>
  </si>
  <si>
    <t>PO42 - PO43</t>
  </si>
  <si>
    <t>PO44 - P045</t>
  </si>
  <si>
    <t>PO46 - PO47</t>
  </si>
  <si>
    <t>PO48 - PO49</t>
  </si>
  <si>
    <t>PO50 - PO51</t>
  </si>
  <si>
    <t>PO52 - PO53</t>
  </si>
  <si>
    <t>PO54 - PO55</t>
  </si>
  <si>
    <t>PO56 - PO57</t>
  </si>
  <si>
    <t>PO58 - PO59</t>
  </si>
  <si>
    <t>PO60 - PO61</t>
  </si>
  <si>
    <t>PO62 - PO63</t>
  </si>
  <si>
    <t>PO64 - PO65</t>
  </si>
  <si>
    <t>PO66 - PO67</t>
  </si>
  <si>
    <t>PO68 - PO69</t>
  </si>
  <si>
    <t>Pagine Gialle '90</t>
  </si>
  <si>
    <t>OP3 - OP14</t>
  </si>
  <si>
    <t>6,5 x 11,5</t>
  </si>
  <si>
    <t>OM 91-02</t>
  </si>
  <si>
    <t>30 x 21</t>
  </si>
  <si>
    <t>p.a.r.</t>
  </si>
  <si>
    <t>OM 91-03</t>
  </si>
  <si>
    <t>21 x 10,5</t>
  </si>
  <si>
    <t>OP29 - OP44</t>
  </si>
  <si>
    <t>24 x 27</t>
  </si>
  <si>
    <t>20 x 10</t>
  </si>
  <si>
    <t>Pagine gialle elettroniche</t>
  </si>
  <si>
    <t>21 x 10</t>
  </si>
  <si>
    <t>OP56A - OP57A</t>
  </si>
  <si>
    <t>10,5 x 15</t>
  </si>
  <si>
    <t>1° Meeting dei Numismatici Europei</t>
  </si>
  <si>
    <t>16 x 10,5</t>
  </si>
  <si>
    <t>OP61 - OP64</t>
  </si>
  <si>
    <t>12 x 8</t>
  </si>
  <si>
    <t>7,5 x 10</t>
  </si>
  <si>
    <t>Saage</t>
  </si>
  <si>
    <t>OP72 - OP78</t>
  </si>
  <si>
    <t>13,5 x 5</t>
  </si>
  <si>
    <t>Sguardi sulla puglia</t>
  </si>
  <si>
    <t>OP93 - OP96</t>
  </si>
  <si>
    <t>24,5 x 18,5</t>
  </si>
  <si>
    <t>Prog.</t>
  </si>
  <si>
    <t>Se ti gira di giocare</t>
  </si>
  <si>
    <t>OP99 - OP103</t>
  </si>
  <si>
    <t>OM 94-04</t>
  </si>
  <si>
    <t>Buon Natale e Buon Anno</t>
  </si>
  <si>
    <t>11 x 19</t>
  </si>
  <si>
    <t>OM 94-05</t>
  </si>
  <si>
    <t>Kruger - Prima carta Europa ECU (blister)</t>
  </si>
  <si>
    <t>10 x 7,5</t>
  </si>
  <si>
    <t>Freundin - Agentour</t>
  </si>
  <si>
    <t>10 x 19</t>
  </si>
  <si>
    <t>Ass. Italiana collezionisti telecarte</t>
  </si>
  <si>
    <t>OM 95-01</t>
  </si>
  <si>
    <t>Sarà una splendida estate - Giallo</t>
  </si>
  <si>
    <t>OP130 - OP131</t>
  </si>
  <si>
    <t>21 x 21</t>
  </si>
  <si>
    <t>OM 95-02</t>
  </si>
  <si>
    <t>Sarà una splendida estate (2 schede)</t>
  </si>
  <si>
    <t>OM 95-03</t>
  </si>
  <si>
    <t>Sarà una splendida estate (4 schede)</t>
  </si>
  <si>
    <t>OM 95-04</t>
  </si>
  <si>
    <t>L'omaggio di San Valentino (2 schede)</t>
  </si>
  <si>
    <t>OM 95-05</t>
  </si>
  <si>
    <t>L'omaggio di San Valentino (4 schede)</t>
  </si>
  <si>
    <t>10 x 21</t>
  </si>
  <si>
    <t>OP140 - OP144</t>
  </si>
  <si>
    <t>Milano - Galizzi (sovrastampa Polycart)</t>
  </si>
  <si>
    <t>OP060a</t>
  </si>
  <si>
    <t>60° Crociera atlantica</t>
  </si>
  <si>
    <t>15 x 10</t>
  </si>
  <si>
    <t>22 x 10,5</t>
  </si>
  <si>
    <t>2. Omaggio private</t>
  </si>
  <si>
    <t>Pagine gialle '91 (raccoglitore ad anelli)</t>
  </si>
  <si>
    <t>47° Fiera del Mediterraneo (Portafoglio)</t>
  </si>
  <si>
    <t>1. Precursorie Omaggio</t>
  </si>
  <si>
    <t>SIDA - "Sovrastampa: Omaggio"</t>
  </si>
  <si>
    <t>Fasce Orarie - (N.M.)</t>
  </si>
  <si>
    <t>Molise - Altilia - Ritirata (N.E.)</t>
  </si>
  <si>
    <t>Umbria - Assisi (N.M.)</t>
  </si>
  <si>
    <t>Veneto - Piazzola sul Brenta (N.M.)</t>
  </si>
  <si>
    <t>PO1</t>
  </si>
  <si>
    <t>Bandella sagomata</t>
  </si>
  <si>
    <t>PO2</t>
  </si>
  <si>
    <t>PO3</t>
  </si>
  <si>
    <t>PO4</t>
  </si>
  <si>
    <t>PO5</t>
  </si>
  <si>
    <t>PO6</t>
  </si>
  <si>
    <t>PO7</t>
  </si>
  <si>
    <t>PO8</t>
  </si>
  <si>
    <t>PO9</t>
  </si>
  <si>
    <t>Rit1</t>
  </si>
  <si>
    <t>3150a</t>
  </si>
  <si>
    <t>54A</t>
  </si>
  <si>
    <t>Saage - Tobia</t>
  </si>
  <si>
    <t>3162a</t>
  </si>
  <si>
    <t>3162b</t>
  </si>
  <si>
    <t>Saage - Democratica</t>
  </si>
  <si>
    <t>3163a</t>
  </si>
  <si>
    <t>3163b</t>
  </si>
  <si>
    <t>Saage - San Marino</t>
  </si>
  <si>
    <t>3164a</t>
  </si>
  <si>
    <t>3164b</t>
  </si>
  <si>
    <t>Saage - Gronchi Rosa</t>
  </si>
  <si>
    <t>3165a</t>
  </si>
  <si>
    <t>3165b</t>
  </si>
  <si>
    <t>Saage - Manzoni</t>
  </si>
  <si>
    <t>3166a</t>
  </si>
  <si>
    <t>3166b</t>
  </si>
  <si>
    <t>Saage - U.I.T.</t>
  </si>
  <si>
    <t>3167a</t>
  </si>
  <si>
    <t>3167b</t>
  </si>
  <si>
    <t>Saage - Cavallino</t>
  </si>
  <si>
    <t>3168a</t>
  </si>
  <si>
    <t>3168b</t>
  </si>
  <si>
    <t>Deltagest</t>
  </si>
  <si>
    <t>3183a</t>
  </si>
  <si>
    <t>79C</t>
  </si>
  <si>
    <t>3183b</t>
  </si>
  <si>
    <t>79B</t>
  </si>
  <si>
    <t>3184a</t>
  </si>
  <si>
    <t>80A</t>
  </si>
  <si>
    <t>Sovrastampata</t>
  </si>
  <si>
    <t>3185a</t>
  </si>
  <si>
    <t>81A</t>
  </si>
  <si>
    <t>3186a</t>
  </si>
  <si>
    <t>82A</t>
  </si>
  <si>
    <t>3187a</t>
  </si>
  <si>
    <t>83A</t>
  </si>
  <si>
    <t>3152X</t>
  </si>
  <si>
    <t>3259a</t>
  </si>
  <si>
    <t>10A</t>
  </si>
  <si>
    <t>3268a</t>
  </si>
  <si>
    <t>3269a</t>
  </si>
  <si>
    <t>3292a</t>
  </si>
  <si>
    <t>46A</t>
  </si>
  <si>
    <t>3293a</t>
  </si>
  <si>
    <t>47A</t>
  </si>
  <si>
    <t>3401A</t>
  </si>
  <si>
    <t>158A</t>
  </si>
  <si>
    <t>3391A</t>
  </si>
  <si>
    <t>3394a</t>
  </si>
  <si>
    <t>162A</t>
  </si>
  <si>
    <t>3396a</t>
  </si>
  <si>
    <t>164A</t>
  </si>
  <si>
    <t>3397a</t>
  </si>
  <si>
    <t>165A</t>
  </si>
  <si>
    <t>3395a</t>
  </si>
  <si>
    <t>163A</t>
  </si>
  <si>
    <t>3420A</t>
  </si>
  <si>
    <t>176A</t>
  </si>
  <si>
    <t>Braille, filigrana, PatPen, banda grigia chiara piena, numerazione</t>
  </si>
  <si>
    <t>Braille, filigrana, banda grigia retinata. No numerazione</t>
  </si>
  <si>
    <t>Filigrana, banda grigia scura. No braille, numerazione.</t>
  </si>
  <si>
    <t>Banda grigia chiara piena. No Braille, filigrana, numerazione.</t>
  </si>
  <si>
    <t>I° meeting dei numismatici europei "Sovrastampata"</t>
  </si>
  <si>
    <t>Galizzi - Stemma Milano "Sovrastampata"</t>
  </si>
  <si>
    <t>(N.M)</t>
  </si>
  <si>
    <t>Sovrastampa raduno</t>
  </si>
  <si>
    <t>(N.M.) Senza sovrastampa</t>
  </si>
  <si>
    <t>Sovrastampa 31/12/94</t>
  </si>
  <si>
    <t>(N.M.) Senza sovrastampa e senza OCR</t>
  </si>
  <si>
    <t xml:space="preserve">Deltagest </t>
  </si>
  <si>
    <t>Sovrastampa "Padova-Milano-Verona"</t>
  </si>
  <si>
    <t>Sovrastampa "1994"</t>
  </si>
  <si>
    <t>(N.M.) Sovrastampa "Tiratura 1.000 copie"</t>
  </si>
  <si>
    <t>Original Marines "Alfanumerica"</t>
  </si>
  <si>
    <t>Padovani - Coppia con Stesso OCR</t>
  </si>
  <si>
    <t>3. Private Rese Pubbliche</t>
  </si>
  <si>
    <t>OP72B</t>
  </si>
  <si>
    <t>OP73B</t>
  </si>
  <si>
    <t>OP74B</t>
  </si>
  <si>
    <t>OP75B</t>
  </si>
  <si>
    <t>OP76B</t>
  </si>
  <si>
    <t>OP77B</t>
  </si>
  <si>
    <t>OP78B</t>
  </si>
  <si>
    <t>2. Private</t>
  </si>
  <si>
    <t>1091a</t>
  </si>
  <si>
    <t>P17a</t>
  </si>
  <si>
    <t>1123a</t>
  </si>
  <si>
    <t>1140a</t>
  </si>
  <si>
    <t>2286a</t>
  </si>
  <si>
    <t>1a</t>
  </si>
  <si>
    <t>2404A</t>
  </si>
  <si>
    <t>10a</t>
  </si>
  <si>
    <t>2761a</t>
  </si>
  <si>
    <t>F3093</t>
  </si>
  <si>
    <t>F3098</t>
  </si>
  <si>
    <t>F3099</t>
  </si>
  <si>
    <t>F3092</t>
  </si>
  <si>
    <t>F3128</t>
  </si>
  <si>
    <t>F3139</t>
  </si>
  <si>
    <t>F3163</t>
  </si>
  <si>
    <t>F3162</t>
  </si>
  <si>
    <t>F3190</t>
  </si>
  <si>
    <t>F3389</t>
  </si>
  <si>
    <t>F3388</t>
  </si>
  <si>
    <t>F3390</t>
  </si>
  <si>
    <t>F3391</t>
  </si>
  <si>
    <t>F3352</t>
  </si>
  <si>
    <t>F3366</t>
  </si>
  <si>
    <t>F3474</t>
  </si>
  <si>
    <t>F3372</t>
  </si>
  <si>
    <t>F3307</t>
  </si>
  <si>
    <t>F3306</t>
  </si>
  <si>
    <t>F3473</t>
  </si>
  <si>
    <t>F3472</t>
  </si>
  <si>
    <t>F3373</t>
  </si>
  <si>
    <t>F3497</t>
  </si>
  <si>
    <t>F3586</t>
  </si>
  <si>
    <t>F3587</t>
  </si>
  <si>
    <t>F3588</t>
  </si>
  <si>
    <t>F3589</t>
  </si>
  <si>
    <t>F3590</t>
  </si>
  <si>
    <t>F3538</t>
  </si>
  <si>
    <t>F3690</t>
  </si>
  <si>
    <t>F3689</t>
  </si>
  <si>
    <t>F3654</t>
  </si>
  <si>
    <t>F3693</t>
  </si>
  <si>
    <t>F3692</t>
  </si>
  <si>
    <t>F3691</t>
  </si>
  <si>
    <t>F3657</t>
  </si>
  <si>
    <t>F3660</t>
  </si>
  <si>
    <t>F3835</t>
  </si>
  <si>
    <t>F3837</t>
  </si>
  <si>
    <t>F3805</t>
  </si>
  <si>
    <t>F3870</t>
  </si>
  <si>
    <t>F3883</t>
  </si>
  <si>
    <t>F3954</t>
  </si>
  <si>
    <t>F3980</t>
  </si>
  <si>
    <t>F3981</t>
  </si>
  <si>
    <t>F3982</t>
  </si>
  <si>
    <t>F4014</t>
  </si>
  <si>
    <t>F4015</t>
  </si>
  <si>
    <t>F4115</t>
  </si>
  <si>
    <t>F4221</t>
  </si>
  <si>
    <t>F4206</t>
  </si>
  <si>
    <t>F4236</t>
  </si>
  <si>
    <t>F4249</t>
  </si>
  <si>
    <t>F4487</t>
  </si>
  <si>
    <t>F4655</t>
  </si>
  <si>
    <t>Priv.1</t>
  </si>
  <si>
    <t>Priv.2</t>
  </si>
  <si>
    <t>Priv.3</t>
  </si>
  <si>
    <t>Priv.4</t>
  </si>
  <si>
    <t>Priv.5</t>
  </si>
  <si>
    <t>6. Basi Militari</t>
  </si>
  <si>
    <t>7. Folder</t>
  </si>
  <si>
    <t>FS 90-01</t>
  </si>
  <si>
    <t>Grande fiera Milano '90</t>
  </si>
  <si>
    <t>FS 93-01</t>
  </si>
  <si>
    <t>92 - 97</t>
  </si>
  <si>
    <t>6 x 9,5</t>
  </si>
  <si>
    <t>FS 93-02</t>
  </si>
  <si>
    <t>10 x 7</t>
  </si>
  <si>
    <t>FS 95-01</t>
  </si>
  <si>
    <t xml:space="preserve">Celebrazioni monteverdiane </t>
  </si>
  <si>
    <t>261 - 264</t>
  </si>
  <si>
    <t>14 x 8</t>
  </si>
  <si>
    <t>FS 95-02</t>
  </si>
  <si>
    <t>273 - 275</t>
  </si>
  <si>
    <t>9,5 x 30</t>
  </si>
  <si>
    <t>282 - 283</t>
  </si>
  <si>
    <t>8,5 x 12,5</t>
  </si>
  <si>
    <t>FS 95-04</t>
  </si>
  <si>
    <t>Il telefono e la sua storia</t>
  </si>
  <si>
    <t>292 - 293</t>
  </si>
  <si>
    <t>FS 95-05</t>
  </si>
  <si>
    <t>292 - 303</t>
  </si>
  <si>
    <t>13 x 13</t>
  </si>
  <si>
    <t>FS 95-06</t>
  </si>
  <si>
    <t xml:space="preserve">Il telefono e la sua storia </t>
  </si>
  <si>
    <t>21 x 22,5</t>
  </si>
  <si>
    <t>FS 95-07</t>
  </si>
  <si>
    <t>25,5 x 18,5</t>
  </si>
  <si>
    <t>FS 95-08</t>
  </si>
  <si>
    <t>FS 95-09</t>
  </si>
  <si>
    <t xml:space="preserve">Folklore regionale </t>
  </si>
  <si>
    <t>354 - 361</t>
  </si>
  <si>
    <t>13,5 x 13,5</t>
  </si>
  <si>
    <t>FS 95-10</t>
  </si>
  <si>
    <t>Folklore regionale</t>
  </si>
  <si>
    <t>Genova '92 (Contiene 2 monete da L.200)</t>
  </si>
  <si>
    <t>Presepe di Rivisondoli (Contiene 3 cartoncini)</t>
  </si>
  <si>
    <t>110° Anniversario Ostia (Contiene 4 cartoncini)</t>
  </si>
  <si>
    <t>Il telefono e la sua storia (Cofanetto)</t>
  </si>
  <si>
    <t>FL 96-01</t>
  </si>
  <si>
    <t>Smau '94</t>
  </si>
  <si>
    <t>FL 96-02</t>
  </si>
  <si>
    <t>18 x 12</t>
  </si>
  <si>
    <t>FL 96-03</t>
  </si>
  <si>
    <t>378, 456, 548</t>
  </si>
  <si>
    <t>17,5 x 14</t>
  </si>
  <si>
    <t>FL 96-04</t>
  </si>
  <si>
    <t>15 x 10,5</t>
  </si>
  <si>
    <t>FL 96-05</t>
  </si>
  <si>
    <t>Una raccolta di emozioni</t>
  </si>
  <si>
    <t>389, 414 - 415, 
428 - 430, 450, 452, 468, 470, PR252</t>
  </si>
  <si>
    <t>21 x 22</t>
  </si>
  <si>
    <t>FL 96-07</t>
  </si>
  <si>
    <t>Campionato mondiale di pattinaggio</t>
  </si>
  <si>
    <t>FL 96-08</t>
  </si>
  <si>
    <t>16,5 x 9,5</t>
  </si>
  <si>
    <t>FL 96-09</t>
  </si>
  <si>
    <t>20 x 20</t>
  </si>
  <si>
    <t>FL 96-10</t>
  </si>
  <si>
    <t xml:space="preserve">Sport </t>
  </si>
  <si>
    <t>396 - 403</t>
  </si>
  <si>
    <t>10 x 14</t>
  </si>
  <si>
    <t>FL 96-11</t>
  </si>
  <si>
    <t>FL 96-12</t>
  </si>
  <si>
    <t>414 - 415</t>
  </si>
  <si>
    <t>10,5 x 17</t>
  </si>
  <si>
    <t>FL 96-13</t>
  </si>
  <si>
    <t>21 x 29,5</t>
  </si>
  <si>
    <t>Servizi radiomarittimi e satellitari</t>
  </si>
  <si>
    <t>425 - 427</t>
  </si>
  <si>
    <t>23 x 17</t>
  </si>
  <si>
    <t>FL 96-16</t>
  </si>
  <si>
    <t>Holiday On Line</t>
  </si>
  <si>
    <t>428 - 430</t>
  </si>
  <si>
    <t>15 x 21</t>
  </si>
  <si>
    <t xml:space="preserve">Animali nei parchi nazionali </t>
  </si>
  <si>
    <t>437 - 444</t>
  </si>
  <si>
    <t>FL 96-19</t>
  </si>
  <si>
    <t>Cardex '95</t>
  </si>
  <si>
    <t>FL 97-01</t>
  </si>
  <si>
    <t>Smau '95</t>
  </si>
  <si>
    <t>FL 97-02</t>
  </si>
  <si>
    <t>Mosaico</t>
  </si>
  <si>
    <t>8,5 x 13</t>
  </si>
  <si>
    <t>FL 97-03</t>
  </si>
  <si>
    <t>13 x 8,5</t>
  </si>
  <si>
    <t>Natale '95 - Presepe napoletano</t>
  </si>
  <si>
    <t>473 - 475</t>
  </si>
  <si>
    <t>7,5 x 30</t>
  </si>
  <si>
    <t xml:space="preserve">Nel mondo di Walt Disney </t>
  </si>
  <si>
    <t>491 - 494, 
550 - 553, 
560 - 563</t>
  </si>
  <si>
    <t>FL 98-01</t>
  </si>
  <si>
    <t>Presidenza dell'Unione Europea</t>
  </si>
  <si>
    <t>FL 98-02</t>
  </si>
  <si>
    <t>Presidenza dell'Unione Europea - Torino</t>
  </si>
  <si>
    <t>FL 98-03</t>
  </si>
  <si>
    <t>Presidenza dell'Unione Europea - Firenze</t>
  </si>
  <si>
    <t>FL 98-04</t>
  </si>
  <si>
    <t>Centenario della Gazzetta dello Sport</t>
  </si>
  <si>
    <t>18, 5 x 26,5</t>
  </si>
  <si>
    <t>FL 98-05</t>
  </si>
  <si>
    <t>17,5 x 12,5</t>
  </si>
  <si>
    <t>FL 98-06</t>
  </si>
  <si>
    <t>Bozzetti di artisti italiani</t>
  </si>
  <si>
    <t>508 - 511, 
530 - 533</t>
  </si>
  <si>
    <t>FL 98-07</t>
  </si>
  <si>
    <t>13,5 x 11</t>
  </si>
  <si>
    <t>I trulli delle murge</t>
  </si>
  <si>
    <t>514 - 515</t>
  </si>
  <si>
    <t>14 x 20,5</t>
  </si>
  <si>
    <t>Atlanta '96</t>
  </si>
  <si>
    <t>FL 98-10</t>
  </si>
  <si>
    <t>20° Anniversario prima scheda telefonica</t>
  </si>
  <si>
    <t>20 x 10,5</t>
  </si>
  <si>
    <t>FL 98-11</t>
  </si>
  <si>
    <t>Riccione '96</t>
  </si>
  <si>
    <t>Cardex '96</t>
  </si>
  <si>
    <t>FL 98-14</t>
  </si>
  <si>
    <t>Smau '96</t>
  </si>
  <si>
    <t>FL 98-15</t>
  </si>
  <si>
    <t>FESR - UE per il mezzogiorno</t>
  </si>
  <si>
    <t>22,5 x 11,5</t>
  </si>
  <si>
    <t>Le stelle del Sud</t>
  </si>
  <si>
    <t>554, 677, 897, 1036, 
1057, PR330</t>
  </si>
  <si>
    <t>Dusseldorf '96</t>
  </si>
  <si>
    <t>6 x 9</t>
  </si>
  <si>
    <t>World Food Summit</t>
  </si>
  <si>
    <t>FL 98-19</t>
  </si>
  <si>
    <t>Servizio telefonico a bordo</t>
  </si>
  <si>
    <t>Prestitempo</t>
  </si>
  <si>
    <t>FL 98-21</t>
  </si>
  <si>
    <t>19 x 8,5</t>
  </si>
  <si>
    <t>FL 98-22</t>
  </si>
  <si>
    <t>24 x 18</t>
  </si>
  <si>
    <t>FL 98-23</t>
  </si>
  <si>
    <t>Natale '96</t>
  </si>
  <si>
    <t>573 - 575</t>
  </si>
  <si>
    <t>20 x 14</t>
  </si>
  <si>
    <t>FL 98-24</t>
  </si>
  <si>
    <t>10,5 x 21</t>
  </si>
  <si>
    <t>Dagli anni santi al Giubileo</t>
  </si>
  <si>
    <t>11,5 x 16,5</t>
  </si>
  <si>
    <t>Campionati italiani di sci di fondo</t>
  </si>
  <si>
    <t>10,5 x 10,5</t>
  </si>
  <si>
    <t>FL 99-01</t>
  </si>
  <si>
    <t>Mondiali di sci '97</t>
  </si>
  <si>
    <t>FL 99-02</t>
  </si>
  <si>
    <t>588 - 590</t>
  </si>
  <si>
    <t>14 x 20</t>
  </si>
  <si>
    <t>FL 99-03</t>
  </si>
  <si>
    <t>FL 99-04</t>
  </si>
  <si>
    <t>Una squadra per l'Italia</t>
  </si>
  <si>
    <t>Bicentenario di Napoleone in Italia</t>
  </si>
  <si>
    <t>11,5 x 15,5</t>
  </si>
  <si>
    <t>16 x 11</t>
  </si>
  <si>
    <t>FL 99-07</t>
  </si>
  <si>
    <t>Insieme - Telecomunicazioni per il sociale</t>
  </si>
  <si>
    <t xml:space="preserve">10,5 x 10,5 </t>
  </si>
  <si>
    <t>FL 99-08</t>
  </si>
  <si>
    <t>Expocom Mexico - Insieme si può</t>
  </si>
  <si>
    <t>No-Dig '97</t>
  </si>
  <si>
    <t>12 x 12</t>
  </si>
  <si>
    <t>613, 775, 974</t>
  </si>
  <si>
    <t>25,5 x 15</t>
  </si>
  <si>
    <t>350.000 ore di volo</t>
  </si>
  <si>
    <t>Progetto Everest K-2</t>
  </si>
  <si>
    <t>11 x 10</t>
  </si>
  <si>
    <t>Progetto Qualità totale</t>
  </si>
  <si>
    <t>11,5 x 13</t>
  </si>
  <si>
    <t>Isola del Giglio</t>
  </si>
  <si>
    <t>10,5 x 15,5</t>
  </si>
  <si>
    <t>633 - 635</t>
  </si>
  <si>
    <t>24 x 10</t>
  </si>
  <si>
    <t>FL 99-17a</t>
  </si>
  <si>
    <t>Summit della comunicazione (Timbro notarile)</t>
  </si>
  <si>
    <t>FL 99-17b</t>
  </si>
  <si>
    <t>Giochi della Gioventù</t>
  </si>
  <si>
    <t>Venezia Poesia</t>
  </si>
  <si>
    <t>639, 689, 690</t>
  </si>
  <si>
    <t>10 x 20</t>
  </si>
  <si>
    <t>IPZS - Istituto poligrafico e zecca dello stato</t>
  </si>
  <si>
    <t>22 x 15,5</t>
  </si>
  <si>
    <t>Ce l'ho mi manca</t>
  </si>
  <si>
    <t>644, 667, 693</t>
  </si>
  <si>
    <t>11 x 24</t>
  </si>
  <si>
    <t>XIX Universiade</t>
  </si>
  <si>
    <t>645 - 646</t>
  </si>
  <si>
    <t>14 x 18</t>
  </si>
  <si>
    <t>Trattato di Tolentino</t>
  </si>
  <si>
    <t>FL 99-24a</t>
  </si>
  <si>
    <t>FL 99-25</t>
  </si>
  <si>
    <t>Nexus Roma (Sponsor concorso ippico 1997)</t>
  </si>
  <si>
    <t>FL 99-26</t>
  </si>
  <si>
    <t>Nexus Roma (Sponsor Museo Vittoriano)</t>
  </si>
  <si>
    <t>XXIII Congresso Credito Popolare</t>
  </si>
  <si>
    <t>9,5 x 6</t>
  </si>
  <si>
    <t>Recanati Antiq</t>
  </si>
  <si>
    <t>10,5 x 7,5</t>
  </si>
  <si>
    <t>Antichi mestieri</t>
  </si>
  <si>
    <t>668 - 675</t>
  </si>
  <si>
    <t>8,5 x 5,5</t>
  </si>
  <si>
    <t>FL 99-31</t>
  </si>
  <si>
    <t>Fratelli Alinari</t>
  </si>
  <si>
    <t>FL 99-32</t>
  </si>
  <si>
    <t>14,5 x 19</t>
  </si>
  <si>
    <t>SalonBit</t>
  </si>
  <si>
    <t>18 x 12,5</t>
  </si>
  <si>
    <t>FL 99-33a</t>
  </si>
  <si>
    <t>699 - 701</t>
  </si>
  <si>
    <t>11,5 x 11,5</t>
  </si>
  <si>
    <t>FL 99-35</t>
  </si>
  <si>
    <t>Il gioco delle tre carte</t>
  </si>
  <si>
    <t>702 - 704</t>
  </si>
  <si>
    <t>7,5 x 12,5</t>
  </si>
  <si>
    <t>Il telefono e il cinema - 1° tempo</t>
  </si>
  <si>
    <t>705 - 712</t>
  </si>
  <si>
    <t>Bicentenario Donizetti</t>
  </si>
  <si>
    <t>11 x 8,5</t>
  </si>
  <si>
    <t>FL 99-38</t>
  </si>
  <si>
    <t>714, 795, 902, 920</t>
  </si>
  <si>
    <t>20 x 17,5</t>
  </si>
  <si>
    <t>Natale '97</t>
  </si>
  <si>
    <t>715 - 717</t>
  </si>
  <si>
    <t>21 x 12</t>
  </si>
  <si>
    <t>Stefanel</t>
  </si>
  <si>
    <t>20,5 x 10,5</t>
  </si>
  <si>
    <t>Linee d'Italia - Sicilia - Modica</t>
  </si>
  <si>
    <t>17,5 x 11</t>
  </si>
  <si>
    <t>Linee d'Italia - Lombardia - Palazzo Ducale</t>
  </si>
  <si>
    <t>FL 99-44</t>
  </si>
  <si>
    <t>Linee d'Italia - Sardegna (Senza testi interni)</t>
  </si>
  <si>
    <t>FL 99-45</t>
  </si>
  <si>
    <t>Linee d'Italia - Sardegna (Con testi interni)</t>
  </si>
  <si>
    <t>Linee d'Italia - Val d'Aosta</t>
  </si>
  <si>
    <t>12,5 x 18</t>
  </si>
  <si>
    <t>FL 99-46a</t>
  </si>
  <si>
    <t>FL 00-01a</t>
  </si>
  <si>
    <t>Linee d'Italia - Umbria - Cascata Marmore</t>
  </si>
  <si>
    <t>19 x 24</t>
  </si>
  <si>
    <t>Picciau</t>
  </si>
  <si>
    <t>7,5 x 11,5</t>
  </si>
  <si>
    <t>11° Convegno città di Piacenza</t>
  </si>
  <si>
    <t>15 x 11</t>
  </si>
  <si>
    <t>FL 00-04a</t>
  </si>
  <si>
    <t>San Valentino - ChiAma chi ti ama</t>
  </si>
  <si>
    <t>8 x 13</t>
  </si>
  <si>
    <t>Tuttocard</t>
  </si>
  <si>
    <t>14 x 21</t>
  </si>
  <si>
    <t>Cocco Bill</t>
  </si>
  <si>
    <t>Aeronautica militare</t>
  </si>
  <si>
    <t>17 x 8</t>
  </si>
  <si>
    <t>777 - 784</t>
  </si>
  <si>
    <t>14 x 19,5</t>
  </si>
  <si>
    <t>FL 00-10</t>
  </si>
  <si>
    <t>Short Track Bormio 1998</t>
  </si>
  <si>
    <t>FL 00-11</t>
  </si>
  <si>
    <t>16,5 x 10,5</t>
  </si>
  <si>
    <t>FL 00-13</t>
  </si>
  <si>
    <t>FL 00-13a</t>
  </si>
  <si>
    <t>FL 00-14</t>
  </si>
  <si>
    <t>17,5 x 13</t>
  </si>
  <si>
    <t>90° Veronafil</t>
  </si>
  <si>
    <t>805 - 806</t>
  </si>
  <si>
    <t>821 - 824, 
930 - 933</t>
  </si>
  <si>
    <t>21 x 16</t>
  </si>
  <si>
    <t>L'isola del polvese</t>
  </si>
  <si>
    <t>13 x 17</t>
  </si>
  <si>
    <t>Uniderm</t>
  </si>
  <si>
    <t>Final Four Milano</t>
  </si>
  <si>
    <t>13 x 7</t>
  </si>
  <si>
    <t>La macchina di Santa Rosa</t>
  </si>
  <si>
    <t>15 x 15</t>
  </si>
  <si>
    <t>17 x 11,5</t>
  </si>
  <si>
    <t>Coppa prima vela</t>
  </si>
  <si>
    <t>19,5 x 14,5</t>
  </si>
  <si>
    <t>Europa Card Show '98</t>
  </si>
  <si>
    <t>IPZS - Riccione '98</t>
  </si>
  <si>
    <t>Se le schede vuoi inseguire…</t>
  </si>
  <si>
    <t>866, 906, 913</t>
  </si>
  <si>
    <t>11,5 x 15</t>
  </si>
  <si>
    <t>Campionato del Mondo di Pesca alla Traina d'Altura</t>
  </si>
  <si>
    <t>8 x 12,5</t>
  </si>
  <si>
    <t>Smau '98</t>
  </si>
  <si>
    <t>FL 00-31</t>
  </si>
  <si>
    <t>I grandi cannonieri della serie A</t>
  </si>
  <si>
    <t>886 - 893</t>
  </si>
  <si>
    <t>18 x 11</t>
  </si>
  <si>
    <t>FL 00-32</t>
  </si>
  <si>
    <t>38° Salone nautico internazionale</t>
  </si>
  <si>
    <t>10,5 x 12</t>
  </si>
  <si>
    <t>20,7 x 14,2</t>
  </si>
  <si>
    <t>European Quality Award</t>
  </si>
  <si>
    <t>2° Salone dei Beni Artistici e Culturali - Venaria</t>
  </si>
  <si>
    <t>9,5 x 12,5</t>
  </si>
  <si>
    <t>FL 00-36a</t>
  </si>
  <si>
    <t>CardEx '98</t>
  </si>
  <si>
    <t>FL 00-38</t>
  </si>
  <si>
    <t>921 - 923</t>
  </si>
  <si>
    <t>21 x 14</t>
  </si>
  <si>
    <t>FL 00-39</t>
  </si>
  <si>
    <t>11 x 15</t>
  </si>
  <si>
    <t>Agrate Brianza</t>
  </si>
  <si>
    <t>Natale 1998 - Presepe di Greccio</t>
  </si>
  <si>
    <t>13 x 10,5</t>
  </si>
  <si>
    <t>FL 00-42</t>
  </si>
  <si>
    <t>Telecom per Volta</t>
  </si>
  <si>
    <t>926, 1040, 
1063, 1074,1078</t>
  </si>
  <si>
    <t>14 x 12,5</t>
  </si>
  <si>
    <t>Volta - Bicentenario invenzione della pila</t>
  </si>
  <si>
    <t>Bicentenario della Repubblica Napoletana</t>
  </si>
  <si>
    <t>10,5 x 22</t>
  </si>
  <si>
    <t>Pietra Ligure - Il confuoco</t>
  </si>
  <si>
    <t>7,5 x 19,5</t>
  </si>
  <si>
    <t>Le sfide del 1999</t>
  </si>
  <si>
    <t>12° Pantheon</t>
  </si>
  <si>
    <t>939 - 940</t>
  </si>
  <si>
    <t>21 x 11</t>
  </si>
  <si>
    <t>Introvabili Panini (Contiene microbook)</t>
  </si>
  <si>
    <t>6,5 x 12</t>
  </si>
  <si>
    <t>Bemberg</t>
  </si>
  <si>
    <t>944 (x2)</t>
  </si>
  <si>
    <t>11 x 17</t>
  </si>
  <si>
    <t>Gulf Air</t>
  </si>
  <si>
    <t>San Valentino 1999</t>
  </si>
  <si>
    <t>12 x 7,5</t>
  </si>
  <si>
    <t>Le opere di misericordia</t>
  </si>
  <si>
    <t>FL 01-05a</t>
  </si>
  <si>
    <t>Renault 1999</t>
  </si>
  <si>
    <t>21 x 32</t>
  </si>
  <si>
    <t>Marvel Collector's Album</t>
  </si>
  <si>
    <t>966 - 973</t>
  </si>
  <si>
    <t>17 x 26</t>
  </si>
  <si>
    <t>Roma è…</t>
  </si>
  <si>
    <t>976, 1080, 1081</t>
  </si>
  <si>
    <t>15 x 11,5</t>
  </si>
  <si>
    <t>15 x 20</t>
  </si>
  <si>
    <t>14 x 15</t>
  </si>
  <si>
    <t>Linee d'Italia - Umbria Fontana Maggiore</t>
  </si>
  <si>
    <t>92° Veronafil</t>
  </si>
  <si>
    <t>994 - 995</t>
  </si>
  <si>
    <t>9 x 16</t>
  </si>
  <si>
    <t>Anno Internazionale delle Persone Anziane 1999</t>
  </si>
  <si>
    <t>11,5 x 14</t>
  </si>
  <si>
    <t>Flipper card</t>
  </si>
  <si>
    <t>1006 - 1008</t>
  </si>
  <si>
    <t>I Guinness</t>
  </si>
  <si>
    <t>1014 - 1017, 
1048 - 1051</t>
  </si>
  <si>
    <t>11 x 18</t>
  </si>
  <si>
    <t>I Grandi portieri della Serie A</t>
  </si>
  <si>
    <t>1018 - 1021, 
1059 - 1062</t>
  </si>
  <si>
    <t>Mattia Preti</t>
  </si>
  <si>
    <t>Ascoli Piceno - Città della Quintana</t>
  </si>
  <si>
    <t>12,5 x 8</t>
  </si>
  <si>
    <t>63° Fiera del levante</t>
  </si>
  <si>
    <t>Il giro delle capitali dell'Euro</t>
  </si>
  <si>
    <t>1043 - 1045
1089 - 1091
1121, 1148 - 1151</t>
  </si>
  <si>
    <t>FL 01-23</t>
  </si>
  <si>
    <t>1046, 1047, 1094</t>
  </si>
  <si>
    <t>12 x 24</t>
  </si>
  <si>
    <t>FL 01-24</t>
  </si>
  <si>
    <t>Ferrara Buskers festival</t>
  </si>
  <si>
    <t>23 x 32</t>
  </si>
  <si>
    <t>Festival Internazionale di Musica da Camera</t>
  </si>
  <si>
    <t>Nola - Festa dei gigli</t>
  </si>
  <si>
    <t>16,5 x 14,5</t>
  </si>
  <si>
    <t>Le misericordie</t>
  </si>
  <si>
    <t>FL 01-31</t>
  </si>
  <si>
    <t>Smau '99</t>
  </si>
  <si>
    <t>Agrigento - Valle dei templi</t>
  </si>
  <si>
    <t>39° Salone di Genova</t>
  </si>
  <si>
    <t>FL 01-34</t>
  </si>
  <si>
    <t>Milano - il cenacolo</t>
  </si>
  <si>
    <t>FL 01-35</t>
  </si>
  <si>
    <t>Fiera di Padova</t>
  </si>
  <si>
    <t>Unicef</t>
  </si>
  <si>
    <t>10 x 15</t>
  </si>
  <si>
    <t>FL 01-40</t>
  </si>
  <si>
    <t>I treni di ieri</t>
  </si>
  <si>
    <t>1100 - 1107</t>
  </si>
  <si>
    <t>FL 01-41</t>
  </si>
  <si>
    <t>18 x 15</t>
  </si>
  <si>
    <t>1109 - 1110</t>
  </si>
  <si>
    <t>Giubileo 2000 - Roma Map</t>
  </si>
  <si>
    <t>Golfo dell'Asinara</t>
  </si>
  <si>
    <t>Pronto in tavola - Piacenza 2000</t>
  </si>
  <si>
    <t>1134 - 1135</t>
  </si>
  <si>
    <t>12 x 20</t>
  </si>
  <si>
    <t>Pronto in tavola - Genova 2000</t>
  </si>
  <si>
    <t>1140 - 1147</t>
  </si>
  <si>
    <t>Urbino</t>
  </si>
  <si>
    <t>12 x 17,5</t>
  </si>
  <si>
    <t>Vota la curva</t>
  </si>
  <si>
    <t>9 x 14</t>
  </si>
  <si>
    <t>Pronto in tavola - 94° Veronafil 2000</t>
  </si>
  <si>
    <t>1164 - 1165</t>
  </si>
  <si>
    <t>20 x 18,5</t>
  </si>
  <si>
    <t>Torino - Museo del cinema</t>
  </si>
  <si>
    <t>FL 02-10a</t>
  </si>
  <si>
    <t>FL 02-12</t>
  </si>
  <si>
    <t>83° Giro d'Italia</t>
  </si>
  <si>
    <t>1172 - 1175</t>
  </si>
  <si>
    <t>21 x 18</t>
  </si>
  <si>
    <t>FL 02-13</t>
  </si>
  <si>
    <t>FL 02-14</t>
  </si>
  <si>
    <t>Extreme - Agli estremi dello sport</t>
  </si>
  <si>
    <t>1187 - 1194</t>
  </si>
  <si>
    <t>FL 02-15</t>
  </si>
  <si>
    <t>21 x 13</t>
  </si>
  <si>
    <t>Balsamica</t>
  </si>
  <si>
    <t>Il telefono e il cinema - 2° tempo</t>
  </si>
  <si>
    <t>1199 - 1200
1262 - 1263</t>
  </si>
  <si>
    <t>16 x 16</t>
  </si>
  <si>
    <t>Pin-Up</t>
  </si>
  <si>
    <t>1201 - 1202, 
1264 - 1265, 
1302 - 1303</t>
  </si>
  <si>
    <t>30 x 17</t>
  </si>
  <si>
    <t>Scheda Unica - OCR 1044 - CAB Piccolo (blister)</t>
  </si>
  <si>
    <t>9 x 8,5</t>
  </si>
  <si>
    <t>Scheda Unica - OCR 1044 - CAB Grande (blister)</t>
  </si>
  <si>
    <t>Scheda Unica - OCR 1045 - CAB Piccolo (blister)</t>
  </si>
  <si>
    <t>9 x 8.5</t>
  </si>
  <si>
    <t>Linee d'Italia 2000 - Veduta della Maiella</t>
  </si>
  <si>
    <t>Europa Card Show 2000</t>
  </si>
  <si>
    <t>1238 - 1239</t>
  </si>
  <si>
    <t>Forma Urbis Romae</t>
  </si>
  <si>
    <t>1240 - 1243</t>
  </si>
  <si>
    <t>21 x 17,5</t>
  </si>
  <si>
    <t>Cow Boots</t>
  </si>
  <si>
    <t>1250 - 1257</t>
  </si>
  <si>
    <t>11 x 21</t>
  </si>
  <si>
    <t>IPZS - Riccione 2000</t>
  </si>
  <si>
    <t>64° Fiera del Levante</t>
  </si>
  <si>
    <t>Roma - Italia colleziona</t>
  </si>
  <si>
    <t>95° Veronafil 2000 - Romeo e Giulietta</t>
  </si>
  <si>
    <t>18 x 13</t>
  </si>
  <si>
    <t>Il tempo delle feste</t>
  </si>
  <si>
    <t>1292 - 1293</t>
  </si>
  <si>
    <t>18 x 18</t>
  </si>
  <si>
    <t>Motor show 2000</t>
  </si>
  <si>
    <t>1298 - 1299</t>
  </si>
  <si>
    <t>1304 - 1311</t>
  </si>
  <si>
    <t>Le basiliche del Giubileo</t>
  </si>
  <si>
    <t>1327 - 1330</t>
  </si>
  <si>
    <t>42 x 15</t>
  </si>
  <si>
    <t>1331 - 1337</t>
  </si>
  <si>
    <t>Teatri dell'opera d'Italia</t>
  </si>
  <si>
    <t>1447 - 1454</t>
  </si>
  <si>
    <t>Pantheon 2001 - Piacenza</t>
  </si>
  <si>
    <t>1342 - 1343</t>
  </si>
  <si>
    <t>FL 03-02</t>
  </si>
  <si>
    <t>I primi passi del motore</t>
  </si>
  <si>
    <t>1346 - 1353</t>
  </si>
  <si>
    <t>13 x 21</t>
  </si>
  <si>
    <t>FL 03-03</t>
  </si>
  <si>
    <t>Cartoomics 2001</t>
  </si>
  <si>
    <t>1364 - 1366</t>
  </si>
  <si>
    <t>96° Veronafil</t>
  </si>
  <si>
    <t>1369 - 1370</t>
  </si>
  <si>
    <t>Jazz the way</t>
  </si>
  <si>
    <t>1387 - 1394</t>
  </si>
  <si>
    <t>Do you speak jeans?</t>
  </si>
  <si>
    <t>1424 - 1431</t>
  </si>
  <si>
    <t>13 x 16</t>
  </si>
  <si>
    <t>Europa Card Show 2001</t>
  </si>
  <si>
    <t>1442 - 1443</t>
  </si>
  <si>
    <t>Cambia moneta, nuovo look al portafogli</t>
  </si>
  <si>
    <t>1466 - 1472, 
1513</t>
  </si>
  <si>
    <t>13 x 10</t>
  </si>
  <si>
    <t>Fiamme gialle</t>
  </si>
  <si>
    <t>1473 - 1474</t>
  </si>
  <si>
    <t>97° Veronafil</t>
  </si>
  <si>
    <t>1475 - 1476</t>
  </si>
  <si>
    <t>Motor show 2001</t>
  </si>
  <si>
    <t>1480 - 1481</t>
  </si>
  <si>
    <t>Linee d'Italia 2001 - Presepe (NA)</t>
  </si>
  <si>
    <t>16,5  x 14,5</t>
  </si>
  <si>
    <t>Linee d'Italia 2001 - Castello del Valentino (TO)</t>
  </si>
  <si>
    <t>FL 03-19a</t>
  </si>
  <si>
    <t>Smau (Con cartoline SMAU '94, '95, '96)</t>
  </si>
  <si>
    <t>Natale '94 (2 facciate)</t>
  </si>
  <si>
    <t>Natale '94 (4 facciate)</t>
  </si>
  <si>
    <t>Ferrari (Emissione con francobollo)</t>
  </si>
  <si>
    <t>93° Veronafil 1999 (Scritta errata 91° Veronafil)</t>
  </si>
  <si>
    <t>FE 04-01</t>
  </si>
  <si>
    <t>Le città dell'Euro</t>
  </si>
  <si>
    <t>1499 - 1510</t>
  </si>
  <si>
    <t>12 x 15</t>
  </si>
  <si>
    <t>15° Manifestazione di Piacenza</t>
  </si>
  <si>
    <t>1522 - 1523</t>
  </si>
  <si>
    <t>Futur show 2002</t>
  </si>
  <si>
    <t>98° Veronafil</t>
  </si>
  <si>
    <t>1543 - 1544</t>
  </si>
  <si>
    <t>Viaggiare con la fantasia</t>
  </si>
  <si>
    <t>1545 - 1552
 1571 - 1574</t>
  </si>
  <si>
    <t>15,5 x 10,5</t>
  </si>
  <si>
    <t>Olio e poesia</t>
  </si>
  <si>
    <t>1568 - 1569</t>
  </si>
  <si>
    <t>Venaria reale</t>
  </si>
  <si>
    <t>21 x 30</t>
  </si>
  <si>
    <t xml:space="preserve">1611 - 1613 </t>
  </si>
  <si>
    <t>FE 04-09</t>
  </si>
  <si>
    <t>12 x 9</t>
  </si>
  <si>
    <t>99° Veronafil - Sport &amp; Avventura</t>
  </si>
  <si>
    <t>1615 - 1617</t>
  </si>
  <si>
    <t>12,5 x 12</t>
  </si>
  <si>
    <t>Linee d'Italia - Residenze Reali - Palazzo Madama (TO)</t>
  </si>
  <si>
    <t>FE 04-11a</t>
  </si>
  <si>
    <t>Tra cielo e terra</t>
  </si>
  <si>
    <t>1624 - 1631</t>
  </si>
  <si>
    <t>10 x 11</t>
  </si>
  <si>
    <t>100° e 101° Veronafil 2003</t>
  </si>
  <si>
    <t>1685 - 1687
 1724 - 1726</t>
  </si>
  <si>
    <t>15,5 x 26,5</t>
  </si>
  <si>
    <t>La donna nell'arte</t>
  </si>
  <si>
    <t>1695 - 1697</t>
  </si>
  <si>
    <t>Archiservice</t>
  </si>
  <si>
    <t>Istituto nautico di Gaeta</t>
  </si>
  <si>
    <t>Consorzio Musei di Pescara</t>
  </si>
  <si>
    <t>16° Manifestazione di Piacenza</t>
  </si>
  <si>
    <t>Il lavoro</t>
  </si>
  <si>
    <t>1797 - 1799
 1807 - 1819</t>
  </si>
  <si>
    <t>FE 05-03</t>
  </si>
  <si>
    <t>Desmosedici</t>
  </si>
  <si>
    <t>1830 - 1831</t>
  </si>
  <si>
    <t>22 x 15</t>
  </si>
  <si>
    <t>Ducati - Emozioni a gran velocità</t>
  </si>
  <si>
    <t>1830 - 1835</t>
  </si>
  <si>
    <t>25 x 18,5</t>
  </si>
  <si>
    <t>FE 05-06</t>
  </si>
  <si>
    <t>1887 - 1889</t>
  </si>
  <si>
    <t>8 x 12</t>
  </si>
  <si>
    <t>FE 05-07</t>
  </si>
  <si>
    <t>27 x 15</t>
  </si>
  <si>
    <t>FE 05-07a</t>
  </si>
  <si>
    <t>80 anni di radio</t>
  </si>
  <si>
    <t>1890 - 1894</t>
  </si>
  <si>
    <t>15 anni di passione</t>
  </si>
  <si>
    <t>13 x 20</t>
  </si>
  <si>
    <t>Presepi in arte</t>
  </si>
  <si>
    <t>1901 - 1908</t>
  </si>
  <si>
    <t>17 x 28</t>
  </si>
  <si>
    <t>Le carte di Piacenza</t>
  </si>
  <si>
    <t>1940 - 1943
 2077 - 2080
 2162 - 2165</t>
  </si>
  <si>
    <t>Museo delle auto</t>
  </si>
  <si>
    <t>1946 - 1949
 2022 - 2025</t>
  </si>
  <si>
    <t>23 x 18</t>
  </si>
  <si>
    <t>Veronafil 2005</t>
  </si>
  <si>
    <t>1968 - 1969
 2059 - 2060</t>
  </si>
  <si>
    <t>11 x 14</t>
  </si>
  <si>
    <t>Le stelle ti comunicano</t>
  </si>
  <si>
    <t>1970 - 1976
 2017 - 2021</t>
  </si>
  <si>
    <t>24 x 24</t>
  </si>
  <si>
    <t>Europa Card Show 2005</t>
  </si>
  <si>
    <t>Bicentenario della nascita di Andersen</t>
  </si>
  <si>
    <t>2008
 2040 - 2043</t>
  </si>
  <si>
    <t>12 x 16</t>
  </si>
  <si>
    <t>FE 06-08</t>
  </si>
  <si>
    <t>La piazza dei miracoli (Retro con patrocini)</t>
  </si>
  <si>
    <t>23,5 x 11</t>
  </si>
  <si>
    <t>FE 06-09</t>
  </si>
  <si>
    <t>La piazza dei miracoli (Retro con OpaPisa)</t>
  </si>
  <si>
    <t>Mostra antiquariato Ostra</t>
  </si>
  <si>
    <t>Cartacanta</t>
  </si>
  <si>
    <t>2045 - 2046</t>
  </si>
  <si>
    <t>Museo della radio</t>
  </si>
  <si>
    <t>2090 - 2091</t>
  </si>
  <si>
    <t>Sul filo dei sogni</t>
  </si>
  <si>
    <t>2100 - 2101</t>
  </si>
  <si>
    <t>2092 - 2096</t>
  </si>
  <si>
    <t>10,5 x 13,5</t>
  </si>
  <si>
    <t>21° Mostra Filatelica Napoli</t>
  </si>
  <si>
    <t>A.c.c.c.i.</t>
  </si>
  <si>
    <t>106° Veronafil - Salgari</t>
  </si>
  <si>
    <t>2108 - 2111
 2214 - 2215</t>
  </si>
  <si>
    <t>9 x 24</t>
  </si>
  <si>
    <t>La storia attraversa il ponte</t>
  </si>
  <si>
    <t>19 x 11,5</t>
  </si>
  <si>
    <t>Europa Card Show 2006</t>
  </si>
  <si>
    <t>2129 - 2130</t>
  </si>
  <si>
    <t>11,5 x 9</t>
  </si>
  <si>
    <t>FE 07-07</t>
  </si>
  <si>
    <t>750° Brunico</t>
  </si>
  <si>
    <t>FE 07-08</t>
  </si>
  <si>
    <t>1976-2006 - Anniversario prima carta prepagata</t>
  </si>
  <si>
    <t>Campioni del mondo 2006</t>
  </si>
  <si>
    <t>2174 - 2181</t>
  </si>
  <si>
    <t>FE 07-11</t>
  </si>
  <si>
    <t>2180 - 2181</t>
  </si>
  <si>
    <t>Luna Rossa</t>
  </si>
  <si>
    <t>2206 - 2210</t>
  </si>
  <si>
    <t>2239 - 2242</t>
  </si>
  <si>
    <t>Ovunque per voi</t>
  </si>
  <si>
    <t>2293 - 2296</t>
  </si>
  <si>
    <t>Unione stampa filatelica italiana</t>
  </si>
  <si>
    <t>23 x 24</t>
  </si>
  <si>
    <t>Collezioni che fanno parlare</t>
  </si>
  <si>
    <t>2132 - 2133</t>
  </si>
  <si>
    <t>In giro per castelli</t>
  </si>
  <si>
    <t>2195 - 2196
 2304 - 2305</t>
  </si>
  <si>
    <t>Provincia di Pescara</t>
  </si>
  <si>
    <t>14,5 x 16,5</t>
  </si>
  <si>
    <t>2233 - 2235</t>
  </si>
  <si>
    <t>16 x 23,5</t>
  </si>
  <si>
    <t>Signori, in carrozza</t>
  </si>
  <si>
    <t>Palio della Balestra</t>
  </si>
  <si>
    <t>2238, 2301</t>
  </si>
  <si>
    <t>12,5 x 13,5</t>
  </si>
  <si>
    <t>Movies special edition</t>
  </si>
  <si>
    <t>2244 - 2246
 2306 - 2311</t>
  </si>
  <si>
    <t>2251 - 2254</t>
  </si>
  <si>
    <t>23 x 11</t>
  </si>
  <si>
    <t>World Ducati Week</t>
  </si>
  <si>
    <t>2256 - 2259</t>
  </si>
  <si>
    <t>Europa Card Show - Centenario del Francobollo</t>
  </si>
  <si>
    <t>10 x 12</t>
  </si>
  <si>
    <t>Cantiere delle navi antiche</t>
  </si>
  <si>
    <t>2279 - 2282</t>
  </si>
  <si>
    <t>FE 08-12a</t>
  </si>
  <si>
    <t>2289 - 2291</t>
  </si>
  <si>
    <t>Catalogo specializzato C&amp;C 2018</t>
  </si>
  <si>
    <t>2317 (x2)</t>
  </si>
  <si>
    <t>15 x 20,5</t>
  </si>
  <si>
    <t>Arsenali Medicei</t>
  </si>
  <si>
    <t>2320 - 2321</t>
  </si>
  <si>
    <t>22 x 11</t>
  </si>
  <si>
    <t>FE 08-15a</t>
  </si>
  <si>
    <t>13 x 9</t>
  </si>
  <si>
    <t>2371 - 2381</t>
  </si>
  <si>
    <t>F.C. Internazionale</t>
  </si>
  <si>
    <t>2343 - 2347</t>
  </si>
  <si>
    <t>Intercampus</t>
  </si>
  <si>
    <t>2351 - 2352</t>
  </si>
  <si>
    <t>Opere trafugate</t>
  </si>
  <si>
    <t>2353 - 2356
 2411 - 2412</t>
  </si>
  <si>
    <t>12 x 26</t>
  </si>
  <si>
    <t>20° Anniversario Expo Pisa</t>
  </si>
  <si>
    <t>FE 09-05a</t>
  </si>
  <si>
    <t>2388, 2406, 
 2444 - 2445</t>
  </si>
  <si>
    <t>Pescara collezione 2008 - Gabriele D'Annunzio</t>
  </si>
  <si>
    <t>FE 09-09</t>
  </si>
  <si>
    <t>I 4 moschettieri e il feroce Saladino</t>
  </si>
  <si>
    <t>2419
 2447 - 2450</t>
  </si>
  <si>
    <t>17,5 x 10,5</t>
  </si>
  <si>
    <t>Kammerlander in cima al Jasemba</t>
  </si>
  <si>
    <t>Ducati campione del mondo 2007</t>
  </si>
  <si>
    <t>2422 - 2430</t>
  </si>
  <si>
    <t>Squadra Italia Puzzle</t>
  </si>
  <si>
    <t>2434 - 2436</t>
  </si>
  <si>
    <t>Bicentenario della nascita di A. Meucci</t>
  </si>
  <si>
    <t>2438, 2482</t>
  </si>
  <si>
    <t>2a Festa della Montagna 2008</t>
  </si>
  <si>
    <t>Gettoni telefonici italiani</t>
  </si>
  <si>
    <t>2476 - 2481</t>
  </si>
  <si>
    <t>FE 10-05</t>
  </si>
  <si>
    <t>FE 10-06</t>
  </si>
  <si>
    <t>Moto passione - Alice Team</t>
  </si>
  <si>
    <t>2512 - 2513</t>
  </si>
  <si>
    <t>12 x 17</t>
  </si>
  <si>
    <t>Marina Militare - La rotta del futuro</t>
  </si>
  <si>
    <t>2529 - 2532</t>
  </si>
  <si>
    <t>11,5 x 19</t>
  </si>
  <si>
    <t>XXI Expo Pisa 2011</t>
  </si>
  <si>
    <t>11 x 22</t>
  </si>
  <si>
    <t>Alice - Ducati team</t>
  </si>
  <si>
    <t>2562 - 2564</t>
  </si>
  <si>
    <t>Pisa Autunno 2009</t>
  </si>
  <si>
    <t>11 x 16</t>
  </si>
  <si>
    <t>Ice Hockey '94</t>
  </si>
  <si>
    <t>Priv 4AA, AA50 - AA51</t>
  </si>
  <si>
    <t>Alta Badia - 11° World Cup 1996</t>
  </si>
  <si>
    <t>15 x 21,5</t>
  </si>
  <si>
    <t>Fiera di Bolzano</t>
  </si>
  <si>
    <t>AA62 - AA63</t>
  </si>
  <si>
    <t>AA64 - AA65</t>
  </si>
  <si>
    <t>19,5 x 10,5</t>
  </si>
  <si>
    <t>AA 00-01</t>
  </si>
  <si>
    <t>AA71 - AA72</t>
  </si>
  <si>
    <t>AA 00-02</t>
  </si>
  <si>
    <t>Regala le Dolomiti</t>
  </si>
  <si>
    <t>Alto Adige - Mercatini di Natale</t>
  </si>
  <si>
    <t>AA74 (x2)</t>
  </si>
  <si>
    <t>Alta Badia - 14° World Cup 1999</t>
  </si>
  <si>
    <t>AA75 (x2)</t>
  </si>
  <si>
    <t>1000 Anni della Val Gardena</t>
  </si>
  <si>
    <t>14,5 x 21</t>
  </si>
  <si>
    <t>Castelli del trentino</t>
  </si>
  <si>
    <t>AA81, 958</t>
  </si>
  <si>
    <t>Young+Direct</t>
  </si>
  <si>
    <t>11 x 11</t>
  </si>
  <si>
    <t>AA 01-04</t>
  </si>
  <si>
    <t>Alta Badia - 15° World Cup 2000</t>
  </si>
  <si>
    <t>AA 01-05</t>
  </si>
  <si>
    <t>Holy year 2020</t>
  </si>
  <si>
    <t>Alta Badia - 16° World Cup 2001</t>
  </si>
  <si>
    <t>Parchi naturali in Alto Adige</t>
  </si>
  <si>
    <t>AA92 - AA98</t>
  </si>
  <si>
    <t>10,5 x 30</t>
  </si>
  <si>
    <t>Trentino d'Arte</t>
  </si>
  <si>
    <t>AA100 - AA104</t>
  </si>
  <si>
    <t>Linee d'Italia 2001 - L'uomo di Otzi</t>
  </si>
  <si>
    <t>AA106 - AA107, 
AA110 - AA111</t>
  </si>
  <si>
    <t>Trentino cultura</t>
  </si>
  <si>
    <t>12,5 x 12,5</t>
  </si>
  <si>
    <t>Museo delle macchine da scrivere</t>
  </si>
  <si>
    <t>Hans Kammerlander - Ovunque voi siate</t>
  </si>
  <si>
    <t xml:space="preserve">AA119
1840 - 1841 </t>
  </si>
  <si>
    <t>K2: il re degli ottomila</t>
  </si>
  <si>
    <t>AA120 - AA122</t>
  </si>
  <si>
    <t>Cabinovia Siusi</t>
  </si>
  <si>
    <t>Kammerlander in cima al Jasemba (AA)</t>
  </si>
  <si>
    <t>4. Figurate SIP</t>
  </si>
  <si>
    <t>5. Figurate Telecom Lire</t>
  </si>
  <si>
    <t>6. Figurate Telecom Euro</t>
  </si>
  <si>
    <t>7. Alto Adige</t>
  </si>
  <si>
    <t>PR154</t>
  </si>
  <si>
    <t>Coins Today</t>
  </si>
  <si>
    <t>PR155</t>
  </si>
  <si>
    <t>PR156</t>
  </si>
  <si>
    <t>Meridiani</t>
  </si>
  <si>
    <t>PR158 - PR159</t>
  </si>
  <si>
    <t>Edizioni Simone</t>
  </si>
  <si>
    <t>PR160</t>
  </si>
  <si>
    <t>PR167</t>
  </si>
  <si>
    <t>Meeting internazionale di volo</t>
  </si>
  <si>
    <t>PR172</t>
  </si>
  <si>
    <t>Bayer Dorlastan</t>
  </si>
  <si>
    <t>PR175</t>
  </si>
  <si>
    <t>PR176</t>
  </si>
  <si>
    <t>Mille miglia di Brescia</t>
  </si>
  <si>
    <t>PR177 - PR178</t>
  </si>
  <si>
    <t>ITCC Hong Kong</t>
  </si>
  <si>
    <t>PR184</t>
  </si>
  <si>
    <t>18 x 24,5</t>
  </si>
  <si>
    <t>Bar del porto - Bilancia</t>
  </si>
  <si>
    <t>PR185</t>
  </si>
  <si>
    <t>Bar del porto - Gemelli</t>
  </si>
  <si>
    <t>PR189</t>
  </si>
  <si>
    <t>PR191</t>
  </si>
  <si>
    <t>PR 95-15a</t>
  </si>
  <si>
    <t>Autotrasporti Grotti</t>
  </si>
  <si>
    <t>PR192</t>
  </si>
  <si>
    <t>PR 95-16a</t>
  </si>
  <si>
    <t>PR196</t>
  </si>
  <si>
    <t>20,5 x 10</t>
  </si>
  <si>
    <t>Gran Premio Ponte di Legno</t>
  </si>
  <si>
    <t>PR197 - PR198</t>
  </si>
  <si>
    <t>Mediocredito Lombardo</t>
  </si>
  <si>
    <t>21  x 10</t>
  </si>
  <si>
    <t>VIII centenario della nascita di Federico II</t>
  </si>
  <si>
    <t>PR206</t>
  </si>
  <si>
    <t>PR207</t>
  </si>
  <si>
    <t>PR217</t>
  </si>
  <si>
    <t>50° Anniversario ONU</t>
  </si>
  <si>
    <t>PR219, PR222</t>
  </si>
  <si>
    <t>50° Anniversario eccidio nucleare</t>
  </si>
  <si>
    <t>PR220 - PR221</t>
  </si>
  <si>
    <t>1945 Liberazione e fine delle dittature</t>
  </si>
  <si>
    <t>PR223 - PR224</t>
  </si>
  <si>
    <t>100 Anni Del Cinema</t>
  </si>
  <si>
    <t>PR225</t>
  </si>
  <si>
    <t>Diesel Tiger Club</t>
  </si>
  <si>
    <t>PR226</t>
  </si>
  <si>
    <t>PR229</t>
  </si>
  <si>
    <t>EMO</t>
  </si>
  <si>
    <t>PR231</t>
  </si>
  <si>
    <t>Marca - Boutique del fiore</t>
  </si>
  <si>
    <t>PR237</t>
  </si>
  <si>
    <t>La Luminaria di S. Ranieri in Pisa</t>
  </si>
  <si>
    <t>PR242</t>
  </si>
  <si>
    <t>Usa e getta?</t>
  </si>
  <si>
    <t>PR247</t>
  </si>
  <si>
    <t>Bonaventi F.lli</t>
  </si>
  <si>
    <t>PR248</t>
  </si>
  <si>
    <t>Amatrice configno</t>
  </si>
  <si>
    <t>PR250</t>
  </si>
  <si>
    <t>PR 96-15a</t>
  </si>
  <si>
    <t>PR251</t>
  </si>
  <si>
    <t>PR 97-01</t>
  </si>
  <si>
    <t>Cattedrale di Grosseto</t>
  </si>
  <si>
    <t>PR249</t>
  </si>
  <si>
    <t>PR 97-02</t>
  </si>
  <si>
    <t>PR 97-03</t>
  </si>
  <si>
    <t>PR252</t>
  </si>
  <si>
    <t>PR259</t>
  </si>
  <si>
    <t>Buon Natale - Carabinieri</t>
  </si>
  <si>
    <t>PR263</t>
  </si>
  <si>
    <t>PR264</t>
  </si>
  <si>
    <t>XX Mille Miglia</t>
  </si>
  <si>
    <t>PR269 - PR270</t>
  </si>
  <si>
    <t>PR 97-08</t>
  </si>
  <si>
    <t>85° Veronafil</t>
  </si>
  <si>
    <t>PR272</t>
  </si>
  <si>
    <t>PR 97-09</t>
  </si>
  <si>
    <t>85° Veronafil (Scritta Veronafil occultata)</t>
  </si>
  <si>
    <t>PR 97-10</t>
  </si>
  <si>
    <t>Arte contemporanea - Nespolo</t>
  </si>
  <si>
    <t>PR274</t>
  </si>
  <si>
    <t>PR 97-11</t>
  </si>
  <si>
    <t>Arte contemporanea - Attardi</t>
  </si>
  <si>
    <t>PR275</t>
  </si>
  <si>
    <t>PR 97-12</t>
  </si>
  <si>
    <t>Arte contemporanea - Trubbiani</t>
  </si>
  <si>
    <t>PR276</t>
  </si>
  <si>
    <t>PR278</t>
  </si>
  <si>
    <t>19,5 x 26</t>
  </si>
  <si>
    <t>PR283</t>
  </si>
  <si>
    <t>Bar del porto - Capricorno</t>
  </si>
  <si>
    <t>PR284</t>
  </si>
  <si>
    <t>PR286</t>
  </si>
  <si>
    <t>PR287</t>
  </si>
  <si>
    <t>PR288</t>
  </si>
  <si>
    <t>PR297</t>
  </si>
  <si>
    <t>20 X 20</t>
  </si>
  <si>
    <t>PR 98-01</t>
  </si>
  <si>
    <t>Arte contemporanea - Caruso</t>
  </si>
  <si>
    <t>PR277</t>
  </si>
  <si>
    <t>PR299</t>
  </si>
  <si>
    <t>Lucca</t>
  </si>
  <si>
    <t>PR301</t>
  </si>
  <si>
    <t>PR303</t>
  </si>
  <si>
    <t>14 x 10</t>
  </si>
  <si>
    <t>Visita del Santo Padre</t>
  </si>
  <si>
    <t>PR304</t>
  </si>
  <si>
    <t>21,5 x 16,5</t>
  </si>
  <si>
    <t>86° Veronafil - Bosnia</t>
  </si>
  <si>
    <t>PR305</t>
  </si>
  <si>
    <t>Secrian - Napoli</t>
  </si>
  <si>
    <t>PR306</t>
  </si>
  <si>
    <t>PR307</t>
  </si>
  <si>
    <t>13 x 18</t>
  </si>
  <si>
    <t>PR308</t>
  </si>
  <si>
    <t>PR309</t>
  </si>
  <si>
    <t>Sa die de Sardigna</t>
  </si>
  <si>
    <t>PR310</t>
  </si>
  <si>
    <t>PR311</t>
  </si>
  <si>
    <t>PR 98-13</t>
  </si>
  <si>
    <t>A.C.C.I</t>
  </si>
  <si>
    <t>PR312</t>
  </si>
  <si>
    <t>PR 98-14</t>
  </si>
  <si>
    <t>PR313</t>
  </si>
  <si>
    <t>PR 98-16</t>
  </si>
  <si>
    <t>100 anni di nuvole parlanti</t>
  </si>
  <si>
    <t>PR314</t>
  </si>
  <si>
    <t>8,5 x 14,5</t>
  </si>
  <si>
    <t>PR 98-17</t>
  </si>
  <si>
    <t>100 years of the talking bubbles</t>
  </si>
  <si>
    <t>PR314A</t>
  </si>
  <si>
    <t>PR315A - PR317A</t>
  </si>
  <si>
    <t>Cristoforo Colombo</t>
  </si>
  <si>
    <t>PR319</t>
  </si>
  <si>
    <t>Secrian - Pisa</t>
  </si>
  <si>
    <t>PR320</t>
  </si>
  <si>
    <t>A. Falangola</t>
  </si>
  <si>
    <t>PR321</t>
  </si>
  <si>
    <t>Sagra di San Giovanni Battista</t>
  </si>
  <si>
    <t>PR323</t>
  </si>
  <si>
    <t>PR324</t>
  </si>
  <si>
    <t>Telecart club Rimini</t>
  </si>
  <si>
    <t>PR327</t>
  </si>
  <si>
    <t>PR329</t>
  </si>
  <si>
    <t>PR 98-26</t>
  </si>
  <si>
    <t>Le stelle del sud</t>
  </si>
  <si>
    <t>PR330</t>
  </si>
  <si>
    <t>14,5 x 13,5</t>
  </si>
  <si>
    <t>PR333</t>
  </si>
  <si>
    <t>PR334</t>
  </si>
  <si>
    <t>CFN - World collection news</t>
  </si>
  <si>
    <t>PR335</t>
  </si>
  <si>
    <t>OMP</t>
  </si>
  <si>
    <t>PR336</t>
  </si>
  <si>
    <t>De.Ma</t>
  </si>
  <si>
    <t>PR337</t>
  </si>
  <si>
    <t>PR339</t>
  </si>
  <si>
    <t>PR342</t>
  </si>
  <si>
    <t>PR344</t>
  </si>
  <si>
    <t>Secrian - Piacenza</t>
  </si>
  <si>
    <t>PR345</t>
  </si>
  <si>
    <t>Teknika</t>
  </si>
  <si>
    <t>PR346</t>
  </si>
  <si>
    <t>10 x 16,5</t>
  </si>
  <si>
    <t>PR347</t>
  </si>
  <si>
    <t>PR348</t>
  </si>
  <si>
    <t>Protezione civile Telecom</t>
  </si>
  <si>
    <t>PR349</t>
  </si>
  <si>
    <t>AD 97-01</t>
  </si>
  <si>
    <t>AD 97-02</t>
  </si>
  <si>
    <t>12,5 x 17,5</t>
  </si>
  <si>
    <t>AD 97-03</t>
  </si>
  <si>
    <t>Passione Mondiale</t>
  </si>
  <si>
    <t>1579 - 1594</t>
  </si>
  <si>
    <t>23,5 x 21,5</t>
  </si>
  <si>
    <t>Schede uso militare</t>
  </si>
  <si>
    <t>BM 09 - BM10</t>
  </si>
  <si>
    <t>GE 94-01</t>
  </si>
  <si>
    <t>Portaschede per schede AA</t>
  </si>
  <si>
    <t>GE 00-01</t>
  </si>
  <si>
    <t>Folder generico - 1° Tipo - 2 facciate</t>
  </si>
  <si>
    <t>14 x 14</t>
  </si>
  <si>
    <t>GE 00-02</t>
  </si>
  <si>
    <t>Folder generico - 1° Tipo - 3 facciate</t>
  </si>
  <si>
    <t>GE 00-03</t>
  </si>
  <si>
    <t>Folder generico - 2° Tipo - 2 facciate</t>
  </si>
  <si>
    <t>GE 00-04</t>
  </si>
  <si>
    <t>Folder generico - 2° Tipo - 3 facciate</t>
  </si>
  <si>
    <t>GE 00-05</t>
  </si>
  <si>
    <t>Folder generico - 3° Tipo</t>
  </si>
  <si>
    <t>21 x 13,5</t>
  </si>
  <si>
    <t>GE 00-06</t>
  </si>
  <si>
    <t>Folder generico - Schede per il giubileo</t>
  </si>
  <si>
    <t>21 x 14,5</t>
  </si>
  <si>
    <t>GE 00-07</t>
  </si>
  <si>
    <t>Portaschede Blu</t>
  </si>
  <si>
    <t>9,5 x 7,5</t>
  </si>
  <si>
    <t>GE 00-08</t>
  </si>
  <si>
    <t>Portaschede Giallo</t>
  </si>
  <si>
    <t>GE 00-09</t>
  </si>
  <si>
    <t>Portaschede Rosso</t>
  </si>
  <si>
    <t>GE 00-10</t>
  </si>
  <si>
    <t>Portaschede Verde</t>
  </si>
  <si>
    <t>8. ADAC</t>
  </si>
  <si>
    <t>9. Chip</t>
  </si>
  <si>
    <t>10. Generici</t>
  </si>
  <si>
    <t>GA 91-01</t>
  </si>
  <si>
    <t>GA 91-02</t>
  </si>
  <si>
    <t>GA 91-03</t>
  </si>
  <si>
    <t>GA 91-04</t>
  </si>
  <si>
    <t>GA 91-05</t>
  </si>
  <si>
    <t>GA 91-06</t>
  </si>
  <si>
    <t>GA 91-07</t>
  </si>
  <si>
    <t>GA 91-08</t>
  </si>
  <si>
    <t>GA 91-09</t>
  </si>
  <si>
    <t>GA 91-10</t>
  </si>
  <si>
    <t>GA 91-11</t>
  </si>
  <si>
    <t>GA 91-12</t>
  </si>
  <si>
    <t>GA 92-01</t>
  </si>
  <si>
    <t>Scopri la differenza tra finita e infinita</t>
  </si>
  <si>
    <t>GA 93-01</t>
  </si>
  <si>
    <t>GA 93-02</t>
  </si>
  <si>
    <t>GA 93-03</t>
  </si>
  <si>
    <t>GA 93-04</t>
  </si>
  <si>
    <t>GA 93-05</t>
  </si>
  <si>
    <t>GA 94-03</t>
  </si>
  <si>
    <t>PR162</t>
  </si>
  <si>
    <t>GA 95-02</t>
  </si>
  <si>
    <t>PR 230</t>
  </si>
  <si>
    <t>22 x 17,5</t>
  </si>
  <si>
    <t>GA 97-01</t>
  </si>
  <si>
    <t>PR274 - PR277</t>
  </si>
  <si>
    <t>12 x 18,5</t>
  </si>
  <si>
    <t>PR325</t>
  </si>
  <si>
    <t>GA 98-03</t>
  </si>
  <si>
    <t>579 - 580</t>
  </si>
  <si>
    <t>GA 99-03</t>
  </si>
  <si>
    <t>GA 99-05</t>
  </si>
  <si>
    <t>815 - 819</t>
  </si>
  <si>
    <t>8 x 10,5</t>
  </si>
  <si>
    <t>GA 01-01</t>
  </si>
  <si>
    <t>GA 01-02</t>
  </si>
  <si>
    <t>Regala un messaggio d'amore</t>
  </si>
  <si>
    <t>11,5 x 7,5</t>
  </si>
  <si>
    <t>GA 01-03</t>
  </si>
  <si>
    <t>GA 02-01</t>
  </si>
  <si>
    <t>Pin-up</t>
  </si>
  <si>
    <t>GA 04-01</t>
  </si>
  <si>
    <t>GA 05-01</t>
  </si>
  <si>
    <t>GA 07-01</t>
  </si>
  <si>
    <t>Eurochocolate</t>
  </si>
  <si>
    <t>11,5 x 18</t>
  </si>
  <si>
    <t>GA 08-01</t>
  </si>
  <si>
    <t>51° Premio David di Donatello (DVD)</t>
  </si>
  <si>
    <t>14 x 18,5</t>
  </si>
  <si>
    <t>11. Gadget e altro</t>
  </si>
  <si>
    <t>Pag. gialle '90 - Campania (Cartolina)</t>
  </si>
  <si>
    <t>Pag. gialle '90 - Emilia (Cartolina)</t>
  </si>
  <si>
    <t>Pag. gialle '90 - Friuli (Cartolina)</t>
  </si>
  <si>
    <t>Pag. gialle '90 - Lazio (Cartolina)</t>
  </si>
  <si>
    <t>Pag. gialle '90 - Liguria (Cartolina)</t>
  </si>
  <si>
    <t>Pag. gialle '90 - Lombardia (Cartolina)</t>
  </si>
  <si>
    <t>Pag. gialle '90 - Piemonte (Cartolina)</t>
  </si>
  <si>
    <t>Pag. gialle '90 - Puglia (Cartolina)</t>
  </si>
  <si>
    <t>Pag. gialle '90 - Sardegna (Cartolina)</t>
  </si>
  <si>
    <t>Pag. gialle '90 - Sicilia (Cartolina)</t>
  </si>
  <si>
    <t>Pag. gialle '90 - Toscana (Cartolina)</t>
  </si>
  <si>
    <t>Pag. gialle '90 - Veneto (Cartolina)</t>
  </si>
  <si>
    <t>Fiera Roma 91 (Cartolina)</t>
  </si>
  <si>
    <t>Benetton - Pinocchi (Cartolina)</t>
  </si>
  <si>
    <t>Benetton - Lupo (Cartolina)</t>
  </si>
  <si>
    <t>Benetton - Bacio (Cartolina)</t>
  </si>
  <si>
    <t>Benetton - Tre bambini (Cartolina)</t>
  </si>
  <si>
    <t>Alitalia (Depliant)</t>
  </si>
  <si>
    <t>Genova '92 (Cartolina)</t>
  </si>
  <si>
    <t>ADMO (Cartolina)</t>
  </si>
  <si>
    <t>Napoli Summit 94 (Cartolina)</t>
  </si>
  <si>
    <t>Sardegna vacanze (Calendario)</t>
  </si>
  <si>
    <t>Arte contemporanea (Depliant)</t>
  </si>
  <si>
    <t>Il telefono (Depliant)</t>
  </si>
  <si>
    <t>Conto BdS Famiglia (Depliant)</t>
  </si>
  <si>
    <t>Servizio telefonico a bordo (Depliant)</t>
  </si>
  <si>
    <t>Artesia - Train d'Union (Depliant)</t>
  </si>
  <si>
    <t>Meridiana (Depliant)</t>
  </si>
  <si>
    <t>Provincia di Foggia (Depliant)</t>
  </si>
  <si>
    <t>Il gioco delle tre carte (Depliant)</t>
  </si>
  <si>
    <t>Gazzetta del mezzogiorno (Cartolina)</t>
  </si>
  <si>
    <t>Fiera di Bolzano (Cartolina)</t>
  </si>
  <si>
    <t>L'Oreal (Depliant)</t>
  </si>
  <si>
    <t>Piccole illegalità (Facciata + 5 cartoline)</t>
  </si>
  <si>
    <t>Fissa il prefisso (Depliant)</t>
  </si>
  <si>
    <t>Superlinea ISDN (Depliant)</t>
  </si>
  <si>
    <t>Campagna Test HIV (Portascheda)</t>
  </si>
  <si>
    <t>Croce Rossa Italiana (Depliant)</t>
  </si>
  <si>
    <t>Gulf Air (Depliant)</t>
  </si>
  <si>
    <t>Flipper card (Depliant)</t>
  </si>
  <si>
    <t>Premio Massimo Troisi (Depliant)</t>
  </si>
  <si>
    <t>Collecting mania 1 - Blu (Cartolina)</t>
  </si>
  <si>
    <t>Collecting mania 2 - Verde (Cartolina)</t>
  </si>
  <si>
    <t>Collecting mania 3 - Rosso (Cartolina)</t>
  </si>
  <si>
    <t>U.S. Palermo (Depliant)</t>
  </si>
  <si>
    <t>Museo Castel Tirolo (Depliant)</t>
  </si>
  <si>
    <t>2299 - 2302</t>
  </si>
  <si>
    <t>2315 - 2317</t>
  </si>
  <si>
    <t>2324 - 2325, 3248</t>
  </si>
  <si>
    <t>2335 - 2336</t>
  </si>
  <si>
    <t>2335 - 2346</t>
  </si>
  <si>
    <t>2383 - 2390</t>
  </si>
  <si>
    <t>2437, 2460 - 2461, 
2474 - 2476, 2497, 2500, 2502 - 2504,
3350</t>
  </si>
  <si>
    <t>2460 - 2461</t>
  </si>
  <si>
    <t>2471 - 2473</t>
  </si>
  <si>
    <t>2474 - 2476</t>
  </si>
  <si>
    <t>2488 - 2495</t>
  </si>
  <si>
    <t>2526 - 2528</t>
  </si>
  <si>
    <t>2546 - 2549
2608 - 2611
2618 - 2621</t>
  </si>
  <si>
    <t>2564 - 2565</t>
  </si>
  <si>
    <t>2572 - 2579</t>
  </si>
  <si>
    <t>2631 - 2633</t>
  </si>
  <si>
    <t>2647 - 2649</t>
  </si>
  <si>
    <t>2697 - 2699</t>
  </si>
  <si>
    <t>2706 - 2708</t>
  </si>
  <si>
    <t>2710 - 2711</t>
  </si>
  <si>
    <t>2736 - 2743</t>
  </si>
  <si>
    <t>2778 - 2780</t>
  </si>
  <si>
    <t>2787 - 2789</t>
  </si>
  <si>
    <t>2841 - 2848</t>
  </si>
  <si>
    <t>2875 - 2876</t>
  </si>
  <si>
    <t>2954 - 2961</t>
  </si>
  <si>
    <t>2965 - 2967</t>
  </si>
  <si>
    <t>F3000 - F3002</t>
  </si>
  <si>
    <t>2888 - 2891
F3003 - F3006</t>
  </si>
  <si>
    <t>F3014 - F3015</t>
  </si>
  <si>
    <t>2668, 2867, F3027</t>
  </si>
  <si>
    <t>F3029 - F3030</t>
  </si>
  <si>
    <t>F3032 - F3039</t>
  </si>
  <si>
    <t>F3054, F3155, F3200</t>
  </si>
  <si>
    <t>F3100 - F3107</t>
  </si>
  <si>
    <t>F3170 - F3177</t>
  </si>
  <si>
    <t>F3184 - F3185</t>
  </si>
  <si>
    <t>F3202 - F3203</t>
  </si>
  <si>
    <t>F3208 - F3218</t>
  </si>
  <si>
    <t>F3249 - F3250</t>
  </si>
  <si>
    <t>F3256 - F3259</t>
  </si>
  <si>
    <t>F3264 - F3271</t>
  </si>
  <si>
    <t>F3276 - F3277
F3344 - F3347</t>
  </si>
  <si>
    <t>F3278 - F3279
F3384 - F3385</t>
  </si>
  <si>
    <t>F3312 - F3315</t>
  </si>
  <si>
    <t>F3316 - F3317</t>
  </si>
  <si>
    <t>F3320 - F3327</t>
  </si>
  <si>
    <t>F3370 - F3371</t>
  </si>
  <si>
    <t>F3376 - F3383</t>
  </si>
  <si>
    <t>F3392 - F3393</t>
  </si>
  <si>
    <t>F3408 - F3414</t>
  </si>
  <si>
    <t>F3416 - F3419</t>
  </si>
  <si>
    <t>F3422 - F3423</t>
  </si>
  <si>
    <t>F3424 - F3431</t>
  </si>
  <si>
    <t>F3460 - F3462</t>
  </si>
  <si>
    <t>F3464 - F3471</t>
  </si>
  <si>
    <t>F3486 - F3487</t>
  </si>
  <si>
    <t>F3488 - F3495</t>
  </si>
  <si>
    <t>F3504 - F3505</t>
  </si>
  <si>
    <t>F3509 - F3510</t>
  </si>
  <si>
    <t>F3511 - F3512</t>
  </si>
  <si>
    <t>F3515 - F3516</t>
  </si>
  <si>
    <t>F3544 - F3551</t>
  </si>
  <si>
    <t>F3584 - F3585</t>
  </si>
  <si>
    <t>F3598 - F3599</t>
  </si>
  <si>
    <t>F3628 - F3629</t>
  </si>
  <si>
    <t>F3630 - F3631</t>
  </si>
  <si>
    <t>F3632 - F3633</t>
  </si>
  <si>
    <t>F3634 - F3645</t>
  </si>
  <si>
    <t>F3664 - F3675</t>
  </si>
  <si>
    <t>F3713 - F3715</t>
  </si>
  <si>
    <t>F3717 - F3718</t>
  </si>
  <si>
    <t>F3736 - F3743</t>
  </si>
  <si>
    <t>F3781 - F3783</t>
  </si>
  <si>
    <t>F3729 - F3731
F3806 - F3808</t>
  </si>
  <si>
    <t>F3931 - F3936</t>
  </si>
  <si>
    <t>F3985 - F3989</t>
  </si>
  <si>
    <t>F3999 - F4001</t>
  </si>
  <si>
    <t>F4044 - F4051</t>
  </si>
  <si>
    <t>F4112 - F4113</t>
  </si>
  <si>
    <t>F4125 - F4126</t>
  </si>
  <si>
    <t>F4145 - F4146</t>
  </si>
  <si>
    <t>F4164 - F4165</t>
  </si>
  <si>
    <t>F4175 - F4176</t>
  </si>
  <si>
    <t>F4219 - F4220</t>
  </si>
  <si>
    <t>F4226 - F4230</t>
  </si>
  <si>
    <t>F4240 - F4241</t>
  </si>
  <si>
    <t>F4242, C4019</t>
  </si>
  <si>
    <t>F4260 - F4261</t>
  </si>
  <si>
    <t>F4273 - F4277</t>
  </si>
  <si>
    <t>F4292 - F4299</t>
  </si>
  <si>
    <t>F4292, F4299</t>
  </si>
  <si>
    <t>F4315 - F4316
F4390 - F4391</t>
  </si>
  <si>
    <t>F4339 - F4341</t>
  </si>
  <si>
    <t>F4345 - F4348</t>
  </si>
  <si>
    <t>4350, 4395</t>
  </si>
  <si>
    <t>F4364 - F4367</t>
  </si>
  <si>
    <t>F4368 - F4371</t>
  </si>
  <si>
    <t>F4376 - F4379</t>
  </si>
  <si>
    <t>F4384 - F4385</t>
  </si>
  <si>
    <t>F4396 - F4404</t>
  </si>
  <si>
    <t>F4423 - F4426</t>
  </si>
  <si>
    <t>F4437 - F4438</t>
  </si>
  <si>
    <t>F4448 - F4458</t>
  </si>
  <si>
    <t>F4459 - F4463</t>
  </si>
  <si>
    <t>F4464 - F4465</t>
  </si>
  <si>
    <t>F4469 - F4477</t>
  </si>
  <si>
    <t>F4480 - F4483
F4564 - F4565</t>
  </si>
  <si>
    <t>F4550 - F4552</t>
  </si>
  <si>
    <t>F4566 - F4567</t>
  </si>
  <si>
    <t>F4661 - F4663</t>
  </si>
  <si>
    <t>2718 - 2719</t>
  </si>
  <si>
    <t>2728 - 2729</t>
  </si>
  <si>
    <t>2900 - 2901</t>
  </si>
  <si>
    <t>F3051, F3128</t>
  </si>
  <si>
    <t>F3306 - F3307
F3372 - F3373
F3472 - F3474</t>
  </si>
  <si>
    <t>F3586 - F3590</t>
  </si>
  <si>
    <t>F3689 - F3692</t>
  </si>
  <si>
    <t>F3954 - F3956</t>
  </si>
  <si>
    <t>F3980 - F3982</t>
  </si>
  <si>
    <t>3007 - 3008</t>
  </si>
  <si>
    <t>3010, 3012</t>
  </si>
  <si>
    <t>3014, 3015</t>
  </si>
  <si>
    <t>3017, 3019</t>
  </si>
  <si>
    <t>3020, 3021</t>
  </si>
  <si>
    <t>3024, 3027</t>
  </si>
  <si>
    <t>3030, 3033</t>
  </si>
  <si>
    <t>3034, 3035</t>
  </si>
  <si>
    <t>3037, 3038</t>
  </si>
  <si>
    <t>3040, 3041</t>
  </si>
  <si>
    <t>3043, 3044</t>
  </si>
  <si>
    <t>3047, 3050</t>
  </si>
  <si>
    <t>3052, 3055</t>
  </si>
  <si>
    <t>3056, 3058</t>
  </si>
  <si>
    <t>3059, 3060</t>
  </si>
  <si>
    <t>3063, 3065</t>
  </si>
  <si>
    <t>3068, 3071</t>
  </si>
  <si>
    <t>3072, 3073</t>
  </si>
  <si>
    <t>3076, 3079</t>
  </si>
  <si>
    <t>3082, 3084</t>
  </si>
  <si>
    <t>3088, 3090</t>
  </si>
  <si>
    <t>3094 - 3105</t>
  </si>
  <si>
    <t>3119 - 3134</t>
  </si>
  <si>
    <t>3162 - 3168</t>
  </si>
  <si>
    <t>3184 - 3187</t>
  </si>
  <si>
    <t>3190 - 3194</t>
  </si>
  <si>
    <t>3221 - 3222</t>
  </si>
  <si>
    <t>3231 - 3235</t>
  </si>
  <si>
    <t>3249 - 3250</t>
  </si>
  <si>
    <t>3268 - 3269</t>
  </si>
  <si>
    <t>3290 - 3291</t>
  </si>
  <si>
    <t>3312, 3315</t>
  </si>
  <si>
    <t>3313 - 3314</t>
  </si>
  <si>
    <t>3316 - 3317</t>
  </si>
  <si>
    <t>3360- 3361</t>
  </si>
  <si>
    <t>3395 - 3397</t>
  </si>
  <si>
    <t># TOT schede</t>
  </si>
  <si>
    <t># Ordinarie</t>
  </si>
  <si>
    <t>Avanzamento</t>
  </si>
  <si>
    <t># Mancanti</t>
  </si>
  <si>
    <t>Ordinarie</t>
  </si>
  <si>
    <t>Varianti</t>
  </si>
  <si>
    <t>Nuove</t>
  </si>
  <si>
    <t>Usate</t>
  </si>
  <si>
    <t>2a Scelta</t>
  </si>
  <si>
    <t>Mancanti</t>
  </si>
  <si>
    <t>Precursorie</t>
  </si>
  <si>
    <t>Private</t>
  </si>
  <si>
    <t>1. Precursorie omaggio</t>
  </si>
  <si>
    <t>3. Telecom Lire</t>
  </si>
  <si>
    <t>4. Telecom Euro</t>
  </si>
  <si>
    <t>5. Alto Adige</t>
  </si>
  <si>
    <t>6. Basi militari</t>
  </si>
  <si>
    <t>Valore G25</t>
  </si>
  <si>
    <t>5. Figurate Telecom lire</t>
  </si>
  <si>
    <t>6. Figurate Telecom euro</t>
  </si>
  <si>
    <t xml:space="preserve"># Varianti </t>
  </si>
  <si>
    <t>Fenicottero SEAT</t>
  </si>
  <si>
    <t># TOT Folder</t>
  </si>
  <si>
    <t># Ordinari</t>
  </si>
  <si>
    <t>VERIFICARE</t>
  </si>
  <si>
    <t>Schede 
(Golden)</t>
  </si>
  <si>
    <t>Schede 
(C&amp;C)</t>
  </si>
  <si>
    <t>Mancante</t>
  </si>
  <si>
    <t>4. Pubbliche figurate</t>
  </si>
  <si>
    <t>3. Ordinarie</t>
  </si>
  <si>
    <t>4. Pubbliche Figurate</t>
  </si>
  <si>
    <t>Ordinarie
&amp;
 Pubbliche 
Figurate</t>
  </si>
  <si>
    <t>2790, 2864,
2985, F3013</t>
  </si>
  <si>
    <t>F3145, F3146, 
F3161</t>
  </si>
  <si>
    <t>3007/08 FU</t>
  </si>
  <si>
    <t>3094/05 FU</t>
  </si>
  <si>
    <t>3014/15 FU</t>
  </si>
  <si>
    <t>3020/21 FU</t>
  </si>
  <si>
    <t>3034/35 FU</t>
  </si>
  <si>
    <t>3037/38 FU</t>
  </si>
  <si>
    <t>3040/41 FU</t>
  </si>
  <si>
    <t>3043/44 FU</t>
  </si>
  <si>
    <t>3059/60 FU</t>
  </si>
  <si>
    <t>3072/73 FU</t>
  </si>
  <si>
    <t>3010+12 FU</t>
  </si>
  <si>
    <t>3017+19 FU</t>
  </si>
  <si>
    <t>3024+27 FU</t>
  </si>
  <si>
    <t>3030+33 FU</t>
  </si>
  <si>
    <t>3047+50 FU</t>
  </si>
  <si>
    <t>3052+55 FU</t>
  </si>
  <si>
    <t>3056+58 FU</t>
  </si>
  <si>
    <t>3063+65 FU</t>
  </si>
  <si>
    <t>3068+71 FU</t>
  </si>
  <si>
    <t>3076+79 FU</t>
  </si>
  <si>
    <t>3082+84 FU</t>
  </si>
  <si>
    <t>3088+90 FU</t>
  </si>
  <si>
    <t>3116 F1</t>
  </si>
  <si>
    <t>3116 F2</t>
  </si>
  <si>
    <t>3119/34 F</t>
  </si>
  <si>
    <t>3137 FU</t>
  </si>
  <si>
    <t>3138 F</t>
  </si>
  <si>
    <t>3150 F</t>
  </si>
  <si>
    <t>3153 - 3156</t>
  </si>
  <si>
    <t>3157 F</t>
  </si>
  <si>
    <t>3158 F</t>
  </si>
  <si>
    <t>3162/68 F</t>
  </si>
  <si>
    <t>3184/87 FU</t>
  </si>
  <si>
    <t>3182 F</t>
  </si>
  <si>
    <t>3280 F</t>
  </si>
  <si>
    <t>3281 F</t>
  </si>
  <si>
    <t>3355 F</t>
  </si>
  <si>
    <t>3190/94 F</t>
  </si>
  <si>
    <t>3197 F1</t>
  </si>
  <si>
    <t>3197 F2</t>
  </si>
  <si>
    <t>3201 F</t>
  </si>
  <si>
    <t>3202 F</t>
  </si>
  <si>
    <t>3207 F</t>
  </si>
  <si>
    <t>3208 F</t>
  </si>
  <si>
    <t>3225 F</t>
  </si>
  <si>
    <t>3236 F</t>
  </si>
  <si>
    <t>3243 F</t>
  </si>
  <si>
    <t>3245 F</t>
  </si>
  <si>
    <t>3246 F</t>
  </si>
  <si>
    <t>3247 F</t>
  </si>
  <si>
    <t>3251 F</t>
  </si>
  <si>
    <t>3259 F</t>
  </si>
  <si>
    <t>3263 F</t>
  </si>
  <si>
    <t>3266 F</t>
  </si>
  <si>
    <t>3267 F</t>
  </si>
  <si>
    <t>3276 F</t>
  </si>
  <si>
    <t>3282 F</t>
  </si>
  <si>
    <t>3284 F</t>
  </si>
  <si>
    <t>3285 F</t>
  </si>
  <si>
    <t>3221/22 FU2</t>
  </si>
  <si>
    <t>3221/22 FU1</t>
  </si>
  <si>
    <t>3221/22 FU3</t>
  </si>
  <si>
    <t>3231/35 F</t>
  </si>
  <si>
    <t>3249/50 F</t>
  </si>
  <si>
    <t>3268/69 F</t>
  </si>
  <si>
    <t>3290/91 F</t>
  </si>
  <si>
    <t>3237 F</t>
  </si>
  <si>
    <t>3278 F</t>
  </si>
  <si>
    <t>3279 F</t>
  </si>
  <si>
    <t>3288 F</t>
  </si>
  <si>
    <t>3292 F</t>
  </si>
  <si>
    <t>3293 F</t>
  </si>
  <si>
    <t>3299 F</t>
  </si>
  <si>
    <t>3300 F</t>
  </si>
  <si>
    <t>3310 F</t>
  </si>
  <si>
    <t>3312+15 F</t>
  </si>
  <si>
    <t>3313/14 F</t>
  </si>
  <si>
    <t>3316/17 F</t>
  </si>
  <si>
    <t>3318 F</t>
  </si>
  <si>
    <t>3319 F</t>
  </si>
  <si>
    <t>3322 F</t>
  </si>
  <si>
    <t>3323 F</t>
  </si>
  <si>
    <t>3324 F</t>
  </si>
  <si>
    <t>3335 F</t>
  </si>
  <si>
    <t>3340 F</t>
  </si>
  <si>
    <t>3341 FU</t>
  </si>
  <si>
    <t>3342 F</t>
  </si>
  <si>
    <t>3343 F</t>
  </si>
  <si>
    <t>3362 F</t>
  </si>
  <si>
    <t>3363 F</t>
  </si>
  <si>
    <t>3366 F</t>
  </si>
  <si>
    <t>3367 F</t>
  </si>
  <si>
    <t>3368 F</t>
  </si>
  <si>
    <t>3369 F</t>
  </si>
  <si>
    <t>3372 F</t>
  </si>
  <si>
    <t>3378 F</t>
  </si>
  <si>
    <t>3379 F</t>
  </si>
  <si>
    <t>3414 F</t>
  </si>
  <si>
    <t>3373 F</t>
  </si>
  <si>
    <t>3377 F</t>
  </si>
  <si>
    <t>3403 F</t>
  </si>
  <si>
    <t>3404 F</t>
  </si>
  <si>
    <t>3398 F</t>
  </si>
  <si>
    <t>3400 F</t>
  </si>
  <si>
    <t>3401 F</t>
  </si>
  <si>
    <t>3410 F</t>
  </si>
  <si>
    <t>3408 F</t>
  </si>
  <si>
    <t>3349 F1</t>
  </si>
  <si>
    <t>3349 F2</t>
  </si>
  <si>
    <t>3350 FU</t>
  </si>
  <si>
    <t>F3538 F</t>
  </si>
  <si>
    <t>F3693 F</t>
  </si>
  <si>
    <t>F3837 F</t>
  </si>
  <si>
    <t>F3805 F</t>
  </si>
  <si>
    <t>3360/61 F</t>
  </si>
  <si>
    <t>3376 FU</t>
  </si>
  <si>
    <t>3380 FU</t>
  </si>
  <si>
    <t>3391 F</t>
  </si>
  <si>
    <t>3399 F</t>
  </si>
  <si>
    <t>3393 FU</t>
  </si>
  <si>
    <t>3394 F1</t>
  </si>
  <si>
    <t>3394 F2</t>
  </si>
  <si>
    <t>3395/97 F</t>
  </si>
  <si>
    <t>3406 F</t>
  </si>
  <si>
    <t>3407 F</t>
  </si>
  <si>
    <t>3402 F</t>
  </si>
  <si>
    <t>3413 F</t>
  </si>
  <si>
    <t>3405 F</t>
  </si>
  <si>
    <t>3409 F</t>
  </si>
  <si>
    <t>3417 F</t>
  </si>
  <si>
    <t>3415 F</t>
  </si>
  <si>
    <t>3420 F</t>
  </si>
  <si>
    <t>3411 F1</t>
  </si>
  <si>
    <t>3411 F2</t>
  </si>
  <si>
    <t>3421 F</t>
  </si>
  <si>
    <t>3423 FU</t>
  </si>
  <si>
    <t>3426 F</t>
  </si>
  <si>
    <t>3427 F</t>
  </si>
  <si>
    <t>3428 F</t>
  </si>
  <si>
    <t>3430 F</t>
  </si>
  <si>
    <t>3429 F</t>
  </si>
  <si>
    <t>3432 F</t>
  </si>
  <si>
    <t>3431 F</t>
  </si>
  <si>
    <t>3436 F</t>
  </si>
  <si>
    <t>3434 F</t>
  </si>
  <si>
    <t>3439 F</t>
  </si>
  <si>
    <t>3441 F</t>
  </si>
  <si>
    <t>3440 F</t>
  </si>
  <si>
    <t>1119 FU</t>
  </si>
  <si>
    <t>2254 F</t>
  </si>
  <si>
    <t>176-181</t>
  </si>
  <si>
    <t>2299/02 FU</t>
  </si>
  <si>
    <t>2315/17 FU</t>
  </si>
  <si>
    <t>2324/25 F</t>
  </si>
  <si>
    <t>2335/36 FU</t>
  </si>
  <si>
    <t>2335/46 FU1</t>
  </si>
  <si>
    <t>2335/46 FU2</t>
  </si>
  <si>
    <t>2383/90 FU</t>
  </si>
  <si>
    <t>2413 FU1</t>
  </si>
  <si>
    <t>2413 FU2</t>
  </si>
  <si>
    <t>2432 + … FU</t>
  </si>
  <si>
    <t>2409 + … FU</t>
  </si>
  <si>
    <t>2429 FU</t>
  </si>
  <si>
    <t>2436 FU</t>
  </si>
  <si>
    <t>2452/59 FU</t>
  </si>
  <si>
    <t>2452 - 2459</t>
  </si>
  <si>
    <t>2460/61 FU</t>
  </si>
  <si>
    <t>2468 FU</t>
  </si>
  <si>
    <t>2471/73 FU</t>
  </si>
  <si>
    <t>2474/76 FU</t>
  </si>
  <si>
    <t>2488/95 FU</t>
  </si>
  <si>
    <t>2497 FU</t>
  </si>
  <si>
    <t>2520/21 
+ 3354 FU</t>
  </si>
  <si>
    <t>2525 FU1</t>
  </si>
  <si>
    <t>2594 FU</t>
  </si>
  <si>
    <t>2612 FU</t>
  </si>
  <si>
    <t>2624 FU</t>
  </si>
  <si>
    <t>2629 FU</t>
  </si>
  <si>
    <t>2525 FU2</t>
  </si>
  <si>
    <t>2526/28 FU</t>
  </si>
  <si>
    <t>2546 - 2549
2608 - 2611
2618 - 2621 FU</t>
  </si>
  <si>
    <t>2595 FU</t>
  </si>
  <si>
    <t>2605 FU</t>
  </si>
  <si>
    <t>2614 FU</t>
  </si>
  <si>
    <t>2562 FU1</t>
  </si>
  <si>
    <t>2562 FU2</t>
  </si>
  <si>
    <t>2562 FU3</t>
  </si>
  <si>
    <t>2563 F</t>
  </si>
  <si>
    <t>2564/65 F</t>
  </si>
  <si>
    <t>2572/79 FU1</t>
  </si>
  <si>
    <t>2572/79 FU2</t>
  </si>
  <si>
    <t>2627 F</t>
  </si>
  <si>
    <t>2631/33 FU1</t>
  </si>
  <si>
    <t>2631/33 FU2</t>
  </si>
  <si>
    <t>2638 FU</t>
  </si>
  <si>
    <t>2641 F</t>
  </si>
  <si>
    <t>2647/49 FU1</t>
  </si>
  <si>
    <t>2647/49 FU2</t>
  </si>
  <si>
    <t>2647/49 FU3</t>
  </si>
  <si>
    <t>2653 FU</t>
  </si>
  <si>
    <t>2661 FU1</t>
  </si>
  <si>
    <t>2661 FU2</t>
  </si>
  <si>
    <t>2667 FU</t>
  </si>
  <si>
    <t>2676 FU</t>
  </si>
  <si>
    <t>2677 F</t>
  </si>
  <si>
    <t>2682 FU</t>
  </si>
  <si>
    <t>2689 FU</t>
  </si>
  <si>
    <t>2685 F</t>
  </si>
  <si>
    <t>2686 FU</t>
  </si>
  <si>
    <t>2696 FU</t>
  </si>
  <si>
    <t>2697/99 FU1</t>
  </si>
  <si>
    <t>2697/99 FU2</t>
  </si>
  <si>
    <t>2700/02 F</t>
  </si>
  <si>
    <t>2692 FU</t>
  </si>
  <si>
    <t>2706/08 FU</t>
  </si>
  <si>
    <t>2710/11 FU</t>
  </si>
  <si>
    <t>2705 F</t>
  </si>
  <si>
    <t>2717 FU</t>
  </si>
  <si>
    <t>2712 F</t>
  </si>
  <si>
    <t>2718/19 FU</t>
  </si>
  <si>
    <t>2728/29 FU</t>
  </si>
  <si>
    <t>2752 FU1</t>
  </si>
  <si>
    <t>2798 FU</t>
  </si>
  <si>
    <t>2752 FU2</t>
  </si>
  <si>
    <t>2735 FU</t>
  </si>
  <si>
    <t>2744 FU</t>
  </si>
  <si>
    <t>2765 FU</t>
  </si>
  <si>
    <t>2790 FU</t>
  </si>
  <si>
    <t>2806 FU</t>
  </si>
  <si>
    <t>2811 FU</t>
  </si>
  <si>
    <t>2822 FU</t>
  </si>
  <si>
    <t>2744 F</t>
  </si>
  <si>
    <t>2776 F</t>
  </si>
  <si>
    <t>2804 F</t>
  </si>
  <si>
    <t>2746 F</t>
  </si>
  <si>
    <t>2749 F</t>
  </si>
  <si>
    <t>2812 F</t>
  </si>
  <si>
    <t>2827 F</t>
  </si>
  <si>
    <t>2815 F</t>
  </si>
  <si>
    <t>2817 F</t>
  </si>
  <si>
    <t>2778/80 FU</t>
  </si>
  <si>
    <t>2784 - 2786</t>
  </si>
  <si>
    <t>2768 - 2775</t>
  </si>
  <si>
    <t>2781 F</t>
  </si>
  <si>
    <t>2787/89 FU</t>
  </si>
  <si>
    <t>2790, 2864,
2985, F3013 FU2</t>
  </si>
  <si>
    <t>2803 FU1</t>
  </si>
  <si>
    <t>2803 FU2</t>
  </si>
  <si>
    <t>2833 F</t>
  </si>
  <si>
    <t>2866 F</t>
  </si>
  <si>
    <t>2841/48 FU</t>
  </si>
  <si>
    <t>2834 F</t>
  </si>
  <si>
    <t>2877 FU</t>
  </si>
  <si>
    <t>2879 FU</t>
  </si>
  <si>
    <t>2875/76 FU</t>
  </si>
  <si>
    <t>2882 FU</t>
  </si>
  <si>
    <t>2919 FU</t>
  </si>
  <si>
    <t>2934 F</t>
  </si>
  <si>
    <t>2936 FU</t>
  </si>
  <si>
    <t>2944 FU</t>
  </si>
  <si>
    <t>2965/67 FU</t>
  </si>
  <si>
    <t>2996 FU</t>
  </si>
  <si>
    <t>2991 F</t>
  </si>
  <si>
    <t>F3021 FU</t>
  </si>
  <si>
    <t>F3055 FU</t>
  </si>
  <si>
    <t>F3052 FU</t>
  </si>
  <si>
    <t>F3048 FU</t>
  </si>
  <si>
    <t>F3069 FU</t>
  </si>
  <si>
    <t>F3057 FU</t>
  </si>
  <si>
    <t>F3094 FU</t>
  </si>
  <si>
    <t>F3153 FU</t>
  </si>
  <si>
    <t>F3136 FU</t>
  </si>
  <si>
    <t>F3152 FU</t>
  </si>
  <si>
    <t>F3169 FU</t>
  </si>
  <si>
    <t>F3186 FU</t>
  </si>
  <si>
    <t>F3233 FU</t>
  </si>
  <si>
    <t>F3221 FU</t>
  </si>
  <si>
    <t>F3240 FU</t>
  </si>
  <si>
    <t>F3480 FU</t>
  </si>
  <si>
    <t>F3539 FU</t>
  </si>
  <si>
    <t>F3624 FU</t>
  </si>
  <si>
    <t>F3707 FU</t>
  </si>
  <si>
    <t>F3716 FU</t>
  </si>
  <si>
    <t>F3706 FU</t>
  </si>
  <si>
    <t>F3862 FU</t>
  </si>
  <si>
    <t>F3869 F</t>
  </si>
  <si>
    <t>F3979 FU</t>
  </si>
  <si>
    <t>F4255 FU</t>
  </si>
  <si>
    <t>F4512 FU</t>
  </si>
  <si>
    <t>F4528 FU</t>
  </si>
  <si>
    <t>2900/01 FU2</t>
  </si>
  <si>
    <t>2900/01 FU1</t>
  </si>
  <si>
    <t>2904 FU</t>
  </si>
  <si>
    <t>2905 F</t>
  </si>
  <si>
    <t>2916 FU</t>
  </si>
  <si>
    <t>2938 FU</t>
  </si>
  <si>
    <t>2939 F</t>
  </si>
  <si>
    <t>2947 FU</t>
  </si>
  <si>
    <t>2954/61 FU1</t>
  </si>
  <si>
    <t>2954/61 FU2</t>
  </si>
  <si>
    <t>2964 F</t>
  </si>
  <si>
    <t>2971 F</t>
  </si>
  <si>
    <t>2974 F</t>
  </si>
  <si>
    <t>2975 F</t>
  </si>
  <si>
    <t>2983 FU</t>
  </si>
  <si>
    <t>2520 - 2521, 3354</t>
  </si>
  <si>
    <t>2989 FU</t>
  </si>
  <si>
    <t>2988 FU</t>
  </si>
  <si>
    <t>2990 F</t>
  </si>
  <si>
    <t>F3056 F</t>
  </si>
  <si>
    <t>2992 F</t>
  </si>
  <si>
    <t>2995 FU</t>
  </si>
  <si>
    <t>2997 FU</t>
  </si>
  <si>
    <t>F3024 FU</t>
  </si>
  <si>
    <t>F3071 FU</t>
  </si>
  <si>
    <t>F3043 FU</t>
  </si>
  <si>
    <t>F3040 FU</t>
  </si>
  <si>
    <t>F3049 FU</t>
  </si>
  <si>
    <t>F3000/02 FU1</t>
  </si>
  <si>
    <t>F3000/02 FU2</t>
  </si>
  <si>
    <t>F3096 FU</t>
  </si>
  <si>
    <t>F3095 FU</t>
  </si>
  <si>
    <t>F3149 FU</t>
  </si>
  <si>
    <t>F3010 FU</t>
  </si>
  <si>
    <t>F3014/15 FU</t>
  </si>
  <si>
    <t>F3016 FU1</t>
  </si>
  <si>
    <t>F3016 + … FU2</t>
  </si>
  <si>
    <t xml:space="preserve">F3016, 
F3137 - F3138 </t>
  </si>
  <si>
    <t>F3027 … FU</t>
  </si>
  <si>
    <t>F3003/06 +… FU</t>
  </si>
  <si>
    <t>F3029/30 FU</t>
  </si>
  <si>
    <t>F3032/39 FU</t>
  </si>
  <si>
    <t>F3051 FU</t>
  </si>
  <si>
    <t>F3054 + … FU</t>
  </si>
  <si>
    <t>F3125 F</t>
  </si>
  <si>
    <t>F3133 F</t>
  </si>
  <si>
    <t>F3077 - F3079</t>
  </si>
  <si>
    <t>F3100/07 FU</t>
  </si>
  <si>
    <t>F3108/15 FU</t>
  </si>
  <si>
    <t>F3126 … FU</t>
  </si>
  <si>
    <t>2612, 2693, 2986, F3126, F3127, 3423</t>
  </si>
  <si>
    <t>2700 - 2702</t>
  </si>
  <si>
    <t>F3157 FU</t>
  </si>
  <si>
    <t>F3092 FU</t>
  </si>
  <si>
    <t>F3139 FU</t>
  </si>
  <si>
    <t>3146 … FU1</t>
  </si>
  <si>
    <t>3146 … FU2</t>
  </si>
  <si>
    <t>F3148 FU</t>
  </si>
  <si>
    <t>F3154 FU</t>
  </si>
  <si>
    <t>F3158 FU</t>
  </si>
  <si>
    <t>F3159 FU</t>
  </si>
  <si>
    <t>F3167 FU</t>
  </si>
  <si>
    <t>F3234 FU</t>
  </si>
  <si>
    <t>F3243 FU</t>
  </si>
  <si>
    <t>F3283 FU</t>
  </si>
  <si>
    <t>F3280 FU</t>
  </si>
  <si>
    <t>F3335 FU</t>
  </si>
  <si>
    <t>F3483 FU</t>
  </si>
  <si>
    <t>F3456 FU</t>
  </si>
  <si>
    <t>F3540 FU</t>
  </si>
  <si>
    <t>F3709 FU</t>
  </si>
  <si>
    <t>F4006 FU</t>
  </si>
  <si>
    <t>F4205 FU</t>
  </si>
  <si>
    <t>F4211 FU</t>
  </si>
  <si>
    <t>F4342 FU</t>
  </si>
  <si>
    <t>F4344 FU</t>
  </si>
  <si>
    <t>F4507 FU</t>
  </si>
  <si>
    <t>F4563 FU</t>
  </si>
  <si>
    <t>F4560 FU</t>
  </si>
  <si>
    <t>F4486 FU</t>
  </si>
  <si>
    <t>F4479 FU</t>
  </si>
  <si>
    <t>F4557 FU</t>
  </si>
  <si>
    <t>F3168 F</t>
  </si>
  <si>
    <t>F3170/77 FU1</t>
  </si>
  <si>
    <t>F3170/77 FU2</t>
  </si>
  <si>
    <t>F3178 FU1</t>
  </si>
  <si>
    <t>F3178 FU2</t>
  </si>
  <si>
    <t>F3184/85 FU</t>
  </si>
  <si>
    <t>F3202/03 FU</t>
  </si>
  <si>
    <t>F3182 F</t>
  </si>
  <si>
    <t>F3190 F1</t>
  </si>
  <si>
    <t>F3190 F2</t>
  </si>
  <si>
    <t>F3208/18 FU</t>
  </si>
  <si>
    <t>F3316/17 FU</t>
  </si>
  <si>
    <t>F3312/15 FU</t>
  </si>
  <si>
    <t>F3320/27 FU</t>
  </si>
  <si>
    <t>F3370/71 FU</t>
  </si>
  <si>
    <t>F3422/23 FU</t>
  </si>
  <si>
    <t>F3224/31 FU</t>
  </si>
  <si>
    <t>F3224 - F3231</t>
  </si>
  <si>
    <t>F3248 F</t>
  </si>
  <si>
    <t>F3328 F</t>
  </si>
  <si>
    <t>F3429/50 FU</t>
  </si>
  <si>
    <t>F3256/59 FU1</t>
  </si>
  <si>
    <t>F3264/71 FU1</t>
  </si>
  <si>
    <t>F3256/59 FU2</t>
  </si>
  <si>
    <t>F3264/71 FU2</t>
  </si>
  <si>
    <t>F3278/79 … FU</t>
  </si>
  <si>
    <t>F3276/77 … FU</t>
  </si>
  <si>
    <t>F3392/93 FU</t>
  </si>
  <si>
    <t>F3376/83 FU</t>
  </si>
  <si>
    <t>F3416/19 FU</t>
  </si>
  <si>
    <t>F 3339 FU</t>
  </si>
  <si>
    <t>F 3340 FU</t>
  </si>
  <si>
    <t>F3352 FU</t>
  </si>
  <si>
    <t>F3366 FU</t>
  </si>
  <si>
    <t>F3408/14 FU</t>
  </si>
  <si>
    <t>F3424/31 FU</t>
  </si>
  <si>
    <t>F3504/05 FU</t>
  </si>
  <si>
    <t>F3460/62 FU</t>
  </si>
  <si>
    <t>F3509/10 FU</t>
  </si>
  <si>
    <t>F3488/95 FU</t>
  </si>
  <si>
    <t>F3486/87 FU</t>
  </si>
  <si>
    <t>F3544/51 FU</t>
  </si>
  <si>
    <t>F3584/85 FU</t>
  </si>
  <si>
    <t>F3515/16 FU</t>
  </si>
  <si>
    <t>F3598/99 FU</t>
  </si>
  <si>
    <t>F3634/45 FU</t>
  </si>
  <si>
    <t>F3630/31 FU</t>
  </si>
  <si>
    <t>F3632/33 FU</t>
  </si>
  <si>
    <t>F3464/71 FU1</t>
  </si>
  <si>
    <t>F3464/71 FU2</t>
  </si>
  <si>
    <t>F3511/12 FU</t>
  </si>
  <si>
    <t>F3576/82 … FU</t>
  </si>
  <si>
    <t>F3576 - F3582, 3511</t>
  </si>
  <si>
    <t>F3628/29 FU</t>
  </si>
  <si>
    <t>F3664/75 FU</t>
  </si>
  <si>
    <t>F3717/18 FU</t>
  </si>
  <si>
    <t>F3713/15 FU</t>
  </si>
  <si>
    <t>F3736/43 FU</t>
  </si>
  <si>
    <t>F3729/31 FU</t>
  </si>
  <si>
    <t>F3781/83 FU</t>
  </si>
  <si>
    <t>F3838 F</t>
  </si>
  <si>
    <t>F3586/90 F</t>
  </si>
  <si>
    <t>F3689/92 F</t>
  </si>
  <si>
    <t>F3306… FU</t>
  </si>
  <si>
    <t>F3909/23 ... FU</t>
  </si>
  <si>
    <t>F3909 - F3923, 3514</t>
  </si>
  <si>
    <t>F3931, F3934</t>
  </si>
  <si>
    <t>F3931/36 FU2</t>
  </si>
  <si>
    <t>F3999/01 FU2</t>
  </si>
  <si>
    <t>F3931, F3934 FU1</t>
  </si>
  <si>
    <t>F3954/56 FU</t>
  </si>
  <si>
    <t>F3999/01 FU1</t>
  </si>
  <si>
    <t>F3999/01 FU3</t>
  </si>
  <si>
    <t>F3985/89 F</t>
  </si>
  <si>
    <t>F4022 - F4028, 3510</t>
  </si>
  <si>
    <t>F3980/82 FU</t>
  </si>
  <si>
    <t>F4022/28 … FU</t>
  </si>
  <si>
    <t>F4056 … F</t>
  </si>
  <si>
    <t>F4056 - F4059,
F4186, F4189,
F4256 - F4259</t>
  </si>
  <si>
    <t>F4044/51 FU</t>
  </si>
  <si>
    <t>F4071/82 FU</t>
  </si>
  <si>
    <t>F4071 - F4082</t>
  </si>
  <si>
    <t>F4096 - F4096,
F4161 - F4163</t>
  </si>
  <si>
    <t>F4096/97 … F</t>
  </si>
  <si>
    <t>F4112/13 FU</t>
  </si>
  <si>
    <t>F4145/46 FU</t>
  </si>
  <si>
    <t>F4175/76 FU</t>
  </si>
  <si>
    <t>F4164/65 FU</t>
  </si>
  <si>
    <t>F4226/30 FU</t>
  </si>
  <si>
    <t>F4273/77 FU</t>
  </si>
  <si>
    <t>F4364/67 FU</t>
  </si>
  <si>
    <t>F4125/26 F1</t>
  </si>
  <si>
    <t>F4125/26 F2</t>
  </si>
  <si>
    <t>F4124 F</t>
  </si>
  <si>
    <t>F4121 + … F</t>
  </si>
  <si>
    <t>F4121, 
F4134 - F4237</t>
  </si>
  <si>
    <t>F4219/20 F</t>
  </si>
  <si>
    <t>F4223… FU</t>
  </si>
  <si>
    <t>F4223 - F4225, F4289 - F4290, 3518</t>
  </si>
  <si>
    <t>F4231 FU1</t>
  </si>
  <si>
    <t>F4231 FU2</t>
  </si>
  <si>
    <t>F4240/41 F</t>
  </si>
  <si>
    <t>F 4239 F</t>
  </si>
  <si>
    <t>F4242, … FU</t>
  </si>
  <si>
    <t>F4260/61 F</t>
  </si>
  <si>
    <t>F 3625 FU</t>
  </si>
  <si>
    <t>F3626FU</t>
  </si>
  <si>
    <t>F3627 FU</t>
  </si>
  <si>
    <t>F4014 FU</t>
  </si>
  <si>
    <t>F4315/16 … FU</t>
  </si>
  <si>
    <t>F4292/99 FU1</t>
  </si>
  <si>
    <t>F4464/65 FU</t>
  </si>
  <si>
    <t>F4339/41 F</t>
  </si>
  <si>
    <t>54345/48 FU</t>
  </si>
  <si>
    <t>F4350+F4395 F</t>
  </si>
  <si>
    <t>F4292+F4299 FU2</t>
  </si>
  <si>
    <t>F4368/71 FU</t>
  </si>
  <si>
    <t>F4357/59 F</t>
  </si>
  <si>
    <t>F4357 - F4359
F4408 - F4413</t>
  </si>
  <si>
    <t>F4373 FU</t>
  </si>
  <si>
    <t>F4376/79 FU</t>
  </si>
  <si>
    <t>F4396/04 FU</t>
  </si>
  <si>
    <t>F4384/85 F</t>
  </si>
  <si>
    <t>F4423/26 F1</t>
  </si>
  <si>
    <t>F4423/26 F2</t>
  </si>
  <si>
    <t>F4439 FU</t>
  </si>
  <si>
    <t>F4439 (x2)</t>
  </si>
  <si>
    <t>F4437/38 F1</t>
  </si>
  <si>
    <t>F4437/38 F2</t>
  </si>
  <si>
    <t>F4448/58 FU</t>
  </si>
  <si>
    <t>F4459/63 FU</t>
  </si>
  <si>
    <t>F4480/83 … F</t>
  </si>
  <si>
    <t>F4510 FU1</t>
  </si>
  <si>
    <t>F4510 FU2</t>
  </si>
  <si>
    <t>F4516/17 … F</t>
  </si>
  <si>
    <t>F4516 - F4517, F4533 - F4534</t>
  </si>
  <si>
    <t>F4550/52 FU</t>
  </si>
  <si>
    <t>F4545/49 .. F</t>
  </si>
  <si>
    <t>F4545 - F4549,  F4604</t>
  </si>
  <si>
    <t>F4566/67 FU</t>
  </si>
  <si>
    <t>F4661/63 FU</t>
  </si>
  <si>
    <t>F4569/70 FU</t>
  </si>
  <si>
    <t>F4571/76 FU</t>
  </si>
  <si>
    <t>F4571 - F4576</t>
  </si>
  <si>
    <t>F4584 F1</t>
  </si>
  <si>
    <t>F4584 F2</t>
  </si>
  <si>
    <t>F4623/26 FU</t>
  </si>
  <si>
    <t>F4623 - F4626</t>
  </si>
  <si>
    <t>F4569 - F4570</t>
  </si>
  <si>
    <t>F4644 FU</t>
  </si>
  <si>
    <t>F4649 FU</t>
  </si>
  <si>
    <t>F4660 FU</t>
  </si>
  <si>
    <t>F4666 FU</t>
  </si>
  <si>
    <t>F4667 FU</t>
  </si>
  <si>
    <t>F4681 FU</t>
  </si>
  <si>
    <t>F4689 FU</t>
  </si>
  <si>
    <t>C4003 - C4018</t>
  </si>
  <si>
    <t>F4487 FU</t>
  </si>
  <si>
    <t>F4469/77 FU</t>
  </si>
  <si>
    <t>C4003/18 FU</t>
  </si>
  <si>
    <t>C US5 FU</t>
  </si>
  <si>
    <t>3367- 3369, 3403</t>
  </si>
  <si>
    <t>2625 - 2626</t>
  </si>
  <si>
    <t>2883 - 2887</t>
  </si>
  <si>
    <t>3006, 3009, 3011, 3023, 3026, 3028, 3029, 3032, 3046, 3049, 3051, 3054, 3062, 3064, 3067, 3070, 3077, 3078, 3081, 3083, 3086, 3087</t>
  </si>
  <si>
    <t>4000S</t>
  </si>
  <si>
    <t>4001S</t>
  </si>
  <si>
    <t>4002S</t>
  </si>
  <si>
    <t>4003S</t>
  </si>
  <si>
    <t>4005S</t>
  </si>
  <si>
    <t>4016A</t>
  </si>
  <si>
    <t>4016B</t>
  </si>
  <si>
    <t>4017A</t>
  </si>
  <si>
    <t>4018A</t>
  </si>
  <si>
    <t>4018B</t>
  </si>
  <si>
    <t>4018C</t>
  </si>
  <si>
    <t>4018D</t>
  </si>
  <si>
    <t>4022A</t>
  </si>
  <si>
    <t>4023A</t>
  </si>
  <si>
    <t>4025A</t>
  </si>
  <si>
    <t>4025B</t>
  </si>
  <si>
    <t>4030A</t>
  </si>
  <si>
    <t>4034A</t>
  </si>
  <si>
    <t>4075A</t>
  </si>
  <si>
    <t>4190A</t>
  </si>
  <si>
    <t>5004A</t>
  </si>
  <si>
    <t>5004B</t>
  </si>
  <si>
    <t>5005A</t>
  </si>
  <si>
    <t>5006A</t>
  </si>
  <si>
    <t>5007A</t>
  </si>
  <si>
    <t>5008A</t>
  </si>
  <si>
    <t>5011A</t>
  </si>
  <si>
    <t>5011B</t>
  </si>
  <si>
    <t>5017A</t>
  </si>
  <si>
    <t>5017B</t>
  </si>
  <si>
    <t>5017C</t>
  </si>
  <si>
    <t>5082A</t>
  </si>
  <si>
    <t>5082B</t>
  </si>
  <si>
    <t>5084A</t>
  </si>
  <si>
    <t>5084B</t>
  </si>
  <si>
    <t>5085A</t>
  </si>
  <si>
    <t>5085B</t>
  </si>
  <si>
    <t>5085C</t>
  </si>
  <si>
    <t>5086A</t>
  </si>
  <si>
    <t>5163A</t>
  </si>
  <si>
    <t>5163B</t>
  </si>
  <si>
    <t>5163C</t>
  </si>
  <si>
    <t>5185A</t>
  </si>
  <si>
    <t>5185B</t>
  </si>
  <si>
    <t>5189A</t>
  </si>
  <si>
    <t>5190A</t>
  </si>
  <si>
    <t>5206A</t>
  </si>
  <si>
    <t>5207A</t>
  </si>
  <si>
    <t>5207B</t>
  </si>
  <si>
    <t>5212A</t>
  </si>
  <si>
    <t>5282A</t>
  </si>
  <si>
    <t>5283A</t>
  </si>
  <si>
    <t>5284A</t>
  </si>
  <si>
    <t>5321A</t>
  </si>
  <si>
    <t>5322A</t>
  </si>
  <si>
    <t>5323A</t>
  </si>
  <si>
    <t>5324A</t>
  </si>
  <si>
    <t>5325A</t>
  </si>
  <si>
    <t>5321B</t>
  </si>
  <si>
    <t>5322B</t>
  </si>
  <si>
    <t>5323B</t>
  </si>
  <si>
    <t>5324B</t>
  </si>
  <si>
    <t>5325B</t>
  </si>
  <si>
    <t>5321C</t>
  </si>
  <si>
    <t>5322C</t>
  </si>
  <si>
    <t>5323C</t>
  </si>
  <si>
    <t>5324C</t>
  </si>
  <si>
    <t>5325C</t>
  </si>
  <si>
    <t>5326A</t>
  </si>
  <si>
    <t>5327A</t>
  </si>
  <si>
    <t>5328A</t>
  </si>
  <si>
    <t>5329A</t>
  </si>
  <si>
    <t>5330A</t>
  </si>
  <si>
    <t>5326B</t>
  </si>
  <si>
    <t>5327B</t>
  </si>
  <si>
    <t>5328B</t>
  </si>
  <si>
    <t>5329B</t>
  </si>
  <si>
    <t>5330B</t>
  </si>
  <si>
    <t>5326C</t>
  </si>
  <si>
    <t>5327C</t>
  </si>
  <si>
    <t>5328C</t>
  </si>
  <si>
    <t>5329C</t>
  </si>
  <si>
    <t>5330C</t>
  </si>
  <si>
    <t>5326D</t>
  </si>
  <si>
    <t>5327D</t>
  </si>
  <si>
    <t>5328D</t>
  </si>
  <si>
    <t>5329D</t>
  </si>
  <si>
    <t>5330D</t>
  </si>
  <si>
    <t>5336A</t>
  </si>
  <si>
    <t>5337A</t>
  </si>
  <si>
    <t>5338A</t>
  </si>
  <si>
    <t>5339A</t>
  </si>
  <si>
    <t>5340A</t>
  </si>
  <si>
    <t>5341A</t>
  </si>
  <si>
    <t>5342A</t>
  </si>
  <si>
    <t>5343A</t>
  </si>
  <si>
    <t>5344A</t>
  </si>
  <si>
    <t>5340B</t>
  </si>
  <si>
    <t>5341B</t>
  </si>
  <si>
    <t>5342B</t>
  </si>
  <si>
    <t>5343B</t>
  </si>
  <si>
    <t>5344B</t>
  </si>
  <si>
    <t>5340C</t>
  </si>
  <si>
    <t>5341C</t>
  </si>
  <si>
    <t>5342C</t>
  </si>
  <si>
    <t>5343C</t>
  </si>
  <si>
    <t>5344C</t>
  </si>
  <si>
    <t>5371A</t>
  </si>
  <si>
    <t>5406A</t>
  </si>
  <si>
    <t>5409A</t>
  </si>
  <si>
    <t>5416A</t>
  </si>
  <si>
    <t>5416B</t>
  </si>
  <si>
    <t>5417A</t>
  </si>
  <si>
    <t>5420A</t>
  </si>
  <si>
    <t>5421A</t>
  </si>
  <si>
    <t>5422A</t>
  </si>
  <si>
    <t>5422B</t>
  </si>
  <si>
    <t>Senato della Repubblica</t>
  </si>
  <si>
    <t>ASST - Bianca</t>
  </si>
  <si>
    <t>Roma XLV Campionati tennis</t>
  </si>
  <si>
    <t>Semestre di presidenzia italiana CEE</t>
  </si>
  <si>
    <t>Ginevra - Telecom '91</t>
  </si>
  <si>
    <t>Roma XLVIII Campionati tennis</t>
  </si>
  <si>
    <t>Firenze VII Conferenza AIDS</t>
  </si>
  <si>
    <t>Roma XLIX Campionati tennis</t>
  </si>
  <si>
    <t>Genova - Colombo '92</t>
  </si>
  <si>
    <t>75° Giro d'Italia</t>
  </si>
  <si>
    <t>Roma 50° Campionati tennis</t>
  </si>
  <si>
    <t>Roma - CSCE Auditorium</t>
  </si>
  <si>
    <t>Sicilia 94 - Campionati di ciclismo</t>
  </si>
  <si>
    <t>Napoli - conferenza sul crimine</t>
  </si>
  <si>
    <t>Sestriere - 7° Meeting di atletica</t>
  </si>
  <si>
    <t>Roma - 15° Golden Gala</t>
  </si>
  <si>
    <t>Concilio di Trento</t>
  </si>
  <si>
    <t>Monza - 66° GP di F1</t>
  </si>
  <si>
    <t>Roma - IPCC '95</t>
  </si>
  <si>
    <t>Roma - IFAD Gouverning Council</t>
  </si>
  <si>
    <t>Sestriere - Coppa del mondo di sci</t>
  </si>
  <si>
    <t>Roma - Davis Cup by NEC</t>
  </si>
  <si>
    <t>Pres. Italiana Unione Europea</t>
  </si>
  <si>
    <t>Roma - 64° Concorso Ippico</t>
  </si>
  <si>
    <t>Bergamo - 53° Italian Open</t>
  </si>
  <si>
    <t>Roma - Gran Prix Italia</t>
  </si>
  <si>
    <t>Napoli - Cutty Sark</t>
  </si>
  <si>
    <t>Roma - Golden Gala '96</t>
  </si>
  <si>
    <t>26° Convegno giovani imprenditori</t>
  </si>
  <si>
    <t>Sestriere - 83° Tour de France</t>
  </si>
  <si>
    <t>Val di Non - 5° Trofeo Melinda</t>
  </si>
  <si>
    <t>La Biennale di Venezia</t>
  </si>
  <si>
    <t>Roma - 1° Congresso nazionale D.C.</t>
  </si>
  <si>
    <t>Capri - Confindustria</t>
  </si>
  <si>
    <t>Roma - World Food Summit</t>
  </si>
  <si>
    <t>Roma - Forum ONG</t>
  </si>
  <si>
    <t>Sestriere - Campionati mondiali di sci</t>
  </si>
  <si>
    <t>Roma - Davis Cup febbraio '97</t>
  </si>
  <si>
    <t>Roma - IFAD '97 (FUND)</t>
  </si>
  <si>
    <t>Roma - IFAD '97 (FOUND)</t>
  </si>
  <si>
    <t>Roma - 40° anniversario trattati</t>
  </si>
  <si>
    <t>Pirelli - 25° IAAF</t>
  </si>
  <si>
    <t>Euro League - Final Four '97</t>
  </si>
  <si>
    <t>54° Italian Open</t>
  </si>
  <si>
    <t>48° Gran Premio lotteria Agnano</t>
  </si>
  <si>
    <t>Roma - 65° Concorso Ippico Internazionale</t>
  </si>
  <si>
    <t>Golden Gala - Meeting internazionale di atletica</t>
  </si>
  <si>
    <t>Ferrari - 50° Anniversario</t>
  </si>
  <si>
    <t>S.M. Ligure - Quale progetto per il futuro?</t>
  </si>
  <si>
    <t>Giro d'Italia internazionale femminile 1997</t>
  </si>
  <si>
    <t>Six Days - Enduro 1997</t>
  </si>
  <si>
    <t>Concorso S. Patrignano</t>
  </si>
  <si>
    <t>Rimini - Meeting '97</t>
  </si>
  <si>
    <t>Premio Vincenzo Muccioli</t>
  </si>
  <si>
    <t>Moneta unica</t>
  </si>
  <si>
    <t>Aristide Merloni</t>
  </si>
  <si>
    <t>II Daimon del benessere</t>
  </si>
  <si>
    <t>Unesco</t>
  </si>
  <si>
    <t>Sestrieres</t>
  </si>
  <si>
    <t>European Figure Skating championship</t>
  </si>
  <si>
    <t>IFAD</t>
  </si>
  <si>
    <t>A.N. - Conferenza programmatica</t>
  </si>
  <si>
    <t>Confindustria</t>
  </si>
  <si>
    <t>Davis CUP by NEC</t>
  </si>
  <si>
    <t>Ostensione della Sindone</t>
  </si>
  <si>
    <t>49° Gran Premio lotteria Agnano</t>
  </si>
  <si>
    <t>A.N. - Conferenza nazionale sul lavoro</t>
  </si>
  <si>
    <t>Vercelli - Visita Giovanni Paolo II</t>
  </si>
  <si>
    <t>Handball Euro '98 - Bolzano</t>
  </si>
  <si>
    <t>Handball Euro '98 - Merano</t>
  </si>
  <si>
    <t>Confindustria - In Europa</t>
  </si>
  <si>
    <t>ONU - Criminal Court</t>
  </si>
  <si>
    <t>Roma - Golden Gala '98</t>
  </si>
  <si>
    <t>Davis CUP by NEC '98</t>
  </si>
  <si>
    <t>Milano - Final Four</t>
  </si>
  <si>
    <t>Italia USA Pallacanestro</t>
  </si>
  <si>
    <t>Rimini - Meeting '98</t>
  </si>
  <si>
    <t>Visita reali di Spagna</t>
  </si>
  <si>
    <t>Roma - World - Flaminio</t>
  </si>
  <si>
    <t>Roma - World - Pratoni</t>
  </si>
  <si>
    <t>Presidenza Italiana UEO</t>
  </si>
  <si>
    <t>Davis Cup NEC Italia Svezia</t>
  </si>
  <si>
    <t>Milano - La nuova Europa</t>
  </si>
  <si>
    <t>Confindustria - Futuro</t>
  </si>
  <si>
    <t>Imola - 19° GP Warsteiner</t>
  </si>
  <si>
    <t>50° Gran Premio lotteria Agnano</t>
  </si>
  <si>
    <t>Roma - 66° concorso ippico</t>
  </si>
  <si>
    <t>Napoli - Waterpolo '99</t>
  </si>
  <si>
    <t>Confindustria - Sviluppo impresa</t>
  </si>
  <si>
    <t>Confindustra - Economia</t>
  </si>
  <si>
    <t>Roma - Golden Gala '99</t>
  </si>
  <si>
    <t>Rimini - Meeting '99</t>
  </si>
  <si>
    <t>Firenze - Waterpolo</t>
  </si>
  <si>
    <t>Prato - Waterpolo</t>
  </si>
  <si>
    <t>Imola - GP Breil</t>
  </si>
  <si>
    <t>Bressanone - Fidal</t>
  </si>
  <si>
    <t>Confindustria - Capri</t>
  </si>
  <si>
    <t>Veneto '99 - Treviso</t>
  </si>
  <si>
    <t>Veneto '99 - Verona</t>
  </si>
  <si>
    <t>Firenze - XXI Century</t>
  </si>
  <si>
    <t>Torino - 1° Convegno DS</t>
  </si>
  <si>
    <t>Six Nations championship</t>
  </si>
  <si>
    <t>IFAD - 23° Governing council</t>
  </si>
  <si>
    <t>Gran Premio di San Marino</t>
  </si>
  <si>
    <t>51° Gran Premio lotteria Agnano</t>
  </si>
  <si>
    <t>Conferenza sviluppo Adriatico</t>
  </si>
  <si>
    <t>Roma - 67° Concorso ippico</t>
  </si>
  <si>
    <t>New economy - new society</t>
  </si>
  <si>
    <t>Giubileo 2000 - Sindone</t>
  </si>
  <si>
    <t>Roma - pari opportunità</t>
  </si>
  <si>
    <t>Climate Change convention I</t>
  </si>
  <si>
    <t>Climate Change convention II</t>
  </si>
  <si>
    <t>La sfida dello sviluppo</t>
  </si>
  <si>
    <t>NBA Europe Roma 2007</t>
  </si>
  <si>
    <t>Convegno Altech Assinform</t>
  </si>
  <si>
    <t>PD - Assemblea nazionale 2008</t>
  </si>
  <si>
    <t>World Summit on Food Security</t>
  </si>
  <si>
    <t>150° anniversario Unità d'Italia</t>
  </si>
  <si>
    <t>Il Quirinale</t>
  </si>
  <si>
    <t>Tutti a scuola</t>
  </si>
  <si>
    <t>Premio Strega 2013</t>
  </si>
  <si>
    <t>La fiera degli eventi</t>
  </si>
  <si>
    <t>Premio R.O.S.A.</t>
  </si>
  <si>
    <t>Ministero dell'Istruzione - Indicibili canti</t>
  </si>
  <si>
    <t>Sida bianca base</t>
  </si>
  <si>
    <t>Natura morta</t>
  </si>
  <si>
    <t>Qual 9/94</t>
  </si>
  <si>
    <t>Lato B bianco</t>
  </si>
  <si>
    <t>Public Telephone System 4406</t>
  </si>
  <si>
    <t>Europa card show</t>
  </si>
  <si>
    <t>Stabilimento Incard</t>
  </si>
  <si>
    <t>PITtel</t>
  </si>
  <si>
    <t>PITtel - Hallo Point</t>
  </si>
  <si>
    <t>00.00.00</t>
  </si>
  <si>
    <t>500U</t>
  </si>
  <si>
    <t>240u</t>
  </si>
  <si>
    <t>Senza OCR</t>
  </si>
  <si>
    <t>Cel</t>
  </si>
  <si>
    <t>Ghi</t>
  </si>
  <si>
    <t>Camera dei Deputati - Sistema posta telefonica</t>
  </si>
  <si>
    <t>Italia '90</t>
  </si>
  <si>
    <t>Napoli - conferenza sul crimine - Carta di servizio</t>
  </si>
  <si>
    <t>Arthur Andersen</t>
  </si>
  <si>
    <t>Imola - GP Breil (immagine piccola)</t>
  </si>
  <si>
    <t>4181b</t>
  </si>
  <si>
    <t>Roma XLV Campionati tennis - Base</t>
  </si>
  <si>
    <t>Roma XLVI Campionati tennis - Base</t>
  </si>
  <si>
    <t>Italia '90 - Base</t>
  </si>
  <si>
    <t>Roma XLVIII Campionati tennis - Base</t>
  </si>
  <si>
    <t>Firenze VII Conferenza AIDS - Base</t>
  </si>
  <si>
    <t>Roma XLIX Campionati tennis - Base</t>
  </si>
  <si>
    <t>Genova - Colombo '92 - Base</t>
  </si>
  <si>
    <t>Sestriere - 8° Meeting Atletica</t>
  </si>
  <si>
    <t>Monza - 67° GP di F1</t>
  </si>
  <si>
    <t>Monza - 68° GP di F1</t>
  </si>
  <si>
    <t>Monza - 69° GP di F1</t>
  </si>
  <si>
    <t>Monza - 70° GP di F1</t>
  </si>
  <si>
    <t>Milano - MC Donald's Championship</t>
  </si>
  <si>
    <t>5401A</t>
  </si>
  <si>
    <t>5401B</t>
  </si>
  <si>
    <t>5401C</t>
  </si>
  <si>
    <t>5401D</t>
  </si>
  <si>
    <t>5401E</t>
  </si>
  <si>
    <t>5401F</t>
  </si>
  <si>
    <t>5401G</t>
  </si>
  <si>
    <t>5401H</t>
  </si>
  <si>
    <t>5401L</t>
  </si>
  <si>
    <t>5401M</t>
  </si>
  <si>
    <t>Mediaphone card</t>
  </si>
  <si>
    <t>Confindustria - MigrAzioni</t>
  </si>
  <si>
    <t>World food summit</t>
  </si>
  <si>
    <t>Europa Card Show 2002</t>
  </si>
  <si>
    <t>Confindustria - Democrazia Economica</t>
  </si>
  <si>
    <t>7006A</t>
  </si>
  <si>
    <t>7008A</t>
  </si>
  <si>
    <t>Internazionale Socialista</t>
  </si>
  <si>
    <t>Campionati del mondo di sci 2003</t>
  </si>
  <si>
    <t>7012A</t>
  </si>
  <si>
    <t>Più donne più DS</t>
  </si>
  <si>
    <t>WG Socialist International</t>
  </si>
  <si>
    <t>Un mare d'Europa</t>
  </si>
  <si>
    <t>Congresso sinistra ecologista</t>
  </si>
  <si>
    <t>Riunione direzione nazionale DS</t>
  </si>
  <si>
    <t>Campionato canottaggio</t>
  </si>
  <si>
    <t>Socialist International 2003</t>
  </si>
  <si>
    <t>Campionato canottaggio 2003</t>
  </si>
  <si>
    <t>05.2003</t>
  </si>
  <si>
    <t>Campionato canottaggio 2003 - Regione</t>
  </si>
  <si>
    <t>Campionato canottaggio 2003 - Provincia</t>
  </si>
  <si>
    <t>Europa Card Show 2003</t>
  </si>
  <si>
    <t>Confindustria - Il nuovo Rinascimento</t>
  </si>
  <si>
    <t>Uniti per unire</t>
  </si>
  <si>
    <t>Energy Regulation</t>
  </si>
  <si>
    <t>Climate Change convention</t>
  </si>
  <si>
    <t>L'Europa è un sogno</t>
  </si>
  <si>
    <t>Meeting Italia Cina</t>
  </si>
  <si>
    <t>Confindustria Roma</t>
  </si>
  <si>
    <t>Convention nazionale Ulivo</t>
  </si>
  <si>
    <t>La piramide rovesciata</t>
  </si>
  <si>
    <t>56° IWC Annual Meeting</t>
  </si>
  <si>
    <t>Giro d'Italia U26</t>
  </si>
  <si>
    <t>Associazione stampa estera (senza indicazione tiratura)</t>
  </si>
  <si>
    <t>Europa Card Show 2004</t>
  </si>
  <si>
    <t>Riforme in cerca di autore</t>
  </si>
  <si>
    <t>3° Congresso nazionale DS - Logo grande</t>
  </si>
  <si>
    <t>3° Congresso nazionale DS - Logo piccolo</t>
  </si>
  <si>
    <t>1° Convegno missionari italiani</t>
  </si>
  <si>
    <t>Terza età</t>
  </si>
  <si>
    <t>Fiera del Levante 2005 - Assise piccola industria</t>
  </si>
  <si>
    <t>Fiera del Levante 2005 - Regione Puglia</t>
  </si>
  <si>
    <t>Meeting MCKinsey</t>
  </si>
  <si>
    <t>Meeting of the U.I.N.L. Commissions</t>
  </si>
  <si>
    <t>XXIV Congresso Eucaristico Bari 2005 - Papa II</t>
  </si>
  <si>
    <t>XXIV Congresso Eucaristico Bari 2005 - Papa III</t>
  </si>
  <si>
    <t>XXIV Congresso Eucaristico Bari 2005 - Papa IV</t>
  </si>
  <si>
    <t>Amare l'Italia</t>
  </si>
  <si>
    <t>L'Italia riparte</t>
  </si>
  <si>
    <t>Terza età - Sesta edizione</t>
  </si>
  <si>
    <t>ANCE 1946-2006</t>
  </si>
  <si>
    <t>Congresso giuridico aggiornamento forense</t>
  </si>
  <si>
    <t>Elezioni politiche 2006</t>
  </si>
  <si>
    <t>Convegno annuale ISVAP</t>
  </si>
  <si>
    <t>Consiglio Nazionale DS</t>
  </si>
  <si>
    <t>Columbia Business School</t>
  </si>
  <si>
    <t>NBA Europe Live Tour Rome</t>
  </si>
  <si>
    <t>Consiglio Nazionale DS 2006</t>
  </si>
  <si>
    <t>Una grande forza</t>
  </si>
  <si>
    <t>4° Congresso DS</t>
  </si>
  <si>
    <t>Ericsson Convegno annuale 2007</t>
  </si>
  <si>
    <t>David di Donatello 2009</t>
  </si>
  <si>
    <t>198° Anniversario Indipendenza Rep. Bolivariana</t>
  </si>
  <si>
    <t>Roma Fiction Fest 2009</t>
  </si>
  <si>
    <t>Venice All Stars 2009</t>
  </si>
  <si>
    <t>Roma Fiction Fest 2012</t>
  </si>
  <si>
    <t>Convegno Banca Mediolanum 2012</t>
  </si>
  <si>
    <t>Sens of wine 2013</t>
  </si>
  <si>
    <t>Convegno Banca Mediolanum 2013</t>
  </si>
  <si>
    <t>Progetto Scuola - EXPO</t>
  </si>
  <si>
    <t>Meet me tonight - foto piccola</t>
  </si>
  <si>
    <t>Meet me tonight - foto grande</t>
  </si>
  <si>
    <t>Convegno Banca Mediolanum 2011</t>
  </si>
  <si>
    <t>7083A</t>
  </si>
  <si>
    <t>Con Banda grigia e OCR</t>
  </si>
  <si>
    <t>Con OCR senza banda grigia</t>
  </si>
  <si>
    <t>Con Banda grigia e OCR - Foto grande</t>
  </si>
  <si>
    <t>Con Banda grigia e OCR - Foto piccola</t>
  </si>
  <si>
    <t>In arrivo</t>
  </si>
  <si>
    <t>2409, 2516, 2606</t>
  </si>
  <si>
    <t>F3125a</t>
  </si>
  <si>
    <t>Joseph</t>
  </si>
  <si>
    <t>Chip</t>
  </si>
  <si>
    <t>Emissione</t>
  </si>
  <si>
    <t>Codici regolari</t>
  </si>
  <si>
    <t>Codici Urmet</t>
  </si>
  <si>
    <t>Codice</t>
  </si>
  <si>
    <t>01/07/208/11881 - 04/10</t>
  </si>
  <si>
    <t>01/09/045/58624 - 04/10</t>
  </si>
  <si>
    <t>01/28/212/32317 - 04/10</t>
  </si>
  <si>
    <t>01/10/117/04126 - 04/25</t>
  </si>
  <si>
    <t>01/11/211/03643 - 04/10</t>
  </si>
  <si>
    <t>01/10/164/06978 - 04/10</t>
  </si>
  <si>
    <t>01/11/212/03654 - 04/10</t>
  </si>
  <si>
    <t>01/12/116/00051 - 04/10</t>
  </si>
  <si>
    <t>01/13/059/02394 - 04/10</t>
  </si>
  <si>
    <t>01/15/199/08281 - 04/10</t>
  </si>
  <si>
    <t>01/15/199/03427 - 04/10</t>
  </si>
  <si>
    <t>01/15/199/06313 - 04/10</t>
  </si>
  <si>
    <t>01/15/199/00697 - 04/10</t>
  </si>
  <si>
    <t>01/15/199/04155 - 04/10</t>
  </si>
  <si>
    <t>01/05/213/05982 - 04/10</t>
  </si>
  <si>
    <t>01/15/199/14001 - 04/10</t>
  </si>
  <si>
    <t>01/15/199/07186 - 04/10</t>
  </si>
  <si>
    <t>01/15/199/10225 - 04/10</t>
  </si>
  <si>
    <t>01/15/199/13025 - 04/10</t>
  </si>
  <si>
    <t>01/15/199/15448 - 04/10</t>
  </si>
  <si>
    <t>01/15/199/09349 - 04/10</t>
  </si>
  <si>
    <t>01/15/199/12274 - 04/10</t>
  </si>
  <si>
    <t>01/15/199/16140 - 04/10</t>
  </si>
  <si>
    <t>01/15/199/02428 - 04/10</t>
  </si>
  <si>
    <t>01/15/199/11299 - 04/10</t>
  </si>
  <si>
    <t>01/13/106/00586 - 04/10</t>
  </si>
  <si>
    <t>01/28/212/27224 - 04/10</t>
  </si>
  <si>
    <t>01/11/213/01804 - 04/25</t>
  </si>
  <si>
    <t>01/15/199/05350 - 04/10</t>
  </si>
  <si>
    <t>01/12/056/01644 - 04/10</t>
  </si>
  <si>
    <t>01/11/150/09658 - 04/10</t>
  </si>
  <si>
    <t>01/28/212/50736 - 04/10</t>
  </si>
  <si>
    <t>01/11/158/01373 - 04/10</t>
  </si>
  <si>
    <t>01/14/246/00204 - 04/10</t>
  </si>
  <si>
    <t>01/13/105/24275 - 04/10</t>
  </si>
  <si>
    <t>01/14/203/13096 - 04/10</t>
  </si>
  <si>
    <t>01/15/049/00305 - 04/10</t>
  </si>
  <si>
    <t>Non leggibile</t>
  </si>
  <si>
    <t>01/15/098/01009 - 04/10</t>
  </si>
  <si>
    <t>01/16/007/01062 - 04/25</t>
  </si>
  <si>
    <t>01/16/028/01883 - 04/10</t>
  </si>
  <si>
    <t>01/16/234/03043 - 04/10</t>
  </si>
  <si>
    <t>01/16/050/00409 - 04/10</t>
  </si>
  <si>
    <t>01/22/113/01900 - 04/10</t>
  </si>
  <si>
    <t>01/22/113/00524 - 04/10</t>
  </si>
  <si>
    <t>01/22/113/01456 - 04/10</t>
  </si>
  <si>
    <t>01/28/217/50023 - 04/10</t>
  </si>
  <si>
    <t>01/01/103/00883 - 04/10</t>
  </si>
  <si>
    <t>01/01/073/03579 - 04/10</t>
  </si>
  <si>
    <t>01/01/193/10463 - 04/10</t>
  </si>
  <si>
    <t>01/02/208/03053 - 04/10</t>
  </si>
  <si>
    <t>01/16/049/01942 - 04/50</t>
  </si>
  <si>
    <t>01/15/165/00159 - 04/50</t>
  </si>
  <si>
    <t>01/15/165/01275 - 04-50</t>
  </si>
  <si>
    <t>01/16/049/01476 - 04/50</t>
  </si>
  <si>
    <t>01/15/165/02305 - 04/50</t>
  </si>
  <si>
    <t>01/16/049/00224 - 04/50</t>
  </si>
  <si>
    <t>01/16/049/03145 - 04/50</t>
  </si>
  <si>
    <t>01/04/221/13392 - 04/10</t>
  </si>
  <si>
    <t>01/04/221/11099 - 04/10</t>
  </si>
  <si>
    <t>01/04/221/12675 - 04/10</t>
  </si>
  <si>
    <t>01/04/221/09193 - 04/10</t>
  </si>
  <si>
    <t>01/04/221/08483 - 04/10</t>
  </si>
  <si>
    <t>01/04/221/10082 - 04/10</t>
  </si>
  <si>
    <t>01/04/221/14276 - 04/10</t>
  </si>
  <si>
    <t>Codici</t>
  </si>
  <si>
    <t>01/03/172/00881 - 04/10</t>
  </si>
  <si>
    <t>01/03/256/02068 - 04/10</t>
  </si>
  <si>
    <t>01/04/221/06399 - 04/10</t>
  </si>
  <si>
    <t>01/04/221/02932 - 04/10</t>
  </si>
  <si>
    <t>01/04/221/04702 - 04/10</t>
  </si>
  <si>
    <t>01/04/221/00647 - 04/10</t>
  </si>
  <si>
    <t>01/03/122/00392 - 04/10</t>
  </si>
  <si>
    <t>01/28/214/38034 - 04/10</t>
  </si>
  <si>
    <t>01/04/019/01469 - 04/10</t>
  </si>
  <si>
    <t>01/04/019/03468 - 04/10</t>
  </si>
  <si>
    <t>01/03/253/00068 - 04/10</t>
  </si>
  <si>
    <t>01/03/253/03825 - 04/10</t>
  </si>
  <si>
    <t>01/04/221/19513 - 04/10</t>
  </si>
  <si>
    <t>01/04/222/00106 - 04/10</t>
  </si>
  <si>
    <t>01/14/012/05892 - 04/10</t>
  </si>
  <si>
    <t>01/05/224/15845 - 04/10</t>
  </si>
  <si>
    <t>01/05/224/13542 - 04/10</t>
  </si>
  <si>
    <t>01/05/121/07705 - 04/50</t>
  </si>
  <si>
    <t>In blister</t>
  </si>
  <si>
    <t>001/20/184/05652 - 04/25</t>
  </si>
  <si>
    <t>01/05/123/00816 - 04/10</t>
  </si>
  <si>
    <t>01/05/191/14070 - 04/10</t>
  </si>
  <si>
    <t>01/05/224/00371 - 04-10</t>
  </si>
  <si>
    <t>01/04/226/01114 - 04/10</t>
  </si>
  <si>
    <t>01/06/150/22817 - 04/5</t>
  </si>
  <si>
    <t>01/28/211/09425 - 04/10</t>
  </si>
  <si>
    <t>01/06/149/00007 - 04/10</t>
  </si>
  <si>
    <t>01/17/172/02226 - 04/10</t>
  </si>
  <si>
    <t>01/17/172/00116 - 04/10</t>
  </si>
  <si>
    <t>01/17/172/01182 - 04/10</t>
  </si>
  <si>
    <t>01/05/247/02052 - 04/10</t>
  </si>
  <si>
    <t>01/28/211/32078 - 04/10</t>
  </si>
  <si>
    <t>01/17/173/07768 - 04/10</t>
  </si>
  <si>
    <t>01/17/173/04038 - 04/10</t>
  </si>
  <si>
    <t>01/18/202/01025 - 04/10</t>
  </si>
  <si>
    <t>01/18/004/01080 - 04/10</t>
  </si>
  <si>
    <t>01/18/122/01333 - 04/10</t>
  </si>
  <si>
    <t>01/18/182/13357 - 04/5</t>
  </si>
  <si>
    <t>01/18/182/04251 - 04/5</t>
  </si>
  <si>
    <t>01/28/211/56507 - 04/10</t>
  </si>
  <si>
    <t>01/20/213/00823 - 04/10</t>
  </si>
  <si>
    <t>01/20/214/00176 - 04/10</t>
  </si>
  <si>
    <t>01/28/216/29556 - 04/10</t>
  </si>
  <si>
    <t>01/16/007/00405 - 04/25</t>
  </si>
  <si>
    <t>01/15/098/00244 - 04/10</t>
  </si>
  <si>
    <t>01/16/028/00094 - 04/10</t>
  </si>
  <si>
    <t>01/03/256/01874 - 04/10</t>
  </si>
  <si>
    <t>01/16/234/01426 - 04/10</t>
  </si>
  <si>
    <t>01/28/213/06114 - 04/10</t>
  </si>
  <si>
    <t>01/05/248/00141 - 04/10</t>
  </si>
  <si>
    <t>01/05/045/05744 - 04/10</t>
  </si>
  <si>
    <t>01/04/022/03185 - 04/10</t>
  </si>
  <si>
    <t>01/04/022/03188 - 04/10</t>
  </si>
  <si>
    <t>01/05/064/13947 - 04/10</t>
  </si>
  <si>
    <t>01/04/024/24589 - 04/10</t>
  </si>
  <si>
    <t>01/04/021/23176 - 04/10</t>
  </si>
  <si>
    <t>01/04/024/19944 - 04/10</t>
  </si>
  <si>
    <t>01/04/022/16265 - 04/10</t>
  </si>
  <si>
    <t>01/04/022/21223 - 04/10</t>
  </si>
  <si>
    <t>01/04/022/13413 - 04/10</t>
  </si>
  <si>
    <t>01/05/064/29734 - 04/10</t>
  </si>
  <si>
    <t>01/04/022/06686 - 04/10</t>
  </si>
  <si>
    <t>01/05/064/09992 - 04/10</t>
  </si>
  <si>
    <t>01/04/023/15282 - 04/10</t>
  </si>
  <si>
    <t>01/04/021/11056 - 04/10</t>
  </si>
  <si>
    <t>01/04/022/17728 - 04/10</t>
  </si>
  <si>
    <t>01/04/023/12440 - 04/10</t>
  </si>
  <si>
    <t>01/04/024/10733 - 04/10</t>
  </si>
  <si>
    <t>01/04/024/17458 - 04/10</t>
  </si>
  <si>
    <t>01/05/064/33218 - 04/10</t>
  </si>
  <si>
    <t>01/04/021/21063 - 04/10</t>
  </si>
  <si>
    <t>01/04/022/15895 - 04/10</t>
  </si>
  <si>
    <t>01/04/022/09279 - 04/10</t>
  </si>
  <si>
    <t>01/04/024/09826 - 04/10</t>
  </si>
  <si>
    <t>01/04/022/03361 - 04/10</t>
  </si>
  <si>
    <t>01/04/022/06158 - 04/10</t>
  </si>
  <si>
    <t>01/05/064/13056 - 04/10</t>
  </si>
  <si>
    <t>01/04/021/11593 - 04/10</t>
  </si>
  <si>
    <t>01/05/064/09399 - 04/10</t>
  </si>
  <si>
    <t>01/04/024/05478 - 04/10</t>
  </si>
  <si>
    <t>01/04/021/23574 - 04/10</t>
  </si>
  <si>
    <t>01/04/021/19429 - 04/10</t>
  </si>
  <si>
    <t>01/05/064/09425 - 04/10</t>
  </si>
  <si>
    <t>01/04/022/06698 - 04/10</t>
  </si>
  <si>
    <t>01/04/023/02249 - 04/10</t>
  </si>
  <si>
    <t>01/05/064/35361 - 04/10</t>
  </si>
  <si>
    <t>01/04/021/10631 - 04/10</t>
  </si>
  <si>
    <t>01/04/024/22797 - 04/10</t>
  </si>
  <si>
    <t>01/04/023/01441 - 04/10</t>
  </si>
  <si>
    <t>01/05/064/09729 - 04/10</t>
  </si>
  <si>
    <t>01/04/022/12305 - 04/10</t>
  </si>
  <si>
    <t>01/05/064/39331 - 04/10</t>
  </si>
  <si>
    <t>01/05/064/09947 - 04/10</t>
  </si>
  <si>
    <t>01/04/021/04931 - 04/10</t>
  </si>
  <si>
    <t>01/04/022/03002 - 04/10</t>
  </si>
  <si>
    <t>01/05/064/30601 - 04/10</t>
  </si>
  <si>
    <t>01/05/064/09313 - 04/10</t>
  </si>
  <si>
    <t>01/04/021/12318 - 04/10</t>
  </si>
  <si>
    <t>01/04/024/13631 - 04/10</t>
  </si>
  <si>
    <t>01/05/064/31710 - 04/10</t>
  </si>
  <si>
    <t>01/05/064/60424 - 04/10</t>
  </si>
  <si>
    <t>01/05/209/65017 - 04/25</t>
  </si>
  <si>
    <t>01/05/152/65018 - 04/25</t>
  </si>
  <si>
    <t>01/05/247/65015 - 04/50</t>
  </si>
  <si>
    <t>01/06/111/47493 - 04/50</t>
  </si>
  <si>
    <t>01/05/205/65028 - 04/25</t>
  </si>
  <si>
    <t>01/05/151/53782 - 04/25</t>
  </si>
  <si>
    <t>01/05/218/30789 - 04/25</t>
  </si>
  <si>
    <t>01/05/206/65056 - 04/25</t>
  </si>
  <si>
    <t>01/05/218/23081 - 04/25</t>
  </si>
  <si>
    <t>01/05/218/09815 - 04/25</t>
  </si>
  <si>
    <t>01/05/206/51787 - 04/25</t>
  </si>
  <si>
    <t>01/05/206/00196 - 04/25</t>
  </si>
  <si>
    <t>01/05/113/21645 . 04/50</t>
  </si>
  <si>
    <t>01/05/077/59608 - 04/50</t>
  </si>
  <si>
    <t>01/05/077/55546 - 04/50</t>
  </si>
  <si>
    <t>01/05/077/62769 - 04/50</t>
  </si>
  <si>
    <t>01/01/024/00645 - 04/25</t>
  </si>
  <si>
    <t>01/07/007/64989 - 04/25</t>
  </si>
  <si>
    <t>01/06/237/47185 - 04/25</t>
  </si>
  <si>
    <t>01/08/001/00826 - 04/25</t>
  </si>
  <si>
    <t>01/08/009/63115 - 04/25</t>
  </si>
  <si>
    <t>01/09/073/65017 - 04/25</t>
  </si>
  <si>
    <t>01/07/218/33855 - 04/25</t>
  </si>
  <si>
    <t>01/08/073/65017 - 04/25</t>
  </si>
  <si>
    <t>01/09/092/56508 - 04/25</t>
  </si>
  <si>
    <t>01/05/114/55187 - 04/50</t>
  </si>
  <si>
    <t>01/09/150/02104 - 04/25</t>
  </si>
  <si>
    <t>01/07/081/19362 - 04/50</t>
  </si>
  <si>
    <t>01/06/086/51718 - 04/25</t>
  </si>
  <si>
    <t>01/11/132/08480 - 04/50</t>
  </si>
  <si>
    <t>01/10/124/43806 - 04/50</t>
  </si>
  <si>
    <t>01/11/097/25204 - 04/25</t>
  </si>
  <si>
    <t>01/11/001/55557 - 04/50</t>
  </si>
  <si>
    <t>01/13/033/01346 - 04/25</t>
  </si>
  <si>
    <t>01/13/052/00278 - 04-50</t>
  </si>
  <si>
    <t>01/11/041/33945 - 04/25</t>
  </si>
  <si>
    <t>01/11/050/00241 - 04/25</t>
  </si>
  <si>
    <t>01/12/167/65021 - 04/25</t>
  </si>
  <si>
    <t>01/13/090/04898 - 04/50</t>
  </si>
  <si>
    <t>01/13/172/63366 - 04/50</t>
  </si>
  <si>
    <t>01/01/117/13986 - 04/25</t>
  </si>
  <si>
    <t>01/02/047/33276 - 04/50</t>
  </si>
  <si>
    <t>01/13/135/09905 - 04/25</t>
  </si>
  <si>
    <t>01/14/013/04781 - 04/25</t>
  </si>
  <si>
    <t>01/16/051/41588 - 04/25</t>
  </si>
  <si>
    <t>01/13/025/43810 - 04/25</t>
  </si>
  <si>
    <t>;</t>
  </si>
  <si>
    <t>Carica da 30.000</t>
  </si>
  <si>
    <t>01/06/038/65022 - 04/25</t>
  </si>
  <si>
    <t>Matrice Lato Valore a 6 Cifre</t>
  </si>
  <si>
    <t>13. Internazionali</t>
  </si>
  <si>
    <t>Val 2026</t>
  </si>
  <si>
    <t>Base</t>
  </si>
  <si>
    <t>Test</t>
  </si>
  <si>
    <t>INT-1</t>
  </si>
  <si>
    <t>SDO</t>
  </si>
  <si>
    <t>10 u.</t>
  </si>
  <si>
    <t>Sebastiano del Piombo</t>
  </si>
  <si>
    <t>INT-2</t>
  </si>
  <si>
    <t>SSO</t>
  </si>
  <si>
    <t>30 u.</t>
  </si>
  <si>
    <t>Sassetta</t>
  </si>
  <si>
    <t>INT-3</t>
  </si>
  <si>
    <t>AMO</t>
  </si>
  <si>
    <t>50 u.</t>
  </si>
  <si>
    <t>Amedeo Modigliani</t>
  </si>
  <si>
    <t>INT-4</t>
  </si>
  <si>
    <t>FLO</t>
  </si>
  <si>
    <t>100 u.</t>
  </si>
  <si>
    <t>Fra' Filippo Lippi</t>
  </si>
  <si>
    <t>INT-5</t>
  </si>
  <si>
    <t>LFO</t>
  </si>
  <si>
    <t>USA '94 - La festa</t>
  </si>
  <si>
    <t>INT-6</t>
  </si>
  <si>
    <t>ILO</t>
  </si>
  <si>
    <t>USA '94 - Il gol</t>
  </si>
  <si>
    <t>INT-7</t>
  </si>
  <si>
    <t>LAO</t>
  </si>
  <si>
    <t>USA '94 - La squadra</t>
  </si>
  <si>
    <t>INT-8</t>
  </si>
  <si>
    <t>CUIC0</t>
  </si>
  <si>
    <t>12 u.</t>
  </si>
  <si>
    <t>X World Youth Day ‘95 - Manila</t>
  </si>
  <si>
    <t>INT-9</t>
  </si>
  <si>
    <t>CUFO0</t>
  </si>
  <si>
    <t>60 u.</t>
  </si>
  <si>
    <t>INT-10</t>
  </si>
  <si>
    <t>CULE0</t>
  </si>
  <si>
    <t>120 u.</t>
  </si>
  <si>
    <t>INT-11A</t>
  </si>
  <si>
    <t>LCX</t>
  </si>
  <si>
    <t>Tatuaggio</t>
  </si>
  <si>
    <t>INT-11B</t>
  </si>
  <si>
    <t>LCR</t>
  </si>
  <si>
    <t>INT-11C</t>
  </si>
  <si>
    <t>SPV</t>
  </si>
  <si>
    <t>INT-12A</t>
  </si>
  <si>
    <t>Chitarra</t>
  </si>
  <si>
    <t>INT-12B</t>
  </si>
  <si>
    <t>INT-12C</t>
  </si>
  <si>
    <t>INT-13A</t>
  </si>
  <si>
    <t>200 u.</t>
  </si>
  <si>
    <t xml:space="preserve">Targa </t>
  </si>
  <si>
    <t>INT-13B</t>
  </si>
  <si>
    <t>Targa</t>
  </si>
  <si>
    <t>INT-13C</t>
  </si>
  <si>
    <t>INT-14A</t>
  </si>
  <si>
    <t>400 u.</t>
  </si>
  <si>
    <t>Serbatoio</t>
  </si>
  <si>
    <t>INT-14B</t>
  </si>
  <si>
    <t>INT-14C</t>
  </si>
  <si>
    <t>INT-15</t>
  </si>
  <si>
    <t>MOS</t>
  </si>
  <si>
    <t>ITUR System</t>
  </si>
  <si>
    <t>INT-16A</t>
  </si>
  <si>
    <t>BEA</t>
  </si>
  <si>
    <t>31.05.2000</t>
  </si>
  <si>
    <t>New York - Fiaccola</t>
  </si>
  <si>
    <t>INT-16B</t>
  </si>
  <si>
    <t>TZR</t>
  </si>
  <si>
    <t>31.07.2000</t>
  </si>
  <si>
    <t>INT-17A</t>
  </si>
  <si>
    <t>Bangkok - Tempio</t>
  </si>
  <si>
    <t>INT-17B</t>
  </si>
  <si>
    <t>INT-18A</t>
  </si>
  <si>
    <t>Londra - Big Ben</t>
  </si>
  <si>
    <t>INT-18B</t>
  </si>
  <si>
    <t>INT-19A</t>
  </si>
  <si>
    <t>Parigi - Tour Eiffel</t>
  </si>
  <si>
    <t>INT-19B</t>
  </si>
  <si>
    <t>INT-20</t>
  </si>
  <si>
    <t>LCG</t>
  </si>
  <si>
    <t>XIX Universiade Sicilia ‘97</t>
  </si>
  <si>
    <t>INT-21</t>
  </si>
  <si>
    <t>ASR</t>
  </si>
  <si>
    <t>30.11.2000</t>
  </si>
  <si>
    <t>Matriosche</t>
  </si>
  <si>
    <t>INT-22</t>
  </si>
  <si>
    <t>INT-22b</t>
  </si>
  <si>
    <t>INT-23</t>
  </si>
  <si>
    <t>INT-23b</t>
  </si>
  <si>
    <t>Bamboline (PIN grande)</t>
  </si>
  <si>
    <t>Bamboline (PIN piccolo)</t>
  </si>
  <si>
    <t>Zoccoli (PIN grande)</t>
  </si>
  <si>
    <t>Zoccoli (PIN piccolo)</t>
  </si>
  <si>
    <t>INT-24</t>
  </si>
  <si>
    <t>Samurai</t>
  </si>
  <si>
    <t>INT-25</t>
  </si>
  <si>
    <t>GVA</t>
  </si>
  <si>
    <t>Giubileo - Piazza S. Pietro</t>
  </si>
  <si>
    <t>INT-26</t>
  </si>
  <si>
    <t>GVB</t>
  </si>
  <si>
    <t>31.05.2001</t>
  </si>
  <si>
    <t>Giubileo - Angelo</t>
  </si>
  <si>
    <t>INT-27</t>
  </si>
  <si>
    <t>FFI</t>
  </si>
  <si>
    <t>Ai mondiali con Telecom Italia - 1934</t>
  </si>
  <si>
    <t>INT-28</t>
  </si>
  <si>
    <t>Ai mondiali con Telecom Italia - 1938</t>
  </si>
  <si>
    <t>INT-29</t>
  </si>
  <si>
    <t>Ai mondiali con Telecom Italia - 1970</t>
  </si>
  <si>
    <t>INT-30</t>
  </si>
  <si>
    <t>Ai mondiali con Telecom Italia - 1982</t>
  </si>
  <si>
    <t>INT-31</t>
  </si>
  <si>
    <t>Ai mondiali con Telecom Italia - 1990</t>
  </si>
  <si>
    <t>INT-32</t>
  </si>
  <si>
    <t>Ai mondiali con Telecom Italia - 1994</t>
  </si>
  <si>
    <t>INT-33A</t>
  </si>
  <si>
    <t>FAZ</t>
  </si>
  <si>
    <t>INT-33B</t>
  </si>
  <si>
    <t>INT-34</t>
  </si>
  <si>
    <t>QLP</t>
  </si>
  <si>
    <t>30.09.2001</t>
  </si>
  <si>
    <t>European Quality Award ‘98</t>
  </si>
  <si>
    <t>Un anno con la tua squadra (non hai vinto)</t>
  </si>
  <si>
    <t>Un anno con la tua squadra (hai vinto)</t>
  </si>
  <si>
    <t>INT-35A</t>
  </si>
  <si>
    <t>NML</t>
  </si>
  <si>
    <t>30.04.2001</t>
  </si>
  <si>
    <t>Animali - Foca</t>
  </si>
  <si>
    <t>INT-35B</t>
  </si>
  <si>
    <t>NMB</t>
  </si>
  <si>
    <t>INT-35C</t>
  </si>
  <si>
    <t>NMC</t>
  </si>
  <si>
    <t>31.01.2002</t>
  </si>
  <si>
    <t>INT-35E</t>
  </si>
  <si>
    <t>NME</t>
  </si>
  <si>
    <t>30.06.2003</t>
  </si>
  <si>
    <t>INT-35F</t>
  </si>
  <si>
    <t>NMF</t>
  </si>
  <si>
    <t>31.01.2004</t>
  </si>
  <si>
    <t>INT-36A</t>
  </si>
  <si>
    <t>Animali - Elefanti</t>
  </si>
  <si>
    <t>INT-36B</t>
  </si>
  <si>
    <t>INT-36C</t>
  </si>
  <si>
    <t>INT-36D</t>
  </si>
  <si>
    <t>NMD</t>
  </si>
  <si>
    <t>30.09.2002</t>
  </si>
  <si>
    <t>INT-36E</t>
  </si>
  <si>
    <t>INT-36F</t>
  </si>
  <si>
    <t>INT-37A</t>
  </si>
  <si>
    <t>Animali - Pellicani</t>
  </si>
  <si>
    <t>INT-37B</t>
  </si>
  <si>
    <t>INT-37C</t>
  </si>
  <si>
    <t>INT-37E</t>
  </si>
  <si>
    <t>INT-37F</t>
  </si>
  <si>
    <t>INT-38A</t>
  </si>
  <si>
    <t>Animali - Koala</t>
  </si>
  <si>
    <t>INT-38B</t>
  </si>
  <si>
    <t>INT-38C</t>
  </si>
  <si>
    <t>INT-38E</t>
  </si>
  <si>
    <t>INT-39</t>
  </si>
  <si>
    <t>EUA</t>
  </si>
  <si>
    <t>INT-39b</t>
  </si>
  <si>
    <t>INT-40</t>
  </si>
  <si>
    <t>STA</t>
  </si>
  <si>
    <t>30 min.</t>
  </si>
  <si>
    <t>30.11.2002</t>
  </si>
  <si>
    <t>Stream - Teledipendenza</t>
  </si>
  <si>
    <t>Euro - Graffiti (PIN grande)</t>
  </si>
  <si>
    <t>Euro - Graffiti (PIN piccolo)</t>
  </si>
  <si>
    <t>INT-41A</t>
  </si>
  <si>
    <t>CLA</t>
  </si>
  <si>
    <t>INT-41Ab</t>
  </si>
  <si>
    <t>INT-41B</t>
  </si>
  <si>
    <t>CLB</t>
  </si>
  <si>
    <t>31.10.2001</t>
  </si>
  <si>
    <t>Columbus</t>
  </si>
  <si>
    <t>INT-41C</t>
  </si>
  <si>
    <t>CLC</t>
  </si>
  <si>
    <t>INT-41D</t>
  </si>
  <si>
    <t>CLD</t>
  </si>
  <si>
    <t>INT-41E</t>
  </si>
  <si>
    <t>CLE</t>
  </si>
  <si>
    <t>INT-42F</t>
  </si>
  <si>
    <t>CLF</t>
  </si>
  <si>
    <t>31.07.2003</t>
  </si>
  <si>
    <t>INT-42Fb</t>
  </si>
  <si>
    <t>INT-42G</t>
  </si>
  <si>
    <t>CLG</t>
  </si>
  <si>
    <t>New Columbus</t>
  </si>
  <si>
    <t>INT-42H</t>
  </si>
  <si>
    <t>CLH</t>
  </si>
  <si>
    <t>INT-42I</t>
  </si>
  <si>
    <t>CLI</t>
  </si>
  <si>
    <t>INT-42L</t>
  </si>
  <si>
    <t>CLL</t>
  </si>
  <si>
    <t>INT-42M</t>
  </si>
  <si>
    <t>CLM</t>
  </si>
  <si>
    <t>INT-42N</t>
  </si>
  <si>
    <t>CLN</t>
  </si>
  <si>
    <t>30.09.2004</t>
  </si>
  <si>
    <t>INT-42O</t>
  </si>
  <si>
    <t>CLO</t>
  </si>
  <si>
    <t>INT-42P</t>
  </si>
  <si>
    <t>Senza identificativo, scadenza su blister</t>
  </si>
  <si>
    <t>INT-42R</t>
  </si>
  <si>
    <t>CLR</t>
  </si>
  <si>
    <t>30.07.2004</t>
  </si>
  <si>
    <t>INT-42S</t>
  </si>
  <si>
    <t>CLS</t>
  </si>
  <si>
    <t>INT-42T</t>
  </si>
  <si>
    <t>CLT</t>
  </si>
  <si>
    <t>INT-42U</t>
  </si>
  <si>
    <t>CLU</t>
  </si>
  <si>
    <t>INT-42V</t>
  </si>
  <si>
    <t>CLV</t>
  </si>
  <si>
    <t>31.07.2005</t>
  </si>
  <si>
    <t>INT-42W</t>
  </si>
  <si>
    <t>CLW</t>
  </si>
  <si>
    <t>INT-43A</t>
  </si>
  <si>
    <t>COA</t>
  </si>
  <si>
    <t>INT-43B</t>
  </si>
  <si>
    <t>COB</t>
  </si>
  <si>
    <t>INT-43E</t>
  </si>
  <si>
    <t>COE</t>
  </si>
  <si>
    <t>31.03.2006</t>
  </si>
  <si>
    <t>INT-43L</t>
  </si>
  <si>
    <t>COL</t>
  </si>
  <si>
    <t>INT-43M</t>
  </si>
  <si>
    <t>COM</t>
  </si>
  <si>
    <t>INT-43Q</t>
  </si>
  <si>
    <t>COQ</t>
  </si>
  <si>
    <t>31.03.2007</t>
  </si>
  <si>
    <t>INT-43X</t>
  </si>
  <si>
    <t>COX</t>
  </si>
  <si>
    <t>31.12.2007</t>
  </si>
  <si>
    <t>INT-44B</t>
  </si>
  <si>
    <t>CPB</t>
  </si>
  <si>
    <t>30.09.2008</t>
  </si>
  <si>
    <t>INT-44Q</t>
  </si>
  <si>
    <t>CPQ</t>
  </si>
  <si>
    <t>INT-44U</t>
  </si>
  <si>
    <t>CPU</t>
  </si>
  <si>
    <t>31.12.2008</t>
  </si>
  <si>
    <t>INT-44V</t>
  </si>
  <si>
    <t>CPV</t>
  </si>
  <si>
    <t>INT-45B</t>
  </si>
  <si>
    <t>CQB</t>
  </si>
  <si>
    <t>30.06.2009</t>
  </si>
  <si>
    <t>INT-45C</t>
  </si>
  <si>
    <t>CQC</t>
  </si>
  <si>
    <t>INT-45D</t>
  </si>
  <si>
    <t>CQD</t>
  </si>
  <si>
    <t>CQE</t>
  </si>
  <si>
    <t>INT-45F</t>
  </si>
  <si>
    <t>CQF</t>
  </si>
  <si>
    <t>31.12.2012</t>
  </si>
  <si>
    <t>INT-45G</t>
  </si>
  <si>
    <t>CQG</t>
  </si>
  <si>
    <t>Columbus (PIN grande)</t>
  </si>
  <si>
    <t>Columbus (PIN piccolo)</t>
  </si>
  <si>
    <t>New Columbus (PIN sans-serif)</t>
  </si>
  <si>
    <t>New Columbus (PIN serif)</t>
  </si>
  <si>
    <t>INT-46</t>
  </si>
  <si>
    <t>ENA</t>
  </si>
  <si>
    <t>30.04.2002</t>
  </si>
  <si>
    <t>INT-47</t>
  </si>
  <si>
    <t>RWA</t>
  </si>
  <si>
    <t>INT-48A</t>
  </si>
  <si>
    <t>INT-48B</t>
  </si>
  <si>
    <t>- </t>
  </si>
  <si>
    <t>INT-49A</t>
  </si>
  <si>
    <t>TMA</t>
  </si>
  <si>
    <t>31.07.2004</t>
  </si>
  <si>
    <t>Time I</t>
  </si>
  <si>
    <t>INT-49B</t>
  </si>
  <si>
    <t>TMB</t>
  </si>
  <si>
    <t>INT-49C</t>
  </si>
  <si>
    <t>TMC</t>
  </si>
  <si>
    <t>INT-49D</t>
  </si>
  <si>
    <t>TMD</t>
  </si>
  <si>
    <t>31.10.2004</t>
  </si>
  <si>
    <t>INT-49Db</t>
  </si>
  <si>
    <t>INT-49E</t>
  </si>
  <si>
    <t>TME</t>
  </si>
  <si>
    <t>INT-50G</t>
  </si>
  <si>
    <t>TMG</t>
  </si>
  <si>
    <t>Time II</t>
  </si>
  <si>
    <t>INT-50H</t>
  </si>
  <si>
    <t>TMH</t>
  </si>
  <si>
    <t>INT-50I</t>
  </si>
  <si>
    <t>TMI</t>
  </si>
  <si>
    <t>31.03.05</t>
  </si>
  <si>
    <t>INT-50Ib</t>
  </si>
  <si>
    <t>INT-50T</t>
  </si>
  <si>
    <t>TMT</t>
  </si>
  <si>
    <t>INT-50Z</t>
  </si>
  <si>
    <t>TMZ</t>
  </si>
  <si>
    <t>30.09.06</t>
  </si>
  <si>
    <t>INT-51W</t>
  </si>
  <si>
    <t>TIW</t>
  </si>
  <si>
    <t>INT-51X</t>
  </si>
  <si>
    <t>TIX</t>
  </si>
  <si>
    <t>INT-52A</t>
  </si>
  <si>
    <t>TTA</t>
  </si>
  <si>
    <t>INT-53G</t>
  </si>
  <si>
    <t>TKG</t>
  </si>
  <si>
    <t>31.12.2010</t>
  </si>
  <si>
    <t>Time III</t>
  </si>
  <si>
    <t>INT-53H</t>
  </si>
  <si>
    <t>TKH</t>
  </si>
  <si>
    <t>INT-53K</t>
  </si>
  <si>
    <t>TKJ</t>
  </si>
  <si>
    <t>TKK</t>
  </si>
  <si>
    <t>31.12.2013</t>
  </si>
  <si>
    <t>Time - Europa e Nord America (rossa)</t>
  </si>
  <si>
    <t>Time - Resto del mondo (blu)</t>
  </si>
  <si>
    <t>Time I - Omaggio (cartoncino)</t>
  </si>
  <si>
    <t>Time I (PIN sans-serif)</t>
  </si>
  <si>
    <t>Time I (PIN serif)</t>
  </si>
  <si>
    <t>Time II (pvc panna)</t>
  </si>
  <si>
    <t>Time II (pvc grigio)</t>
  </si>
  <si>
    <t>INT-54A</t>
  </si>
  <si>
    <t>WLA</t>
  </si>
  <si>
    <t>Welcome gialla</t>
  </si>
  <si>
    <t>INT-54B</t>
  </si>
  <si>
    <t>WLB</t>
  </si>
  <si>
    <t>INT-55C</t>
  </si>
  <si>
    <t>WLC</t>
  </si>
  <si>
    <t>Welcome arancione</t>
  </si>
  <si>
    <t>INT-55D</t>
  </si>
  <si>
    <t>WLD</t>
  </si>
  <si>
    <t>INT-55E</t>
  </si>
  <si>
    <t>WLE</t>
  </si>
  <si>
    <t>31.12.2001</t>
  </si>
  <si>
    <t>INT-55F</t>
  </si>
  <si>
    <t>WLF</t>
  </si>
  <si>
    <t>31.03.2002</t>
  </si>
  <si>
    <t>INT-55G</t>
  </si>
  <si>
    <t>WLG</t>
  </si>
  <si>
    <t>31.05.2002</t>
  </si>
  <si>
    <t>INT-55H</t>
  </si>
  <si>
    <t>WLH</t>
  </si>
  <si>
    <t>31.08.2002</t>
  </si>
  <si>
    <t>INT-56A</t>
  </si>
  <si>
    <t>WGA</t>
  </si>
  <si>
    <t>INT-56Ab</t>
  </si>
  <si>
    <t>INT-56B</t>
  </si>
  <si>
    <t>WGB</t>
  </si>
  <si>
    <t>Welcome verde</t>
  </si>
  <si>
    <t>INT-56C</t>
  </si>
  <si>
    <t>WGC</t>
  </si>
  <si>
    <t>INT-57</t>
  </si>
  <si>
    <t>90 gg</t>
  </si>
  <si>
    <t>New Welcome - Ricaricabile</t>
  </si>
  <si>
    <t>INT-58A</t>
  </si>
  <si>
    <t>WCA</t>
  </si>
  <si>
    <t>30.11.2001</t>
  </si>
  <si>
    <t>New Welcome</t>
  </si>
  <si>
    <t>INT-58B</t>
  </si>
  <si>
    <t>WCB</t>
  </si>
  <si>
    <t>INT-58C</t>
  </si>
  <si>
    <t>WCC</t>
  </si>
  <si>
    <t>28.02.2002</t>
  </si>
  <si>
    <t>INT-58D</t>
  </si>
  <si>
    <t>WCD</t>
  </si>
  <si>
    <t>INT-58E</t>
  </si>
  <si>
    <t>WCE</t>
  </si>
  <si>
    <t>INT-58F</t>
  </si>
  <si>
    <t>WCF</t>
  </si>
  <si>
    <t>INT-58G</t>
  </si>
  <si>
    <t>WCG</t>
  </si>
  <si>
    <t>INT-58H</t>
  </si>
  <si>
    <t>WCH</t>
  </si>
  <si>
    <t>INT-58I</t>
  </si>
  <si>
    <t>WCI</t>
  </si>
  <si>
    <t>INT-58L</t>
  </si>
  <si>
    <t>WCL</t>
  </si>
  <si>
    <t>INT-58Lb</t>
  </si>
  <si>
    <t>INT-58M</t>
  </si>
  <si>
    <t>WCM</t>
  </si>
  <si>
    <t>INT-58N</t>
  </si>
  <si>
    <t>WCN</t>
  </si>
  <si>
    <t>INT-58O</t>
  </si>
  <si>
    <t>WCO</t>
  </si>
  <si>
    <t>INT-58Ob</t>
  </si>
  <si>
    <t>INT-58P</t>
  </si>
  <si>
    <t>WCP</t>
  </si>
  <si>
    <t>INT-58Q</t>
  </si>
  <si>
    <t>WCQ</t>
  </si>
  <si>
    <t>INT-58R</t>
  </si>
  <si>
    <t>WCR</t>
  </si>
  <si>
    <t>31.10.2002</t>
  </si>
  <si>
    <t>INT-58S</t>
  </si>
  <si>
    <t>WCS</t>
  </si>
  <si>
    <t>INT-58T</t>
  </si>
  <si>
    <t>WCT</t>
  </si>
  <si>
    <t>INT-58Tb</t>
  </si>
  <si>
    <t>INT-58U</t>
  </si>
  <si>
    <t>WCU</t>
  </si>
  <si>
    <t>INT-59A</t>
  </si>
  <si>
    <t>WBA</t>
  </si>
  <si>
    <t>INT-59B</t>
  </si>
  <si>
    <t>WBB</t>
  </si>
  <si>
    <t>30.11.2003</t>
  </si>
  <si>
    <t>Welcome verde (PIN sans-serif)</t>
  </si>
  <si>
    <t>Welcome verde (PIN serif)</t>
  </si>
  <si>
    <t>New Welcome (pvc panna)</t>
  </si>
  <si>
    <t>New Welcome (pvc grigio)</t>
  </si>
  <si>
    <t>N. W. (PIN sans-serif, seriale 18 mm)</t>
  </si>
  <si>
    <t>N. W. (PIN serif, seriale 16 mm)</t>
  </si>
  <si>
    <t>INT-60A</t>
  </si>
  <si>
    <t>WEA</t>
  </si>
  <si>
    <t>FEB.2003</t>
  </si>
  <si>
    <t>INT-60B</t>
  </si>
  <si>
    <t>WEB</t>
  </si>
  <si>
    <t>MAR.2003</t>
  </si>
  <si>
    <t>INT-60Bb</t>
  </si>
  <si>
    <t>INT-60C</t>
  </si>
  <si>
    <t>WEC</t>
  </si>
  <si>
    <t>31.03.2003</t>
  </si>
  <si>
    <t>INT-60D</t>
  </si>
  <si>
    <t>WED</t>
  </si>
  <si>
    <t>31.10.2003</t>
  </si>
  <si>
    <t>INT-60E</t>
  </si>
  <si>
    <t>WEE</t>
  </si>
  <si>
    <t>29.02.2004</t>
  </si>
  <si>
    <t>INT-60Eb</t>
  </si>
  <si>
    <t>INT-60F</t>
  </si>
  <si>
    <t>WEF</t>
  </si>
  <si>
    <t>30.04.2004</t>
  </si>
  <si>
    <t>INT-60Fb</t>
  </si>
  <si>
    <t>INT-60G</t>
  </si>
  <si>
    <t>WEG</t>
  </si>
  <si>
    <t>30.06.2004</t>
  </si>
  <si>
    <t>INT-60Gb</t>
  </si>
  <si>
    <t>INT-60H</t>
  </si>
  <si>
    <t>WEH</t>
  </si>
  <si>
    <t>31.12.2003</t>
  </si>
  <si>
    <t>INT-60Hb</t>
  </si>
  <si>
    <t>INT-60Hc</t>
  </si>
  <si>
    <t>INT-60I</t>
  </si>
  <si>
    <t>WEI</t>
  </si>
  <si>
    <t>INT-60L</t>
  </si>
  <si>
    <t>WEL</t>
  </si>
  <si>
    <t>INT-60M</t>
  </si>
  <si>
    <t>WEM</t>
  </si>
  <si>
    <t>INT-60N</t>
  </si>
  <si>
    <t>WEN</t>
  </si>
  <si>
    <t>31.03.04</t>
  </si>
  <si>
    <t>INT-60O</t>
  </si>
  <si>
    <t>WEO</t>
  </si>
  <si>
    <t>INT-60P</t>
  </si>
  <si>
    <t>WEP</t>
  </si>
  <si>
    <t>INT-60Q</t>
  </si>
  <si>
    <t>WEQ</t>
  </si>
  <si>
    <t>INT-60U</t>
  </si>
  <si>
    <t>WEU</t>
  </si>
  <si>
    <t>INT-60V</t>
  </si>
  <si>
    <t>WEV</t>
  </si>
  <si>
    <t>INT-61A</t>
  </si>
  <si>
    <t>WAA</t>
  </si>
  <si>
    <t>INT-61B</t>
  </si>
  <si>
    <t>WAB</t>
  </si>
  <si>
    <t>INT-61C</t>
  </si>
  <si>
    <t>WAC</t>
  </si>
  <si>
    <t>30.09.05</t>
  </si>
  <si>
    <t>INT-61D</t>
  </si>
  <si>
    <t>WAD</t>
  </si>
  <si>
    <t>INT-61E</t>
  </si>
  <si>
    <t>WAE</t>
  </si>
  <si>
    <t>INT-61F</t>
  </si>
  <si>
    <t>WAF</t>
  </si>
  <si>
    <t>INT-61H</t>
  </si>
  <si>
    <t>WAH</t>
  </si>
  <si>
    <t>31.01.06</t>
  </si>
  <si>
    <t xml:space="preserve">New Welcome </t>
  </si>
  <si>
    <t>INT-61M</t>
  </si>
  <si>
    <t>WAM</t>
  </si>
  <si>
    <t>30.04.06</t>
  </si>
  <si>
    <t>INT-61N</t>
  </si>
  <si>
    <t>WAN</t>
  </si>
  <si>
    <t>INT-61S</t>
  </si>
  <si>
    <t>WAS</t>
  </si>
  <si>
    <t>INT-61V</t>
  </si>
  <si>
    <t>WAV</t>
  </si>
  <si>
    <t>31.08.06</t>
  </si>
  <si>
    <t>INT-61X</t>
  </si>
  <si>
    <t>WAX</t>
  </si>
  <si>
    <t>INT-61Y</t>
  </si>
  <si>
    <t>WAY</t>
  </si>
  <si>
    <t>31.03.07</t>
  </si>
  <si>
    <t>INT-62</t>
  </si>
  <si>
    <t>WBL</t>
  </si>
  <si>
    <t>New Welcome - Riccione 2006</t>
  </si>
  <si>
    <t>INT-63</t>
  </si>
  <si>
    <t>WBM</t>
  </si>
  <si>
    <t>New Welcome - Ducati</t>
  </si>
  <si>
    <t>INT-64T</t>
  </si>
  <si>
    <t>WBT</t>
  </si>
  <si>
    <t>New Welcome (PIN sans-serif)</t>
  </si>
  <si>
    <t>New Welcome (PIN serif)</t>
  </si>
  <si>
    <t>(Seriale alto 2mm, PIN sans-serif)</t>
  </si>
  <si>
    <t>INT-65A</t>
  </si>
  <si>
    <t>INT-65W</t>
  </si>
  <si>
    <t>WCW</t>
  </si>
  <si>
    <t>INT-65Z</t>
  </si>
  <si>
    <t>WCZ</t>
  </si>
  <si>
    <t>INT-66C</t>
  </si>
  <si>
    <t>WDC</t>
  </si>
  <si>
    <t>INT-66D</t>
  </si>
  <si>
    <t>WDD</t>
  </si>
  <si>
    <t>INT-66E</t>
  </si>
  <si>
    <t>WDE</t>
  </si>
  <si>
    <t>INT-66Eb</t>
  </si>
  <si>
    <t>INT-66F</t>
  </si>
  <si>
    <t>WDF</t>
  </si>
  <si>
    <t>INT-66Fb</t>
  </si>
  <si>
    <t>INT-66G</t>
  </si>
  <si>
    <t>WDG</t>
  </si>
  <si>
    <t>INT-66Gb</t>
  </si>
  <si>
    <t>INT-66H</t>
  </si>
  <si>
    <t>WDH</t>
  </si>
  <si>
    <t>INT-66Hb</t>
  </si>
  <si>
    <t>INT-66Hc</t>
  </si>
  <si>
    <t>INT-68P</t>
  </si>
  <si>
    <t>WPP</t>
  </si>
  <si>
    <t>New Welcome Pay Phone</t>
  </si>
  <si>
    <t>INT-68Q</t>
  </si>
  <si>
    <t>WPQ</t>
  </si>
  <si>
    <t>INT-68R</t>
  </si>
  <si>
    <t>WPR</t>
  </si>
  <si>
    <t>INT-68T</t>
  </si>
  <si>
    <t>WPT</t>
  </si>
  <si>
    <t>30.06.2007</t>
  </si>
  <si>
    <t>INT-68U</t>
  </si>
  <si>
    <t>WPU</t>
  </si>
  <si>
    <t>INT-68V</t>
  </si>
  <si>
    <t>WPV</t>
  </si>
  <si>
    <t>INT-69</t>
  </si>
  <si>
    <t>WEX</t>
  </si>
  <si>
    <t>New Welcome - Expo</t>
  </si>
  <si>
    <t>INT-70A</t>
  </si>
  <si>
    <t>WTA</t>
  </si>
  <si>
    <t>30.06.2018</t>
  </si>
  <si>
    <t>Welcome blu I</t>
  </si>
  <si>
    <t>INT-71B</t>
  </si>
  <si>
    <t>WTB</t>
  </si>
  <si>
    <t>Welcome blu II</t>
  </si>
  <si>
    <t>INT-71C</t>
  </si>
  <si>
    <t>WTC</t>
  </si>
  <si>
    <t>31.12.2020</t>
  </si>
  <si>
    <t>New Welcome (pvc grigio, retro differente)</t>
  </si>
  <si>
    <t>INT-72A</t>
  </si>
  <si>
    <t>AFA</t>
  </si>
  <si>
    <t>Easy Africa</t>
  </si>
  <si>
    <t>INT-72B</t>
  </si>
  <si>
    <t>AFB</t>
  </si>
  <si>
    <t>31.03.2005</t>
  </si>
  <si>
    <t>INT-72C</t>
  </si>
  <si>
    <t>AFC</t>
  </si>
  <si>
    <t>30.09.2006</t>
  </si>
  <si>
    <t>INT-72E</t>
  </si>
  <si>
    <t>AFE</t>
  </si>
  <si>
    <t>31.12.2006</t>
  </si>
  <si>
    <t>INT-72F</t>
  </si>
  <si>
    <t>AFF</t>
  </si>
  <si>
    <t>INT-72H</t>
  </si>
  <si>
    <t>AFH</t>
  </si>
  <si>
    <t>INT-72J</t>
  </si>
  <si>
    <t>AFJ</t>
  </si>
  <si>
    <t>30.06.2008</t>
  </si>
  <si>
    <t>INT-72L</t>
  </si>
  <si>
    <t>AFL</t>
  </si>
  <si>
    <t>INT-72M</t>
  </si>
  <si>
    <t>AFM</t>
  </si>
  <si>
    <t>INT-72O</t>
  </si>
  <si>
    <t>AFO</t>
  </si>
  <si>
    <t>30.06.2010</t>
  </si>
  <si>
    <t>INT-72Q</t>
  </si>
  <si>
    <t>AFQ</t>
  </si>
  <si>
    <t>INT-72R</t>
  </si>
  <si>
    <t>AFR</t>
  </si>
  <si>
    <t>INT-72S</t>
  </si>
  <si>
    <t>AFS</t>
  </si>
  <si>
    <t>31.12.2015</t>
  </si>
  <si>
    <t>INT-72T</t>
  </si>
  <si>
    <t>AFT</t>
  </si>
  <si>
    <t>31.12.2016</t>
  </si>
  <si>
    <t>INT-73A</t>
  </si>
  <si>
    <t>ASA</t>
  </si>
  <si>
    <t>Easy Asia</t>
  </si>
  <si>
    <t>INT-73B</t>
  </si>
  <si>
    <t>ASB</t>
  </si>
  <si>
    <t>INT-73C</t>
  </si>
  <si>
    <t>ASC</t>
  </si>
  <si>
    <t>INT-73G</t>
  </si>
  <si>
    <t>ASG</t>
  </si>
  <si>
    <t>INT-73H</t>
  </si>
  <si>
    <t>ASH</t>
  </si>
  <si>
    <t>INT-73J</t>
  </si>
  <si>
    <t>ASJ</t>
  </si>
  <si>
    <t>INT-73L</t>
  </si>
  <si>
    <t>ASL</t>
  </si>
  <si>
    <t>INT-73M</t>
  </si>
  <si>
    <t>ASM</t>
  </si>
  <si>
    <t>INT-73O</t>
  </si>
  <si>
    <t>ASO</t>
  </si>
  <si>
    <t>INT-74A</t>
  </si>
  <si>
    <t>SAA</t>
  </si>
  <si>
    <t>Easy Sud America</t>
  </si>
  <si>
    <t>INT-74B</t>
  </si>
  <si>
    <t>SAB</t>
  </si>
  <si>
    <t>INT-74C</t>
  </si>
  <si>
    <t>SAC</t>
  </si>
  <si>
    <t>INT-74E</t>
  </si>
  <si>
    <t>SAE</t>
  </si>
  <si>
    <t>INT-74F</t>
  </si>
  <si>
    <t>SAF</t>
  </si>
  <si>
    <t>INT-74I</t>
  </si>
  <si>
    <t>SAI</t>
  </si>
  <si>
    <t>INT-74K</t>
  </si>
  <si>
    <t>SAK</t>
  </si>
  <si>
    <t>INT-74M</t>
  </si>
  <si>
    <t>SAM</t>
  </si>
  <si>
    <t>INT-74N</t>
  </si>
  <si>
    <t>SAN</t>
  </si>
  <si>
    <t>INT-74P</t>
  </si>
  <si>
    <t>SAP</t>
  </si>
  <si>
    <t>31.12.2017</t>
  </si>
  <si>
    <t>INT-75A</t>
  </si>
  <si>
    <t>EEA</t>
  </si>
  <si>
    <t>Easy East Europe</t>
  </si>
  <si>
    <t>INT-75B</t>
  </si>
  <si>
    <t>EEB</t>
  </si>
  <si>
    <t>INT-75C</t>
  </si>
  <si>
    <t>EEC</t>
  </si>
  <si>
    <t>INT-75D</t>
  </si>
  <si>
    <t>EED</t>
  </si>
  <si>
    <t>INT-75G</t>
  </si>
  <si>
    <t>EEG</t>
  </si>
  <si>
    <t>INT-75H</t>
  </si>
  <si>
    <t>EEH</t>
  </si>
  <si>
    <t>31.05.2007</t>
  </si>
  <si>
    <t>INT-75K</t>
  </si>
  <si>
    <t>EEK</t>
  </si>
  <si>
    <t>INT-75M</t>
  </si>
  <si>
    <t>EEM</t>
  </si>
  <si>
    <t>INT-75O</t>
  </si>
  <si>
    <t>EEO</t>
  </si>
  <si>
    <t>INT-75P</t>
  </si>
  <si>
    <t>EEP</t>
  </si>
  <si>
    <t>INT-75Q</t>
  </si>
  <si>
    <t>EEQ</t>
  </si>
  <si>
    <t>Easy East Europe (pvc panna)</t>
  </si>
  <si>
    <t>INT-75Qb</t>
  </si>
  <si>
    <t>Easy East Europe (pvc grigio)</t>
  </si>
  <si>
    <t>INT-76A</t>
  </si>
  <si>
    <t>EJA</t>
  </si>
  <si>
    <t>Enjoy</t>
  </si>
  <si>
    <t>INT-76E</t>
  </si>
  <si>
    <t>EJE</t>
  </si>
  <si>
    <t>INT-76Eb</t>
  </si>
  <si>
    <t>INT-77E</t>
  </si>
  <si>
    <t>INT-77F</t>
  </si>
  <si>
    <t>EJF</t>
  </si>
  <si>
    <t xml:space="preserve">Enjoy </t>
  </si>
  <si>
    <t>INT-77G</t>
  </si>
  <si>
    <t>EJG</t>
  </si>
  <si>
    <t>INT-77H</t>
  </si>
  <si>
    <t>EJH</t>
  </si>
  <si>
    <t>INT-77Hb</t>
  </si>
  <si>
    <t>INT-77J</t>
  </si>
  <si>
    <t>EJI</t>
  </si>
  <si>
    <t>Enjoy (pvc panna)</t>
  </si>
  <si>
    <t>Enjoy (pvc grigio)</t>
  </si>
  <si>
    <t>Enjoy (PIN sans-serif e seriale serif)</t>
  </si>
  <si>
    <t>Enjoy (PIN serif e seriale sans-serif)</t>
  </si>
  <si>
    <t>INT-E1A</t>
  </si>
  <si>
    <t>GRA</t>
  </si>
  <si>
    <t>28.02.2000</t>
  </si>
  <si>
    <t>Portiere Panini</t>
  </si>
  <si>
    <t>INT-E1B</t>
  </si>
  <si>
    <t>GRB</t>
  </si>
  <si>
    <t>01.02.2001</t>
  </si>
  <si>
    <t>INT-E2C</t>
  </si>
  <si>
    <t>GRC</t>
  </si>
  <si>
    <t>31.12.2002</t>
  </si>
  <si>
    <t>Capitello</t>
  </si>
  <si>
    <t>INT-E3C</t>
  </si>
  <si>
    <t>INT-E3Cb</t>
  </si>
  <si>
    <t>INT-E4D</t>
  </si>
  <si>
    <t>GRD</t>
  </si>
  <si>
    <t>INT-E4E</t>
  </si>
  <si>
    <t>GRE</t>
  </si>
  <si>
    <t>INT-E5A</t>
  </si>
  <si>
    <t>GEA</t>
  </si>
  <si>
    <t>INT-E6B</t>
  </si>
  <si>
    <t>GEB</t>
  </si>
  <si>
    <t>31.12.2004</t>
  </si>
  <si>
    <t>INT-E6Bb</t>
  </si>
  <si>
    <t>Capitello (adesivo 5,87€)</t>
  </si>
  <si>
    <t>Capitello (Sparkle)</t>
  </si>
  <si>
    <t>INT-E8</t>
  </si>
  <si>
    <t>RRA</t>
  </si>
  <si>
    <t>06 2002</t>
  </si>
  <si>
    <t>Spagna - Faccia</t>
  </si>
  <si>
    <t>INT-E9</t>
  </si>
  <si>
    <t>Spagna - Palazzi</t>
  </si>
  <si>
    <t>INT-E10</t>
  </si>
  <si>
    <t>Spagna - Telefoni gialli</t>
  </si>
  <si>
    <t>INT-E11</t>
  </si>
  <si>
    <t>Spagna - Telefoni</t>
  </si>
  <si>
    <t>INT-E12</t>
  </si>
  <si>
    <t>RRB</t>
  </si>
  <si>
    <t>Spagna - Facce</t>
  </si>
  <si>
    <t>INT-E13</t>
  </si>
  <si>
    <t>Spagna - Città</t>
  </si>
  <si>
    <t>INT-E14</t>
  </si>
  <si>
    <t>Spagna - Barceloneta</t>
  </si>
  <si>
    <t>INT-E15</t>
  </si>
  <si>
    <t>Spagna - Mondo</t>
  </si>
  <si>
    <t>INT-E16</t>
  </si>
  <si>
    <t> -</t>
  </si>
  <si>
    <t>Spagna - Telefoni (Travel)</t>
  </si>
  <si>
    <t>INT-E17</t>
  </si>
  <si>
    <t>RBA</t>
  </si>
  <si>
    <t>Spagna - Uomo con zaino</t>
  </si>
  <si>
    <t>INT-E18</t>
  </si>
  <si>
    <t>RBB</t>
  </si>
  <si>
    <t>60 min.</t>
  </si>
  <si>
    <t>Spagna - Schermo computer</t>
  </si>
  <si>
    <t>INT-E19</t>
  </si>
  <si>
    <t>INT-E19b</t>
  </si>
  <si>
    <t>INT-E20</t>
  </si>
  <si>
    <t>Recarga internacional (Sparkle)</t>
  </si>
  <si>
    <t>(seriale grande e scritta verticale piccola)</t>
  </si>
  <si>
    <t>INT-E21A</t>
  </si>
  <si>
    <t>Astelit - Cremlino</t>
  </si>
  <si>
    <t>INT-E21B</t>
  </si>
  <si>
    <t>30.06.2001</t>
  </si>
  <si>
    <t>INT-E22A</t>
  </si>
  <si>
    <t>INT-E22B</t>
  </si>
  <si>
    <t>INT-E23</t>
  </si>
  <si>
    <t>BRA</t>
  </si>
  <si>
    <t>Brasile - Cuore</t>
  </si>
  <si>
    <t>INT-E24</t>
  </si>
  <si>
    <t>TNA</t>
  </si>
  <si>
    <t>USA - Statua della libertà</t>
  </si>
  <si>
    <t>INT-E25</t>
  </si>
  <si>
    <t>INT-E80</t>
  </si>
  <si>
    <t>KSA</t>
  </si>
  <si>
    <t>150 u.</t>
  </si>
  <si>
    <t>Kosova</t>
  </si>
  <si>
    <t>INT-M2</t>
  </si>
  <si>
    <t>M02</t>
  </si>
  <si>
    <t>Campi militari estero</t>
  </si>
  <si>
    <t>INT-M3</t>
  </si>
  <si>
    <t>M03</t>
  </si>
  <si>
    <t>INT-M4</t>
  </si>
  <si>
    <t>M04</t>
  </si>
  <si>
    <t>KFOR</t>
  </si>
  <si>
    <t>INT-53I_B</t>
  </si>
  <si>
    <t>TKI</t>
  </si>
  <si>
    <t>INT-56D_B</t>
  </si>
  <si>
    <t>WGD</t>
  </si>
  <si>
    <t>INT-E7_B</t>
  </si>
  <si>
    <t>Spagna - Columbus (Logo Retevision)</t>
  </si>
  <si>
    <t>INT-E26_B</t>
  </si>
  <si>
    <t>WFA</t>
  </si>
  <si>
    <t>30.09.2005</t>
  </si>
  <si>
    <t>Francia - WelCall</t>
  </si>
  <si>
    <t>PIN piccolo</t>
  </si>
  <si>
    <t>PIN grande</t>
  </si>
  <si>
    <t>"Hai vinto"</t>
  </si>
  <si>
    <t>PIN Serif</t>
  </si>
  <si>
    <t>PIN Sans Serif</t>
  </si>
  <si>
    <t>PVC grigio</t>
  </si>
  <si>
    <t>PVC panna</t>
  </si>
  <si>
    <t>Seriale piccolo, PIN Sans Serif</t>
  </si>
  <si>
    <t>CAB 18 mm, supporto PIN 36 mm</t>
  </si>
  <si>
    <t>CAB 16 mm, supporto PIN 36 mm</t>
  </si>
  <si>
    <t>PVC Panna</t>
  </si>
  <si>
    <t>Capitello (Sparkle) (senza supporto PIN e seriale)</t>
  </si>
  <si>
    <t>Recarga latina (Sparkle)</t>
  </si>
  <si>
    <t>Tipologia Test</t>
  </si>
  <si>
    <t>Arch</t>
  </si>
  <si>
    <t>Seriale: 12345678</t>
  </si>
  <si>
    <t>PIN: ZZZZZZZZZZZ</t>
  </si>
  <si>
    <t>PIN: zzzzzzzzzzz</t>
  </si>
  <si>
    <t>Seriale: 12345678900</t>
  </si>
  <si>
    <t>Seriale: XXXXXXXXXX</t>
  </si>
  <si>
    <t>Seriale: 1234567890</t>
  </si>
  <si>
    <t>Seriale: 123456789</t>
  </si>
  <si>
    <t>Seriale: 123456789000</t>
  </si>
  <si>
    <t>Seriale: 999999 0xx</t>
  </si>
  <si>
    <t>Val Test 2026</t>
  </si>
  <si>
    <t>Seriale: 12345679xxx</t>
  </si>
  <si>
    <t>Seriale: 5678901234 (cifra iniziale variabile)</t>
  </si>
  <si>
    <t>INT-61C_T2</t>
  </si>
  <si>
    <t>PIN: 1234 5678 9012 3456</t>
  </si>
  <si>
    <t>CAB su freccia, PIN: 1234 5678 9012 3456</t>
  </si>
  <si>
    <t>INT-61E_T2</t>
  </si>
  <si>
    <t>INT-61E_T3</t>
  </si>
  <si>
    <t>INT-61E_T4</t>
  </si>
  <si>
    <t>CAB corto e seriale in basso al centro</t>
  </si>
  <si>
    <t>CAB lungo e seriale in basso a sinistra</t>
  </si>
  <si>
    <t>CAB lungo senza seriale in basso a sinistra</t>
  </si>
  <si>
    <t>CAB molto lungo</t>
  </si>
  <si>
    <t>PIN: 1111 2222 3333</t>
  </si>
  <si>
    <t>PIN: 1111 222 3333</t>
  </si>
  <si>
    <t xml:space="preserve">Seriale: 999 999 9 xxxx </t>
  </si>
  <si>
    <t>Seriale: 1234567xxxx</t>
  </si>
  <si>
    <t>Seriale: 7777777xxxx</t>
  </si>
  <si>
    <t>INT-P1A</t>
  </si>
  <si>
    <t>INT-P1B</t>
  </si>
  <si>
    <t>INT-P2</t>
  </si>
  <si>
    <t>INT-P3</t>
  </si>
  <si>
    <t>INT-P4A</t>
  </si>
  <si>
    <t>INT-P4B</t>
  </si>
  <si>
    <t>INT-P4C</t>
  </si>
  <si>
    <t>INT-P4D</t>
  </si>
  <si>
    <t>INT-P4E</t>
  </si>
  <si>
    <t>3 mesi</t>
  </si>
  <si>
    <t>Orient express</t>
  </si>
  <si>
    <t>01.01.2005</t>
  </si>
  <si>
    <t>Long life by Telecom Italia</t>
  </si>
  <si>
    <t>World 777 - La flora Telecom</t>
  </si>
  <si>
    <t>15.04.2016</t>
  </si>
  <si>
    <t>07.09.2016</t>
  </si>
  <si>
    <t>09.01.2017</t>
  </si>
  <si>
    <t>30.04.2017</t>
  </si>
  <si>
    <t>Orient express (supp. PIN 40mm)</t>
  </si>
  <si>
    <t>Orient express (supp. PIN 48mm)</t>
  </si>
  <si>
    <t>Busta</t>
  </si>
  <si>
    <t>New Welcome (CAB 18 mm, supporto PIN 40 mm)</t>
  </si>
  <si>
    <t>New Welcome (CAB 18 mm, supporto PIN 36 mm)</t>
  </si>
  <si>
    <t>New Welcome (CAB 16 mm, supporto PIN 36 mm)</t>
  </si>
  <si>
    <t>PIN e seriale: zzzzzzzzzzz</t>
  </si>
  <si>
    <t>Materiale</t>
  </si>
  <si>
    <t>Seriale</t>
  </si>
  <si>
    <t>CAB</t>
  </si>
  <si>
    <t>Braille</t>
  </si>
  <si>
    <t>Filigrana</t>
  </si>
  <si>
    <t>Val 2026
Nuova</t>
  </si>
  <si>
    <t>Val 2026
Usata</t>
  </si>
  <si>
    <t>In collezione</t>
  </si>
  <si>
    <t>1. Prototipi</t>
  </si>
  <si>
    <t>PRO-1</t>
  </si>
  <si>
    <t>Bianca con scritta SIP gialla</t>
  </si>
  <si>
    <t>PRO-2</t>
  </si>
  <si>
    <t>Fac-simile blu/vioacea</t>
  </si>
  <si>
    <t>PRO-3</t>
  </si>
  <si>
    <t>500 u.</t>
  </si>
  <si>
    <t>Sezione laboratorio elettronico</t>
  </si>
  <si>
    <t>PRO-4</t>
  </si>
  <si>
    <t>Bianca - Disegno magnetizzazione ad arco</t>
  </si>
  <si>
    <t>PRO-5</t>
  </si>
  <si>
    <t>Prova banda - 2 bande magnetiche</t>
  </si>
  <si>
    <t>PRO-6</t>
  </si>
  <si>
    <t>Prova banda - 3 bande magnetiche</t>
  </si>
  <si>
    <t>PRO-7</t>
  </si>
  <si>
    <t>Prova banda - banda magnetica larga</t>
  </si>
  <si>
    <t>PRO-8</t>
  </si>
  <si>
    <t>Prova banda - banda magnetica intera</t>
  </si>
  <si>
    <t>PRO-9</t>
  </si>
  <si>
    <t>Blu e gialla - Datatrak</t>
  </si>
  <si>
    <t>PRO-10A</t>
  </si>
  <si>
    <t>Prova materiale - Supporto PVC sottile</t>
  </si>
  <si>
    <t>PRO-10B</t>
  </si>
  <si>
    <t>Prova materiale - Supporto PVC spesso</t>
  </si>
  <si>
    <t>PRO-10C</t>
  </si>
  <si>
    <t>Prova materiale - Supporto PVC molto spesso</t>
  </si>
  <si>
    <t>PRO-11</t>
  </si>
  <si>
    <t>Prova materiale - pvc avorio</t>
  </si>
  <si>
    <t>PRO-12</t>
  </si>
  <si>
    <t>Prova materiale - pvc avorio con banda argento</t>
  </si>
  <si>
    <t>PRO-13</t>
  </si>
  <si>
    <t>Prova materiale - pvc avorio con banda oro</t>
  </si>
  <si>
    <t>PRO-14</t>
  </si>
  <si>
    <t>Prova materiale - cartoncino</t>
  </si>
  <si>
    <t>PRO-15</t>
  </si>
  <si>
    <t>Prova materiale - Blu e bianca - Trezzatura quadrata</t>
  </si>
  <si>
    <t>PRO-15A</t>
  </si>
  <si>
    <t>Prova materiale - Blu e bianca - Trezzatura quadrata (senza banda)</t>
  </si>
  <si>
    <t>PRO-16</t>
  </si>
  <si>
    <t>Prova materiale - Blu e bianca - Trezzatura profonda</t>
  </si>
  <si>
    <t>PRO-17</t>
  </si>
  <si>
    <t>Prova materiale - Blu e bianca - Trezzatura circolare</t>
  </si>
  <si>
    <t>PRO-18</t>
  </si>
  <si>
    <t>Prova materiale - Blu e bianca - Trezzatura corta</t>
  </si>
  <si>
    <t>PRO-18A</t>
  </si>
  <si>
    <t>Prova materiale - Blu e bianca - Trezzatura corta (senza banda)</t>
  </si>
  <si>
    <t>PRO-19</t>
  </si>
  <si>
    <t>Prova materiale e colore</t>
  </si>
  <si>
    <t>PRO-20</t>
  </si>
  <si>
    <t>PRO-21</t>
  </si>
  <si>
    <t>Scheda di prova per I.S.P.T.</t>
  </si>
  <si>
    <t>PRO-22</t>
  </si>
  <si>
    <t>Calibro per angolo - Minimo</t>
  </si>
  <si>
    <t>PRO-23</t>
  </si>
  <si>
    <t>Calibro per angolo - Massimo</t>
  </si>
  <si>
    <t>PRO-24</t>
  </si>
  <si>
    <t>Scheda di prova - Prove in esercizio (con numero di consegna)</t>
  </si>
  <si>
    <t>PRO-24A</t>
  </si>
  <si>
    <t>5012A</t>
  </si>
  <si>
    <t>Scheda di prova - Prove in esercizio (senza numero di consegna)</t>
  </si>
  <si>
    <t>PRO-25</t>
  </si>
  <si>
    <t>SIDA II Gruppo - Fac Simile</t>
  </si>
  <si>
    <t>PRO-26</t>
  </si>
  <si>
    <t>SIDA II Gruppo - Campioni</t>
  </si>
  <si>
    <t>PRO-27</t>
  </si>
  <si>
    <t>PRO-28</t>
  </si>
  <si>
    <t>Sida bianca base - Foro Senato</t>
  </si>
  <si>
    <t>PRO-29</t>
  </si>
  <si>
    <t>Sida bianca base - Foro Camera</t>
  </si>
  <si>
    <t>PRO-30</t>
  </si>
  <si>
    <t>prova lettura ottica tipo parlamentari</t>
  </si>
  <si>
    <t>PRO-31</t>
  </si>
  <si>
    <t>prova lettura ottica tipo parlamentari forellini</t>
  </si>
  <si>
    <t>2. Appalto</t>
  </si>
  <si>
    <t>PRO-51</t>
  </si>
  <si>
    <t>SIDA - Base per prova finestratura</t>
  </si>
  <si>
    <t>PRO-52</t>
  </si>
  <si>
    <t>SIDA - Prova finestratura blu</t>
  </si>
  <si>
    <t>PRO-53</t>
  </si>
  <si>
    <t>SIDA - Prova a fibra ottica - Lato B rosso su bianco</t>
  </si>
  <si>
    <t>PRO-54</t>
  </si>
  <si>
    <t>SIDA - Prova a fibra ottica - Lato B rosso su bianco (finestratura con foro circolare)</t>
  </si>
  <si>
    <t>PRO-55</t>
  </si>
  <si>
    <t>SIDA - Prova a fibra ottica - Lato B rosso su grigio</t>
  </si>
  <si>
    <t>PRO-56</t>
  </si>
  <si>
    <t>SIDA - Prova a fibra ottica - Lato B azzurro</t>
  </si>
  <si>
    <t>PRO-57</t>
  </si>
  <si>
    <t>PRO-58</t>
  </si>
  <si>
    <t>SIDA - Prova supporto - Conduttore argentato</t>
  </si>
  <si>
    <t>PRO-59</t>
  </si>
  <si>
    <t>SIDA - Prova supporto - Conduttore blu</t>
  </si>
  <si>
    <t>PRO-60</t>
  </si>
  <si>
    <t>L&amp;G - Phonocard - Sodeco Rossa (codice 03 000 / 03 799)</t>
  </si>
  <si>
    <t>PRO-61</t>
  </si>
  <si>
    <t>L&amp;G - Phonocard - Sodeco Blu (codice 03 009 000 / 03 009 999)</t>
  </si>
  <si>
    <t>PRO-62A</t>
  </si>
  <si>
    <t>L&amp;G - Phonocard - SIP Rossa (codice 007)</t>
  </si>
  <si>
    <t>PRO-62B</t>
  </si>
  <si>
    <t>L&amp;G - Phonocard - SIP Rossa (codice 008)</t>
  </si>
  <si>
    <t>PRO-63A</t>
  </si>
  <si>
    <t>L&amp;G - Phonocard - SIP Verde (codice 007)</t>
  </si>
  <si>
    <t>PRO-63B</t>
  </si>
  <si>
    <t>L&amp;G - Phonocard - SIP Verde (codice 008)</t>
  </si>
  <si>
    <t>PRO-64</t>
  </si>
  <si>
    <t>L&amp;G - Phonocard - Service verde (03 065 xxx / 03 066 xxx)</t>
  </si>
  <si>
    <t>PRO-65</t>
  </si>
  <si>
    <t>SGS Ates - X Card M274 - Contatti in oro</t>
  </si>
  <si>
    <t>PRO-66</t>
  </si>
  <si>
    <t>SGS Ates - Base neutra</t>
  </si>
  <si>
    <t>PRO-67</t>
  </si>
  <si>
    <t>SGS Ates - Serigrafia bianca lato A e B</t>
  </si>
  <si>
    <t>PRO-68</t>
  </si>
  <si>
    <t>SGS Ates - Lato A neutro, serigrafia gialla lato B</t>
  </si>
  <si>
    <t>PRO-69</t>
  </si>
  <si>
    <t>SGS Ates - Serigrafia gialla lato A e B</t>
  </si>
  <si>
    <t>PRO-70</t>
  </si>
  <si>
    <t>SGS Ates - Serigrafia gialla lato A, lato B neutro</t>
  </si>
  <si>
    <t>PRO-71</t>
  </si>
  <si>
    <t>SGS Ates - Serigrafia gialla lato A, serigrafia bianca lato B</t>
  </si>
  <si>
    <t>PRO-72</t>
  </si>
  <si>
    <t>Emidata - Watermark magnetics gialla</t>
  </si>
  <si>
    <t>PRO-72A</t>
  </si>
  <si>
    <t>Emidata - Watermark magnetics gialla (dummy)</t>
  </si>
  <si>
    <t>PRO-73</t>
  </si>
  <si>
    <t>Emidata - Watermark magnetics viola</t>
  </si>
  <si>
    <t>PRO-74</t>
  </si>
  <si>
    <t>Emidata - MagnaShield PLUS</t>
  </si>
  <si>
    <t>PRO-75</t>
  </si>
  <si>
    <t>CGA - Base - Numero di controllo blu, banda magnetica marrone</t>
  </si>
  <si>
    <t>PRO-76</t>
  </si>
  <si>
    <t>3 u.</t>
  </si>
  <si>
    <t>CGA - Télécomunications blu - Numero di controllo blu, banda magnetica marrone</t>
  </si>
  <si>
    <t>PRO-77</t>
  </si>
  <si>
    <t>20 u.</t>
  </si>
  <si>
    <t>PRO-78</t>
  </si>
  <si>
    <t>PRO-79</t>
  </si>
  <si>
    <t>CGA - Télécomunications blu - Numero di controllo nero, banda magnetica nera</t>
  </si>
  <si>
    <t>PRO-80</t>
  </si>
  <si>
    <t>PRO-81</t>
  </si>
  <si>
    <t>IPM - Supporto per dot - Maria Soell - dot su 4 file</t>
  </si>
  <si>
    <t>PRO-82</t>
  </si>
  <si>
    <t>IPM - Supporto per dot - Maria Soell - dot su 3 file</t>
  </si>
  <si>
    <t>PRO-83</t>
  </si>
  <si>
    <t>IPM - Scheda di prova - con 108 dot</t>
  </si>
  <si>
    <t>PRO-84</t>
  </si>
  <si>
    <t>IPM - Scheda di prova - con 130 dot</t>
  </si>
  <si>
    <t>PRO-85</t>
  </si>
  <si>
    <t>IPM - Grigia con dot - Retro grigio</t>
  </si>
  <si>
    <t>PRO-86</t>
  </si>
  <si>
    <t>IPM - Thin card - base senza spazio dot</t>
  </si>
  <si>
    <t>PRO-87</t>
  </si>
  <si>
    <t>IPM - Thin card - bordo e banda grigia, dot su spazio trasparente</t>
  </si>
  <si>
    <t>PRO-88</t>
  </si>
  <si>
    <t>IPM - Thin card - bordo, dot su spazio trasparente</t>
  </si>
  <si>
    <t>PRO-89</t>
  </si>
  <si>
    <t>IPM - Thin card - senza bordo, dot su spazio trasparente</t>
  </si>
  <si>
    <t>PRO-90</t>
  </si>
  <si>
    <t>IPM - Thin card - senza bordo, dot su spazio rosso</t>
  </si>
  <si>
    <t>PRO-91</t>
  </si>
  <si>
    <t>IPM - Thin card - senza bordo, dot su spazio corto</t>
  </si>
  <si>
    <t>PRO-92</t>
  </si>
  <si>
    <t>IPM - Twin card - senza dot (lucida)</t>
  </si>
  <si>
    <t>PRO-93</t>
  </si>
  <si>
    <t>IPM - Twin card - 1 fila dot lato A, senza seriale (lucida)</t>
  </si>
  <si>
    <t>PRO-94</t>
  </si>
  <si>
    <t>IPM - Twin card - senza dot, seriale piccolo (lucida)</t>
  </si>
  <si>
    <t>PRO-95</t>
  </si>
  <si>
    <t>IPM - Twin card - 1 fila dot lato A, seriale piccolo (lucida)</t>
  </si>
  <si>
    <t>PRO-96</t>
  </si>
  <si>
    <t>IPM - Twin card - 2 file dot lato A, seriale piccolo (lucida)</t>
  </si>
  <si>
    <t>PRO-97</t>
  </si>
  <si>
    <t>IPM - Twin card - 3 file dot (2 lato A, 1 lato B), seriale piccolo (lucida)</t>
  </si>
  <si>
    <t>PRO-98</t>
  </si>
  <si>
    <t>IPM - Twin card - 4 file dot (2 lato A, 2 lato B), seriale piccolo (lucida)</t>
  </si>
  <si>
    <t>PRO-99</t>
  </si>
  <si>
    <t>IPM - Twin card - con dot, senza seriale (opaca)</t>
  </si>
  <si>
    <t>PRO-100</t>
  </si>
  <si>
    <t>IPM - Twin card - senza dot, seriale grande (opaca)</t>
  </si>
  <si>
    <t>PRO-101</t>
  </si>
  <si>
    <t>IPM - Twin card - con dot, seriale grande (opaca)</t>
  </si>
  <si>
    <t>PRO-102</t>
  </si>
  <si>
    <t>IPM - Twin card Napoli - senza dot</t>
  </si>
  <si>
    <t>PRO-103</t>
  </si>
  <si>
    <t>IPM - Twin card Napoli - con dot</t>
  </si>
  <si>
    <t>3. Urmet</t>
  </si>
  <si>
    <t>PRO-120</t>
  </si>
  <si>
    <t>Bianca - Atel</t>
  </si>
  <si>
    <t>Atl</t>
  </si>
  <si>
    <t>Cartoncino</t>
  </si>
  <si>
    <t>PRO-121</t>
  </si>
  <si>
    <t xml:space="preserve">Bianca - Base Arbe senza logo SIP </t>
  </si>
  <si>
    <t>Arb</t>
  </si>
  <si>
    <t>PRO-122</t>
  </si>
  <si>
    <t xml:space="preserve">Bianca - Base Arbe con logo SIP su lato A </t>
  </si>
  <si>
    <t>PRO-123</t>
  </si>
  <si>
    <t>Bianca - logo SIP lato A e seriale lato B</t>
  </si>
  <si>
    <t>Lato B</t>
  </si>
  <si>
    <t>PRO-124</t>
  </si>
  <si>
    <t>Bianca - logo SIP lato A, seriale piccolo sotto banda</t>
  </si>
  <si>
    <t>Lato A</t>
  </si>
  <si>
    <t>PRO-125</t>
  </si>
  <si>
    <t>Bianca - seriale 195290x lato A, no logo Arbe</t>
  </si>
  <si>
    <t>PRO-126</t>
  </si>
  <si>
    <t>Bianca - seriale 195290x lato A, logo Arbe lato B</t>
  </si>
  <si>
    <t>PRO-127</t>
  </si>
  <si>
    <t>Bianca - seriale 195290x lato B, no logo Arbe</t>
  </si>
  <si>
    <t>PRO-128</t>
  </si>
  <si>
    <t>Bianca - seriale 195290X lato B, logo Arbe lato B</t>
  </si>
  <si>
    <t>PRO-129</t>
  </si>
  <si>
    <t>Bianca - prova seriale 012345 a stampa piana</t>
  </si>
  <si>
    <t>lato A</t>
  </si>
  <si>
    <t>PRO-130</t>
  </si>
  <si>
    <t>Bianca - trezzatura larga, bandella unita in 3 punti</t>
  </si>
  <si>
    <t>Piena chiara</t>
  </si>
  <si>
    <t>PRO-131</t>
  </si>
  <si>
    <t>Bianca - prova stampa OCR 1234567890 a stampa ad aghi</t>
  </si>
  <si>
    <t>PRO-132</t>
  </si>
  <si>
    <t>Bianca - banda magnetica stretta</t>
  </si>
  <si>
    <t>PRO-133</t>
  </si>
  <si>
    <t>Bianca - Base Mantegazza con testo in 3 lingue</t>
  </si>
  <si>
    <t>Piena scura</t>
  </si>
  <si>
    <t>PRO-134</t>
  </si>
  <si>
    <t>Bianca - Prova numerazione, seriale 7 cifre 02xxxxx</t>
  </si>
  <si>
    <t>PRO-135</t>
  </si>
  <si>
    <t>Bianca - Prova numerazione, seriale alfanumerico con 0 barrato</t>
  </si>
  <si>
    <t>PRO-136</t>
  </si>
  <si>
    <t>Bianca - Prova numerazione, seriale 00000x / 0000xx</t>
  </si>
  <si>
    <t>PRO-137</t>
  </si>
  <si>
    <t>PRO-138</t>
  </si>
  <si>
    <t>Bianca - Urmet Sample (U.S.)</t>
  </si>
  <si>
    <t>PRO-139</t>
  </si>
  <si>
    <t>Bianca - Base AA senza logo SIP</t>
  </si>
  <si>
    <t>PRO-140</t>
  </si>
  <si>
    <t>10sc</t>
  </si>
  <si>
    <t>Bianca - Sample 10 (AA)</t>
  </si>
  <si>
    <t>PRO-141</t>
  </si>
  <si>
    <t>20sc</t>
  </si>
  <si>
    <t>Bianca - Sample 20 (AA)</t>
  </si>
  <si>
    <t>PRO-142</t>
  </si>
  <si>
    <t>Bianca - Base AA, senza logo SIP, logo Mantegazza lato B</t>
  </si>
  <si>
    <t>PRO-143</t>
  </si>
  <si>
    <t>Bianca - Base AA con logo SIP</t>
  </si>
  <si>
    <t>PRO-144</t>
  </si>
  <si>
    <t>Bianca - Prova SP</t>
  </si>
  <si>
    <t>PRO-145</t>
  </si>
  <si>
    <t>PRO-146</t>
  </si>
  <si>
    <t>PRO-147</t>
  </si>
  <si>
    <t>PRO-148</t>
  </si>
  <si>
    <t>Bianca - Base AA avorio con logo SIP</t>
  </si>
  <si>
    <t>Pvc</t>
  </si>
  <si>
    <t>PRO-160</t>
  </si>
  <si>
    <t>Rossa - Prova materiale: pvc, senza trezzatura</t>
  </si>
  <si>
    <t>PRO-161</t>
  </si>
  <si>
    <t>Rossa - Prova materiale: pvc, senza trezzatura, con seriale e *</t>
  </si>
  <si>
    <t>PRO-162</t>
  </si>
  <si>
    <t>Rossa - Prova materiale: pvc, supporto lucido</t>
  </si>
  <si>
    <t>PRO-163</t>
  </si>
  <si>
    <t>Rossa - Prova materiale: pvc, supporto opaco lato B</t>
  </si>
  <si>
    <t>PRO-164</t>
  </si>
  <si>
    <t>Rossa - Prova materiale: cartoncino rugoso, banda marrone chiaro</t>
  </si>
  <si>
    <t>PRO-165</t>
  </si>
  <si>
    <t>Rossa - Prova materiale: cartoncino rugoso, banda marrone scuro</t>
  </si>
  <si>
    <t>PRO-166</t>
  </si>
  <si>
    <t>Rossa - prova stampa: seriale coperto da xxx + prova</t>
  </si>
  <si>
    <t>PRO-167</t>
  </si>
  <si>
    <t>Rossa - Prova stampa: seriale a 7 cifre da "0000000" a "0000099"</t>
  </si>
  <si>
    <t>PRO-168</t>
  </si>
  <si>
    <t>Rossa - Prova stampa: seriale a 7 cifre "0123457"</t>
  </si>
  <si>
    <t>PRO-169</t>
  </si>
  <si>
    <t>Rossa - Prova stampa: seriale a 6 cifre</t>
  </si>
  <si>
    <t>PRO-170</t>
  </si>
  <si>
    <t>Rossa - Prova stampa: seriale a 1 cifra + prova</t>
  </si>
  <si>
    <t>PRO-171</t>
  </si>
  <si>
    <t>Rossa - Prova stampa: seriale a 2 cifre + prova (0 barrato)</t>
  </si>
  <si>
    <t>PRO-172</t>
  </si>
  <si>
    <t>Rossa - Prova stampa: seriale a 1 cifra + SIP</t>
  </si>
  <si>
    <t>PRO-173</t>
  </si>
  <si>
    <t>Rossa - Prova stampa: seriale alfanumerico a 8 caratteri + * dentro al riquadro</t>
  </si>
  <si>
    <t>PRO-174</t>
  </si>
  <si>
    <t>Rossa - Prova stampa: seriale alfanumerico a 8 caratteri piccolo</t>
  </si>
  <si>
    <t>PRO-175</t>
  </si>
  <si>
    <t>Rossa - Prova carica: Sample 20</t>
  </si>
  <si>
    <t>PRO-176</t>
  </si>
  <si>
    <t>Rossa - Prova carica: Sample 30</t>
  </si>
  <si>
    <t>PRO-177</t>
  </si>
  <si>
    <t>Rossa - Prova carica: Sample 50</t>
  </si>
  <si>
    <t>PRO-178</t>
  </si>
  <si>
    <t>Rossa - Prova banda: banda 9mm</t>
  </si>
  <si>
    <t>PRO-179</t>
  </si>
  <si>
    <t>Rossa - Prova banda: banda 9mm, logo mantegazza lato B</t>
  </si>
  <si>
    <t>PRO-180</t>
  </si>
  <si>
    <t>PRO-181</t>
  </si>
  <si>
    <t>Rossa - Prova banda: banda 9mm, seriale alfanumerico 6 caratteri</t>
  </si>
  <si>
    <t>PRO-181A</t>
  </si>
  <si>
    <t>Rossa - Prova banda: banda 9mm, seriale 6 lettere</t>
  </si>
  <si>
    <t>PRO-182</t>
  </si>
  <si>
    <t>Rossa - Prova banda: banda 9mm, seriale alfanumerico 8 caratteri</t>
  </si>
  <si>
    <t>PRO-182A</t>
  </si>
  <si>
    <t>Rossa - Prova banda: banda 9mm, seriale 8 lettere</t>
  </si>
  <si>
    <t>PRO-183</t>
  </si>
  <si>
    <t>Rossa - Prova banda: banda 13mm</t>
  </si>
  <si>
    <t>4. Fasce orarie</t>
  </si>
  <si>
    <t>PRO-190</t>
  </si>
  <si>
    <t>Servizi 1 - senza scritta D.P.R. 27-3-86, no Patpen</t>
  </si>
  <si>
    <t>PRO-191</t>
  </si>
  <si>
    <t>PRO-192</t>
  </si>
  <si>
    <t>Servizi 1 - Sample 40</t>
  </si>
  <si>
    <t>Piana</t>
  </si>
  <si>
    <t>PRO-193</t>
  </si>
  <si>
    <t>Servizi 1 - Banda stretta (6mm)</t>
  </si>
  <si>
    <t>PRO-194</t>
  </si>
  <si>
    <t>Banda stretta (5mm)</t>
  </si>
  <si>
    <t>PRO-195</t>
  </si>
  <si>
    <t>PRO-196</t>
  </si>
  <si>
    <t>Banda molto stretta (3,5mm)</t>
  </si>
  <si>
    <t>PRO-197</t>
  </si>
  <si>
    <t>Prova CAB grande, seriale piccolo a sinistra</t>
  </si>
  <si>
    <t>PRO-198</t>
  </si>
  <si>
    <t>Prova CAB grande, seriale piccolo a destra</t>
  </si>
  <si>
    <t>PRO-199</t>
  </si>
  <si>
    <t>Prova CAB grande, senza seriale</t>
  </si>
  <si>
    <t>PRO-200</t>
  </si>
  <si>
    <t>Prova numerazione, seriale 1234xxxx</t>
  </si>
  <si>
    <t>PRO-201</t>
  </si>
  <si>
    <t>Prova materiale: pvc sottile, lato A bianco con banda</t>
  </si>
  <si>
    <t>Retinata chiara</t>
  </si>
  <si>
    <t>PRO-202</t>
  </si>
  <si>
    <t>Prova materiale: PET seriale A0235...999</t>
  </si>
  <si>
    <t>Pet</t>
  </si>
  <si>
    <t>PRO-202A</t>
  </si>
  <si>
    <t>PRO-203</t>
  </si>
  <si>
    <t>Prova materiale: PET seriale A0235...001</t>
  </si>
  <si>
    <t>PRO-204</t>
  </si>
  <si>
    <t>Senza CAB e senza logo Urmet, A stretta</t>
  </si>
  <si>
    <t>A stretta</t>
  </si>
  <si>
    <t>Ruvida</t>
  </si>
  <si>
    <t>PRO-205</t>
  </si>
  <si>
    <t>Con CAB e logo Urmet, A larga</t>
  </si>
  <si>
    <t>A larga</t>
  </si>
  <si>
    <t>PRO-206</t>
  </si>
  <si>
    <t>Con CAB e senza logo Urmet, A larga</t>
  </si>
  <si>
    <t>PRO-207</t>
  </si>
  <si>
    <t>Con CAB e logo Urmet, A stretta</t>
  </si>
  <si>
    <t>PRO-208</t>
  </si>
  <si>
    <t>Con CAB e senza logo Urmet, A stretta</t>
  </si>
  <si>
    <t>PRO-209</t>
  </si>
  <si>
    <t>Prova stampa lato A, lato B bianco</t>
  </si>
  <si>
    <t>PRO-210</t>
  </si>
  <si>
    <t>Prova stampa lato A senza CAB, lato B bianco</t>
  </si>
  <si>
    <t>PRO-211</t>
  </si>
  <si>
    <t>Prova seriale numerico a getto d'inchiostro</t>
  </si>
  <si>
    <t>PRO-212</t>
  </si>
  <si>
    <t>Prova layout e materiale, bianco e nero, opaca, sottile, senza banda</t>
  </si>
  <si>
    <t>PRO-213</t>
  </si>
  <si>
    <t>Prova layout e materiale, bianco e nero, lucida, senza banda</t>
  </si>
  <si>
    <t>PRO-214</t>
  </si>
  <si>
    <t>Prova layout e materiale, bianco e nero, senza banda  filigrana zebrata</t>
  </si>
  <si>
    <t>PRO-215</t>
  </si>
  <si>
    <t>Prova materiale: pvc opaco</t>
  </si>
  <si>
    <t>PRO-216</t>
  </si>
  <si>
    <t>Prova materiale: pvc lucido, supporto ricoperto</t>
  </si>
  <si>
    <t>PRO-217</t>
  </si>
  <si>
    <t>Prova materiale: pvc lucido, logo Urmet</t>
  </si>
  <si>
    <t>PRO-218</t>
  </si>
  <si>
    <t>PRO-219</t>
  </si>
  <si>
    <t>Prova materiale: cartoncino, retro bianco</t>
  </si>
  <si>
    <t>PRO-220</t>
  </si>
  <si>
    <t>10 sc.</t>
  </si>
  <si>
    <t>Omaggio - Senza banda (NE)</t>
  </si>
  <si>
    <t>PRO-221A</t>
  </si>
  <si>
    <t>Omaggio - Non fustellata e senza banda (NE)</t>
  </si>
  <si>
    <t>PRO-221B</t>
  </si>
  <si>
    <t>5. SIP</t>
  </si>
  <si>
    <t>PRO-230</t>
  </si>
  <si>
    <t>Pvc spesso</t>
  </si>
  <si>
    <t>PatPen</t>
  </si>
  <si>
    <t>PRO-231</t>
  </si>
  <si>
    <t>Mulino a vento - orizzontale</t>
  </si>
  <si>
    <t>PRO-232</t>
  </si>
  <si>
    <t>Mulino a vento - verticale</t>
  </si>
  <si>
    <t>PRO-233</t>
  </si>
  <si>
    <t>Mulino a vento - supporto</t>
  </si>
  <si>
    <t>PRO-234</t>
  </si>
  <si>
    <t>Prove di stampa Sip, lato B bianco</t>
  </si>
  <si>
    <t>PRO-235</t>
  </si>
  <si>
    <t>PRO-236</t>
  </si>
  <si>
    <t>Mascotte Ciao - Prova seriale 999999999</t>
  </si>
  <si>
    <t>PRO-237</t>
  </si>
  <si>
    <t>Mascotte Ciao - Banda stretta</t>
  </si>
  <si>
    <t>PRO-238</t>
  </si>
  <si>
    <t>Campione Cellograf Simp prova seriale 0123456789</t>
  </si>
  <si>
    <t>PRO-238A</t>
  </si>
  <si>
    <t>Campione Cellograf Simp senza seriale</t>
  </si>
  <si>
    <t>PRO-239</t>
  </si>
  <si>
    <t>PRO-240</t>
  </si>
  <si>
    <t>Prova di impaginazione Telecarta</t>
  </si>
  <si>
    <t>PRO-241</t>
  </si>
  <si>
    <t>Prova di impaginazione Telecarta 1</t>
  </si>
  <si>
    <t>PRO-241A</t>
  </si>
  <si>
    <t>Prova di impaginazione Telecarta 1 - Senza banda</t>
  </si>
  <si>
    <t>n.d.</t>
  </si>
  <si>
    <t>PRO-242</t>
  </si>
  <si>
    <t>Prova di impaginazione Telecarta 2</t>
  </si>
  <si>
    <t>PRO-243</t>
  </si>
  <si>
    <t>Prova di impaginazione Telecarta 3</t>
  </si>
  <si>
    <t>PRO-244</t>
  </si>
  <si>
    <t>Prova di impaginazione Telecarta 4</t>
  </si>
  <si>
    <t>PRO-245</t>
  </si>
  <si>
    <t>Maschera di carnevale</t>
  </si>
  <si>
    <t>Bcv</t>
  </si>
  <si>
    <t>Lato A: (B) righe grigie, banda blu, riquadro squadrato</t>
  </si>
  <si>
    <t>PRO-246</t>
  </si>
  <si>
    <t>Casertana Calcio SpA</t>
  </si>
  <si>
    <t>Lato A: (A) righe gialle, banda blu, riquadro squadrato</t>
  </si>
  <si>
    <t>PRO-247</t>
  </si>
  <si>
    <t>PRO-248</t>
  </si>
  <si>
    <t>A.C.R. Messina SpA</t>
  </si>
  <si>
    <t>PRO-249</t>
  </si>
  <si>
    <t>PRO-250</t>
  </si>
  <si>
    <t>PRO-251</t>
  </si>
  <si>
    <t>Lato A: (E) bianco/nero, senza righe grigie  riquadro squadrato</t>
  </si>
  <si>
    <t>PRO-252</t>
  </si>
  <si>
    <t>Campionato di calcio - Juventus Tessera Invito</t>
  </si>
  <si>
    <t>PRO-253</t>
  </si>
  <si>
    <t>Campionato di calcio - Juventus, Ascoli</t>
  </si>
  <si>
    <t>PRO-254</t>
  </si>
  <si>
    <t>PRO-255</t>
  </si>
  <si>
    <t>Natale 1991 - Giotto (G189)</t>
  </si>
  <si>
    <t>Lato A: (I) Bianco</t>
  </si>
  <si>
    <t>PRO-256</t>
  </si>
  <si>
    <t>PRO-257</t>
  </si>
  <si>
    <t>Natale 1991 - Giotto (G190)</t>
  </si>
  <si>
    <t>PRO-258</t>
  </si>
  <si>
    <t>Babbo Natale e slitta</t>
  </si>
  <si>
    <t>PRO-259</t>
  </si>
  <si>
    <t>Bambini e albero di Natale</t>
  </si>
  <si>
    <t>PRO-260</t>
  </si>
  <si>
    <t>PRO-260A</t>
  </si>
  <si>
    <t>PRO-261</t>
  </si>
  <si>
    <t>Lato A: (C) righe grigie, banda blu, riquadro arrotondato</t>
  </si>
  <si>
    <t>PRO-262</t>
  </si>
  <si>
    <t>PRO-263</t>
  </si>
  <si>
    <t>Prova con doppio lato A</t>
  </si>
  <si>
    <t>Lato A: (D) righe grigie, senza banda blu, logo SIP grigio, riquadro arrotondato</t>
  </si>
  <si>
    <t>PRO-264</t>
  </si>
  <si>
    <t>Cassetto Bertello carte valori - prova mono colore</t>
  </si>
  <si>
    <t>PRO-265</t>
  </si>
  <si>
    <t>Cassetto Bertello carte valori</t>
  </si>
  <si>
    <t>PRO-266</t>
  </si>
  <si>
    <t>Cassetto Bertello carte valori - prova numerazione</t>
  </si>
  <si>
    <t>PRO-267</t>
  </si>
  <si>
    <t>Cassetto Bertello carte valori, ocr 98765xxxx</t>
  </si>
  <si>
    <t>PRO-268</t>
  </si>
  <si>
    <t>Cassetto Bertello carte valori, ocr 198765xxx</t>
  </si>
  <si>
    <t>PRO-269</t>
  </si>
  <si>
    <t>PRO-269A</t>
  </si>
  <si>
    <t>PRO-270</t>
  </si>
  <si>
    <t>PRO-270A</t>
  </si>
  <si>
    <t>PRO-271</t>
  </si>
  <si>
    <t>Lato A: (G) Pubblicità Bertello Carte Valori</t>
  </si>
  <si>
    <t>PRO-272</t>
  </si>
  <si>
    <t>Lato A: (H) Sample</t>
  </si>
  <si>
    <t>PRO-273</t>
  </si>
  <si>
    <t>Bambini per Natale - prova mono colore</t>
  </si>
  <si>
    <t>PRO-274</t>
  </si>
  <si>
    <t>Bambini per Natale, ocr 01399xxxx</t>
  </si>
  <si>
    <t>PRO-275</t>
  </si>
  <si>
    <t>Bambini per Natale, ocr 98765xxxx</t>
  </si>
  <si>
    <t>PRO-276</t>
  </si>
  <si>
    <t>Bambini per Natale</t>
  </si>
  <si>
    <t>PRO-277</t>
  </si>
  <si>
    <t>Bambini per Natale, banda stretta</t>
  </si>
  <si>
    <t>PRO-278</t>
  </si>
  <si>
    <t>PRO-279</t>
  </si>
  <si>
    <t>PRO-280</t>
  </si>
  <si>
    <t>PRO-281</t>
  </si>
  <si>
    <t>PRO-282</t>
  </si>
  <si>
    <t>Club Méditerranée, ocr 01399xxxx</t>
  </si>
  <si>
    <t>PRO-283</t>
  </si>
  <si>
    <t>PRO-284</t>
  </si>
  <si>
    <t>Club Méditerranée</t>
  </si>
  <si>
    <t>PRO-285</t>
  </si>
  <si>
    <t>Club Méditerranée, banda stretta</t>
  </si>
  <si>
    <t>PRO-286</t>
  </si>
  <si>
    <t>PRO-287</t>
  </si>
  <si>
    <t>PRO-288</t>
  </si>
  <si>
    <t>Lato A: (F) bianco/nero, riquadro arrotondato, logo SIP rosso</t>
  </si>
  <si>
    <t>PRO-289</t>
  </si>
  <si>
    <t>PRO-290</t>
  </si>
  <si>
    <t>5418A</t>
  </si>
  <si>
    <t>PRO-291</t>
  </si>
  <si>
    <t xml:space="preserve">Pikappa - Prova stampa colori </t>
  </si>
  <si>
    <t>PRO-291A</t>
  </si>
  <si>
    <t>5226A</t>
  </si>
  <si>
    <t>Pikappa - Prova stampa colori (senza seriale e senza banda)</t>
  </si>
  <si>
    <t>PRO-292</t>
  </si>
  <si>
    <t>0.000</t>
  </si>
  <si>
    <t>Test SIP Cards, lato B bianco</t>
  </si>
  <si>
    <t>PRO-293</t>
  </si>
  <si>
    <t>SIP Cards - Calciatori - (1) Zenga</t>
  </si>
  <si>
    <t>PRO-294</t>
  </si>
  <si>
    <t>SIP Cards - Calciatori - (2) Bergkamp</t>
  </si>
  <si>
    <t>PRO-295</t>
  </si>
  <si>
    <t>SIP Cards - Calciatori - (3) Sosa</t>
  </si>
  <si>
    <t>PRO-296</t>
  </si>
  <si>
    <t>SIP Cards - Calciatori - (4) Baggio</t>
  </si>
  <si>
    <t>PRO-297</t>
  </si>
  <si>
    <t>SIP Cards - Calciatori - (5) Moeller</t>
  </si>
  <si>
    <t>PRO-298</t>
  </si>
  <si>
    <t>SIP Cards - Calciatori - (6) Boksic</t>
  </si>
  <si>
    <t>PRO-299</t>
  </si>
  <si>
    <t>SIP Cards - Calciatori - (7) Signori</t>
  </si>
  <si>
    <t>PRO-300</t>
  </si>
  <si>
    <t>SIP Cards - Calciatori - (8) Maldini</t>
  </si>
  <si>
    <t>PRO-301</t>
  </si>
  <si>
    <t>SIP Cards - Calciatori - (9) Baresi</t>
  </si>
  <si>
    <t>PRO-302</t>
  </si>
  <si>
    <t>SIP Cards - Calciatori - (10) Papin</t>
  </si>
  <si>
    <t>PRO-303</t>
  </si>
  <si>
    <t>SIP Cards - Calciatori - (11) Fonseca</t>
  </si>
  <si>
    <t>PRO-304</t>
  </si>
  <si>
    <t>SIP Cards - Calciatori - (12) Zola</t>
  </si>
  <si>
    <t>PRO-305</t>
  </si>
  <si>
    <t>SIP Cards - Calciatori - (13) Asprilla</t>
  </si>
  <si>
    <t>PRO-306</t>
  </si>
  <si>
    <t>SIP Cards - Calciatori - (14) Giannini</t>
  </si>
  <si>
    <t>PRO-307</t>
  </si>
  <si>
    <t>SIP Cards - Calciatori - (15) Pagliuca</t>
  </si>
  <si>
    <t>PRO-308</t>
  </si>
  <si>
    <t>SIP Cards - Calciatori - (16) Mancini</t>
  </si>
  <si>
    <t>PRO-309</t>
  </si>
  <si>
    <t>SIP Cards - Calciatori - (17) Gullit</t>
  </si>
  <si>
    <t>PRO-310</t>
  </si>
  <si>
    <t>SIP Cards - Calciatori - (18) Silenzi</t>
  </si>
  <si>
    <t>PRO-311</t>
  </si>
  <si>
    <t>SIP Cards - Caricature - (1) Asprilla</t>
  </si>
  <si>
    <t>PRO-312</t>
  </si>
  <si>
    <t>SIP Cards - Caricature - (2) Baggio</t>
  </si>
  <si>
    <t>PRO-313</t>
  </si>
  <si>
    <t>SIP Cards - Caricature - (3) Baresi</t>
  </si>
  <si>
    <t>PRO-314</t>
  </si>
  <si>
    <t>SIP Cards - Caricature - (4) Bergkamp</t>
  </si>
  <si>
    <t>PRO-315</t>
  </si>
  <si>
    <t>SIP Cards - Caricature - (5) Casiraghi</t>
  </si>
  <si>
    <t>PRO-316</t>
  </si>
  <si>
    <t>SIP Cards - Caricature - (6) Fonseca</t>
  </si>
  <si>
    <t>PRO-317</t>
  </si>
  <si>
    <t>SIP Cards - Caricature - (7) Gascoigne</t>
  </si>
  <si>
    <t>PRO-318</t>
  </si>
  <si>
    <t>SIP Cards - Caricature - (8) Gullit</t>
  </si>
  <si>
    <t>PRO-319</t>
  </si>
  <si>
    <t>SIP Cards - Caricature - (9) Haessler</t>
  </si>
  <si>
    <t>PRO-320</t>
  </si>
  <si>
    <t>SIP Cards - Caricature - (10) Maldini</t>
  </si>
  <si>
    <t>PRO-321</t>
  </si>
  <si>
    <t>SIP Cards - Caricature - (11) Moeller</t>
  </si>
  <si>
    <t>PRO-322</t>
  </si>
  <si>
    <t>SIP Cards - Caricature - (12) Signori</t>
  </si>
  <si>
    <t>PRO-323</t>
  </si>
  <si>
    <t>SIP Cards - Caricature - (13) Vialli</t>
  </si>
  <si>
    <t>PRO-324</t>
  </si>
  <si>
    <t>SIP Cards - Caricature - (14) Zenga</t>
  </si>
  <si>
    <t>PRO-325</t>
  </si>
  <si>
    <t>SIP Cards - Caricature - (15) Zola</t>
  </si>
  <si>
    <t>PRO-326</t>
  </si>
  <si>
    <t>SIP Cards - Aladdin - (1) Genio fumetto</t>
  </si>
  <si>
    <t>PRO-327</t>
  </si>
  <si>
    <t>SIP Cards - Aladdin - (2) Aladdin al mercato</t>
  </si>
  <si>
    <t>PRO-328</t>
  </si>
  <si>
    <t>SIP Cards - Aladdin - (3) Aladdin e guardia</t>
  </si>
  <si>
    <t>PRO-329</t>
  </si>
  <si>
    <t>SIP Cards - Aladdin - (4) Jasmine</t>
  </si>
  <si>
    <t>PRO-330</t>
  </si>
  <si>
    <t>SIP Cards - Aladdin - (5) Jasmine e tigre</t>
  </si>
  <si>
    <t>PRO-331</t>
  </si>
  <si>
    <t>SIP Cards - Aladdin - (6) Jasmine e Sultano</t>
  </si>
  <si>
    <t>PRO-332</t>
  </si>
  <si>
    <t>SIP Cards - Aladdin - (7) Sultano e Jafar</t>
  </si>
  <si>
    <t>PRO-333</t>
  </si>
  <si>
    <t>SIP Cards - Aladdin - (8) Jasmine e tigre di notte</t>
  </si>
  <si>
    <t>PRO-334</t>
  </si>
  <si>
    <t>SIP Cards - Aladdin - (9) Jasmine e Farouk</t>
  </si>
  <si>
    <t>PRO-335</t>
  </si>
  <si>
    <t>SIP Cards - Aladdin - (10) Aladdin Jasmine e Farouk</t>
  </si>
  <si>
    <t>PRO-336</t>
  </si>
  <si>
    <t>SIP Cards - Aladdin - (11) Jafar e clessidra</t>
  </si>
  <si>
    <t>PRO-337</t>
  </si>
  <si>
    <t>SIP Cards - Aladdin - (12) Aladdin imprigionato</t>
  </si>
  <si>
    <t>PRO-338</t>
  </si>
  <si>
    <t>SIP Cards - Aladdin - (13) Ingresso Grotta Meraviglie</t>
  </si>
  <si>
    <t>PRO-339</t>
  </si>
  <si>
    <t>SIP Cards - Aladdin - (14) Aladdin nella sala del tesoro</t>
  </si>
  <si>
    <t>PRO-340</t>
  </si>
  <si>
    <t>SIP Cards - Aladdin - (15) Aladdin e la lampada</t>
  </si>
  <si>
    <t>PRO-341</t>
  </si>
  <si>
    <t>SIP Cards - Aladdin - (16) Appare il Genio</t>
  </si>
  <si>
    <t>PRO-342</t>
  </si>
  <si>
    <t>SIP Cards - Aladdin - (17) Genio Applause</t>
  </si>
  <si>
    <t>PRO-343</t>
  </si>
  <si>
    <t>SIP Cards - Aladdin - (18) Misure per abito</t>
  </si>
  <si>
    <t>PRO-344</t>
  </si>
  <si>
    <t>SIP Cards - Aladdin - (19) Aladdin sorriso smagliante</t>
  </si>
  <si>
    <t>PRO-345</t>
  </si>
  <si>
    <t>SIP Cards - Aladdin - (20) Aladdin</t>
  </si>
  <si>
    <t>PRO-346</t>
  </si>
  <si>
    <t>SIP Cards - Aladdin - (21) Parata per il Principe Alì</t>
  </si>
  <si>
    <t>PRO-347</t>
  </si>
  <si>
    <t>SIP Cards - Aladdin - (22) Sultano e Aladdin</t>
  </si>
  <si>
    <t>PRO-348</t>
  </si>
  <si>
    <t>SIP Cards - Aladdin - (23) Jasmine e Aladdin su tappeto</t>
  </si>
  <si>
    <t>PRO-349</t>
  </si>
  <si>
    <t>SIP Cards - Aladdin - (24) Bacio</t>
  </si>
  <si>
    <t>PRO-350</t>
  </si>
  <si>
    <t>SIP Cards - Aladdin - (25) Coppia e Sultano</t>
  </si>
  <si>
    <t>PRO-351</t>
  </si>
  <si>
    <t>SIP Cards - Aladdin - (26) Genio e Jafar</t>
  </si>
  <si>
    <t>PRO-352</t>
  </si>
  <si>
    <t>SIP Cards - Aladdin - (27) Jafar e Jasmine</t>
  </si>
  <si>
    <t>PRO-353</t>
  </si>
  <si>
    <t>SIP Cards - Aladdin - (28) Lampada</t>
  </si>
  <si>
    <t>PRO-354</t>
  </si>
  <si>
    <t>SIP Cards - Aladdin - (29) Aladdin e Jasmine sguardi</t>
  </si>
  <si>
    <t>PRO-355</t>
  </si>
  <si>
    <t>SIP Cards - Aladdin - (30) Genio e coppia</t>
  </si>
  <si>
    <t>PRO-356</t>
  </si>
  <si>
    <t>SIP Cards - Aladdin - (31) Palazzo</t>
  </si>
  <si>
    <t>PRO-357</t>
  </si>
  <si>
    <t>Banda blu con scritte SIP, no trezzatura</t>
  </si>
  <si>
    <t>PRO-358</t>
  </si>
  <si>
    <t>Fac-simile grigia - banda blu con scritte SIP</t>
  </si>
  <si>
    <t>PRO-359</t>
  </si>
  <si>
    <t>Fac-simile grigia - banda marrone</t>
  </si>
  <si>
    <t>PRO-360</t>
  </si>
  <si>
    <t>Fac-simile grigia - banda marrone + filigrana SIP</t>
  </si>
  <si>
    <t>PRO-361</t>
  </si>
  <si>
    <t>Fac-simile grigia - banda nera 10mm</t>
  </si>
  <si>
    <t>PRO-362</t>
  </si>
  <si>
    <t>Fac-simile grigia - banda nera 11mm</t>
  </si>
  <si>
    <t>PRO-363</t>
  </si>
  <si>
    <t>Prove di stampa valore facciale, Lato B bianco, ocr 2530000xx</t>
  </si>
  <si>
    <t>PRO-364</t>
  </si>
  <si>
    <t>Prove di stampa valore facciale, Lato B bianco, ocr 2540000xx</t>
  </si>
  <si>
    <t>PRO-365</t>
  </si>
  <si>
    <t>Prove di stampa valore facciale, Lato B bianco, ocr 2550000xx</t>
  </si>
  <si>
    <t>PRO-366</t>
  </si>
  <si>
    <t>Prove di stampa valore facciale, Lato B bianco, ocr 2560000xx</t>
  </si>
  <si>
    <t>PRO-367</t>
  </si>
  <si>
    <t>Prove di stampa valore facciale, Lato B bianco, ocr 2570000xx</t>
  </si>
  <si>
    <t>PRO-368</t>
  </si>
  <si>
    <t>Prove di stampa - FACSIMILE</t>
  </si>
  <si>
    <t>PRO-369</t>
  </si>
  <si>
    <t>Prove di stampa valore facciale, Lato B bianco, ocr 0420000xx</t>
  </si>
  <si>
    <t>PRO-370</t>
  </si>
  <si>
    <t>Prove di stampa valore facciale, Lato B bianco, ocr 0011500xx</t>
  </si>
  <si>
    <t>PRO-371</t>
  </si>
  <si>
    <t>PRO-372</t>
  </si>
  <si>
    <t>PRO-373</t>
  </si>
  <si>
    <t>PRO-374</t>
  </si>
  <si>
    <t>Prova di banda - Alle Poste chiedi di me</t>
  </si>
  <si>
    <t>PRO-375</t>
  </si>
  <si>
    <t>PRO-376</t>
  </si>
  <si>
    <t>PRO-377</t>
  </si>
  <si>
    <t>PRO-378</t>
  </si>
  <si>
    <t>PRO-379</t>
  </si>
  <si>
    <t>Prova banda, diverso layout</t>
  </si>
  <si>
    <t>PRO-380</t>
  </si>
  <si>
    <t>PRO-381</t>
  </si>
  <si>
    <t>PRO-382</t>
  </si>
  <si>
    <t>PRO-383</t>
  </si>
  <si>
    <t>PRO-384</t>
  </si>
  <si>
    <t>CTG - Prova 04/94</t>
  </si>
  <si>
    <t>PRO-385</t>
  </si>
  <si>
    <t>CTG - SCARTI</t>
  </si>
  <si>
    <t>PRO-386</t>
  </si>
  <si>
    <t>PRO-387</t>
  </si>
  <si>
    <t>PRO-388</t>
  </si>
  <si>
    <t>PRO-389</t>
  </si>
  <si>
    <t>PRO-390</t>
  </si>
  <si>
    <t>PRO-391</t>
  </si>
  <si>
    <t>Kenwood McLaren  AA</t>
  </si>
  <si>
    <t>PRO-392</t>
  </si>
  <si>
    <t>PRO-393</t>
  </si>
  <si>
    <t>PRO-394A</t>
  </si>
  <si>
    <t>Sardegna / Prove ristampa CAB / Copertura bianca su CAB</t>
  </si>
  <si>
    <t>n.d</t>
  </si>
  <si>
    <t>PRO-394B</t>
  </si>
  <si>
    <t>Sardegna / Prove ristampa CAB / Copertura bianca lunga, CAB alto getto inchiostro</t>
  </si>
  <si>
    <t>PRO-394C</t>
  </si>
  <si>
    <t>Sardegna / Prove ristampa CAB / Copertura bianca lunga, CAB basso getto inchiostro</t>
  </si>
  <si>
    <t>PRO-394D</t>
  </si>
  <si>
    <t>Sardegna / Prove ristampa CAB / Doppio CAB</t>
  </si>
  <si>
    <t>PRO-394E</t>
  </si>
  <si>
    <t>PRO-395A</t>
  </si>
  <si>
    <t>CTG / Prove ristampa CAB / Copertura bianca su CAB</t>
  </si>
  <si>
    <t>PRO-395B</t>
  </si>
  <si>
    <t>CTG / Prove ristampa CAB / Copertura bianca, CAB stampa lineare corto</t>
  </si>
  <si>
    <t>PRO-395C</t>
  </si>
  <si>
    <t>CTG / Prove ristampa CAB / Copertura bianca, CAB stampa lineare lungo</t>
  </si>
  <si>
    <t>PRO-395D</t>
  </si>
  <si>
    <t>CTG / Prove ristampa CAB / Copertura bianca, CAB alto getto inchiostro</t>
  </si>
  <si>
    <t>PRO-395E</t>
  </si>
  <si>
    <t>CTG / Prove ristampa CAB / Copertura bianca, CAB basso getto inchiostro</t>
  </si>
  <si>
    <t>PRO-395F</t>
  </si>
  <si>
    <t>CTG / Prove ristampa CAB / Copertura argento, CAB stampa lineare</t>
  </si>
  <si>
    <t>PRO-396</t>
  </si>
  <si>
    <t>CTG / Prova interruzione banda stretta</t>
  </si>
  <si>
    <t>6. Telecom</t>
  </si>
  <si>
    <t>PRO-400</t>
  </si>
  <si>
    <t>Carta telefonica prova (f.to 70*100)</t>
  </si>
  <si>
    <t>PRO-401</t>
  </si>
  <si>
    <t>Prove stampa bianco e nero</t>
  </si>
  <si>
    <t>PRO-402</t>
  </si>
  <si>
    <t>PRO-403</t>
  </si>
  <si>
    <t>PRO-404</t>
  </si>
  <si>
    <t>PRO-405</t>
  </si>
  <si>
    <t>PRO-406</t>
  </si>
  <si>
    <t>Prova logo - telecom - bianco e nero</t>
  </si>
  <si>
    <t>PRO-407</t>
  </si>
  <si>
    <t>Prova logo - telecom</t>
  </si>
  <si>
    <t>PRO-408</t>
  </si>
  <si>
    <t>Prova colore e seriale di controllo</t>
  </si>
  <si>
    <t>PRO-409</t>
  </si>
  <si>
    <t>PRO-410</t>
  </si>
  <si>
    <t>PRO-411</t>
  </si>
  <si>
    <t>PRO-412</t>
  </si>
  <si>
    <t>PRO-413</t>
  </si>
  <si>
    <t>Prova CAB e banda magnetica, filigrana Telecom</t>
  </si>
  <si>
    <t>PRO-414</t>
  </si>
  <si>
    <t>PRO-415</t>
  </si>
  <si>
    <t>PRO-416</t>
  </si>
  <si>
    <t>PRO-417</t>
  </si>
  <si>
    <t>PRO-418</t>
  </si>
  <si>
    <t>Prova barcode</t>
  </si>
  <si>
    <t>PRO-419</t>
  </si>
  <si>
    <t>CIRTE Manifatturiera FAC-SIMILE / Filigrana Telecom</t>
  </si>
  <si>
    <t>PRO-420</t>
  </si>
  <si>
    <t>Prova doppia banda</t>
  </si>
  <si>
    <t>PRO-421</t>
  </si>
  <si>
    <t>Telefoni intercomunicanti - Annullato</t>
  </si>
  <si>
    <t>PRO-422</t>
  </si>
  <si>
    <t>Manni - Prova materiale: supporto sottile, lato A lucido, no banda</t>
  </si>
  <si>
    <t>PRO-423A</t>
  </si>
  <si>
    <t>Mosaico - Prova materiale: supporto sottile, lato A lucido, no banda</t>
  </si>
  <si>
    <t>PRO-423B</t>
  </si>
  <si>
    <t>Mosaico - Prova materiale: supporto sottile opaco, banda ruvida</t>
  </si>
  <si>
    <t>PRO-424</t>
  </si>
  <si>
    <t>Gara 1995 - Prova per validazione - F1 - Seriale Q</t>
  </si>
  <si>
    <t>PRO-425</t>
  </si>
  <si>
    <t>PRO-426</t>
  </si>
  <si>
    <t>PRO-427</t>
  </si>
  <si>
    <t>PRO-428</t>
  </si>
  <si>
    <t>PRO-429</t>
  </si>
  <si>
    <t>Gara 1995 - Prova per validazione - F1 - Seriale G</t>
  </si>
  <si>
    <t>PRO-430</t>
  </si>
  <si>
    <t>PRO-431</t>
  </si>
  <si>
    <t>PRO-432</t>
  </si>
  <si>
    <t>PRO-433</t>
  </si>
  <si>
    <t>PRO-434</t>
  </si>
  <si>
    <t>Gara 1995 - Prova per validazione - F1 - Seriale 09</t>
  </si>
  <si>
    <t>PRO-435</t>
  </si>
  <si>
    <t>PRO-436</t>
  </si>
  <si>
    <t>PRO-437</t>
  </si>
  <si>
    <t>PRO-438</t>
  </si>
  <si>
    <t>PRO-439</t>
  </si>
  <si>
    <t>Gara 1995 - Prova per validazione - F1 - Seriale V</t>
  </si>
  <si>
    <t>PRO-440</t>
  </si>
  <si>
    <t>PRO-441</t>
  </si>
  <si>
    <t>PRO-442</t>
  </si>
  <si>
    <t>PRO-443</t>
  </si>
  <si>
    <t>PRO-444</t>
  </si>
  <si>
    <t>Prova di validazione - Sardegna - No seriale</t>
  </si>
  <si>
    <t>Ber</t>
  </si>
  <si>
    <t>PRO-445</t>
  </si>
  <si>
    <t>PRO-446</t>
  </si>
  <si>
    <t>PRO-447</t>
  </si>
  <si>
    <t>PRO-448</t>
  </si>
  <si>
    <t>PRO-449</t>
  </si>
  <si>
    <t>Prova di validazione - Sardegna - Seriale Q</t>
  </si>
  <si>
    <t>PRO-450</t>
  </si>
  <si>
    <t>PRO-451</t>
  </si>
  <si>
    <t>PRO-452</t>
  </si>
  <si>
    <t>PRO-453</t>
  </si>
  <si>
    <t>PRO-454</t>
  </si>
  <si>
    <t>PRO-455</t>
  </si>
  <si>
    <t>PRO-456</t>
  </si>
  <si>
    <t>PRO-457</t>
  </si>
  <si>
    <t>PRO-458</t>
  </si>
  <si>
    <t>PRO-459</t>
  </si>
  <si>
    <t>Prova di validazione - Sardegna - Seriale C</t>
  </si>
  <si>
    <t>PRO-460</t>
  </si>
  <si>
    <t>PRO-461</t>
  </si>
  <si>
    <t>PRO-462</t>
  </si>
  <si>
    <t>PRO-463</t>
  </si>
  <si>
    <t>PRO-464</t>
  </si>
  <si>
    <t>Prova di validazione - Sardegna - Base</t>
  </si>
  <si>
    <t>PRO-465</t>
  </si>
  <si>
    <t>PRO-466</t>
  </si>
  <si>
    <t>PRO-467</t>
  </si>
  <si>
    <t>PRO-468</t>
  </si>
  <si>
    <t>PRO-469</t>
  </si>
  <si>
    <t>Campione per indicazione tiratura - Tiratura 1 (AA)</t>
  </si>
  <si>
    <t>PRO-470</t>
  </si>
  <si>
    <t>Campione per indicazione tiratura - Tiratura 2 (AA)</t>
  </si>
  <si>
    <t>PRO-471</t>
  </si>
  <si>
    <t>Campione per indicazione tiratura - Tiratura 3</t>
  </si>
  <si>
    <t>PRO-472</t>
  </si>
  <si>
    <t>Campione per indicazione tiratura - Tiratura 4 (AA)</t>
  </si>
  <si>
    <t>PRO-473</t>
  </si>
  <si>
    <t>PRO-474</t>
  </si>
  <si>
    <t>PRO-475</t>
  </si>
  <si>
    <t>PRO-476</t>
  </si>
  <si>
    <t>PRO-477</t>
  </si>
  <si>
    <t>PRO-478</t>
  </si>
  <si>
    <t>PRO-479</t>
  </si>
  <si>
    <t>PRO-480</t>
  </si>
  <si>
    <t>PRO-481</t>
  </si>
  <si>
    <t>Un approdo sicuro - OCR 123456789</t>
  </si>
  <si>
    <t>PRO-482</t>
  </si>
  <si>
    <t>Ambra - CAB piccolo senza seriale</t>
  </si>
  <si>
    <t>PRO-483</t>
  </si>
  <si>
    <t>Ambra - CAB piccolo sopra al seriale 615</t>
  </si>
  <si>
    <t>PRO-484</t>
  </si>
  <si>
    <t>Ambra - CAB piccolo sotto al seriale 616</t>
  </si>
  <si>
    <t>PRO-485</t>
  </si>
  <si>
    <t>Ambra - CAB grande senza seriale</t>
  </si>
  <si>
    <t>PRO-486</t>
  </si>
  <si>
    <t>Ambra - CAB grande sopra al numero seriale 888</t>
  </si>
  <si>
    <t>PRO-487</t>
  </si>
  <si>
    <t>Prova capitolato tecnico - Ed. Aprile 1998 / Filigrana Telecom</t>
  </si>
  <si>
    <t>PRO-488</t>
  </si>
  <si>
    <t>Campione per Gara 1997 - Fontana di Trevi</t>
  </si>
  <si>
    <t>PRO-489</t>
  </si>
  <si>
    <t>PRO-490</t>
  </si>
  <si>
    <t>PRO-491</t>
  </si>
  <si>
    <t>PRO-492</t>
  </si>
  <si>
    <t>PRO-493</t>
  </si>
  <si>
    <t>PRO-494</t>
  </si>
  <si>
    <t>PRO-494A</t>
  </si>
  <si>
    <t>Campione per Gara 1997 - Fontana di Trevi con seriale 09</t>
  </si>
  <si>
    <t>PRO-495</t>
  </si>
  <si>
    <t>PRO-496</t>
  </si>
  <si>
    <t>PRO-497</t>
  </si>
  <si>
    <t>Campione per Gara 1998 - Parco autunno</t>
  </si>
  <si>
    <t>PRO-498</t>
  </si>
  <si>
    <t>PRO-499</t>
  </si>
  <si>
    <t>PRO-500</t>
  </si>
  <si>
    <t>PRO-501</t>
  </si>
  <si>
    <t>PRO-502</t>
  </si>
  <si>
    <t>PRO-503</t>
  </si>
  <si>
    <t>PRO-504</t>
  </si>
  <si>
    <t>PRO-505</t>
  </si>
  <si>
    <t>Ferrari - Test 11/98</t>
  </si>
  <si>
    <t>PRO-506</t>
  </si>
  <si>
    <t>Ferrari - Trasp 11/98</t>
  </si>
  <si>
    <t>PRO-507</t>
  </si>
  <si>
    <t>Ferrari - White 11/98</t>
  </si>
  <si>
    <t>PRO-508</t>
  </si>
  <si>
    <t>Telefono Arcobaleno - Test 11/98 - banda oro lato B</t>
  </si>
  <si>
    <t>PRO-509</t>
  </si>
  <si>
    <t>Telefono Arcobaleno - Test 11/98 - banda bianca stretta lato B</t>
  </si>
  <si>
    <t>PRO-510</t>
  </si>
  <si>
    <t>Telefono Arcobaleno - Test 11/98 - banda opaca larga lato B</t>
  </si>
  <si>
    <t>PRO-511</t>
  </si>
  <si>
    <t>BIS Maggio 1999 - Prove</t>
  </si>
  <si>
    <t>PRO-512</t>
  </si>
  <si>
    <t>BIS Maggio 1999 - Prove CSELT</t>
  </si>
  <si>
    <t>PRO-513</t>
  </si>
  <si>
    <t>00.00.0000</t>
  </si>
  <si>
    <t>Campione per Gara 1999 - Tulipani Gialli</t>
  </si>
  <si>
    <t>Obh</t>
  </si>
  <si>
    <t>PRO-514</t>
  </si>
  <si>
    <t>PRO-515</t>
  </si>
  <si>
    <t>PRO-516</t>
  </si>
  <si>
    <t>PRO-517</t>
  </si>
  <si>
    <t>PRO-518</t>
  </si>
  <si>
    <t>Nuovo Layout "Euro STP" - Seriale 000</t>
  </si>
  <si>
    <t>PRO-519</t>
  </si>
  <si>
    <t>PRO-520</t>
  </si>
  <si>
    <t>PRO-521</t>
  </si>
  <si>
    <t>PRO-522</t>
  </si>
  <si>
    <t>PRO-523</t>
  </si>
  <si>
    <t>Nuovo Layout "Euro STP" - Seriale EURO-1999</t>
  </si>
  <si>
    <t>PRO-524</t>
  </si>
  <si>
    <t>PRO-525</t>
  </si>
  <si>
    <t>PRO-526</t>
  </si>
  <si>
    <t>PRO-527</t>
  </si>
  <si>
    <t>PRO-528</t>
  </si>
  <si>
    <t>PRO-529</t>
  </si>
  <si>
    <t>PRO-530</t>
  </si>
  <si>
    <t>PRO-531</t>
  </si>
  <si>
    <t>PRO-532</t>
  </si>
  <si>
    <t>PRO-533</t>
  </si>
  <si>
    <t>Campione per Gara 2001 - Tulipani Rossi</t>
  </si>
  <si>
    <t>PRO-534</t>
  </si>
  <si>
    <t>PRO-535</t>
  </si>
  <si>
    <t>PRO-536</t>
  </si>
  <si>
    <t>PRO-537</t>
  </si>
  <si>
    <t>PRO-538</t>
  </si>
  <si>
    <t>Campionatura 2001 - nuovo lay-out</t>
  </si>
  <si>
    <t>PRO-539</t>
  </si>
  <si>
    <t>PRO-540</t>
  </si>
  <si>
    <t>PRO-541</t>
  </si>
  <si>
    <t>PRO-542</t>
  </si>
  <si>
    <t>Unica Nera - ocr e cab di prova, no scratch</t>
  </si>
  <si>
    <t>PRO-543</t>
  </si>
  <si>
    <t>Unica Nera - ocr e cab definitivi, no scratch</t>
  </si>
  <si>
    <t>PRO-544</t>
  </si>
  <si>
    <t>Prova Layout Euro Puntotel (lato B bianco)</t>
  </si>
  <si>
    <t>PRO-545</t>
  </si>
  <si>
    <t>Prova Colori - Topolino e Minnie</t>
  </si>
  <si>
    <t>Pk</t>
  </si>
  <si>
    <t>PRO-546</t>
  </si>
  <si>
    <t>Telecom - Prova Lavoro</t>
  </si>
  <si>
    <t>PRO-547</t>
  </si>
  <si>
    <t>Protitipo Telecom - Prova Lavoro</t>
  </si>
  <si>
    <t>Pvc morbido</t>
  </si>
  <si>
    <t>PRO-548</t>
  </si>
  <si>
    <t>Protitipo TIM - Naviga a tutta Fibra</t>
  </si>
  <si>
    <t>PRO-549</t>
  </si>
  <si>
    <t>PRO-550</t>
  </si>
  <si>
    <t>Protitipo TIM - Fibra di TIM</t>
  </si>
  <si>
    <t>PRO-561</t>
  </si>
  <si>
    <t>Telecard Dusseldorf comunicare con l'arte</t>
  </si>
  <si>
    <t>PRO-562</t>
  </si>
  <si>
    <t>ENNA - piazza armerina</t>
  </si>
  <si>
    <t>PRO-563</t>
  </si>
  <si>
    <t>luna rossa 1/8</t>
  </si>
  <si>
    <t>PRO-564</t>
  </si>
  <si>
    <t>luna rossa 2/8</t>
  </si>
  <si>
    <t>PRO-565</t>
  </si>
  <si>
    <t>luna rossa 3/8</t>
  </si>
  <si>
    <t>PRO-566</t>
  </si>
  <si>
    <t>luna rossa 4/8</t>
  </si>
  <si>
    <t>PRO-567</t>
  </si>
  <si>
    <t>luna rossa 5/8</t>
  </si>
  <si>
    <t>PRO-568</t>
  </si>
  <si>
    <t>luna rossa 6/8</t>
  </si>
  <si>
    <t>PRO-569</t>
  </si>
  <si>
    <t>luna rossa 7/8</t>
  </si>
  <si>
    <t>PRO-570</t>
  </si>
  <si>
    <t>luna rossa 8/8</t>
  </si>
  <si>
    <t>7. Chip</t>
  </si>
  <si>
    <t>PRO-580A</t>
  </si>
  <si>
    <t>50u</t>
  </si>
  <si>
    <t>1995-02</t>
  </si>
  <si>
    <t>Gemplus - GEM2 (Black/Grey)</t>
  </si>
  <si>
    <t>PRO-580B</t>
  </si>
  <si>
    <t>Gemplus - GEM2 (Red)</t>
  </si>
  <si>
    <t>PRO-581A</t>
  </si>
  <si>
    <t>150u</t>
  </si>
  <si>
    <t>1997-11</t>
  </si>
  <si>
    <t>L&amp;G Chip - Phoenix 150U</t>
  </si>
  <si>
    <t>Siemens - S5 (Module 33)</t>
  </si>
  <si>
    <t>PRO-581B</t>
  </si>
  <si>
    <t>PRO-582</t>
  </si>
  <si>
    <t>CSELT - Prova chip</t>
  </si>
  <si>
    <t>PRO-583A</t>
  </si>
  <si>
    <t>PP1</t>
  </si>
  <si>
    <t>Prova Cselt - scheda di prova - FE 349</t>
  </si>
  <si>
    <t>SS / Axalto / Gemalto - AX01</t>
  </si>
  <si>
    <t>PRO-583B</t>
  </si>
  <si>
    <t>Prova Cselt - scheda di prova - FE 399</t>
  </si>
  <si>
    <t>PRO-584A</t>
  </si>
  <si>
    <t>PP2</t>
  </si>
  <si>
    <t>PRO-584B</t>
  </si>
  <si>
    <t>PRO-585A</t>
  </si>
  <si>
    <t>PP3</t>
  </si>
  <si>
    <t>PRO-585B</t>
  </si>
  <si>
    <t>PRO-586</t>
  </si>
  <si>
    <t xml:space="preserve">Chip Digito - Test Cselt </t>
  </si>
  <si>
    <t>Incard - IN4</t>
  </si>
  <si>
    <t>PRO-587</t>
  </si>
  <si>
    <t>Frequent Number (marrone) - Prova numerazione</t>
  </si>
  <si>
    <t>PRO-588</t>
  </si>
  <si>
    <t>Frequent Number (blu) - Prova Chip</t>
  </si>
  <si>
    <t>C.H.T. - CHT10</t>
  </si>
  <si>
    <t>PRO-589</t>
  </si>
  <si>
    <t>PP6</t>
  </si>
  <si>
    <t>Carta Base Chip - prove di stampa seriale 02000</t>
  </si>
  <si>
    <t>PRO-590</t>
  </si>
  <si>
    <t>PP5</t>
  </si>
  <si>
    <t>Prova 5 Euro</t>
  </si>
  <si>
    <t>PRO-591</t>
  </si>
  <si>
    <t>Regolatore di uso di carte a chip per Digito 00001</t>
  </si>
  <si>
    <t>PRO-592</t>
  </si>
  <si>
    <t>Emissione basi militari - test chip</t>
  </si>
  <si>
    <t>PRO-593A</t>
  </si>
  <si>
    <t>Esercito - Test posizionamento chip</t>
  </si>
  <si>
    <t>PRO-593B</t>
  </si>
  <si>
    <t>Esercito - Test chip-slot tondo</t>
  </si>
  <si>
    <t>PRO-593C</t>
  </si>
  <si>
    <t>Esercito - Test chip-slot quadrato + tondo</t>
  </si>
  <si>
    <t>8. IPM-Incard</t>
  </si>
  <si>
    <t>PRO-600</t>
  </si>
  <si>
    <t>Panorama di Napoli, opaca</t>
  </si>
  <si>
    <t>Thomson - TH01A</t>
  </si>
  <si>
    <t>PRO-601</t>
  </si>
  <si>
    <t>Panorama di Napoli, lucida</t>
  </si>
  <si>
    <t>Thomson - TH04</t>
  </si>
  <si>
    <t>PRO-602</t>
  </si>
  <si>
    <t>Incard - IN1</t>
  </si>
  <si>
    <t>PRO-603</t>
  </si>
  <si>
    <t>Panorama di Napoli - Retro bianco con OCR, lucida</t>
  </si>
  <si>
    <t>PRO-604</t>
  </si>
  <si>
    <t>Panorama di Napoli, Pozzuoli CTP, lucida</t>
  </si>
  <si>
    <t>Siemens - S35</t>
  </si>
  <si>
    <t>PRO-605</t>
  </si>
  <si>
    <t>Panorama di Napoli, visita Arzano</t>
  </si>
  <si>
    <t>PRO-606</t>
  </si>
  <si>
    <t>SmilePhone bianca/viola</t>
  </si>
  <si>
    <t>PRO-607</t>
  </si>
  <si>
    <t>Thomson - TH03</t>
  </si>
  <si>
    <t>PRO-608</t>
  </si>
  <si>
    <t>SmilePhone oro</t>
  </si>
  <si>
    <t>PRO-609</t>
  </si>
  <si>
    <t>PCS - Smau 2000</t>
  </si>
  <si>
    <t>Incard - IN2</t>
  </si>
  <si>
    <t>PRO-610</t>
  </si>
  <si>
    <t>Rotor 2000</t>
  </si>
  <si>
    <t>PRO-611</t>
  </si>
  <si>
    <t>Mercury - Phone Credit Card</t>
  </si>
  <si>
    <t>PRO-612</t>
  </si>
  <si>
    <t>5501B</t>
  </si>
  <si>
    <t>Reggia di Caserta (Bianco e nero), lato B bianco</t>
  </si>
  <si>
    <t>Siemens - S3</t>
  </si>
  <si>
    <t>PRO-613A</t>
  </si>
  <si>
    <t>Reggia di Caserta (Immagine chiara, entrambi lati lucidi)</t>
  </si>
  <si>
    <t>PRO-613B</t>
  </si>
  <si>
    <t>5501A</t>
  </si>
  <si>
    <t>Reggia di Caserta (Immagine chiara, lato chip opaco, altro lato lucido)</t>
  </si>
  <si>
    <t>PRO-614</t>
  </si>
  <si>
    <t>Reggia di Caserta (Immagine scura, opaca)</t>
  </si>
  <si>
    <t>PRO-615A</t>
  </si>
  <si>
    <t>Logo Incard - From &amp; Beyond the Card (opaca)</t>
  </si>
  <si>
    <t>Schulemberg - SC-A</t>
  </si>
  <si>
    <t>PRO-615B</t>
  </si>
  <si>
    <t>5503A</t>
  </si>
  <si>
    <t>Logo Incard - From &amp; Beyond the Card (lucida)</t>
  </si>
  <si>
    <t>PRO-616</t>
  </si>
  <si>
    <t>Logo Incard - Bianco e nero</t>
  </si>
  <si>
    <t>PRO-617</t>
  </si>
  <si>
    <t>PRO-618</t>
  </si>
  <si>
    <t>Stabilimento Incard, retro bianco</t>
  </si>
  <si>
    <t>PRO-619</t>
  </si>
  <si>
    <t>First Generation Prepaid Phonecards - Inphone 15 - Azzurro</t>
  </si>
  <si>
    <t>PRO-620A</t>
  </si>
  <si>
    <t>5507A</t>
  </si>
  <si>
    <t>First Generation Prepaid Phonecards - Inphone 15 - Azzurro brillante</t>
  </si>
  <si>
    <t>PRO-620B</t>
  </si>
  <si>
    <t>First Generation Prepaid Phonecards - Inphone 15 - Azzurro brillante con parte larga</t>
  </si>
  <si>
    <t>PRO-621</t>
  </si>
  <si>
    <t>First Generation Prepaid Phonecards - Inphone 16 - Azzurro</t>
  </si>
  <si>
    <t>PRO-622</t>
  </si>
  <si>
    <t>Second Generation Prepaid Phonecards (Inphone 25) - Azzurro</t>
  </si>
  <si>
    <t>PRO-623</t>
  </si>
  <si>
    <t>Second Generation Prepaid Phonecards (Inphone 25C) - Azzurro</t>
  </si>
  <si>
    <t>PRO-624</t>
  </si>
  <si>
    <t>Second Generation Prepaid Phonecards (Inphone 26C) - Azzurro</t>
  </si>
  <si>
    <t>PRO-625</t>
  </si>
  <si>
    <t>5512a</t>
  </si>
  <si>
    <t>Second Generation Prepaid Phonecards (Inphone 26C) - Oro</t>
  </si>
  <si>
    <t>PRO-626</t>
  </si>
  <si>
    <t>Incard Operating System - InCard - Giallo</t>
  </si>
  <si>
    <t>PRO-627</t>
  </si>
  <si>
    <t>Subscriber Id. Card - Basic (Incell) - Azzurro</t>
  </si>
  <si>
    <t>PRO-628</t>
  </si>
  <si>
    <t>Subscriber Id. Card - Master (Incell) - Giallo</t>
  </si>
  <si>
    <t>PRO-629</t>
  </si>
  <si>
    <t>Subscriber Id. Card - Senior (Incell) - Grigio</t>
  </si>
  <si>
    <t>PRO-630</t>
  </si>
  <si>
    <t>Subscriber Id. Card - Master (Incell) - Oro</t>
  </si>
  <si>
    <t>PRO-631</t>
  </si>
  <si>
    <t>5506B</t>
  </si>
  <si>
    <t>Human (Second Generation)</t>
  </si>
  <si>
    <t>PRO-632</t>
  </si>
  <si>
    <t>Human (Europa Card Show)</t>
  </si>
  <si>
    <t>PRO-633</t>
  </si>
  <si>
    <t>5505B</t>
  </si>
  <si>
    <t>Napoli - Marina di Castel dell'Ovo (Second Generation)</t>
  </si>
  <si>
    <t>PRO-634</t>
  </si>
  <si>
    <t>Napoli - Marina di Castel dell'Ovo (Europa Card Show)</t>
  </si>
  <si>
    <t>PRO-635</t>
  </si>
  <si>
    <t>Napoli - Marina di Castel dell'Ovo (Forum P.A. 97)</t>
  </si>
  <si>
    <t>PRO-636</t>
  </si>
  <si>
    <t>Napoli - Marina di Castel dell'Ovo</t>
  </si>
  <si>
    <t>PRO-637</t>
  </si>
  <si>
    <t>Napoli - Marina di Castel dell'Ovo - scratch e seriale 0123456789</t>
  </si>
  <si>
    <t>PRO-638</t>
  </si>
  <si>
    <t>Giacinto Gigante - Amalfi coast</t>
  </si>
  <si>
    <t>PRO-639</t>
  </si>
  <si>
    <t>PRO-640</t>
  </si>
  <si>
    <t>Giacinto Gigante - Amalfi coast - scratch e seriale 1234567890</t>
  </si>
  <si>
    <t>PRO-640D</t>
  </si>
  <si>
    <t>Giacinto Gigante - Amalfi coast - scratch e seriale 0123456789 senza chip</t>
  </si>
  <si>
    <t>PRO-641</t>
  </si>
  <si>
    <t>PRO-642A</t>
  </si>
  <si>
    <t>5533a</t>
  </si>
  <si>
    <t>Incard - Demo2</t>
  </si>
  <si>
    <t>PRO-642B</t>
  </si>
  <si>
    <t>Giacinto Gigante - Amalfi coast chip invertito</t>
  </si>
  <si>
    <t>PRO-643</t>
  </si>
  <si>
    <t>5091a</t>
  </si>
  <si>
    <t>Panorama di Napoli (On. Antonio Marzano)</t>
  </si>
  <si>
    <t>PRO-644</t>
  </si>
  <si>
    <t>Napoli - La Darsena (puzzle)</t>
  </si>
  <si>
    <t>PRO-645</t>
  </si>
  <si>
    <t>PRO-646</t>
  </si>
  <si>
    <t>PRO-647</t>
  </si>
  <si>
    <t>PRO-648</t>
  </si>
  <si>
    <t>Puts the future in your hand</t>
  </si>
  <si>
    <t>PRO-649</t>
  </si>
  <si>
    <t>5532A</t>
  </si>
  <si>
    <t>PRO-650</t>
  </si>
  <si>
    <t>Le cose stanno cambiando / Italiano - Retro bianco con seriale / Notch</t>
  </si>
  <si>
    <t>PRO-651</t>
  </si>
  <si>
    <t>Le cose stanno cambiando / Italiano</t>
  </si>
  <si>
    <t>PRO-652</t>
  </si>
  <si>
    <t>Things Changing The World / Inglese</t>
  </si>
  <si>
    <t>PRO-653</t>
  </si>
  <si>
    <t>PRO-654</t>
  </si>
  <si>
    <t>5535A</t>
  </si>
  <si>
    <t>PRO-655</t>
  </si>
  <si>
    <t>Prova calibrazione millimetrata</t>
  </si>
  <si>
    <t>PRO-656</t>
  </si>
  <si>
    <t>GSM Card alive, SIM non fustellata, freccia piccola, retro bianco</t>
  </si>
  <si>
    <t>PRO-657A</t>
  </si>
  <si>
    <t>GSM Card alive - Plug In, freccia piccola, opaca</t>
  </si>
  <si>
    <t>PRO-657B</t>
  </si>
  <si>
    <t>GSM Card alive - Plug In, freccia piccola, lucida</t>
  </si>
  <si>
    <t>PRO-658</t>
  </si>
  <si>
    <t>GSM Card alive - Plug In, freccia piccola, lucida, www.incard.it</t>
  </si>
  <si>
    <t>Incard - Demo1</t>
  </si>
  <si>
    <t>PRO-659</t>
  </si>
  <si>
    <t>5530A</t>
  </si>
  <si>
    <t>GSM Card alive, SIM non fustellata, freccia grande, lucida</t>
  </si>
  <si>
    <t>PRO-660</t>
  </si>
  <si>
    <t>5531a</t>
  </si>
  <si>
    <t>GSM Card alive - Plug In, freccia grande, lucida</t>
  </si>
  <si>
    <t>PRO-661</t>
  </si>
  <si>
    <t>Mokard Blu - Java Sim (no logo Java Powered sul retro)</t>
  </si>
  <si>
    <t>PRO-662</t>
  </si>
  <si>
    <t>Mokard Blu - Java Sim - Plug In (no logo Java Powered sul retro)</t>
  </si>
  <si>
    <t>PRO-663</t>
  </si>
  <si>
    <t>Mokard Blu - Java Sim</t>
  </si>
  <si>
    <t>PRO-664</t>
  </si>
  <si>
    <t>5527A</t>
  </si>
  <si>
    <t>PRO-665</t>
  </si>
  <si>
    <t>Mokard Blu - Java Sim - Plug In</t>
  </si>
  <si>
    <t>PRO-666</t>
  </si>
  <si>
    <t>PRO-667</t>
  </si>
  <si>
    <t>Mokard Grigia - 3G - Plug In</t>
  </si>
  <si>
    <t>PRO-668</t>
  </si>
  <si>
    <t>Mokard Trasparente - 256k - Plug In</t>
  </si>
  <si>
    <t>PRO-669</t>
  </si>
  <si>
    <t>5529a</t>
  </si>
  <si>
    <t>Mokard Azzurra - InVade - Plug In</t>
  </si>
  <si>
    <t>PRO-670</t>
  </si>
  <si>
    <t>Solutions for mobile</t>
  </si>
  <si>
    <t>PRO-671</t>
  </si>
  <si>
    <t>Web solutions</t>
  </si>
  <si>
    <t>(P) Imp - Einstein</t>
  </si>
  <si>
    <t>(P) Smart Card Solution</t>
  </si>
  <si>
    <t>(B) All Payments Card - InValue (orange)</t>
  </si>
  <si>
    <t>(B) Stored Value Card - Basic (Inpurse)</t>
  </si>
  <si>
    <t>5513a</t>
  </si>
  <si>
    <t>(B) Stored Value Card - Senior (Inpurse)</t>
  </si>
  <si>
    <t>(B) Bank Card - Basic (Inpay)</t>
  </si>
  <si>
    <t>5514a</t>
  </si>
  <si>
    <t>(B) Bank Card - Senior (Inpay)</t>
  </si>
  <si>
    <t>(B) Solutions for banking</t>
  </si>
  <si>
    <t>(B) Stile Carta di credito</t>
  </si>
  <si>
    <t>(S) Memory Secure Card - MS 102 (orange)</t>
  </si>
  <si>
    <t>5518a</t>
  </si>
  <si>
    <t>(S) Memory Secure Card - MS 416</t>
  </si>
  <si>
    <t>(S) Touch Chip</t>
  </si>
  <si>
    <t>(S) SysGillo IPM</t>
  </si>
  <si>
    <t>(S) SysGillo IPM NET-card</t>
  </si>
  <si>
    <t>(S) SysGillo</t>
  </si>
  <si>
    <t>(S) InSign</t>
  </si>
  <si>
    <t>(S) Solutions for ID</t>
  </si>
  <si>
    <t>5544b</t>
  </si>
  <si>
    <t>(S) Combi Card</t>
  </si>
  <si>
    <t>(F) Loyalty card - InLink (blue)</t>
  </si>
  <si>
    <t>5515a</t>
  </si>
  <si>
    <t>(F) Loyalty Card - InLink (grey)</t>
  </si>
  <si>
    <t>(A) Fast Lunch Italiano</t>
  </si>
  <si>
    <t>(A) Fast Lunch Inglese</t>
  </si>
  <si>
    <t>(A) Smart Ticket - Biglietto Elettronico</t>
  </si>
  <si>
    <t>5544a</t>
  </si>
  <si>
    <t>(A) Smart Ticket - Electronic Ticket</t>
  </si>
  <si>
    <t>(A) Tourist card</t>
  </si>
  <si>
    <t>(A) Paytron en.co. Service</t>
  </si>
  <si>
    <t>(D) Driving licence</t>
  </si>
  <si>
    <t>(D) Identification Card</t>
  </si>
  <si>
    <t>(D) Health Card</t>
  </si>
  <si>
    <t>9. Urmet</t>
  </si>
  <si>
    <t>PRO-680</t>
  </si>
  <si>
    <t>Telefono Azzurro</t>
  </si>
  <si>
    <t>PRO-681A</t>
  </si>
  <si>
    <t>Telefono Azzurro EXAMPLE A</t>
  </si>
  <si>
    <t>PRO-681B</t>
  </si>
  <si>
    <t>Telefono Azzurro EXAMPLE B</t>
  </si>
  <si>
    <t>PRO-681C</t>
  </si>
  <si>
    <t>Telefono Azzurro EXAMPLE C</t>
  </si>
  <si>
    <t>PRO-681D</t>
  </si>
  <si>
    <t>Telefono Azzurro EXAMPLE D</t>
  </si>
  <si>
    <t>PRO-681E</t>
  </si>
  <si>
    <t>Telefono Azzurro EXAMPLE E</t>
  </si>
  <si>
    <t>PRO-681F</t>
  </si>
  <si>
    <t>Telefono Azzurro EXAMPLE F</t>
  </si>
  <si>
    <t>PRO-681G</t>
  </si>
  <si>
    <t>Telefono Azzurro EXAMPLE G</t>
  </si>
  <si>
    <t>PRO-681H</t>
  </si>
  <si>
    <t>Telefono Azzurro EXAMPLE H</t>
  </si>
  <si>
    <t>PRO-681L</t>
  </si>
  <si>
    <t>Telefono Azzurro EXAMPLE L</t>
  </si>
  <si>
    <t>PRO-681M</t>
  </si>
  <si>
    <t>Telefono Azzurro EXAMPLE M</t>
  </si>
  <si>
    <t>PRO-682</t>
  </si>
  <si>
    <t>PRO-683</t>
  </si>
  <si>
    <t>Base per Telefono Azzurro</t>
  </si>
  <si>
    <t>PRO-684</t>
  </si>
  <si>
    <t>Banda magnetica verde, filigrana Urmet</t>
  </si>
  <si>
    <t>PRO-685</t>
  </si>
  <si>
    <t>Banda magnetica marrone, filigrana Urmet</t>
  </si>
  <si>
    <t>PRO-686</t>
  </si>
  <si>
    <t>PRO-687</t>
  </si>
  <si>
    <t>Urmet Collaudi - Scheda di Prova</t>
  </si>
  <si>
    <t>PRO-688</t>
  </si>
  <si>
    <t>PRO-689</t>
  </si>
  <si>
    <t>World map - Telecom Geneva '95</t>
  </si>
  <si>
    <t>PRO-690</t>
  </si>
  <si>
    <t>Maintenance Blu (Banda 10mm)</t>
  </si>
  <si>
    <t>PRO-691</t>
  </si>
  <si>
    <t>Programming Rosso (Banda 10mm)</t>
  </si>
  <si>
    <t>PRO-692</t>
  </si>
  <si>
    <t>Sample Verde (Banda 10mm)</t>
  </si>
  <si>
    <t>PRO-693</t>
  </si>
  <si>
    <t>Test Giallo (Banda 10mm)</t>
  </si>
  <si>
    <t>PRO-694</t>
  </si>
  <si>
    <t>Sample Verde - "Urmet Patent piccola" (Banda 10mm)</t>
  </si>
  <si>
    <t>PRO-695</t>
  </si>
  <si>
    <t>Sample Verde - "Urmet Patent piccola" (Banda 6mm)</t>
  </si>
  <si>
    <t>PRO-696</t>
  </si>
  <si>
    <t>Test Giallo - "Urmet Patent piccola" (Banda 10mm)</t>
  </si>
  <si>
    <t>PRO-697</t>
  </si>
  <si>
    <t>Test Giallo - "Urmet Patent piccola" (Banda 8mm)</t>
  </si>
  <si>
    <t>PRO-698</t>
  </si>
  <si>
    <t>5414B</t>
  </si>
  <si>
    <t>Maintenance Blu - "Urmet Patent grande" (Banda 6mm)</t>
  </si>
  <si>
    <t>PRO-699</t>
  </si>
  <si>
    <t>5415B</t>
  </si>
  <si>
    <t>Programming Rosso - "Urmet Patent grande" (Banda 6mm)</t>
  </si>
  <si>
    <t>PRO-700</t>
  </si>
  <si>
    <t>Sample (verde) - IPTLC</t>
  </si>
  <si>
    <t>PRO-701</t>
  </si>
  <si>
    <t>Logo Urmet nero, lato B bianco con banda 8mm intera</t>
  </si>
  <si>
    <t>PRO-701A</t>
  </si>
  <si>
    <t>Logo Urmet nero, lato B bianco con banda 8mm intera - Sovrastampa 50°</t>
  </si>
  <si>
    <t>PRO-702</t>
  </si>
  <si>
    <t xml:space="preserve">Logo Urmet nero/verde; Lato A: logo Urmet a dx, banda 8mm intera, </t>
  </si>
  <si>
    <t>PRO-702A</t>
  </si>
  <si>
    <t>Logo Urmet nero/verde; Lato A: logo Urmet a dx, banda 8mm intera - No trezzatura</t>
  </si>
  <si>
    <t>PRO-703</t>
  </si>
  <si>
    <t>Logo Urmet nero/verde, logo Mantegazza; Lato A: logo Urmet a dx, banda 6mm intera</t>
  </si>
  <si>
    <t>PRO-704</t>
  </si>
  <si>
    <t>Logo Urmet nero/verde, logo Mantegazza; Lato A: logo Urmet a dx, banda 8mm intera</t>
  </si>
  <si>
    <t>PRO-705A</t>
  </si>
  <si>
    <t>Logo Urmet nero/verde, logo Mantegazza; Lato A: logo Urmet a dx, banda 10mm intera marrone lucida</t>
  </si>
  <si>
    <t>PRO-705B</t>
  </si>
  <si>
    <t>Logo Urmet nero/verde, logo Mantegazza; Lato A: logo Urmet a dx, banda 10mm intera marrone opaca</t>
  </si>
  <si>
    <t>PRO-705C</t>
  </si>
  <si>
    <t>Logo Urmet nero/verde, logo Mantegazza; Lato A: logo Urmet a dx, banda 10mm intera nera opaca</t>
  </si>
  <si>
    <t>PRO-706</t>
  </si>
  <si>
    <t>Spiaggia; Lato A: logo Urmet a dx, banda 8mm intera</t>
  </si>
  <si>
    <t>PRO-707</t>
  </si>
  <si>
    <t>Spiaggia; Lato A: logo Urmet a dx, banda 8mm lunga 47mm</t>
  </si>
  <si>
    <t>PRO-708</t>
  </si>
  <si>
    <t>Spiaggia; Lato A: logo Urmet a dx, banda 7mm lunga 49mm</t>
  </si>
  <si>
    <t>PRO-709</t>
  </si>
  <si>
    <t>5422C</t>
  </si>
  <si>
    <t>Montagne; Lato A: bianco, banda 6 mm intera  - No trezzatura</t>
  </si>
  <si>
    <t>PRO-710</t>
  </si>
  <si>
    <t>Montagne; Lato A: logo Urmet a dx, banda 6mm intera</t>
  </si>
  <si>
    <t>PRO-710A</t>
  </si>
  <si>
    <t>Montagne; Lato A: logo Urmet a dx, banda 6 mm intera - No trezzatura</t>
  </si>
  <si>
    <t>PRO-711</t>
  </si>
  <si>
    <t>Montagne; Lato A: logo Urmet a dx, banda 10mm intera nera</t>
  </si>
  <si>
    <t>PRO-712</t>
  </si>
  <si>
    <t>Montagne; Lato A: logo Urmet a dx, banda 10mm intera marrone</t>
  </si>
  <si>
    <t>PRO-712A</t>
  </si>
  <si>
    <t>Montagne; Lato A: logo Urmet a dx, banda 10mm intera - No trezzatura</t>
  </si>
  <si>
    <t>PRO-712B</t>
  </si>
  <si>
    <t>Montagne; Lato A: logo Urmet a dx, senza banda</t>
  </si>
  <si>
    <t>PRO-713</t>
  </si>
  <si>
    <t>Caleidoscopio; Lato A: logo Urmet a dx, banda 6mm intera</t>
  </si>
  <si>
    <t>PRO-714</t>
  </si>
  <si>
    <t>Caleidoscopio; Lato A: logo Urmet a dx, banda 8mm lunga 40mm, filigrana Telecom</t>
  </si>
  <si>
    <t>PRO-715</t>
  </si>
  <si>
    <t>Gatto nero; Lato A: logo Urmet a dx, banda 6mm intera</t>
  </si>
  <si>
    <t>PRO-715A</t>
  </si>
  <si>
    <t>Gatto nero; Lato A: logo Urmet a dx, senza banda</t>
  </si>
  <si>
    <t>PRO-716</t>
  </si>
  <si>
    <t>Gatto bianco; Lato A: logo Urmet a dx, banda 6mm intera</t>
  </si>
  <si>
    <t>PRO-716A</t>
  </si>
  <si>
    <t>Gatto bianco; Lato A: logo Urmet a dx, senza banda</t>
  </si>
  <si>
    <t>PRO-717</t>
  </si>
  <si>
    <t>Lato B: bianco; Lato A: logo Urmet a dx, banda 8mm intera</t>
  </si>
  <si>
    <t>PRO-718</t>
  </si>
  <si>
    <t>Lato B: bianco; Lato A: logo Urmet a dx, banda 8mm lunga 61mm con freccia</t>
  </si>
  <si>
    <t>PRO-719</t>
  </si>
  <si>
    <t>Lato B: bianco; Lato A: logo Urmet a dx, banda 8mm lunga 40mm con freccia, filigrana Telecom</t>
  </si>
  <si>
    <t>PRO-720</t>
  </si>
  <si>
    <t xml:space="preserve">Lato B: bianco; Lato A: bianco, banda 8mm lunga 40mm con freccia, filigrana Telecom, </t>
  </si>
  <si>
    <t>PRO-721</t>
  </si>
  <si>
    <t>Lato B: bianco; Lato A: bianco con stampa URTxxxxx, banda 8mm lunga 40mm con freccia, filigrana Telecom</t>
  </si>
  <si>
    <t>PRO-722</t>
  </si>
  <si>
    <t>Prova seriale piccolo sopra CAB</t>
  </si>
  <si>
    <t>PRO-723A</t>
  </si>
  <si>
    <t>Prova obliterazione meccanica spaziatura stretta</t>
  </si>
  <si>
    <t>PRO-723B</t>
  </si>
  <si>
    <t>Prova obliterazione meccanica spaziatura ampia</t>
  </si>
  <si>
    <t>PRO-723C</t>
  </si>
  <si>
    <t>Prova obliterazione meccanica poco accentuata</t>
  </si>
  <si>
    <t>PRO-724</t>
  </si>
  <si>
    <t>SAMPLE freccia verde/rossa</t>
  </si>
  <si>
    <t>PRO-725</t>
  </si>
  <si>
    <t>SAMPLE telefono rosso</t>
  </si>
  <si>
    <t>PRO-726</t>
  </si>
  <si>
    <t>SAMPLE telefono grigio</t>
  </si>
  <si>
    <t>PRO-727A</t>
  </si>
  <si>
    <t>Telefono pubblico, retro verde</t>
  </si>
  <si>
    <t>PRO-727B</t>
  </si>
  <si>
    <t>Telefono pubblico, retro verde, test, con Serial Number 00 000 0000x</t>
  </si>
  <si>
    <t>PRO-727C</t>
  </si>
  <si>
    <t>Telefono pubblico, retro verde, con numero seriale</t>
  </si>
  <si>
    <t>PRO-728</t>
  </si>
  <si>
    <t>PRO-729</t>
  </si>
  <si>
    <t>PRO-729A</t>
  </si>
  <si>
    <t>Europa card show, spazi per chip bianco</t>
  </si>
  <si>
    <t>PRO-730</t>
  </si>
  <si>
    <t>PRO-730A</t>
  </si>
  <si>
    <t>PRO-731</t>
  </si>
  <si>
    <t>PRO-731A</t>
  </si>
  <si>
    <t>PRO-732</t>
  </si>
  <si>
    <t>Telecom 99 Geneva</t>
  </si>
  <si>
    <t>PRO-732A</t>
  </si>
  <si>
    <t>Telecom 99 Geneva, spazi per chip bianco</t>
  </si>
  <si>
    <t>PRO-733</t>
  </si>
  <si>
    <t>Urmet Sud, lucida, base</t>
  </si>
  <si>
    <t>PRO-734</t>
  </si>
  <si>
    <t>Urmet Sud, lucida, chip S35 a sinistra</t>
  </si>
  <si>
    <t>PRO-735</t>
  </si>
  <si>
    <t>Urmet Sud, lucida, chip IN4 a sinistra</t>
  </si>
  <si>
    <t>PRO-735A</t>
  </si>
  <si>
    <t>Urmet Sud, lucida, slot piccolo a sinistra</t>
  </si>
  <si>
    <t>PRO-736</t>
  </si>
  <si>
    <t>Urmet Sud, lucida, chip TH04 a sinistra, slot grande a destra</t>
  </si>
  <si>
    <t>PRO-737</t>
  </si>
  <si>
    <t>Urmet Sud, opaca, base</t>
  </si>
  <si>
    <t>PRO-738</t>
  </si>
  <si>
    <t>Urmet Sud, opaca, chip S35 a sinistra</t>
  </si>
  <si>
    <t>PRO-739</t>
  </si>
  <si>
    <t>Urmet Sud, opaca, chip CHT09 a sinistra</t>
  </si>
  <si>
    <t>PRO-739A</t>
  </si>
  <si>
    <t>Urmet Sud, opaca, slot piccolo a sinistra</t>
  </si>
  <si>
    <t>PRO-740</t>
  </si>
  <si>
    <t>Urmet Sud, opaca, chip CHT09 a destra</t>
  </si>
  <si>
    <t>PRO-740A</t>
  </si>
  <si>
    <t>Urmet Sud, opaca, slot piccolo a destra</t>
  </si>
  <si>
    <t>PRO-740B</t>
  </si>
  <si>
    <t>Urmet Sud, opaca, chip S35 a destra</t>
  </si>
  <si>
    <t>PRO-741</t>
  </si>
  <si>
    <t>Urmet Sud, opaca, chip S35 a sinistra, chip S35 a destra</t>
  </si>
  <si>
    <t>PRO-741A</t>
  </si>
  <si>
    <t>Urmet Sud, opaca, slot piccolo a sinistra, chip S35 a destra</t>
  </si>
  <si>
    <t>PRO-741B</t>
  </si>
  <si>
    <t>Urmet Sud, opaca, chip S35 a sinistra, slot piccolo a destra</t>
  </si>
  <si>
    <t>PRO-741C</t>
  </si>
  <si>
    <t>Urmet Sud, opaca, slot piccolo a sinistra, slot piccolo a destra</t>
  </si>
  <si>
    <t>PRO-742</t>
  </si>
  <si>
    <t>Urmet Sud, opaca, chip TH04 a sinistra</t>
  </si>
  <si>
    <t>PRO-742A</t>
  </si>
  <si>
    <t>Urmet Sud, opaca, slot grande a sinistra</t>
  </si>
  <si>
    <t>PRO-743</t>
  </si>
  <si>
    <t>Urmet Sud, opaca, slot grande a sinistra, chip TH04 a destra</t>
  </si>
  <si>
    <t>PRO-744</t>
  </si>
  <si>
    <t>Urmet Sud, opaca, chip TH04 a destra</t>
  </si>
  <si>
    <t>PRO-745</t>
  </si>
  <si>
    <t>Urmet Sud, opaca,chip SC-A a sinistra applicato con scotch</t>
  </si>
  <si>
    <t>PRO-746</t>
  </si>
  <si>
    <t>Hi-Tech day by day.- CeBIT rossa</t>
  </si>
  <si>
    <t>PRO-746A</t>
  </si>
  <si>
    <t>Hi-Tech day by day.- CeBIT rossa senza chip</t>
  </si>
  <si>
    <t>PRO-747</t>
  </si>
  <si>
    <t>Hi-Tech day by day - CeBIT grigia</t>
  </si>
  <si>
    <t>PRO-748</t>
  </si>
  <si>
    <t>Always Close to You - CeBIT</t>
  </si>
  <si>
    <t>PRO-749</t>
  </si>
  <si>
    <t>Nuovi terminali ISDN, scritta "SCHEDA TELEFONICA" bianco su nero</t>
  </si>
  <si>
    <t>PRO-750</t>
  </si>
  <si>
    <t>Nuovi terminali ISDN, scritta "SCHEDA TELEFONICA" bianco su rosso, scadenza bianca</t>
  </si>
  <si>
    <t>PRO-751</t>
  </si>
  <si>
    <t>Nuovi terminali ISDN, scritta "SCHEDA TELEFONICA" bianco su rosso, scadenza nera</t>
  </si>
  <si>
    <t>PRO-752</t>
  </si>
  <si>
    <t>Carta di attivazione per terminali E.P.T. base</t>
  </si>
  <si>
    <t>PRO-753</t>
  </si>
  <si>
    <t>Carta di attivazione per terminali E.P.T. CARTA MASTER</t>
  </si>
  <si>
    <t>PRO-754</t>
  </si>
  <si>
    <t>Carta di attivazione per terminali E.P.T. CARTA TEST LETTORE TRACCE 2,3</t>
  </si>
  <si>
    <t>10. Prove materiale</t>
  </si>
  <si>
    <t>PRO-770</t>
  </si>
  <si>
    <t>Prova supporto Datatrack - con banda magnetica e filigrana interna</t>
  </si>
  <si>
    <t>PRO-771</t>
  </si>
  <si>
    <t>Prova supporto Datatrack - senza banda magnetica e filigrana interna</t>
  </si>
  <si>
    <t>PRO-772</t>
  </si>
  <si>
    <t>Prova supporto Datatrack - trezzatura disegnata</t>
  </si>
  <si>
    <t>PRO-773</t>
  </si>
  <si>
    <t>Cartoncino avorio ruvido, banda nera 13 mm</t>
  </si>
  <si>
    <t>PRO-774</t>
  </si>
  <si>
    <t>Cartoncino avorio, banda marrone 10mm, con trezzatura</t>
  </si>
  <si>
    <t>PRO-775</t>
  </si>
  <si>
    <t>Cartoncino avorio, banda grigia di controllo, banda marrone 10mm, con trezzatura</t>
  </si>
  <si>
    <t>PRO-776</t>
  </si>
  <si>
    <t>Cartoncino avorio, banda grigia di controllo, banda nera 9mm</t>
  </si>
  <si>
    <t>PRO-777</t>
  </si>
  <si>
    <t>Cartoncino avorio, banda grigia di controllo, banda marrone 8mm</t>
  </si>
  <si>
    <t>PRO-778</t>
  </si>
  <si>
    <t>PVC lucido sottile, avorio, banda marrone 6 mm</t>
  </si>
  <si>
    <t>PRO-779</t>
  </si>
  <si>
    <t>PVC lucido sottile, blu, banda marrone 6 mm</t>
  </si>
  <si>
    <t>PRO-780</t>
  </si>
  <si>
    <t>PVC lucido sottile, bianco, banda nera 10 mm, senza trezzatura</t>
  </si>
  <si>
    <t>PRO-781</t>
  </si>
  <si>
    <t>PVC lucido sottile, bianco, banda nera 10 mm, con trezzatura</t>
  </si>
  <si>
    <t>PRO-781A</t>
  </si>
  <si>
    <t>PVC lucido sottile, bianco, banda marrone 10 mm, con trezzatura</t>
  </si>
  <si>
    <t>PRO-782</t>
  </si>
  <si>
    <t>PVC lucido sottile, bianco, banda grigia di controllo, banda 8mm</t>
  </si>
  <si>
    <t>PRO-783</t>
  </si>
  <si>
    <t>PVC lucido sottile, bianco, banda grigia di controllo ribaltata, banda 8mm</t>
  </si>
  <si>
    <t>PRO-784</t>
  </si>
  <si>
    <t>PVC opaco sottile, bianco, banda nera 6 mm, con trezzatura</t>
  </si>
  <si>
    <t>PRO-785</t>
  </si>
  <si>
    <t>Supporto bianco con filigrana SIP, senza banda</t>
  </si>
  <si>
    <t>PRO-786</t>
  </si>
  <si>
    <t>Supporto bianco con filigrana rilievo Telecom, senza banda</t>
  </si>
  <si>
    <t>PRO-787</t>
  </si>
  <si>
    <t>Lato A: bianco con filigrana Telecom, Lato B bianco</t>
  </si>
  <si>
    <t>PRO-788</t>
  </si>
  <si>
    <t>PVC lucido spesso, bianco entrambi i lati, con trezzatura</t>
  </si>
  <si>
    <t>2. Usi speciali</t>
  </si>
  <si>
    <t>1. Parlamento</t>
  </si>
  <si>
    <t>PAR-1B</t>
  </si>
  <si>
    <t>Senato della Repubblica (B)</t>
  </si>
  <si>
    <t>PAR-1</t>
  </si>
  <si>
    <t>PAR-1V</t>
  </si>
  <si>
    <t>Senato della Repubblica (riquadro con contorno blu)</t>
  </si>
  <si>
    <t>PAR-2B</t>
  </si>
  <si>
    <t>Camera dei Deputati, banda 14 mm e foro verde 6mm (B)</t>
  </si>
  <si>
    <t>PAR-2</t>
  </si>
  <si>
    <t>Camera dei Deputati, banda 14 mm e foro verde 6mm</t>
  </si>
  <si>
    <t>PAR-3B</t>
  </si>
  <si>
    <t>Camera dei Deputati, banda 19 mm e foro verde 6mm (B)</t>
  </si>
  <si>
    <t>PAR-3</t>
  </si>
  <si>
    <t>Camera dei Deputati, banda 19 mm e foro verde 6mm</t>
  </si>
  <si>
    <t>PAR-4B</t>
  </si>
  <si>
    <t>Camera dei Deputati, banda 19 mm e foro verde 7mm (B)</t>
  </si>
  <si>
    <t>PAR-4</t>
  </si>
  <si>
    <t>Camera dei Deputati, banda 19 mm e foro verde 7mm</t>
  </si>
  <si>
    <t>PAR-5B</t>
  </si>
  <si>
    <t>Camera dei Deputati, banda 19 mm e foro trasparente 7mm (B)</t>
  </si>
  <si>
    <t>PAR-5</t>
  </si>
  <si>
    <t>Camera dei Deputati, banda 19 mm e foro trasparente 7mm</t>
  </si>
  <si>
    <t>PAR-6</t>
  </si>
  <si>
    <t>Far</t>
  </si>
  <si>
    <t>PAR-T1</t>
  </si>
  <si>
    <t>Camera dei Deputati - Prova rossa</t>
  </si>
  <si>
    <t>PAR-T2</t>
  </si>
  <si>
    <t>Camera dei Deputati - Prova verde</t>
  </si>
  <si>
    <t>2. Basi Nato</t>
  </si>
  <si>
    <t>BNA-T1</t>
  </si>
  <si>
    <t>Bianca (cartoncino)</t>
  </si>
  <si>
    <t>BNA-T2</t>
  </si>
  <si>
    <t>Bianca (pvc sottile)</t>
  </si>
  <si>
    <t>BNA-T3</t>
  </si>
  <si>
    <t>Azzurra (banda marrone)</t>
  </si>
  <si>
    <t>BNA-T3V</t>
  </si>
  <si>
    <t>Azzurra (banda nera)</t>
  </si>
  <si>
    <t>BNA-4B</t>
  </si>
  <si>
    <t>Blu (B)</t>
  </si>
  <si>
    <t>BNA-4</t>
  </si>
  <si>
    <t>Blu (con numerazione)</t>
  </si>
  <si>
    <t>3. Ospedali / Easytel</t>
  </si>
  <si>
    <t>OSP-0</t>
  </si>
  <si>
    <t>Visotax</t>
  </si>
  <si>
    <t>OSP-1</t>
  </si>
  <si>
    <t>Progetto insieme (codice 001/)</t>
  </si>
  <si>
    <t>OSP-2</t>
  </si>
  <si>
    <t>Progetto insieme (codice 002/)</t>
  </si>
  <si>
    <t>OSP-3</t>
  </si>
  <si>
    <t>Progetto insieme (codice 03/)</t>
  </si>
  <si>
    <t>OSP-4</t>
  </si>
  <si>
    <t>Progetto insieme (codice 04/)</t>
  </si>
  <si>
    <t>OSP-5</t>
  </si>
  <si>
    <t>Progetto insieme (codice 05/)</t>
  </si>
  <si>
    <t>OSP-6</t>
  </si>
  <si>
    <t>Progetto insieme - Alto Adige (codice 06/)</t>
  </si>
  <si>
    <t>OSP-7</t>
  </si>
  <si>
    <t>Progetto insieme - Alto Adige (codice 07/)</t>
  </si>
  <si>
    <t>OSP-8</t>
  </si>
  <si>
    <t>Progetto insieme (codice 08/)</t>
  </si>
  <si>
    <t>OSP-9</t>
  </si>
  <si>
    <t>Progetto insieme (codice 09/)</t>
  </si>
  <si>
    <t>OSP-10</t>
  </si>
  <si>
    <t>Progetto insieme - Osp. Ancona (codice 10/)</t>
  </si>
  <si>
    <t>OSP-11</t>
  </si>
  <si>
    <t>Progetto insieme (codice 11/)</t>
  </si>
  <si>
    <t>OSP-12</t>
  </si>
  <si>
    <t>Progetto insieme (codice 12/)</t>
  </si>
  <si>
    <t>OSP-13</t>
  </si>
  <si>
    <t>Progetto insieme (codice 13/)</t>
  </si>
  <si>
    <t>OSP-14</t>
  </si>
  <si>
    <t>Progetto insieme - S. Matteo di Pavia (codice 14/)</t>
  </si>
  <si>
    <t>OSP-15</t>
  </si>
  <si>
    <t>Progetto insieme - S. Matteo di Pavia (codice 15/)</t>
  </si>
  <si>
    <t>OSP-16</t>
  </si>
  <si>
    <t>Progetto insieme - Alto Adige (codice 16/)</t>
  </si>
  <si>
    <t>OSP-17</t>
  </si>
  <si>
    <t>Progetto insieme - Alto Adige (codice 17/)</t>
  </si>
  <si>
    <t>OSP-18</t>
  </si>
  <si>
    <t>Progetto insieme (codice 18/)</t>
  </si>
  <si>
    <t>EAS-1</t>
  </si>
  <si>
    <t>Logo Urmet nero</t>
  </si>
  <si>
    <t>EAS-2</t>
  </si>
  <si>
    <t>Logo Urmet nero con freccia</t>
  </si>
  <si>
    <t>EAS-3</t>
  </si>
  <si>
    <t>EAS-4</t>
  </si>
  <si>
    <t>Logo Urmet nero/verde piccolo</t>
  </si>
  <si>
    <t>EAS-5</t>
  </si>
  <si>
    <t>Supporto trasparente (codice 01/xxxxx)</t>
  </si>
  <si>
    <t>EAS-6</t>
  </si>
  <si>
    <t>Supporto bianco lucido (codice 01/xxxxx)</t>
  </si>
  <si>
    <t>EAS-6A</t>
  </si>
  <si>
    <t>Supporto bianco lucido (codice 01/xxxx)</t>
  </si>
  <si>
    <t>EAS-7</t>
  </si>
  <si>
    <t>EAS-7A</t>
  </si>
  <si>
    <t>Supporto bianco lucido (codice 01/xxxxx) - senza banda</t>
  </si>
  <si>
    <t>EAS-7B</t>
  </si>
  <si>
    <t>Supporto bianco lucido (codice 01/xxxxx) - senza banda e seriale</t>
  </si>
  <si>
    <t>EAS-8</t>
  </si>
  <si>
    <t>Supporto bianco opaco (codice 02/xxxxx)</t>
  </si>
  <si>
    <t>EAS-9</t>
  </si>
  <si>
    <t>EAS-10</t>
  </si>
  <si>
    <t>Supporto bianco opaco, doppia lingua, senza codice</t>
  </si>
  <si>
    <t>EAS-11</t>
  </si>
  <si>
    <t>4. Carte di credito</t>
  </si>
  <si>
    <t>CCR-1</t>
  </si>
  <si>
    <t>Carta di credito teledonica per apparecchio pubblico - bianca</t>
  </si>
  <si>
    <t>CCR-2</t>
  </si>
  <si>
    <t>Carta di credito teledonica per apparecchio pubblico - blu/gialla</t>
  </si>
  <si>
    <t>CCR-3</t>
  </si>
  <si>
    <t>SIP Bianca - Tipo I (B)</t>
  </si>
  <si>
    <t>CCR-3a</t>
  </si>
  <si>
    <t>SIP Bianca - Tipo I (B) - Adesivo bianco/argento in basso</t>
  </si>
  <si>
    <t>CCR-4</t>
  </si>
  <si>
    <t>SIP Bianca - Tipo I, con seriale</t>
  </si>
  <si>
    <t>CCR-4a</t>
  </si>
  <si>
    <t>SIP Bianca - Tipo I, con seriale - Adesivo certificazione a destra</t>
  </si>
  <si>
    <t>CCR-5</t>
  </si>
  <si>
    <t>SIP Bianca - Tipo II (B)</t>
  </si>
  <si>
    <t>CCR-6</t>
  </si>
  <si>
    <t>Sip Bianca - Tipo II, con seriale</t>
  </si>
  <si>
    <t>CCR-6a</t>
  </si>
  <si>
    <t>Sip Bianca - Tipo II, con seriale - Adesivo certificazione a destra</t>
  </si>
  <si>
    <t>CCR-7</t>
  </si>
  <si>
    <t>SIP Bianca - Tipo I, omaggio</t>
  </si>
  <si>
    <t>CCR-7a</t>
  </si>
  <si>
    <t>SIP Bianca - Tipo I, omaggio - Adesivo bianco/argento in basso</t>
  </si>
  <si>
    <t>CCR-8</t>
  </si>
  <si>
    <t>06/88</t>
  </si>
  <si>
    <t>Carta bianca - Sip Test Card</t>
  </si>
  <si>
    <t>CCR-9</t>
  </si>
  <si>
    <t>Visa Blu - prova Sip</t>
  </si>
  <si>
    <t>CCR-10</t>
  </si>
  <si>
    <t>Visa Blu Olimpiadi - prova Sip</t>
  </si>
  <si>
    <t>CCR-11</t>
  </si>
  <si>
    <t>Visa Grigia Olimpiadi - prova BAI Sip</t>
  </si>
  <si>
    <t>CCR-12</t>
  </si>
  <si>
    <t>Visa Grigia Olimpiadi - prova Sip</t>
  </si>
  <si>
    <t>CCR-13</t>
  </si>
  <si>
    <t>Diners Club - Prova Sip</t>
  </si>
  <si>
    <t>CCR-14</t>
  </si>
  <si>
    <t>CCR-15</t>
  </si>
  <si>
    <t>Diners Club - Test Card</t>
  </si>
  <si>
    <t>CCR-16</t>
  </si>
  <si>
    <t>Diners Club - Carta Test</t>
  </si>
  <si>
    <t>CCR-17</t>
  </si>
  <si>
    <t>CCR-18</t>
  </si>
  <si>
    <t>CCR-19</t>
  </si>
  <si>
    <t>CCR-20</t>
  </si>
  <si>
    <t>Agosto 96</t>
  </si>
  <si>
    <t>CCR-21</t>
  </si>
  <si>
    <t>CartaSì - Test Sip Linate / Fiumicino</t>
  </si>
  <si>
    <t>CCR-22</t>
  </si>
  <si>
    <t>CCR-23</t>
  </si>
  <si>
    <t>92/12</t>
  </si>
  <si>
    <t>CartaSì - Carta Scaduta SIP</t>
  </si>
  <si>
    <t>CCR-24</t>
  </si>
  <si>
    <t>CartaSì - Prova Sip</t>
  </si>
  <si>
    <t>CCR-25</t>
  </si>
  <si>
    <t>CCR-26</t>
  </si>
  <si>
    <t>CartaSì - Fuori Range</t>
  </si>
  <si>
    <t>CCR-27</t>
  </si>
  <si>
    <t>95/03</t>
  </si>
  <si>
    <t>CartaSì - Carta di Test per Prove Telefoniche</t>
  </si>
  <si>
    <t>CCR-28</t>
  </si>
  <si>
    <t>Am. Express - Carta Test Sip - Scaduta</t>
  </si>
  <si>
    <t>CCR-29</t>
  </si>
  <si>
    <t>Am. Express - Carta Test Sip - Range List</t>
  </si>
  <si>
    <t>CCR-30</t>
  </si>
  <si>
    <t>Am. Express - Carta Test Sip - Valida</t>
  </si>
  <si>
    <t>CCR-31</t>
  </si>
  <si>
    <t>Am. Express - Carta Test Sip - EBF</t>
  </si>
  <si>
    <t>CCR-32</t>
  </si>
  <si>
    <t>Am. Express - Carta Test Sip - EDC</t>
  </si>
  <si>
    <t>CCR-33</t>
  </si>
  <si>
    <t>SIP grigia - Retro bianco</t>
  </si>
  <si>
    <t>CCR-34</t>
  </si>
  <si>
    <t>SIP grigia - Senza righe (B)</t>
  </si>
  <si>
    <t>CCR-35</t>
  </si>
  <si>
    <t>SIP grigia - Senza righe, logo Urmet a destra (B)</t>
  </si>
  <si>
    <t>CCR-36</t>
  </si>
  <si>
    <t>SIP grigia - Contratto 1234567</t>
  </si>
  <si>
    <t>CCR-37</t>
  </si>
  <si>
    <t>SIP grigia - Contratto 8888888</t>
  </si>
  <si>
    <t>CCR-38</t>
  </si>
  <si>
    <t>SIP grigia - Prove tecniche SIP</t>
  </si>
  <si>
    <t>CCR-39</t>
  </si>
  <si>
    <t>SIP grigia - Contratto 0010000</t>
  </si>
  <si>
    <t>CCR-40</t>
  </si>
  <si>
    <t>SIP grigia (B)</t>
  </si>
  <si>
    <t>CCR-41</t>
  </si>
  <si>
    <t>SIP grigia</t>
  </si>
  <si>
    <t>CCR-41a</t>
  </si>
  <si>
    <t>SIP grigia - data con caratteri larghi</t>
  </si>
  <si>
    <t>CCR-42</t>
  </si>
  <si>
    <t>CCR-42a</t>
  </si>
  <si>
    <t>CCR-43</t>
  </si>
  <si>
    <t>CCR-43a</t>
  </si>
  <si>
    <t>CCR-44</t>
  </si>
  <si>
    <t>SIP grigia - Alto Adige (B)</t>
  </si>
  <si>
    <t>CCR-45</t>
  </si>
  <si>
    <t>SIP grigia - Alto Adige</t>
  </si>
  <si>
    <t>CCR-46</t>
  </si>
  <si>
    <t>CCR-47</t>
  </si>
  <si>
    <t>CCR-48</t>
  </si>
  <si>
    <t>Prova SIP credito commerciale (B)</t>
  </si>
  <si>
    <t>CCR-49</t>
  </si>
  <si>
    <t>Prova SIP credito telefonico - I tipo (B)</t>
  </si>
  <si>
    <t>CCR-50</t>
  </si>
  <si>
    <t>Prova SIP credito telefonico - I tipo - Prove tecniche SIP</t>
  </si>
  <si>
    <t>CCR-51</t>
  </si>
  <si>
    <t>Prova SIP credito telefonico - II tipo (B)</t>
  </si>
  <si>
    <t>CCR-52</t>
  </si>
  <si>
    <t>Prova SIP credito telefonico - II tipo - Prove tecniche SIP</t>
  </si>
  <si>
    <t>CCR-53</t>
  </si>
  <si>
    <t>Prova Telecom credito telefonico - II tipo (B)</t>
  </si>
  <si>
    <t>CCR-54</t>
  </si>
  <si>
    <t>Prova Telecom credito telefonico - II tipo - Prove tecniche Telecom</t>
  </si>
  <si>
    <t>CCR-55</t>
  </si>
  <si>
    <t>Telecom azzurra - Prove tecniche Telecom</t>
  </si>
  <si>
    <t>CCR-56</t>
  </si>
  <si>
    <t>Telecom azzurra - Mario Rossi, Telecom Italia</t>
  </si>
  <si>
    <t>CCR-57</t>
  </si>
  <si>
    <t>Telecom azzurra - Milano, Italy</t>
  </si>
  <si>
    <t>CCR-58</t>
  </si>
  <si>
    <t>Telecom azzurra - Base</t>
  </si>
  <si>
    <t>CCR-59</t>
  </si>
  <si>
    <t>Telecom azzurra - Nominativa</t>
  </si>
  <si>
    <t>CCR-60A</t>
  </si>
  <si>
    <t>CCR-60Aa</t>
  </si>
  <si>
    <t>Telecom azzurra - Neutra</t>
  </si>
  <si>
    <t>CCR-60D</t>
  </si>
  <si>
    <t>CCR-60Da</t>
  </si>
  <si>
    <t>CCR-60E</t>
  </si>
  <si>
    <t>CCR-60G</t>
  </si>
  <si>
    <t>CCR-60Ga</t>
  </si>
  <si>
    <t>CCR-60L</t>
  </si>
  <si>
    <t>CCR-61A</t>
  </si>
  <si>
    <t>CCR-61B</t>
  </si>
  <si>
    <t>CCR-61C</t>
  </si>
  <si>
    <t>CCR-61Ca</t>
  </si>
  <si>
    <t>CCR-61D</t>
  </si>
  <si>
    <t>CCR-61E</t>
  </si>
  <si>
    <t>CCR-61Ea</t>
  </si>
  <si>
    <t>CCR-61Fa</t>
  </si>
  <si>
    <t>CCR-61H</t>
  </si>
  <si>
    <t>CCR-61I</t>
  </si>
  <si>
    <t>CCR-61K</t>
  </si>
  <si>
    <t>CCR-62A</t>
  </si>
  <si>
    <t>CCR-62B</t>
  </si>
  <si>
    <t>CCR-62C</t>
  </si>
  <si>
    <t>CCR-62D</t>
  </si>
  <si>
    <t>CCR-62G</t>
  </si>
  <si>
    <t>CCR-62H</t>
  </si>
  <si>
    <t>CCR-62J</t>
  </si>
  <si>
    <t>CCR-62K</t>
  </si>
  <si>
    <t>CCR-62L</t>
  </si>
  <si>
    <t>CCR-63A</t>
  </si>
  <si>
    <t>CCR-63E</t>
  </si>
  <si>
    <t>CCR-63G</t>
  </si>
  <si>
    <t>CCR-63H</t>
  </si>
  <si>
    <t>CCR-63K</t>
  </si>
  <si>
    <t>CCR-64C</t>
  </si>
  <si>
    <t>CCR-64D</t>
  </si>
  <si>
    <t>CCR-65D</t>
  </si>
  <si>
    <t>CCR-65F</t>
  </si>
  <si>
    <t>CCR-66</t>
  </si>
  <si>
    <t>Telecom azzurra - Alto Adige - Base</t>
  </si>
  <si>
    <t>CCR-67G</t>
  </si>
  <si>
    <t>Telecom azzurra - Alto Adige - Nominativa</t>
  </si>
  <si>
    <t>5. Call-IT</t>
  </si>
  <si>
    <t>CAL-1</t>
  </si>
  <si>
    <t>Arancione I tipo - Base</t>
  </si>
  <si>
    <t>CAL-2</t>
  </si>
  <si>
    <t>Arancione I tipo - Prove tecniche Telecom (senza codice)</t>
  </si>
  <si>
    <t>CAL-3</t>
  </si>
  <si>
    <t>Arancione I tipo - Prove tecniche Telecom (codice 00000)</t>
  </si>
  <si>
    <t>CAL-4G</t>
  </si>
  <si>
    <t>Arancione I tipo  - Nominativa</t>
  </si>
  <si>
    <t>CAL-4K</t>
  </si>
  <si>
    <t>CAL-5D</t>
  </si>
  <si>
    <t>CAL-6</t>
  </si>
  <si>
    <t>Arancione I tipo - Corporate - Base</t>
  </si>
  <si>
    <t>CAL-7</t>
  </si>
  <si>
    <t>Arancione I tipo - Corporate - Prove tecniche Telecom</t>
  </si>
  <si>
    <t>CAL-8H</t>
  </si>
  <si>
    <t>Arancione I tipo - Corporate - Nominativa</t>
  </si>
  <si>
    <t>CAL-8K</t>
  </si>
  <si>
    <t>CAL-9</t>
  </si>
  <si>
    <t>Blu - Base</t>
  </si>
  <si>
    <t>CAL-10</t>
  </si>
  <si>
    <t>Blu - Neutra</t>
  </si>
  <si>
    <t>CAL-11</t>
  </si>
  <si>
    <t>Blu (con PIN coperto da scratch) - Neutra</t>
  </si>
  <si>
    <t>CAL-12</t>
  </si>
  <si>
    <t>Arancione II tipo - Base</t>
  </si>
  <si>
    <t>CAL-13</t>
  </si>
  <si>
    <t>Blu Omnia - Neutra</t>
  </si>
  <si>
    <t>CAL-14</t>
  </si>
  <si>
    <t>Blu Omnia (con PIN coperto da scratch) - Neutra</t>
  </si>
  <si>
    <t>CAL-15</t>
  </si>
  <si>
    <t>Blu Omnia (con PIN coperto da scratch) - Nominativa</t>
  </si>
  <si>
    <t>CAL-16</t>
  </si>
  <si>
    <t>Blu Omnia - Base</t>
  </si>
  <si>
    <t>CAL-17</t>
  </si>
  <si>
    <t>CAL-18G</t>
  </si>
  <si>
    <t>Blu Omnia - Nominativa</t>
  </si>
  <si>
    <t>CAL-18H</t>
  </si>
  <si>
    <t>CAL-18I</t>
  </si>
  <si>
    <t>CAL-18J</t>
  </si>
  <si>
    <t>CAL-19D</t>
  </si>
  <si>
    <t>CAL-19E</t>
  </si>
  <si>
    <t>CAL-19F</t>
  </si>
  <si>
    <t>CAL-19K</t>
  </si>
  <si>
    <t>CAL-20A</t>
  </si>
  <si>
    <t>CAL-20B</t>
  </si>
  <si>
    <t>CAL-20E</t>
  </si>
  <si>
    <t>CAL-20F</t>
  </si>
  <si>
    <t>CAL-20H</t>
  </si>
  <si>
    <t>CAL-20L</t>
  </si>
  <si>
    <t>CAL-21A</t>
  </si>
  <si>
    <t>CAL-21E</t>
  </si>
  <si>
    <t>CAL-21G</t>
  </si>
  <si>
    <t>CAL-22</t>
  </si>
  <si>
    <t>Omnia Corporate - Base</t>
  </si>
  <si>
    <t>3R</t>
  </si>
  <si>
    <t>CAL-23</t>
  </si>
  <si>
    <t>CAL-24</t>
  </si>
  <si>
    <t>Omnia Corporate - Campione di prova</t>
  </si>
  <si>
    <t>CAL-25G</t>
  </si>
  <si>
    <t>Omnia Corporate - Nominativa</t>
  </si>
  <si>
    <t>CAL-25Ga</t>
  </si>
  <si>
    <t>Omnia Corporate - Neutra</t>
  </si>
  <si>
    <t>CAL-25H</t>
  </si>
  <si>
    <t>CAL-25J</t>
  </si>
  <si>
    <t>CAL-25K</t>
  </si>
  <si>
    <t>CAL-26D</t>
  </si>
  <si>
    <t>CAL-26G</t>
  </si>
  <si>
    <t>CAL-26H</t>
  </si>
  <si>
    <t>CAL-26I</t>
  </si>
  <si>
    <t>CAL-26J</t>
  </si>
  <si>
    <t>CAL-26K</t>
  </si>
  <si>
    <t>CAL-27C</t>
  </si>
  <si>
    <t>CAL-27J</t>
  </si>
  <si>
    <t>CAL-28C</t>
  </si>
  <si>
    <t>CAL-28E</t>
  </si>
  <si>
    <t>CAL-29</t>
  </si>
  <si>
    <t>Omnia Corporate - sole - Base</t>
  </si>
  <si>
    <t>CAL-30</t>
  </si>
  <si>
    <t>Omnia Corporate - sole (Mario Rossi)</t>
  </si>
  <si>
    <t>CAL-31A</t>
  </si>
  <si>
    <t>Omnia Corporate - sole - Nominativa</t>
  </si>
  <si>
    <t>CAL-32</t>
  </si>
  <si>
    <t>Italcard</t>
  </si>
  <si>
    <t>CAL-33</t>
  </si>
  <si>
    <t>2000/2001</t>
  </si>
  <si>
    <t>Italcard (logo Confitalia piccolo)</t>
  </si>
  <si>
    <t>CAL-34</t>
  </si>
  <si>
    <t>Italcard (logo Confitalia grande)</t>
  </si>
  <si>
    <t>CAL-35</t>
  </si>
  <si>
    <t>Italcard (logo Confitalia piccolo, no assicurazione)</t>
  </si>
  <si>
    <t>CAL-36</t>
  </si>
  <si>
    <t>Italcard (logo Confitalia grande, no assicurazione)</t>
  </si>
  <si>
    <t>CAL-37</t>
  </si>
  <si>
    <t>Alitalia I tipo - Base</t>
  </si>
  <si>
    <t>CAL-38</t>
  </si>
  <si>
    <t>Alitalia I tipo - Nominativa</t>
  </si>
  <si>
    <t>CAL-39</t>
  </si>
  <si>
    <t>Alitalia II tipo - Base</t>
  </si>
  <si>
    <t>CAL-40K</t>
  </si>
  <si>
    <t>Alitalia II tipo - Nominativa</t>
  </si>
  <si>
    <t>CAL-40L</t>
  </si>
  <si>
    <t>CAL-41A</t>
  </si>
  <si>
    <t>CAL-42E</t>
  </si>
  <si>
    <t>05/00</t>
  </si>
  <si>
    <t>CAL-43</t>
  </si>
  <si>
    <t>Targa - Numero contratto - Base</t>
  </si>
  <si>
    <t>CAL-44K</t>
  </si>
  <si>
    <t>Targa - Numero contratto - Nominativa</t>
  </si>
  <si>
    <t>CAL-44L</t>
  </si>
  <si>
    <t>CAL-45A</t>
  </si>
  <si>
    <t>CAL-45H</t>
  </si>
  <si>
    <t>CAL-45K</t>
  </si>
  <si>
    <t>CAL-46D</t>
  </si>
  <si>
    <t>CAL-47</t>
  </si>
  <si>
    <t>Targa - Numero carta (B) - Base</t>
  </si>
  <si>
    <t>CAL-48</t>
  </si>
  <si>
    <t>Confindustria (B) - Base</t>
  </si>
  <si>
    <t>CAL-49</t>
  </si>
  <si>
    <t>Confindustria - Nominativa</t>
  </si>
  <si>
    <t>CAL-50</t>
  </si>
  <si>
    <t>CIM - Confederazione italiani nel mondo - Base</t>
  </si>
  <si>
    <t>CAL-51</t>
  </si>
  <si>
    <t>Cartasì (B) - Base</t>
  </si>
  <si>
    <t>CAL-52G</t>
  </si>
  <si>
    <t>Cartasì - Nominativa</t>
  </si>
  <si>
    <t>CAL-53G</t>
  </si>
  <si>
    <t>07/00</t>
  </si>
  <si>
    <t>RiveCard corporate</t>
  </si>
  <si>
    <t>CAL-54</t>
  </si>
  <si>
    <t>Club Comunico 187 - Base</t>
  </si>
  <si>
    <t>CAL-55</t>
  </si>
  <si>
    <t>Club Comunico 187 - Nominativa</t>
  </si>
  <si>
    <t>CAL-56</t>
  </si>
  <si>
    <t>Comunico - Base</t>
  </si>
  <si>
    <t>CAL-57</t>
  </si>
  <si>
    <t>Comunico (codice grande) - Nominativa</t>
  </si>
  <si>
    <t>CAL-58a</t>
  </si>
  <si>
    <t>Comunico (codice piccolo) - Neutra</t>
  </si>
  <si>
    <t>6. Sala stampa</t>
  </si>
  <si>
    <t>STM-1</t>
  </si>
  <si>
    <t>STM-2B</t>
  </si>
  <si>
    <t>STM-2</t>
  </si>
  <si>
    <t>STM-3B</t>
  </si>
  <si>
    <t>STM-4T</t>
  </si>
  <si>
    <t>Italia '90 - Prove SIP (scritta bianca su una riga)</t>
  </si>
  <si>
    <t>STM-5T</t>
  </si>
  <si>
    <t>Italia '90 - Prove SIP (scritta nera su una riga)</t>
  </si>
  <si>
    <t>STM-6T</t>
  </si>
  <si>
    <t>Italia '90 - Prove SIP (scritta nera su due righe)</t>
  </si>
  <si>
    <t>STM7B</t>
  </si>
  <si>
    <t>STM7</t>
  </si>
  <si>
    <t>STM8</t>
  </si>
  <si>
    <t>Semestre di presidenzia italiana CEE (retro rosso)</t>
  </si>
  <si>
    <t>STM-9B</t>
  </si>
  <si>
    <t>Semestre di presidenzia italiana CEE (retro giallo) - Base</t>
  </si>
  <si>
    <t>STM-9</t>
  </si>
  <si>
    <t>Semestre di presidenzia italiana CEE (retro giallo)</t>
  </si>
  <si>
    <t>STM-10</t>
  </si>
  <si>
    <t>Semestre di presidenzia italiana CEE (retro grigio)</t>
  </si>
  <si>
    <t>STM-11</t>
  </si>
  <si>
    <t>Semestre di presidenzia italiana CEE (retro grigio, senza scritte)</t>
  </si>
  <si>
    <t>STM-12</t>
  </si>
  <si>
    <t>STM-13</t>
  </si>
  <si>
    <t>STM-14B</t>
  </si>
  <si>
    <t>STM-14</t>
  </si>
  <si>
    <t>STM-15B</t>
  </si>
  <si>
    <t>STM-15</t>
  </si>
  <si>
    <t>STM-16B</t>
  </si>
  <si>
    <t>STM-16</t>
  </si>
  <si>
    <t>STM-17B</t>
  </si>
  <si>
    <t>STM-17</t>
  </si>
  <si>
    <t>STM-18B</t>
  </si>
  <si>
    <t>STM-18</t>
  </si>
  <si>
    <t>STM-19</t>
  </si>
  <si>
    <t>STM-20</t>
  </si>
  <si>
    <t>STM-21</t>
  </si>
  <si>
    <t>STM-22</t>
  </si>
  <si>
    <t>Monza - 64° GP di F1</t>
  </si>
  <si>
    <t>STM-23</t>
  </si>
  <si>
    <t>STM-24</t>
  </si>
  <si>
    <t>STM-25B</t>
  </si>
  <si>
    <t>Napoli - Summit 94 G7 - Carta di servizio - Base</t>
  </si>
  <si>
    <t>STM-25T</t>
  </si>
  <si>
    <t>Napoli - Summit 94 G7 - Carta di servizio</t>
  </si>
  <si>
    <t>Incard IN3</t>
  </si>
  <si>
    <t>STM-26</t>
  </si>
  <si>
    <t>Napoli - Summit 94 G7</t>
  </si>
  <si>
    <t>STM-27T</t>
  </si>
  <si>
    <t>STM-28T</t>
  </si>
  <si>
    <t>STM-29</t>
  </si>
  <si>
    <t>STM-30</t>
  </si>
  <si>
    <t>STM-31</t>
  </si>
  <si>
    <t>Carta base Iritel</t>
  </si>
  <si>
    <t>STM-32</t>
  </si>
  <si>
    <t>Iritel MMT</t>
  </si>
  <si>
    <t>STM-33B</t>
  </si>
  <si>
    <t>Carta base Telecom (Logo 36mm, "issued") - Base</t>
  </si>
  <si>
    <t>STM-33BV</t>
  </si>
  <si>
    <t>Carta base Telecom (Logo 36mm, "iussed") - Base</t>
  </si>
  <si>
    <t>STM-33</t>
  </si>
  <si>
    <t>Carta base Telecom (Logo 36mm, "issued")</t>
  </si>
  <si>
    <t>STM-34</t>
  </si>
  <si>
    <t>Carta base Telecom (Logo 42mm,banda 13mm)</t>
  </si>
  <si>
    <t>STM-34V</t>
  </si>
  <si>
    <t>Carta base Telecom (Logo 42mm,banda 11mm)</t>
  </si>
  <si>
    <t>STM-35A</t>
  </si>
  <si>
    <t>Scheda base con chip a destra - Base</t>
  </si>
  <si>
    <t>Atmel AT02</t>
  </si>
  <si>
    <t>STM-35B</t>
  </si>
  <si>
    <t>Scheda base con chip a sinistra - Base</t>
  </si>
  <si>
    <t>STM-36</t>
  </si>
  <si>
    <t>STM-37</t>
  </si>
  <si>
    <t>STM-38</t>
  </si>
  <si>
    <t>STM-39</t>
  </si>
  <si>
    <t>STM-40</t>
  </si>
  <si>
    <t>STM-41</t>
  </si>
  <si>
    <t>STM-41V</t>
  </si>
  <si>
    <t>STM-42</t>
  </si>
  <si>
    <t>STM-43</t>
  </si>
  <si>
    <t>STM-44</t>
  </si>
  <si>
    <t>STM-44V</t>
  </si>
  <si>
    <t>STM-45</t>
  </si>
  <si>
    <t>STM-45V</t>
  </si>
  <si>
    <t>STM-46</t>
  </si>
  <si>
    <t>STM-47</t>
  </si>
  <si>
    <t>STM-47V</t>
  </si>
  <si>
    <t>STM-48</t>
  </si>
  <si>
    <t>Carta base Telecom - nuovo layout</t>
  </si>
  <si>
    <t>STM-49</t>
  </si>
  <si>
    <t>STM-50</t>
  </si>
  <si>
    <t>STM-51</t>
  </si>
  <si>
    <t>STM-52</t>
  </si>
  <si>
    <t>STM-53</t>
  </si>
  <si>
    <t>STM-54</t>
  </si>
  <si>
    <t>STM-55</t>
  </si>
  <si>
    <t>STM-56</t>
  </si>
  <si>
    <t>STM-57</t>
  </si>
  <si>
    <t>STM-58</t>
  </si>
  <si>
    <t>STM-59</t>
  </si>
  <si>
    <t>STM-60</t>
  </si>
  <si>
    <t>STM-61</t>
  </si>
  <si>
    <t>Milano - IAAF Gran Prix Final</t>
  </si>
  <si>
    <t>STM-62</t>
  </si>
  <si>
    <t>STM-63</t>
  </si>
  <si>
    <t>STM-64</t>
  </si>
  <si>
    <t>STM-65</t>
  </si>
  <si>
    <t>STM-66</t>
  </si>
  <si>
    <t>Roma - World Food Summit (500 U)</t>
  </si>
  <si>
    <t>STM-67</t>
  </si>
  <si>
    <t>C.H.T. CHT11</t>
  </si>
  <si>
    <t>STM-68</t>
  </si>
  <si>
    <t>Sestriere - Campionati mondiali di sci (500 U)</t>
  </si>
  <si>
    <t>STM-69</t>
  </si>
  <si>
    <t>STM-70</t>
  </si>
  <si>
    <t>STM-70V</t>
  </si>
  <si>
    <t>STM-71</t>
  </si>
  <si>
    <t>STM-72</t>
  </si>
  <si>
    <t>STM-73</t>
  </si>
  <si>
    <t>Roma - Davis Cup aprile '97</t>
  </si>
  <si>
    <t>STM-74</t>
  </si>
  <si>
    <t>STM-75</t>
  </si>
  <si>
    <t>STM-76</t>
  </si>
  <si>
    <t>STM-77</t>
  </si>
  <si>
    <t>STM-78</t>
  </si>
  <si>
    <t>STM-79</t>
  </si>
  <si>
    <t>STM-80</t>
  </si>
  <si>
    <t>STM-81</t>
  </si>
  <si>
    <t>San Remo - 1° Festival int. del film musicale</t>
  </si>
  <si>
    <t>STM-82</t>
  </si>
  <si>
    <t>STM-83</t>
  </si>
  <si>
    <t>STM-84</t>
  </si>
  <si>
    <t>STM-85</t>
  </si>
  <si>
    <t>STM-86</t>
  </si>
  <si>
    <t>STM-87</t>
  </si>
  <si>
    <t>STM-88</t>
  </si>
  <si>
    <t>STM-89</t>
  </si>
  <si>
    <t>STM-90</t>
  </si>
  <si>
    <t>23° Congresso eucaristico nazionale (500U)</t>
  </si>
  <si>
    <t>STM-91</t>
  </si>
  <si>
    <t>STM-92</t>
  </si>
  <si>
    <t>STM-93</t>
  </si>
  <si>
    <t>STM-94</t>
  </si>
  <si>
    <t>STM-95</t>
  </si>
  <si>
    <t>STM-96</t>
  </si>
  <si>
    <t>STM-97</t>
  </si>
  <si>
    <t>STM-97V</t>
  </si>
  <si>
    <t>IFAD (logo in bianco e nero)</t>
  </si>
  <si>
    <t>STM-98</t>
  </si>
  <si>
    <t>STM-99</t>
  </si>
  <si>
    <t>STM-100</t>
  </si>
  <si>
    <t>STM-101</t>
  </si>
  <si>
    <t>STM-102</t>
  </si>
  <si>
    <t>STM-103</t>
  </si>
  <si>
    <t>STM-104</t>
  </si>
  <si>
    <t>STM-105</t>
  </si>
  <si>
    <t>STM-106</t>
  </si>
  <si>
    <t>STM-107</t>
  </si>
  <si>
    <t>STM-108</t>
  </si>
  <si>
    <t>STM-109</t>
  </si>
  <si>
    <t>STM-110</t>
  </si>
  <si>
    <t>STM-111</t>
  </si>
  <si>
    <t>STM-112</t>
  </si>
  <si>
    <t>STM-113</t>
  </si>
  <si>
    <t>STM-114</t>
  </si>
  <si>
    <t>STM-115</t>
  </si>
  <si>
    <t>STM-116</t>
  </si>
  <si>
    <t>STM-117</t>
  </si>
  <si>
    <t>STM-118</t>
  </si>
  <si>
    <t>STM-119</t>
  </si>
  <si>
    <t>STM-120</t>
  </si>
  <si>
    <t>STM-121</t>
  </si>
  <si>
    <t>STM-122</t>
  </si>
  <si>
    <t>STM-123</t>
  </si>
  <si>
    <t>STM-124</t>
  </si>
  <si>
    <t>STM-125</t>
  </si>
  <si>
    <t>STM-126</t>
  </si>
  <si>
    <t>STM-127</t>
  </si>
  <si>
    <t>STM-128</t>
  </si>
  <si>
    <t>STM-129</t>
  </si>
  <si>
    <t>STM-130</t>
  </si>
  <si>
    <t>La Course de l'Europe</t>
  </si>
  <si>
    <t>STM-131</t>
  </si>
  <si>
    <t>Bolzano - Championnats d'Europe d'escrime</t>
  </si>
  <si>
    <t>STM-132</t>
  </si>
  <si>
    <t>STM-133</t>
  </si>
  <si>
    <t>STM-134</t>
  </si>
  <si>
    <t>STM-135</t>
  </si>
  <si>
    <t>STM-136</t>
  </si>
  <si>
    <t>STM-137</t>
  </si>
  <si>
    <t>STM-138</t>
  </si>
  <si>
    <t>STM-139</t>
  </si>
  <si>
    <t>STM-140</t>
  </si>
  <si>
    <t>STM-141</t>
  </si>
  <si>
    <t>STM-142</t>
  </si>
  <si>
    <t>STM-143</t>
  </si>
  <si>
    <t>STM-144</t>
  </si>
  <si>
    <t>STM-145</t>
  </si>
  <si>
    <t>STM-146</t>
  </si>
  <si>
    <t>Incard IN4</t>
  </si>
  <si>
    <t>STM-147</t>
  </si>
  <si>
    <t>STM-148</t>
  </si>
  <si>
    <t>STM-149</t>
  </si>
  <si>
    <t>STM-150</t>
  </si>
  <si>
    <t>STM-151</t>
  </si>
  <si>
    <t>STM-152</t>
  </si>
  <si>
    <t>STM-153</t>
  </si>
  <si>
    <t>STM-154</t>
  </si>
  <si>
    <t>STM-155</t>
  </si>
  <si>
    <t>STM-156</t>
  </si>
  <si>
    <t>Monza - 71° GP di F1 (N.E.)</t>
  </si>
  <si>
    <t>7. Mediaphone</t>
  </si>
  <si>
    <t>MPH-1</t>
  </si>
  <si>
    <t>MPH-2</t>
  </si>
  <si>
    <t>Mediaphone card - Colli</t>
  </si>
  <si>
    <t>C.H.T. CHT08</t>
  </si>
  <si>
    <t>MPH-3A</t>
  </si>
  <si>
    <t>Mediaphone Card - Scame - Chip CHT</t>
  </si>
  <si>
    <t>MPH-3B</t>
  </si>
  <si>
    <t>Mediaphone Card - Scame - Chip Siemens</t>
  </si>
  <si>
    <t>Siemens S37</t>
  </si>
  <si>
    <t>MPH-4</t>
  </si>
  <si>
    <t>MPH-5</t>
  </si>
  <si>
    <t>MPH-6</t>
  </si>
  <si>
    <t>MPH-7A</t>
  </si>
  <si>
    <t xml:space="preserve">Europa Card Show 2002 </t>
  </si>
  <si>
    <t>Siemens S35</t>
  </si>
  <si>
    <t>MPH-7B</t>
  </si>
  <si>
    <t>MPH-7C</t>
  </si>
  <si>
    <t>MPH-8</t>
  </si>
  <si>
    <t>MPH-9</t>
  </si>
  <si>
    <t>MPH-10</t>
  </si>
  <si>
    <t>MPH-11</t>
  </si>
  <si>
    <t>MPH-12A</t>
  </si>
  <si>
    <t>Convention Democratici di sinistra (Tir. 50)</t>
  </si>
  <si>
    <t>MPH-12B</t>
  </si>
  <si>
    <t>Convention Democratici di sinistra (Tir. 70)</t>
  </si>
  <si>
    <t>MPH-13</t>
  </si>
  <si>
    <t>MPH-14</t>
  </si>
  <si>
    <t>MPH-15A</t>
  </si>
  <si>
    <t>MPH-15B</t>
  </si>
  <si>
    <t>Campionati canottaggio - 2nd print</t>
  </si>
  <si>
    <t>MPH-16</t>
  </si>
  <si>
    <t>MPH-17</t>
  </si>
  <si>
    <t>MPH-18</t>
  </si>
  <si>
    <t>MPH-19</t>
  </si>
  <si>
    <t>MPH-20A</t>
  </si>
  <si>
    <t>MPH-20B</t>
  </si>
  <si>
    <t>MPH-21</t>
  </si>
  <si>
    <t>MPH-22A</t>
  </si>
  <si>
    <t>MPH-22B</t>
  </si>
  <si>
    <t>MPH-23</t>
  </si>
  <si>
    <t>MPH-24A</t>
  </si>
  <si>
    <t>MPH-24B</t>
  </si>
  <si>
    <t>Campionato canottaggio 2003 - 2nd print</t>
  </si>
  <si>
    <t>MPH-25</t>
  </si>
  <si>
    <t>MPH-26</t>
  </si>
  <si>
    <t>MPH-27</t>
  </si>
  <si>
    <t>MPH-28</t>
  </si>
  <si>
    <t>MPH-29</t>
  </si>
  <si>
    <t>MPH-30</t>
  </si>
  <si>
    <t>MPH-31</t>
  </si>
  <si>
    <t>MPH-32</t>
  </si>
  <si>
    <t>MPH-33</t>
  </si>
  <si>
    <t>MPH-34</t>
  </si>
  <si>
    <t>MPH-35</t>
  </si>
  <si>
    <t>MPH-36</t>
  </si>
  <si>
    <t>MPH-37</t>
  </si>
  <si>
    <t>MPH-38</t>
  </si>
  <si>
    <t>MPH-39</t>
  </si>
  <si>
    <t>Carta base - Nuovo layout</t>
  </si>
  <si>
    <t>MPH-40</t>
  </si>
  <si>
    <t>MPH-41</t>
  </si>
  <si>
    <t>MPH-42</t>
  </si>
  <si>
    <t>MPH-43</t>
  </si>
  <si>
    <t>MPH-44</t>
  </si>
  <si>
    <t>MPH-45</t>
  </si>
  <si>
    <t>MPH-46A</t>
  </si>
  <si>
    <t>MPH-46B</t>
  </si>
  <si>
    <t>Associazione stampa estera (Tiratura 200)</t>
  </si>
  <si>
    <t>MPH-47</t>
  </si>
  <si>
    <t>MPH-48</t>
  </si>
  <si>
    <t>MPH-49</t>
  </si>
  <si>
    <t>MPH-50</t>
  </si>
  <si>
    <t>MPH-51</t>
  </si>
  <si>
    <t>MPH-52</t>
  </si>
  <si>
    <t>MPH-53</t>
  </si>
  <si>
    <t>MPH-54</t>
  </si>
  <si>
    <t>MPH-55</t>
  </si>
  <si>
    <t>MPH-56</t>
  </si>
  <si>
    <t>MPH-57</t>
  </si>
  <si>
    <t>MPH-58</t>
  </si>
  <si>
    <t>XXIV Congresso Eucaristico Bari 2005 I</t>
  </si>
  <si>
    <t>MPH-59</t>
  </si>
  <si>
    <t>XXIV Congresso Eucaristico Bari 2005 - Papa I</t>
  </si>
  <si>
    <t>MPH-60</t>
  </si>
  <si>
    <t>MPH-61</t>
  </si>
  <si>
    <t>XXIV Congresso Eucaristico Bari 2005 II</t>
  </si>
  <si>
    <t>MPH-62</t>
  </si>
  <si>
    <t>MPH-63</t>
  </si>
  <si>
    <t>MPH-64</t>
  </si>
  <si>
    <t>MPH-65</t>
  </si>
  <si>
    <t>MPH-66</t>
  </si>
  <si>
    <t>MPH-67</t>
  </si>
  <si>
    <t>MPH-68</t>
  </si>
  <si>
    <t>MPH-69</t>
  </si>
  <si>
    <t>MPH-70</t>
  </si>
  <si>
    <t>MPH-71</t>
  </si>
  <si>
    <t>MPH-72</t>
  </si>
  <si>
    <t>MPH-73</t>
  </si>
  <si>
    <t>MPH-74</t>
  </si>
  <si>
    <t>MPH-75</t>
  </si>
  <si>
    <t>MPH-76</t>
  </si>
  <si>
    <t>MPH-77</t>
  </si>
  <si>
    <t>MPH-78</t>
  </si>
  <si>
    <t>MPH-79</t>
  </si>
  <si>
    <t>MPH-80</t>
  </si>
  <si>
    <t>MPH-81</t>
  </si>
  <si>
    <t>MPH-T1</t>
  </si>
  <si>
    <t>Charge Card all in one (banda magnetica)</t>
  </si>
  <si>
    <t>MPH-T2</t>
  </si>
  <si>
    <t>Charge Card all in one (banda magnetica + chip AT02 sul fronte)</t>
  </si>
  <si>
    <t>MPH-T3</t>
  </si>
  <si>
    <t>Charge Card all in one (banda magnetica + chip AT02 sul retro)</t>
  </si>
  <si>
    <t>MPH-T4</t>
  </si>
  <si>
    <t>Charge Card (chip AT02 sul retro)</t>
  </si>
  <si>
    <t>MPH-T5</t>
  </si>
  <si>
    <t>Test card Telecom (logo piccolo)</t>
  </si>
  <si>
    <t>MPH-T5A</t>
  </si>
  <si>
    <t>Test card Telecom (logo grande)</t>
  </si>
  <si>
    <t>MPH-T6</t>
  </si>
  <si>
    <t>MPH-T6A</t>
  </si>
  <si>
    <t>MPH-T7</t>
  </si>
  <si>
    <t>Demo card presidenza UE (logo piccolo)</t>
  </si>
  <si>
    <t>MPH-T7A</t>
  </si>
  <si>
    <t>Demo card presidenza UE (logo grande)</t>
  </si>
  <si>
    <t>MPH-T8</t>
  </si>
  <si>
    <t>MPH-T8A</t>
  </si>
  <si>
    <t>MPH-T9</t>
  </si>
  <si>
    <t>Test - Associazione stampa estera</t>
  </si>
  <si>
    <t>MPH-T10</t>
  </si>
  <si>
    <t>8. Prome</t>
  </si>
  <si>
    <t>PRM-1</t>
  </si>
  <si>
    <t>PRM-2</t>
  </si>
  <si>
    <t>4° Congresso DS - Mandela Forum</t>
  </si>
  <si>
    <t>PRM-3A</t>
  </si>
  <si>
    <t>PRM-3B</t>
  </si>
  <si>
    <t>Ericsson Convegno annuale 2007 (Chip differente)</t>
  </si>
  <si>
    <t>PRM-4</t>
  </si>
  <si>
    <t>PRM-5</t>
  </si>
  <si>
    <t>PD - Assemblea costituente 2007</t>
  </si>
  <si>
    <t>PRM-6</t>
  </si>
  <si>
    <t>PD - Assemblea costituente 2008</t>
  </si>
  <si>
    <t>PRM-7</t>
  </si>
  <si>
    <t>PRM-8</t>
  </si>
  <si>
    <t>PD - Elezioni politiche 2008</t>
  </si>
  <si>
    <t>PRM-9</t>
  </si>
  <si>
    <t>PDL - Elezioni politiche 2008</t>
  </si>
  <si>
    <t>PRM-10</t>
  </si>
  <si>
    <t>FAO - Vertice sull'alimentazione</t>
  </si>
  <si>
    <t>PRM-11</t>
  </si>
  <si>
    <t>FAO - Conference on world food security</t>
  </si>
  <si>
    <t>PRM-12</t>
  </si>
  <si>
    <t>FAO - Summit Roma</t>
  </si>
  <si>
    <t>PRM-13</t>
  </si>
  <si>
    <t>PRM-14</t>
  </si>
  <si>
    <t>Manifutura festival 2009</t>
  </si>
  <si>
    <t>PRM-15</t>
  </si>
  <si>
    <t>PDL - Primo congresso nazionale</t>
  </si>
  <si>
    <t>PRM-16</t>
  </si>
  <si>
    <t>PRM-17</t>
  </si>
  <si>
    <t>PRM-18</t>
  </si>
  <si>
    <t>PRM-19</t>
  </si>
  <si>
    <t>PRM-20</t>
  </si>
  <si>
    <t>PRM-21</t>
  </si>
  <si>
    <t>PRM-22</t>
  </si>
  <si>
    <t>V Congresso Giuridico - Consiglio Nazionale Forense</t>
  </si>
  <si>
    <t>PRM-23</t>
  </si>
  <si>
    <t>PDL - Auditorium Conciliazione</t>
  </si>
  <si>
    <t>PRM-24</t>
  </si>
  <si>
    <t>Fondazione Giovanni Falcone - Nave della legalità 2010</t>
  </si>
  <si>
    <t>PRM-25</t>
  </si>
  <si>
    <t>Nicky e la Walkirye</t>
  </si>
  <si>
    <t>PRM-26</t>
  </si>
  <si>
    <t>Generica - I tipo (banda magnetica, logo Telecom basso)</t>
  </si>
  <si>
    <t>PRM-27</t>
  </si>
  <si>
    <t>Generica - II tipo (chip S35, no logo Telecom)</t>
  </si>
  <si>
    <t>PRM-28</t>
  </si>
  <si>
    <t>Generica - III tipo (chip S37, no logo Telecom)</t>
  </si>
  <si>
    <t>PRM-29</t>
  </si>
  <si>
    <t>Generica - IV tipo (chip S35, logo Telecom 16mm)</t>
  </si>
  <si>
    <t>PRM-30</t>
  </si>
  <si>
    <t>Generica - V tipo (chip S37, logo Telecom 18mm)</t>
  </si>
  <si>
    <t>PRM-31</t>
  </si>
  <si>
    <t>PDL - Complesso monumentale S. Spirito in Sassia</t>
  </si>
  <si>
    <t>PRM-32</t>
  </si>
  <si>
    <t>CNA - Auditorium conciliazione</t>
  </si>
  <si>
    <t>PRM-33</t>
  </si>
  <si>
    <t>PRM-34</t>
  </si>
  <si>
    <t>PRM-35</t>
  </si>
  <si>
    <t>VI Congresso Giuridico - Consiglio nazionale forense</t>
  </si>
  <si>
    <t>PRM-36</t>
  </si>
  <si>
    <t>Fondazione Giovanni Falcone - Nave della legalità 2011</t>
  </si>
  <si>
    <t>PRM-37</t>
  </si>
  <si>
    <t>PRM-38</t>
  </si>
  <si>
    <t>Concerto di Natale blu</t>
  </si>
  <si>
    <t>PRM-39</t>
  </si>
  <si>
    <t>Concerto di Natale rossa</t>
  </si>
  <si>
    <t>PRM-40</t>
  </si>
  <si>
    <t>VII Congresso giuridico - Consiglio nazionale forense</t>
  </si>
  <si>
    <t>PRM-41</t>
  </si>
  <si>
    <t>PRM-42</t>
  </si>
  <si>
    <t>Fondazione Giovanni Falcone - Nave della legalità 2012</t>
  </si>
  <si>
    <t>PRM-43</t>
  </si>
  <si>
    <t>PRM-44</t>
  </si>
  <si>
    <t>PRM-45</t>
  </si>
  <si>
    <t>PRM-46</t>
  </si>
  <si>
    <t>PRM-47</t>
  </si>
  <si>
    <t>PRM-48</t>
  </si>
  <si>
    <t>PRM-49</t>
  </si>
  <si>
    <t>PRM-50</t>
  </si>
  <si>
    <t>PRM-51</t>
  </si>
  <si>
    <t>Consiglio Nazionale Forense 2014</t>
  </si>
  <si>
    <t>PRM-52</t>
  </si>
  <si>
    <t>PRM-53</t>
  </si>
  <si>
    <t>Fondazione Giovanni Falcone - Nave della legalità 2014</t>
  </si>
  <si>
    <t>PRM-54</t>
  </si>
  <si>
    <t>PRM-55</t>
  </si>
  <si>
    <t>PRM-56</t>
  </si>
  <si>
    <t>PRM-57</t>
  </si>
  <si>
    <t>PRM-T1</t>
  </si>
  <si>
    <t>Generica - Test card</t>
  </si>
  <si>
    <t>0.02</t>
  </si>
  <si>
    <t>PRM-T2</t>
  </si>
  <si>
    <t>Bianca - Prove - Logo Prome azzurro</t>
  </si>
  <si>
    <t>?</t>
  </si>
  <si>
    <t>PRM-T3</t>
  </si>
  <si>
    <t>IV congresso DS - Mandela Forum - Prove</t>
  </si>
  <si>
    <t>PRM-T4</t>
  </si>
  <si>
    <t>PRM-T5</t>
  </si>
  <si>
    <t>PRM-T6</t>
  </si>
  <si>
    <t>Bianca - logo Prome azzurro e banda rossa</t>
  </si>
  <si>
    <t>PRM-T7</t>
  </si>
  <si>
    <t>Bianca - logo Prome rosso e banda rossa</t>
  </si>
  <si>
    <t>PRM-T8</t>
  </si>
  <si>
    <t>Bianca - logo Prome verde e banda verde</t>
  </si>
  <si>
    <t>PRM-T9</t>
  </si>
  <si>
    <t>PRM-T10</t>
  </si>
  <si>
    <t>PRM-T11</t>
  </si>
  <si>
    <t>9. Giubileo e altri USP</t>
  </si>
  <si>
    <t>GIU-1</t>
  </si>
  <si>
    <t>29.10.1999</t>
  </si>
  <si>
    <t>Prova - Bartolomeo Rossi</t>
  </si>
  <si>
    <t>GIU-2A</t>
  </si>
  <si>
    <t>Nominativa, validità 00.00.0000</t>
  </si>
  <si>
    <t>GIU-2B</t>
  </si>
  <si>
    <t>Neutra, validità 00.00.0000</t>
  </si>
  <si>
    <t>GIU-3A</t>
  </si>
  <si>
    <t>xx.xx.xxxx</t>
  </si>
  <si>
    <t>Nominativa, validità limitata</t>
  </si>
  <si>
    <t>GIU-3B</t>
  </si>
  <si>
    <t>Neutra, validità limitata</t>
  </si>
  <si>
    <t>GIU-4</t>
  </si>
  <si>
    <t>Partecipante evento pilota</t>
  </si>
  <si>
    <t>GIU-5</t>
  </si>
  <si>
    <t>Giubileo bambini e ragazzi</t>
  </si>
  <si>
    <t>GIU-6</t>
  </si>
  <si>
    <t>Giubileo Polizia Municipale</t>
  </si>
  <si>
    <t>USP-1</t>
  </si>
  <si>
    <t>Servizio Videotel SIP - Omaggio</t>
  </si>
  <si>
    <t>USP-2</t>
  </si>
  <si>
    <t>Telecom - Operatori presso il CAAB</t>
  </si>
  <si>
    <t>USP-3</t>
  </si>
  <si>
    <t>Telecom - Servizi tecnici presso il CAAB</t>
  </si>
  <si>
    <t>USP-4</t>
  </si>
  <si>
    <t>Sirti - Servizi tecnici presso il CAAB</t>
  </si>
  <si>
    <t>USP-5</t>
  </si>
  <si>
    <t>Manutenzione impianti TP ISDN - Base</t>
  </si>
  <si>
    <t>USP-6</t>
  </si>
  <si>
    <t>Manutenzione impianti TP ISDN</t>
  </si>
  <si>
    <t>USP-7</t>
  </si>
  <si>
    <t>Business NetCard - Test C.Q.</t>
  </si>
  <si>
    <t>USP-8</t>
  </si>
  <si>
    <t>Business NetCard - Enterprise</t>
  </si>
  <si>
    <t>USP-9</t>
  </si>
  <si>
    <t>Busoness NetCard - Export</t>
  </si>
  <si>
    <t>USP-10</t>
  </si>
  <si>
    <t>Busoness NetCard - Euro/USA Gold</t>
  </si>
  <si>
    <t>ANC-1A</t>
  </si>
  <si>
    <t>Porto di Ancona - Adesivo RSLCom colorato lato B</t>
  </si>
  <si>
    <t>Seriale 00 000 xxxxx</t>
  </si>
  <si>
    <t>ANC-1B</t>
  </si>
  <si>
    <t>Porto di Ancona - Adesivo RSLCom nero lato B</t>
  </si>
  <si>
    <t>ANC-2A</t>
  </si>
  <si>
    <t>Porto di Ancona - Adesivo RSLCom lato A (scritta "powered by" 32mm)</t>
  </si>
  <si>
    <t>ANC-2B</t>
  </si>
  <si>
    <t>Porto di Ancona - Adesivo RSLCom lato A (scritta "powered by" 25mm)</t>
  </si>
  <si>
    <t>ANC-3</t>
  </si>
  <si>
    <t>Porto di Ancona - Senza adesivo</t>
  </si>
  <si>
    <t>ANC-4</t>
  </si>
  <si>
    <t>Porto di Ancona - Adesivo Italiansky</t>
  </si>
  <si>
    <t>ANC-5A</t>
  </si>
  <si>
    <t>Porto di Ancona - Adesivo Italiansky (scritta "Porto di Ancona" 32mm)</t>
  </si>
  <si>
    <t>Seriale 00 004 xxxxx</t>
  </si>
  <si>
    <t>ANC-5B</t>
  </si>
  <si>
    <t>Porto di Ancona - Adesivo Italiansky (scritta "Porto di Ancona"28mm)</t>
  </si>
  <si>
    <t>ANC-6</t>
  </si>
  <si>
    <t>ANC-7A</t>
  </si>
  <si>
    <t>Porto di Ancona - Supporto lucido, scritte blu</t>
  </si>
  <si>
    <t>Seriale 03 000 xxxxx</t>
  </si>
  <si>
    <t>ANC-7B</t>
  </si>
  <si>
    <t>ANC-8A</t>
  </si>
  <si>
    <t>Seriale 03 001 xxxxx</t>
  </si>
  <si>
    <t>ANC-8B</t>
  </si>
  <si>
    <t>ANC-9</t>
  </si>
  <si>
    <t>Porto di Ancona - Supporto lucido, scritte nere</t>
  </si>
  <si>
    <t>Seriale 03 002 xxxxx</t>
  </si>
  <si>
    <t>ANC-T1</t>
  </si>
  <si>
    <t>Test - "chip card" con valore in riquadro</t>
  </si>
  <si>
    <t>CNX-1A</t>
  </si>
  <si>
    <t>Connex bianca</t>
  </si>
  <si>
    <t>Seriale 01 000 xxxxx</t>
  </si>
  <si>
    <t>CNX-1B</t>
  </si>
  <si>
    <t>Connex bianca (seriale sovrastampato)</t>
  </si>
  <si>
    <t>CNX-2</t>
  </si>
  <si>
    <t>Seriale 01 001 xxxxx</t>
  </si>
  <si>
    <t>CNX-3</t>
  </si>
  <si>
    <t>Seriale 01 002 xxxxx</t>
  </si>
  <si>
    <t>CNX-4</t>
  </si>
  <si>
    <t>Seriale 01 003 xxxxx</t>
  </si>
  <si>
    <t>CNX-5</t>
  </si>
  <si>
    <t>Connex scacchi</t>
  </si>
  <si>
    <t>CNX-6</t>
  </si>
  <si>
    <t>CNX-7</t>
  </si>
  <si>
    <t>Seriale 8 cifre</t>
  </si>
  <si>
    <t>CNX-8</t>
  </si>
  <si>
    <t>Seriale 01 004 xxxxx</t>
  </si>
  <si>
    <t>CNX-9</t>
  </si>
  <si>
    <t>Seriale 01 005 xxxxx</t>
  </si>
  <si>
    <t>CNX-10</t>
  </si>
  <si>
    <t>Seriale 01 006 xxxxx</t>
  </si>
  <si>
    <t>CNX-11</t>
  </si>
  <si>
    <t>Seriale 01 007 xxxxx</t>
  </si>
  <si>
    <t>CNX-12</t>
  </si>
  <si>
    <t>Seriale 01 009 xxxxx</t>
  </si>
  <si>
    <t>CNX-13</t>
  </si>
  <si>
    <t>Seriale 01 010 xxxxx</t>
  </si>
  <si>
    <t>CNX-14</t>
  </si>
  <si>
    <t>Seriale 01 011 xxxxx</t>
  </si>
  <si>
    <t>CNX-15</t>
  </si>
  <si>
    <t>Seriale 01 012 xxxxx</t>
  </si>
  <si>
    <t>CNX-16</t>
  </si>
  <si>
    <t>Seriale 01 013 xxxxx</t>
  </si>
  <si>
    <t>CNX-17</t>
  </si>
  <si>
    <t>Connex blu</t>
  </si>
  <si>
    <t>CNX-18</t>
  </si>
  <si>
    <t>CNX-19</t>
  </si>
  <si>
    <t>Seriale 03 003 xxxxx</t>
  </si>
  <si>
    <t>CNX-20</t>
  </si>
  <si>
    <t>Connex International</t>
  </si>
  <si>
    <t>CNX-21</t>
  </si>
  <si>
    <t>CNX-22</t>
  </si>
  <si>
    <t>PIT-1</t>
  </si>
  <si>
    <t>Seriale 0001/xxxxxx</t>
  </si>
  <si>
    <t>PIT-2</t>
  </si>
  <si>
    <t>Seriale 1001/xxxxxx</t>
  </si>
  <si>
    <t>PIT-3</t>
  </si>
  <si>
    <t>Seriale 2001/xxxxxx</t>
  </si>
  <si>
    <t>PIT-4</t>
  </si>
  <si>
    <t>PITtel (Atlanet)</t>
  </si>
  <si>
    <t>PIT-5</t>
  </si>
  <si>
    <t>Seriale 3001/xxxxxx</t>
  </si>
  <si>
    <t>PIT-6</t>
  </si>
  <si>
    <t>Seriale 4001/xxxxxx</t>
  </si>
  <si>
    <t>GSC-1</t>
  </si>
  <si>
    <t>GSC - Veduta di Firenze</t>
  </si>
  <si>
    <t>Seriale 00000xxx</t>
  </si>
  <si>
    <t>PEP-1</t>
  </si>
  <si>
    <t>Pepper card - Omaggio</t>
  </si>
  <si>
    <t>Seriale 000xxxxxx</t>
  </si>
  <si>
    <t>GSN-1</t>
  </si>
  <si>
    <t>G.S. Net - Best Card</t>
  </si>
  <si>
    <t>SWE-1</t>
  </si>
  <si>
    <t>Seet Point</t>
  </si>
  <si>
    <t>PIN: TESTxxxCODE</t>
  </si>
  <si>
    <t># In collezione</t>
  </si>
  <si>
    <t>Valore G26</t>
  </si>
  <si>
    <t>Prototipi</t>
  </si>
  <si>
    <t>Usi Speciali</t>
  </si>
  <si>
    <t>6. Sala Stampa</t>
  </si>
  <si>
    <t>Internazionali</t>
  </si>
  <si>
    <t>1. Ordinarie</t>
  </si>
  <si>
    <t>2. Test</t>
  </si>
  <si>
    <t>3. Arch</t>
  </si>
  <si>
    <t>4. Base</t>
  </si>
  <si>
    <t>Infostrada</t>
  </si>
  <si>
    <t>2. Remote memory</t>
  </si>
  <si>
    <t>Albacom</t>
  </si>
  <si>
    <t>Tiscali</t>
  </si>
  <si>
    <t>2. Test, Sample, Promocard</t>
  </si>
  <si>
    <t>ATW</t>
  </si>
  <si>
    <t>2. Ricaricasa, Netcard</t>
  </si>
  <si>
    <t>2. Test, dimostrative, powered</t>
  </si>
  <si>
    <t>Altre 
compagnie</t>
  </si>
  <si>
    <t># Varianti</t>
  </si>
  <si>
    <t>1. San Marino</t>
  </si>
  <si>
    <t>2. Vaticano</t>
  </si>
  <si>
    <t>San Marino 
e Vaticano</t>
  </si>
  <si>
    <t>RSM-001</t>
  </si>
  <si>
    <t>RSM-002</t>
  </si>
  <si>
    <t>RSM-003</t>
  </si>
  <si>
    <t>RSM-004</t>
  </si>
  <si>
    <t>RSM-005</t>
  </si>
  <si>
    <t>RSM-006</t>
  </si>
  <si>
    <t>RSM-007</t>
  </si>
  <si>
    <t>RSM-008</t>
  </si>
  <si>
    <t>RSM-009</t>
  </si>
  <si>
    <t>RSM-010</t>
  </si>
  <si>
    <t>RSM-011</t>
  </si>
  <si>
    <t>RSM-012</t>
  </si>
  <si>
    <t>RSM-013</t>
  </si>
  <si>
    <t>RSM-014</t>
  </si>
  <si>
    <t>RSM-015</t>
  </si>
  <si>
    <t>RSM-016</t>
  </si>
  <si>
    <t>RSM-017</t>
  </si>
  <si>
    <t>RSM-018</t>
  </si>
  <si>
    <t>RSM-019</t>
  </si>
  <si>
    <t>RSM-020</t>
  </si>
  <si>
    <t>RSM-021</t>
  </si>
  <si>
    <t>RSM-022</t>
  </si>
  <si>
    <t>RSM-023</t>
  </si>
  <si>
    <t>RSM-024</t>
  </si>
  <si>
    <t>RSM-025</t>
  </si>
  <si>
    <t>RSM-026</t>
  </si>
  <si>
    <t>RSM-027</t>
  </si>
  <si>
    <t>RSM-028</t>
  </si>
  <si>
    <t>RSM-029</t>
  </si>
  <si>
    <t>RSM-030</t>
  </si>
  <si>
    <t>RSM-031</t>
  </si>
  <si>
    <t>RSM-032</t>
  </si>
  <si>
    <t>RSM-033</t>
  </si>
  <si>
    <t>RSM-034</t>
  </si>
  <si>
    <t>RSM-035</t>
  </si>
  <si>
    <t>RSM-039</t>
  </si>
  <si>
    <t>RSM-040</t>
  </si>
  <si>
    <t>RSM-041</t>
  </si>
  <si>
    <t>RSM-042</t>
  </si>
  <si>
    <t>RSM-043</t>
  </si>
  <si>
    <t>RSM-044</t>
  </si>
  <si>
    <t>RSM-045</t>
  </si>
  <si>
    <t>RSM-046</t>
  </si>
  <si>
    <t>RSM-047</t>
  </si>
  <si>
    <t>RSM-048</t>
  </si>
  <si>
    <t>RSM-049</t>
  </si>
  <si>
    <t>RSM-050</t>
  </si>
  <si>
    <t>RSM-051</t>
  </si>
  <si>
    <t>RSM-052</t>
  </si>
  <si>
    <t>RSM-053</t>
  </si>
  <si>
    <t>RSM-054</t>
  </si>
  <si>
    <t>RSM-055</t>
  </si>
  <si>
    <t>RSM-056</t>
  </si>
  <si>
    <t>RSM-057</t>
  </si>
  <si>
    <t>RSM-058</t>
  </si>
  <si>
    <t>RSM-059</t>
  </si>
  <si>
    <t>RSM-060</t>
  </si>
  <si>
    <t>RSM-061</t>
  </si>
  <si>
    <t>RSM-062</t>
  </si>
  <si>
    <t>RSM-063</t>
  </si>
  <si>
    <t>RSM-064</t>
  </si>
  <si>
    <t>RSM-065</t>
  </si>
  <si>
    <t>RSM-066</t>
  </si>
  <si>
    <t>RSM-067</t>
  </si>
  <si>
    <t>RSM-068</t>
  </si>
  <si>
    <t>RSM-069</t>
  </si>
  <si>
    <t>RSM-070</t>
  </si>
  <si>
    <t>RSM-071</t>
  </si>
  <si>
    <t>RSM-072</t>
  </si>
  <si>
    <t>RSM-073</t>
  </si>
  <si>
    <t>RSM-074</t>
  </si>
  <si>
    <t>RSM-075</t>
  </si>
  <si>
    <t>RSM-076</t>
  </si>
  <si>
    <t>RSM-077</t>
  </si>
  <si>
    <t>RSM-078</t>
  </si>
  <si>
    <t>RSM-079</t>
  </si>
  <si>
    <t>RSM-080</t>
  </si>
  <si>
    <t>RSM-081</t>
  </si>
  <si>
    <t>RSM-082</t>
  </si>
  <si>
    <t>RSM-083</t>
  </si>
  <si>
    <t>RSM-084</t>
  </si>
  <si>
    <t>RSM-085</t>
  </si>
  <si>
    <t>RSM-086</t>
  </si>
  <si>
    <t>RSM-087</t>
  </si>
  <si>
    <t>RSM-088</t>
  </si>
  <si>
    <t>RSM-089</t>
  </si>
  <si>
    <t>RSM-090</t>
  </si>
  <si>
    <t>RSM-091</t>
  </si>
  <si>
    <t>RSM-092</t>
  </si>
  <si>
    <t>RSM-093</t>
  </si>
  <si>
    <t>RSM-094</t>
  </si>
  <si>
    <t>RSM-095</t>
  </si>
  <si>
    <t>RSM-096</t>
  </si>
  <si>
    <t>RSM-097</t>
  </si>
  <si>
    <t>RSM-098</t>
  </si>
  <si>
    <t>RSM-099</t>
  </si>
  <si>
    <t>RSM-100</t>
  </si>
  <si>
    <t>RSM-101</t>
  </si>
  <si>
    <t>RSM-102</t>
  </si>
  <si>
    <t>RSM-103</t>
  </si>
  <si>
    <t>RSM-104</t>
  </si>
  <si>
    <t>RSM-105</t>
  </si>
  <si>
    <t>RSM-106</t>
  </si>
  <si>
    <t>RSM-107</t>
  </si>
  <si>
    <t>RSM-108</t>
  </si>
  <si>
    <t>RSM-109</t>
  </si>
  <si>
    <t>RSM-110</t>
  </si>
  <si>
    <t>RSM-111</t>
  </si>
  <si>
    <t>RSM-112</t>
  </si>
  <si>
    <t>RSM-113</t>
  </si>
  <si>
    <t>RSM-114</t>
  </si>
  <si>
    <t>RSM-115</t>
  </si>
  <si>
    <t>RSM-116</t>
  </si>
  <si>
    <t>RSM-117</t>
  </si>
  <si>
    <t>RSM-118</t>
  </si>
  <si>
    <t>RSM-119</t>
  </si>
  <si>
    <t>RSM-120</t>
  </si>
  <si>
    <t>RSM-121</t>
  </si>
  <si>
    <t>RSM-122</t>
  </si>
  <si>
    <t>RSM-123</t>
  </si>
  <si>
    <t>RSM-124</t>
  </si>
  <si>
    <t>RSM-125</t>
  </si>
  <si>
    <t>RSM-126</t>
  </si>
  <si>
    <t>RSM-127</t>
  </si>
  <si>
    <t>RSM-128</t>
  </si>
  <si>
    <t>RSM-129</t>
  </si>
  <si>
    <t>RSM-130</t>
  </si>
  <si>
    <t>RSM-131</t>
  </si>
  <si>
    <t>RSM-132</t>
  </si>
  <si>
    <t>RSM-133</t>
  </si>
  <si>
    <t>RSM-134</t>
  </si>
  <si>
    <t>RSM-135</t>
  </si>
  <si>
    <t>RSM-136</t>
  </si>
  <si>
    <t>RSM-137</t>
  </si>
  <si>
    <t>RSM-138</t>
  </si>
  <si>
    <t>RSM-139</t>
  </si>
  <si>
    <t>RSM-140</t>
  </si>
  <si>
    <t>RSM-141</t>
  </si>
  <si>
    <t>RSM-142</t>
  </si>
  <si>
    <t>RSM-143</t>
  </si>
  <si>
    <t>RSM-144</t>
  </si>
  <si>
    <t>RSM-145</t>
  </si>
  <si>
    <t>RSM-146</t>
  </si>
  <si>
    <t>RSM-147</t>
  </si>
  <si>
    <t>RSM-148</t>
  </si>
  <si>
    <t>RSM-149</t>
  </si>
  <si>
    <t>RSM-150</t>
  </si>
  <si>
    <t>RSM-151</t>
  </si>
  <si>
    <t>RSM-152</t>
  </si>
  <si>
    <t>RSM-153</t>
  </si>
  <si>
    <t>RSM-154</t>
  </si>
  <si>
    <t>RSM-155</t>
  </si>
  <si>
    <t>RSM-156</t>
  </si>
  <si>
    <t>RSM-157</t>
  </si>
  <si>
    <t>RSM-158</t>
  </si>
  <si>
    <t>RSM-159</t>
  </si>
  <si>
    <t>RSM-160</t>
  </si>
  <si>
    <t>RSM-161</t>
  </si>
  <si>
    <t>RSM-162</t>
  </si>
  <si>
    <t>RSM-163</t>
  </si>
  <si>
    <t>RSM-164</t>
  </si>
  <si>
    <t>RSM-165</t>
  </si>
  <si>
    <t>RSM-166</t>
  </si>
  <si>
    <t>RSM-167</t>
  </si>
  <si>
    <t>RSM-168</t>
  </si>
  <si>
    <t>RSM-169</t>
  </si>
  <si>
    <t>RSM-170</t>
  </si>
  <si>
    <t>RSM-171</t>
  </si>
  <si>
    <t>RSM-172</t>
  </si>
  <si>
    <t>RSM-173</t>
  </si>
  <si>
    <t>RSM-174</t>
  </si>
  <si>
    <t>RSM-175</t>
  </si>
  <si>
    <t>RSM-176</t>
  </si>
  <si>
    <t>RSM-177</t>
  </si>
  <si>
    <t>RSM-178</t>
  </si>
  <si>
    <t>RSM-179</t>
  </si>
  <si>
    <t>RSM-180</t>
  </si>
  <si>
    <t>RSM-181</t>
  </si>
  <si>
    <t>RSM-182</t>
  </si>
  <si>
    <t>RSM-183</t>
  </si>
  <si>
    <t>RSM-184</t>
  </si>
  <si>
    <t>RSM-185</t>
  </si>
  <si>
    <t>RSM-186</t>
  </si>
  <si>
    <t>2006-09</t>
  </si>
  <si>
    <t>11/2011</t>
  </si>
  <si>
    <t>Urm</t>
  </si>
  <si>
    <t>Serie Storica</t>
  </si>
  <si>
    <t>Serie Olografica</t>
  </si>
  <si>
    <t>Pronto, chi Parla? - Pisa</t>
  </si>
  <si>
    <t>Pronto, chi parla? - Giappone</t>
  </si>
  <si>
    <t>Pronto, chi parla? - New York</t>
  </si>
  <si>
    <t>Pronto, chi parla? - Berlino</t>
  </si>
  <si>
    <t>Capricorno</t>
  </si>
  <si>
    <t>Acquario</t>
  </si>
  <si>
    <t>Sagittario</t>
  </si>
  <si>
    <t>Cancro</t>
  </si>
  <si>
    <t>Pronto, chi Parla? - Roma</t>
  </si>
  <si>
    <t>Pronto, chi parla? - Londra</t>
  </si>
  <si>
    <t>Pronto, chi parla? - Egitto</t>
  </si>
  <si>
    <t>Pronto, chi parla? - Parigi</t>
  </si>
  <si>
    <t>100° Anniversario Juventus - Agosto 1997</t>
  </si>
  <si>
    <t>100° Anniversario Juventus - Tokyo 1985</t>
  </si>
  <si>
    <t>Ariete</t>
  </si>
  <si>
    <t>Toro</t>
  </si>
  <si>
    <t>Bilancia</t>
  </si>
  <si>
    <t>Pesci</t>
  </si>
  <si>
    <t>Gemelli</t>
  </si>
  <si>
    <t>Leone</t>
  </si>
  <si>
    <t>Vergine</t>
  </si>
  <si>
    <t>Scorpione</t>
  </si>
  <si>
    <t>France '98 - Bandiera</t>
  </si>
  <si>
    <t>France '98 - Piede</t>
  </si>
  <si>
    <t>France '98 - Palla</t>
  </si>
  <si>
    <t>France '98 - Coppa</t>
  </si>
  <si>
    <t>Meeting Rimini '98</t>
  </si>
  <si>
    <t>Bue</t>
  </si>
  <si>
    <t>Tigre</t>
  </si>
  <si>
    <t>Drago</t>
  </si>
  <si>
    <t>Gallo</t>
  </si>
  <si>
    <t>Cento Anni di Milan - Supporters</t>
  </si>
  <si>
    <t>Cento Anni di Milan - Team</t>
  </si>
  <si>
    <t>Decamerone</t>
  </si>
  <si>
    <t>I Tre Moschettieri</t>
  </si>
  <si>
    <t>Le Tigri di Mompracem</t>
  </si>
  <si>
    <t>Via col Vento</t>
  </si>
  <si>
    <t>Veronafil - Il Balcone di Giulietta</t>
  </si>
  <si>
    <t>Veronafil - Verona</t>
  </si>
  <si>
    <t>1700 Anni di Vita</t>
  </si>
  <si>
    <t>1700 Anni di Libertà</t>
  </si>
  <si>
    <t>1700 Anni di Indipendenza</t>
  </si>
  <si>
    <t>1700 Anni di Storia</t>
  </si>
  <si>
    <t>Bimillenario della Nascita di Gesù</t>
  </si>
  <si>
    <t>Le Olimpiadi - Fencing</t>
  </si>
  <si>
    <t>Le Olimpiadi - Shot put</t>
  </si>
  <si>
    <t>Le Olimpiadi - Rowing</t>
  </si>
  <si>
    <t>Le Olimpiadi - Archery</t>
  </si>
  <si>
    <t>Cane</t>
  </si>
  <si>
    <t>Coniglio</t>
  </si>
  <si>
    <t>Maiale</t>
  </si>
  <si>
    <t>Pecora</t>
  </si>
  <si>
    <t>Cavallo</t>
  </si>
  <si>
    <t>Scimmia</t>
  </si>
  <si>
    <t>Serpente</t>
  </si>
  <si>
    <t>Topo</t>
  </si>
  <si>
    <t>IX Giochi dei piccoli Stati d'Europa</t>
  </si>
  <si>
    <t>Giuseppe Verdi - Inno delle Nazioni</t>
  </si>
  <si>
    <t>Giuseppe Verdi - Otello</t>
  </si>
  <si>
    <t>Giuseppe Verdi - Aida</t>
  </si>
  <si>
    <t>La Milizia</t>
  </si>
  <si>
    <t>La Gendarmeria</t>
  </si>
  <si>
    <t>La Guardia del Consiglio</t>
  </si>
  <si>
    <t>La Guardia di Rocca</t>
  </si>
  <si>
    <t>Cento Anni di Premi Nobel - La Letteratura</t>
  </si>
  <si>
    <t>Cento Anni di Premi Nobel - La Medicina e la Fisiologia</t>
  </si>
  <si>
    <t>Cento Anni di Premi Nobel - La Pace e la Fratellanza</t>
  </si>
  <si>
    <t>Cento Anni di Premi Nobel - La Fisica e la Chimica</t>
  </si>
  <si>
    <t>Funghi</t>
  </si>
  <si>
    <t>L'Euro è Leggero e Maneggevole</t>
  </si>
  <si>
    <t>L'Euro è Fonte di Risparmio</t>
  </si>
  <si>
    <t>L'Euro è la Moneta del Futuro</t>
  </si>
  <si>
    <t>Conferenza Internazionale Radioamatori</t>
  </si>
  <si>
    <t>Opere D'Arte a San Marino</t>
  </si>
  <si>
    <t>Il Giornale</t>
  </si>
  <si>
    <t>L'Identità</t>
  </si>
  <si>
    <t>Il Teatro</t>
  </si>
  <si>
    <t>Il Territorio Di San Marino</t>
  </si>
  <si>
    <t>Pace</t>
  </si>
  <si>
    <t>100° Anniversario del Telefono - Gli Albori</t>
  </si>
  <si>
    <t>100° Anniversario del Telefono - Ai Primi del '900</t>
  </si>
  <si>
    <t>100° Anniversario del Telefono - Inaugurazione Linea</t>
  </si>
  <si>
    <t>Le Prime Monete Di San Marino</t>
  </si>
  <si>
    <t>C.E.R.N.</t>
  </si>
  <si>
    <t>Scienziati - Emilio Segrè</t>
  </si>
  <si>
    <t>Scienziati - Alexander Fleming</t>
  </si>
  <si>
    <t>Scienziati - Albert Einstein</t>
  </si>
  <si>
    <t>Inaugurazione Società Della Pace</t>
  </si>
  <si>
    <t>Grandi Navi - Carnival Destiny</t>
  </si>
  <si>
    <t>Grandi Navi - Transatlantico Rex</t>
  </si>
  <si>
    <t>Grandi Navi - Nave Scuola Amerigo Vespucci</t>
  </si>
  <si>
    <t>Idrogeno Da Energia Eolica</t>
  </si>
  <si>
    <t>Pannelli Fotovoltaici</t>
  </si>
  <si>
    <t>Carburanti d'Origine Vegetale</t>
  </si>
  <si>
    <t>Medicina Tibetana</t>
  </si>
  <si>
    <t>Grandi Navi - Queen Mary 2</t>
  </si>
  <si>
    <t>Grandi Navi - Clipper Cutty Sark</t>
  </si>
  <si>
    <t>Grandi Navi - Britannia</t>
  </si>
  <si>
    <t>Opere d'Arte a San Marino 5 - Scuola Di Michele Giambono</t>
  </si>
  <si>
    <t>Opere d'Arte a San Marino 5 - Pittore Umbro del XVI Secolo</t>
  </si>
  <si>
    <t>Opere d'Arte a San Marino 5 - Francesco Menzocchi</t>
  </si>
  <si>
    <t>Grandi Navi - Transatlantico Normandie</t>
  </si>
  <si>
    <t>Grandi Navi - Crystal Serenity</t>
  </si>
  <si>
    <t>Grandi Navi - La Fregata Belle Poule</t>
  </si>
  <si>
    <t>Anno Internazionale del Pianeta Terra - La Profondità</t>
  </si>
  <si>
    <t>Anno Internazionale del Pianeta Terra - La Luna</t>
  </si>
  <si>
    <t>Anno Internazionale del Pianeta Terra - Vista dal Satellite</t>
  </si>
  <si>
    <t>L'importanza del Riciclo</t>
  </si>
  <si>
    <t>Opere d'Arte a San Marino 6 - Pompeo Batoni</t>
  </si>
  <si>
    <t>Grandi Navi - Mayflower</t>
  </si>
  <si>
    <t>Grandi Navi - Titanic</t>
  </si>
  <si>
    <t>Grandi Navi - Andrea Doria</t>
  </si>
  <si>
    <t>500° anniversario Andrea Palladio</t>
  </si>
  <si>
    <t>500° anniversario Andrea Palladio - Villa Poiana</t>
  </si>
  <si>
    <t>500° anniversario Andrea Palladio - La Rotonda</t>
  </si>
  <si>
    <t>Le Locomotive - Rocket di George Stephenson</t>
  </si>
  <si>
    <t>Le Locomotive - Bayard, Ferrovia Napoli-Portici</t>
  </si>
  <si>
    <t>Le Locomotive - Jupiter 4-4-0</t>
  </si>
  <si>
    <t>Marina Busignani Reffi - Macrocosmi</t>
  </si>
  <si>
    <t>Marina Busignani Reffi - Omaggio a Ungaretti</t>
  </si>
  <si>
    <t>Marina Busignani Reffi - Discromie armoniche</t>
  </si>
  <si>
    <t>Marina Busignani Reffi - Senza titolo</t>
  </si>
  <si>
    <t>Citazioni sul Telefono - Carl Gustav Jung</t>
  </si>
  <si>
    <t>Citazioni sul Telefono - C.Monroe Schulz</t>
  </si>
  <si>
    <t>Citazioni sul Telefono - Robert Lembke</t>
  </si>
  <si>
    <t>Citazioni sul Telefono - Isaac Bashevis Singer</t>
  </si>
  <si>
    <t>Ferrovia Transiberiana - Locomotiva FD21 2970</t>
  </si>
  <si>
    <t>Big Boy - Locomotiva a Vapore 4-8-8-4</t>
  </si>
  <si>
    <t>Duchessa di Sutherland - Locomotiva a Vapore 4-6-2</t>
  </si>
  <si>
    <t>Argentina - Locomotiva a Vapore 4-8-0</t>
  </si>
  <si>
    <t>Wright Flyer</t>
  </si>
  <si>
    <t>Blériot XI</t>
  </si>
  <si>
    <t>Spad XIII</t>
  </si>
  <si>
    <t>Fokker Dr.I</t>
  </si>
  <si>
    <t>Le Locomotive - Hudson F7</t>
  </si>
  <si>
    <t>Le Locomotive - Asia Express SL7</t>
  </si>
  <si>
    <t>Le Locomotive - Serie 05 DR</t>
  </si>
  <si>
    <t>Le Locomotive - 221 Serie 12.004</t>
  </si>
  <si>
    <t>Andrea Camilleri - La Rizzagliata</t>
  </si>
  <si>
    <t>Stefano Benni - Pane e Tempesta</t>
  </si>
  <si>
    <t>Fabio Volo - Il Tempo Che Vorrei</t>
  </si>
  <si>
    <t>Niccolò Ammaniti - Che Le Festa Cominci</t>
  </si>
  <si>
    <t>Vickers Vimy</t>
  </si>
  <si>
    <t>Douglas DT-2 World Cruiser</t>
  </si>
  <si>
    <t>Spirit of St Louis, Ryan NYP</t>
  </si>
  <si>
    <t>Savoia-Marchetti S-55X</t>
  </si>
  <si>
    <t>RSM-036A</t>
  </si>
  <si>
    <t>RSM-036B</t>
  </si>
  <si>
    <t>RSM-037A</t>
  </si>
  <si>
    <t>RSM-037B</t>
  </si>
  <si>
    <t>RSM-038A</t>
  </si>
  <si>
    <t>RSM-038B</t>
  </si>
  <si>
    <t>RSM-T1</t>
  </si>
  <si>
    <t>Manufactoring acceptance card</t>
  </si>
  <si>
    <t>2. Test e omaggio</t>
  </si>
  <si>
    <t>RSM-OM1</t>
  </si>
  <si>
    <t>RSM-OM2</t>
  </si>
  <si>
    <t>RSM-OM3</t>
  </si>
  <si>
    <t>Seriale da 20K-94-AA 19.601 SMR-PT a 20K-94-AA 20.000 SMR-PT</t>
  </si>
  <si>
    <t>Seriale da 50K-94-AB 49.601 SMR-PT a 50K-94-AB 50.000 SMR-PT</t>
  </si>
  <si>
    <t>Seriale da 30K-94-AC 29.601 SMR-PT a 30K-94-AC 30.000 SMR-PT</t>
  </si>
  <si>
    <t>14. San Marino</t>
  </si>
  <si>
    <t>15. Vaticano</t>
  </si>
  <si>
    <t>SCV-0</t>
  </si>
  <si>
    <t>SCV-1</t>
  </si>
  <si>
    <t>SCV-2</t>
  </si>
  <si>
    <t>SCV-3</t>
  </si>
  <si>
    <t>SCV-4</t>
  </si>
  <si>
    <t>SCV-5</t>
  </si>
  <si>
    <t>SCV-6</t>
  </si>
  <si>
    <t>SCV-7</t>
  </si>
  <si>
    <t>SCV-8</t>
  </si>
  <si>
    <t>SCV-9</t>
  </si>
  <si>
    <t>SCV-10</t>
  </si>
  <si>
    <t>SCV-11</t>
  </si>
  <si>
    <t>SCV-12</t>
  </si>
  <si>
    <t>SCV-13</t>
  </si>
  <si>
    <t>SCV-14</t>
  </si>
  <si>
    <t>SCV-15</t>
  </si>
  <si>
    <t>SCV-16</t>
  </si>
  <si>
    <t>SCV-17</t>
  </si>
  <si>
    <t>SCV-18</t>
  </si>
  <si>
    <t>SCV-19</t>
  </si>
  <si>
    <t>SCV-20</t>
  </si>
  <si>
    <t>SCV-21</t>
  </si>
  <si>
    <t>SCV-22</t>
  </si>
  <si>
    <t>SCV-23</t>
  </si>
  <si>
    <t>SCV-24</t>
  </si>
  <si>
    <t>SCV-25</t>
  </si>
  <si>
    <t>SCV-26</t>
  </si>
  <si>
    <t>SCV-27</t>
  </si>
  <si>
    <t>SCV-28</t>
  </si>
  <si>
    <t>SCV-29</t>
  </si>
  <si>
    <t>SCV-30</t>
  </si>
  <si>
    <t>SCV-31</t>
  </si>
  <si>
    <t>SCV-32</t>
  </si>
  <si>
    <t>SCV-33</t>
  </si>
  <si>
    <t>SCV-34</t>
  </si>
  <si>
    <t>SCV-35</t>
  </si>
  <si>
    <t>SCV-36</t>
  </si>
  <si>
    <t>SCV-37</t>
  </si>
  <si>
    <t>SCV-38</t>
  </si>
  <si>
    <t>SCV-39</t>
  </si>
  <si>
    <t>SCV-40</t>
  </si>
  <si>
    <t>SCV-41</t>
  </si>
  <si>
    <t>SCV-42</t>
  </si>
  <si>
    <t>SCV-43</t>
  </si>
  <si>
    <t>SCV-44</t>
  </si>
  <si>
    <t>SCV-45</t>
  </si>
  <si>
    <t>SCV-46</t>
  </si>
  <si>
    <t>SCV-47</t>
  </si>
  <si>
    <t>SCV-48</t>
  </si>
  <si>
    <t>SCV-49</t>
  </si>
  <si>
    <t>SCV-50</t>
  </si>
  <si>
    <t>SCV-51</t>
  </si>
  <si>
    <t>SCV-52</t>
  </si>
  <si>
    <t>SCV-53</t>
  </si>
  <si>
    <t>SCV-54</t>
  </si>
  <si>
    <t>SCV-55</t>
  </si>
  <si>
    <t>SCV-56</t>
  </si>
  <si>
    <t>SCV-57</t>
  </si>
  <si>
    <t>SCV-58</t>
  </si>
  <si>
    <t>SCV-59</t>
  </si>
  <si>
    <t>SCV-60</t>
  </si>
  <si>
    <t>SCV-61</t>
  </si>
  <si>
    <t>SCV-62</t>
  </si>
  <si>
    <t>SCV-63</t>
  </si>
  <si>
    <t>SCV-64</t>
  </si>
  <si>
    <t>SCV-65</t>
  </si>
  <si>
    <t>SCV-66</t>
  </si>
  <si>
    <t>SCV-67</t>
  </si>
  <si>
    <t>SCV-68</t>
  </si>
  <si>
    <t>SCV-69</t>
  </si>
  <si>
    <t>SCV-70</t>
  </si>
  <si>
    <t>SCV-71</t>
  </si>
  <si>
    <t>SCV-72</t>
  </si>
  <si>
    <t>SCV-73</t>
  </si>
  <si>
    <t>SCV-74</t>
  </si>
  <si>
    <t>SCV-75</t>
  </si>
  <si>
    <t>SCV-76</t>
  </si>
  <si>
    <t>SCV-77</t>
  </si>
  <si>
    <t>SCV-78</t>
  </si>
  <si>
    <t>SCV-79</t>
  </si>
  <si>
    <t>SCV-80</t>
  </si>
  <si>
    <t>SCV-81</t>
  </si>
  <si>
    <t>SCV-82</t>
  </si>
  <si>
    <t>SCV-83</t>
  </si>
  <si>
    <t>SCV-84</t>
  </si>
  <si>
    <t>SCV-85</t>
  </si>
  <si>
    <t>SCV-86</t>
  </si>
  <si>
    <t>SCV-87</t>
  </si>
  <si>
    <t>SCV-88</t>
  </si>
  <si>
    <t>SCV-89</t>
  </si>
  <si>
    <t>SCV-90</t>
  </si>
  <si>
    <t>SCV-91</t>
  </si>
  <si>
    <t>SCV-92</t>
  </si>
  <si>
    <t>SCV-93</t>
  </si>
  <si>
    <t>SCV-94</t>
  </si>
  <si>
    <t>SCV-95</t>
  </si>
  <si>
    <t>SCV-96</t>
  </si>
  <si>
    <t>SCV-97</t>
  </si>
  <si>
    <t>SCV-98</t>
  </si>
  <si>
    <t>SCV-99</t>
  </si>
  <si>
    <t>SCV-100</t>
  </si>
  <si>
    <t>SCV-101</t>
  </si>
  <si>
    <t>SCV-102</t>
  </si>
  <si>
    <t>SCV-103</t>
  </si>
  <si>
    <t>SCV-104</t>
  </si>
  <si>
    <t>SCV-105</t>
  </si>
  <si>
    <t>SCV-106</t>
  </si>
  <si>
    <t>SCV-107</t>
  </si>
  <si>
    <t>SCV-108</t>
  </si>
  <si>
    <t>SCV-109</t>
  </si>
  <si>
    <t>SCV-110</t>
  </si>
  <si>
    <t>SCV-111</t>
  </si>
  <si>
    <t>SCV-112</t>
  </si>
  <si>
    <t>SCV-113</t>
  </si>
  <si>
    <t>SCV-114</t>
  </si>
  <si>
    <t>SCV-115</t>
  </si>
  <si>
    <t>SCV-116</t>
  </si>
  <si>
    <t>SCV-117</t>
  </si>
  <si>
    <t>SCV-118</t>
  </si>
  <si>
    <t>SCV-119</t>
  </si>
  <si>
    <t>SCV-120</t>
  </si>
  <si>
    <t>SCV-121</t>
  </si>
  <si>
    <t>SCV-122</t>
  </si>
  <si>
    <t>SCV-123</t>
  </si>
  <si>
    <t>SCV-124</t>
  </si>
  <si>
    <t>SCV-125</t>
  </si>
  <si>
    <t>SCV-126</t>
  </si>
  <si>
    <t>SCV-127</t>
  </si>
  <si>
    <t>SCV-128</t>
  </si>
  <si>
    <t>SCV-129</t>
  </si>
  <si>
    <t>SCV-130</t>
  </si>
  <si>
    <t>SCV-131</t>
  </si>
  <si>
    <t>SCV-132</t>
  </si>
  <si>
    <t>SCV-133</t>
  </si>
  <si>
    <t>SCV-134</t>
  </si>
  <si>
    <t>SCV-135</t>
  </si>
  <si>
    <t>SCV-136</t>
  </si>
  <si>
    <t>SCV-137</t>
  </si>
  <si>
    <t>SCV-138</t>
  </si>
  <si>
    <t>SCV-139</t>
  </si>
  <si>
    <t>SCV-140</t>
  </si>
  <si>
    <t>SCV-141</t>
  </si>
  <si>
    <t>SCV-142</t>
  </si>
  <si>
    <t>SCV-143</t>
  </si>
  <si>
    <t>SCV-144</t>
  </si>
  <si>
    <t>SCV-145</t>
  </si>
  <si>
    <t>SCV-146</t>
  </si>
  <si>
    <t>SCV-147</t>
  </si>
  <si>
    <t>SCV-148</t>
  </si>
  <si>
    <t>SCV-149</t>
  </si>
  <si>
    <t>SCV-150</t>
  </si>
  <si>
    <t>SCV-151</t>
  </si>
  <si>
    <t>SCV-152</t>
  </si>
  <si>
    <t>SCV-153</t>
  </si>
  <si>
    <t>SCV-154</t>
  </si>
  <si>
    <t>SCV-155</t>
  </si>
  <si>
    <t>SCV-156</t>
  </si>
  <si>
    <t>SCV-157</t>
  </si>
  <si>
    <t>SCV-158</t>
  </si>
  <si>
    <t>SCV-159</t>
  </si>
  <si>
    <t>SCV-160</t>
  </si>
  <si>
    <t>SCV-161</t>
  </si>
  <si>
    <t>SCV-162</t>
  </si>
  <si>
    <t>SCV-163</t>
  </si>
  <si>
    <t>SCV-164</t>
  </si>
  <si>
    <t>SCV-165</t>
  </si>
  <si>
    <t>SCV-166</t>
  </si>
  <si>
    <t>SCV-167</t>
  </si>
  <si>
    <t>SCV-168</t>
  </si>
  <si>
    <t>SCV-169</t>
  </si>
  <si>
    <t>LEV-001</t>
  </si>
  <si>
    <t>LEV-002</t>
  </si>
  <si>
    <t>LEV-003</t>
  </si>
  <si>
    <t>LEV-004</t>
  </si>
  <si>
    <t>SCV-170</t>
  </si>
  <si>
    <t>SCV-171</t>
  </si>
  <si>
    <t>SCV-172</t>
  </si>
  <si>
    <t>SCV-173</t>
  </si>
  <si>
    <t>SCV-174</t>
  </si>
  <si>
    <t>SCV-175</t>
  </si>
  <si>
    <t>SCV-176</t>
  </si>
  <si>
    <t>SCV-177</t>
  </si>
  <si>
    <t>SCV-178</t>
  </si>
  <si>
    <t>SCV-179</t>
  </si>
  <si>
    <t>SCV-180</t>
  </si>
  <si>
    <t>SCV-181</t>
  </si>
  <si>
    <t>SCV-182</t>
  </si>
  <si>
    <t>SCV-183</t>
  </si>
  <si>
    <t>SCV-184</t>
  </si>
  <si>
    <t>SCV-185</t>
  </si>
  <si>
    <t>SCV-186</t>
  </si>
  <si>
    <t>SCV-187</t>
  </si>
  <si>
    <t>SCV-188</t>
  </si>
  <si>
    <t>SCV-189</t>
  </si>
  <si>
    <t>SCV-190</t>
  </si>
  <si>
    <t>SCV-191</t>
  </si>
  <si>
    <t>SCV-192</t>
  </si>
  <si>
    <t>SCV-193</t>
  </si>
  <si>
    <t>SCV-194</t>
  </si>
  <si>
    <t>SCV-195</t>
  </si>
  <si>
    <t>SCV-196</t>
  </si>
  <si>
    <t>SCV-197</t>
  </si>
  <si>
    <t>SCV-198</t>
  </si>
  <si>
    <t>SCV-199</t>
  </si>
  <si>
    <t>SCV-200</t>
  </si>
  <si>
    <t>SCV-201</t>
  </si>
  <si>
    <t>SCV-202</t>
  </si>
  <si>
    <t>SCV-203</t>
  </si>
  <si>
    <t>SCV-204</t>
  </si>
  <si>
    <t>SCV-205</t>
  </si>
  <si>
    <t>SCV-206</t>
  </si>
  <si>
    <t>SCV-207</t>
  </si>
  <si>
    <t>SCV-208</t>
  </si>
  <si>
    <t>SCV-209</t>
  </si>
  <si>
    <t>SCV-210</t>
  </si>
  <si>
    <t>SCV-211</t>
  </si>
  <si>
    <t>SCV-212</t>
  </si>
  <si>
    <t>SCV-213</t>
  </si>
  <si>
    <t>SCV-214</t>
  </si>
  <si>
    <t>SCV-215</t>
  </si>
  <si>
    <t>SCV-216</t>
  </si>
  <si>
    <t>SCV-217</t>
  </si>
  <si>
    <t>GDM-001</t>
  </si>
  <si>
    <t>GDM-002</t>
  </si>
  <si>
    <t>GDM-003</t>
  </si>
  <si>
    <t>GDM-004</t>
  </si>
  <si>
    <t>SCV-218</t>
  </si>
  <si>
    <t>SCV-219</t>
  </si>
  <si>
    <t>SCV-220</t>
  </si>
  <si>
    <t>SCV-221</t>
  </si>
  <si>
    <t>SCV-222</t>
  </si>
  <si>
    <t>SCV-223</t>
  </si>
  <si>
    <t>SCV-224</t>
  </si>
  <si>
    <t>SCV-225</t>
  </si>
  <si>
    <t>SCV-226</t>
  </si>
  <si>
    <t>SCV-227</t>
  </si>
  <si>
    <t>SCV-228</t>
  </si>
  <si>
    <t>SCV-229</t>
  </si>
  <si>
    <t>SCV-230</t>
  </si>
  <si>
    <t>SCV-231</t>
  </si>
  <si>
    <t>SCV-232</t>
  </si>
  <si>
    <t>SCV-233</t>
  </si>
  <si>
    <t>SCV-234</t>
  </si>
  <si>
    <t>SCV-235</t>
  </si>
  <si>
    <t>SCV-236</t>
  </si>
  <si>
    <t>SCV-237</t>
  </si>
  <si>
    <t>SCV-238</t>
  </si>
  <si>
    <t>SCV-239</t>
  </si>
  <si>
    <t>SCV-240</t>
  </si>
  <si>
    <t>SCV-241</t>
  </si>
  <si>
    <t>SCV-242</t>
  </si>
  <si>
    <t>SCV-243</t>
  </si>
  <si>
    <t>SCV-244</t>
  </si>
  <si>
    <t>SCV-245</t>
  </si>
  <si>
    <t>MBC-0001</t>
  </si>
  <si>
    <t>MBC-0002</t>
  </si>
  <si>
    <t>MBC-0003</t>
  </si>
  <si>
    <t>MBC-0004</t>
  </si>
  <si>
    <t>SCV-246</t>
  </si>
  <si>
    <t>SCV-247</t>
  </si>
  <si>
    <t>SCV-248</t>
  </si>
  <si>
    <t>SCV-249</t>
  </si>
  <si>
    <t>SCV-250</t>
  </si>
  <si>
    <t>SCV-251</t>
  </si>
  <si>
    <t>SCV-252</t>
  </si>
  <si>
    <t>SCV-253</t>
  </si>
  <si>
    <t>SCV-254</t>
  </si>
  <si>
    <t>SCV-255</t>
  </si>
  <si>
    <t>SCV-256</t>
  </si>
  <si>
    <t>SCV-257</t>
  </si>
  <si>
    <t>SCV-258</t>
  </si>
  <si>
    <t>SCV-259</t>
  </si>
  <si>
    <t>SCV-260</t>
  </si>
  <si>
    <t>SCV-261</t>
  </si>
  <si>
    <t>SCV-262</t>
  </si>
  <si>
    <t>SCV-263</t>
  </si>
  <si>
    <t>SCV-264</t>
  </si>
  <si>
    <t>SCV-265</t>
  </si>
  <si>
    <t>SCV-266</t>
  </si>
  <si>
    <t>SCV-267</t>
  </si>
  <si>
    <t>SCV-268</t>
  </si>
  <si>
    <t>SCV-269</t>
  </si>
  <si>
    <t>SCV-270</t>
  </si>
  <si>
    <t>SCV-271</t>
  </si>
  <si>
    <t>SCV-272</t>
  </si>
  <si>
    <t>SCV-273</t>
  </si>
  <si>
    <t>SCV-274</t>
  </si>
  <si>
    <t>SCV-275</t>
  </si>
  <si>
    <t>SCV-276</t>
  </si>
  <si>
    <t>SCV-277</t>
  </si>
  <si>
    <t>SCV-278</t>
  </si>
  <si>
    <t>SCV-279</t>
  </si>
  <si>
    <t>SCV-280</t>
  </si>
  <si>
    <t>SCV-281</t>
  </si>
  <si>
    <t>04/1994</t>
  </si>
  <si>
    <t>10/1994</t>
  </si>
  <si>
    <t>01/1995</t>
  </si>
  <si>
    <t>07/1995</t>
  </si>
  <si>
    <t>10/1995</t>
  </si>
  <si>
    <t>12/1995</t>
  </si>
  <si>
    <t>06/1996</t>
  </si>
  <si>
    <t>09/1996</t>
  </si>
  <si>
    <t>11/1996</t>
  </si>
  <si>
    <t>01/1997</t>
  </si>
  <si>
    <t>05/1997</t>
  </si>
  <si>
    <t>08/1997</t>
  </si>
  <si>
    <t>01/1998</t>
  </si>
  <si>
    <t>05/1998</t>
  </si>
  <si>
    <t>08/1998</t>
  </si>
  <si>
    <t>01/1999</t>
  </si>
  <si>
    <t>05/1999</t>
  </si>
  <si>
    <t>08/1999</t>
  </si>
  <si>
    <t>01/2000</t>
  </si>
  <si>
    <t>05/2000</t>
  </si>
  <si>
    <t>08/2000</t>
  </si>
  <si>
    <t>01/2001</t>
  </si>
  <si>
    <t>05/2001</t>
  </si>
  <si>
    <t>08/2001</t>
  </si>
  <si>
    <t>01/2002</t>
  </si>
  <si>
    <t>2.50</t>
  </si>
  <si>
    <t>05/2002</t>
  </si>
  <si>
    <t>08/2002</t>
  </si>
  <si>
    <t>01/2003</t>
  </si>
  <si>
    <t>V° Centenario della Scoperta dell'America</t>
  </si>
  <si>
    <t>Assisi per la Pace</t>
  </si>
  <si>
    <t>Flora Del Nuovo Mondo</t>
  </si>
  <si>
    <t>Francobollo Commemorativo del Santo Natale</t>
  </si>
  <si>
    <t>Michelangelo - Cappella Sistina</t>
  </si>
  <si>
    <t>Musei Vaticani - Sacra Famiglia</t>
  </si>
  <si>
    <t>Natività</t>
  </si>
  <si>
    <t>Cittá Del Vaticano</t>
  </si>
  <si>
    <t>Giornata Mondiale Della Gioventù</t>
  </si>
  <si>
    <t>Anno Europeo Della Natura</t>
  </si>
  <si>
    <t>Anno Della Donna - Raffaello</t>
  </si>
  <si>
    <t>Centenario Della Radio</t>
  </si>
  <si>
    <t>Pinacoteca Vaticana</t>
  </si>
  <si>
    <t>Presepe In Piazza S. Pietro</t>
  </si>
  <si>
    <t>Capolavori - Sassetta</t>
  </si>
  <si>
    <t>Capolavori - Keck</t>
  </si>
  <si>
    <t>Capolavori - Michelangelo</t>
  </si>
  <si>
    <t>Capolavori - Fazzini</t>
  </si>
  <si>
    <t>Viaggi Del Papa - Italia</t>
  </si>
  <si>
    <t>Viaggi Del Papa - Croazia</t>
  </si>
  <si>
    <t>Guardia Svizzera</t>
  </si>
  <si>
    <t>50° di Sacerdozio Giovanni Paolo II</t>
  </si>
  <si>
    <t>Nativitá - Miniatura</t>
  </si>
  <si>
    <t>Fabbrica di San Pietro</t>
  </si>
  <si>
    <t>S. Giovanni di Dio</t>
  </si>
  <si>
    <t>Musei Vaticani - Berlina</t>
  </si>
  <si>
    <t>Perugino</t>
  </si>
  <si>
    <t>Giardini Vaticani</t>
  </si>
  <si>
    <t>Arazzo</t>
  </si>
  <si>
    <t>Musei Vaticani - W. Peter, Tigre Ruggente</t>
  </si>
  <si>
    <t>Cappella Sistina</t>
  </si>
  <si>
    <t>Guardia Svizzera 2</t>
  </si>
  <si>
    <t>Viaggi Del Papa - Libano</t>
  </si>
  <si>
    <t>Paolo VI</t>
  </si>
  <si>
    <t>Bernini</t>
  </si>
  <si>
    <t>Sassoferrato</t>
  </si>
  <si>
    <t>Santa Teresa</t>
  </si>
  <si>
    <t>Radio Vaticana</t>
  </si>
  <si>
    <t>Assisi - Cimabue</t>
  </si>
  <si>
    <t>Palazzo Apostolico - Muziano</t>
  </si>
  <si>
    <t>Melozzo Da Forli</t>
  </si>
  <si>
    <t>Milionesima Carta Telefonica</t>
  </si>
  <si>
    <t>Milionesima Carta Vaticana</t>
  </si>
  <si>
    <t>Codice Sire</t>
  </si>
  <si>
    <t>Guardia Svizzera - Sergente</t>
  </si>
  <si>
    <t>Giovanni Paolo I</t>
  </si>
  <si>
    <t>Don Giacomo Alberione</t>
  </si>
  <si>
    <t>Cappella Sistina - Michelangelo</t>
  </si>
  <si>
    <t>Giovanni Paolo II</t>
  </si>
  <si>
    <t>Raffaello</t>
  </si>
  <si>
    <t>Giovanni XXIII</t>
  </si>
  <si>
    <t>Anno Di Dio Padre</t>
  </si>
  <si>
    <t>Pio XI</t>
  </si>
  <si>
    <t>70° Stato Vaticano</t>
  </si>
  <si>
    <t>Pio XII</t>
  </si>
  <si>
    <t>Beatificazione di Padre Pio</t>
  </si>
  <si>
    <t>Mancini</t>
  </si>
  <si>
    <t>Porta Santa</t>
  </si>
  <si>
    <t>Kosovo 1999</t>
  </si>
  <si>
    <t>La Trinità</t>
  </si>
  <si>
    <t>Madonna col Bambino</t>
  </si>
  <si>
    <t>Facciata della Basilica di San Pietro</t>
  </si>
  <si>
    <t>2000 Anni Nascita Cristo</t>
  </si>
  <si>
    <t>San Paolo Fuori Le Mura</t>
  </si>
  <si>
    <t>Pellegrinaggio al Monte Sinai</t>
  </si>
  <si>
    <t>XLVII Congresso Eucaristico</t>
  </si>
  <si>
    <t>Raffaello, Disputa del Sacramento</t>
  </si>
  <si>
    <t>Beatificazione di Pio IX</t>
  </si>
  <si>
    <t>Basilica di Santa Maria Maggiore</t>
  </si>
  <si>
    <t>Beatificazione di Giovanni XXIII</t>
  </si>
  <si>
    <t>XV Giornata Mondiale della Gioventù - Roma 2000</t>
  </si>
  <si>
    <t>Domenico Cresti, Resurrezione</t>
  </si>
  <si>
    <t>Madonna Della Rota</t>
  </si>
  <si>
    <t>Antoniazzo Romano - San Pietro</t>
  </si>
  <si>
    <t>San Giovanni In Laterano</t>
  </si>
  <si>
    <t>Chiusura Della Porta Santa</t>
  </si>
  <si>
    <t>Antoniazzo Romano - San Paolo</t>
  </si>
  <si>
    <t>Concistoro 2001</t>
  </si>
  <si>
    <t>Perugino - Battesimo</t>
  </si>
  <si>
    <t>Guido Reni - San Matteo</t>
  </si>
  <si>
    <t>Giovanni Bellini - Unzione di Cristo</t>
  </si>
  <si>
    <t>Veduta della Cupola Di S. Pietro</t>
  </si>
  <si>
    <t>Statua Cristo Redentore</t>
  </si>
  <si>
    <t>Pinturicchio - Madonna del Davanzale</t>
  </si>
  <si>
    <t>Primo Euro Vaticano</t>
  </si>
  <si>
    <t>Beato Angelico - San Marco</t>
  </si>
  <si>
    <t>Sancta Sanctorum</t>
  </si>
  <si>
    <t>Michelangelo - Sibilla Libica</t>
  </si>
  <si>
    <t>Cosimo Rosselli - Ultima Cena</t>
  </si>
  <si>
    <t>Giovanni De' Vecchi - San Luca</t>
  </si>
  <si>
    <t>Martirio Di San Paolo</t>
  </si>
  <si>
    <t>150° Anniversario Primo Francobollo Vaticano</t>
  </si>
  <si>
    <t>Giovanni Paolo II sulle Dolomiti</t>
  </si>
  <si>
    <t>Raffaello - San Giovanni Evangelista</t>
  </si>
  <si>
    <t>Adorazione Dei Magi</t>
  </si>
  <si>
    <t>Perugino - I Santi Ercolano e Costanzo</t>
  </si>
  <si>
    <t>Perugino - Madonna dei Decemviri</t>
  </si>
  <si>
    <t>Perugino - S. Lorenzo e Luigi Di Tolosa</t>
  </si>
  <si>
    <t>Madonna Del Rosario</t>
  </si>
  <si>
    <t>San Giorgio e il Drago</t>
  </si>
  <si>
    <t>Giovanni Paolo II, XXV Anniversario</t>
  </si>
  <si>
    <t>Presentazione al Tempio</t>
  </si>
  <si>
    <t>Incoronazione Della Vergine</t>
  </si>
  <si>
    <t>Sposalizio Mistico di Santa Caterina</t>
  </si>
  <si>
    <t>Sacra Famiglia</t>
  </si>
  <si>
    <t>S.Giovanni Battista e l'Angelo</t>
  </si>
  <si>
    <t>Madonna Col Bambino e Angeli</t>
  </si>
  <si>
    <t>Sala Clementina</t>
  </si>
  <si>
    <t>La Tempesta Sedata</t>
  </si>
  <si>
    <t>L'Incontro di Giacobbe con Rachele</t>
  </si>
  <si>
    <t>Giovanni Paolo II - Uniamo le Forze...</t>
  </si>
  <si>
    <t>Annunciazione, Part. 1</t>
  </si>
  <si>
    <t>Annunciazione, Part. 2</t>
  </si>
  <si>
    <t>La Speranza</t>
  </si>
  <si>
    <t>Resurrezione Di Lazzaro</t>
  </si>
  <si>
    <t>Il Buon Pastore</t>
  </si>
  <si>
    <t>San Lorenzo</t>
  </si>
  <si>
    <t>La Carità</t>
  </si>
  <si>
    <t>Maria Madre del Redentore</t>
  </si>
  <si>
    <t>Edipo e la Sfinge</t>
  </si>
  <si>
    <t>Punizione di Core, Datan e Abiram</t>
  </si>
  <si>
    <t>Leone Accovacciato</t>
  </si>
  <si>
    <t>Madonna della Misericordia</t>
  </si>
  <si>
    <t>Il Roveto Ardente</t>
  </si>
  <si>
    <t>La Comunione di San Girolamo</t>
  </si>
  <si>
    <t>Il Profeta Isaia</t>
  </si>
  <si>
    <t>Mosé, le Figlie di Jetro</t>
  </si>
  <si>
    <t>Padiglione Camera Apostolica</t>
  </si>
  <si>
    <t>Il Profeta Zaccaria</t>
  </si>
  <si>
    <t>Benedetto XVI</t>
  </si>
  <si>
    <t>Pio XI Inaugura la Centrale Telefonica Vaticana</t>
  </si>
  <si>
    <t>Natività (Sec.XV)</t>
  </si>
  <si>
    <t>Passaggio Del Mar Rosso</t>
  </si>
  <si>
    <t>Pinturicchio - Annunciazione</t>
  </si>
  <si>
    <t>Consegna Delle Tavole</t>
  </si>
  <si>
    <t>Laocoonte - Statua Romana</t>
  </si>
  <si>
    <t>V Centenario della Guardia Svizzera Pontificia</t>
  </si>
  <si>
    <t>80° Compleanno Benedetto XVI</t>
  </si>
  <si>
    <t>Leonardo Da Vinci - San Gerolamo</t>
  </si>
  <si>
    <t>Caravaggio - Deposizione</t>
  </si>
  <si>
    <t>Elezione Di Urbano VIII</t>
  </si>
  <si>
    <t>Pinturicchio - Resurrezione</t>
  </si>
  <si>
    <t>San Francesco Riceve le Stimmate</t>
  </si>
  <si>
    <t>S. Gioacchino e S. Anna</t>
  </si>
  <si>
    <t>I Santi Pietro e Paolo</t>
  </si>
  <si>
    <t>Presepe Napoletano</t>
  </si>
  <si>
    <t>Testa Femminile</t>
  </si>
  <si>
    <t>Paolo Veronese - Sant'Elena</t>
  </si>
  <si>
    <t>Fra Bartolomeo - San Pietro</t>
  </si>
  <si>
    <t>Il Profeta Giona</t>
  </si>
  <si>
    <t>Dio Separa la Terra dalle Acque</t>
  </si>
  <si>
    <t>Michelangelo - Il Peccato Originale</t>
  </si>
  <si>
    <t>Michelangelo - L'Ebbrezza di Noè</t>
  </si>
  <si>
    <t>S. Paolo Guarisce le Moltitudini</t>
  </si>
  <si>
    <t>S. Paolo Resuscita un Ragazzo</t>
  </si>
  <si>
    <t>S. Paolo Condotto alla Decapitazione</t>
  </si>
  <si>
    <t>Martirio di S. Paolo</t>
  </si>
  <si>
    <t>Gregorio XIII</t>
  </si>
  <si>
    <t>Le Costellazioni dello Zodiaco</t>
  </si>
  <si>
    <t>Galileo Galilei</t>
  </si>
  <si>
    <t>La Scuola di Atene</t>
  </si>
  <si>
    <t>Benedetto XVI - L'Apostolo Paolo</t>
  </si>
  <si>
    <t>Maria nella Letteratura d'Italia</t>
  </si>
  <si>
    <t>Benedetto XVI - Pensieri sul Sacerdozio</t>
  </si>
  <si>
    <t>Enciclopedia della Preghiera</t>
  </si>
  <si>
    <t>Conversione di S. Paolo</t>
  </si>
  <si>
    <t>Guarigione di S. Paolo</t>
  </si>
  <si>
    <t>Battesimo del Centurione</t>
  </si>
  <si>
    <t>Martirio di S. Pietro</t>
  </si>
  <si>
    <t>Caravaggio - Madonna dei Pellegrini</t>
  </si>
  <si>
    <t>Caravaggio - Crocifissione di S.Pietro</t>
  </si>
  <si>
    <t>Caravaggio - Conversione di S.Paolo</t>
  </si>
  <si>
    <t>Caravaggio - Vocazione di S. Matteo</t>
  </si>
  <si>
    <t>Caravaggio - S. Matteo e l'Angelo</t>
  </si>
  <si>
    <t>Caravaggio - Autoritratto</t>
  </si>
  <si>
    <t>Caravaggio - Martirio di S. Matteo</t>
  </si>
  <si>
    <t>Giotto - Il Dono del Mantello</t>
  </si>
  <si>
    <t>Giotto - Il Crocifisso di San Damiano</t>
  </si>
  <si>
    <t>Giotto - La Rinuncia agli Averi</t>
  </si>
  <si>
    <t>Giotto - Il Sogno di Innocenzo III</t>
  </si>
  <si>
    <t>Giotto - La Conferma della Regola</t>
  </si>
  <si>
    <t>Giotto - Il Miracolo della Fonte</t>
  </si>
  <si>
    <t>Giotto - La Predica agli Uccelli</t>
  </si>
  <si>
    <t>Giotto - San Francesco Riceve le Stimmate</t>
  </si>
  <si>
    <t>Anonimo - Ritratto di papa Paolo V</t>
  </si>
  <si>
    <t>Libro di Giuramenti dei Giudici della S. Romana</t>
  </si>
  <si>
    <t>Lettera di Clemente XII al Dalai Lama 1738</t>
  </si>
  <si>
    <t>Bolla Humanae Salutis di Giovanni XXIII</t>
  </si>
  <si>
    <t>Corrado Cagli - Davide Salmista</t>
  </si>
  <si>
    <t>Bruno Saetti - Colloquio con l'Angelo</t>
  </si>
  <si>
    <t>Achille Funi - San Giovanni</t>
  </si>
  <si>
    <t>Fausto Pirandello - Crocifissione</t>
  </si>
  <si>
    <t>Tiziano - Miracolo del Neonato</t>
  </si>
  <si>
    <t>Tiziano - Miracolo del Piede Riattaccato</t>
  </si>
  <si>
    <t>Tiziano - Il Marito Geloso</t>
  </si>
  <si>
    <t>Elezione di Papa Francesco - 13 marzo 2013</t>
  </si>
  <si>
    <t>Giornata Mondiale della Gioventù - 28 luglio 2013</t>
  </si>
  <si>
    <t>Assisi - 4 ottobre 2013</t>
  </si>
  <si>
    <t>Piazza San Pietro - 13 novembre 2013</t>
  </si>
  <si>
    <t>Angeli con gli Strumenti della Passione</t>
  </si>
  <si>
    <t>San Giovanni Battista</t>
  </si>
  <si>
    <t>Santi Biagio, Caterina d'Alessandria e Sebastiano</t>
  </si>
  <si>
    <t>Gli Apostoli Bartolomeo, Giacomo Minore e Andrea</t>
  </si>
  <si>
    <t>Gli Apostoli Giuda, Pietro e Giovanni</t>
  </si>
  <si>
    <t>Gli Apostoli Tommaso, Giacomo Maggiore e Filippo</t>
  </si>
  <si>
    <t>Gli Apostoli Matteo, Giuda Taddeo e Simone Zelota</t>
  </si>
  <si>
    <t>Raffaello - Trasfigurazione</t>
  </si>
  <si>
    <t>Papa Francesco incontra il Papa Emerito Benedetto XVI</t>
  </si>
  <si>
    <t>Basilica di San Pietro, apertura della Porta Santa</t>
  </si>
  <si>
    <t>S. Giovanni, Messa per l'apertura della Porta Santa</t>
  </si>
  <si>
    <t>Ostello della Caritas, apertura Porta Santa della Carità</t>
  </si>
  <si>
    <t>Raffaello - La Scuola Di Atene</t>
  </si>
  <si>
    <t>Raffaello - Gregorio IX Approva le Decretali</t>
  </si>
  <si>
    <t>Raffaello - Messa di Bolsena</t>
  </si>
  <si>
    <t>Raffaello - La Cacciata di Eliodoro dal Tempio</t>
  </si>
  <si>
    <t>Van Eyck - Polittico dell'Agnello Mistico</t>
  </si>
  <si>
    <t>Bibbia di Federico da Montefeltro - Deuteronomio</t>
  </si>
  <si>
    <t>Bibbia di Federico da Montefeltro - Geremia</t>
  </si>
  <si>
    <t>Bibbia di Federico da Montefeltro - Salmi</t>
  </si>
  <si>
    <t>Bibbia di Federico da Montefeltro - Libro di Rut</t>
  </si>
  <si>
    <t>Bibbia di Federico da Montefeltro - Vangelo Matteo</t>
  </si>
  <si>
    <t>Bibbia di Federico da Montefeltro - Vangelo Marco</t>
  </si>
  <si>
    <t>Bibbia di Federico da Montefeltro - Vangelo Luca</t>
  </si>
  <si>
    <t>Bibbia di Federico da Montefeltro - Vangelo Giovanni</t>
  </si>
  <si>
    <t>Perugino - Circoncisione del Figlio di Mosé</t>
  </si>
  <si>
    <t>Luca Signorelli - Ultimi Fatti della Vita di Mosé</t>
  </si>
  <si>
    <t>Sandro Botticelli - Tentazioni di Cristo</t>
  </si>
  <si>
    <t>Cosimo Rosselli - Il Discorso della Montagna</t>
  </si>
  <si>
    <t>Pasce Oves Meas</t>
  </si>
  <si>
    <t>Lapidazione di Santo Stefano</t>
  </si>
  <si>
    <t>San Paolo Predica ad Atene</t>
  </si>
  <si>
    <t>Il Sacrificio di Lystra</t>
  </si>
  <si>
    <t>Carlo Crivelli - Madonna con il Bambino</t>
  </si>
  <si>
    <t>Carlo Crivelli - Pietà</t>
  </si>
  <si>
    <t>Carlo Crivelli - Madonna con il Bambino e Santi</t>
  </si>
  <si>
    <t>Giulio Romano - Abramo e Melchisedech</t>
  </si>
  <si>
    <t>Giulio Romano - Mosè salvato dalle acque</t>
  </si>
  <si>
    <t>Giovanni da Spoleto - Adorazione dei Magi</t>
  </si>
  <si>
    <t>Raffaellino del Colle - Battesimo di Cristo</t>
  </si>
  <si>
    <t>La Divina Commedia - Inferno, Canto III</t>
  </si>
  <si>
    <t>La Divina Commedia - Inferno, Canto IX</t>
  </si>
  <si>
    <t>La Divina Commedia - Inferno, Canto XXXIV</t>
  </si>
  <si>
    <t>La Divina Commedia - Purgatorio, Canto III</t>
  </si>
  <si>
    <t>La Divina Commedia - Purgatorio, Canto IX</t>
  </si>
  <si>
    <t>La Divina Commedia - Purgatorio, Canto XIX</t>
  </si>
  <si>
    <t>La Divina Commedia - Purgatorio, Canto XXVIII</t>
  </si>
  <si>
    <t>La Divina Commedia - Paradiso, Canto III</t>
  </si>
  <si>
    <t>La Divina Commedia - Paradiso, Canto V</t>
  </si>
  <si>
    <t>La Divina Commedia - Paradiso, Canto XXVII</t>
  </si>
  <si>
    <t>La Divina Commedia - Paradiso, Canto XXX</t>
  </si>
  <si>
    <t>Antonio Canova, Perseo</t>
  </si>
  <si>
    <t>Antonio Canova, Creugante</t>
  </si>
  <si>
    <t>Antonio Canova, Damosseno</t>
  </si>
  <si>
    <t>Antonio Canova, Monumento di Clemente XIII</t>
  </si>
  <si>
    <t>Arnolfo di Cambio</t>
  </si>
  <si>
    <t>San Paolo, Mosaico Absidale</t>
  </si>
  <si>
    <t>Candelabro Pasquale</t>
  </si>
  <si>
    <t>Pittore Greco-Veneto - Natività</t>
  </si>
  <si>
    <t>Bartolomeo Da Foligno - Natività</t>
  </si>
  <si>
    <t>Bartolomeo Da Foligno - Adorazione dei Magi</t>
  </si>
  <si>
    <t>Vincent Malo, Adorazione dei Magi</t>
  </si>
  <si>
    <t>Apparizione del Volto Santo</t>
  </si>
  <si>
    <t>Mosaico Absidale</t>
  </si>
  <si>
    <t>Ciborio, part.</t>
  </si>
  <si>
    <t>Natività, Mosaico</t>
  </si>
  <si>
    <t>Orazio Zecca, Adorazione dei Pastori</t>
  </si>
  <si>
    <t>Epifania, Mosaico</t>
  </si>
  <si>
    <t>San Francesco, part. del Mosaico Absidale</t>
  </si>
  <si>
    <t>3. Telefonia mobile</t>
  </si>
  <si>
    <t>RSM-S1</t>
  </si>
  <si>
    <t>RSM-S2</t>
  </si>
  <si>
    <t>RSM-S3</t>
  </si>
  <si>
    <t>RSM-S4</t>
  </si>
  <si>
    <t>RSM-S5</t>
  </si>
  <si>
    <t>RSM-R1</t>
  </si>
  <si>
    <t>Prima - Girasoli</t>
  </si>
  <si>
    <t>Mini SIM</t>
  </si>
  <si>
    <t>Nano SIM</t>
  </si>
  <si>
    <t>MINI / nano SIM</t>
  </si>
  <si>
    <t>Palazzo pubblico</t>
  </si>
  <si>
    <t>Liberi di comunicare - San Marino 64k</t>
  </si>
  <si>
    <t>Liberi di comunicare - Sant'Agata 128k</t>
  </si>
  <si>
    <t>p.a.r</t>
  </si>
  <si>
    <t>SCV-0R</t>
  </si>
  <si>
    <t>SCV-13A</t>
  </si>
  <si>
    <t>SCV-14A</t>
  </si>
  <si>
    <t>SCV-16A</t>
  </si>
  <si>
    <t>Ristampa, seriale &gt; 000011014</t>
  </si>
  <si>
    <t>Numero di serie tipografico inciso</t>
  </si>
  <si>
    <t>SCV-29A</t>
  </si>
  <si>
    <t>SCV-33A</t>
  </si>
  <si>
    <t>Con numero di serie errato SCV-31</t>
  </si>
  <si>
    <t>SCV-45A</t>
  </si>
  <si>
    <t>Con numero di serie errato SCV-44</t>
  </si>
  <si>
    <t>Con numero di serie errato SCV-50</t>
  </si>
  <si>
    <t>SCV-48A</t>
  </si>
  <si>
    <t>SCV-91R</t>
  </si>
  <si>
    <t>Ristampa, seriale &gt; 000008000</t>
  </si>
  <si>
    <t>SCV-105A</t>
  </si>
  <si>
    <t>Con numero di serie errato SCV-103</t>
  </si>
  <si>
    <t>SCV-120A</t>
  </si>
  <si>
    <t>Con numero di serie errato SCV-121</t>
  </si>
  <si>
    <t>SCV-126R</t>
  </si>
  <si>
    <t>Ristampa, seriale &gt; 000006000</t>
  </si>
  <si>
    <t>SCV-127A</t>
  </si>
  <si>
    <t>Con numero di serie errato SCV-129</t>
  </si>
  <si>
    <t>SCV-127R</t>
  </si>
  <si>
    <t>SCV-128R</t>
  </si>
  <si>
    <t>SCV-129R</t>
  </si>
  <si>
    <t>SCV-138A</t>
  </si>
  <si>
    <t>SCV-139A</t>
  </si>
  <si>
    <t>SCV-140A</t>
  </si>
  <si>
    <t>SCV-141A</t>
  </si>
  <si>
    <t>SCV-142A</t>
  </si>
  <si>
    <t>Con numero di serie SCV-138-00000xxxx</t>
  </si>
  <si>
    <t>Con numero di serie SCV-139-00000xxxx</t>
  </si>
  <si>
    <t>Con numero di serie SCV-140-00000xxxx</t>
  </si>
  <si>
    <t>Con numero di serie SCV-141-00000xxxx</t>
  </si>
  <si>
    <t>Con numero di serie SCV-13800000xxxx</t>
  </si>
  <si>
    <t>Con numero di serie SCV-13900000xxxx</t>
  </si>
  <si>
    <t>Con numero di serie SCV-14000000xxxx</t>
  </si>
  <si>
    <t>Con numero di serie SCV-14100000xxxx</t>
  </si>
  <si>
    <t>Con numero di serie errato SCV-148</t>
  </si>
  <si>
    <t>SCV-147A</t>
  </si>
  <si>
    <t>SCV-148A</t>
  </si>
  <si>
    <t>SCV-149A</t>
  </si>
  <si>
    <t>Con numero di serie errato SCV-146</t>
  </si>
  <si>
    <t>Con numero di serie errato SCV-147</t>
  </si>
  <si>
    <t>Con numero di serie errato SCV-165</t>
  </si>
  <si>
    <t>SCV-159A</t>
  </si>
  <si>
    <t>SCV-166A</t>
  </si>
  <si>
    <t>SCV-167A</t>
  </si>
  <si>
    <t>Con numero di serie errato SCV-168</t>
  </si>
  <si>
    <t>Con numero di serie errato SCV-169</t>
  </si>
  <si>
    <t>Numero di serie stampato</t>
  </si>
  <si>
    <t>L&amp;G Chip - Phoenix 50U (chip rosso)</t>
  </si>
  <si>
    <t>L&amp;G Chip - Phoenix 50U (chip nero)</t>
  </si>
  <si>
    <t>Roma '95 - Giochi mondiali militari (logo Telecom 36mm)</t>
  </si>
  <si>
    <t>Roma '95 - Giochi mondiali militari (logo Telecom 42mm)</t>
  </si>
  <si>
    <t>Amare l'Italia - 2° Assemblea nazionale dei segretari</t>
  </si>
  <si>
    <t>Incoronazione di Sisto</t>
  </si>
  <si>
    <t>SCV-282</t>
  </si>
  <si>
    <t>SCV-283</t>
  </si>
  <si>
    <t>SCV-284</t>
  </si>
  <si>
    <t>SCV-285</t>
  </si>
  <si>
    <t>Raffaello, Donazione di Costantino</t>
  </si>
  <si>
    <t>Vico Consorti, Porta Santa</t>
  </si>
  <si>
    <t>La Cupola di San Pietro</t>
  </si>
  <si>
    <t>Incard IN7</t>
  </si>
  <si>
    <t>C.H.T. CHT05</t>
  </si>
  <si>
    <t>SCV-T1</t>
  </si>
  <si>
    <t>STC069M B4 Carta di manutenzione</t>
  </si>
  <si>
    <t>Siemens S30</t>
  </si>
  <si>
    <t>SCV-P0</t>
  </si>
  <si>
    <t>SCV-P1</t>
  </si>
  <si>
    <t>SCV-P2</t>
  </si>
  <si>
    <t>SCV-P3</t>
  </si>
  <si>
    <t>N. di serie inferiore a SCV 000001000</t>
  </si>
  <si>
    <t>N. di serie: SCV 1-100000xxx</t>
  </si>
  <si>
    <t>N. di serie: SCV 2-100000xxx</t>
  </si>
  <si>
    <t>N. di serie: SCV 3-100000xxx</t>
  </si>
  <si>
    <t>SCV-U1</t>
  </si>
  <si>
    <t>SCV-U2</t>
  </si>
  <si>
    <t>SCV-U3</t>
  </si>
  <si>
    <t>SCV-U4</t>
  </si>
  <si>
    <t>N. di serie: SCV 4-100000xxx</t>
  </si>
  <si>
    <t>N. di serie: SCV 5-100000xxx</t>
  </si>
  <si>
    <t>N. di serie: SCV 6-100000xxx</t>
  </si>
  <si>
    <t>N. di serie: SCV 7-100000xxx</t>
  </si>
  <si>
    <t>16. Infostrada</t>
  </si>
  <si>
    <t>Paesaggi - Strada in autunno</t>
  </si>
  <si>
    <t>Paesaggi - Strada di montagna</t>
  </si>
  <si>
    <t>Paesaggi - Strada di campagna</t>
  </si>
  <si>
    <t>Campagna Tv</t>
  </si>
  <si>
    <t>Natale 1998 - Ciao sta nevicando</t>
  </si>
  <si>
    <t>Natale 1998 - Tanti auguri</t>
  </si>
  <si>
    <t>Natale 1998 - Evviva! Babbo Natale</t>
  </si>
  <si>
    <t>Ducati 996</t>
  </si>
  <si>
    <t>Ducati Mondiale Superbike</t>
  </si>
  <si>
    <t>Serie Green - Sacca delle mazze</t>
  </si>
  <si>
    <t>Serie Green - Bandierina sul green</t>
  </si>
  <si>
    <t>Serie Green - Pallina da golf</t>
  </si>
  <si>
    <t>Serie Volée - Racchetta</t>
  </si>
  <si>
    <t>Serie Volée - Rete</t>
  </si>
  <si>
    <t>Serie Volée - Pallina da tennis</t>
  </si>
  <si>
    <t>Serie Mondo - Fiore</t>
  </si>
  <si>
    <t>Serie Mondo - Albero</t>
  </si>
  <si>
    <t>Serie Mondo - Cipolla</t>
  </si>
  <si>
    <t>Saluti da Riccione</t>
  </si>
  <si>
    <t>Figurine Liebig</t>
  </si>
  <si>
    <t>Libero</t>
  </si>
  <si>
    <t>Elementi - Acqua</t>
  </si>
  <si>
    <t>Elementi - Aria</t>
  </si>
  <si>
    <t>Elementi - Fuoco</t>
  </si>
  <si>
    <t>Elementi - Terra</t>
  </si>
  <si>
    <t>Serie Favole - Cenerentola</t>
  </si>
  <si>
    <t>Serie Favole - Il gatto con gli stivali</t>
  </si>
  <si>
    <t>Serie Favole - Cappuccetto Rosso</t>
  </si>
  <si>
    <t>Serie Oro - Canguro</t>
  </si>
  <si>
    <t>Serie Oro - Coccodrillo</t>
  </si>
  <si>
    <t>Serie Oro - Koala</t>
  </si>
  <si>
    <t>Unitel</t>
  </si>
  <si>
    <t>Europa Card Show - Riccione 2001</t>
  </si>
  <si>
    <t>INF-1</t>
  </si>
  <si>
    <t>INF-2</t>
  </si>
  <si>
    <t>INF-3</t>
  </si>
  <si>
    <t>INF-4</t>
  </si>
  <si>
    <t>INF-5</t>
  </si>
  <si>
    <t>INF-6</t>
  </si>
  <si>
    <t>INF-7</t>
  </si>
  <si>
    <t>INF-8</t>
  </si>
  <si>
    <t>INF-9</t>
  </si>
  <si>
    <t>INF-10</t>
  </si>
  <si>
    <t>INF-11</t>
  </si>
  <si>
    <t>INF-12</t>
  </si>
  <si>
    <t>INF-13</t>
  </si>
  <si>
    <t>INF-14</t>
  </si>
  <si>
    <t>INF-15</t>
  </si>
  <si>
    <t>INF-16</t>
  </si>
  <si>
    <t>INF-17</t>
  </si>
  <si>
    <t>INF-18</t>
  </si>
  <si>
    <t>INF-19</t>
  </si>
  <si>
    <t>INF-20</t>
  </si>
  <si>
    <t>INF-21</t>
  </si>
  <si>
    <t>INF-22</t>
  </si>
  <si>
    <t>INF-23</t>
  </si>
  <si>
    <t>INF-24</t>
  </si>
  <si>
    <t>INF-25</t>
  </si>
  <si>
    <t>INF-26</t>
  </si>
  <si>
    <t>INF-27</t>
  </si>
  <si>
    <t>INF-28</t>
  </si>
  <si>
    <t>INF-29</t>
  </si>
  <si>
    <t>INF-30</t>
  </si>
  <si>
    <t>INF-31</t>
  </si>
  <si>
    <t>INF-32</t>
  </si>
  <si>
    <t>INF-33</t>
  </si>
  <si>
    <t>INF-34</t>
  </si>
  <si>
    <t>INF-35</t>
  </si>
  <si>
    <t>INF-36</t>
  </si>
  <si>
    <t>INF-37</t>
  </si>
  <si>
    <t>INF-38</t>
  </si>
  <si>
    <t>INF-39</t>
  </si>
  <si>
    <t>INF-40</t>
  </si>
  <si>
    <t>INF-41</t>
  </si>
  <si>
    <t>INF-42</t>
  </si>
  <si>
    <t>INF-43</t>
  </si>
  <si>
    <t>INF-44</t>
  </si>
  <si>
    <t>INF-45</t>
  </si>
  <si>
    <t>INF-46</t>
  </si>
  <si>
    <t>INF-47</t>
  </si>
  <si>
    <t>INF-48</t>
  </si>
  <si>
    <t>INF-G1A</t>
  </si>
  <si>
    <t>INF-G1B</t>
  </si>
  <si>
    <t>INF-G2NE</t>
  </si>
  <si>
    <t>INF-G3</t>
  </si>
  <si>
    <t>INF-G4</t>
  </si>
  <si>
    <t>INF-G5</t>
  </si>
  <si>
    <t>INF-G6</t>
  </si>
  <si>
    <t>INF-G7NE</t>
  </si>
  <si>
    <t>INF-G8</t>
  </si>
  <si>
    <t>INF-G9</t>
  </si>
  <si>
    <t>INF-G10</t>
  </si>
  <si>
    <t>INF-G11NE</t>
  </si>
  <si>
    <t>INF-G12NE</t>
  </si>
  <si>
    <t>INF-G13</t>
  </si>
  <si>
    <t>INF-G14</t>
  </si>
  <si>
    <t>INF-G15</t>
  </si>
  <si>
    <t>INF-G16</t>
  </si>
  <si>
    <t>Global One - Caravaggio - La Buona Ventura</t>
  </si>
  <si>
    <t>Global One - Dialoga Card</t>
  </si>
  <si>
    <t>Global One - Extradialoga - Mercato</t>
  </si>
  <si>
    <t>Global One - Extradialoga - Bambini e Bus</t>
  </si>
  <si>
    <t>Global One - Extradialoga - Mercato della Frutta</t>
  </si>
  <si>
    <t>Global One - Extradialoga - Piramidi</t>
  </si>
  <si>
    <t>Global One - Extradialoga - Risaia</t>
  </si>
  <si>
    <t>Global One - Extradialoga - Pescatori</t>
  </si>
  <si>
    <t xml:space="preserve">Global One - Dialoga Travel - </t>
  </si>
  <si>
    <t>Global One - Comunika- Spiaggia</t>
  </si>
  <si>
    <t>Global One - Comunika - Aquiloni</t>
  </si>
  <si>
    <t>Global One - Comunika - Grattacieli</t>
  </si>
  <si>
    <t>Global One - Comunika - Pescatore</t>
  </si>
  <si>
    <t>Global One - Extradialoga - Pampa</t>
  </si>
  <si>
    <t>Global One - Extradialoga - Uomo seduto</t>
  </si>
  <si>
    <t>New Extradialoga - Brasile</t>
  </si>
  <si>
    <t>New Extradialoga - Asia</t>
  </si>
  <si>
    <t>New Extradialoga - America Latina</t>
  </si>
  <si>
    <t>300 u.</t>
  </si>
  <si>
    <t>INF-D1Aa</t>
  </si>
  <si>
    <t>INF-D1Ab</t>
  </si>
  <si>
    <t>INF-D1B</t>
  </si>
  <si>
    <t>INF-D2Aa</t>
  </si>
  <si>
    <t>INF-D2Ac</t>
  </si>
  <si>
    <t>INF-D2B</t>
  </si>
  <si>
    <t>INF-D3A</t>
  </si>
  <si>
    <t>INF-D3B</t>
  </si>
  <si>
    <t>Pin alto 4 mm</t>
  </si>
  <si>
    <t>Pin alto 3 mm</t>
  </si>
  <si>
    <t>Pin lungo 26 mm</t>
  </si>
  <si>
    <t>Pin lungo 22 mm</t>
  </si>
  <si>
    <t>INF-D4A</t>
  </si>
  <si>
    <t>INF-D4B</t>
  </si>
  <si>
    <t>INF-D5A</t>
  </si>
  <si>
    <t>INF-D5B</t>
  </si>
  <si>
    <t>INF-D6A</t>
  </si>
  <si>
    <t>INF-D6B</t>
  </si>
  <si>
    <t>INF-D7A</t>
  </si>
  <si>
    <t>INF-D7Ba</t>
  </si>
  <si>
    <t>INF-D7Bb</t>
  </si>
  <si>
    <t>INF-D7C</t>
  </si>
  <si>
    <t>INF-D7D</t>
  </si>
  <si>
    <t>INF-D8Aa</t>
  </si>
  <si>
    <t>INF-D8Ab</t>
  </si>
  <si>
    <t>INF-D8Ac</t>
  </si>
  <si>
    <t>INF-D8Ad</t>
  </si>
  <si>
    <t>INF-D8Ba</t>
  </si>
  <si>
    <t>INF-D8Bb</t>
  </si>
  <si>
    <t>INF-D8Bc</t>
  </si>
  <si>
    <t>INF-D8Bd</t>
  </si>
  <si>
    <t>INF-D8Be</t>
  </si>
  <si>
    <t>INF-D8Bf</t>
  </si>
  <si>
    <t>INF-D9</t>
  </si>
  <si>
    <t>INF-D10A</t>
  </si>
  <si>
    <t>INF-D10B</t>
  </si>
  <si>
    <t>INF-D11Aa</t>
  </si>
  <si>
    <t>INF-D11Ab</t>
  </si>
  <si>
    <t>INF-D11Ba</t>
  </si>
  <si>
    <t>INF-D11Bb</t>
  </si>
  <si>
    <t>INF-D11Bc</t>
  </si>
  <si>
    <t>INF-D11Ca</t>
  </si>
  <si>
    <t>INF-D11Cb</t>
  </si>
  <si>
    <t>INF-D11Cc</t>
  </si>
  <si>
    <t>INF-D11Cd</t>
  </si>
  <si>
    <t>INF-D11Ce</t>
  </si>
  <si>
    <t>INF-D11Cf</t>
  </si>
  <si>
    <t>INF-D11Cg</t>
  </si>
  <si>
    <t>INF-D11Ch</t>
  </si>
  <si>
    <t>INF-D11D</t>
  </si>
  <si>
    <t>INF-D12A</t>
  </si>
  <si>
    <t>INF-D12B</t>
  </si>
  <si>
    <t>INF-D12C</t>
  </si>
  <si>
    <t>INF-D13</t>
  </si>
  <si>
    <t>INF-D14</t>
  </si>
  <si>
    <t>INF-D15A</t>
  </si>
  <si>
    <t>INF-D15Ba</t>
  </si>
  <si>
    <t>INF-D15Bb</t>
  </si>
  <si>
    <t>INF-D15Ca</t>
  </si>
  <si>
    <t>INF-D15Cb</t>
  </si>
  <si>
    <t>INF-D15Cc</t>
  </si>
  <si>
    <t>INF-D15Cd</t>
  </si>
  <si>
    <t>INF-D15Ce</t>
  </si>
  <si>
    <t>INF-D15D</t>
  </si>
  <si>
    <t>INF-D16A</t>
  </si>
  <si>
    <t>INF-D16B</t>
  </si>
  <si>
    <t>INF-D17</t>
  </si>
  <si>
    <t>INF-D18</t>
  </si>
  <si>
    <t>INF-D19</t>
  </si>
  <si>
    <t>EasyPhoneCard - Rose (Valore in Rosa)</t>
  </si>
  <si>
    <t>EasyPhoneCard - Violette</t>
  </si>
  <si>
    <t>EasyPhoneCard - Rose e Farfalle</t>
  </si>
  <si>
    <t>EasyPhoneCard - Rose (Valore in Giallo)</t>
  </si>
  <si>
    <t>EasyPhoneCard - Rose (Valore in Blu)</t>
  </si>
  <si>
    <t>EasyPhoneCard - Rose (Adesivo Rosso 100)</t>
  </si>
  <si>
    <t>EasyPhoneCard - Rose (Adesivo Verde 200)</t>
  </si>
  <si>
    <t>EasyPhoneCard - Violette (Adesivo Rosso 100)</t>
  </si>
  <si>
    <t>EasyPhoneCard - Violette (Adesivo Verde 100)</t>
  </si>
  <si>
    <t>EasyPhoneCard - Violette (Adesivo Verde 200)</t>
  </si>
  <si>
    <t>EasyPhoneCard - Rose e Farfalle (Adesivo Rosso 100)</t>
  </si>
  <si>
    <t>EasyPhoneCard - Rose e Farfalle (Adesivo Verde 100)</t>
  </si>
  <si>
    <t>EasyPhoneCard - Rose e Farfalle (Adesivo Verde 200)</t>
  </si>
  <si>
    <t>EasyPhoneCard - Rose e Farfalle (Adesivo Bianco 200)</t>
  </si>
  <si>
    <t>1000 u.</t>
  </si>
  <si>
    <t>2000 u.</t>
  </si>
  <si>
    <t>4000 u.</t>
  </si>
  <si>
    <t>Adesivo sul retro</t>
  </si>
  <si>
    <t>Sul retro, adesivo con nuove istruzioni.</t>
  </si>
  <si>
    <t>Adesivo sul retro, no data di scadenza</t>
  </si>
  <si>
    <t>Adesivo sul retro. No supporto PIN.</t>
  </si>
  <si>
    <t>Adesivo sul retro.  Supporto PIN trasparente.</t>
  </si>
  <si>
    <t>Senza supporto PIN.</t>
  </si>
  <si>
    <t>Supporto PIN trasparente.</t>
  </si>
  <si>
    <t>Con logo INFO. No supporto PIN. PIN: 23 mm.</t>
  </si>
  <si>
    <t>Con logo INFO. No supporto PIN. PIN: 31 mm.</t>
  </si>
  <si>
    <t>Con logo INFO.  Supporto PIN trasparente.</t>
  </si>
  <si>
    <t>Senza logo INFO.  Supporto PIN grigio.  Codice PIN: alto.</t>
  </si>
  <si>
    <t>Senza logo INFO. Supporto PIN grigio. Codice PIN: basso.</t>
  </si>
  <si>
    <t>Senza logo INFO.  Senza frecce verdi.</t>
  </si>
  <si>
    <t>Adesivo con nuove istruzioni e data di scadenza 1/1/2000</t>
  </si>
  <si>
    <t>Senza supporto PIN</t>
  </si>
  <si>
    <t>Supporto PIN trasparente</t>
  </si>
  <si>
    <t>Con logo INFO.  Supporto PIN trasparente</t>
  </si>
  <si>
    <t>Senza logo INFO. Supporto PIN grigio. PIN: 23 mm.</t>
  </si>
  <si>
    <t>Senza logo INFO.  Supporto PIN grigio con plastica.  PIN grande</t>
  </si>
  <si>
    <t>Senza logo INFO.  Supporto PIN grigio con plastica.  PIN piccolo</t>
  </si>
  <si>
    <t>Senza logo INFO. Adesivo con nuovo numero telefonico.</t>
  </si>
  <si>
    <t>Supporto PIN grigio.</t>
  </si>
  <si>
    <t>Sul retro, adesivo con nuove istruzioni e senza data di scadenza.</t>
  </si>
  <si>
    <t>Adesivo con nuove istruzioni e data di scadenza 1/1/2000.  Senza supporto PIN</t>
  </si>
  <si>
    <t>Adesivo con nuove istruzioni e data di scadenza 1/1/2000.  Con supporto PIN.</t>
  </si>
  <si>
    <t>Logo INFO.  Senza supporto PIN.  PIN: 23 mm.</t>
  </si>
  <si>
    <t>Logo INFO.  Senza supporto PIN.  PIN: 31 mm.</t>
  </si>
  <si>
    <t>Senza logo INFO.  Supporto PIN grigio.  PIN grande</t>
  </si>
  <si>
    <t>Senza logo INFO. Supporto PIN grigio. PIN piccolo</t>
  </si>
  <si>
    <t>Senza logo INFO. Supporto PIN grigio con plastica trasparente</t>
  </si>
  <si>
    <t>EasyDialoga - Bambina al Telefono</t>
  </si>
  <si>
    <t>EasyDialoga - Bambini con Cappellini</t>
  </si>
  <si>
    <t>EasyDialoga - Bambini Messicani</t>
  </si>
  <si>
    <t>EasyDialoga - Tessuto Etnico</t>
  </si>
  <si>
    <t>EasyDialoga - Tessuto Etnico (Valuta sovrastampata)</t>
  </si>
  <si>
    <t>EasyDialoga - Girasoli</t>
  </si>
  <si>
    <t>EasyDialoga - Girasoli (Valuta sovrastampata)</t>
  </si>
  <si>
    <t>EasyDialoga - Arabesco</t>
  </si>
  <si>
    <t>EasyDialoga - Arabesco (Valuta sovrastampata)</t>
  </si>
  <si>
    <t>INF-D20Aa</t>
  </si>
  <si>
    <t>INF-D20Ab</t>
  </si>
  <si>
    <t>INF-D20B</t>
  </si>
  <si>
    <t>INF-D21Aa</t>
  </si>
  <si>
    <t>INF-D21Ab</t>
  </si>
  <si>
    <t>INF-D21Ac</t>
  </si>
  <si>
    <t>INF-D21Ad</t>
  </si>
  <si>
    <t>INF-D21Ba</t>
  </si>
  <si>
    <t>INF-D21Bb</t>
  </si>
  <si>
    <t>INF-D21C</t>
  </si>
  <si>
    <t>INF-D22Aa</t>
  </si>
  <si>
    <t>INF-D22Ab</t>
  </si>
  <si>
    <t>INF-D22B</t>
  </si>
  <si>
    <t>INF-D23Aa</t>
  </si>
  <si>
    <t>INF-D23Ab</t>
  </si>
  <si>
    <t>INF-D23Ba</t>
  </si>
  <si>
    <t>INF-D23Bb</t>
  </si>
  <si>
    <t>INF-D23Bc</t>
  </si>
  <si>
    <t>INF-D23Bd</t>
  </si>
  <si>
    <t>INF-D23Be</t>
  </si>
  <si>
    <t>INF-D24</t>
  </si>
  <si>
    <t>INF-D25Aa</t>
  </si>
  <si>
    <t>INF-D25Ab</t>
  </si>
  <si>
    <t>INF-D25Ba</t>
  </si>
  <si>
    <t>INF-D25Bb</t>
  </si>
  <si>
    <t>INF-D25Bc</t>
  </si>
  <si>
    <t>INF-D26A</t>
  </si>
  <si>
    <t>INF-D26B</t>
  </si>
  <si>
    <t>INF-D27Aa</t>
  </si>
  <si>
    <t>INF-D27Ab</t>
  </si>
  <si>
    <t>INF-D27Ac</t>
  </si>
  <si>
    <t>INF-D27B</t>
  </si>
  <si>
    <t>INF-D28Aa</t>
  </si>
  <si>
    <t>INF-D28Ab</t>
  </si>
  <si>
    <t>INF-D28Ac</t>
  </si>
  <si>
    <t>INF-D28Ad</t>
  </si>
  <si>
    <t>INF-D28Ae</t>
  </si>
  <si>
    <t>PIN: 26/27 mm.</t>
  </si>
  <si>
    <t>PIN: 30 mm.</t>
  </si>
  <si>
    <t>PIN: 30x3 mm</t>
  </si>
  <si>
    <t>PIN: 30x4 mm</t>
  </si>
  <si>
    <t>Numero di serie piccolo e basso</t>
  </si>
  <si>
    <t>Senza CAB</t>
  </si>
  <si>
    <t>Senza CAB + nuovo numero verde</t>
  </si>
  <si>
    <t>CAB + nuovo numero verde</t>
  </si>
  <si>
    <t>Senza CAB + adesivo in alto</t>
  </si>
  <si>
    <t>Senza CAB + adesivo in basso</t>
  </si>
  <si>
    <t>Senza CAB + nuovo numero verde + "Distribuita da Call Trade"</t>
  </si>
  <si>
    <t>CAB + adesivo in basso</t>
  </si>
  <si>
    <t>Distribuita da Call Trade</t>
  </si>
  <si>
    <t>CAB + nuovo numero verde + "Distribuita da Call Trade"</t>
  </si>
  <si>
    <t>CAB + adesivo in alto</t>
  </si>
  <si>
    <t>INF-D29A</t>
  </si>
  <si>
    <t>INF-D29B</t>
  </si>
  <si>
    <t>INF-D30A</t>
  </si>
  <si>
    <t>INF-D30B</t>
  </si>
  <si>
    <t>INF-D31</t>
  </si>
  <si>
    <t>INF-D32</t>
  </si>
  <si>
    <t>INF-D33</t>
  </si>
  <si>
    <t>INF-D34</t>
  </si>
  <si>
    <t>INF-D35A</t>
  </si>
  <si>
    <t>INF-D35B</t>
  </si>
  <si>
    <t>INF-D36A</t>
  </si>
  <si>
    <t>INF-D36B</t>
  </si>
  <si>
    <t>INF-D37</t>
  </si>
  <si>
    <t>INF-D38</t>
  </si>
  <si>
    <t>Samaplast - Riccione 2001</t>
  </si>
  <si>
    <t>Accci - Trams in Milano</t>
  </si>
  <si>
    <t>Sovrastampato 23.000£ in grande</t>
  </si>
  <si>
    <t>Sovrastampato 23.000£ in piccolo</t>
  </si>
  <si>
    <t>Sovrastampato 12.000£</t>
  </si>
  <si>
    <t>Senza valore facciale</t>
  </si>
  <si>
    <t>Sovrastampato 7,75€</t>
  </si>
  <si>
    <t>Sovrastampato 11,88€ - 23.000£</t>
  </si>
  <si>
    <t>RegalaDialoga - Crodino</t>
  </si>
  <si>
    <t>RegalaDialoga - Grand Optical</t>
  </si>
  <si>
    <t>RegalaDialoga - Braims</t>
  </si>
  <si>
    <t>RegalaDialoga - Coop e Ipercoop</t>
  </si>
  <si>
    <t>RegalaDialoga - Italiatour</t>
  </si>
  <si>
    <t>RegalaDialoga - Western Union Finint</t>
  </si>
  <si>
    <t>RegalaDialoga - Money Gram</t>
  </si>
  <si>
    <t>RegalaDialoga - Western Union (EthniCity)</t>
  </si>
  <si>
    <t>INF-D39</t>
  </si>
  <si>
    <t>INF-D40</t>
  </si>
  <si>
    <t>INF-D41</t>
  </si>
  <si>
    <t>INF-D42</t>
  </si>
  <si>
    <t>INF-D43</t>
  </si>
  <si>
    <t>INF-D44</t>
  </si>
  <si>
    <t>INF-D45</t>
  </si>
  <si>
    <t>INF-D46</t>
  </si>
  <si>
    <t>INF-D47</t>
  </si>
  <si>
    <t>INF-D48</t>
  </si>
  <si>
    <t>5 min</t>
  </si>
  <si>
    <t>20 min</t>
  </si>
  <si>
    <t>30 min</t>
  </si>
  <si>
    <t>40 min</t>
  </si>
  <si>
    <t>6 min</t>
  </si>
  <si>
    <t>7 min</t>
  </si>
  <si>
    <t>DialogaItalia - In Action - Sisley Volley</t>
  </si>
  <si>
    <t>DialogaItalia - In Action - Ligabue</t>
  </si>
  <si>
    <t>DialogaItalia - In Action - Ducati Superbike</t>
  </si>
  <si>
    <t>DialogaItalia - In Action - Benetton Basket</t>
  </si>
  <si>
    <t>DialogaItalia - In Action - Rocky Horror Show</t>
  </si>
  <si>
    <t>DialogaItalia - In Action - Stomp</t>
  </si>
  <si>
    <t>DialogaItalia - ARCI - Mozambico</t>
  </si>
  <si>
    <t>INF-D49</t>
  </si>
  <si>
    <t>INF-D50</t>
  </si>
  <si>
    <t>INF-D51</t>
  </si>
  <si>
    <t>INF-D52</t>
  </si>
  <si>
    <t>INF-D53</t>
  </si>
  <si>
    <t>INF-D54</t>
  </si>
  <si>
    <t>INF-D55</t>
  </si>
  <si>
    <t>DialogaInternational - Africa</t>
  </si>
  <si>
    <t>DialogaInternational - Asia</t>
  </si>
  <si>
    <t>DialogaInternational - Coppia (10.000£/€5,16)</t>
  </si>
  <si>
    <t>DialogaInternational - Coppia (10.000£/€5,20)</t>
  </si>
  <si>
    <t>DialogaInternational - Coppia (10.000£ - sovr. €5,16)</t>
  </si>
  <si>
    <t>DialogaInternational - Coppia (20.000£/€10,33)</t>
  </si>
  <si>
    <t>DialogaInternational - Coppia (20.000£ - sovr. €10,33)</t>
  </si>
  <si>
    <t>DialogaInternational - Coppia (5,00€)</t>
  </si>
  <si>
    <t>lasciato vuoto per eventuale ritrovamento Coppia (10,00€)</t>
  </si>
  <si>
    <t>DialogaInternational - Globo 5€</t>
  </si>
  <si>
    <t>DialogaInternational - Globo 10€ (Infostrada)</t>
  </si>
  <si>
    <t>DialogaInternational - Globo 5€ (Infostrada)</t>
  </si>
  <si>
    <t>DialogaInternational - Globo 5€ (Infostrada &amp; Wind)</t>
  </si>
  <si>
    <t>DialogaInternational - Globo 10€ (Infostrada &amp; Wind)</t>
  </si>
  <si>
    <t>DialogaInternational - Globo 5€ (Nuovo Infostrada &amp; Wind)</t>
  </si>
  <si>
    <t>DialogaInternational - Globo 5€ (Wind Infostrada)</t>
  </si>
  <si>
    <t>DialogaInternational - Globo 10€ (Wind Infostrada)</t>
  </si>
  <si>
    <t>lasciato vuoto per eventuale ritrovamento Globo (10,00€)</t>
  </si>
  <si>
    <t>INF-D56A</t>
  </si>
  <si>
    <t>INF-D56B</t>
  </si>
  <si>
    <t>INF-D57A</t>
  </si>
  <si>
    <t>INF-D57B</t>
  </si>
  <si>
    <t>INF-D58</t>
  </si>
  <si>
    <t>INF-D59</t>
  </si>
  <si>
    <t>INF-D60Aa</t>
  </si>
  <si>
    <t>INF-D60Ab</t>
  </si>
  <si>
    <t>INF-D60Ba</t>
  </si>
  <si>
    <t>INF-D60Bb</t>
  </si>
  <si>
    <t>INF-D60Ca</t>
  </si>
  <si>
    <t>INF-D60Cb</t>
  </si>
  <si>
    <t>INF-D61A</t>
  </si>
  <si>
    <t>INF-D61B</t>
  </si>
  <si>
    <t>INF-D63A</t>
  </si>
  <si>
    <t>INF-D63C</t>
  </si>
  <si>
    <t>INF-D64A</t>
  </si>
  <si>
    <t>INF-D64B</t>
  </si>
  <si>
    <t>INF-D72A</t>
  </si>
  <si>
    <t>INF-D72B</t>
  </si>
  <si>
    <t>Adesivo WIND sul retro.</t>
  </si>
  <si>
    <t>Valore 5,16</t>
  </si>
  <si>
    <t>Valore 5,20</t>
  </si>
  <si>
    <t>Con supporto PIN</t>
  </si>
  <si>
    <t>Con supporto PIN. Nuovo numero di telefono e "Distribuita da Call Trade"</t>
  </si>
  <si>
    <t>Con adesivo WIND sul retro.</t>
  </si>
  <si>
    <t>Nuovo numero di telefono e "Distribuita da Call Trade"</t>
  </si>
  <si>
    <t>Sovrastampa facciale in €</t>
  </si>
  <si>
    <t>Sovrastampa facciale in €. Nuovo numero verde e "Distribuita da Call Trade"</t>
  </si>
  <si>
    <t>Sovrastampa facciale in €. Doppio nuovo numero verde e "Distribuita da Call Trade"</t>
  </si>
  <si>
    <t>Solo facciale in € in alto</t>
  </si>
  <si>
    <t>Solo facciale in € in basso</t>
  </si>
  <si>
    <t>CAB: 25 mm . PIN: 3+3+3+3 cifre.</t>
  </si>
  <si>
    <t>CAB: 25 mm. PIN: 4+4+4 cifre.</t>
  </si>
  <si>
    <t>CAB: 34 mm.  PIN: 4+4+4 cifre.</t>
  </si>
  <si>
    <t>Supporto PIN trasparente.  CAB: 25 mm.  PIN: 3+3+3+3 cifre.</t>
  </si>
  <si>
    <t>CAB: 56 mm. PIN: 3+3+3+3 cifre</t>
  </si>
  <si>
    <t>CAB: 56 mm. PIN: 4+4+4 cifre</t>
  </si>
  <si>
    <t>CAB: 61 mm</t>
  </si>
  <si>
    <t>CAB: 65 mm</t>
  </si>
  <si>
    <t>No supporto PIN</t>
  </si>
  <si>
    <t>Data "31-12-2006". CAB: 25 mm</t>
  </si>
  <si>
    <t>Data "31-12-2006". CAB: 32 mm</t>
  </si>
  <si>
    <t>Data "31-12-2006". Scritta "La carta è utilizzabile entro 60 giorni"</t>
  </si>
  <si>
    <t>Data "31/12/2006". CAB: 51 mm.  Supporto PIN grigio</t>
  </si>
  <si>
    <t>Data "31/12/2006". CAB: 51 mm. No supporto PIN</t>
  </si>
  <si>
    <t>Data "31/12/2006". CAB: 60 mm.</t>
  </si>
  <si>
    <t>Data "30-06-2007". CAB: 25 mm</t>
  </si>
  <si>
    <t>Data "30/06/2007". CAB: 25 mm</t>
  </si>
  <si>
    <t>Data "30/06/2007". CAB: 52 mm</t>
  </si>
  <si>
    <t>Data "31-12-2007". CAB: 25 mm</t>
  </si>
  <si>
    <t>Data "31/12/2007". CAB: 25 mm</t>
  </si>
  <si>
    <t>Data "31/12/2007". CAB: 52 mm</t>
  </si>
  <si>
    <t>Data "30-06-2008"</t>
  </si>
  <si>
    <t>Data "30/06/2008"</t>
  </si>
  <si>
    <t>Data "31-12-2006"</t>
  </si>
  <si>
    <t>Data "31/12/2006"</t>
  </si>
  <si>
    <t>Scritta "IVA INCLUSA" invece di "IVA 20% INCLUSA"</t>
  </si>
  <si>
    <t>Data "31-12-2008". "Segui istruzioni..." non in grassetto</t>
  </si>
  <si>
    <t>Data "31-12-2008". "Segui istruzioni..." in grassetto</t>
  </si>
  <si>
    <t>Data "31/12/2008". "Segui istruzioni..." in grassetto</t>
  </si>
  <si>
    <t>Data "30/06/2009"</t>
  </si>
  <si>
    <t>Data "31-12-2005"</t>
  </si>
  <si>
    <t>Data "31/12/2005".  Supporto PIN trasparente</t>
  </si>
  <si>
    <t>Data "31/12/2005".  Supporto PIN verde</t>
  </si>
  <si>
    <t>Data "31/12/2006".  CAB: 51 mm.  Supporto PIN trasparente</t>
  </si>
  <si>
    <t>Data "31/12/2006".  CAB: 55 mm.  Supporto PIN trasparente</t>
  </si>
  <si>
    <t>Data "31/12/2006".  CAB: 61 mm.  Supporto PIN trasparente</t>
  </si>
  <si>
    <t>Data "31/12/2006".  Senza supporto PIN</t>
  </si>
  <si>
    <t>Data "31/12/2007"</t>
  </si>
  <si>
    <t>Supporto PIN trasparente.  Codice a barre di 25 mm.  Logo Infostrada-Wind.</t>
  </si>
  <si>
    <t>INF-D62</t>
  </si>
  <si>
    <t>DialogaInternational - Coppia (20.000£/€10,4)</t>
  </si>
  <si>
    <t>INF-D63Ba</t>
  </si>
  <si>
    <t>INF-D63Bb</t>
  </si>
  <si>
    <t>INF-D64C</t>
  </si>
  <si>
    <t>INF-D65A</t>
  </si>
  <si>
    <t>INF-D65B</t>
  </si>
  <si>
    <t>INF-D66</t>
  </si>
  <si>
    <t>INF-D67A</t>
  </si>
  <si>
    <t>INF-D67Ba</t>
  </si>
  <si>
    <t>INF-D67Bb</t>
  </si>
  <si>
    <t>INF-D68</t>
  </si>
  <si>
    <t>INF-D69Aa</t>
  </si>
  <si>
    <t>INF-D69Ab</t>
  </si>
  <si>
    <t>INF-D69Ac</t>
  </si>
  <si>
    <t>INF-D69Ad</t>
  </si>
  <si>
    <t>INF-D69B</t>
  </si>
  <si>
    <t>INF-D70</t>
  </si>
  <si>
    <t>INF-D71Aa</t>
  </si>
  <si>
    <t>INF-D71Ab</t>
  </si>
  <si>
    <t>INF-D71Ba</t>
  </si>
  <si>
    <t>INF-D71Bb</t>
  </si>
  <si>
    <t>INF-D71Bc</t>
  </si>
  <si>
    <t>INF-D71Bd</t>
  </si>
  <si>
    <t>INF-D71Be</t>
  </si>
  <si>
    <t>INF-D71Bf</t>
  </si>
  <si>
    <t>INF-D71Ca</t>
  </si>
  <si>
    <t>INF-D71Cb</t>
  </si>
  <si>
    <t>INF-D71Cc</t>
  </si>
  <si>
    <t>INF-D71Da</t>
  </si>
  <si>
    <t>INF-D71Db</t>
  </si>
  <si>
    <t>INF-D71Dc</t>
  </si>
  <si>
    <t>INF-D71Ea</t>
  </si>
  <si>
    <t>INF-D71Eb</t>
  </si>
  <si>
    <t>INF-D73A</t>
  </si>
  <si>
    <t>INF-D73B</t>
  </si>
  <si>
    <t>INF-D74</t>
  </si>
  <si>
    <t>INF-D75Aa</t>
  </si>
  <si>
    <t>INF-D75Ab</t>
  </si>
  <si>
    <t>INF-D75Ba</t>
  </si>
  <si>
    <t>INF-D75Bb</t>
  </si>
  <si>
    <t>INF-D75Bc</t>
  </si>
  <si>
    <t>INF-D75C</t>
  </si>
  <si>
    <t>INF-D76</t>
  </si>
  <si>
    <t>INF-D77Aa</t>
  </si>
  <si>
    <t>INF-D77Ab</t>
  </si>
  <si>
    <t>INF-D77Ac</t>
  </si>
  <si>
    <t>INF-D77Ba</t>
  </si>
  <si>
    <t>INF-D77Bb</t>
  </si>
  <si>
    <t>INF-D77Bc</t>
  </si>
  <si>
    <t>INF-D77Bd</t>
  </si>
  <si>
    <t>INF-D77C</t>
  </si>
  <si>
    <t>INF-D78</t>
  </si>
  <si>
    <t>INF-U1</t>
  </si>
  <si>
    <t>INF-U2</t>
  </si>
  <si>
    <t>INF-U3</t>
  </si>
  <si>
    <t>INF-U4</t>
  </si>
  <si>
    <t>Uso Dedicato - Infostrada</t>
  </si>
  <si>
    <t>Uso Dedicato - Infostrada 150.000£ / 77,48€</t>
  </si>
  <si>
    <t>Uso Dedicato - Infostrada 150.000£ / 77,47€</t>
  </si>
  <si>
    <t>Uso Dedicato - Infostrada 300.000£ / 155€</t>
  </si>
  <si>
    <t>INF-W1</t>
  </si>
  <si>
    <t>INF-W2A</t>
  </si>
  <si>
    <t>INF-W2B</t>
  </si>
  <si>
    <t>INF-W3A</t>
  </si>
  <si>
    <t>INF-W3B</t>
  </si>
  <si>
    <t>INF-W4A</t>
  </si>
  <si>
    <t>INF-W4B</t>
  </si>
  <si>
    <t>INF-W5</t>
  </si>
  <si>
    <t>INF-W6</t>
  </si>
  <si>
    <t>INF-W7</t>
  </si>
  <si>
    <t>INF-W8</t>
  </si>
  <si>
    <t>INF-W9</t>
  </si>
  <si>
    <t>Powered - Drin - Cane (Tiratura limitata)</t>
  </si>
  <si>
    <t>Powered - Drin - Cane</t>
  </si>
  <si>
    <t>Powered - Drin - Cane che porge zampa</t>
  </si>
  <si>
    <t>Powered - Four</t>
  </si>
  <si>
    <t>Powered - Zebra</t>
  </si>
  <si>
    <t>Powered - Two</t>
  </si>
  <si>
    <t>Powered - Plus One</t>
  </si>
  <si>
    <t>Powered - Plus One (numero di serie e PIN in grassetto)</t>
  </si>
  <si>
    <t>Powered - Plus One - Sri Lanka (Italiano)</t>
  </si>
  <si>
    <t>Powered - Plus One - Sri Lanka (Cingalese)</t>
  </si>
  <si>
    <t>INF-W10</t>
  </si>
  <si>
    <t>INF-W11</t>
  </si>
  <si>
    <t>INF-W12A</t>
  </si>
  <si>
    <t>INF-W12B</t>
  </si>
  <si>
    <t>INF-W13</t>
  </si>
  <si>
    <t>INF-W14</t>
  </si>
  <si>
    <t>Powered - Leone</t>
  </si>
  <si>
    <t>Powered - 100 Units</t>
  </si>
  <si>
    <t>Powered - 200 Units</t>
  </si>
  <si>
    <t>Powered - 300 Units</t>
  </si>
  <si>
    <t>Powered - Pronto FAI</t>
  </si>
  <si>
    <t>INF-S1</t>
  </si>
  <si>
    <t>INF-I1</t>
  </si>
  <si>
    <t>INF-I2</t>
  </si>
  <si>
    <t>200 h.</t>
  </si>
  <si>
    <t>50 h.</t>
  </si>
  <si>
    <t>ISDN - Infuturo - Ricarica 200 h. per ISDN</t>
  </si>
  <si>
    <t>ISDN - Infuturo - HP Connect Online</t>
  </si>
  <si>
    <t>Sample - In Action - Ligabue</t>
  </si>
  <si>
    <t>INF-P1</t>
  </si>
  <si>
    <t>INF-P2</t>
  </si>
  <si>
    <t>Promocard - Extradialoga - Piramidi</t>
  </si>
  <si>
    <t>Promocard - Extradialoga - Risaia</t>
  </si>
  <si>
    <t>17. Albacom</t>
  </si>
  <si>
    <t>ALB-10</t>
  </si>
  <si>
    <t>ALB-11</t>
  </si>
  <si>
    <t>ALB-12</t>
  </si>
  <si>
    <t>ALB-13</t>
  </si>
  <si>
    <t>I Giovani Leoni Fanno Parlare il Mondo - 3 Leoni</t>
  </si>
  <si>
    <t>I Giovani Leoni Fanno Parlare il Mondo - Leoncino</t>
  </si>
  <si>
    <t>Europa Card Show '99 - Riccione</t>
  </si>
  <si>
    <t>Marco Melandri</t>
  </si>
  <si>
    <t>Tetris</t>
  </si>
  <si>
    <t>Orga / Uniqa - UN01</t>
  </si>
  <si>
    <t>Pantani</t>
  </si>
  <si>
    <t>Pantani - Volto</t>
  </si>
  <si>
    <t>A.C.Milan</t>
  </si>
  <si>
    <t>Bandiera 1077</t>
  </si>
  <si>
    <t>Scacchi</t>
  </si>
  <si>
    <t>Telefono</t>
  </si>
  <si>
    <t>Garzelli - Maglia gialla</t>
  </si>
  <si>
    <t>Garzelli - Maglia rosa</t>
  </si>
  <si>
    <t>ALB-T1A</t>
  </si>
  <si>
    <t>ALB-T1B</t>
  </si>
  <si>
    <t>ALB-T1C</t>
  </si>
  <si>
    <t>ALB-T2</t>
  </si>
  <si>
    <t>ALB-T3</t>
  </si>
  <si>
    <t>ALB-T4</t>
  </si>
  <si>
    <t>I Giovani Leoni - 7 leoni</t>
  </si>
  <si>
    <t>I Giovani Leoni - 7 leoni (Logo IPM)</t>
  </si>
  <si>
    <t>I Giovani Leoni - 6 leoni</t>
  </si>
  <si>
    <t>1998-10</t>
  </si>
  <si>
    <t>Gemplus - GEM2 (Rosso)</t>
  </si>
  <si>
    <t>Siemens - S37</t>
  </si>
  <si>
    <t>I Giovani Leoni - Leoncino (logo Moreno in basso)</t>
  </si>
  <si>
    <t>I Giovani Leoni - Leoncino (logo Moreno in alto)</t>
  </si>
  <si>
    <t>I Giovani Leoni - Leoncino (senza chip)</t>
  </si>
  <si>
    <t>Concert Card (Nominativa)</t>
  </si>
  <si>
    <t>Carta Telefonica Internazionale (Nominativa)</t>
  </si>
  <si>
    <t>Concert Card 50</t>
  </si>
  <si>
    <t>Concert Card 50 (Con logo BNL)</t>
  </si>
  <si>
    <t>Concert Card 100</t>
  </si>
  <si>
    <t>Concert Card 100 (Con logo BNL)</t>
  </si>
  <si>
    <t>Concert Card - Tre leoni</t>
  </si>
  <si>
    <t>Philips - International</t>
  </si>
  <si>
    <t>Pantani - Mercatone Uno / Bianchi / Albacom</t>
  </si>
  <si>
    <t>Pantani con cappellino</t>
  </si>
  <si>
    <t>Pantani senza cappellino</t>
  </si>
  <si>
    <t>Kataweb</t>
  </si>
  <si>
    <t>A.C. Milan (Oro)</t>
  </si>
  <si>
    <t>Bandiera - Albacom, La Nostra Carta</t>
  </si>
  <si>
    <t>I Fiori di Albacom - Petunia</t>
  </si>
  <si>
    <t>I Fiori di Albacom - Margherita Gialla</t>
  </si>
  <si>
    <t>I Fiori di Albacom - Gerbera</t>
  </si>
  <si>
    <t>I Fiori di Albacom - Girasole</t>
  </si>
  <si>
    <t>I Fiori di Albacom - Margherita Rosa</t>
  </si>
  <si>
    <t>I Fiori Di Albacom - Jolly</t>
  </si>
  <si>
    <t>3 E-m@il Gratuite</t>
  </si>
  <si>
    <t>Assisi per l'Anno Santo del 2000</t>
  </si>
  <si>
    <t>Golf Cup</t>
  </si>
  <si>
    <t>ADSL</t>
  </si>
  <si>
    <t>ArtiLog 2009 (Oro)</t>
  </si>
  <si>
    <t>ArtiLog 2009 (Marrone)</t>
  </si>
  <si>
    <t>Chiamo € Compro (Lira)</t>
  </si>
  <si>
    <t>Chiamo € Compro (Lira/Euro)</t>
  </si>
  <si>
    <t>Chiamo € Compro (Lira - Ricarica)</t>
  </si>
  <si>
    <t>Chiamo € Compro (Lira/Euro - Ricarica)</t>
  </si>
  <si>
    <t>Chiamo € Compro (Lira - Totobit)</t>
  </si>
  <si>
    <t>Albacom AMPS</t>
  </si>
  <si>
    <t>Vascoman 20 - Numeri di emergenza</t>
  </si>
  <si>
    <t>Vascoman 20 - Cuore</t>
  </si>
  <si>
    <t>Blopress - Stetoscopio</t>
  </si>
  <si>
    <t>Blopress - Termometro</t>
  </si>
  <si>
    <t>Blopresid - Bob</t>
  </si>
  <si>
    <t>Blopresid - Cardiogramma</t>
  </si>
  <si>
    <t>Lansox - Equitazione</t>
  </si>
  <si>
    <t>Lansox Bianca 15</t>
  </si>
  <si>
    <t>Lansox Bianca 30</t>
  </si>
  <si>
    <t>Obiettivo Lavoro</t>
  </si>
  <si>
    <t>Chiamo € Compro 3€</t>
  </si>
  <si>
    <t>Chiamo € Compro 5€</t>
  </si>
  <si>
    <t>Chiamo € Compro 5€ (Ricaricabile)</t>
  </si>
  <si>
    <t>Chiamo € Compro 10€ (Ricaricabile)</t>
  </si>
  <si>
    <t>Chiamo € Compro 25€ (Ricaricabile)</t>
  </si>
  <si>
    <t>Chiamo € Compro 25€ (Ricarica)</t>
  </si>
  <si>
    <t>Chiamo € Compro (Euro Totobit)</t>
  </si>
  <si>
    <t>Alb@world - Pesci</t>
  </si>
  <si>
    <t>Alb@world - Struzzi</t>
  </si>
  <si>
    <t>Alb@world - Tucano</t>
  </si>
  <si>
    <t>Alb@world - Koala</t>
  </si>
  <si>
    <t>Alb@world - Elefanti</t>
  </si>
  <si>
    <t>Alb@world - Canguro</t>
  </si>
  <si>
    <t>ICN Pharmaceuticals</t>
  </si>
  <si>
    <t>Alb@kid</t>
  </si>
  <si>
    <t>Maxtel - Progetto III Millennio</t>
  </si>
  <si>
    <t>Maxtel Mediafin Network - Progetto III Millennio</t>
  </si>
  <si>
    <t>GFK - Selecta</t>
  </si>
  <si>
    <t>Alb@card 3€ - Carta Ricaricabile</t>
  </si>
  <si>
    <t>Alb@card 5€ - Carta Ricaricabile</t>
  </si>
  <si>
    <t>Alb@card 10€ - Carta Ricaricabile</t>
  </si>
  <si>
    <t>Alb@card 25€ - Carta Ricaricabile</t>
  </si>
  <si>
    <t>Alb@card 25€ - Ricarica</t>
  </si>
  <si>
    <t>Alb@card Grigia - Totobit</t>
  </si>
  <si>
    <t>Alb@card Rechargable - Lottomatica</t>
  </si>
  <si>
    <t>Alb@card green (Nuovo logo)</t>
  </si>
  <si>
    <t>GF Ferré</t>
  </si>
  <si>
    <t>Università Pontificia Gregoriana</t>
  </si>
  <si>
    <t>2.58</t>
  </si>
  <si>
    <t>5.16</t>
  </si>
  <si>
    <t>25.82</t>
  </si>
  <si>
    <t>10.33</t>
  </si>
  <si>
    <t>ALB-1</t>
  </si>
  <si>
    <t>ALB-2</t>
  </si>
  <si>
    <t>ALB-3</t>
  </si>
  <si>
    <t>ALB-4</t>
  </si>
  <si>
    <t>ALB-5</t>
  </si>
  <si>
    <t>ALB-6</t>
  </si>
  <si>
    <t>ALB-7</t>
  </si>
  <si>
    <t>ALB-8</t>
  </si>
  <si>
    <t>ALB-9</t>
  </si>
  <si>
    <t>ALB-P1</t>
  </si>
  <si>
    <t>ALB-P2</t>
  </si>
  <si>
    <t>ALB-P3A</t>
  </si>
  <si>
    <t>ALB-P3B</t>
  </si>
  <si>
    <t>ALB-P4A</t>
  </si>
  <si>
    <t>ALB-P4B</t>
  </si>
  <si>
    <t>ALB-P5A</t>
  </si>
  <si>
    <t>ALB-P5B</t>
  </si>
  <si>
    <t>ALB-P5C</t>
  </si>
  <si>
    <t>ALB-P10</t>
  </si>
  <si>
    <t>ALB-P11</t>
  </si>
  <si>
    <t>ALB-P12</t>
  </si>
  <si>
    <t>ALB-P13</t>
  </si>
  <si>
    <t>ALB-P14</t>
  </si>
  <si>
    <t>ALB-P15</t>
  </si>
  <si>
    <t>ALB-P16</t>
  </si>
  <si>
    <t>ALB-P17</t>
  </si>
  <si>
    <t>ALB-P18</t>
  </si>
  <si>
    <t>ALB-P19</t>
  </si>
  <si>
    <t>ALB-P20</t>
  </si>
  <si>
    <t>ALB-P21</t>
  </si>
  <si>
    <t>ALB-P22</t>
  </si>
  <si>
    <t>ALB-P23</t>
  </si>
  <si>
    <t>ALB-P24</t>
  </si>
  <si>
    <t>ALB-P25</t>
  </si>
  <si>
    <t>ALB-P26</t>
  </si>
  <si>
    <t>ALB-P27</t>
  </si>
  <si>
    <t>ALB-P28A</t>
  </si>
  <si>
    <t>ALB-P28B</t>
  </si>
  <si>
    <t>ALB-P29A</t>
  </si>
  <si>
    <t>ALB-P29B</t>
  </si>
  <si>
    <t>ALB-P30A</t>
  </si>
  <si>
    <t>ALB-P30B</t>
  </si>
  <si>
    <t>ALB-P31A</t>
  </si>
  <si>
    <t>ALB-P31B</t>
  </si>
  <si>
    <t>ALB-P32A</t>
  </si>
  <si>
    <t>ALB-P32B</t>
  </si>
  <si>
    <t>ALB-P33</t>
  </si>
  <si>
    <t>ALB-P34</t>
  </si>
  <si>
    <t>ALB-P35</t>
  </si>
  <si>
    <t>ALB-P36A</t>
  </si>
  <si>
    <t>ALB-P36B</t>
  </si>
  <si>
    <t>ALB-P37</t>
  </si>
  <si>
    <t>ALB-P38A</t>
  </si>
  <si>
    <t>ALB-P38B</t>
  </si>
  <si>
    <t>ALB-P39</t>
  </si>
  <si>
    <t>ALB-P40A</t>
  </si>
  <si>
    <t>ALB-P40B</t>
  </si>
  <si>
    <t>ALB-P41A</t>
  </si>
  <si>
    <t>ALB-P41B</t>
  </si>
  <si>
    <t>ALB-P42</t>
  </si>
  <si>
    <t>ALB-P44</t>
  </si>
  <si>
    <t>ALB-P45</t>
  </si>
  <si>
    <t>ALB-P46</t>
  </si>
  <si>
    <t>ALB-P47</t>
  </si>
  <si>
    <t>ALB-P48</t>
  </si>
  <si>
    <t>ALB-P49</t>
  </si>
  <si>
    <t>ALB-P50</t>
  </si>
  <si>
    <t>ALB-P51</t>
  </si>
  <si>
    <t>ALB-P52A</t>
  </si>
  <si>
    <t>ALB-P52B</t>
  </si>
  <si>
    <t>ALB-P65</t>
  </si>
  <si>
    <t>ALB-P66</t>
  </si>
  <si>
    <t>ALB-P67</t>
  </si>
  <si>
    <t>ALB-P68</t>
  </si>
  <si>
    <t>ALB-P69</t>
  </si>
  <si>
    <t>ALB-P70</t>
  </si>
  <si>
    <t>ALB-P72</t>
  </si>
  <si>
    <t>ALB-P73</t>
  </si>
  <si>
    <t>ALB-P74</t>
  </si>
  <si>
    <t>ALB-P75</t>
  </si>
  <si>
    <t>ALB-P6</t>
  </si>
  <si>
    <t>ALB-P7</t>
  </si>
  <si>
    <t>ALB-P8</t>
  </si>
  <si>
    <t>ALB-P9</t>
  </si>
  <si>
    <t>ALB-P43A</t>
  </si>
  <si>
    <t>ALB-P43B</t>
  </si>
  <si>
    <t>1 h.</t>
  </si>
  <si>
    <t>Chiamo € Compro (Euro Totobit) - Scritta "Carta ricaricabile" in blu chiaro</t>
  </si>
  <si>
    <t>ALB-P53</t>
  </si>
  <si>
    <t>ALB-P54</t>
  </si>
  <si>
    <t>ALB-P55</t>
  </si>
  <si>
    <t>ALB-P56</t>
  </si>
  <si>
    <t>ALB-P57</t>
  </si>
  <si>
    <t>ALB-P58</t>
  </si>
  <si>
    <t>ALB-P59A</t>
  </si>
  <si>
    <t>ALB-P59B</t>
  </si>
  <si>
    <t>ALB-P59C</t>
  </si>
  <si>
    <t>ALB-P60A</t>
  </si>
  <si>
    <t>ALB-P60B</t>
  </si>
  <si>
    <t>ALB-P60C</t>
  </si>
  <si>
    <t>ALB-P61A</t>
  </si>
  <si>
    <t>ALB-P61B</t>
  </si>
  <si>
    <t>ALB-P61C</t>
  </si>
  <si>
    <t>ALB-P62A</t>
  </si>
  <si>
    <t>ALB-P62B</t>
  </si>
  <si>
    <t>ALB-P62C</t>
  </si>
  <si>
    <t>ALB-P63A</t>
  </si>
  <si>
    <t>ALB-P63B</t>
  </si>
  <si>
    <t>ALB-P63C</t>
  </si>
  <si>
    <t>ALB-P64A</t>
  </si>
  <si>
    <t>ALB-P64B</t>
  </si>
  <si>
    <t>ALB-P64C</t>
  </si>
  <si>
    <t>10 min</t>
  </si>
  <si>
    <t>ALB-P71</t>
  </si>
  <si>
    <t>ALB-P76</t>
  </si>
  <si>
    <t>ALB-P77A</t>
  </si>
  <si>
    <t>ALB-P77B</t>
  </si>
  <si>
    <t>ALB-P77C</t>
  </si>
  <si>
    <t>ALB-P78</t>
  </si>
  <si>
    <t>ALB-P79</t>
  </si>
  <si>
    <t>ALB-P80</t>
  </si>
  <si>
    <t>ALB-P81</t>
  </si>
  <si>
    <t>ALB-S10</t>
  </si>
  <si>
    <t>ALB-S11</t>
  </si>
  <si>
    <t>ALB-S12</t>
  </si>
  <si>
    <t>ALB-S13</t>
  </si>
  <si>
    <t>ALB-S14</t>
  </si>
  <si>
    <t>ALB-S15</t>
  </si>
  <si>
    <t>ALB-S16</t>
  </si>
  <si>
    <t>ALB-S17</t>
  </si>
  <si>
    <t>ALB-S18</t>
  </si>
  <si>
    <t>ALB-S19</t>
  </si>
  <si>
    <t>ALB-S20</t>
  </si>
  <si>
    <t>ALB-S21</t>
  </si>
  <si>
    <t>ALB-S22</t>
  </si>
  <si>
    <t>ALB-S23</t>
  </si>
  <si>
    <t>ALB-S24</t>
  </si>
  <si>
    <t>ALB-S1</t>
  </si>
  <si>
    <t>ALB-S2</t>
  </si>
  <si>
    <t>ALB-S3</t>
  </si>
  <si>
    <t>ALB-S4</t>
  </si>
  <si>
    <t>ALB-S5</t>
  </si>
  <si>
    <t>ALB-S6</t>
  </si>
  <si>
    <t>ALB-S7</t>
  </si>
  <si>
    <t>ALB-S8</t>
  </si>
  <si>
    <t>ALB-S9</t>
  </si>
  <si>
    <t>Raccoglimi - Allineati e Coperti</t>
  </si>
  <si>
    <t>Raccoglimi - Ambo In Pista</t>
  </si>
  <si>
    <t>Raccoglimi - Puzzle Di Corsa 1/6</t>
  </si>
  <si>
    <t>Raccoglimi - Puzzle Di Corsa 2/6</t>
  </si>
  <si>
    <t>Raccoglimi - Puzzle Di Corsa 3/6</t>
  </si>
  <si>
    <t>Raccoglimi - Puzzle Di Corsa 4/6</t>
  </si>
  <si>
    <t>Raccoglimi - Puzzle Di Corsa 5/6</t>
  </si>
  <si>
    <t>Raccoglimi - Puzzle Di Corsa 6/6</t>
  </si>
  <si>
    <t>Raccoglimi - Tutti In Pista</t>
  </si>
  <si>
    <t>Raccoglimi - Un Salto nello Sport - Windsurf</t>
  </si>
  <si>
    <t>Raccoglimi - Un Salto nello Sport - Basket</t>
  </si>
  <si>
    <t>Raccoglimi - Un Salto nello Sport - Sci</t>
  </si>
  <si>
    <t>Raccoglimi - Un Salto nello Sport - Motocross</t>
  </si>
  <si>
    <t>Raccoglimi - Un Salto nello Sport - Beach Volley</t>
  </si>
  <si>
    <t>Raccoglimi - Un Salto nello Sport - Karate</t>
  </si>
  <si>
    <t>ALB-PW1</t>
  </si>
  <si>
    <t>ALB-PW2</t>
  </si>
  <si>
    <t>ALB-PW3</t>
  </si>
  <si>
    <t>ALB-PW4</t>
  </si>
  <si>
    <t>ALB-PW5</t>
  </si>
  <si>
    <t>ALB-PW6</t>
  </si>
  <si>
    <t>ALB-PW7</t>
  </si>
  <si>
    <t>ALB-PW8</t>
  </si>
  <si>
    <t>ALB-PW9</t>
  </si>
  <si>
    <t>ALB-PW10</t>
  </si>
  <si>
    <t>ALB-PW11A</t>
  </si>
  <si>
    <t>ALB-PW11B</t>
  </si>
  <si>
    <t>ALB-PW11C</t>
  </si>
  <si>
    <t>ALB-PW12</t>
  </si>
  <si>
    <t>ALB-PW13</t>
  </si>
  <si>
    <t>ALB-PW14</t>
  </si>
  <si>
    <t>ALB-PW15A</t>
  </si>
  <si>
    <t>ALB-PW15B</t>
  </si>
  <si>
    <t>ALB-PW15C</t>
  </si>
  <si>
    <t>ALB-W18A</t>
  </si>
  <si>
    <t>ALB-W18B</t>
  </si>
  <si>
    <t>ALB-W19B</t>
  </si>
  <si>
    <t>ALB-W20A</t>
  </si>
  <si>
    <t>ALB-W20B</t>
  </si>
  <si>
    <t>ALB-W22</t>
  </si>
  <si>
    <t>ALB-W24A</t>
  </si>
  <si>
    <t>ALB-W24B</t>
  </si>
  <si>
    <t>ALB-W24C</t>
  </si>
  <si>
    <t>ALB-W27A</t>
  </si>
  <si>
    <t>ALB-W27B</t>
  </si>
  <si>
    <t>ALB-W27C</t>
  </si>
  <si>
    <t>08/2004</t>
  </si>
  <si>
    <t>03/2006</t>
  </si>
  <si>
    <t>05/2006</t>
  </si>
  <si>
    <t>10/2007</t>
  </si>
  <si>
    <t>Master Line</t>
  </si>
  <si>
    <t>Mercedes</t>
  </si>
  <si>
    <t>Il Caffè Giusto</t>
  </si>
  <si>
    <t>Ristorante Porta Vecchia</t>
  </si>
  <si>
    <t>Sala Enotria</t>
  </si>
  <si>
    <t>Tele FiordiCard 50.000£</t>
  </si>
  <si>
    <t>Tele FiordiCard 200.000£</t>
  </si>
  <si>
    <t>Tele FiordiCard 50.000£ / 25,82 €</t>
  </si>
  <si>
    <t>Tele FiordiCard 200.000£ / 103,29 €</t>
  </si>
  <si>
    <t>Tele FiordiCard 0€</t>
  </si>
  <si>
    <t>Tele FiordiCard 100€</t>
  </si>
  <si>
    <t>Carteque</t>
  </si>
  <si>
    <t>Meeting Rimini 2003</t>
  </si>
  <si>
    <t>Money Gram - Ricaricabile</t>
  </si>
  <si>
    <t>HDI Assicurazioni - Bologna Stazione</t>
  </si>
  <si>
    <t>HDI Assicurazioni - Palermo San Lorenzo</t>
  </si>
  <si>
    <t>U.S.A. Phone Card</t>
  </si>
  <si>
    <t>U.S.A. Phone Card (Logo BT-Albacom sul retro)</t>
  </si>
  <si>
    <t>U.S.A. Phone Card (Logo BT-Albacom sul fronte)</t>
  </si>
  <si>
    <t>U.S.A. Trial Card</t>
  </si>
  <si>
    <t>Maracanà</t>
  </si>
  <si>
    <t>Box Card 3€</t>
  </si>
  <si>
    <t>Box Card 5€ (Logo BT-Albacom sul retro)</t>
  </si>
  <si>
    <t>Box Card (Logo BT-Albacom sul fronte)</t>
  </si>
  <si>
    <t>€uropa Comm.</t>
  </si>
  <si>
    <t>24 h.</t>
  </si>
  <si>
    <t>20 min.</t>
  </si>
  <si>
    <t>15 min.</t>
  </si>
  <si>
    <t>HDI Assicurazioni - Napoli "Quattro"</t>
  </si>
  <si>
    <t>ALB-W18C</t>
  </si>
  <si>
    <t>ALB-W18D</t>
  </si>
  <si>
    <t>ALB-W18E</t>
  </si>
  <si>
    <t>ALB-W18F</t>
  </si>
  <si>
    <t>ALB-W19A</t>
  </si>
  <si>
    <t>ALB-W19C</t>
  </si>
  <si>
    <t>ALB-W21A</t>
  </si>
  <si>
    <t>ALB-W21B</t>
  </si>
  <si>
    <t>ALB-W21C</t>
  </si>
  <si>
    <t>ALB-W21D</t>
  </si>
  <si>
    <t>ALB-W21E</t>
  </si>
  <si>
    <t>ALB-W21F</t>
  </si>
  <si>
    <t>ALB-W23</t>
  </si>
  <si>
    <t>ALB-W24D</t>
  </si>
  <si>
    <t>ALB-W25A</t>
  </si>
  <si>
    <t>ALB-W25B</t>
  </si>
  <si>
    <t>ALB-W25C</t>
  </si>
  <si>
    <t>ALB-W26</t>
  </si>
  <si>
    <t>ALB-W28A</t>
  </si>
  <si>
    <t>ALB-W28B</t>
  </si>
  <si>
    <t>ALB-W28C</t>
  </si>
  <si>
    <t>Box Card 5€ (Supporto PIN trasparente)</t>
  </si>
  <si>
    <t>Box Card 5€ (Supporto PIN grigio)</t>
  </si>
  <si>
    <t>Maracanà Latina (Logo BT-Albacom sul fronte)</t>
  </si>
  <si>
    <t>ALB-W29</t>
  </si>
  <si>
    <t>ALB-W30A</t>
  </si>
  <si>
    <t>ALB-W30B</t>
  </si>
  <si>
    <t>ALB-W30C</t>
  </si>
  <si>
    <t>ALB-W30D</t>
  </si>
  <si>
    <t>ALB-W30E</t>
  </si>
  <si>
    <t>ALB-W31</t>
  </si>
  <si>
    <t>€uropa Comm. (scadenza 30.06.2007)</t>
  </si>
  <si>
    <t>€uropa Comm. (scadenza 30/06/2007)</t>
  </si>
  <si>
    <t>ATW-1</t>
  </si>
  <si>
    <t>ATW-2</t>
  </si>
  <si>
    <t>ATW-3</t>
  </si>
  <si>
    <t>ATW-4</t>
  </si>
  <si>
    <t>ATW-5</t>
  </si>
  <si>
    <t>ATW-6</t>
  </si>
  <si>
    <t>ATW-7</t>
  </si>
  <si>
    <t>ATW-8</t>
  </si>
  <si>
    <t>ATW-9</t>
  </si>
  <si>
    <t>ATW-10</t>
  </si>
  <si>
    <t>ATW-11</t>
  </si>
  <si>
    <t>ATW-12</t>
  </si>
  <si>
    <t>ATW-13</t>
  </si>
  <si>
    <t>ATW-14</t>
  </si>
  <si>
    <t>ATW-15</t>
  </si>
  <si>
    <t>ATW-16</t>
  </si>
  <si>
    <t>ATW-17</t>
  </si>
  <si>
    <t>ATW-18</t>
  </si>
  <si>
    <t>ATW-19</t>
  </si>
  <si>
    <t>ATW-20</t>
  </si>
  <si>
    <t>ATW-21</t>
  </si>
  <si>
    <t>ATW-22</t>
  </si>
  <si>
    <t>ATW-23</t>
  </si>
  <si>
    <t>ATW-24</t>
  </si>
  <si>
    <t>ATW-25</t>
  </si>
  <si>
    <t>ATW-26</t>
  </si>
  <si>
    <t>ATW-27</t>
  </si>
  <si>
    <t>ATW-28</t>
  </si>
  <si>
    <t>ATW-29</t>
  </si>
  <si>
    <t>ATW-30</t>
  </si>
  <si>
    <t>ATW-31</t>
  </si>
  <si>
    <t>ATW-32</t>
  </si>
  <si>
    <t>ATW-33</t>
  </si>
  <si>
    <t>ATW-34</t>
  </si>
  <si>
    <t>ATW-35</t>
  </si>
  <si>
    <t>ATW-36</t>
  </si>
  <si>
    <t>ATW-38</t>
  </si>
  <si>
    <t>ATW-39</t>
  </si>
  <si>
    <t>ATW-40</t>
  </si>
  <si>
    <t>ATW-41</t>
  </si>
  <si>
    <t>ATW-43</t>
  </si>
  <si>
    <t>ATW-44</t>
  </si>
  <si>
    <t>ATW-45</t>
  </si>
  <si>
    <t>ATW-46</t>
  </si>
  <si>
    <t>ATW-47</t>
  </si>
  <si>
    <t>ATW-48</t>
  </si>
  <si>
    <t>ATW-49</t>
  </si>
  <si>
    <t>ATW-50</t>
  </si>
  <si>
    <t>ATW-51</t>
  </si>
  <si>
    <t>ATW-52</t>
  </si>
  <si>
    <t>ATW-53</t>
  </si>
  <si>
    <t>ATW-54</t>
  </si>
  <si>
    <t>ATW-55</t>
  </si>
  <si>
    <t>ATW-56</t>
  </si>
  <si>
    <t>ATW-57</t>
  </si>
  <si>
    <t>ATW-58</t>
  </si>
  <si>
    <t>ATW-59</t>
  </si>
  <si>
    <t>ATW-60</t>
  </si>
  <si>
    <t>ATW-61</t>
  </si>
  <si>
    <t>ATW-62</t>
  </si>
  <si>
    <t>ATW-63</t>
  </si>
  <si>
    <t>ATW-64</t>
  </si>
  <si>
    <t>ATW-65</t>
  </si>
  <si>
    <t>ATW-66</t>
  </si>
  <si>
    <t>ATW-67</t>
  </si>
  <si>
    <t>ATW-68</t>
  </si>
  <si>
    <t>ATW-69</t>
  </si>
  <si>
    <t>ATW-70</t>
  </si>
  <si>
    <t>ATW-71</t>
  </si>
  <si>
    <t>ATW-72</t>
  </si>
  <si>
    <t>ATW-73</t>
  </si>
  <si>
    <t>ATW-74</t>
  </si>
  <si>
    <t>ATW-75</t>
  </si>
  <si>
    <t>ATW-76</t>
  </si>
  <si>
    <t>ATW-77</t>
  </si>
  <si>
    <t>ATW-78</t>
  </si>
  <si>
    <t>ATW-79</t>
  </si>
  <si>
    <t>ATW-80</t>
  </si>
  <si>
    <t>ATW-81</t>
  </si>
  <si>
    <t>ATW-82</t>
  </si>
  <si>
    <t>ATW-83</t>
  </si>
  <si>
    <t>ATW-84</t>
  </si>
  <si>
    <t>ATW-85</t>
  </si>
  <si>
    <t>ATW-86</t>
  </si>
  <si>
    <t>ATW-87</t>
  </si>
  <si>
    <t>ATW-88</t>
  </si>
  <si>
    <t>ATW-89</t>
  </si>
  <si>
    <t>ATW-90</t>
  </si>
  <si>
    <t>ATW-91</t>
  </si>
  <si>
    <t>ATW-92</t>
  </si>
  <si>
    <t>ATW-93</t>
  </si>
  <si>
    <t>ATW-94</t>
  </si>
  <si>
    <t>ATW-95</t>
  </si>
  <si>
    <t>ATW-96</t>
  </si>
  <si>
    <t>ATW-98</t>
  </si>
  <si>
    <t>ATW-99</t>
  </si>
  <si>
    <t>ATW-100</t>
  </si>
  <si>
    <t>ATW-101</t>
  </si>
  <si>
    <t>ATW-102</t>
  </si>
  <si>
    <t>ATW-103</t>
  </si>
  <si>
    <t>ATW-104</t>
  </si>
  <si>
    <t>ATW-105</t>
  </si>
  <si>
    <t>ATW-106</t>
  </si>
  <si>
    <t>ATW-107</t>
  </si>
  <si>
    <t>ATW-108</t>
  </si>
  <si>
    <t>ATW-109</t>
  </si>
  <si>
    <t>ATW-110</t>
  </si>
  <si>
    <t>ATW-111</t>
  </si>
  <si>
    <t>ATW-112</t>
  </si>
  <si>
    <t>ATW-113</t>
  </si>
  <si>
    <t>ATW-114</t>
  </si>
  <si>
    <t>ATW-115</t>
  </si>
  <si>
    <t>ATW-116</t>
  </si>
  <si>
    <t>ATW-117</t>
  </si>
  <si>
    <t>ATW-118</t>
  </si>
  <si>
    <t>ATW-119</t>
  </si>
  <si>
    <t>ATW-120</t>
  </si>
  <si>
    <t>ATW-121</t>
  </si>
  <si>
    <t>ATW-122</t>
  </si>
  <si>
    <t>ATW-123</t>
  </si>
  <si>
    <t>ATW-124</t>
  </si>
  <si>
    <t>ATW-125</t>
  </si>
  <si>
    <t>ATW-126</t>
  </si>
  <si>
    <t>ATW-127</t>
  </si>
  <si>
    <t>ATW-128</t>
  </si>
  <si>
    <t>ATW-129</t>
  </si>
  <si>
    <t>ATW-130</t>
  </si>
  <si>
    <t>ATW-131</t>
  </si>
  <si>
    <t>ATW-132</t>
  </si>
  <si>
    <t>ATW-133</t>
  </si>
  <si>
    <t>ATW-134A</t>
  </si>
  <si>
    <t>ATW-135</t>
  </si>
  <si>
    <t>ATW-136</t>
  </si>
  <si>
    <t>ATW-137</t>
  </si>
  <si>
    <t>ATW-138</t>
  </si>
  <si>
    <t>ATW-139</t>
  </si>
  <si>
    <t>ATW-140</t>
  </si>
  <si>
    <t>ATW-141</t>
  </si>
  <si>
    <t>ATW-142</t>
  </si>
  <si>
    <t>ATW-143</t>
  </si>
  <si>
    <t>ATW-144</t>
  </si>
  <si>
    <t>ATW-145</t>
  </si>
  <si>
    <t>ATW-146</t>
  </si>
  <si>
    <t>ATW-147</t>
  </si>
  <si>
    <t>ATW-148</t>
  </si>
  <si>
    <t>ATW-149</t>
  </si>
  <si>
    <t>ATW-150</t>
  </si>
  <si>
    <t>ATW-151</t>
  </si>
  <si>
    <t>ATW-152</t>
  </si>
  <si>
    <t>ATW-153</t>
  </si>
  <si>
    <t>ATW-154</t>
  </si>
  <si>
    <t>ATW-155</t>
  </si>
  <si>
    <t>ATW-156</t>
  </si>
  <si>
    <t>ATW-157</t>
  </si>
  <si>
    <t>ATW-158</t>
  </si>
  <si>
    <t>ATW-159</t>
  </si>
  <si>
    <t>ATW-160</t>
  </si>
  <si>
    <t>ATW-161</t>
  </si>
  <si>
    <t>ATW-162</t>
  </si>
  <si>
    <t>ATW-163A</t>
  </si>
  <si>
    <t>ATW-164A</t>
  </si>
  <si>
    <t>ATW-165A</t>
  </si>
  <si>
    <t>ATW-166</t>
  </si>
  <si>
    <t>ATW-167</t>
  </si>
  <si>
    <t>ATW-168</t>
  </si>
  <si>
    <t>ATW-169</t>
  </si>
  <si>
    <t>ATW-170</t>
  </si>
  <si>
    <t>ATW-171</t>
  </si>
  <si>
    <t>ATW-172</t>
  </si>
  <si>
    <t>ATW-173</t>
  </si>
  <si>
    <t>ATW-174</t>
  </si>
  <si>
    <t>ATW-175</t>
  </si>
  <si>
    <t>ATW-176</t>
  </si>
  <si>
    <t>ATW-177</t>
  </si>
  <si>
    <t>ATW-178</t>
  </si>
  <si>
    <t>ATW-179</t>
  </si>
  <si>
    <t>ATW-180</t>
  </si>
  <si>
    <t>ATW-181</t>
  </si>
  <si>
    <t>ATW-182</t>
  </si>
  <si>
    <t>ATW-183</t>
  </si>
  <si>
    <t>ATW-184</t>
  </si>
  <si>
    <t>ATW-185</t>
  </si>
  <si>
    <t>ATW-186</t>
  </si>
  <si>
    <t>ATW-187</t>
  </si>
  <si>
    <t>ATW-188</t>
  </si>
  <si>
    <t>ATW-189</t>
  </si>
  <si>
    <t>ATW-190</t>
  </si>
  <si>
    <t>ATW-191</t>
  </si>
  <si>
    <t>ATW-192</t>
  </si>
  <si>
    <t>ATW-193</t>
  </si>
  <si>
    <t>ATW-194</t>
  </si>
  <si>
    <t>ATW-195</t>
  </si>
  <si>
    <t>ATW-196</t>
  </si>
  <si>
    <t>ATW-197</t>
  </si>
  <si>
    <t>ATW-198</t>
  </si>
  <si>
    <t>ATW-199</t>
  </si>
  <si>
    <t>ATW-200</t>
  </si>
  <si>
    <t>ATW-201</t>
  </si>
  <si>
    <t>ATW-202</t>
  </si>
  <si>
    <t>ATW-203</t>
  </si>
  <si>
    <t>ATW-204</t>
  </si>
  <si>
    <t>ATW-205</t>
  </si>
  <si>
    <t>ATW-206</t>
  </si>
  <si>
    <t>ATW-207</t>
  </si>
  <si>
    <t>ATW-208</t>
  </si>
  <si>
    <t>ATW-209</t>
  </si>
  <si>
    <t>ATW-210</t>
  </si>
  <si>
    <t>ATW-211</t>
  </si>
  <si>
    <t>ATW-212</t>
  </si>
  <si>
    <t>ATW-213</t>
  </si>
  <si>
    <t>ATW-214</t>
  </si>
  <si>
    <t>ATW-215</t>
  </si>
  <si>
    <t>ATW-216</t>
  </si>
  <si>
    <t>ATW-217</t>
  </si>
  <si>
    <t>ATW-218</t>
  </si>
  <si>
    <t>ATW-219</t>
  </si>
  <si>
    <t>ATW-220</t>
  </si>
  <si>
    <t>ATW-221</t>
  </si>
  <si>
    <t>ATW-222</t>
  </si>
  <si>
    <t>ATW-223</t>
  </si>
  <si>
    <t>ATW-224</t>
  </si>
  <si>
    <t>ATW-225</t>
  </si>
  <si>
    <t>ATW-226</t>
  </si>
  <si>
    <t>ATW-227</t>
  </si>
  <si>
    <t>ATW-228</t>
  </si>
  <si>
    <t>ATW-229</t>
  </si>
  <si>
    <t>ATW-230</t>
  </si>
  <si>
    <t>ATW-231</t>
  </si>
  <si>
    <t>ATW-232</t>
  </si>
  <si>
    <t>ATW-233</t>
  </si>
  <si>
    <t>ATW-234</t>
  </si>
  <si>
    <t>ATW-235</t>
  </si>
  <si>
    <t>ATW-236</t>
  </si>
  <si>
    <t>ATW-237</t>
  </si>
  <si>
    <t>ATW-238</t>
  </si>
  <si>
    <t>ATW-239</t>
  </si>
  <si>
    <t>ATW-240</t>
  </si>
  <si>
    <t>ATW-241</t>
  </si>
  <si>
    <t>ATW-242</t>
  </si>
  <si>
    <t>ATW-243</t>
  </si>
  <si>
    <t>ATW-244</t>
  </si>
  <si>
    <t>ATW-245</t>
  </si>
  <si>
    <t>ATW-246</t>
  </si>
  <si>
    <t>ATW-247</t>
  </si>
  <si>
    <t>ATW-248</t>
  </si>
  <si>
    <t>ATW-249</t>
  </si>
  <si>
    <t>ATW-250</t>
  </si>
  <si>
    <t>ATW-251</t>
  </si>
  <si>
    <t>ATW-252</t>
  </si>
  <si>
    <t>ATW-253</t>
  </si>
  <si>
    <t>ATW-254</t>
  </si>
  <si>
    <t>ATW-255</t>
  </si>
  <si>
    <t>ATW-256</t>
  </si>
  <si>
    <t>ATW-257</t>
  </si>
  <si>
    <t>ATW-258</t>
  </si>
  <si>
    <t>ATW-259</t>
  </si>
  <si>
    <t>ATW-260</t>
  </si>
  <si>
    <t>ATW-261</t>
  </si>
  <si>
    <t>ATW-262</t>
  </si>
  <si>
    <t>ATW-263</t>
  </si>
  <si>
    <t>ATW-264</t>
  </si>
  <si>
    <t>ATW-265</t>
  </si>
  <si>
    <t>ATW-266</t>
  </si>
  <si>
    <t>ATW-267</t>
  </si>
  <si>
    <t>ATW-268</t>
  </si>
  <si>
    <t>ATW-269</t>
  </si>
  <si>
    <t>ATW-270</t>
  </si>
  <si>
    <t>ATW-271</t>
  </si>
  <si>
    <t>ATW-272</t>
  </si>
  <si>
    <t>ATW-273</t>
  </si>
  <si>
    <t>ATW-274</t>
  </si>
  <si>
    <t>ATW-275</t>
  </si>
  <si>
    <t>ATW-276</t>
  </si>
  <si>
    <t>ATW-277</t>
  </si>
  <si>
    <t>ATW-278</t>
  </si>
  <si>
    <t>ATW-279</t>
  </si>
  <si>
    <t>ATW-280</t>
  </si>
  <si>
    <t>ATW-281</t>
  </si>
  <si>
    <t>ATW-282</t>
  </si>
  <si>
    <t>ATW-283</t>
  </si>
  <si>
    <t>ATW-284</t>
  </si>
  <si>
    <t>ATW-285</t>
  </si>
  <si>
    <t>ATW-286</t>
  </si>
  <si>
    <t>ATW-287</t>
  </si>
  <si>
    <t>ATW-288</t>
  </si>
  <si>
    <t>ATW-289</t>
  </si>
  <si>
    <t>ATW-290</t>
  </si>
  <si>
    <t>ATW-291</t>
  </si>
  <si>
    <t>ATW-292</t>
  </si>
  <si>
    <t>ATW-293</t>
  </si>
  <si>
    <t>ATW-294</t>
  </si>
  <si>
    <t>ATW-295</t>
  </si>
  <si>
    <t>ATW-296</t>
  </si>
  <si>
    <t>ATW-297</t>
  </si>
  <si>
    <t>ATW-298</t>
  </si>
  <si>
    <t>ATW-299</t>
  </si>
  <si>
    <t>ATW-300</t>
  </si>
  <si>
    <t>ATW-301</t>
  </si>
  <si>
    <t>ATW-302</t>
  </si>
  <si>
    <t>ATW-303</t>
  </si>
  <si>
    <t>ATW-304</t>
  </si>
  <si>
    <t>ATW-305</t>
  </si>
  <si>
    <t>ATW-306</t>
  </si>
  <si>
    <t>ATW-307</t>
  </si>
  <si>
    <t>ATW-308</t>
  </si>
  <si>
    <t>ATW-309</t>
  </si>
  <si>
    <t>ATW-310</t>
  </si>
  <si>
    <t>ATW-311</t>
  </si>
  <si>
    <t>ATW-312</t>
  </si>
  <si>
    <t>ATW-313</t>
  </si>
  <si>
    <t>ATW-314</t>
  </si>
  <si>
    <t>ATW-315</t>
  </si>
  <si>
    <t>ATW-316</t>
  </si>
  <si>
    <t>ATW-317</t>
  </si>
  <si>
    <t>ATW-318</t>
  </si>
  <si>
    <t>ATW-319</t>
  </si>
  <si>
    <t>ATW-320</t>
  </si>
  <si>
    <t>ATW-321</t>
  </si>
  <si>
    <t>ATW-322</t>
  </si>
  <si>
    <t>ATW-323</t>
  </si>
  <si>
    <t>ATW-324</t>
  </si>
  <si>
    <t>ATW-325</t>
  </si>
  <si>
    <t>ATW-326</t>
  </si>
  <si>
    <t>ATW-327</t>
  </si>
  <si>
    <t>ATW-328</t>
  </si>
  <si>
    <t>ATW-329</t>
  </si>
  <si>
    <t>ATW-330</t>
  </si>
  <si>
    <t>ATW-331</t>
  </si>
  <si>
    <t>ATW-332</t>
  </si>
  <si>
    <t>ATW-333</t>
  </si>
  <si>
    <t>ATW-334</t>
  </si>
  <si>
    <t>ATW-335</t>
  </si>
  <si>
    <t>32 u.</t>
  </si>
  <si>
    <t>5 u.</t>
  </si>
  <si>
    <t>13 u.</t>
  </si>
  <si>
    <t>15 u.</t>
  </si>
  <si>
    <t>1 u.</t>
  </si>
  <si>
    <t>75 u.</t>
  </si>
  <si>
    <t>6 u.</t>
  </si>
  <si>
    <t>40 u.</t>
  </si>
  <si>
    <t>21 u.</t>
  </si>
  <si>
    <t>70 u.</t>
  </si>
  <si>
    <t>JFK - John Fitzgerald Kennedy</t>
  </si>
  <si>
    <t>Leonardo Da Vinci</t>
  </si>
  <si>
    <t>Capri Images - Paolo Pratella 1925</t>
  </si>
  <si>
    <t>La Piazzetta - Paolo Pratella Ercongress</t>
  </si>
  <si>
    <t>La Piazzetta - Carnevalissimo 1996</t>
  </si>
  <si>
    <t>Capri Images - Bernardo Hay 1909</t>
  </si>
  <si>
    <t>La Piazzetta</t>
  </si>
  <si>
    <t>Luna Caprese</t>
  </si>
  <si>
    <t>Via Camerelle "Ristorante I Faraglioni"</t>
  </si>
  <si>
    <t>I Faraglioni visti da Parco Augusto</t>
  </si>
  <si>
    <t>Famosa Banda Putipu</t>
  </si>
  <si>
    <t>Strumenti Putipu e Faraglioni</t>
  </si>
  <si>
    <t>Storici Taxi Capresi</t>
  </si>
  <si>
    <t>Antica Gelateria Scialapopolo</t>
  </si>
  <si>
    <t>Cartolina di Capri</t>
  </si>
  <si>
    <t>Cartolina di Capri ed Anacapri</t>
  </si>
  <si>
    <t>Vecchi Capresi - Spataro</t>
  </si>
  <si>
    <t>Le Sirene</t>
  </si>
  <si>
    <t>Sorrento - La Terra Delle Sirene</t>
  </si>
  <si>
    <t>Cammeo Donadio</t>
  </si>
  <si>
    <t>Spencer</t>
  </si>
  <si>
    <t>Venezia</t>
  </si>
  <si>
    <t>Statere - Moneta Taranto III/IV sec. a.C.</t>
  </si>
  <si>
    <t>100 Lire Regno Di Sardegna 1835</t>
  </si>
  <si>
    <t>Dollaro Oro U.S.A. 1908</t>
  </si>
  <si>
    <t>Francobolli di San Marino - Cristoforo Colombo</t>
  </si>
  <si>
    <t>Francobolli di San Marino - Domenico Modugno</t>
  </si>
  <si>
    <t>Francobolli di San Marino - Roosevelt</t>
  </si>
  <si>
    <t>Ritratto di Giuseppe Verdi</t>
  </si>
  <si>
    <t>Folder Lusso Diabolik</t>
  </si>
  <si>
    <t>Folder Standard Diabolik</t>
  </si>
  <si>
    <t>Diabolik - Pugnale</t>
  </si>
  <si>
    <t>Ponte Di Lucerna - Svizzera</t>
  </si>
  <si>
    <t>Membership Card Club Atw 1997</t>
  </si>
  <si>
    <t>Aulla - Fortezza La Brunella</t>
  </si>
  <si>
    <t>Divi e Divine - The Son of the Sheik</t>
  </si>
  <si>
    <t>Divi e Divine - Haunted Gold</t>
  </si>
  <si>
    <t>Divi e Divine - It Happened One Night</t>
  </si>
  <si>
    <t>Divi e Divine - The Devil is a Woman</t>
  </si>
  <si>
    <t>Arte della Risata - Jazz Singer</t>
  </si>
  <si>
    <t>Arte della Risata - The Circus</t>
  </si>
  <si>
    <t>Arte della Risata - The Cameraman</t>
  </si>
  <si>
    <t>Arte della Risata - Wrong Again</t>
  </si>
  <si>
    <t>Eroi e Miti - The Revenge of Tarzan</t>
  </si>
  <si>
    <t>Eroi e Miti - The Hunchback of Notre Dame</t>
  </si>
  <si>
    <t>Eroi e Miti - The Phantom of the Opera</t>
  </si>
  <si>
    <t>Eroi e Miti - Flash Gordon</t>
  </si>
  <si>
    <t>Zodiaco degli Gnomi - Ariete</t>
  </si>
  <si>
    <t>Zodiaco degli gnomi - Toro</t>
  </si>
  <si>
    <t>Zodiaco degli gnomi - Gemelli</t>
  </si>
  <si>
    <t>Zodiaco degli gnomi - Cancro</t>
  </si>
  <si>
    <t>Zodiaco degli Gnomi - Leone</t>
  </si>
  <si>
    <t>Zodiaco degli Gnomi - Vergine</t>
  </si>
  <si>
    <t>Zodiaco degli Gnomi - Bilancia</t>
  </si>
  <si>
    <t>Zodiaco degli Gnomi - Scorpione</t>
  </si>
  <si>
    <t>Zodiaco degli Gnomi - Sagittario</t>
  </si>
  <si>
    <t>Zodiaco degli Gnomi - Capricorno</t>
  </si>
  <si>
    <t>Zodiaco degli Gnomi - Acquario</t>
  </si>
  <si>
    <t>Zodiaco degli Gnomi - Pesci</t>
  </si>
  <si>
    <t>Fiera di Genova - Palestra/Fitness</t>
  </si>
  <si>
    <t>Fiera di Genova - Beach-Volley</t>
  </si>
  <si>
    <t>Fiera di Genova - Motocross</t>
  </si>
  <si>
    <t>Fiera di Genova - Street Hockey</t>
  </si>
  <si>
    <t>Fiera di Genova - Football</t>
  </si>
  <si>
    <t>Fiera di Genova - Snowboard</t>
  </si>
  <si>
    <t>Card Collect 97 - Athens</t>
  </si>
  <si>
    <t>Il Tricolore</t>
  </si>
  <si>
    <t>BV '97 - Logo</t>
  </si>
  <si>
    <t>BV '97 - Galassia</t>
  </si>
  <si>
    <t>BV '97 - Mondo</t>
  </si>
  <si>
    <t>Lodola - Artista A</t>
  </si>
  <si>
    <t>Lodola - Artista B</t>
  </si>
  <si>
    <t>Lodola - Artista C</t>
  </si>
  <si>
    <t>Aulla - Omaggio Alla Via Francigena</t>
  </si>
  <si>
    <t>Comunità Montana della Lunigiana - Via Francigena</t>
  </si>
  <si>
    <t>Acquario di Genova - Delfini</t>
  </si>
  <si>
    <t>Acquario di Genova - Foca</t>
  </si>
  <si>
    <t>Acquario di Genova - Pesce Marino</t>
  </si>
  <si>
    <t>Acquario di Genova - Medusa</t>
  </si>
  <si>
    <t>Acquario di Genova - Pinguini</t>
  </si>
  <si>
    <t>Reteotto Network</t>
  </si>
  <si>
    <t>Melfi - Castello Normanno</t>
  </si>
  <si>
    <t>Lago Pesole - Castello Federiciano</t>
  </si>
  <si>
    <t>Venosa - Castello Del Balzo</t>
  </si>
  <si>
    <t>Cattedrale Di Melfi</t>
  </si>
  <si>
    <t>Portale S. Maria La Nova</t>
  </si>
  <si>
    <t>Porta Venosina</t>
  </si>
  <si>
    <t>Io Corro Per La Terapia Genica</t>
  </si>
  <si>
    <t>Acquario di Genova 2ª Serie - Squalo</t>
  </si>
  <si>
    <t>Acquario di Genova 2ª Serie - Delfini</t>
  </si>
  <si>
    <t>Acquario di Genova 2ª Serie - Tartaruga</t>
  </si>
  <si>
    <t>Acquario di Genova 2ª Serie - Polpo</t>
  </si>
  <si>
    <t>Acquario di Genova 2ª Serie - Rane</t>
  </si>
  <si>
    <t>Basilica di S. Croce in Gerusalemme - San Matteo</t>
  </si>
  <si>
    <t>Basilica di S. Croce in Gerusalemme - San Luca</t>
  </si>
  <si>
    <t>Basilica di S. Croce in Gerusalemme - San Marco</t>
  </si>
  <si>
    <t>Basilica di S. Croce in Gerusalemme - San Giovanni</t>
  </si>
  <si>
    <t>Basilica di S. Croce in Gerusalemme - Cristo Pantocratore</t>
  </si>
  <si>
    <t>Basilica di S. Croce in Gerusalemme - Volta Cappella</t>
  </si>
  <si>
    <t>Basilica di S. Croce in Gerusalemme - Particolare</t>
  </si>
  <si>
    <t>Basilica di S. Croce in Gerusalemme - Navata</t>
  </si>
  <si>
    <t>Basilica di S. Croce in Gerusalemme - Stemma</t>
  </si>
  <si>
    <t>Basilica di S. Croce in Gerusalemme - La Pietà</t>
  </si>
  <si>
    <t>San Vitale in Ravenna</t>
  </si>
  <si>
    <t>Ravenna - Il Buon Pastore</t>
  </si>
  <si>
    <t>Pallerone di Aulla - Presepe Meccanico</t>
  </si>
  <si>
    <t>Comune di Bagnone - Santa Croce</t>
  </si>
  <si>
    <t>Pontremoli - Le Statue Stele</t>
  </si>
  <si>
    <t>Avigliano - Chiesa S. Maria degli Angeli</t>
  </si>
  <si>
    <t>Potenza - Piazza Pagano</t>
  </si>
  <si>
    <t>Gemellaggio Aulla-Villerupt</t>
  </si>
  <si>
    <t>Canonizzazione Di Edith Stein</t>
  </si>
  <si>
    <t>Uguali e Diversi</t>
  </si>
  <si>
    <t>Golfo dei Poeti - Lerici</t>
  </si>
  <si>
    <t>Forze Italiane di Pace in Albania - Marina Militare</t>
  </si>
  <si>
    <t>Forze Italiane di Pace in Albania - Fanteria</t>
  </si>
  <si>
    <t>Forze Italiane di Pace in Albania - Guardia Costiera</t>
  </si>
  <si>
    <t>Forze Italiane di Pace in Albania - Bersaglieri</t>
  </si>
  <si>
    <t>Forze Italiane di Pace in Albania - Vedetta</t>
  </si>
  <si>
    <t>Forze Italiane di Pace in Albania - Piantone</t>
  </si>
  <si>
    <t>Associazione Nazionale Alpini</t>
  </si>
  <si>
    <t>Paracadutismo - 20° Raduno</t>
  </si>
  <si>
    <t>Provincia Di Milano - Tiepolo</t>
  </si>
  <si>
    <t>Città d'Arte Cremona - Il Ponchielli</t>
  </si>
  <si>
    <t>Città d'Arte Cremona - Ritratto Stradivari</t>
  </si>
  <si>
    <t>Città d'Arte Cremona - Il Torrazzo</t>
  </si>
  <si>
    <t>Città d'Arte Cremona - La Cattedrale</t>
  </si>
  <si>
    <t>Vecchia Cremona - Piazza Duomo</t>
  </si>
  <si>
    <t>Vecchia Cremona - Piazza Municipio</t>
  </si>
  <si>
    <t>Vecchia Cremona - Piazza Pescherie</t>
  </si>
  <si>
    <t>Vecchia Cremona - Viale del Po</t>
  </si>
  <si>
    <t>Violini - Il Carlo IX di Francia 1566</t>
  </si>
  <si>
    <t>Violini - Lo Stauffer 1615</t>
  </si>
  <si>
    <t>Violini - L'Hammerle 1658</t>
  </si>
  <si>
    <t>Violini - Il Quarestani 1689</t>
  </si>
  <si>
    <t>Violini - Il Cremonese 1715</t>
  </si>
  <si>
    <t>Violini - Violino 1734</t>
  </si>
  <si>
    <t>Cremona, Le Quattro Porte - Porta Milano</t>
  </si>
  <si>
    <t>Cremona, Le Quattro Porte - Porta Venezia</t>
  </si>
  <si>
    <t>Cremona, Le Quattro Porte - Porta Po</t>
  </si>
  <si>
    <t>Cremona, Le Quattro Porte - Porta Romana</t>
  </si>
  <si>
    <t>Vecchia Cremona - Congresso Eucaristico</t>
  </si>
  <si>
    <t>Vecchia Cremona - Corso Campi</t>
  </si>
  <si>
    <t>Vecchia Cremona - Piazza Cavour</t>
  </si>
  <si>
    <t>Vecchia Cremona - Palazzo Città Nuova</t>
  </si>
  <si>
    <t>Vecchia Cremona - Palazzo dei Dugali</t>
  </si>
  <si>
    <t>Membership Card Club Atw 1998</t>
  </si>
  <si>
    <t>A Merry Christmas</t>
  </si>
  <si>
    <t>At The Window</t>
  </si>
  <si>
    <t>A Joyful Christmas</t>
  </si>
  <si>
    <t>Guardia Nazionale Padana 5X</t>
  </si>
  <si>
    <t>Guardia Nazionale Padana 10X</t>
  </si>
  <si>
    <t>Guardia Nazionale Padana 20X</t>
  </si>
  <si>
    <t>Radio Padania Libera</t>
  </si>
  <si>
    <t>Lega Nord - Pontida</t>
  </si>
  <si>
    <t>Padania Terra Promessa</t>
  </si>
  <si>
    <t>Telefonia Padana - Venezia 1998</t>
  </si>
  <si>
    <t xml:space="preserve">Calcio Calling n. 01/56 - Demetrio Albertini </t>
  </si>
  <si>
    <t>Calcio Calling n. 02/56 - Aldair Dos Santos</t>
  </si>
  <si>
    <t>Calcio Calling n. 03/56 - Marcio Amoroso</t>
  </si>
  <si>
    <t>Calcio Calling n. 04/56 - Roberto Ayala</t>
  </si>
  <si>
    <t>Calcio Calling n. 05/56 - Dino Baggio</t>
  </si>
  <si>
    <t>Calcio Calling n. 06/56 - Roberto Baggio</t>
  </si>
  <si>
    <t>Calcio Calling n. 07/56 - Abel Eduardo Balbo</t>
  </si>
  <si>
    <t>Calcio Calling n. 08/56 - Gabriel Omar Batistuta</t>
  </si>
  <si>
    <t>Calcio Calling n. 09/56 - Giuseppe Bergomi</t>
  </si>
  <si>
    <t>Calcio Calling n. 10/56 - Oliver Bierhoff</t>
  </si>
  <si>
    <t>Calcio Calling n. 11/56 - Alen Boksic</t>
  </si>
  <si>
    <t>Calcio Calling n. 12/56 - Gianluigi Buffon</t>
  </si>
  <si>
    <t>Calcio Calling n. 13/56 - Marcos Evangelista Cafu</t>
  </si>
  <si>
    <t>Calcio Calling n. 14/56 - Fabio Cannavaro</t>
  </si>
  <si>
    <t>Calcio Calling n. 15/56 - Massimiliano Cappellini</t>
  </si>
  <si>
    <t>Calcio Calling n. 16/56 - Pier Luigi Casiraghi</t>
  </si>
  <si>
    <t>Calcio Calling n. 17/56 - Enrico Chiesa</t>
  </si>
  <si>
    <t>Calcio Calling n. 18/56 - Antonio Conte</t>
  </si>
  <si>
    <t>Calcio Calling n. 19/56 - Alessandro Costacurta</t>
  </si>
  <si>
    <t>Calcio Calling n. 20/56 - Alessandro Del Piero</t>
  </si>
  <si>
    <t>Calcio Calling n. 21/56 - Didier Deschamps</t>
  </si>
  <si>
    <t>Calcio Calling n. 22/56 - Domenico Di Carlo</t>
  </si>
  <si>
    <t>Calcio Calling n. 23/56 - Angelo Di Livio</t>
  </si>
  <si>
    <t>Calcio Calling n. 24/56 - Youri Djorkaeff</t>
  </si>
  <si>
    <t>Calcio Calling n. 25/56 - Ciro Ferrara</t>
  </si>
  <si>
    <t>Calcio Calling n. 26/56 - Diego Fuser</t>
  </si>
  <si>
    <t>Calcio Calling n. 27/56 - Maurizio Ganz</t>
  </si>
  <si>
    <t>Calcio Calling n. 28/56 - Dario Hubner</t>
  </si>
  <si>
    <t>Calcio Calling n. 29/56 - Klas Ingesson</t>
  </si>
  <si>
    <t>Calcio Calling n. 30/56 - Filippo Inzaghi</t>
  </si>
  <si>
    <t>Calcio Calling n. 31/56 - Jurgen Klinsmann</t>
  </si>
  <si>
    <t>Calcio Calling n. 32/56 - Patrick Kluivert</t>
  </si>
  <si>
    <t>Calcio Calling n. 33/56 - Cristiano Lucarelli</t>
  </si>
  <si>
    <t>Calcio Calling n. 34/56 - Pasquale Luiso</t>
  </si>
  <si>
    <t>Calcio Calling n. 35/56 - Paolo Maldini</t>
  </si>
  <si>
    <t>Calcio Calling n. 36/56 - Roberto Mancini</t>
  </si>
  <si>
    <t>Calcio Calling n. 37/56 - Riccardo Maspero</t>
  </si>
  <si>
    <t>Calcio Calling n. 38/56 - Sinisa Mihajlovic</t>
  </si>
  <si>
    <t>Calcio Calling n. 39/56 - Vincenzo Montella</t>
  </si>
  <si>
    <t>Calcio Calling n. 40/56 - Alessandro Nesta</t>
  </si>
  <si>
    <t>Calcio Calling n. 41/56 - Gianluca Pagliuca</t>
  </si>
  <si>
    <t>Calcio Calling n. 42/56 - Angelo Peruzzi</t>
  </si>
  <si>
    <t>Calcio Calling n. 43/56 - Igor Protti</t>
  </si>
  <si>
    <t>Calcio Calling n. 44/56 - Luiz Nazario Ronaldo</t>
  </si>
  <si>
    <t>Calcio Calling n. 45/56 - Fabio Rossitto</t>
  </si>
  <si>
    <t>Calcio Calling n. 46/56 - Manuel Rui Costa</t>
  </si>
  <si>
    <t>Calcio Calling n. 47/56 - Giovanni Stroppa</t>
  </si>
  <si>
    <t>Calcio Calling n. 48/56 - Lilian Thuram</t>
  </si>
  <si>
    <t>Calcio Calling n. 49/56 - Stefano Torrisi</t>
  </si>
  <si>
    <t>Calcio Calling n. 50/56 - Francesco Totti</t>
  </si>
  <si>
    <t>Calcio Calling n. 51/56 - Nicola Ventola</t>
  </si>
  <si>
    <t>Calcio Calling n. 52/56 - Juan Sebastian Veron</t>
  </si>
  <si>
    <t>Calcio Calling n. 53/56 - George Weah</t>
  </si>
  <si>
    <t>Calcio Calling n. 54/56 - Javier Zanetti</t>
  </si>
  <si>
    <t>Calcio Calling n. 55/56 - Zinedine Zidane</t>
  </si>
  <si>
    <t>Calcio Calling n. 56/56 - Christian Ziege</t>
  </si>
  <si>
    <t>Mondiali Francia '98 - Italia-Cile</t>
  </si>
  <si>
    <t>Mondiali Francia '98 - Italia-Camerun</t>
  </si>
  <si>
    <t>Mondiali Francia '98 - Italia-Austria</t>
  </si>
  <si>
    <t>Mondiali Francia '98 - Italia-Norvegia</t>
  </si>
  <si>
    <t>Mondiali Francia '98 - Italia-Francia</t>
  </si>
  <si>
    <t>Mondiali Francia '98 - Francia Campione del Mondo</t>
  </si>
  <si>
    <t>Aerei da guerra n. 1 - Gloster Grebe Kk.I</t>
  </si>
  <si>
    <t>Aerei da guerra n. 2 - Fiat CR 20 Caccia</t>
  </si>
  <si>
    <t>Aerei da guerra n. 3 - Kawasaki Tipo 88</t>
  </si>
  <si>
    <t>Aerei da guerra n. 4 - Fairey Gordon II</t>
  </si>
  <si>
    <t>Aerei da guerra n. 5 - Tupolev TB-3</t>
  </si>
  <si>
    <t>Aerei da guerra n. 6 - Junkers Ju 52/3M</t>
  </si>
  <si>
    <t>Aerei da guerra n. 7 - Fiat C.R. 32</t>
  </si>
  <si>
    <t>Aerei da guerra n. 8 - Heinkel Hc 51 A-I</t>
  </si>
  <si>
    <t>Aerei da guerra n. 9 - Siai Marchetti S.M. 81</t>
  </si>
  <si>
    <t>Aerei da guerra n. 10 - Mitsubishi G.3 M2</t>
  </si>
  <si>
    <t>Aerei da guerra n. 11 - Bristol Blenheim Mk.I</t>
  </si>
  <si>
    <t>Aerei da guerra n. 12 - Cant Z.506 B.</t>
  </si>
  <si>
    <t>Aerei da guerra n. 13 - Fiat Br20</t>
  </si>
  <si>
    <t>Aerei da guerra n. 14 - Polikarpov 1-16/10</t>
  </si>
  <si>
    <t>Aerei da guerra n. 15 - Siai Marchetti SM 79</t>
  </si>
  <si>
    <t>Aerei da guerra n. 16 - Harwker Hurricane Mk.I</t>
  </si>
  <si>
    <t>Aerei da guerra n. 17 - PZL P. 23 B</t>
  </si>
  <si>
    <t>Aerei da guerra n. 18 - Junkers Ju 87 B-1 "Stuka"</t>
  </si>
  <si>
    <t>Aerei da guerra n. 19 - Short Suderland Mk.I</t>
  </si>
  <si>
    <t>Aerei da guerra n. 20 - Morane-Saulnier M.S. 406</t>
  </si>
  <si>
    <t>Aerei da guerra n. 21 - Supermarine Spitfire Mk.I</t>
  </si>
  <si>
    <t>Aerei da guerra n. 22 - PZL P.37 B</t>
  </si>
  <si>
    <t>Aerei da guerra n. 23 - Fiat C.R. 42</t>
  </si>
  <si>
    <t>Aerei da guerra n. 24 - Junkers Ju 88 A-1</t>
  </si>
  <si>
    <t>Aerei da guerra n. 25 - Heinkel He.111 H-2</t>
  </si>
  <si>
    <t>Aerei da guerra n. 26 - Messerschmitt Bf. 109 E-1</t>
  </si>
  <si>
    <t>Aerei da guerra n. 27 - Macchi M.C.200 "Saetta"</t>
  </si>
  <si>
    <t>Aerei da guerra n. 28 - Messerschmitt Bf. 110 C-1</t>
  </si>
  <si>
    <t>Aerei da guerra n. 29 - Caproni Ca.311</t>
  </si>
  <si>
    <t>Aerei da guerra n. 30 - Fokker T.VIII</t>
  </si>
  <si>
    <t>Aerei da guerra n. 31 - Mitsubishi A6M2 Reisen "Zero"</t>
  </si>
  <si>
    <t>Aerei da guerra n. 32 - Dewotine D.520</t>
  </si>
  <si>
    <t>Aerei da guerra n. 33 - Bloch 174</t>
  </si>
  <si>
    <t>Aerei da guerra n. 34 - Aichi D3A1</t>
  </si>
  <si>
    <t>Aerei da guerra n. 35 - Nakajima Ki-43-Ii</t>
  </si>
  <si>
    <t>Aerei da guerra n. 36 - Curtiis P-40B Warhawk</t>
  </si>
  <si>
    <t>Aerei da guerra n. 37 - Junkers Ju.87 D-1 "Stuka"</t>
  </si>
  <si>
    <t>Aerei da guerra n. 38 - Ilyushin II-2M3 "Sturmovik"</t>
  </si>
  <si>
    <t>Aerei da guerra n. 39 - Avro Lancaster Mk-1</t>
  </si>
  <si>
    <t>Aerei da guerra n. 40 - Grumman TBF-1 Avenger</t>
  </si>
  <si>
    <t>Aerei da guerra n. 41 - Douglas A-20G Havoc</t>
  </si>
  <si>
    <t>Aerei da guerra n. 42 - Boeing B-17E "Flyng Fortress</t>
  </si>
  <si>
    <t>Aerei da guerra n. 43 - Cosolidated B-24D " Liberator"</t>
  </si>
  <si>
    <t>Aerei da guerra n. 44 - Macchi M.C.205 "Veltro"</t>
  </si>
  <si>
    <t>Aerei da guerra n. 45 - North American P-51B "Mustang"</t>
  </si>
  <si>
    <t>Aerei da guerra n. 46 - Douglas A-26B "Invader"</t>
  </si>
  <si>
    <t>Aerei da guerra n. 47 - Mitsubishi KI-67-I "Hiryu"</t>
  </si>
  <si>
    <t>Aerei da guerra n. 48 - Focke Wulf Fw. 190 D-9</t>
  </si>
  <si>
    <t>Aerei da guerra n. 49 - Masserschmitt Me.262 A-1A</t>
  </si>
  <si>
    <t>Aerei da guerra n. 50 - Boeing B29 "Superfortress"</t>
  </si>
  <si>
    <t>Barbie n. 01 - Australia</t>
  </si>
  <si>
    <t>Barbie n. 02 - Cile</t>
  </si>
  <si>
    <t>Barbie n. 03 - Cina</t>
  </si>
  <si>
    <t>Barbie n. 04 - Corea</t>
  </si>
  <si>
    <t>Barbie n. 05 - Francia</t>
  </si>
  <si>
    <t>Barbie n. 06 - Germania</t>
  </si>
  <si>
    <t>Barbie n. 07 - Ghana</t>
  </si>
  <si>
    <t>Barbie n. 08 - Giamaica</t>
  </si>
  <si>
    <t>Barbie n. 09 - Grecia</t>
  </si>
  <si>
    <t>Barbie n. 10 - India</t>
  </si>
  <si>
    <t>Barbie n. 11 - Inghilterra</t>
  </si>
  <si>
    <t>Barbie n. 12 - Irlanda</t>
  </si>
  <si>
    <t>Barbie n. 13 - Italia</t>
  </si>
  <si>
    <t>Barbie n. 14 - Kenia</t>
  </si>
  <si>
    <t>Barbie n. 15 - Malesia</t>
  </si>
  <si>
    <t>Barbie n. 16 - Messico</t>
  </si>
  <si>
    <t>Barbie n. 17 - Nigeria</t>
  </si>
  <si>
    <t>Barbie n. 18 - Norvegia</t>
  </si>
  <si>
    <t>Barbie n. 19 - Olanda</t>
  </si>
  <si>
    <t>Barbie n. 20 - Polinesia</t>
  </si>
  <si>
    <t>Barbie n. 21 - Polonia</t>
  </si>
  <si>
    <t>Barbie n. 22 - Puerto Rico</t>
  </si>
  <si>
    <t>Barbie n. 23 - Repubblica Ceca</t>
  </si>
  <si>
    <t>Barbie n. 24 - Russia</t>
  </si>
  <si>
    <t>Barbie n. 25 - Spagna</t>
  </si>
  <si>
    <t>Barbie n. 26 - Thailandia</t>
  </si>
  <si>
    <t>Barbie n. 27 - U.S.A. (Alaska)</t>
  </si>
  <si>
    <t>Barbie n. 28 - U.S.A. (West)</t>
  </si>
  <si>
    <t>Castelli della Lunigiana - Pontremoli</t>
  </si>
  <si>
    <t>Castelli della Lunigiana - Bagnone</t>
  </si>
  <si>
    <t>Castelli della Lunigiana - Mulazzo</t>
  </si>
  <si>
    <t>Castelli della Lunigiana - Podenzana</t>
  </si>
  <si>
    <t>Castelli della Lunigiana - Fosdinovo</t>
  </si>
  <si>
    <t>Castelli della Lunigiana - Fivizzano</t>
  </si>
  <si>
    <t>Castelli della Lunigiana - Licciana</t>
  </si>
  <si>
    <t>Castelli della Lunigiana - Aulla</t>
  </si>
  <si>
    <t>Castelli della Lunigiana - Carta Jolly</t>
  </si>
  <si>
    <t>Parrocchia S. Giuseppe - Marina di Ravenna</t>
  </si>
  <si>
    <t>Pontremoli - Lions Club</t>
  </si>
  <si>
    <t>Pontremoli - Il Campanone</t>
  </si>
  <si>
    <t>Castelli della Lunigiana - Malgrate</t>
  </si>
  <si>
    <t>Castelli della Lunigiana - Castevoli</t>
  </si>
  <si>
    <t>Golfo dei Poeti - Tellaro</t>
  </si>
  <si>
    <t>Golfo dei Poeti - Porto Venere</t>
  </si>
  <si>
    <t>ATW-37A</t>
  </si>
  <si>
    <t>Diabolik - Occhi 5U (supporto PIN basso, n. admin a 6 cifre)</t>
  </si>
  <si>
    <t>ATW-37B</t>
  </si>
  <si>
    <t>Diabolik - Occhi 5U (supporto PIN basso, n. admin a 3 cifre)</t>
  </si>
  <si>
    <t>ATW-37C</t>
  </si>
  <si>
    <t>Diabolik - Occhi 5U (supporto PIN alto, n. admin a 6 cifre)</t>
  </si>
  <si>
    <t>ATW-37D</t>
  </si>
  <si>
    <t>Diabolik - Occhi 5U (supporto PIN alto, n. admin a 3 cifre)</t>
  </si>
  <si>
    <t>Klinik im park - Zurich</t>
  </si>
  <si>
    <t>ATW-42A</t>
  </si>
  <si>
    <t>Diabolik - Occhi 30U (supporto PIN basso, n. admin a 6 cifre)</t>
  </si>
  <si>
    <t>ATW-42B</t>
  </si>
  <si>
    <t>Diabolik - Occhi 30U (supporto PIN basso, n. admin a 3 cifre)</t>
  </si>
  <si>
    <t>ATW-42C</t>
  </si>
  <si>
    <t>ATW-42D</t>
  </si>
  <si>
    <t>Diabolik - Occhi 30U (supporto PIN alto, n. admin a 6 cifre)</t>
  </si>
  <si>
    <t>Diabolik - Occhi 30U (supporto PIN alto, n. admin a 3 cifre)</t>
  </si>
  <si>
    <t>ATW-97A</t>
  </si>
  <si>
    <t>ATW-97B</t>
  </si>
  <si>
    <t>Io Corro Per La Terapia Genica (numero verde USA)</t>
  </si>
  <si>
    <t>Uguali e Diversi - Le orecchie dei bambini</t>
  </si>
  <si>
    <t>ATW-134B</t>
  </si>
  <si>
    <t>GTS - Mappamondo (n° tessera a 9 cifre)</t>
  </si>
  <si>
    <t>GTS - Mappamondo (n° tessera a 6 cifre)</t>
  </si>
  <si>
    <t>ATW-163B</t>
  </si>
  <si>
    <t>ATW-164B</t>
  </si>
  <si>
    <t>ATW-165B</t>
  </si>
  <si>
    <t>Jazz Cafè Village - Rimmel Club (PIN corto)</t>
  </si>
  <si>
    <t>Jazz Cafè Village - Rimmel Club (PIN lungo)</t>
  </si>
  <si>
    <t>Calcio Calling - Bonus A - Giuseppe Signori</t>
  </si>
  <si>
    <t>Calcio Calling - Bonus B - Paolo Montero</t>
  </si>
  <si>
    <t>Calcio Calling - Bonus C - Luigi Di Biagio</t>
  </si>
  <si>
    <t>Calcio Calling - Bonus D - Marcel Desailly</t>
  </si>
  <si>
    <t>Barbie - Bonus A - Giappone</t>
  </si>
  <si>
    <t>Barbie - Bonus B - U.S.A.</t>
  </si>
  <si>
    <t>ATW-336A</t>
  </si>
  <si>
    <t>ATW-336B</t>
  </si>
  <si>
    <t>Le Cinque Terre - Corniglia (scadenza 28/02/2001)</t>
  </si>
  <si>
    <t>Le Cinque Terre - Corniglia (scadenza 31/05/2001)</t>
  </si>
  <si>
    <t>ATW-337A</t>
  </si>
  <si>
    <t>ATW-337B</t>
  </si>
  <si>
    <t>ATW-338A</t>
  </si>
  <si>
    <t>ATW-338B</t>
  </si>
  <si>
    <t>ATW-339A</t>
  </si>
  <si>
    <t>ATW-339B</t>
  </si>
  <si>
    <t>ATW-340A</t>
  </si>
  <si>
    <t>ATW-340B</t>
  </si>
  <si>
    <t>Le Cinque Terre - Manarola (scadenza 28/02/2001)</t>
  </si>
  <si>
    <t>Le Cinque Terre - Manarola (scadenza 31/05/2001)</t>
  </si>
  <si>
    <t>Le Cinque Terre - Monterosso (scadenza 28/02/2001)</t>
  </si>
  <si>
    <t>Le Cinque Terre - Monterosso (scadenza 31/05/2001)</t>
  </si>
  <si>
    <t>Le Cinque Terre - Riomaggiore (scadenza 28/02/2001)</t>
  </si>
  <si>
    <t>Le Cinque Terre - Riomaggiore (scadenza 31/05/2001)</t>
  </si>
  <si>
    <t>Le Cinque Terre - Vernazza (scadenza 28/02/2001)</t>
  </si>
  <si>
    <t>Le Cinque Terre - Vernazze (scadenza 31/05/2001)</t>
  </si>
  <si>
    <t>ATW-C1</t>
  </si>
  <si>
    <t>ATW-C2</t>
  </si>
  <si>
    <t>Carta di credito - Euro Bonus Card</t>
  </si>
  <si>
    <t>Carta di credito - Trend Up</t>
  </si>
  <si>
    <t>ATW-T1</t>
  </si>
  <si>
    <t>ATW-T2</t>
  </si>
  <si>
    <t>ATW-T3</t>
  </si>
  <si>
    <t>Test - JFK, John Fitzgerald Kennedy</t>
  </si>
  <si>
    <t>Test - Le quattro repubbliche marinare</t>
  </si>
  <si>
    <t>ATW-S22</t>
  </si>
  <si>
    <t>Sample - Zodiaco degli gnomi - Acquario</t>
  </si>
  <si>
    <t>ATW-P1</t>
  </si>
  <si>
    <t>ATW-P2</t>
  </si>
  <si>
    <t>ATW-P3</t>
  </si>
  <si>
    <t>ATW-P4</t>
  </si>
  <si>
    <t>ATW-P5</t>
  </si>
  <si>
    <t>Promocard - Bonus phone system (promo)</t>
  </si>
  <si>
    <t>Promocard - Merry Christmas (key card)</t>
  </si>
  <si>
    <t>Promocard - Acquario di genova - l'acquario straordinario</t>
  </si>
  <si>
    <t>Promocard - Lega Nord - Congresso federale</t>
  </si>
  <si>
    <t>Promocard - Capitan Card - AmeriVox Junior Club</t>
  </si>
  <si>
    <t>19. ATW</t>
  </si>
  <si>
    <t>TIS-1A</t>
  </si>
  <si>
    <t>TIS-1B</t>
  </si>
  <si>
    <t>TIS-1C</t>
  </si>
  <si>
    <t>TIS-1D</t>
  </si>
  <si>
    <t>TIS-2A</t>
  </si>
  <si>
    <t>TIS-2B</t>
  </si>
  <si>
    <t>TIS-3A</t>
  </si>
  <si>
    <t>TIS-3B</t>
  </si>
  <si>
    <t>TIS-3C</t>
  </si>
  <si>
    <t>TIS-3D</t>
  </si>
  <si>
    <t>TIS-4A</t>
  </si>
  <si>
    <t>TIS-4B</t>
  </si>
  <si>
    <t>TIS-5A</t>
  </si>
  <si>
    <t>TIS-5B</t>
  </si>
  <si>
    <t>TIS-5C</t>
  </si>
  <si>
    <t>TIS-5D</t>
  </si>
  <si>
    <t>TIS-6A</t>
  </si>
  <si>
    <t>TIS-6B</t>
  </si>
  <si>
    <t>TIS-7A</t>
  </si>
  <si>
    <t>TIS-7B</t>
  </si>
  <si>
    <t>TIS-7C</t>
  </si>
  <si>
    <t>TIS-7D</t>
  </si>
  <si>
    <t>TIS-8A</t>
  </si>
  <si>
    <t>TIS-8B</t>
  </si>
  <si>
    <t>TIS-9A</t>
  </si>
  <si>
    <t>TIS-9B</t>
  </si>
  <si>
    <t>TIS-9C</t>
  </si>
  <si>
    <t>TIS-9D</t>
  </si>
  <si>
    <t>TIS-10A</t>
  </si>
  <si>
    <t>TIS-10B</t>
  </si>
  <si>
    <t>TIS-11A</t>
  </si>
  <si>
    <t>TIS-11B</t>
  </si>
  <si>
    <t>TIS-11C</t>
  </si>
  <si>
    <t>TIS-11D</t>
  </si>
  <si>
    <t>TIS-12A</t>
  </si>
  <si>
    <t>TIS-12B</t>
  </si>
  <si>
    <t>TIS-13A</t>
  </si>
  <si>
    <t>TIS-13B</t>
  </si>
  <si>
    <t>TIS-13C</t>
  </si>
  <si>
    <t>TIS-13D</t>
  </si>
  <si>
    <t>TIS-14A</t>
  </si>
  <si>
    <t>TIS-14B</t>
  </si>
  <si>
    <t>TIS-15A</t>
  </si>
  <si>
    <t>TIS-15B</t>
  </si>
  <si>
    <t>TIS-15C</t>
  </si>
  <si>
    <t>TIS-15D</t>
  </si>
  <si>
    <t>TIS-16A</t>
  </si>
  <si>
    <t>TIS-16B</t>
  </si>
  <si>
    <t>TIS-17A</t>
  </si>
  <si>
    <t>TIS-17B</t>
  </si>
  <si>
    <t>TIS-17C</t>
  </si>
  <si>
    <t>TIS-17D</t>
  </si>
  <si>
    <t>TIS-18A</t>
  </si>
  <si>
    <t>TIS-18B</t>
  </si>
  <si>
    <t>TIS-19A</t>
  </si>
  <si>
    <t>TIS-19B</t>
  </si>
  <si>
    <t>TIS-19C</t>
  </si>
  <si>
    <t>TIS-19D</t>
  </si>
  <si>
    <t>TIS-20A</t>
  </si>
  <si>
    <t>TIS-20B</t>
  </si>
  <si>
    <t>TIS-21A</t>
  </si>
  <si>
    <t>TIS-21B</t>
  </si>
  <si>
    <t>TIS-21C</t>
  </si>
  <si>
    <t>TIS-21D</t>
  </si>
  <si>
    <t>TIS-22A</t>
  </si>
  <si>
    <t>TIS-22B</t>
  </si>
  <si>
    <t>TIS-23A</t>
  </si>
  <si>
    <t>TIS-23B</t>
  </si>
  <si>
    <t>TIS-23C</t>
  </si>
  <si>
    <t>TIS-23D</t>
  </si>
  <si>
    <t>TIS-24A</t>
  </si>
  <si>
    <t>TIS-24B</t>
  </si>
  <si>
    <t>TIS-25A</t>
  </si>
  <si>
    <t>TIS-25B</t>
  </si>
  <si>
    <t>TIS-25C</t>
  </si>
  <si>
    <t>TIS-25D</t>
  </si>
  <si>
    <t>TIS-26A</t>
  </si>
  <si>
    <t>TIS-26B</t>
  </si>
  <si>
    <t>TIS-27A</t>
  </si>
  <si>
    <t>TIS-27B</t>
  </si>
  <si>
    <t>TIS-27C</t>
  </si>
  <si>
    <t>TIS-27D</t>
  </si>
  <si>
    <t>TIS-28A</t>
  </si>
  <si>
    <t>TIS-28B</t>
  </si>
  <si>
    <t>TIS-29A</t>
  </si>
  <si>
    <t>TIS-29B</t>
  </si>
  <si>
    <t>TIS-29C</t>
  </si>
  <si>
    <t>TIS-29D</t>
  </si>
  <si>
    <t>TIS-30A</t>
  </si>
  <si>
    <t>TIS-30B</t>
  </si>
  <si>
    <t>TIS-31A</t>
  </si>
  <si>
    <t>TIS-31B</t>
  </si>
  <si>
    <t>TIS-31C</t>
  </si>
  <si>
    <t>TIS-31D</t>
  </si>
  <si>
    <t>TIS-32A</t>
  </si>
  <si>
    <t>TIS-32B</t>
  </si>
  <si>
    <t>TIS-33A</t>
  </si>
  <si>
    <t>TIS-33B</t>
  </si>
  <si>
    <t>TIS-33C</t>
  </si>
  <si>
    <t>TIS-33D</t>
  </si>
  <si>
    <t>TIS-34A</t>
  </si>
  <si>
    <t>TIS-34B</t>
  </si>
  <si>
    <t>TIS-35A</t>
  </si>
  <si>
    <t>TIS-35B</t>
  </si>
  <si>
    <t>TIS-35C</t>
  </si>
  <si>
    <t>TIS-35D</t>
  </si>
  <si>
    <t>TIS-36A</t>
  </si>
  <si>
    <t>TIS-36B</t>
  </si>
  <si>
    <t>TIS-37A</t>
  </si>
  <si>
    <t>TIS-37B</t>
  </si>
  <si>
    <t>TIS-37C</t>
  </si>
  <si>
    <t>TIS-37D</t>
  </si>
  <si>
    <t>TIS-38A</t>
  </si>
  <si>
    <t>TIS-38B</t>
  </si>
  <si>
    <t>TIS-39A</t>
  </si>
  <si>
    <t>TIS-39B</t>
  </si>
  <si>
    <t>TIS-39C</t>
  </si>
  <si>
    <t>TIS-39D</t>
  </si>
  <si>
    <t>TIS-40A</t>
  </si>
  <si>
    <t>TIS-40B</t>
  </si>
  <si>
    <t>TIS-41A</t>
  </si>
  <si>
    <t>TIS-41B</t>
  </si>
  <si>
    <t>TIS-41C</t>
  </si>
  <si>
    <t>TIS-41D</t>
  </si>
  <si>
    <t>TIS-42A</t>
  </si>
  <si>
    <t>TIS-42B</t>
  </si>
  <si>
    <t>TIS-43A</t>
  </si>
  <si>
    <t>TIS-43B</t>
  </si>
  <si>
    <t>TIS-43C</t>
  </si>
  <si>
    <t>TIS-43D</t>
  </si>
  <si>
    <t>TIS-44A</t>
  </si>
  <si>
    <t>TIS-44B</t>
  </si>
  <si>
    <t>TIS-45A</t>
  </si>
  <si>
    <t>TIS-45B</t>
  </si>
  <si>
    <t>TIS-45C</t>
  </si>
  <si>
    <t>TIS-45D</t>
  </si>
  <si>
    <t>TIS-46A</t>
  </si>
  <si>
    <t>TIS-46B</t>
  </si>
  <si>
    <t>TIS-47A</t>
  </si>
  <si>
    <t>TIS-47B</t>
  </si>
  <si>
    <t>TIS-47C</t>
  </si>
  <si>
    <t>TIS-47D</t>
  </si>
  <si>
    <t>TIS-48A</t>
  </si>
  <si>
    <t>TIS-48B</t>
  </si>
  <si>
    <t>TIS-49A</t>
  </si>
  <si>
    <t>TIS-49B</t>
  </si>
  <si>
    <t>TIS-49C</t>
  </si>
  <si>
    <t>TIS-49D</t>
  </si>
  <si>
    <t>TIS-50A</t>
  </si>
  <si>
    <t>TIS-50B</t>
  </si>
  <si>
    <t>TIS-51A</t>
  </si>
  <si>
    <t>TIS-51B</t>
  </si>
  <si>
    <t>TIS-51C</t>
  </si>
  <si>
    <t>TIS-51D</t>
  </si>
  <si>
    <t>TIS-52A</t>
  </si>
  <si>
    <t>TIS-52B</t>
  </si>
  <si>
    <t>TIS-53A</t>
  </si>
  <si>
    <t>TIS-53B</t>
  </si>
  <si>
    <t>TIS-53C</t>
  </si>
  <si>
    <t>TIS-53D</t>
  </si>
  <si>
    <t>TIS-54A</t>
  </si>
  <si>
    <t>TIS-54B</t>
  </si>
  <si>
    <t>TIS-55A</t>
  </si>
  <si>
    <t>TIS-55B</t>
  </si>
  <si>
    <t>TIS-55C</t>
  </si>
  <si>
    <t>TIS-55D</t>
  </si>
  <si>
    <t>TIS-56A</t>
  </si>
  <si>
    <t>TIS-56B</t>
  </si>
  <si>
    <t>TIS-57A</t>
  </si>
  <si>
    <t>TIS-57B</t>
  </si>
  <si>
    <t>TIS-57C</t>
  </si>
  <si>
    <t>TIS-57D</t>
  </si>
  <si>
    <t>TIS-58A</t>
  </si>
  <si>
    <t>TIS-58B</t>
  </si>
  <si>
    <t>TIS-59A</t>
  </si>
  <si>
    <t>TIS-59B</t>
  </si>
  <si>
    <t>TIS-59C</t>
  </si>
  <si>
    <t>TIS-59D</t>
  </si>
  <si>
    <t>TIS-60A</t>
  </si>
  <si>
    <t>TIS-60B</t>
  </si>
  <si>
    <t>TIS-61A</t>
  </si>
  <si>
    <t>TIS-61B</t>
  </si>
  <si>
    <t>TIS-61C</t>
  </si>
  <si>
    <t>TIS-61D</t>
  </si>
  <si>
    <t>TIS-62A</t>
  </si>
  <si>
    <t>TIS-62B</t>
  </si>
  <si>
    <t>TIS-63A</t>
  </si>
  <si>
    <t>TIS-63B</t>
  </si>
  <si>
    <t>TIS-63C</t>
  </si>
  <si>
    <t>TIS-63D</t>
  </si>
  <si>
    <t>TIS-64A</t>
  </si>
  <si>
    <t>TIS-64B</t>
  </si>
  <si>
    <t>TIS-65A</t>
  </si>
  <si>
    <t>TIS-65B</t>
  </si>
  <si>
    <t>TIS-65C</t>
  </si>
  <si>
    <t>TIS-65D</t>
  </si>
  <si>
    <t>TIS-66A</t>
  </si>
  <si>
    <t>TIS-66B</t>
  </si>
  <si>
    <t>TIS-67A</t>
  </si>
  <si>
    <t>TIS-67B</t>
  </si>
  <si>
    <t>TIS-67C</t>
  </si>
  <si>
    <t>TIS-67D</t>
  </si>
  <si>
    <t>TIS-68A</t>
  </si>
  <si>
    <t>TIS-68B</t>
  </si>
  <si>
    <t>TIS-69A</t>
  </si>
  <si>
    <t>TIS-69B</t>
  </si>
  <si>
    <t>TIS-69C</t>
  </si>
  <si>
    <t>TIS-69D</t>
  </si>
  <si>
    <t>TIS-70A</t>
  </si>
  <si>
    <t>TIS-70B</t>
  </si>
  <si>
    <t>TIS-71A</t>
  </si>
  <si>
    <t>TIS-71B</t>
  </si>
  <si>
    <t>TIS-71C</t>
  </si>
  <si>
    <t>TIS-71D</t>
  </si>
  <si>
    <t>TIS-72A</t>
  </si>
  <si>
    <t>TIS-72B</t>
  </si>
  <si>
    <t>TIS-73A</t>
  </si>
  <si>
    <t>TIS-73B</t>
  </si>
  <si>
    <t>TIS-73C</t>
  </si>
  <si>
    <t>TIS-73D</t>
  </si>
  <si>
    <t>TIS-74A</t>
  </si>
  <si>
    <t>TIS-74B</t>
  </si>
  <si>
    <t>TIS-75A</t>
  </si>
  <si>
    <t>TIS-75B</t>
  </si>
  <si>
    <t>TIS-75C</t>
  </si>
  <si>
    <t>TIS-75D</t>
  </si>
  <si>
    <t>TIS-76A</t>
  </si>
  <si>
    <t>TIS-76B</t>
  </si>
  <si>
    <t>TIS-77A</t>
  </si>
  <si>
    <t>TIS-77B</t>
  </si>
  <si>
    <t>TIS-77C</t>
  </si>
  <si>
    <t>TIS-77D</t>
  </si>
  <si>
    <t>TIS-78A</t>
  </si>
  <si>
    <t>TIS-78B</t>
  </si>
  <si>
    <t>TIS-79A</t>
  </si>
  <si>
    <t>TIS-79B</t>
  </si>
  <si>
    <t>TIS-79C</t>
  </si>
  <si>
    <t>TIS-79D</t>
  </si>
  <si>
    <t>TIS-80A</t>
  </si>
  <si>
    <t>TIS-80B</t>
  </si>
  <si>
    <t>TIS-83</t>
  </si>
  <si>
    <t>TIS-84</t>
  </si>
  <si>
    <t>TIS-85</t>
  </si>
  <si>
    <t>TIS-86</t>
  </si>
  <si>
    <t>TIS-87</t>
  </si>
  <si>
    <t>TIS-88</t>
  </si>
  <si>
    <t>TIS-89</t>
  </si>
  <si>
    <t>TIS-90A</t>
  </si>
  <si>
    <t>TIS-90B</t>
  </si>
  <si>
    <t>TIS-90Ba</t>
  </si>
  <si>
    <t>TIS-91A</t>
  </si>
  <si>
    <t>TIS-91B</t>
  </si>
  <si>
    <t>TIS-91Ba</t>
  </si>
  <si>
    <t>TIS-92A</t>
  </si>
  <si>
    <t>TIS-92B</t>
  </si>
  <si>
    <t>TIS-92Ba</t>
  </si>
  <si>
    <t>TIS-93A</t>
  </si>
  <si>
    <t>TIS-93B</t>
  </si>
  <si>
    <t>TIS-93Ba</t>
  </si>
  <si>
    <t>TIS-94A</t>
  </si>
  <si>
    <t>TIS-94B</t>
  </si>
  <si>
    <t>TIS-94Ba</t>
  </si>
  <si>
    <t>TIS-95A</t>
  </si>
  <si>
    <t>TIS-95B</t>
  </si>
  <si>
    <t>TIS-95Ba</t>
  </si>
  <si>
    <t>TIS-96A</t>
  </si>
  <si>
    <t>TIS-96B</t>
  </si>
  <si>
    <t>TIS-96Ba</t>
  </si>
  <si>
    <t>TIS-97A</t>
  </si>
  <si>
    <t>TIS-97B</t>
  </si>
  <si>
    <t>TIS-97Ba</t>
  </si>
  <si>
    <t>TIS-98A</t>
  </si>
  <si>
    <t>TIS-98B</t>
  </si>
  <si>
    <t>TIS-98Ba</t>
  </si>
  <si>
    <t>TIS-99A</t>
  </si>
  <si>
    <t>TIS-99B</t>
  </si>
  <si>
    <t>TIS-99Ba</t>
  </si>
  <si>
    <t>TIS-100A</t>
  </si>
  <si>
    <t>TIS-100B</t>
  </si>
  <si>
    <t>TIS-100Ba</t>
  </si>
  <si>
    <t>TIS-101A</t>
  </si>
  <si>
    <t>TIS-101B</t>
  </si>
  <si>
    <t>TIS-101Ba</t>
  </si>
  <si>
    <t>TIS-102A</t>
  </si>
  <si>
    <t>TIS-102B</t>
  </si>
  <si>
    <t>TIS-102Ba</t>
  </si>
  <si>
    <t>TIS-103A</t>
  </si>
  <si>
    <t>TIS-103B</t>
  </si>
  <si>
    <t>TIS-103Ba</t>
  </si>
  <si>
    <t>TIS-104A</t>
  </si>
  <si>
    <t>TIS-104B</t>
  </si>
  <si>
    <t>TIS-104Ba</t>
  </si>
  <si>
    <t>TIS-105A</t>
  </si>
  <si>
    <t>TIS-105B</t>
  </si>
  <si>
    <t>TIS-105Ba</t>
  </si>
  <si>
    <t>TIS-106A</t>
  </si>
  <si>
    <t>TIS-106B</t>
  </si>
  <si>
    <t>TIS-106Ba</t>
  </si>
  <si>
    <t>TIS-107A</t>
  </si>
  <si>
    <t>TIS-107B</t>
  </si>
  <si>
    <t>TIS-107Ba</t>
  </si>
  <si>
    <t>TIS-108A</t>
  </si>
  <si>
    <t>TIS-108B</t>
  </si>
  <si>
    <t>TIS-108Ba</t>
  </si>
  <si>
    <t>TIS-109A</t>
  </si>
  <si>
    <t>TIS-109B</t>
  </si>
  <si>
    <t>TIS-109Ba</t>
  </si>
  <si>
    <t>TIS-110A</t>
  </si>
  <si>
    <t>TIS-110B</t>
  </si>
  <si>
    <t>TIS-110Ba</t>
  </si>
  <si>
    <t>TIS-111A</t>
  </si>
  <si>
    <t>TIS-111B</t>
  </si>
  <si>
    <t>TIS-111Ba</t>
  </si>
  <si>
    <t>TIS-112A</t>
  </si>
  <si>
    <t>TIS-112B</t>
  </si>
  <si>
    <t>TIS-112Ba</t>
  </si>
  <si>
    <t>TIS-113A</t>
  </si>
  <si>
    <t>TIS-113B</t>
  </si>
  <si>
    <t>TIS-113Ba</t>
  </si>
  <si>
    <t>TIS-114A</t>
  </si>
  <si>
    <t>TIS-114B</t>
  </si>
  <si>
    <t>TIS-114Ba</t>
  </si>
  <si>
    <t>TIS-115A</t>
  </si>
  <si>
    <t>TIS-115B</t>
  </si>
  <si>
    <t>TIS-115Ba</t>
  </si>
  <si>
    <t>TIS-116A</t>
  </si>
  <si>
    <t>TIS-116B</t>
  </si>
  <si>
    <t>TIS-116Ba</t>
  </si>
  <si>
    <t>TIS-117A</t>
  </si>
  <si>
    <t>TIS-117B</t>
  </si>
  <si>
    <t>TIS-117Ba</t>
  </si>
  <si>
    <t>TIS-118A</t>
  </si>
  <si>
    <t>TIS-118B</t>
  </si>
  <si>
    <t>TIS-118Ba</t>
  </si>
  <si>
    <t>TIS-119A</t>
  </si>
  <si>
    <t>TIS-119B</t>
  </si>
  <si>
    <t>TIS-119Ba</t>
  </si>
  <si>
    <t>TIS-120A</t>
  </si>
  <si>
    <t>TIS-120B</t>
  </si>
  <si>
    <t>TIS-120Ba</t>
  </si>
  <si>
    <t>TIS-121A</t>
  </si>
  <si>
    <t>TIS-121B</t>
  </si>
  <si>
    <t>TIS-121Ba</t>
  </si>
  <si>
    <t>TIS-122A</t>
  </si>
  <si>
    <t>TIS-122B</t>
  </si>
  <si>
    <t>TIS-122Ba</t>
  </si>
  <si>
    <t>TIS-123A</t>
  </si>
  <si>
    <t>TIS-123B</t>
  </si>
  <si>
    <t>TIS-123Ba</t>
  </si>
  <si>
    <t>TIS-124A</t>
  </si>
  <si>
    <t>TIS-124B</t>
  </si>
  <si>
    <t>TIS-124Ba</t>
  </si>
  <si>
    <t>TIS-125A</t>
  </si>
  <si>
    <t>TIS-125B</t>
  </si>
  <si>
    <t>TIS-125Ba</t>
  </si>
  <si>
    <t>TIS-126A</t>
  </si>
  <si>
    <t>TIS-126B</t>
  </si>
  <si>
    <t>TIS-126Ba</t>
  </si>
  <si>
    <t>TIS-127A</t>
  </si>
  <si>
    <t>TIS-127B</t>
  </si>
  <si>
    <t>TIS-127Ba</t>
  </si>
  <si>
    <t>TIS-128A</t>
  </si>
  <si>
    <t>TIS-128B</t>
  </si>
  <si>
    <t>TIS-128Ba</t>
  </si>
  <si>
    <t>TIS-129A</t>
  </si>
  <si>
    <t>TIS-129B</t>
  </si>
  <si>
    <t>TIS-129Ba</t>
  </si>
  <si>
    <t>TIS-130A</t>
  </si>
  <si>
    <t>TIS-130B</t>
  </si>
  <si>
    <t>TIS-130Ba</t>
  </si>
  <si>
    <t>TIS-131A</t>
  </si>
  <si>
    <t>TIS-131B</t>
  </si>
  <si>
    <t>TIS-131Ba</t>
  </si>
  <si>
    <t>TIS-132A</t>
  </si>
  <si>
    <t>TIS-132B</t>
  </si>
  <si>
    <t>TIS-132Ba</t>
  </si>
  <si>
    <t>TIS-133A</t>
  </si>
  <si>
    <t>TIS-133B</t>
  </si>
  <si>
    <t>TIS-133Ba</t>
  </si>
  <si>
    <t>TIS-134A</t>
  </si>
  <si>
    <t>TIS-134B</t>
  </si>
  <si>
    <t>TIS-134Ba</t>
  </si>
  <si>
    <t>TIS-135A</t>
  </si>
  <si>
    <t>TIS-135B</t>
  </si>
  <si>
    <t>TIS-135Ba</t>
  </si>
  <si>
    <t>TIS-136A</t>
  </si>
  <si>
    <t>TIS-136B</t>
  </si>
  <si>
    <t>TIS-136Ba</t>
  </si>
  <si>
    <t>TIS-137A</t>
  </si>
  <si>
    <t>TIS-137B</t>
  </si>
  <si>
    <t>TIS-137Ba</t>
  </si>
  <si>
    <t>TIS-138A</t>
  </si>
  <si>
    <t>TIS-138B</t>
  </si>
  <si>
    <t>TIS-138Ba</t>
  </si>
  <si>
    <t>TIS-139A</t>
  </si>
  <si>
    <t>TIS-139B</t>
  </si>
  <si>
    <t>TIS-139Ba</t>
  </si>
  <si>
    <t>TIS-140A</t>
  </si>
  <si>
    <t>TIS-140B</t>
  </si>
  <si>
    <t>TIS-140Ba</t>
  </si>
  <si>
    <t>TIS-141A</t>
  </si>
  <si>
    <t>TIS-141B</t>
  </si>
  <si>
    <t>TIS-141Ba</t>
  </si>
  <si>
    <t>TIS-142A</t>
  </si>
  <si>
    <t>TIS-142B</t>
  </si>
  <si>
    <t>TIS-142Ba</t>
  </si>
  <si>
    <t>TIS-143A</t>
  </si>
  <si>
    <t>TIS-143B</t>
  </si>
  <si>
    <t>TIS-143Ba</t>
  </si>
  <si>
    <t>TIS-144A</t>
  </si>
  <si>
    <t>TIS-144B</t>
  </si>
  <si>
    <t>TIS-144Ba</t>
  </si>
  <si>
    <t>TIS-145A</t>
  </si>
  <si>
    <t>TIS-145B</t>
  </si>
  <si>
    <t>TIS-145Ba</t>
  </si>
  <si>
    <t>TIS-146A</t>
  </si>
  <si>
    <t>TIS-146B</t>
  </si>
  <si>
    <t>TIS-146Ba</t>
  </si>
  <si>
    <t>TIS-147A</t>
  </si>
  <si>
    <t>TIS-147B</t>
  </si>
  <si>
    <t>TIS-147Ba</t>
  </si>
  <si>
    <t>TIS-148A</t>
  </si>
  <si>
    <t>TIS-148B</t>
  </si>
  <si>
    <t>TIS-148Ba</t>
  </si>
  <si>
    <t>TIS-149A</t>
  </si>
  <si>
    <t>TIS-149B</t>
  </si>
  <si>
    <t>TIS-149Ba</t>
  </si>
  <si>
    <t>TIS-150A</t>
  </si>
  <si>
    <t>TIS-150B</t>
  </si>
  <si>
    <t>TIS-150Ba</t>
  </si>
  <si>
    <t>TIS-151A</t>
  </si>
  <si>
    <t>TIS-151B</t>
  </si>
  <si>
    <t>TIS-151Ba</t>
  </si>
  <si>
    <t>TIS-152A</t>
  </si>
  <si>
    <t>TIS-152B</t>
  </si>
  <si>
    <t>TIS-152Ba</t>
  </si>
  <si>
    <t>TIS-153A</t>
  </si>
  <si>
    <t>TIS-153B</t>
  </si>
  <si>
    <t>TIS-153Ba</t>
  </si>
  <si>
    <t>TIS-154</t>
  </si>
  <si>
    <t>TIS-155</t>
  </si>
  <si>
    <t>TIS-156</t>
  </si>
  <si>
    <t>TIS-157</t>
  </si>
  <si>
    <t>TIS-158</t>
  </si>
  <si>
    <t>TIS-159</t>
  </si>
  <si>
    <t>TIS-160</t>
  </si>
  <si>
    <t>TIS-161</t>
  </si>
  <si>
    <t>TIS-184A</t>
  </si>
  <si>
    <t>TIS-184B</t>
  </si>
  <si>
    <t>TIS-185B</t>
  </si>
  <si>
    <t>TIS-186A</t>
  </si>
  <si>
    <t>TIS-186B</t>
  </si>
  <si>
    <t>TIS-187B</t>
  </si>
  <si>
    <t>TIS-188A</t>
  </si>
  <si>
    <t>TIS-188B</t>
  </si>
  <si>
    <t>TIS-189B</t>
  </si>
  <si>
    <t>TIS-191</t>
  </si>
  <si>
    <t>TIS-193</t>
  </si>
  <si>
    <t>TIS-195</t>
  </si>
  <si>
    <t>TIS-198</t>
  </si>
  <si>
    <t>TIS-199</t>
  </si>
  <si>
    <t>TIS-200</t>
  </si>
  <si>
    <t>TIS-201</t>
  </si>
  <si>
    <t>TIS-202</t>
  </si>
  <si>
    <t>TIS-203</t>
  </si>
  <si>
    <t>TIS-204</t>
  </si>
  <si>
    <t>TIS-205</t>
  </si>
  <si>
    <t>TIS-206</t>
  </si>
  <si>
    <t>TIS-207</t>
  </si>
  <si>
    <t>TIS-208</t>
  </si>
  <si>
    <t>TIS-209</t>
  </si>
  <si>
    <t>TIS-210</t>
  </si>
  <si>
    <t>TIS-211</t>
  </si>
  <si>
    <t>TIS-212</t>
  </si>
  <si>
    <t>TIS-213</t>
  </si>
  <si>
    <t>TIS-214</t>
  </si>
  <si>
    <t>TIS-215</t>
  </si>
  <si>
    <t>TIS-216</t>
  </si>
  <si>
    <t>TIS-217</t>
  </si>
  <si>
    <t>TIS-218</t>
  </si>
  <si>
    <t>TIS-219</t>
  </si>
  <si>
    <t>TIS-220</t>
  </si>
  <si>
    <t>TIS-221</t>
  </si>
  <si>
    <t>TIS-222</t>
  </si>
  <si>
    <t>TIS-223</t>
  </si>
  <si>
    <t>TIS-224</t>
  </si>
  <si>
    <t>TIS-225</t>
  </si>
  <si>
    <t>TIS-226</t>
  </si>
  <si>
    <t>TIS-227</t>
  </si>
  <si>
    <t>TIS-228</t>
  </si>
  <si>
    <t>TIS-229</t>
  </si>
  <si>
    <t>TIS-230</t>
  </si>
  <si>
    <t>TIS-231</t>
  </si>
  <si>
    <t>TIS-232</t>
  </si>
  <si>
    <t>TIS-233</t>
  </si>
  <si>
    <t>TIS-234</t>
  </si>
  <si>
    <t>TIS-235</t>
  </si>
  <si>
    <t>TIS-236</t>
  </si>
  <si>
    <t>TIS-237</t>
  </si>
  <si>
    <t>TIS-238</t>
  </si>
  <si>
    <t>TIS-239</t>
  </si>
  <si>
    <t>TIS-240</t>
  </si>
  <si>
    <t>TIS-241</t>
  </si>
  <si>
    <t>TIS-242</t>
  </si>
  <si>
    <t>TIS-243</t>
  </si>
  <si>
    <t>TIS-244</t>
  </si>
  <si>
    <t>TIS-245</t>
  </si>
  <si>
    <t>TIS-246</t>
  </si>
  <si>
    <t>TIS-247</t>
  </si>
  <si>
    <t>TIS-248</t>
  </si>
  <si>
    <t>TIS-249</t>
  </si>
  <si>
    <t>TIS-250</t>
  </si>
  <si>
    <t>TIS-251</t>
  </si>
  <si>
    <t>TIS-252</t>
  </si>
  <si>
    <t>TIS-253</t>
  </si>
  <si>
    <t>TIS-254</t>
  </si>
  <si>
    <t>TIS-255</t>
  </si>
  <si>
    <t>TIS-256</t>
  </si>
  <si>
    <t>18. Tiscali</t>
  </si>
  <si>
    <t>02/1998</t>
  </si>
  <si>
    <t>06/1998</t>
  </si>
  <si>
    <t>10/1998</t>
  </si>
  <si>
    <t>02/1997</t>
  </si>
  <si>
    <t>06/1997</t>
  </si>
  <si>
    <t>05/1995</t>
  </si>
  <si>
    <t>09/1999</t>
  </si>
  <si>
    <t>04/2000</t>
  </si>
  <si>
    <t>06/2000</t>
  </si>
  <si>
    <t>09/2000</t>
  </si>
  <si>
    <t>10/2000</t>
  </si>
  <si>
    <t>11/2000</t>
  </si>
  <si>
    <t>12/2000</t>
  </si>
  <si>
    <t>03/2002</t>
  </si>
  <si>
    <t>12/2002</t>
  </si>
  <si>
    <t>04/2003</t>
  </si>
  <si>
    <t>05/2003</t>
  </si>
  <si>
    <t>08/2003</t>
  </si>
  <si>
    <t>12/2003</t>
  </si>
  <si>
    <t>04/2004</t>
  </si>
  <si>
    <t>09/2003</t>
  </si>
  <si>
    <t>12/2004</t>
  </si>
  <si>
    <t>03/2005</t>
  </si>
  <si>
    <t>12/2005</t>
  </si>
  <si>
    <t>50 Anni di Autonomia 1948-1998</t>
  </si>
  <si>
    <t>Io vivo in Sardegna - Foca Monaca</t>
  </si>
  <si>
    <t>Io vivo in Sardegna - Fenicottero rosa</t>
  </si>
  <si>
    <t>Io vivo in Sardegna - Falco della Regina</t>
  </si>
  <si>
    <t>Io vivo in Sardegna - Cernia bruna</t>
  </si>
  <si>
    <t>III Colloquio Internazionale - La Gestione del Patrimonio</t>
  </si>
  <si>
    <t>IV Colloquio Internazionale - La Gestione del Patrimonio</t>
  </si>
  <si>
    <t>94° Veronafil</t>
  </si>
  <si>
    <t>1° Giubileo 1300- Bonifacio VIII</t>
  </si>
  <si>
    <t>2°Giubileo 1350 - Clemente VI</t>
  </si>
  <si>
    <t>Promulg. 3° Giubileo 1389 - Urbano VI</t>
  </si>
  <si>
    <t>3° Giubileo 1390 - Bonifacio IX</t>
  </si>
  <si>
    <t>4° Giubileo 1423 - Martino V</t>
  </si>
  <si>
    <t>5° Giubileo 1450 - Nicolò V</t>
  </si>
  <si>
    <t>6° Giubileo 1475 - Sisto IV</t>
  </si>
  <si>
    <t>7° Giubileo 1500 - Alessandro VI</t>
  </si>
  <si>
    <t>8° Giubileo 1525 - Clemente VII</t>
  </si>
  <si>
    <t>9° Giubileo 1550 - Giulio III</t>
  </si>
  <si>
    <t>10° Giubileo 1575 - Gregorio XIII</t>
  </si>
  <si>
    <t>11° Giubileo 1600 - Clemente VIII</t>
  </si>
  <si>
    <t>12 ° Giubileo 1625 - Urbano VIII</t>
  </si>
  <si>
    <t>13° Giubileo 1650 - Innocenzo X</t>
  </si>
  <si>
    <t>14° Giubileo 1675 - Clemente X</t>
  </si>
  <si>
    <t>15° Giubileo 1700 - Innocenzo XII</t>
  </si>
  <si>
    <t>Completò Il 15° Giubileo - Clemente XI</t>
  </si>
  <si>
    <t>16° Giubileo 1725 - Benedetto XIII</t>
  </si>
  <si>
    <t>17° Giubileo 1750 - Benedetto XIV</t>
  </si>
  <si>
    <t>18° Giubileo 1775 - Pio VI</t>
  </si>
  <si>
    <t>19° Giubileo 1825 - Leone XII</t>
  </si>
  <si>
    <t>Giubileo Straordinario 1870 - Pio IX</t>
  </si>
  <si>
    <t>Giubileo Straordinario 1875 - Pio IX</t>
  </si>
  <si>
    <t>19° Giubileo 1900 - Leone XIII</t>
  </si>
  <si>
    <t>22° Giubileo 1900 - Leone XIII</t>
  </si>
  <si>
    <t>21° Giubileo 1925 - Pio XI</t>
  </si>
  <si>
    <t>22° Giubileo 1950 - Pio XII</t>
  </si>
  <si>
    <t>23° Giubileo 1975 - Paolo VI</t>
  </si>
  <si>
    <t>24° Giubileo 2000 - Giovanni Paolo II</t>
  </si>
  <si>
    <t>Pontefici del '900 - Pio X</t>
  </si>
  <si>
    <t>Pontefici del '900 - Benedetto XV</t>
  </si>
  <si>
    <t>Pontefici del '900 - Giovanni XXIII</t>
  </si>
  <si>
    <t>Pontefici del '900 - Giovanni Paolo I</t>
  </si>
  <si>
    <t>Chitarra Gibson - Flying V</t>
  </si>
  <si>
    <t>Chitarra Gibson - Firebird VII</t>
  </si>
  <si>
    <t>Chitarra Gibson - Es-5 Switchmaster</t>
  </si>
  <si>
    <t>Chitarra Gibson - Les Paul Flame Top</t>
  </si>
  <si>
    <t>Chitarra Gibson - ES 295</t>
  </si>
  <si>
    <t>Chitarra Gibson - Les Paul Gold Top</t>
  </si>
  <si>
    <t>Chitarra Gibson - Les Paul Custom</t>
  </si>
  <si>
    <t>Ente Sardo Industria Turistica 2000</t>
  </si>
  <si>
    <t>Futur Show 2001 "Voce Viva"</t>
  </si>
  <si>
    <t>Ed. Ilisso - Bibliotheca Sarda</t>
  </si>
  <si>
    <t>Ed. Ilisso - Eugenio Tavolara</t>
  </si>
  <si>
    <t>Ed. Ilisso - Antonio Ballero</t>
  </si>
  <si>
    <t>Ed. Ilisso - Giuseppe Biasi</t>
  </si>
  <si>
    <t>Ed. Ilisso - Francesco Ciusa</t>
  </si>
  <si>
    <t>Ed. Ilisso - Mario Delitala</t>
  </si>
  <si>
    <t>Ed. Ilisso - Salvatore Fancello</t>
  </si>
  <si>
    <t>Ed. Ilisso - Filippo Figari</t>
  </si>
  <si>
    <t>Ed. Ilisso - Carmelo Floris</t>
  </si>
  <si>
    <t>Ed. Ilisso - Foiso Fois</t>
  </si>
  <si>
    <t>Ed. Ilisso - Mauro Manca</t>
  </si>
  <si>
    <t>Ed. Ilisso - Felice Melis Marini</t>
  </si>
  <si>
    <t>Ed. Ilisso - Bernardino Palazzi</t>
  </si>
  <si>
    <t>Ed. Ilisso - Aligi Sassu</t>
  </si>
  <si>
    <t>Europa Card Show - Barca</t>
  </si>
  <si>
    <t>Europa Card Show - Granchio</t>
  </si>
  <si>
    <t>Smau 2000 - Fonia</t>
  </si>
  <si>
    <t>Smau 2000 - Internet</t>
  </si>
  <si>
    <t>95° Veronafil</t>
  </si>
  <si>
    <t>Dri 2000</t>
  </si>
  <si>
    <t>Pantheon - Piacenza 2001</t>
  </si>
  <si>
    <t>Serie Italia - Colosseo</t>
  </si>
  <si>
    <t>Serie Italia - Pompei (Part. Del Foro)</t>
  </si>
  <si>
    <t>Serie Italia - Interno Basilica S.Pietro</t>
  </si>
  <si>
    <t>Serie Italia - Duomo Di Milano</t>
  </si>
  <si>
    <t>Serie Italia - I Trulli Di Alberobello</t>
  </si>
  <si>
    <t>Serie Italia - I Sassi Di Matera</t>
  </si>
  <si>
    <t>Serie Italia - La Bocca Della Verità (Roma)</t>
  </si>
  <si>
    <t>25° Anniversario della scheda prepagata</t>
  </si>
  <si>
    <t>Adams - Fino a 60 Minuti di Telefonate Gratis</t>
  </si>
  <si>
    <t>Ventennale AIDDA Delegazione Sardegna</t>
  </si>
  <si>
    <t>Altare della Patria</t>
  </si>
  <si>
    <t>Caracalla</t>
  </si>
  <si>
    <t>Velocipede</t>
  </si>
  <si>
    <t>Carrozza</t>
  </si>
  <si>
    <t>Colosseo</t>
  </si>
  <si>
    <t>Vigile</t>
  </si>
  <si>
    <t>Steam Locomotive 735 210</t>
  </si>
  <si>
    <t>Le Crociere Aeree - Il Turbine Atlantico</t>
  </si>
  <si>
    <t>Le Crociere Aeree - La Corrida Alata</t>
  </si>
  <si>
    <t>Le Crociere Aeree - Luci sul Bosforo</t>
  </si>
  <si>
    <t>Le Crociere Aeree - Sulle Rotte dei Navigatori</t>
  </si>
  <si>
    <t>Le Crociere Aeree - La Centuria Alata dell'East River</t>
  </si>
  <si>
    <t>Sedilo S'Ardia - La Partenza de S'Ardia</t>
  </si>
  <si>
    <t>Sedilo S'Ardia - Il Passaggio sotto l'Arco di Costantino</t>
  </si>
  <si>
    <t>Sedilo S'Ardia - Sa Prima Pandela</t>
  </si>
  <si>
    <t>Sedilo S'Ardia - Uno dei Fucilieri</t>
  </si>
  <si>
    <t>Sedilo S'Ardia - Il Santuario di S. Costantino</t>
  </si>
  <si>
    <t>Riti ad Iglesias - La Raganelle</t>
  </si>
  <si>
    <t>Riti ad Iglesias - Una Bimba vestita da Baballotti</t>
  </si>
  <si>
    <t>Riti ad Iglesias - Il Tamburo, i Baballottis e la Croce</t>
  </si>
  <si>
    <t>Riti ad Iglesias - La Croce del Santo Monte</t>
  </si>
  <si>
    <t>Riti ad Iglesias - Il Simulacro dell'Addolorata</t>
  </si>
  <si>
    <t>Festa di S. Efisio - Costume Tradzionale Femminile</t>
  </si>
  <si>
    <t>Festa di S. Efisio - Suonatori di Launeddas</t>
  </si>
  <si>
    <t>Festa di S. Efisio - Il Cocchio con il Simulacro</t>
  </si>
  <si>
    <t>Festa di S. Efisio - Is Traccas</t>
  </si>
  <si>
    <t>Festa di S. Efisio - Costume Tradizionale Maschile</t>
  </si>
  <si>
    <t>Aeronautica Militare - Vigna di Valle</t>
  </si>
  <si>
    <t>Aeronautica Militare - Primati Atlantici</t>
  </si>
  <si>
    <t>Aeronautica Militare - Le Ali della Speranza</t>
  </si>
  <si>
    <t>Aeronautica Militare - Missioni Umanitarie</t>
  </si>
  <si>
    <t>Aeronautica Militare - Difesa Aerea</t>
  </si>
  <si>
    <t>Centenario del primo volo a motore</t>
  </si>
  <si>
    <t>La Sartiglia</t>
  </si>
  <si>
    <t>Servizi Stampa Sardegna</t>
  </si>
  <si>
    <t>Europa Card Show 2005 - La bellezza della fisica</t>
  </si>
  <si>
    <t>Riccione 2005 - A. Saba - La bellezza della fisica</t>
  </si>
  <si>
    <t>Laconi - Menhir di Genna Aidu (Retro A)</t>
  </si>
  <si>
    <t>Laconi - Menhir di Genna Aidu (Retro B)</t>
  </si>
  <si>
    <t>Laconi - Menhir di Genna Aidu (Retro C)</t>
  </si>
  <si>
    <t>Laconi - Menhir di Genna Aidu (Retro D)</t>
  </si>
  <si>
    <t>Barumini - Nuraghe Su Nuraxi (Retro A)</t>
  </si>
  <si>
    <t>Barumini - Nuraghe Su Nuraxi (Retro B)</t>
  </si>
  <si>
    <t>Barumini - Nuraghe Su Nuraxi (Retro C)</t>
  </si>
  <si>
    <t>Barumini - Nuraghe Su Nuraxi (Retro D)</t>
  </si>
  <si>
    <t>Ozieri - Nuraghe Burghidu (Retro A)</t>
  </si>
  <si>
    <t>Ozieri - Nuraghe Burghidu (Retro B)</t>
  </si>
  <si>
    <t>Ozieri - Nuraghe Burghidu (Retro C)</t>
  </si>
  <si>
    <t>Ozieri - Nuraghe Burghidu (Retro D)</t>
  </si>
  <si>
    <t>Oniferi - Loc. Sas Concas. Petroglifi (Retro A)</t>
  </si>
  <si>
    <t>Oniferi - Loc. Sas Concas. Petroglifi (Retro B)</t>
  </si>
  <si>
    <t>Oniferi - Loc. Sas Concas. Petroglifi (Retro C)</t>
  </si>
  <si>
    <t>Oniferi - Loc. Sas Concas. Petroglifi (Retro D)</t>
  </si>
  <si>
    <t>Idolo votivo nuragico (Retro A)</t>
  </si>
  <si>
    <t>Idolo votivo nuragico (Retro B)</t>
  </si>
  <si>
    <t>Idolo votivo nuragico (Retro C)</t>
  </si>
  <si>
    <t>Idolo votivo nuragico (Retro D)</t>
  </si>
  <si>
    <t>Pesce - mosaico pavimentale (Retro A)</t>
  </si>
  <si>
    <t>Pesce - mosaico pavimentale (Retro B)</t>
  </si>
  <si>
    <t>Pesce - mosaico pavimentale (Retro C)</t>
  </si>
  <si>
    <t>Pesce - mosaico pavimentale (Retro D)</t>
  </si>
  <si>
    <t>Idolo femminile (Retro A)</t>
  </si>
  <si>
    <t>Idolo femminile (Retro B)</t>
  </si>
  <si>
    <t>Idolo femminile (Retro C)</t>
  </si>
  <si>
    <t>Idolo femminile (Retro D)</t>
  </si>
  <si>
    <t>Bronzetto Età Nuragica Da Abini (Retro A)</t>
  </si>
  <si>
    <t>Bronzetto Età Nuragica Da Abini (Retro B)</t>
  </si>
  <si>
    <t>Bronzetto Età Nuragica Da Abini (Retro C)</t>
  </si>
  <si>
    <t>Bronzetto Età Nuragica Da Abini (Retro D)</t>
  </si>
  <si>
    <t>Bronzetto Età Nuragica Da Abini 2 (Retro A)</t>
  </si>
  <si>
    <t>Bronzetto Età Nuragica Da Abini 2 (Retro B)</t>
  </si>
  <si>
    <t>Bronzetto Età Nuragica Da Abini 2 (Retro C)</t>
  </si>
  <si>
    <t>Bronzetto Età Nuragica Da Abini 2 (Retro D)</t>
  </si>
  <si>
    <t>Idolo femminile dell'età del rame (Retro A)</t>
  </si>
  <si>
    <t>Idolo femminile dell'età del rame (Retro B)</t>
  </si>
  <si>
    <t>Idolo femminile dell'età del rame (Retro C)</t>
  </si>
  <si>
    <t>Idolo femminile dell'età del rame (Retro D)</t>
  </si>
  <si>
    <t>Idolo femminile dell'età del rame (Retro A)</t>
  </si>
  <si>
    <t>Guerriero con scudo e spada (Retro A)</t>
  </si>
  <si>
    <t>Guerriero con scudo e spada (Retro B)</t>
  </si>
  <si>
    <t>Guerriero con scudo e spada (Retro C)</t>
  </si>
  <si>
    <t>Guerriero con scudo e spada (Retro D)</t>
  </si>
  <si>
    <t>Testina in pasta vitrea da Fontana Noa (Retro A)</t>
  </si>
  <si>
    <t>Testina in pasta vitrea da Fontana Noa (Retro B)</t>
  </si>
  <si>
    <t>Testina in pasta vitrea da Fontana Noa (Retro C)</t>
  </si>
  <si>
    <t>Testina in pasta vitrea da Fontana Noa (Retro D)</t>
  </si>
  <si>
    <t>Maschera fittile silenica da Tharros (Retro A)</t>
  </si>
  <si>
    <t>Maschera fittile silenica da Tharros (Retro B)</t>
  </si>
  <si>
    <t>Maschera fittile silenica da Tharros (Retro C)</t>
  </si>
  <si>
    <t>Maschera fittile silenica da Tharros (Retro D)</t>
  </si>
  <si>
    <t>Anfora Massaliota. Sassari (Retro A)</t>
  </si>
  <si>
    <t>Anfora Massaliota. Sassari (Retro B)</t>
  </si>
  <si>
    <t>Anfora Massaliota. Sassari (Retro C)</t>
  </si>
  <si>
    <t>Anfora Massaliota. Sassari (Retro D)</t>
  </si>
  <si>
    <t>Scudi sovrapposti: mosaico (Retro A)</t>
  </si>
  <si>
    <t>Scudi sovrapposti: mosaico (Retro B)</t>
  </si>
  <si>
    <t>Scudi sovrapposti: mosaico (Retro C)</t>
  </si>
  <si>
    <t>Scudi sovrapposti: mosaico (Retro D)</t>
  </si>
  <si>
    <t>Fialetta policroma per profumo (Retro A)</t>
  </si>
  <si>
    <t>Fialetta policroma per profumo (Retro B)</t>
  </si>
  <si>
    <t>Fialetta policroma per profumo (Retro C)</t>
  </si>
  <si>
    <t>Fialetta policroma per profumo (Retro D)</t>
  </si>
  <si>
    <t>Bandiera 4 mori (Retro A)</t>
  </si>
  <si>
    <t>Bandiera 4 mori (Retro B)</t>
  </si>
  <si>
    <t>Bandiera 4 mori (Retro C)</t>
  </si>
  <si>
    <t>Bandiera 4 mori (Retro D)</t>
  </si>
  <si>
    <t>M. Cavaro - Trittico della Consolazione (Retro A)</t>
  </si>
  <si>
    <t>M. Cavaro - Trittico della Consolazione (Retro B)</t>
  </si>
  <si>
    <t>M. Cavaro - Trittico della Consolazione (Retro C)</t>
  </si>
  <si>
    <t>M. Cavaro - Trittico della Consolazione (Retro D)</t>
  </si>
  <si>
    <t>P. Cavaro - Retablo, Villamar (Retro A)</t>
  </si>
  <si>
    <t>P. Cavaro - Retablo, Villamar (Retro B)</t>
  </si>
  <si>
    <t>P. Cavaro - Retablo, Villamar (Retro C)</t>
  </si>
  <si>
    <t>P. Cavaro - Retablo, Villamar (Retro D)</t>
  </si>
  <si>
    <t>F.Figari - Decoraz. Murale Sala Matrimoni (Retro A)</t>
  </si>
  <si>
    <t>F.Figari - Decoraz. Murale Sala Matrimoni (Retro B)</t>
  </si>
  <si>
    <t>F.Figari - Decoraz. Murale Sala Matrimoni (Retro C)</t>
  </si>
  <si>
    <t>F.Figari - Decoraz. Murale Sala Matrimoni (Retro D)</t>
  </si>
  <si>
    <t>Maestro di Tonara - Retablo (Retro A)</t>
  </si>
  <si>
    <t>Maestro di Tonara - Retablo (Retro B)</t>
  </si>
  <si>
    <t>Maestro di Tonara - Retablo (Retro C)</t>
  </si>
  <si>
    <t>Maestro di Tonara - Retablo (Retro D)</t>
  </si>
  <si>
    <t>Maestro di Sanluri - Retablo S. Eligio (Retro A)</t>
  </si>
  <si>
    <t>Maestro di Sanluri - Retablo S. Eligio (Retro B)</t>
  </si>
  <si>
    <t>Maestro di Sanluri - Retablo S. Eligio (Retro C)</t>
  </si>
  <si>
    <t>Maestro di Sanluri - Retablo S. Eligio (Retro D)</t>
  </si>
  <si>
    <t>G. Muru - San Martino, Ardara (Retro A)</t>
  </si>
  <si>
    <t>G. Muru - San Martino, Ardara (Retro B)</t>
  </si>
  <si>
    <t>G. Muru - San Martino, Ardara (Retro C)</t>
  </si>
  <si>
    <t>G. Muru - San Martino, Ardara (Retro D)</t>
  </si>
  <si>
    <t>C. Nivola - Senza titolo (Retro A)</t>
  </si>
  <si>
    <t>C. Nivola - Senza titolo (Retro B)</t>
  </si>
  <si>
    <t>C. Nivola - Senza titolo (Retro C)</t>
  </si>
  <si>
    <t>C. Nivola - Senza titolo (Retro D)</t>
  </si>
  <si>
    <t>C. Nivola - Figura femminile (Retro A)</t>
  </si>
  <si>
    <t>C. Nivola - Figura femminile (Retro B)</t>
  </si>
  <si>
    <t>C. Nivola - Figura femminile (Retro C)</t>
  </si>
  <si>
    <t>C. Nivola - Figura femminile (Retro D)</t>
  </si>
  <si>
    <t>Aldo Rossi - Studio di tappeto (Retro A)</t>
  </si>
  <si>
    <t>Aldo Rossi - Studio di tappeto (Retro B)</t>
  </si>
  <si>
    <t>Aldo Rossi - Studio di tappeto (Retro C)</t>
  </si>
  <si>
    <t>Aldo Rossi - Studio di tappeto (Retro D)</t>
  </si>
  <si>
    <t>Aldo Rossi - Studio di tappeto 2 (Retro A)</t>
  </si>
  <si>
    <t>Aldo Rossi - Studio di tappeto 2 (Retro B)</t>
  </si>
  <si>
    <t>Aldo Rossi - Studio di tappeto 2 (Retro C)</t>
  </si>
  <si>
    <t>Aldo Rossi - Studio di tappeto 2 (Retro D)</t>
  </si>
  <si>
    <t>G. Satta - Pastore d'Orgosolo (Retro A)</t>
  </si>
  <si>
    <t>G. Satta - Pastore d'Orgosolo (Retro B)</t>
  </si>
  <si>
    <t>G. Satta - Pastore d'Orgosolo (Retro C)</t>
  </si>
  <si>
    <t>G. Satta - Pastore d'Orgosolo (Retro D)</t>
  </si>
  <si>
    <t>Foto ricordo - Ardia di Sedilo (Retro A)</t>
  </si>
  <si>
    <t>Foto ricordo - Ardia di Sedilo (Retro B)</t>
  </si>
  <si>
    <t>Foto ricordo - Ardia di Sedilo (Retro C)</t>
  </si>
  <si>
    <t>Foto ricordo - Ardia di Sedilo (Retro D)</t>
  </si>
  <si>
    <t>Launeddas (Retro A)</t>
  </si>
  <si>
    <t>Launeddas (Retro B)</t>
  </si>
  <si>
    <t>Launeddas (Retro C)</t>
  </si>
  <si>
    <t>Launeddas (Retro D)</t>
  </si>
  <si>
    <t>Antico costume di Nuoro (Retro A)</t>
  </si>
  <si>
    <t>Antico costume di Nuoro (Retro B)</t>
  </si>
  <si>
    <t>Antico costume di Nuoro (Retro C)</t>
  </si>
  <si>
    <t>Antico costume di Nuoro (Retro D)</t>
  </si>
  <si>
    <t>Antichi Costumi di Gavoi (Retro A)</t>
  </si>
  <si>
    <t>Antichi Costumi di Gavoi (Retro B)</t>
  </si>
  <si>
    <t>Antichi Costumi di Gavoi (Retro C)</t>
  </si>
  <si>
    <t>Antichi Costumi di Gavoi (Retro D)</t>
  </si>
  <si>
    <t>Antico costume di Orani (Retro A)</t>
  </si>
  <si>
    <t>Antico costume di Orani (Retro B)</t>
  </si>
  <si>
    <t>Antico costume di Orani (Retro C)</t>
  </si>
  <si>
    <t>Antico costume di Orani (Retro D)</t>
  </si>
  <si>
    <t>Antico costume di Orgosolo (Retro A)</t>
  </si>
  <si>
    <t>Antico costume di Orgosolo (Retro B)</t>
  </si>
  <si>
    <t>Antico costume di Orgosolo (Retro C)</t>
  </si>
  <si>
    <t>Antico costume di Orgosolo (Retro D)</t>
  </si>
  <si>
    <t>Gara poetica (orizzontale) (Retro A)</t>
  </si>
  <si>
    <t>Gara poetica (orizzontale) (Retro B)</t>
  </si>
  <si>
    <t>Gara poetica (orizzontale) (Retro C)</t>
  </si>
  <si>
    <t>Gara poetica (orizzontale) (Retro D)</t>
  </si>
  <si>
    <t>Gara poetica (verticale) (Retro A)</t>
  </si>
  <si>
    <t>Gara poetica (verticale) (Retro B)</t>
  </si>
  <si>
    <t>Gara poetica (verticale) (Retro C)</t>
  </si>
  <si>
    <t>Gara poetica (verticale) (Retro D)</t>
  </si>
  <si>
    <t>Cagliari - Panorama dal porto (Retro A)</t>
  </si>
  <si>
    <t>Cagliari - Panorama dal porto (Retro B)</t>
  </si>
  <si>
    <t>Cagliari - Panorama dal porto (Retro C)</t>
  </si>
  <si>
    <t>Cagliari - Panorama dal porto (Retro D)</t>
  </si>
  <si>
    <t>Tharros - Strada romana (Retro A)</t>
  </si>
  <si>
    <t>Tharros - Strada romana (Retro B)</t>
  </si>
  <si>
    <t>Tharros - Strada romana (Retro C)</t>
  </si>
  <si>
    <t>Tharros - Strada romana (Retro D)</t>
  </si>
  <si>
    <t>Pabillonis - Casa campidanese (Retro A)</t>
  </si>
  <si>
    <t>Pabillonis - Casa campidanese (Retro B)</t>
  </si>
  <si>
    <t>Pabillonis - Casa campidanese (Retro C)</t>
  </si>
  <si>
    <t>Pabillonis - Casa campidanese (Retro D)</t>
  </si>
  <si>
    <t>Pabillonis - Casa campidanese 2 (Retro A)</t>
  </si>
  <si>
    <t>Pabillonis - Casa campidanese 2 (Retro B)</t>
  </si>
  <si>
    <t>Pabillonis - Casa campidanese 2 (Retro C)</t>
  </si>
  <si>
    <t>Pabillonis - Casa campidanese 2 (Retro D)</t>
  </si>
  <si>
    <t>TIS-81A</t>
  </si>
  <si>
    <t>TIS-81B</t>
  </si>
  <si>
    <t>50 Anni di Autonomia 1948-1998 (scura)</t>
  </si>
  <si>
    <t>50 Anni di Autonomia 1948-1998 (chiara)</t>
  </si>
  <si>
    <t>TIS-82</t>
  </si>
  <si>
    <t>1° Giubileo 1300 - Bonifacio VIII - Logo giubileo</t>
  </si>
  <si>
    <t>1° Giubileo 1300- Bonifacio VIII (Codice PIN piccolo)</t>
  </si>
  <si>
    <t>2° Giubileo 1350 - Clemente VI - Logo giubileo</t>
  </si>
  <si>
    <t>2°Giubileo 1350 - Clemente VI (Codice PIN piccolo)</t>
  </si>
  <si>
    <t>Promulgazione 3° Giubileo 1389 - Urbano VI - Logo giubileo</t>
  </si>
  <si>
    <t>Promulg. 3° Giubileo 1389 - Urbano VI (Codice PIN piccolo)</t>
  </si>
  <si>
    <t>3° Giubileo 1390 - Bonifacio IX (Codice PIN piccolo)</t>
  </si>
  <si>
    <t>4° Giubileo 1423 - Martino V (Codice PIN piccolo)</t>
  </si>
  <si>
    <t>5° Giubileo 1450 - Nicolò V (Codice PIN piccolo)</t>
  </si>
  <si>
    <t>6° Giubileo 1475 - Sisto IV (Codice PIN piccolo)</t>
  </si>
  <si>
    <t>7° Giubileo 1500 - Alessandro VI (Codice PIN piccolo)</t>
  </si>
  <si>
    <t>8° Giubileo 1525 - Clemente VII (Codice PIN piccolo)</t>
  </si>
  <si>
    <t>9° Giubileo 1550 - Giulio III (Codice PIN piccolo)</t>
  </si>
  <si>
    <t>10° Giubileo 1575 - Gregorio XIII (Codice PIN piccolo)</t>
  </si>
  <si>
    <t>11° Giubileo 1600 - Clemente VIII (Codice PIN piccolo)</t>
  </si>
  <si>
    <t>12 ° Giubileo 1625 - Urbano VIII (Codice PIN piccolo)</t>
  </si>
  <si>
    <t>13° Giubileo 1650 - Innocenzo X (Codice PIN piccolo)</t>
  </si>
  <si>
    <t>14° Giubileo 1675 - Clemente X (Codice PIN piccolo)</t>
  </si>
  <si>
    <t>15° Giubileo 1700 - Innocenzo XII (Codice PIN piccolo)</t>
  </si>
  <si>
    <t>Completò Il 15° Giubileo - Clemente XI (Codice PIN piccolo)</t>
  </si>
  <si>
    <t>16° Giubileo 1725 - Benedetto XIII (Codice PIN piccolo)</t>
  </si>
  <si>
    <t>17° Giubileo 1750 - Benedetto XIV (Codice PIN piccolo)</t>
  </si>
  <si>
    <t>18° Giubileo 1775 - Pio VI (Codice PIN piccolo)</t>
  </si>
  <si>
    <t>19° Giubileo 1825 - Leone XII (Codice PIN piccolo)</t>
  </si>
  <si>
    <t>Giubileo Straordinario 1870 - Pio IX (Codice PIN piccolo)</t>
  </si>
  <si>
    <t>Giubileo Straordinario 1875 - Pio IX (Codice PIN piccolo)</t>
  </si>
  <si>
    <t>20° Giubileo 1900 - Leone XIII (Codice PIN piccolo)</t>
  </si>
  <si>
    <t>23° Giubileo 1900 - Leone XIII (Codice PIN piccolo)</t>
  </si>
  <si>
    <t>21° Giubileo 1925 - Pio XI (Codice PIN piccolo)</t>
  </si>
  <si>
    <t>22° Giubileo 1950 - Pio XII (Codice PIN piccolo)</t>
  </si>
  <si>
    <t>23° Giubileo 1975 - Paolo VI (Codice PIN piccolo)</t>
  </si>
  <si>
    <t>24° Giubileo 2000 - Giovanni Paolo II (Codice PIN piccolo)</t>
  </si>
  <si>
    <t>Pontefici del '900 - Pio X (Codice PIN piccolo)</t>
  </si>
  <si>
    <t>Pontefici del '900 - Benedetto XV (Codice PIN piccolo)</t>
  </si>
  <si>
    <t>Pontefici del '900 - Giovanni XXIII (Codice PIN piccolo)</t>
  </si>
  <si>
    <t>Pontefici del '900 - Giovanni Paolo I (Codice PIN piccolo)</t>
  </si>
  <si>
    <t>3° Giubileo 1390 - Bonifacio IX - Logo giubileo</t>
  </si>
  <si>
    <t>4° Giubileo 1423 - Martino V - Logo giubileo</t>
  </si>
  <si>
    <t>5° Giubileo 1450 - Nicolò V - Logo giubileo</t>
  </si>
  <si>
    <t>6° Giubileo 1475 - Sisto IV - Logo giubileo</t>
  </si>
  <si>
    <t>7° Giubileo 1500 - Alessandro VI - Logo giubileo</t>
  </si>
  <si>
    <t>8° Giubileo 1525 - Clemente VII - Logo giubileo</t>
  </si>
  <si>
    <t>9° Giubileo 1550 - Giulio III - Logo giubileo</t>
  </si>
  <si>
    <t>10° Giubileo 1575 - Gregorio XIII - Logo giubileo</t>
  </si>
  <si>
    <t>11° Giubileo 1600 - Clemente VIII - Logo giubileo</t>
  </si>
  <si>
    <t>12° Giubileo 1625 - Urbano VIII - Logo giubileo</t>
  </si>
  <si>
    <t>13° Giubileo 1650 - Innocenzo X - Logo giubileo</t>
  </si>
  <si>
    <t>14° Giubileo 1675 - Clemente X - Logo giubileo</t>
  </si>
  <si>
    <t>15° Giubileo 1700 - Innocenzo XII - Logo giubileo</t>
  </si>
  <si>
    <t>15° Giubileo 1700 - Clemente XI - Logo giubileo</t>
  </si>
  <si>
    <t>16° Giubileo 1725 - Benedetto XIII - Logo giubileo</t>
  </si>
  <si>
    <t>17° Giubileo 1750 - Benedetto XIV - Logo giubileo</t>
  </si>
  <si>
    <t>18° Giubileo 1775 - Pio VI - Logo giubileo</t>
  </si>
  <si>
    <t>19° Giubileo 1825 - Leone XII - Logo giubileo</t>
  </si>
  <si>
    <t>Giubileo Straordinario 1870 - Pio IX - Logo giubileo</t>
  </si>
  <si>
    <t>Giubileo Straordinario 1875 - Pio IX - Logo giubileo</t>
  </si>
  <si>
    <t>18° Giubileo 1900 - Leone XIII - Logo giubileo</t>
  </si>
  <si>
    <t>21° Giubileo 1900 - Leone XIII - Logo giubileo</t>
  </si>
  <si>
    <t>21° Giubileo 1925 - Pio XI - Logo giubileo</t>
  </si>
  <si>
    <t>22° Giubileo 1950 - Pio XII - Logo giubileo</t>
  </si>
  <si>
    <t>23° Giubileo 1975 - Paolo VI - Logo giubileo</t>
  </si>
  <si>
    <t>24° Giubileo 2000 - Giovanni Paolo II - Logo giubileo</t>
  </si>
  <si>
    <t>Pontefici del '900 - Pio X - Logo giubileo</t>
  </si>
  <si>
    <t>Pontefici del '900 - Benedetto XV - Logo giubileo</t>
  </si>
  <si>
    <t>Pontefici del '900 - Giovanni XXIII - Logo giubileo</t>
  </si>
  <si>
    <t>Pontefici del '900 - Giovanni Paolo I - Logo giubileo</t>
  </si>
  <si>
    <t>TIS-162A</t>
  </si>
  <si>
    <t>TIS-162Aa</t>
  </si>
  <si>
    <t>TIS-162B</t>
  </si>
  <si>
    <t>TIS-163A</t>
  </si>
  <si>
    <t>Serie Italia - Colosseo (Codice PIN piccolo)</t>
  </si>
  <si>
    <t>Serie Italia - Colosseo (Adesivo nuova scadenza)</t>
  </si>
  <si>
    <t>TIS-163Aa</t>
  </si>
  <si>
    <t>TIS-164A</t>
  </si>
  <si>
    <t>TIS-164Aa</t>
  </si>
  <si>
    <t>TIS-164B</t>
  </si>
  <si>
    <t>TIS-165Aa</t>
  </si>
  <si>
    <t>TIS-165A</t>
  </si>
  <si>
    <t>TIS-166A</t>
  </si>
  <si>
    <t>TIS-166Aa</t>
  </si>
  <si>
    <t>TIS-166B</t>
  </si>
  <si>
    <t>TIS-167A</t>
  </si>
  <si>
    <t>TIS-167Aa</t>
  </si>
  <si>
    <t>TIS-168A</t>
  </si>
  <si>
    <t>TIS-168Aa</t>
  </si>
  <si>
    <t>TIS-168B</t>
  </si>
  <si>
    <t>TIS-169A</t>
  </si>
  <si>
    <t>TIS-169Aa</t>
  </si>
  <si>
    <t>TIS-170A</t>
  </si>
  <si>
    <t>TIS-170Aa</t>
  </si>
  <si>
    <t>TIS-170B</t>
  </si>
  <si>
    <t>TIS-171A</t>
  </si>
  <si>
    <t>TIS-171Aa</t>
  </si>
  <si>
    <t>TIS-172A</t>
  </si>
  <si>
    <t>TIS-172Aa</t>
  </si>
  <si>
    <t>TIS-172B</t>
  </si>
  <si>
    <t>TIS-173A</t>
  </si>
  <si>
    <t>TIS-173Aa</t>
  </si>
  <si>
    <t>TIS-174A</t>
  </si>
  <si>
    <t>TIS-174Aa</t>
  </si>
  <si>
    <t>TIS-174B</t>
  </si>
  <si>
    <t>TIS-175A</t>
  </si>
  <si>
    <t>Serie Italia - Pompei (Part. Del Foro) (Codice PIN piccolo)</t>
  </si>
  <si>
    <t>Serie Italia - Interno Basilica S.Pietro (Codice PIN piccolo)</t>
  </si>
  <si>
    <t>Serie Italia - Duomo Di Milano (Codice PIN piccolo)</t>
  </si>
  <si>
    <t>Serie Italia - I Trulli Di Alberobello (Codice PIN piccolo)</t>
  </si>
  <si>
    <t>Serie Italia - I Sassi Di Matera (Codice PIN piccolo)</t>
  </si>
  <si>
    <t>Serie Italia - La Bocca Della Verità (Roma) (Codice PIN piccolo)</t>
  </si>
  <si>
    <t>Serie Italia - Pompei (Part. Del Foro) (Adesivo nuova scadenza)</t>
  </si>
  <si>
    <t>Serie Italia - Interno Basilica S.Pietro (Adesivo nuova scadenza)</t>
  </si>
  <si>
    <t>Serie Italia - Duomo Di Milano (Adesivo nuova scadenza)</t>
  </si>
  <si>
    <t>Serie Italia - I Trulli Di Alberobello (Adesivo nuova scadenza)</t>
  </si>
  <si>
    <t>Serie Italia - I Sassi Di Matera (Adesivo nuova scadenza)</t>
  </si>
  <si>
    <t>Serie Italia - La Bocca Della Verità (Roma) (Adesivo nuova scadenza)</t>
  </si>
  <si>
    <t>TIS-175Aa</t>
  </si>
  <si>
    <t>TIS-176A</t>
  </si>
  <si>
    <t>TIS-176B</t>
  </si>
  <si>
    <t>TIS-177A</t>
  </si>
  <si>
    <t>TIS-177B</t>
  </si>
  <si>
    <t>TIS-178A</t>
  </si>
  <si>
    <t>TIS-178B</t>
  </si>
  <si>
    <t>TIS-179A</t>
  </si>
  <si>
    <t>TIS-179B</t>
  </si>
  <si>
    <t>TIS-180A</t>
  </si>
  <si>
    <t>TIS-180B</t>
  </si>
  <si>
    <t>TIS-181A</t>
  </si>
  <si>
    <t>TIS-181B</t>
  </si>
  <si>
    <t>TIS-182A</t>
  </si>
  <si>
    <t>TIS-182B</t>
  </si>
  <si>
    <t>TIS-183A</t>
  </si>
  <si>
    <t>TIS-183B</t>
  </si>
  <si>
    <t>TIS-185A</t>
  </si>
  <si>
    <t>TIS-187A</t>
  </si>
  <si>
    <t>TIS-189A</t>
  </si>
  <si>
    <t>Ed. Ilisso - Bibliotheca Sarda (Adesivo nuova scadenza)</t>
  </si>
  <si>
    <t>Ed. Ilisso - Eugenio Tavolara (Adesivo nuova scadenza)</t>
  </si>
  <si>
    <t>Ed. Ilisso - Antonio Ballero (Adesivo nuova scadenza)</t>
  </si>
  <si>
    <t>Ed. Ilisso - Giuseppe Biasi (Adesivo nuova scadenza)</t>
  </si>
  <si>
    <t>Ed. Ilisso - Francesco Ciusa (Adesivo nuova scadenza)</t>
  </si>
  <si>
    <t>Ed. Ilisso - Mario Delitala (Adesivo nuova scadenza)</t>
  </si>
  <si>
    <t>Ed. Ilisso - Salvatore Fancello (Adesivo nuova scadenza)</t>
  </si>
  <si>
    <t>Ed. Ilisso - Filippo Figari (Adesivo nuova scadenza)</t>
  </si>
  <si>
    <t>Ed. Ilisso - Carmelo Floris (Adesivo nuova scadenza)</t>
  </si>
  <si>
    <t>Ed. Ilisso - Foiso Fois (Adesivo nuova scadenza)</t>
  </si>
  <si>
    <t>Ed. Ilisso - Mauro Manca (Adesivo nuova scadenza)</t>
  </si>
  <si>
    <t>Ed. Ilisso - Felice Melis Marini (Adesivo nuova scadenza)</t>
  </si>
  <si>
    <t>Ed. Ilisso - Bernardino Palazzi (Adesivo nuova scadenza)</t>
  </si>
  <si>
    <t>Ed. Ilisso - Aligi Sassu (Adesivo nuova scadenza)</t>
  </si>
  <si>
    <t>TIS-190</t>
  </si>
  <si>
    <t>TIS-192</t>
  </si>
  <si>
    <t>TIS-194</t>
  </si>
  <si>
    <t>TIS-196</t>
  </si>
  <si>
    <t>TIS-197</t>
  </si>
  <si>
    <t>TIS-R1A</t>
  </si>
  <si>
    <t>TIS-R1B</t>
  </si>
  <si>
    <t>TIS-R1C</t>
  </si>
  <si>
    <t>TIS-R1Ca</t>
  </si>
  <si>
    <t>TIS-R1Cb</t>
  </si>
  <si>
    <t>TIS-R2A</t>
  </si>
  <si>
    <t>TIS-R2Aa</t>
  </si>
  <si>
    <t>TIS-R2B</t>
  </si>
  <si>
    <t>TIS-R2Bb</t>
  </si>
  <si>
    <t>TIS-R2C</t>
  </si>
  <si>
    <t>TIS-R3A</t>
  </si>
  <si>
    <t>TIS-R3B</t>
  </si>
  <si>
    <t>TIS-R3C</t>
  </si>
  <si>
    <t>TIS-R3Ca</t>
  </si>
  <si>
    <t>TIS-R3Cb</t>
  </si>
  <si>
    <t>TIS-R4A</t>
  </si>
  <si>
    <t>TIS-R4Aa</t>
  </si>
  <si>
    <t>TIS-R4B</t>
  </si>
  <si>
    <t>TIS-R4Bb</t>
  </si>
  <si>
    <t>TIS-R4C</t>
  </si>
  <si>
    <t>TIS-R5A</t>
  </si>
  <si>
    <t>TIS-R5B</t>
  </si>
  <si>
    <t>TIS-R5C</t>
  </si>
  <si>
    <t>TIS-R5Ca</t>
  </si>
  <si>
    <t>TIS-R5Cb</t>
  </si>
  <si>
    <t>TIS-R6A</t>
  </si>
  <si>
    <t>TIS-R6Aa</t>
  </si>
  <si>
    <t>TIS-R6B</t>
  </si>
  <si>
    <t>TIS-R6Bb</t>
  </si>
  <si>
    <t>TIS-R6C</t>
  </si>
  <si>
    <t>TIS-R7A</t>
  </si>
  <si>
    <t>TIS-R7B</t>
  </si>
  <si>
    <t>TIS-R7C</t>
  </si>
  <si>
    <t>TIS-R7Ca</t>
  </si>
  <si>
    <t>TIS-R7Cb</t>
  </si>
  <si>
    <t>TIS-R8A</t>
  </si>
  <si>
    <t>TIS-R8Aa</t>
  </si>
  <si>
    <t>TIS-R8B</t>
  </si>
  <si>
    <t>TIS-R8Bb</t>
  </si>
  <si>
    <t>TIS-R8C</t>
  </si>
  <si>
    <t>TIS-R9A</t>
  </si>
  <si>
    <t>TIS-R9B</t>
  </si>
  <si>
    <t>TIS-R9C</t>
  </si>
  <si>
    <t>TIS-R9Ca</t>
  </si>
  <si>
    <t>TIS-R9Cb</t>
  </si>
  <si>
    <t>TIS-R10A</t>
  </si>
  <si>
    <t>TIS-R10Aa</t>
  </si>
  <si>
    <t>TIS-R10B</t>
  </si>
  <si>
    <t>TIS-R10Bb</t>
  </si>
  <si>
    <t>TIS-R10C</t>
  </si>
  <si>
    <t>TIS-R11A</t>
  </si>
  <si>
    <t>TIS-R11B</t>
  </si>
  <si>
    <t>TIS-R11C</t>
  </si>
  <si>
    <t>TIS-R11Ca</t>
  </si>
  <si>
    <t>TIS-R11Cb</t>
  </si>
  <si>
    <t>TIS-R12A</t>
  </si>
  <si>
    <t>TIS-R12Aa</t>
  </si>
  <si>
    <t>TIS-R12B</t>
  </si>
  <si>
    <t>TIS-R12Bb</t>
  </si>
  <si>
    <t>TIS-R12C</t>
  </si>
  <si>
    <t>TIS-R13A</t>
  </si>
  <si>
    <t>TIS-R13B</t>
  </si>
  <si>
    <t>TIS-R13C</t>
  </si>
  <si>
    <t>TIS-R13Ca</t>
  </si>
  <si>
    <t>TIS-R13Cb</t>
  </si>
  <si>
    <t>TIS-R14A</t>
  </si>
  <si>
    <t>TIS-R14Aa</t>
  </si>
  <si>
    <t>TIS-R14B</t>
  </si>
  <si>
    <t>TIS-R14Bb</t>
  </si>
  <si>
    <t>TIS-R14C</t>
  </si>
  <si>
    <t>TIS-R15A</t>
  </si>
  <si>
    <t>TIS-R15B</t>
  </si>
  <si>
    <t>TIS-R15C</t>
  </si>
  <si>
    <t>TIS-R15Ca</t>
  </si>
  <si>
    <t>TIS-R15Cb</t>
  </si>
  <si>
    <t>TIS-R16A</t>
  </si>
  <si>
    <t>TIS-R16Aa</t>
  </si>
  <si>
    <t>TIS-R16B</t>
  </si>
  <si>
    <t>TIS-R16Bb</t>
  </si>
  <si>
    <t>TIS-R16C</t>
  </si>
  <si>
    <t>TIS-R17A</t>
  </si>
  <si>
    <t>TIS-R17B</t>
  </si>
  <si>
    <t>TIS-R17C</t>
  </si>
  <si>
    <t>TIS-R17Ca</t>
  </si>
  <si>
    <t>TIS-R17Cb</t>
  </si>
  <si>
    <t>TIS-R18A</t>
  </si>
  <si>
    <t>TIS-R18Aa</t>
  </si>
  <si>
    <t>TIS-R18B</t>
  </si>
  <si>
    <t>TIS-R18Bb</t>
  </si>
  <si>
    <t>TIS-R18C</t>
  </si>
  <si>
    <t>TIS-R19A</t>
  </si>
  <si>
    <t>TIS-R19B</t>
  </si>
  <si>
    <t>TIS-R19C</t>
  </si>
  <si>
    <t>TIS-R19Ca</t>
  </si>
  <si>
    <t>TIS-R19Cb</t>
  </si>
  <si>
    <t>TIS-R20A</t>
  </si>
  <si>
    <t>TIS-R20Aa</t>
  </si>
  <si>
    <t>TIS-R20B</t>
  </si>
  <si>
    <t>TIS-R20Bb</t>
  </si>
  <si>
    <t>TIS-R20C</t>
  </si>
  <si>
    <t>TIS-R21A</t>
  </si>
  <si>
    <t>TIS-R21B</t>
  </si>
  <si>
    <t>TIS-R21C</t>
  </si>
  <si>
    <t>TIS-R21Ca</t>
  </si>
  <si>
    <t>TIS-R21Cb</t>
  </si>
  <si>
    <t>TIS-R22A</t>
  </si>
  <si>
    <t>TIS-R22Aa</t>
  </si>
  <si>
    <t>TIS-R22B</t>
  </si>
  <si>
    <t>TIS-R22Bb</t>
  </si>
  <si>
    <t>TIS-R22C</t>
  </si>
  <si>
    <t>TIS-R23A</t>
  </si>
  <si>
    <t>TIS-R23B</t>
  </si>
  <si>
    <t>TIS-R23C</t>
  </si>
  <si>
    <t>TIS-R23Ca</t>
  </si>
  <si>
    <t>TIS-R23Cb</t>
  </si>
  <si>
    <t>TIS-R24A</t>
  </si>
  <si>
    <t>TIS-R24Aa</t>
  </si>
  <si>
    <t>TIS-R24B</t>
  </si>
  <si>
    <t>TIS-R24Bb</t>
  </si>
  <si>
    <t>TIS-R24C</t>
  </si>
  <si>
    <t>TIS-R25A</t>
  </si>
  <si>
    <t>TIS-R25B</t>
  </si>
  <si>
    <t>TIS-R25C</t>
  </si>
  <si>
    <t>TIS-R25Ca</t>
  </si>
  <si>
    <t>TIS-R25Cb</t>
  </si>
  <si>
    <t>TIS-R26A</t>
  </si>
  <si>
    <t>TIS-R26Aa</t>
  </si>
  <si>
    <t>TIS-R26B</t>
  </si>
  <si>
    <t>TIS-R26Bb</t>
  </si>
  <si>
    <t>TIS-R26C</t>
  </si>
  <si>
    <t>TIS-R27B</t>
  </si>
  <si>
    <t>TIS-R27C</t>
  </si>
  <si>
    <t>TIS-R27Ca</t>
  </si>
  <si>
    <t>TIS-R27Cb</t>
  </si>
  <si>
    <t>TIS-R28B</t>
  </si>
  <si>
    <t>TIS-R28Bb</t>
  </si>
  <si>
    <t>TIS-R28C</t>
  </si>
  <si>
    <t>TIS-R29</t>
  </si>
  <si>
    <t>TIS-R30</t>
  </si>
  <si>
    <t>TIS-R35</t>
  </si>
  <si>
    <t>TIS-R36</t>
  </si>
  <si>
    <t>TIS-R37</t>
  </si>
  <si>
    <t>TIS-R38</t>
  </si>
  <si>
    <t>TIS-R39</t>
  </si>
  <si>
    <t>TIS-R40</t>
  </si>
  <si>
    <t>TIS-R41</t>
  </si>
  <si>
    <t>TIS-R42</t>
  </si>
  <si>
    <t>TIS-R43</t>
  </si>
  <si>
    <t>TIS-R44</t>
  </si>
  <si>
    <t>TIS-R45</t>
  </si>
  <si>
    <t>TIS-R46</t>
  </si>
  <si>
    <t>TIS-R47</t>
  </si>
  <si>
    <t>TIS-R48</t>
  </si>
  <si>
    <t>TIS-R49</t>
  </si>
  <si>
    <t>TIS-R50</t>
  </si>
  <si>
    <t>TIS-R51</t>
  </si>
  <si>
    <t>TIS-R52</t>
  </si>
  <si>
    <t>TIS-R53</t>
  </si>
  <si>
    <t>TIS-R54</t>
  </si>
  <si>
    <t>TIS-R55</t>
  </si>
  <si>
    <t>TIS-R56</t>
  </si>
  <si>
    <t>TIS-R57</t>
  </si>
  <si>
    <t>TIS-R58</t>
  </si>
  <si>
    <t>TIS-R59</t>
  </si>
  <si>
    <t>TIS-R60</t>
  </si>
  <si>
    <t>TIS-R61</t>
  </si>
  <si>
    <t>TIS-R62</t>
  </si>
  <si>
    <t>TIS-R63</t>
  </si>
  <si>
    <t>TIS-R64</t>
  </si>
  <si>
    <t>TIS-R65</t>
  </si>
  <si>
    <t>TIS-R66</t>
  </si>
  <si>
    <t>TIS-R67</t>
  </si>
  <si>
    <t>TIS-R68</t>
  </si>
  <si>
    <t>TIS-R69</t>
  </si>
  <si>
    <t>TIS-R70</t>
  </si>
  <si>
    <t>TIS-R71</t>
  </si>
  <si>
    <t>TIS-R72</t>
  </si>
  <si>
    <t>TIS-R73</t>
  </si>
  <si>
    <t>TIS-R74</t>
  </si>
  <si>
    <t>TIS-R75</t>
  </si>
  <si>
    <t>TIS-R76</t>
  </si>
  <si>
    <t>TIS-R77</t>
  </si>
  <si>
    <t>TIS-R78</t>
  </si>
  <si>
    <t>TIS-R79</t>
  </si>
  <si>
    <t>TIS-R80</t>
  </si>
  <si>
    <t>TIS-R81</t>
  </si>
  <si>
    <t>TIS-R82</t>
  </si>
  <si>
    <t>TIS-R83</t>
  </si>
  <si>
    <t>TIS-R84</t>
  </si>
  <si>
    <t>TIS-R85</t>
  </si>
  <si>
    <t>TIS-R86</t>
  </si>
  <si>
    <t>TIS-R87</t>
  </si>
  <si>
    <t>TIS-R88</t>
  </si>
  <si>
    <t>TIS-R89</t>
  </si>
  <si>
    <t>TIS-R90</t>
  </si>
  <si>
    <t>TIS-R95</t>
  </si>
  <si>
    <t>TIS-R96</t>
  </si>
  <si>
    <t>TIS-R97</t>
  </si>
  <si>
    <t>TIS-R98</t>
  </si>
  <si>
    <t>TIS-R99</t>
  </si>
  <si>
    <t>TIS-R102</t>
  </si>
  <si>
    <t>TIS-R103</t>
  </si>
  <si>
    <t>TIS-R104</t>
  </si>
  <si>
    <t>TIS-R105</t>
  </si>
  <si>
    <t>TIS-R106</t>
  </si>
  <si>
    <t>TIS-R107</t>
  </si>
  <si>
    <t>TIS-R108</t>
  </si>
  <si>
    <t>TIS-R109</t>
  </si>
  <si>
    <t>Bullone e Dado (Retro A)</t>
  </si>
  <si>
    <t>Bullone e Dado (Retro B)</t>
  </si>
  <si>
    <t>Bullone e Dado (Retro C)</t>
  </si>
  <si>
    <t>Bullone e Dado (Retro C + Adesivo)</t>
  </si>
  <si>
    <t>Bullone e Dado (Retro C + Doppio Adesivo)</t>
  </si>
  <si>
    <t>Bullone e Dado (Retro A + Adesivo)</t>
  </si>
  <si>
    <t>2 Pesci (Retro A)</t>
  </si>
  <si>
    <t>2 Pesci (Retro B)</t>
  </si>
  <si>
    <t>2 Pesci (Retro C)</t>
  </si>
  <si>
    <t>2 Pesci (Retro C + Adesivo)</t>
  </si>
  <si>
    <t>2 Pesci (Retro C + Doppio Adesivo)</t>
  </si>
  <si>
    <t>2 Pesci (Retro A + Adesivo)</t>
  </si>
  <si>
    <t>Funerale (Retro A)</t>
  </si>
  <si>
    <t>Funerale (Retro B)</t>
  </si>
  <si>
    <t>Funerale (Retro C)</t>
  </si>
  <si>
    <t>Funerale (Retro C + Adesivo)</t>
  </si>
  <si>
    <t>Funerale (Retro C + Doppio Adesivo)</t>
  </si>
  <si>
    <t>Funerale (Retro A + Adesivo)</t>
  </si>
  <si>
    <t>Mongolfiere (Retro A)</t>
  </si>
  <si>
    <t>Mongolfiere (Retro B)</t>
  </si>
  <si>
    <t>Mongolfiere (Retro C)</t>
  </si>
  <si>
    <t>Mongolfiere (Retro C + Adesivo)</t>
  </si>
  <si>
    <t>Mongolfiere (Retro C + Doppio Adesivo)</t>
  </si>
  <si>
    <t>Mongolfiere (Retro A + Adesivo)</t>
  </si>
  <si>
    <t>Donna e Gallina (Retro A)</t>
  </si>
  <si>
    <t>Donna e Gallina (Retro B)</t>
  </si>
  <si>
    <t>Donna e Gallina (Retro C)</t>
  </si>
  <si>
    <t>Donna e Gallina (Retro C + Adesivo)</t>
  </si>
  <si>
    <t>Donna e Gallina (Retro C + Doppio Adesivo)</t>
  </si>
  <si>
    <t>Donna e Gallina (Retro A + Adesivo)</t>
  </si>
  <si>
    <t>Organino Verde (Retro A)</t>
  </si>
  <si>
    <t>Organino Verde (Retro B)</t>
  </si>
  <si>
    <t>Organino Verde (Retro C)</t>
  </si>
  <si>
    <t>Organino Verde (Retro C + Adesivo)</t>
  </si>
  <si>
    <t>Organino Verde (Retro C + Doppio Adesivo)</t>
  </si>
  <si>
    <t>Organino Verde (Retro A + Adesivo)</t>
  </si>
  <si>
    <t>Organino Rosso (Retro A)</t>
  </si>
  <si>
    <t>Organino Rosso (Retro B)</t>
  </si>
  <si>
    <t>Organino Rosso (Retro C)</t>
  </si>
  <si>
    <t>Organino Rosso (Retro C + Adesivo)</t>
  </si>
  <si>
    <t>Organino Rosso (Retro C + Doppio Adesivo)</t>
  </si>
  <si>
    <t>Organino Rosso (Retro A + Adesivo)</t>
  </si>
  <si>
    <t>Organino Blu (Retro A)</t>
  </si>
  <si>
    <t>Organino Blu (Retro B)</t>
  </si>
  <si>
    <t>Organino Blu (Retro C)</t>
  </si>
  <si>
    <t>Organino Blu (Retro C + Adesivo)</t>
  </si>
  <si>
    <t>Organino Blu (Retro C + Doppio Adesivo)</t>
  </si>
  <si>
    <t>Organino Blu (Retro A + Adesivo)</t>
  </si>
  <si>
    <t>Pesce in Tavola (Retro A)</t>
  </si>
  <si>
    <t>Pesce in Tavola (Retro B)</t>
  </si>
  <si>
    <t>Pesce in Tavola (Retro C)</t>
  </si>
  <si>
    <t>Pesce in Tavola (Retro C + Adesivo)</t>
  </si>
  <si>
    <t>Pesce in Tavola (Retro C + Doppio Adesivo)</t>
  </si>
  <si>
    <t>Pesce in Tavola (Retro A + Adesivo)</t>
  </si>
  <si>
    <t>Tamburo e Violino (Retro A)</t>
  </si>
  <si>
    <t>Tamburo e Violino (Retro B)</t>
  </si>
  <si>
    <t>Tamburo e Violino (Retro C)</t>
  </si>
  <si>
    <t>Tamburo e Violino (Retro C + Adesivo)</t>
  </si>
  <si>
    <t>Tamburo e Violino (Retro C + Doppio Adesivo)</t>
  </si>
  <si>
    <t>Tamburo e Violino (Retro A + Adesivo)</t>
  </si>
  <si>
    <t>Uomo Disteso (Retro A)</t>
  </si>
  <si>
    <t>Uomo Disteso (Retro B)</t>
  </si>
  <si>
    <t>Uomo Disteso (Retro C)</t>
  </si>
  <si>
    <t>Uomo Disteso (Retro C + Adesivo)</t>
  </si>
  <si>
    <t>Uomo Disteso (Retro C + Doppio Adesivo)</t>
  </si>
  <si>
    <t>Uomo Disteso (Retro A + Adesivo)</t>
  </si>
  <si>
    <t>A Tavola (Retro A)</t>
  </si>
  <si>
    <t>A Tavola (Retro B)</t>
  </si>
  <si>
    <t>A Tavola (Retro C)</t>
  </si>
  <si>
    <t>A Tavola (Retro C + Adesivo)</t>
  </si>
  <si>
    <t>A Tavola (Retro C + Doppio Adesivo)</t>
  </si>
  <si>
    <t>A Tavola (Retro A + Adesivo)</t>
  </si>
  <si>
    <t>Uomo e Pollo (Retro A)</t>
  </si>
  <si>
    <t>Uomo e Pollo (Retro B)</t>
  </si>
  <si>
    <t>Uomo e Pollo (Retro C)</t>
  </si>
  <si>
    <t>Uomo e Pollo (Retro C + Adesivo)</t>
  </si>
  <si>
    <t>Uomo e Pollo (Retro C + Doppio Adesivo)</t>
  </si>
  <si>
    <t>Uomo e Pollo (Retro A + Adesivo)</t>
  </si>
  <si>
    <t>Picnic in Campagna (Retro B)</t>
  </si>
  <si>
    <t>Picnic in Campagna (Retro C)</t>
  </si>
  <si>
    <t>Picnic in Campagna (Retro C + Adesivo)</t>
  </si>
  <si>
    <t>Picnic in Campagna (Retro C + Doppio Adesivo)</t>
  </si>
  <si>
    <t>Brindisi</t>
  </si>
  <si>
    <t>Tiscali e Bolt</t>
  </si>
  <si>
    <t>Beach Volley World Tour 2001</t>
  </si>
  <si>
    <t>Parmalat - Bottiglia (Pikappa)</t>
  </si>
  <si>
    <t>Parmalat - Fiore (Pikappa)</t>
  </si>
  <si>
    <t>Parmalat - Bicchiere (Pikappa)</t>
  </si>
  <si>
    <t>Parmalat - Bottiglia (Publicenter)</t>
  </si>
  <si>
    <t>Parmalat - Fiore (Publicenter)</t>
  </si>
  <si>
    <t>Parmalat - Bicchiere (Publicenter)</t>
  </si>
  <si>
    <t>Viso e Cornetta</t>
  </si>
  <si>
    <t>Comdirect</t>
  </si>
  <si>
    <t>Gaslini 1a Serie - O'Neill</t>
  </si>
  <si>
    <t>Gaslini 1a Serie - Pessotto</t>
  </si>
  <si>
    <t>Gaslini 1a Serie - Trezeguet</t>
  </si>
  <si>
    <t>Gaslini 1a Serie - Ferrara</t>
  </si>
  <si>
    <t>Gaslini 1a Serie - Rampulla</t>
  </si>
  <si>
    <t>Gaslini 1a Serie - Davids</t>
  </si>
  <si>
    <t>Gaslini 1a Serie - Amoruso</t>
  </si>
  <si>
    <t>Gaslini 2a Serie - Conte</t>
  </si>
  <si>
    <t>Gaslini 2a Serie - Paramatti</t>
  </si>
  <si>
    <t>Gaslini 2a Serie - Tudor</t>
  </si>
  <si>
    <t>Gaslini 2a Serie - Thuram</t>
  </si>
  <si>
    <t>Gaslini 2a Serie - Zambrotta</t>
  </si>
  <si>
    <t>Gaslini 2a Serie - Zenoni</t>
  </si>
  <si>
    <t>Gaslini 2a Serie - Iuliano</t>
  </si>
  <si>
    <t>Gaslini 3a Serie - Tacchinardi</t>
  </si>
  <si>
    <t>Gaslini 3a Serie - Del Piero</t>
  </si>
  <si>
    <t>Gaslini 3a Serie - Buffon</t>
  </si>
  <si>
    <t>Gaslini 3a Serie - Salas</t>
  </si>
  <si>
    <t>Gaslini 3a Serie - Nedved</t>
  </si>
  <si>
    <t>Gaslini 3a Serie - Birindelli</t>
  </si>
  <si>
    <t>Gaslini 3a Serie - Maresca</t>
  </si>
  <si>
    <t>Gaslini 3a Serie - Montero</t>
  </si>
  <si>
    <t>Viso e Cornetta - SpesAmica GS</t>
  </si>
  <si>
    <t>Historical Photos</t>
  </si>
  <si>
    <t>Volley Land 2002</t>
  </si>
  <si>
    <t>Catalogo Shell - Macchina</t>
  </si>
  <si>
    <t>Catalogo Shell - Carrozze</t>
  </si>
  <si>
    <t>Catalogo Shell - Velocipede</t>
  </si>
  <si>
    <t>Catalogo Shell - Treno</t>
  </si>
  <si>
    <t>Forum Università Lavoro - X Edizione 2002</t>
  </si>
  <si>
    <t>SuperCoppa Italiana 2002 - Intero 14 €</t>
  </si>
  <si>
    <t>SuperCoppa Italiana 2002 - Ridotto 10 €</t>
  </si>
  <si>
    <t>SuperCoppa Italiana 2002 - Omaggio</t>
  </si>
  <si>
    <t>All Star 2002 - Intero 8 €</t>
  </si>
  <si>
    <t>All Star 2002 - Ridotto 5 €</t>
  </si>
  <si>
    <t>All Star 2002 - Omaggio</t>
  </si>
  <si>
    <t>ViviParchi Family Fun Card</t>
  </si>
  <si>
    <t>Panasonic</t>
  </si>
  <si>
    <t>Ricordati di Me</t>
  </si>
  <si>
    <t>Volley Land Marzo 2003</t>
  </si>
  <si>
    <t>Ichnusa - Isola</t>
  </si>
  <si>
    <t>Ichnusa - Bicchieri</t>
  </si>
  <si>
    <t>Carta Giovani</t>
  </si>
  <si>
    <t>11/1998</t>
  </si>
  <si>
    <t>07/1999</t>
  </si>
  <si>
    <t>07/2000</t>
  </si>
  <si>
    <t>12/2001</t>
  </si>
  <si>
    <t>04/2002</t>
  </si>
  <si>
    <t>07/2002</t>
  </si>
  <si>
    <t>11/2002</t>
  </si>
  <si>
    <t>02/2003</t>
  </si>
  <si>
    <t>06/2003</t>
  </si>
  <si>
    <t>TIS-R31A</t>
  </si>
  <si>
    <t>TIS-R31B</t>
  </si>
  <si>
    <t>TIS-R31C</t>
  </si>
  <si>
    <t>TIS-R31D</t>
  </si>
  <si>
    <t>TIS-R31E</t>
  </si>
  <si>
    <t>Final Eight 2001 - 25 aprile 2001 (Poltroncine)</t>
  </si>
  <si>
    <t>Final Eight 2001 - 25 aprile 2001 (Parterre)</t>
  </si>
  <si>
    <t>Final Eight 2001 - 25 aprile 2001 (Tribuna)</t>
  </si>
  <si>
    <t>Final Eight 2001 - 25 aprile 2001 (Gradinata omaggio)</t>
  </si>
  <si>
    <t>Final Eight 2001 - 25 aprile 2001 (Gradinata)</t>
  </si>
  <si>
    <t>Final Eight 2001 - 26 aprile 2001 (Poltroncine)</t>
  </si>
  <si>
    <t>Final Eight 2001 - 26 aprile 2001 (Parterre)</t>
  </si>
  <si>
    <t>Final Eight 2001 - 26 aprile 2001 (Tribuna)</t>
  </si>
  <si>
    <t>Final Eight 2001 - 26 aprile 2001 (Gradinata omaggio)</t>
  </si>
  <si>
    <t>Final Eight 2001 - 26 aprile 2001 (Gradinata)</t>
  </si>
  <si>
    <t>TIS-R32A</t>
  </si>
  <si>
    <t>TIS-R32B</t>
  </si>
  <si>
    <t>TIS-R32C</t>
  </si>
  <si>
    <t>TIS-R32D</t>
  </si>
  <si>
    <t>TIS-R32E</t>
  </si>
  <si>
    <t>TIS-R33A</t>
  </si>
  <si>
    <t>TIS-R33B</t>
  </si>
  <si>
    <t>TIS-R33C</t>
  </si>
  <si>
    <t>TIS-R33D</t>
  </si>
  <si>
    <t>TIS-R33E</t>
  </si>
  <si>
    <t>Final Eight 2001 - Semifinale (Poltroncine)</t>
  </si>
  <si>
    <t>Final Eight 2001 - Semifinale (Parterre)</t>
  </si>
  <si>
    <t>Final Eight 2001 - Semifinale (Tribuna)</t>
  </si>
  <si>
    <t>Final Eight 2001 - Semifinale (Gradinata omaggio)</t>
  </si>
  <si>
    <t>Final Eight 2001 - Semifinale (Gradinata)</t>
  </si>
  <si>
    <t>TIS-R34A</t>
  </si>
  <si>
    <t>TIS-R34B</t>
  </si>
  <si>
    <t>TIS-R34C</t>
  </si>
  <si>
    <t>TIS-R34D</t>
  </si>
  <si>
    <t>TIS-R34E</t>
  </si>
  <si>
    <t>Final Eight 2001 - Finale (Poltroncine)</t>
  </si>
  <si>
    <t>Final Eight 2001 - Finale (Parterre)</t>
  </si>
  <si>
    <t>Final Eight 2001 - Finale (Tribuna)</t>
  </si>
  <si>
    <t>Final Eight 2001 - Finale (Gradinata omaggio)</t>
  </si>
  <si>
    <t>Final Eight 2001 - Finale (Gradinata)</t>
  </si>
  <si>
    <t>Final Eight 2002 - 19 febbraio 2002 (Parterre)</t>
  </si>
  <si>
    <t>Final Eight 2002 - 19 febbraio 2002 (Gradinata)</t>
  </si>
  <si>
    <t>TIS-R91A</t>
  </si>
  <si>
    <t>TIS-R91B</t>
  </si>
  <si>
    <t>TIS-R92A</t>
  </si>
  <si>
    <t>TIS-R92B</t>
  </si>
  <si>
    <t>Final Eight 2002 - 20 febbraio 2002 (Parterre)</t>
  </si>
  <si>
    <t>Final Eight 2002 - 20 febbraio 2002 (Gradinata)</t>
  </si>
  <si>
    <t>TIS-R93A</t>
  </si>
  <si>
    <t>TIS-R93B</t>
  </si>
  <si>
    <t>Final Eight 2002 - Semifinale (Parterre)</t>
  </si>
  <si>
    <t>Final Eight 2002 - Semifinale (Gradinata)</t>
  </si>
  <si>
    <t>TIS-R94A</t>
  </si>
  <si>
    <t>TIS-R94B</t>
  </si>
  <si>
    <t>Final Eight 2002 - Finale (Parterre)</t>
  </si>
  <si>
    <t>Final Eight 2002 - Finale (Gradinata)</t>
  </si>
  <si>
    <t>9 h.</t>
  </si>
  <si>
    <t>10 h.</t>
  </si>
  <si>
    <t>TIS-R100A</t>
  </si>
  <si>
    <t>TIS-R100B</t>
  </si>
  <si>
    <t>TIS-R100C</t>
  </si>
  <si>
    <t>TIS-R101A</t>
  </si>
  <si>
    <t>TIS-R101B</t>
  </si>
  <si>
    <t>TIS-R101C</t>
  </si>
  <si>
    <t>2 h.</t>
  </si>
  <si>
    <t>3 h.</t>
  </si>
  <si>
    <t>Juventus Fan Card</t>
  </si>
  <si>
    <t>NetCard</t>
  </si>
  <si>
    <t>NetCard - Città di Iglesias</t>
  </si>
  <si>
    <t>NetCard - Musix</t>
  </si>
  <si>
    <t>NetCard - Musix - Niccolò Fabi</t>
  </si>
  <si>
    <t>Gibson - SG Angus</t>
  </si>
  <si>
    <t>Gibson - Elvis Presley</t>
  </si>
  <si>
    <t>Gibson - Les Paul Gary Moore</t>
  </si>
  <si>
    <t>NetCard - FuturShow 2001</t>
  </si>
  <si>
    <t>NetCard - Olidata</t>
  </si>
  <si>
    <t>Musix - Jack</t>
  </si>
  <si>
    <t>TIS-N1</t>
  </si>
  <si>
    <t>TIS-N2</t>
  </si>
  <si>
    <t>TIS-N3</t>
  </si>
  <si>
    <t>TIS-N4</t>
  </si>
  <si>
    <t>TIS-N5</t>
  </si>
  <si>
    <t>TIS-N6</t>
  </si>
  <si>
    <t>TIS-N7</t>
  </si>
  <si>
    <t>TIS-N8</t>
  </si>
  <si>
    <t>TIS-N9</t>
  </si>
  <si>
    <t>TIS-N10</t>
  </si>
  <si>
    <t>TIS-N11</t>
  </si>
  <si>
    <t>TIS-N12A</t>
  </si>
  <si>
    <t>TIS-N12B</t>
  </si>
  <si>
    <t>TIS-N13</t>
  </si>
  <si>
    <t>TIS-N14</t>
  </si>
  <si>
    <t>TIS-N15</t>
  </si>
  <si>
    <t>TIS-N16</t>
  </si>
  <si>
    <t>TIS-N17</t>
  </si>
  <si>
    <t>TIS-N18</t>
  </si>
  <si>
    <t>TIS-N19</t>
  </si>
  <si>
    <t>TIS-N20</t>
  </si>
  <si>
    <t>NetCard - Musix (numero di serie a 6 cifre)</t>
  </si>
  <si>
    <t>NetCard - Musix (numero di serie a 10 cifre)</t>
  </si>
  <si>
    <t>CartaMondo - Nuoro Europeade 2003</t>
  </si>
  <si>
    <t>CartaMondo (Viola)</t>
  </si>
  <si>
    <t>CartaMondo (Arancione)</t>
  </si>
  <si>
    <t>CartaMondo - Europa</t>
  </si>
  <si>
    <t>CartaMondo - Americhe</t>
  </si>
  <si>
    <t>CartaMondo - Asia</t>
  </si>
  <si>
    <t>CartaMondo - Africa</t>
  </si>
  <si>
    <t>CartaMondo (Arancione - Nuovo Logo)</t>
  </si>
  <si>
    <t>CartaMondo Europa (Nuovo Logo)</t>
  </si>
  <si>
    <t>CartaMondo Americhe (Nuovo Logo)</t>
  </si>
  <si>
    <t>CartaMondo Asia (Nuovo Logo)</t>
  </si>
  <si>
    <t>CartaMondo (Piccola dimensione)</t>
  </si>
  <si>
    <t>CartaMondo Plus</t>
  </si>
  <si>
    <t>CartaGeo - East Europe</t>
  </si>
  <si>
    <t>07/2003</t>
  </si>
  <si>
    <t>TIS-M1</t>
  </si>
  <si>
    <t>TIS-M2</t>
  </si>
  <si>
    <t>TIS-M3</t>
  </si>
  <si>
    <t>TIS-M4</t>
  </si>
  <si>
    <t>TIS-M5</t>
  </si>
  <si>
    <t>TIS-M6</t>
  </si>
  <si>
    <t>TIS-M7</t>
  </si>
  <si>
    <t>TIS-M8</t>
  </si>
  <si>
    <t>TIS-M9</t>
  </si>
  <si>
    <t>TIS-M10</t>
  </si>
  <si>
    <t>TIS-M11</t>
  </si>
  <si>
    <t>TIS-M12</t>
  </si>
  <si>
    <t>TIS-M13</t>
  </si>
  <si>
    <t>TIS-M14</t>
  </si>
  <si>
    <t>TIS-P2A</t>
  </si>
  <si>
    <t>TIS-P2B</t>
  </si>
  <si>
    <t>TIS-P3</t>
  </si>
  <si>
    <t>TIS-P4A</t>
  </si>
  <si>
    <t>TIS-P4B</t>
  </si>
  <si>
    <t>TIS-P4Ba</t>
  </si>
  <si>
    <t>TIS-P5A</t>
  </si>
  <si>
    <t>TIS-P5B</t>
  </si>
  <si>
    <t>TIS-P5C</t>
  </si>
  <si>
    <t>TIS-P5Da</t>
  </si>
  <si>
    <t>TIS-P5Db</t>
  </si>
  <si>
    <t>TIS-P6</t>
  </si>
  <si>
    <t>TIS-P7</t>
  </si>
  <si>
    <t>TIS-P8</t>
  </si>
  <si>
    <t>Italia Souvenir - Mondobazar</t>
  </si>
  <si>
    <t>Italia Souvenir - Mellini</t>
  </si>
  <si>
    <t>Italia Souvenir - Tiricarica</t>
  </si>
  <si>
    <t>La Metro di Roma</t>
  </si>
  <si>
    <t>Beach Card</t>
  </si>
  <si>
    <t>Deki</t>
  </si>
  <si>
    <t>Family Card</t>
  </si>
  <si>
    <t>Family Card - The Best</t>
  </si>
  <si>
    <t>TIS-P1A</t>
  </si>
  <si>
    <t>TIS-P1B</t>
  </si>
  <si>
    <t>Italia Souvenir - El Tabacher</t>
  </si>
  <si>
    <t>Beach Card (numero di controllo sottile)</t>
  </si>
  <si>
    <t>Beach Card (numero di controllo spesso)</t>
  </si>
  <si>
    <t>Beach Card (punteggiato 800 179 053)</t>
  </si>
  <si>
    <t>Beach Card (Supporto pin grigio)</t>
  </si>
  <si>
    <t>TIS-W1</t>
  </si>
  <si>
    <t>TIS-W2</t>
  </si>
  <si>
    <t>TIS-W3</t>
  </si>
  <si>
    <t>TIS-W4</t>
  </si>
  <si>
    <t>Tiscali Easy - Uomo</t>
  </si>
  <si>
    <t>Tiscali Easy - Top Girl</t>
  </si>
  <si>
    <t>Tiscali Easy - Focus per WWF</t>
  </si>
  <si>
    <t>Tiscali Easy - Ragazza</t>
  </si>
  <si>
    <t>Bullone e Dado (Retro B, codice a barre doppio)</t>
  </si>
  <si>
    <t>2 Pesci (Retro B, codice a barre doppio)</t>
  </si>
  <si>
    <t>Funerale (Retro B, codice a barre doppio)</t>
  </si>
  <si>
    <t>Mongolfiere (Retro B, codice a barre doppio)</t>
  </si>
  <si>
    <t>Donna e Gallina (Retro B, codice a barre doppio)</t>
  </si>
  <si>
    <t>Organino Verde (Retro B, codice a barre doppio)</t>
  </si>
  <si>
    <t>Organino Rosso (Retro B, codice a barre doppio)</t>
  </si>
  <si>
    <t>Organino Blu (Retro B, codice a barre doppio)</t>
  </si>
  <si>
    <t>Pesce in Tavola (Retro B, codice a barre doppio)</t>
  </si>
  <si>
    <t>Tamburo e Violino (Retro B, codice a barre doppio)</t>
  </si>
  <si>
    <t>Uomo Disteso (Retro B, codice a barre doppio)</t>
  </si>
  <si>
    <t>A Tavola (Retro B, codice a barre doppio)</t>
  </si>
  <si>
    <t>Uomo e Pollo (Retro B, codice a barre doppio)</t>
  </si>
  <si>
    <t>Picnic in Campagna (Retro B, codice a barre doppio)</t>
  </si>
  <si>
    <t>20. Accesso web</t>
  </si>
  <si>
    <t>21. Adriacom</t>
  </si>
  <si>
    <t>22. Noicom</t>
  </si>
  <si>
    <t>23. Intelcom / Westel</t>
  </si>
  <si>
    <t>24. RSLCom</t>
  </si>
  <si>
    <t>25. Arcard / TCP</t>
  </si>
  <si>
    <t>1. Tin.it</t>
  </si>
  <si>
    <t>TIN-1</t>
  </si>
  <si>
    <t>TIN-2</t>
  </si>
  <si>
    <t>40 h.</t>
  </si>
  <si>
    <t>Smart card e-Vai</t>
  </si>
  <si>
    <t>Ricarica internet 40 ore (PIN a 6 cifre)</t>
  </si>
  <si>
    <t>Ricarica internet 40 ore (PIN a 8 cifre)</t>
  </si>
  <si>
    <t>TIN-2T</t>
  </si>
  <si>
    <t>WEB-1</t>
  </si>
  <si>
    <t>Città del mare</t>
  </si>
  <si>
    <t>2. WebCard</t>
  </si>
  <si>
    <t>3. RossoAlice</t>
  </si>
  <si>
    <t>ALI-1A</t>
  </si>
  <si>
    <t>ALI-1B</t>
  </si>
  <si>
    <t>ALI-2A</t>
  </si>
  <si>
    <t>ALI-2B</t>
  </si>
  <si>
    <t>ALI-2C</t>
  </si>
  <si>
    <t>ALI-3A</t>
  </si>
  <si>
    <t>ALI-3B</t>
  </si>
  <si>
    <t>ALI-4</t>
  </si>
  <si>
    <t>ALI-5</t>
  </si>
  <si>
    <t>ALI-6</t>
  </si>
  <si>
    <t>ALI-7</t>
  </si>
  <si>
    <t>ALI-8</t>
  </si>
  <si>
    <t>ALI-9</t>
  </si>
  <si>
    <t>ALI-10</t>
  </si>
  <si>
    <t>ALI-11</t>
  </si>
  <si>
    <t>ALI-12</t>
  </si>
  <si>
    <t>ALI-13</t>
  </si>
  <si>
    <t>ALI-14</t>
  </si>
  <si>
    <t>ALI-15</t>
  </si>
  <si>
    <t>ALI-16</t>
  </si>
  <si>
    <t>ALI-17</t>
  </si>
  <si>
    <t>ALI-18</t>
  </si>
  <si>
    <t>ALI-19</t>
  </si>
  <si>
    <t>ALI-20</t>
  </si>
  <si>
    <t>ALI-21</t>
  </si>
  <si>
    <t>ALI-22</t>
  </si>
  <si>
    <t>ALI-23</t>
  </si>
  <si>
    <t>ALI-24</t>
  </si>
  <si>
    <t>ALI-25</t>
  </si>
  <si>
    <t>ALI-26</t>
  </si>
  <si>
    <t>ALI-27</t>
  </si>
  <si>
    <t>ALI-28</t>
  </si>
  <si>
    <t>ALI-29</t>
  </si>
  <si>
    <t>ALI-30</t>
  </si>
  <si>
    <t>ALI-31</t>
  </si>
  <si>
    <t>ALI-32</t>
  </si>
  <si>
    <t>ALI-33</t>
  </si>
  <si>
    <t>ALI-34</t>
  </si>
  <si>
    <t>Smart Card ADSL Blu (Chip 1)</t>
  </si>
  <si>
    <t>Smart Card ADSL Blu (Chip 2)</t>
  </si>
  <si>
    <t>Card di Attivazione</t>
  </si>
  <si>
    <t>Alice Ricaricabile</t>
  </si>
  <si>
    <t>Alice Ricarica 10€</t>
  </si>
  <si>
    <t>Alice Ricarica 20€</t>
  </si>
  <si>
    <t>Alice Ricarica 50€</t>
  </si>
  <si>
    <t>Pelikan hardcopy</t>
  </si>
  <si>
    <t>Music Box 10 Brani</t>
  </si>
  <si>
    <t>Intel - 6 Mesi di Calcio</t>
  </si>
  <si>
    <t>Palloni</t>
  </si>
  <si>
    <t>Catwoman</t>
  </si>
  <si>
    <t>H2O Music</t>
  </si>
  <si>
    <t>Viking Office Products</t>
  </si>
  <si>
    <t>Musica Live</t>
  </si>
  <si>
    <t>Quattroruote click2drive</t>
  </si>
  <si>
    <t>Bugs Bunny's - Rabbit Tales</t>
  </si>
  <si>
    <t>MTV on Demand</t>
  </si>
  <si>
    <t>Humana</t>
  </si>
  <si>
    <t>Il Grande Calcio</t>
  </si>
  <si>
    <t>King Kong</t>
  </si>
  <si>
    <t>Intel - Core 2 Duo</t>
  </si>
  <si>
    <t>Loakers Sticks</t>
  </si>
  <si>
    <t>Rosso Musica cuffie</t>
  </si>
  <si>
    <t>Matrix</t>
  </si>
  <si>
    <t>Alice - Sport</t>
  </si>
  <si>
    <t>Ducati</t>
  </si>
  <si>
    <t>Pack Alice Ricaricabile</t>
  </si>
  <si>
    <t>Alice Ricaricabile 10h</t>
  </si>
  <si>
    <t>Alice Ricaricabile 25h</t>
  </si>
  <si>
    <t>Alice Ricaricabile 10€</t>
  </si>
  <si>
    <t>Alice Ricaricabile 20€</t>
  </si>
  <si>
    <t>Omaggio</t>
  </si>
  <si>
    <t>12 mesi</t>
  </si>
  <si>
    <t>25 h.</t>
  </si>
  <si>
    <t>Smart Card Alice Rossa (senza NMU)</t>
  </si>
  <si>
    <t>Smart Card Alice Rossa (con NMU)</t>
  </si>
  <si>
    <t>Smart Card Alice Rossa (con NMU coperto)</t>
  </si>
  <si>
    <t>Smart Card Alice Wi-Fi Rossa (con NMU)</t>
  </si>
  <si>
    <t>Smart Card Alice Wi-Fi Rossa (con NMU coperto)</t>
  </si>
  <si>
    <t>WIF-1</t>
  </si>
  <si>
    <t>WIF-2</t>
  </si>
  <si>
    <t>WIF-3A</t>
  </si>
  <si>
    <t>WIF-3B</t>
  </si>
  <si>
    <t>WIF-3C</t>
  </si>
  <si>
    <t>WIF-3D</t>
  </si>
  <si>
    <t>WIF-3F</t>
  </si>
  <si>
    <t>WIF-4A</t>
  </si>
  <si>
    <t>WIF-4B</t>
  </si>
  <si>
    <t>WIF-4C</t>
  </si>
  <si>
    <t>WIF-4D</t>
  </si>
  <si>
    <t>WIF-4E</t>
  </si>
  <si>
    <t>WIF-4F</t>
  </si>
  <si>
    <t>WIF-5</t>
  </si>
  <si>
    <t>WIF-6A</t>
  </si>
  <si>
    <t>WIF-6B</t>
  </si>
  <si>
    <t>WIF-6C</t>
  </si>
  <si>
    <t>WIF-6D</t>
  </si>
  <si>
    <t>WIF-7</t>
  </si>
  <si>
    <t>WIF-8A</t>
  </si>
  <si>
    <t>WIF-8B</t>
  </si>
  <si>
    <t>WIF-8C</t>
  </si>
  <si>
    <t>WIF-8D</t>
  </si>
  <si>
    <t>WIF-9A</t>
  </si>
  <si>
    <t>WIF-9B</t>
  </si>
  <si>
    <t>WIF-10A</t>
  </si>
  <si>
    <t>WIF-10B</t>
  </si>
  <si>
    <t>WIF-11</t>
  </si>
  <si>
    <t>WIF-12</t>
  </si>
  <si>
    <t>WIF-13A</t>
  </si>
  <si>
    <t>WIF-13B</t>
  </si>
  <si>
    <t>WIF-14</t>
  </si>
  <si>
    <t>WIF-15A</t>
  </si>
  <si>
    <t>WIF-15B</t>
  </si>
  <si>
    <t>WIF-16</t>
  </si>
  <si>
    <t>WIF-17</t>
  </si>
  <si>
    <t>WIF-18A</t>
  </si>
  <si>
    <t>WIF-18B</t>
  </si>
  <si>
    <t>WIF-19</t>
  </si>
  <si>
    <t>WIF-20</t>
  </si>
  <si>
    <t>WIF-21A</t>
  </si>
  <si>
    <t>WIF-21B</t>
  </si>
  <si>
    <t>WIF-22</t>
  </si>
  <si>
    <t>WIF-23</t>
  </si>
  <si>
    <t>WIF-24A</t>
  </si>
  <si>
    <t>WIF-24B</t>
  </si>
  <si>
    <t>WIF-25</t>
  </si>
  <si>
    <t>WIF-26</t>
  </si>
  <si>
    <t>WIF-27</t>
  </si>
  <si>
    <t>WIF-28A</t>
  </si>
  <si>
    <t>WIF-28B</t>
  </si>
  <si>
    <t>WIF-29</t>
  </si>
  <si>
    <t>WIF-30</t>
  </si>
  <si>
    <t>WIF-31</t>
  </si>
  <si>
    <t>WIF-32A</t>
  </si>
  <si>
    <t>WIF-32B</t>
  </si>
  <si>
    <t>WIF-33A</t>
  </si>
  <si>
    <t>WIF-33B</t>
  </si>
  <si>
    <t>WIF-34</t>
  </si>
  <si>
    <t>WIF-35</t>
  </si>
  <si>
    <t>WIF-36</t>
  </si>
  <si>
    <t>WIF-37</t>
  </si>
  <si>
    <t>WIF-38</t>
  </si>
  <si>
    <t>WIF-39</t>
  </si>
  <si>
    <t>WIF-40</t>
  </si>
  <si>
    <t>WIF-41</t>
  </si>
  <si>
    <t>WIF-42</t>
  </si>
  <si>
    <t>WIF-43</t>
  </si>
  <si>
    <t>WIF-44</t>
  </si>
  <si>
    <t>WIF-45A</t>
  </si>
  <si>
    <t>WIF-45B</t>
  </si>
  <si>
    <t>WIF-46</t>
  </si>
  <si>
    <t>WIF-47</t>
  </si>
  <si>
    <t>WIF-48</t>
  </si>
  <si>
    <t>WIF-49</t>
  </si>
  <si>
    <t>WIF-50</t>
  </si>
  <si>
    <t>WIF-51</t>
  </si>
  <si>
    <t>WIF-52</t>
  </si>
  <si>
    <t>WIF-53</t>
  </si>
  <si>
    <t>WIF-54</t>
  </si>
  <si>
    <t>WIF-55</t>
  </si>
  <si>
    <t>WIF-56</t>
  </si>
  <si>
    <t>WIF-57</t>
  </si>
  <si>
    <t>WIF-58</t>
  </si>
  <si>
    <t>WIF-59</t>
  </si>
  <si>
    <t>WIF-60</t>
  </si>
  <si>
    <t>WIF-61</t>
  </si>
  <si>
    <t>WIF-62A</t>
  </si>
  <si>
    <t>WIF-62B</t>
  </si>
  <si>
    <t>WIF-62C</t>
  </si>
  <si>
    <t>WIF-62D</t>
  </si>
  <si>
    <t>WIF-62E</t>
  </si>
  <si>
    <t>WIF-62F</t>
  </si>
  <si>
    <t>WIF-63A</t>
  </si>
  <si>
    <t>WIF-63B</t>
  </si>
  <si>
    <t>WIF-63C</t>
  </si>
  <si>
    <t>WIF-63D</t>
  </si>
  <si>
    <t>WIF-64</t>
  </si>
  <si>
    <t>WIF-65</t>
  </si>
  <si>
    <t>WIF-66A</t>
  </si>
  <si>
    <t>WIF-66B</t>
  </si>
  <si>
    <t>WIF-67</t>
  </si>
  <si>
    <t>WIF-68</t>
  </si>
  <si>
    <t>WIF-69</t>
  </si>
  <si>
    <t>WIF-70</t>
  </si>
  <si>
    <t>WIF-71</t>
  </si>
  <si>
    <t>WIF-72</t>
  </si>
  <si>
    <t>WIF-73</t>
  </si>
  <si>
    <t>WIF-74</t>
  </si>
  <si>
    <t>WIF-75</t>
  </si>
  <si>
    <t>WIF-76</t>
  </si>
  <si>
    <t>WIF-77</t>
  </si>
  <si>
    <t>WIF-78</t>
  </si>
  <si>
    <t>WIF-79</t>
  </si>
  <si>
    <t>WIF-80</t>
  </si>
  <si>
    <t>WIF-81</t>
  </si>
  <si>
    <t>WIF-82</t>
  </si>
  <si>
    <t>4. TelecomWiFi</t>
  </si>
  <si>
    <t>2 mesi</t>
  </si>
  <si>
    <t>1 ora / Free</t>
  </si>
  <si>
    <t>1 ora / 3 €</t>
  </si>
  <si>
    <t>5 ore / 5 €</t>
  </si>
  <si>
    <t>24 ore / Free</t>
  </si>
  <si>
    <t>24 ore / 15 €</t>
  </si>
  <si>
    <t>7 giorni / Free</t>
  </si>
  <si>
    <t>7 giorni / 40 €</t>
  </si>
  <si>
    <t>24 ore</t>
  </si>
  <si>
    <t>7 giorni</t>
  </si>
  <si>
    <t>14 giorni</t>
  </si>
  <si>
    <t>30 giorni</t>
  </si>
  <si>
    <t>Defìlati</t>
  </si>
  <si>
    <t>Mai più appesi ad un filo</t>
  </si>
  <si>
    <t>Inutile Fare il filo</t>
  </si>
  <si>
    <t>Neanche un filo di trucco</t>
  </si>
  <si>
    <t>Il bello di perdere il filo</t>
  </si>
  <si>
    <t>Il bello di perdere il filo (Fiera di Roma)</t>
  </si>
  <si>
    <t>110 e Lode Web Food and Thought</t>
  </si>
  <si>
    <t>Assolombarda</t>
  </si>
  <si>
    <t>Comune di Frosinone</t>
  </si>
  <si>
    <t>Ducati - Non ci sono freni e fili per Internet Veloce</t>
  </si>
  <si>
    <t>Ducati - Piegati all'emozione di Internet</t>
  </si>
  <si>
    <t>Etruscan Chocohotel</t>
  </si>
  <si>
    <t>GIT Grado - Costume</t>
  </si>
  <si>
    <t>GIT Grado - Isola del Sole</t>
  </si>
  <si>
    <t>Grand Hotel Ortigia Siracusa</t>
  </si>
  <si>
    <t>Grand Hotel Palace</t>
  </si>
  <si>
    <t>Hotel Mont Blanc</t>
  </si>
  <si>
    <t>Mc Donald's Potenza</t>
  </si>
  <si>
    <t>Mediateca Matera</t>
  </si>
  <si>
    <t>San Marco Hotels</t>
  </si>
  <si>
    <t>Star Wood</t>
  </si>
  <si>
    <t>Udine Fiere</t>
  </si>
  <si>
    <t>AMT Hotels</t>
  </si>
  <si>
    <t>Campionati Mondiali Sci Bormio</t>
  </si>
  <si>
    <t>Express Reggio Emilia</t>
  </si>
  <si>
    <t>Express Roma East</t>
  </si>
  <si>
    <t>Express Roma San Giovanni</t>
  </si>
  <si>
    <t>Express Torino</t>
  </si>
  <si>
    <t>Festival Olimpico Lignano Sabbiadoro</t>
  </si>
  <si>
    <t>Holiday Inn - Rome Fiano</t>
  </si>
  <si>
    <t>Holiday Inn - Verona Congress Centre</t>
  </si>
  <si>
    <t>Hotel Cascina Palace</t>
  </si>
  <si>
    <t>Hotel Pisana Palace</t>
  </si>
  <si>
    <t>Istituto Nazionale dei Tumori</t>
  </si>
  <si>
    <t>Mercure Accor Hotels - Milano Corso Genova</t>
  </si>
  <si>
    <t>Mercure Accor Hotels - Palermo Centro</t>
  </si>
  <si>
    <t>Ramada - Rimini Villa Rosa</t>
  </si>
  <si>
    <t>Sina Hotel</t>
  </si>
  <si>
    <t>Winter Games Torino 2006</t>
  </si>
  <si>
    <t>Costa Smeralda</t>
  </si>
  <si>
    <t>CUPA</t>
  </si>
  <si>
    <t>Grand Hotel Salus e delle Terme - Pianeta Benessere</t>
  </si>
  <si>
    <t>Progetto Wimax - Fabbrica Digitale</t>
  </si>
  <si>
    <t>Camera di Commercio</t>
  </si>
  <si>
    <t>Galileo</t>
  </si>
  <si>
    <t>ET - Hotels &amp; Resort</t>
  </si>
  <si>
    <t>Campi Militari all'Estero - Navi e Aerei</t>
  </si>
  <si>
    <t>Campi Militari all'Estero - Marinai</t>
  </si>
  <si>
    <t>WIF-3E</t>
  </si>
  <si>
    <t>WIF-6E</t>
  </si>
  <si>
    <t>WIF-6F</t>
  </si>
  <si>
    <t>Neanche un filo di trucco (@wifiexpo.it)</t>
  </si>
  <si>
    <t>Neanche un filo di trucco (@wifiarea.it)</t>
  </si>
  <si>
    <t>WIF-T1</t>
  </si>
  <si>
    <t>WIF-T2A</t>
  </si>
  <si>
    <t>WIF-T2B</t>
  </si>
  <si>
    <t>WIF-T2C</t>
  </si>
  <si>
    <t>Prova "User"</t>
  </si>
  <si>
    <t>Prova Codice a Barre (CAB lungo)</t>
  </si>
  <si>
    <t>Prova Codice a Barre (CAB medio)</t>
  </si>
  <si>
    <t>Prova Codice a Barre (CAB corto)</t>
  </si>
  <si>
    <t>5. InternetCorner</t>
  </si>
  <si>
    <t>XXL-1</t>
  </si>
  <si>
    <t>XXL Always @ web</t>
  </si>
  <si>
    <t>QBQ-1</t>
  </si>
  <si>
    <t>QBQ-2</t>
  </si>
  <si>
    <t>QBQ-3</t>
  </si>
  <si>
    <t>20+1 Gb</t>
  </si>
  <si>
    <t>50+2 Gb</t>
  </si>
  <si>
    <t>100+5 Gb</t>
  </si>
  <si>
    <t>1 anno</t>
  </si>
  <si>
    <t>Qbeeq - 20 + 1 Gb</t>
  </si>
  <si>
    <t>Qbeeq - 50 + 2 Gb</t>
  </si>
  <si>
    <t>Qbeeq - 100 + 5 Gb</t>
  </si>
  <si>
    <t>6. Qbeeq</t>
  </si>
  <si>
    <t>ADR-1</t>
  </si>
  <si>
    <t>ADR-2</t>
  </si>
  <si>
    <t>ADR-3</t>
  </si>
  <si>
    <t>ADR-4A</t>
  </si>
  <si>
    <t>ADR-4B</t>
  </si>
  <si>
    <t>ADR-4C</t>
  </si>
  <si>
    <t>ADR-5A</t>
  </si>
  <si>
    <t>ADR-5B</t>
  </si>
  <si>
    <t>ADR-6A</t>
  </si>
  <si>
    <t>ADR-6B</t>
  </si>
  <si>
    <t>ADR-6C</t>
  </si>
  <si>
    <t>ADR-6D</t>
  </si>
  <si>
    <t>ADR-7A</t>
  </si>
  <si>
    <t>ADR-7B</t>
  </si>
  <si>
    <t>ADR-8A</t>
  </si>
  <si>
    <t>ADR-8B</t>
  </si>
  <si>
    <t>ADR-8C</t>
  </si>
  <si>
    <t>ADR-9</t>
  </si>
  <si>
    <t>ADR-10</t>
  </si>
  <si>
    <t>ADR-11</t>
  </si>
  <si>
    <t>ADR-12</t>
  </si>
  <si>
    <t>ADR-13</t>
  </si>
  <si>
    <t>ADR-14</t>
  </si>
  <si>
    <t>ADR-15A</t>
  </si>
  <si>
    <t>ADR-15B</t>
  </si>
  <si>
    <t>ADR-15C</t>
  </si>
  <si>
    <t>ADR-16A</t>
  </si>
  <si>
    <t>ADR-16B</t>
  </si>
  <si>
    <t>ADR-16C</t>
  </si>
  <si>
    <t>Sentirsi a Casa</t>
  </si>
  <si>
    <t>Adria.com alla 31a Barcolana</t>
  </si>
  <si>
    <t>Monumenti</t>
  </si>
  <si>
    <t>Millennium - Castello (Blu)</t>
  </si>
  <si>
    <t>Millennium - Castello (Rosso)</t>
  </si>
  <si>
    <t>Millennium - Castello (Verde)</t>
  </si>
  <si>
    <t>Millennium - Occhi (Blu)</t>
  </si>
  <si>
    <t>Millennium - Occhi (Rosso)</t>
  </si>
  <si>
    <t>Millennium - Shuttle (Blu)</t>
  </si>
  <si>
    <t>Millennium - Shuttle (Rosso)</t>
  </si>
  <si>
    <t>Millennium - Shuttle (Verde)</t>
  </si>
  <si>
    <t>Millennium - Shuttle (Viola)</t>
  </si>
  <si>
    <t>Millennium - Formiche (Rosso)</t>
  </si>
  <si>
    <t>Millennium - Formiche (Verde)</t>
  </si>
  <si>
    <t>Millennium - Clessidra (Blu)</t>
  </si>
  <si>
    <t>Millennium - Clessidra (Verde)</t>
  </si>
  <si>
    <t>Millennium - Clessidra (Viola)</t>
  </si>
  <si>
    <t>Millennium - Zebra (Marrone)</t>
  </si>
  <si>
    <t>Millennium - Pittura Rupestre (Marrone)</t>
  </si>
  <si>
    <t>Ricarica Omaggio - Donna</t>
  </si>
  <si>
    <t>Ricarica Omaggio - Udine pedala 2000</t>
  </si>
  <si>
    <t>Pronto OK - Tasto Chiamata</t>
  </si>
  <si>
    <t>Pronto Ok - Globo e numeri</t>
  </si>
  <si>
    <t>Pronto OK (Tipo 1)</t>
  </si>
  <si>
    <t>Pronto OK (Tipo 2)</t>
  </si>
  <si>
    <t>NOI-01</t>
  </si>
  <si>
    <t>NOI-02</t>
  </si>
  <si>
    <t>NOI-03A</t>
  </si>
  <si>
    <t>NOI-03B</t>
  </si>
  <si>
    <t>NOI-04</t>
  </si>
  <si>
    <t>NOI-05</t>
  </si>
  <si>
    <t>NOI-06</t>
  </si>
  <si>
    <t>NOI-07</t>
  </si>
  <si>
    <t>NOI-08A</t>
  </si>
  <si>
    <t>NOI-08B</t>
  </si>
  <si>
    <t>NOI-09A</t>
  </si>
  <si>
    <t>NOI-09B</t>
  </si>
  <si>
    <t>NOI-10</t>
  </si>
  <si>
    <t>NOI-11</t>
  </si>
  <si>
    <t>NOI-12</t>
  </si>
  <si>
    <t>NOI-13</t>
  </si>
  <si>
    <t>NOI-14</t>
  </si>
  <si>
    <t>Nascita Noicom</t>
  </si>
  <si>
    <t>Dylog</t>
  </si>
  <si>
    <t>Giubileo 2000 - Ostensione della Sindone</t>
  </si>
  <si>
    <t>Giubileo 2000 - Ostensione della Sindone (Tiratura Limitata)</t>
  </si>
  <si>
    <t>NoiCom per BIG 2002</t>
  </si>
  <si>
    <t>AutoMotoRetrò</t>
  </si>
  <si>
    <t>Navigazioni</t>
  </si>
  <si>
    <t>Copricapi - Télecarte-Phonecard</t>
  </si>
  <si>
    <t>Copricapi - Télecarte-Phonecard (CAMPIONE)</t>
  </si>
  <si>
    <t>Copricapi - Carta Telefonica Prepagata</t>
  </si>
  <si>
    <t>NOIconTE</t>
  </si>
  <si>
    <t>NOIconTE Famiglia</t>
  </si>
  <si>
    <t>NOIconTE Azienda</t>
  </si>
  <si>
    <t>NOI@casa</t>
  </si>
  <si>
    <t>Copricapi - Phonecard (PIN 10 cifre consecutive)</t>
  </si>
  <si>
    <t>Copricapi - Phonecard (PIN 6+4 cifre)</t>
  </si>
  <si>
    <t>CAB: 61 mm. PIN: 3+3+3+3 cifre</t>
  </si>
  <si>
    <t>Prova materiale: PET seriale A0235...999 (senza filigrana)</t>
  </si>
  <si>
    <t>1. Arcard</t>
  </si>
  <si>
    <t>ARC-1</t>
  </si>
  <si>
    <t>ARC-2</t>
  </si>
  <si>
    <t>ARC-3</t>
  </si>
  <si>
    <t>ARC-4</t>
  </si>
  <si>
    <t>ARC-5</t>
  </si>
  <si>
    <t>ARC-6</t>
  </si>
  <si>
    <t>ARC-7</t>
  </si>
  <si>
    <t>ARC-8</t>
  </si>
  <si>
    <t>ARC-9</t>
  </si>
  <si>
    <t>ARC-10</t>
  </si>
  <si>
    <t>ARC-11</t>
  </si>
  <si>
    <t>ARC-12</t>
  </si>
  <si>
    <t>ARC-13</t>
  </si>
  <si>
    <t>ARC-14</t>
  </si>
  <si>
    <t>ARC-15</t>
  </si>
  <si>
    <t>ARC-16</t>
  </si>
  <si>
    <t>2 min</t>
  </si>
  <si>
    <t>2. TCP</t>
  </si>
  <si>
    <t>Juventus 1/16 - La Prima Formazione 1897</t>
  </si>
  <si>
    <t>Juventus 2/16 - 1996 Campioni d'Europa</t>
  </si>
  <si>
    <t>Juventus 3/16 - 1905: il Primo Scudetto</t>
  </si>
  <si>
    <t>Juventus 4/16 - Coppa Intercontinentale</t>
  </si>
  <si>
    <t>Juventus 5/16 - 1930-35 5 Scudetti Consecutivi</t>
  </si>
  <si>
    <t>Juventus 6/16 - 1997 Supercoppa Europea</t>
  </si>
  <si>
    <t>Juventus 9/16 - 1958 La Prima Stella</t>
  </si>
  <si>
    <t>Juventus 10/16 - Lo Scudetto del Centenario</t>
  </si>
  <si>
    <t>Juventus 11/16 - 1959/60 Campionato e Coppa Italia</t>
  </si>
  <si>
    <t>Juventus 12/16 - 1990/95 Il Magico Trio</t>
  </si>
  <si>
    <t>Juventus 13/16 - Scudetto e Coppa UEFA</t>
  </si>
  <si>
    <t>Juventus 14/16 - Cent'Anni di Gloria</t>
  </si>
  <si>
    <t>Juventus 15/16 - 1981/82 Ventesimo Scudetto</t>
  </si>
  <si>
    <t>Juventus 16/16 - 1983/84 Coppa delle Coppe</t>
  </si>
  <si>
    <t>Inter - 1a Coppa dei Campioni</t>
  </si>
  <si>
    <t>Passioni Nerazzurre</t>
  </si>
  <si>
    <t>TCP-1</t>
  </si>
  <si>
    <t>TCP-2</t>
  </si>
  <si>
    <t>TCP-3</t>
  </si>
  <si>
    <t>TCP-4</t>
  </si>
  <si>
    <t>TCP-5</t>
  </si>
  <si>
    <t>TCP-6</t>
  </si>
  <si>
    <t>TCP-7</t>
  </si>
  <si>
    <t>TCP-8</t>
  </si>
  <si>
    <t>TCP-9</t>
  </si>
  <si>
    <t>TCP-10</t>
  </si>
  <si>
    <t>TCP-11</t>
  </si>
  <si>
    <t>TCP-12</t>
  </si>
  <si>
    <t>TCP-13</t>
  </si>
  <si>
    <t>TCP-14</t>
  </si>
  <si>
    <t>TCP-15</t>
  </si>
  <si>
    <t>TCP-16</t>
  </si>
  <si>
    <t>TCP-17</t>
  </si>
  <si>
    <t>TCP-18</t>
  </si>
  <si>
    <t>TCP-19</t>
  </si>
  <si>
    <t>TCP-20</t>
  </si>
  <si>
    <t>TCP-21</t>
  </si>
  <si>
    <t>TCP-22</t>
  </si>
  <si>
    <t>TCP-23</t>
  </si>
  <si>
    <t>TCP-24</t>
  </si>
  <si>
    <t>TCP-25</t>
  </si>
  <si>
    <t>TCP-26</t>
  </si>
  <si>
    <t>TCP-27</t>
  </si>
  <si>
    <t>TCP-28</t>
  </si>
  <si>
    <t>TCP-29</t>
  </si>
  <si>
    <t>TCP-30</t>
  </si>
  <si>
    <t>TCP-31</t>
  </si>
  <si>
    <t>TCP-32</t>
  </si>
  <si>
    <t>TCP-33</t>
  </si>
  <si>
    <t>TCP-34</t>
  </si>
  <si>
    <t>TCP-35</t>
  </si>
  <si>
    <t>TCP-36</t>
  </si>
  <si>
    <t>TCP-37</t>
  </si>
  <si>
    <t>TCP-38</t>
  </si>
  <si>
    <t>TCP-39</t>
  </si>
  <si>
    <t>TCP-40</t>
  </si>
  <si>
    <t>TCP-41</t>
  </si>
  <si>
    <t>TCP-42</t>
  </si>
  <si>
    <t>TCP-43</t>
  </si>
  <si>
    <t>TCP-44</t>
  </si>
  <si>
    <t>TCP-45</t>
  </si>
  <si>
    <t>TCP-46</t>
  </si>
  <si>
    <t>TCP-47</t>
  </si>
  <si>
    <t>TCP-48</t>
  </si>
  <si>
    <t>TCP-49</t>
  </si>
  <si>
    <t>TCP-50</t>
  </si>
  <si>
    <t>TCP-51</t>
  </si>
  <si>
    <t>TCP-52</t>
  </si>
  <si>
    <t>TCP-53</t>
  </si>
  <si>
    <t>TCP-54</t>
  </si>
  <si>
    <t>TCP-55</t>
  </si>
  <si>
    <t>TCP-56</t>
  </si>
  <si>
    <t>TCP-57</t>
  </si>
  <si>
    <t>TCP-58</t>
  </si>
  <si>
    <t>TCP-59</t>
  </si>
  <si>
    <t>TCP-60</t>
  </si>
  <si>
    <t>TCP-63</t>
  </si>
  <si>
    <t>TCP-64</t>
  </si>
  <si>
    <t>TCP-65</t>
  </si>
  <si>
    <t>TCP-66</t>
  </si>
  <si>
    <t>TCP-67</t>
  </si>
  <si>
    <t>TCP-68</t>
  </si>
  <si>
    <t>TCP-69</t>
  </si>
  <si>
    <t>TCP-70</t>
  </si>
  <si>
    <t>TCP-71</t>
  </si>
  <si>
    <t>TCP-72</t>
  </si>
  <si>
    <t>TCP-73</t>
  </si>
  <si>
    <t>TCP-74</t>
  </si>
  <si>
    <t>TCP-75</t>
  </si>
  <si>
    <t>TCP-76</t>
  </si>
  <si>
    <t>TCP-77</t>
  </si>
  <si>
    <t>TCP-78</t>
  </si>
  <si>
    <t>TCP-79</t>
  </si>
  <si>
    <t>TCP-80</t>
  </si>
  <si>
    <t>TCP-81</t>
  </si>
  <si>
    <t>TCP-82</t>
  </si>
  <si>
    <t>TCP-83</t>
  </si>
  <si>
    <t>TCP-84</t>
  </si>
  <si>
    <t>TCP-85</t>
  </si>
  <si>
    <t>TCP-86</t>
  </si>
  <si>
    <t>TCP-87</t>
  </si>
  <si>
    <t>TCP-88</t>
  </si>
  <si>
    <t>TCP-89</t>
  </si>
  <si>
    <t>TCP-90</t>
  </si>
  <si>
    <t>TCP-91</t>
  </si>
  <si>
    <t>TCP-92</t>
  </si>
  <si>
    <t>TCP-93</t>
  </si>
  <si>
    <t>TCP-94</t>
  </si>
  <si>
    <t>TCP-95</t>
  </si>
  <si>
    <t>TCP-96</t>
  </si>
  <si>
    <t>TCP-97</t>
  </si>
  <si>
    <t>TCP-98</t>
  </si>
  <si>
    <t>TCP-99</t>
  </si>
  <si>
    <t>TCP-100</t>
  </si>
  <si>
    <t>Juventus F.C. 1998/99 - 1/4</t>
  </si>
  <si>
    <t>Juventus F.C. 1998/99 - 2/4</t>
  </si>
  <si>
    <t>Juventus F.C. 1998/99 - 3/4</t>
  </si>
  <si>
    <t>Juventus F.C. 1998/99 - 4/4</t>
  </si>
  <si>
    <t>25° scudetto - Campioni 1997/98</t>
  </si>
  <si>
    <t>Trofeo Berlusconi 1998 - Coppa</t>
  </si>
  <si>
    <t>Trofeo Berlusconi 1998 - Squadra</t>
  </si>
  <si>
    <t>25° scudetto - Juventus-Milan: 4-1</t>
  </si>
  <si>
    <t>25° scudetto - Juventus-Inter: 1-0</t>
  </si>
  <si>
    <t>25° scudetto - Juventus-Piacenza: 1-0</t>
  </si>
  <si>
    <t>Farfalle d'Italia - Zerinthia polixena</t>
  </si>
  <si>
    <t>Farfalle d'Italia - Thecla betulae</t>
  </si>
  <si>
    <t>Coppa UEFA '97/'98</t>
  </si>
  <si>
    <t>Coppa UEFA '97-'98</t>
  </si>
  <si>
    <t>Hellas Verona F.C. 1998/99 - 1/4</t>
  </si>
  <si>
    <t>Hellas Verona F.C. 1998/99 - 2/4</t>
  </si>
  <si>
    <t>Hellas Verona F.C. 1998/99 - 3/4</t>
  </si>
  <si>
    <t>Hellas Verona F.C. 1998/99 - 4/4</t>
  </si>
  <si>
    <t>Farfalle d'Italia - Parnassius Apollo</t>
  </si>
  <si>
    <t>Farfalle d'Italia - Zygaena filipendulae</t>
  </si>
  <si>
    <t>Torino Calcio 1998/99 - 1/4</t>
  </si>
  <si>
    <t>Torino Calcio 1998/99 - 2/4</t>
  </si>
  <si>
    <t>Torino Calcio 1998/99 - 3/4</t>
  </si>
  <si>
    <t>Torino Calcio 1998/99 - 4/4</t>
  </si>
  <si>
    <t>Torino - Roberto Cravero</t>
  </si>
  <si>
    <t>Torino - Mauro Bonomi</t>
  </si>
  <si>
    <t>Torino - Maratona (Bandierona)</t>
  </si>
  <si>
    <t>Torino - Maratona</t>
  </si>
  <si>
    <t>Torino - Marco Ferrante</t>
  </si>
  <si>
    <t>Cagliari Calcio 1998/99</t>
  </si>
  <si>
    <t>Il Torino in serie A: il dodicesimo...</t>
  </si>
  <si>
    <t>Il Torino in serie A: la gioia...</t>
  </si>
  <si>
    <t>Il Torino in serie A: la festa...</t>
  </si>
  <si>
    <t>Il Torino in serie A: il cuore...</t>
  </si>
  <si>
    <t>Juventus - Zoran Mirkovic</t>
  </si>
  <si>
    <t>Juventus - Alessandro Del Piero</t>
  </si>
  <si>
    <t>Juventus - Edwin Van Der Sar</t>
  </si>
  <si>
    <t>Juventus - Daniel Fonseca</t>
  </si>
  <si>
    <t>Juventus - Carlo Ancelotti</t>
  </si>
  <si>
    <t>Juventus - Ciro Ferrara</t>
  </si>
  <si>
    <t>Juventus - Sunday Oliseh</t>
  </si>
  <si>
    <t>Juventus - Paolo Montero</t>
  </si>
  <si>
    <t>Juventus - Mark Iuliano</t>
  </si>
  <si>
    <t>Juventus - Gianluca Pessotto</t>
  </si>
  <si>
    <t>Juventus - Alessandro Birindelli</t>
  </si>
  <si>
    <t>Juventus - Jonathan Bachini</t>
  </si>
  <si>
    <t>Juventus - Zinedine Zidane</t>
  </si>
  <si>
    <t>Juventus - Darko Kovacevic</t>
  </si>
  <si>
    <t>Juventus - Andreas Isaksson</t>
  </si>
  <si>
    <t>Juventus - Juan Eduardo Esnaider</t>
  </si>
  <si>
    <t>Juventus - Alessio Tacchinardi</t>
  </si>
  <si>
    <t>Juventus - Gianluca Zambrotta</t>
  </si>
  <si>
    <t>Juventus - Michelangelo Rampulla</t>
  </si>
  <si>
    <t>Juventus - Igor Tudor</t>
  </si>
  <si>
    <t>Juventus - Edgar Davids</t>
  </si>
  <si>
    <t>Juventus - Marco Rigoni</t>
  </si>
  <si>
    <t>Juventus - Filippo Inzaghi</t>
  </si>
  <si>
    <t>Juventus - Antonio Conte</t>
  </si>
  <si>
    <t>Juventus F.C. - Squadra</t>
  </si>
  <si>
    <t>Juventus F.C. - Stemma</t>
  </si>
  <si>
    <t>Torino - Francesco Coco</t>
  </si>
  <si>
    <t>Torino - Roberto Maltagliati</t>
  </si>
  <si>
    <t>Torino - Vincenzo Sommese</t>
  </si>
  <si>
    <t>Torino - Luca Bucci</t>
  </si>
  <si>
    <t>Torino - Alessio Scarchilli</t>
  </si>
  <si>
    <t>Torino - Gustavo Mendez</t>
  </si>
  <si>
    <t>Torino - Ilija Ivic</t>
  </si>
  <si>
    <t>Torino - Stagione 1999-2000</t>
  </si>
  <si>
    <t>Torino - Andrea Silenzi</t>
  </si>
  <si>
    <t>Torino - Dijbril Diawara</t>
  </si>
  <si>
    <t>Inter &amp; Milan - San Siro Museum</t>
  </si>
  <si>
    <t>Progetto concessionaria FIAT</t>
  </si>
  <si>
    <t>Grande Torino - 1/4</t>
  </si>
  <si>
    <t>Grande Torino - 2/4</t>
  </si>
  <si>
    <t>Grande Torino - 3/4</t>
  </si>
  <si>
    <t>Grande Torino - 4/4</t>
  </si>
  <si>
    <t>Valentino Mazzola e Ferruccio Novo</t>
  </si>
  <si>
    <t>Il Filadelfia</t>
  </si>
  <si>
    <t>1942-43: Scudetto e Coppa Italia</t>
  </si>
  <si>
    <t>Campioni d'Italia 1945-46</t>
  </si>
  <si>
    <t>Campioni d'Italia 1946-47</t>
  </si>
  <si>
    <t>Campioni d'Italia 1947-48</t>
  </si>
  <si>
    <t>Campioni d'Italia 1948-49</t>
  </si>
  <si>
    <t>4 Maggio 1949: Superga</t>
  </si>
  <si>
    <t>Inter - Coppa Uefa 1997/98</t>
  </si>
  <si>
    <t>1908: La nascita della leggenda</t>
  </si>
  <si>
    <t>1964: Il primo trionfo Intercontinentale</t>
  </si>
  <si>
    <t>1965/66: La stella d'oro...</t>
  </si>
  <si>
    <t>Inter 1998/99</t>
  </si>
  <si>
    <t>Juventus F.C. - Scudetto n. 25</t>
  </si>
  <si>
    <t>Torino - Stemma</t>
  </si>
  <si>
    <t>Torino - Scudetto n. 7</t>
  </si>
  <si>
    <t>Internazionale F.C. - Stemma</t>
  </si>
  <si>
    <t>Internazionale F.C. - Scudetto n. 13</t>
  </si>
  <si>
    <t>Cagliari - Stemma</t>
  </si>
  <si>
    <t>Cagliari Calcio - Scudetto n. 1</t>
  </si>
  <si>
    <t>ARC-P1</t>
  </si>
  <si>
    <t>Juvecentus - Cento anni di Juve</t>
  </si>
  <si>
    <t>TCP-61A</t>
  </si>
  <si>
    <t>TCP-61B</t>
  </si>
  <si>
    <t>TCP-62A</t>
  </si>
  <si>
    <t>TCP-62B</t>
  </si>
  <si>
    <t>prezzo Aq 75</t>
  </si>
  <si>
    <t>00/17/001/00012 - 04/6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</si>
</sst>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* #,##0.00\ &quot;€&quot;_-;\-* #,##0.00\ &quot;€&quot;_-;_-* &quot;-&quot;??\ &quot;€&quot;_-;_-@_-"/>
    <numFmt numFmtId="164" formatCode="dd\.mm\.yy;@"/>
    <numFmt numFmtId="165" formatCode="_-* #,##0.00\ [$€-410]_-;\-* #,##0.00\ [$€-410]_-;_-* &quot;-&quot;??\ [$€-410]_-;_-@_-"/>
    <numFmt numFmtId="166" formatCode="_-* #,##0.0\ &quot;€&quot;_-;\-* #,##0.0\ &quot;€&quot;_-;_-* &quot;-&quot;??\ &quot;€&quot;_-;_-@_-"/>
    <numFmt numFmtId="167" formatCode="#,##0.0"/>
    <numFmt numFmtId="168" formatCode="_-* #,##0.0\ &quot;€&quot;_-;\-* #,##0.0\ &quot;€&quot;_-;_-* &quot;-&quot;?\ &quot;€&quot;_-;_-@_-"/>
    <numFmt numFmtId="169" formatCode="0.0%"/>
    <numFmt numFmtId="170" formatCode="_-* #,##0\ &quot;€&quot;_-;\-* #,##0\ &quot;€&quot;_-;_-* &quot;-&quot;??\ &quot;€&quot;_-;_-@_-"/>
    <numFmt numFmtId="171" formatCode="mm/yy"/>
    <numFmt numFmtId="172" formatCode="dd/mm/yy"/>
    <numFmt numFmtId="173" formatCode="mm/yyyy"/>
    <numFmt numFmtId="174" formatCode="mm\.yyyy"/>
    <numFmt numFmtId="175" formatCode="#,##0.000"/>
    <numFmt numFmtId="176" formatCode="dd\.mm\.yy"/>
  </numFmts>
  <fonts count="10" x14ac:knownFonts="1">
    <font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sz val="10"/>
      <color theme="0"/>
      <name val="Century Gothic"/>
      <family val="2"/>
    </font>
    <font>
      <sz val="10"/>
      <color theme="1"/>
      <name val="Century Gothic"/>
      <family val="2"/>
    </font>
    <font>
      <sz val="8"/>
      <name val="Aptos Narrow"/>
      <family val="2"/>
      <scheme val="minor"/>
    </font>
    <font>
      <sz val="12"/>
      <color theme="1"/>
      <name val="Century Gothic"/>
      <family val="2"/>
    </font>
    <font>
      <b/>
      <i/>
      <sz val="10"/>
      <name val="Century Gothic"/>
      <family val="2"/>
    </font>
    <font>
      <b/>
      <sz val="10"/>
      <color theme="1"/>
      <name val="Century Gothic"/>
      <family val="2"/>
    </font>
    <font>
      <sz val="8"/>
      <name val="Aptos Narrow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206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</fills>
  <borders count="7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/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auto="1"/>
      </left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/>
      <bottom/>
      <diagonal/>
    </border>
    <border>
      <left style="medium">
        <color indexed="64"/>
      </left>
      <right style="hair">
        <color auto="1"/>
      </right>
      <top/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/>
      <top style="hair">
        <color auto="1"/>
      </top>
      <bottom style="double">
        <color indexed="64"/>
      </bottom>
      <diagonal/>
    </border>
    <border>
      <left style="hair">
        <color auto="1"/>
      </left>
      <right/>
      <top/>
      <bottom style="double">
        <color indexed="64"/>
      </bottom>
      <diagonal/>
    </border>
    <border>
      <left style="medium">
        <color indexed="64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 style="hair">
        <color auto="1"/>
      </bottom>
      <diagonal/>
    </border>
    <border>
      <left style="hair">
        <color auto="1"/>
      </left>
      <right/>
      <top style="double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double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auto="1"/>
      </right>
      <top style="double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double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auto="1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double">
        <color indexed="64"/>
      </bottom>
      <diagonal/>
    </border>
    <border>
      <left style="medium">
        <color indexed="64"/>
      </left>
      <right style="hair">
        <color auto="1"/>
      </right>
      <top style="double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indexed="64"/>
      </left>
      <right style="medium">
        <color indexed="64"/>
      </right>
      <top style="hair">
        <color auto="1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1" fillId="0" borderId="1"/>
    <xf numFmtId="9" fontId="2" fillId="0" borderId="0" applyFont="0" applyFill="0" applyBorder="0" applyAlignment="0" applyProtection="0"/>
  </cellStyleXfs>
  <cellXfs count="304">
    <xf numFmtId="0" fontId="0" fillId="0" borderId="0" xfId="0"/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/>
    </xf>
    <xf numFmtId="165" fontId="3" fillId="3" borderId="6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4" fillId="2" borderId="3" xfId="0" applyFont="1" applyFill="1" applyBorder="1"/>
    <xf numFmtId="0" fontId="3" fillId="3" borderId="8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3" fontId="4" fillId="2" borderId="3" xfId="0" applyNumberFormat="1" applyFont="1" applyFill="1" applyBorder="1"/>
    <xf numFmtId="17" fontId="4" fillId="2" borderId="3" xfId="0" applyNumberFormat="1" applyFont="1" applyFill="1" applyBorder="1" applyAlignment="1">
      <alignment horizontal="center"/>
    </xf>
    <xf numFmtId="0" fontId="4" fillId="4" borderId="3" xfId="0" applyFont="1" applyFill="1" applyBorder="1"/>
    <xf numFmtId="0" fontId="4" fillId="4" borderId="3" xfId="0" applyFont="1" applyFill="1" applyBorder="1" applyAlignment="1">
      <alignment horizontal="center"/>
    </xf>
    <xf numFmtId="3" fontId="4" fillId="4" borderId="3" xfId="0" applyNumberFormat="1" applyFont="1" applyFill="1" applyBorder="1"/>
    <xf numFmtId="17" fontId="4" fillId="4" borderId="3" xfId="0" applyNumberFormat="1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3" fontId="4" fillId="4" borderId="3" xfId="0" applyNumberFormat="1" applyFont="1" applyFill="1" applyBorder="1" applyAlignment="1">
      <alignment horizontal="center"/>
    </xf>
    <xf numFmtId="166" fontId="4" fillId="2" borderId="3" xfId="1" applyNumberFormat="1" applyFont="1" applyFill="1" applyBorder="1" applyAlignment="1">
      <alignment horizontal="right"/>
    </xf>
    <xf numFmtId="166" fontId="4" fillId="4" borderId="3" xfId="1" applyNumberFormat="1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4" fillId="5" borderId="3" xfId="0" applyFont="1" applyFill="1" applyBorder="1"/>
    <xf numFmtId="167" fontId="4" fillId="2" borderId="3" xfId="0" applyNumberFormat="1" applyFont="1" applyFill="1" applyBorder="1"/>
    <xf numFmtId="4" fontId="4" fillId="2" borderId="3" xfId="0" applyNumberFormat="1" applyFont="1" applyFill="1" applyBorder="1"/>
    <xf numFmtId="167" fontId="4" fillId="4" borderId="3" xfId="0" applyNumberFormat="1" applyFont="1" applyFill="1" applyBorder="1"/>
    <xf numFmtId="168" fontId="4" fillId="2" borderId="3" xfId="0" applyNumberFormat="1" applyFont="1" applyFill="1" applyBorder="1"/>
    <xf numFmtId="168" fontId="4" fillId="4" borderId="3" xfId="0" applyNumberFormat="1" applyFont="1" applyFill="1" applyBorder="1"/>
    <xf numFmtId="167" fontId="4" fillId="2" borderId="3" xfId="0" applyNumberFormat="1" applyFont="1" applyFill="1" applyBorder="1" applyAlignment="1">
      <alignment horizontal="right"/>
    </xf>
    <xf numFmtId="0" fontId="4" fillId="6" borderId="2" xfId="2" applyFont="1" applyFill="1" applyBorder="1" applyAlignment="1">
      <alignment horizontal="center" vertical="center"/>
    </xf>
    <xf numFmtId="0" fontId="4" fillId="6" borderId="2" xfId="2" applyFont="1" applyFill="1" applyBorder="1" applyAlignment="1">
      <alignment vertical="center"/>
    </xf>
    <xf numFmtId="167" fontId="4" fillId="2" borderId="3" xfId="0" applyNumberFormat="1" applyFont="1" applyFill="1" applyBorder="1" applyAlignment="1">
      <alignment horizontal="center"/>
    </xf>
    <xf numFmtId="167" fontId="4" fillId="4" borderId="3" xfId="0" applyNumberFormat="1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right"/>
    </xf>
    <xf numFmtId="3" fontId="4" fillId="2" borderId="3" xfId="0" applyNumberFormat="1" applyFont="1" applyFill="1" applyBorder="1" applyAlignment="1">
      <alignment horizontal="left"/>
    </xf>
    <xf numFmtId="3" fontId="4" fillId="4" borderId="3" xfId="0" applyNumberFormat="1" applyFont="1" applyFill="1" applyBorder="1" applyAlignment="1">
      <alignment horizontal="left"/>
    </xf>
    <xf numFmtId="0" fontId="3" fillId="3" borderId="6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166" fontId="4" fillId="2" borderId="3" xfId="1" applyNumberFormat="1" applyFont="1" applyFill="1" applyBorder="1" applyAlignment="1">
      <alignment horizontal="right" vertical="center"/>
    </xf>
    <xf numFmtId="167" fontId="4" fillId="2" borderId="3" xfId="0" applyNumberFormat="1" applyFont="1" applyFill="1" applyBorder="1" applyAlignment="1">
      <alignment horizontal="center" vertical="center"/>
    </xf>
    <xf numFmtId="17" fontId="4" fillId="2" borderId="3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right" vertical="center"/>
    </xf>
    <xf numFmtId="0" fontId="4" fillId="4" borderId="3" xfId="0" applyFont="1" applyFill="1" applyBorder="1" applyAlignment="1">
      <alignment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17" fontId="4" fillId="4" borderId="3" xfId="0" applyNumberFormat="1" applyFont="1" applyFill="1" applyBorder="1" applyAlignment="1">
      <alignment horizontal="center" vertical="center"/>
    </xf>
    <xf numFmtId="166" fontId="4" fillId="4" borderId="3" xfId="1" applyNumberFormat="1" applyFont="1" applyFill="1" applyBorder="1" applyAlignment="1">
      <alignment horizontal="right" vertical="center"/>
    </xf>
    <xf numFmtId="0" fontId="6" fillId="2" borderId="0" xfId="0" applyFont="1" applyFill="1"/>
    <xf numFmtId="0" fontId="3" fillId="7" borderId="4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 wrapText="1"/>
    </xf>
    <xf numFmtId="9" fontId="3" fillId="7" borderId="18" xfId="3" applyFont="1" applyFill="1" applyBorder="1" applyAlignment="1">
      <alignment horizontal="center" vertical="center"/>
    </xf>
    <xf numFmtId="9" fontId="3" fillId="7" borderId="19" xfId="3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left" vertical="center"/>
    </xf>
    <xf numFmtId="3" fontId="4" fillId="2" borderId="27" xfId="0" applyNumberFormat="1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left" vertical="center"/>
    </xf>
    <xf numFmtId="3" fontId="4" fillId="2" borderId="13" xfId="0" applyNumberFormat="1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left" vertical="center"/>
    </xf>
    <xf numFmtId="0" fontId="4" fillId="2" borderId="31" xfId="0" applyFont="1" applyFill="1" applyBorder="1" applyAlignment="1">
      <alignment horizontal="left" vertical="center"/>
    </xf>
    <xf numFmtId="3" fontId="4" fillId="2" borderId="31" xfId="0" applyNumberFormat="1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left" vertical="center"/>
    </xf>
    <xf numFmtId="3" fontId="4" fillId="2" borderId="35" xfId="0" applyNumberFormat="1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3" fontId="4" fillId="2" borderId="22" xfId="0" applyNumberFormat="1" applyFont="1" applyFill="1" applyBorder="1" applyAlignment="1">
      <alignment horizontal="center" vertical="center"/>
    </xf>
    <xf numFmtId="3" fontId="4" fillId="2" borderId="38" xfId="0" applyNumberFormat="1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8" fillId="2" borderId="1" xfId="3" applyNumberFormat="1" applyFont="1" applyFill="1" applyBorder="1" applyAlignment="1">
      <alignment horizontal="center" vertical="center"/>
    </xf>
    <xf numFmtId="9" fontId="4" fillId="2" borderId="40" xfId="3" applyFont="1" applyFill="1" applyBorder="1" applyAlignment="1">
      <alignment horizontal="center" vertical="center"/>
    </xf>
    <xf numFmtId="9" fontId="4" fillId="2" borderId="41" xfId="3" applyFont="1" applyFill="1" applyBorder="1" applyAlignment="1">
      <alignment horizontal="center" vertical="center"/>
    </xf>
    <xf numFmtId="9" fontId="4" fillId="2" borderId="26" xfId="3" applyFont="1" applyFill="1" applyBorder="1" applyAlignment="1">
      <alignment horizontal="center" vertical="center"/>
    </xf>
    <xf numFmtId="9" fontId="4" fillId="2" borderId="42" xfId="3" applyFont="1" applyFill="1" applyBorder="1" applyAlignment="1">
      <alignment horizontal="center" vertical="center"/>
    </xf>
    <xf numFmtId="0" fontId="6" fillId="2" borderId="1" xfId="0" applyFont="1" applyFill="1" applyBorder="1"/>
    <xf numFmtId="9" fontId="7" fillId="2" borderId="1" xfId="3" applyFont="1" applyFill="1" applyBorder="1" applyAlignment="1">
      <alignment horizontal="center" vertical="center"/>
    </xf>
    <xf numFmtId="9" fontId="7" fillId="2" borderId="43" xfId="3" applyFont="1" applyFill="1" applyBorder="1" applyAlignment="1">
      <alignment horizontal="center" vertical="center"/>
    </xf>
    <xf numFmtId="0" fontId="4" fillId="2" borderId="1" xfId="3" applyNumberFormat="1" applyFont="1" applyFill="1" applyBorder="1" applyAlignment="1">
      <alignment horizontal="center" vertical="center"/>
    </xf>
    <xf numFmtId="3" fontId="4" fillId="2" borderId="1" xfId="3" applyNumberFormat="1" applyFont="1" applyFill="1" applyBorder="1" applyAlignment="1">
      <alignment horizontal="center" vertical="center"/>
    </xf>
    <xf numFmtId="0" fontId="4" fillId="2" borderId="54" xfId="0" applyFont="1" applyFill="1" applyBorder="1" applyAlignment="1">
      <alignment horizontal="center" vertical="center"/>
    </xf>
    <xf numFmtId="0" fontId="4" fillId="2" borderId="5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56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58" xfId="0" applyFont="1" applyFill="1" applyBorder="1" applyAlignment="1">
      <alignment horizontal="center" vertical="center"/>
    </xf>
    <xf numFmtId="0" fontId="4" fillId="2" borderId="59" xfId="0" applyFont="1" applyFill="1" applyBorder="1" applyAlignment="1">
      <alignment horizontal="center" vertical="center"/>
    </xf>
    <xf numFmtId="3" fontId="4" fillId="2" borderId="16" xfId="0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60" xfId="0" applyFont="1" applyFill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/>
    </xf>
    <xf numFmtId="0" fontId="4" fillId="2" borderId="63" xfId="0" applyFont="1" applyFill="1" applyBorder="1" applyAlignment="1">
      <alignment horizontal="center" vertical="center"/>
    </xf>
    <xf numFmtId="0" fontId="4" fillId="2" borderId="64" xfId="0" applyFont="1" applyFill="1" applyBorder="1" applyAlignment="1">
      <alignment horizontal="center" vertical="center"/>
    </xf>
    <xf numFmtId="0" fontId="4" fillId="2" borderId="65" xfId="0" applyFont="1" applyFill="1" applyBorder="1" applyAlignment="1">
      <alignment horizontal="center" vertical="center"/>
    </xf>
    <xf numFmtId="0" fontId="4" fillId="2" borderId="66" xfId="0" applyFont="1" applyFill="1" applyBorder="1" applyAlignment="1">
      <alignment horizontal="center" vertical="center"/>
    </xf>
    <xf numFmtId="0" fontId="4" fillId="2" borderId="67" xfId="0" applyFont="1" applyFill="1" applyBorder="1" applyAlignment="1">
      <alignment horizontal="center" vertical="center"/>
    </xf>
    <xf numFmtId="0" fontId="3" fillId="9" borderId="53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7" fillId="10" borderId="18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3" fontId="4" fillId="12" borderId="45" xfId="3" applyNumberFormat="1" applyFont="1" applyFill="1" applyBorder="1" applyAlignment="1">
      <alignment horizontal="center" vertical="center"/>
    </xf>
    <xf numFmtId="0" fontId="4" fillId="12" borderId="46" xfId="3" applyNumberFormat="1" applyFont="1" applyFill="1" applyBorder="1" applyAlignment="1">
      <alignment horizontal="center" vertical="center"/>
    </xf>
    <xf numFmtId="0" fontId="4" fillId="12" borderId="47" xfId="3" applyNumberFormat="1" applyFont="1" applyFill="1" applyBorder="1" applyAlignment="1">
      <alignment horizontal="center" vertical="center"/>
    </xf>
    <xf numFmtId="0" fontId="4" fillId="12" borderId="48" xfId="3" applyNumberFormat="1" applyFont="1" applyFill="1" applyBorder="1" applyAlignment="1">
      <alignment horizontal="center" vertical="center"/>
    </xf>
    <xf numFmtId="0" fontId="4" fillId="12" borderId="49" xfId="3" applyNumberFormat="1" applyFont="1" applyFill="1" applyBorder="1" applyAlignment="1">
      <alignment horizontal="center" vertical="center"/>
    </xf>
    <xf numFmtId="0" fontId="8" fillId="12" borderId="44" xfId="3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3" fontId="4" fillId="2" borderId="1" xfId="0" applyNumberFormat="1" applyFont="1" applyFill="1" applyBorder="1" applyAlignment="1">
      <alignment horizontal="center" vertical="center"/>
    </xf>
    <xf numFmtId="9" fontId="4" fillId="2" borderId="1" xfId="3" applyFont="1" applyFill="1" applyBorder="1" applyAlignment="1">
      <alignment horizontal="center" vertical="center"/>
    </xf>
    <xf numFmtId="3" fontId="8" fillId="12" borderId="44" xfId="3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2" borderId="68" xfId="0" applyFont="1" applyFill="1" applyBorder="1" applyAlignment="1">
      <alignment horizontal="center" vertical="center"/>
    </xf>
    <xf numFmtId="0" fontId="4" fillId="2" borderId="69" xfId="0" applyFont="1" applyFill="1" applyBorder="1" applyAlignment="1">
      <alignment horizontal="center" vertical="center"/>
    </xf>
    <xf numFmtId="0" fontId="4" fillId="2" borderId="70" xfId="0" applyFont="1" applyFill="1" applyBorder="1" applyAlignment="1">
      <alignment horizontal="center" vertical="center"/>
    </xf>
    <xf numFmtId="0" fontId="4" fillId="2" borderId="71" xfId="0" applyFont="1" applyFill="1" applyBorder="1" applyAlignment="1">
      <alignment horizontal="center" vertical="center"/>
    </xf>
    <xf numFmtId="169" fontId="8" fillId="2" borderId="28" xfId="3" applyNumberFormat="1" applyFont="1" applyFill="1" applyBorder="1" applyAlignment="1">
      <alignment horizontal="center" vertical="center"/>
    </xf>
    <xf numFmtId="169" fontId="8" fillId="2" borderId="14" xfId="3" applyNumberFormat="1" applyFont="1" applyFill="1" applyBorder="1" applyAlignment="1">
      <alignment horizontal="center" vertical="center"/>
    </xf>
    <xf numFmtId="169" fontId="8" fillId="2" borderId="32" xfId="3" applyNumberFormat="1" applyFont="1" applyFill="1" applyBorder="1" applyAlignment="1">
      <alignment horizontal="center" vertical="center"/>
    </xf>
    <xf numFmtId="169" fontId="8" fillId="2" borderId="36" xfId="3" applyNumberFormat="1" applyFont="1" applyFill="1" applyBorder="1" applyAlignment="1">
      <alignment horizontal="center" vertical="center"/>
    </xf>
    <xf numFmtId="169" fontId="8" fillId="2" borderId="11" xfId="3" applyNumberFormat="1" applyFont="1" applyFill="1" applyBorder="1" applyAlignment="1">
      <alignment horizontal="center" vertical="center"/>
    </xf>
    <xf numFmtId="169" fontId="8" fillId="2" borderId="24" xfId="3" applyNumberFormat="1" applyFont="1" applyFill="1" applyBorder="1" applyAlignment="1">
      <alignment horizontal="center" vertical="center"/>
    </xf>
    <xf numFmtId="44" fontId="8" fillId="11" borderId="44" xfId="3" applyNumberFormat="1" applyFont="1" applyFill="1" applyBorder="1" applyAlignment="1">
      <alignment horizontal="center" vertical="center"/>
    </xf>
    <xf numFmtId="170" fontId="4" fillId="11" borderId="45" xfId="1" applyNumberFormat="1" applyFont="1" applyFill="1" applyBorder="1" applyAlignment="1">
      <alignment horizontal="center" vertical="center"/>
    </xf>
    <xf numFmtId="170" fontId="4" fillId="11" borderId="46" xfId="1" applyNumberFormat="1" applyFont="1" applyFill="1" applyBorder="1" applyAlignment="1">
      <alignment horizontal="center" vertical="center"/>
    </xf>
    <xf numFmtId="170" fontId="4" fillId="11" borderId="47" xfId="1" applyNumberFormat="1" applyFont="1" applyFill="1" applyBorder="1" applyAlignment="1">
      <alignment horizontal="center" vertical="center"/>
    </xf>
    <xf numFmtId="170" fontId="4" fillId="11" borderId="48" xfId="1" applyNumberFormat="1" applyFont="1" applyFill="1" applyBorder="1" applyAlignment="1">
      <alignment horizontal="center" vertical="center"/>
    </xf>
    <xf numFmtId="170" fontId="4" fillId="11" borderId="49" xfId="1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3" fontId="8" fillId="2" borderId="3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3" fillId="3" borderId="51" xfId="0" applyFont="1" applyFill="1" applyBorder="1" applyAlignment="1">
      <alignment horizontal="center" vertical="center"/>
    </xf>
    <xf numFmtId="0" fontId="4" fillId="2" borderId="7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17" fontId="4" fillId="2" borderId="3" xfId="0" applyNumberFormat="1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16" fontId="4" fillId="2" borderId="3" xfId="0" applyNumberFormat="1" applyFont="1" applyFill="1" applyBorder="1" applyAlignment="1">
      <alignment horizontal="left"/>
    </xf>
    <xf numFmtId="0" fontId="3" fillId="3" borderId="18" xfId="0" applyFont="1" applyFill="1" applyBorder="1" applyAlignment="1">
      <alignment horizontal="center" vertical="center"/>
    </xf>
    <xf numFmtId="0" fontId="8" fillId="2" borderId="3" xfId="0" applyFont="1" applyFill="1" applyBorder="1"/>
    <xf numFmtId="14" fontId="4" fillId="2" borderId="3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right"/>
    </xf>
    <xf numFmtId="168" fontId="4" fillId="2" borderId="3" xfId="0" applyNumberFormat="1" applyFont="1" applyFill="1" applyBorder="1" applyAlignment="1">
      <alignment horizontal="right"/>
    </xf>
    <xf numFmtId="0" fontId="4" fillId="14" borderId="3" xfId="0" applyFont="1" applyFill="1" applyBorder="1"/>
    <xf numFmtId="0" fontId="8" fillId="14" borderId="3" xfId="0" applyFont="1" applyFill="1" applyBorder="1"/>
    <xf numFmtId="0" fontId="4" fillId="14" borderId="3" xfId="0" applyFont="1" applyFill="1" applyBorder="1" applyAlignment="1">
      <alignment horizontal="center"/>
    </xf>
    <xf numFmtId="3" fontId="4" fillId="14" borderId="3" xfId="0" applyNumberFormat="1" applyFont="1" applyFill="1" applyBorder="1"/>
    <xf numFmtId="0" fontId="4" fillId="14" borderId="3" xfId="0" applyFont="1" applyFill="1" applyBorder="1" applyAlignment="1">
      <alignment horizontal="right"/>
    </xf>
    <xf numFmtId="3" fontId="4" fillId="14" borderId="3" xfId="0" applyNumberFormat="1" applyFont="1" applyFill="1" applyBorder="1" applyAlignment="1">
      <alignment horizontal="left"/>
    </xf>
    <xf numFmtId="168" fontId="4" fillId="14" borderId="3" xfId="0" applyNumberFormat="1" applyFont="1" applyFill="1" applyBorder="1"/>
    <xf numFmtId="3" fontId="4" fillId="14" borderId="3" xfId="0" applyNumberFormat="1" applyFont="1" applyFill="1" applyBorder="1" applyAlignment="1">
      <alignment horizontal="center"/>
    </xf>
    <xf numFmtId="3" fontId="4" fillId="14" borderId="3" xfId="0" applyNumberFormat="1" applyFont="1" applyFill="1" applyBorder="1" applyAlignment="1">
      <alignment horizontal="right"/>
    </xf>
    <xf numFmtId="168" fontId="4" fillId="14" borderId="3" xfId="0" applyNumberFormat="1" applyFont="1" applyFill="1" applyBorder="1" applyAlignment="1">
      <alignment horizontal="right"/>
    </xf>
    <xf numFmtId="166" fontId="4" fillId="14" borderId="3" xfId="1" applyNumberFormat="1" applyFont="1" applyFill="1" applyBorder="1" applyAlignment="1">
      <alignment horizontal="right"/>
    </xf>
    <xf numFmtId="49" fontId="4" fillId="2" borderId="3" xfId="0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right" vertical="center"/>
    </xf>
    <xf numFmtId="0" fontId="3" fillId="15" borderId="18" xfId="0" applyFont="1" applyFill="1" applyBorder="1" applyAlignment="1">
      <alignment horizontal="center" vertical="center"/>
    </xf>
    <xf numFmtId="0" fontId="3" fillId="15" borderId="7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/>
    </xf>
    <xf numFmtId="0" fontId="4" fillId="2" borderId="3" xfId="0" quotePrefix="1" applyFont="1" applyFill="1" applyBorder="1" applyAlignment="1">
      <alignment horizontal="center"/>
    </xf>
    <xf numFmtId="3" fontId="4" fillId="2" borderId="3" xfId="0" quotePrefix="1" applyNumberFormat="1" applyFont="1" applyFill="1" applyBorder="1" applyAlignment="1">
      <alignment horizontal="center"/>
    </xf>
    <xf numFmtId="171" fontId="4" fillId="2" borderId="3" xfId="0" quotePrefix="1" applyNumberFormat="1" applyFont="1" applyFill="1" applyBorder="1" applyAlignment="1">
      <alignment horizontal="center"/>
    </xf>
    <xf numFmtId="0" fontId="4" fillId="2" borderId="3" xfId="0" quotePrefix="1" applyFont="1" applyFill="1" applyBorder="1"/>
    <xf numFmtId="171" fontId="4" fillId="2" borderId="3" xfId="0" applyNumberFormat="1" applyFont="1" applyFill="1" applyBorder="1" applyAlignment="1">
      <alignment horizontal="center"/>
    </xf>
    <xf numFmtId="172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173" fontId="4" fillId="2" borderId="3" xfId="0" applyNumberFormat="1" applyFont="1" applyFill="1" applyBorder="1" applyAlignment="1">
      <alignment horizontal="center"/>
    </xf>
    <xf numFmtId="174" fontId="4" fillId="2" borderId="3" xfId="0" applyNumberFormat="1" applyFont="1" applyFill="1" applyBorder="1" applyAlignment="1">
      <alignment horizontal="center"/>
    </xf>
    <xf numFmtId="4" fontId="4" fillId="2" borderId="0" xfId="0" applyNumberFormat="1" applyFont="1" applyFill="1" applyAlignment="1">
      <alignment horizontal="center"/>
    </xf>
    <xf numFmtId="49" fontId="8" fillId="2" borderId="3" xfId="0" applyNumberFormat="1" applyFont="1" applyFill="1" applyBorder="1" applyAlignment="1">
      <alignment horizontal="left"/>
    </xf>
    <xf numFmtId="174" fontId="4" fillId="2" borderId="3" xfId="0" quotePrefix="1" applyNumberFormat="1" applyFont="1" applyFill="1" applyBorder="1" applyAlignment="1">
      <alignment horizontal="center"/>
    </xf>
    <xf numFmtId="165" fontId="3" fillId="3" borderId="6" xfId="0" applyNumberFormat="1" applyFont="1" applyFill="1" applyBorder="1" applyAlignment="1">
      <alignment horizontal="right" wrapText="1"/>
    </xf>
    <xf numFmtId="0" fontId="4" fillId="16" borderId="3" xfId="0" applyFont="1" applyFill="1" applyBorder="1"/>
    <xf numFmtId="0" fontId="8" fillId="16" borderId="3" xfId="0" applyFont="1" applyFill="1" applyBorder="1"/>
    <xf numFmtId="0" fontId="4" fillId="16" borderId="3" xfId="0" applyFont="1" applyFill="1" applyBorder="1" applyAlignment="1">
      <alignment horizontal="center"/>
    </xf>
    <xf numFmtId="0" fontId="4" fillId="16" borderId="3" xfId="0" applyFont="1" applyFill="1" applyBorder="1" applyAlignment="1">
      <alignment horizontal="right"/>
    </xf>
    <xf numFmtId="3" fontId="4" fillId="16" borderId="3" xfId="0" applyNumberFormat="1" applyFont="1" applyFill="1" applyBorder="1" applyAlignment="1">
      <alignment horizontal="left"/>
    </xf>
    <xf numFmtId="166" fontId="4" fillId="16" borderId="3" xfId="1" applyNumberFormat="1" applyFont="1" applyFill="1" applyBorder="1" applyAlignment="1">
      <alignment horizontal="right"/>
    </xf>
    <xf numFmtId="168" fontId="4" fillId="16" borderId="3" xfId="0" applyNumberFormat="1" applyFont="1" applyFill="1" applyBorder="1" applyAlignment="1">
      <alignment horizontal="right"/>
    </xf>
    <xf numFmtId="3" fontId="4" fillId="2" borderId="17" xfId="0" applyNumberFormat="1" applyFont="1" applyFill="1" applyBorder="1" applyAlignment="1">
      <alignment horizontal="center" vertical="center"/>
    </xf>
    <xf numFmtId="169" fontId="8" fillId="2" borderId="73" xfId="3" applyNumberFormat="1" applyFont="1" applyFill="1" applyBorder="1" applyAlignment="1">
      <alignment horizontal="center" vertical="center"/>
    </xf>
    <xf numFmtId="0" fontId="4" fillId="12" borderId="74" xfId="3" applyNumberFormat="1" applyFont="1" applyFill="1" applyBorder="1" applyAlignment="1">
      <alignment horizontal="center" vertical="center"/>
    </xf>
    <xf numFmtId="170" fontId="4" fillId="11" borderId="74" xfId="1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vertical="center"/>
    </xf>
    <xf numFmtId="3" fontId="4" fillId="2" borderId="10" xfId="0" applyNumberFormat="1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left" vertical="center"/>
    </xf>
    <xf numFmtId="3" fontId="4" fillId="2" borderId="37" xfId="0" applyNumberFormat="1" applyFont="1" applyFill="1" applyBorder="1" applyAlignment="1">
      <alignment horizontal="center" vertical="center"/>
    </xf>
    <xf numFmtId="169" fontId="8" fillId="2" borderId="33" xfId="3" applyNumberFormat="1" applyFont="1" applyFill="1" applyBorder="1" applyAlignment="1">
      <alignment horizontal="center" vertical="center"/>
    </xf>
    <xf numFmtId="3" fontId="4" fillId="12" borderId="75" xfId="3" applyNumberFormat="1" applyFont="1" applyFill="1" applyBorder="1" applyAlignment="1">
      <alignment horizontal="center" vertical="center"/>
    </xf>
    <xf numFmtId="170" fontId="4" fillId="11" borderId="75" xfId="1" applyNumberFormat="1" applyFont="1" applyFill="1" applyBorder="1" applyAlignment="1">
      <alignment horizontal="center" vertical="center"/>
    </xf>
    <xf numFmtId="0" fontId="4" fillId="12" borderId="75" xfId="3" applyNumberFormat="1" applyFont="1" applyFill="1" applyBorder="1" applyAlignment="1">
      <alignment horizontal="center" vertical="center"/>
    </xf>
    <xf numFmtId="3" fontId="4" fillId="2" borderId="28" xfId="0" applyNumberFormat="1" applyFont="1" applyFill="1" applyBorder="1" applyAlignment="1">
      <alignment horizontal="center" vertical="center"/>
    </xf>
    <xf numFmtId="3" fontId="4" fillId="2" borderId="14" xfId="0" applyNumberFormat="1" applyFont="1" applyFill="1" applyBorder="1" applyAlignment="1">
      <alignment horizontal="center" vertical="center"/>
    </xf>
    <xf numFmtId="3" fontId="4" fillId="2" borderId="73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4" fillId="2" borderId="36" xfId="0" applyNumberFormat="1" applyFont="1" applyFill="1" applyBorder="1" applyAlignment="1">
      <alignment horizontal="center" vertical="center"/>
    </xf>
    <xf numFmtId="3" fontId="4" fillId="2" borderId="11" xfId="0" applyNumberFormat="1" applyFont="1" applyFill="1" applyBorder="1" applyAlignment="1">
      <alignment horizontal="center" vertical="center"/>
    </xf>
    <xf numFmtId="3" fontId="4" fillId="2" borderId="11" xfId="0" quotePrefix="1" applyNumberFormat="1" applyFont="1" applyFill="1" applyBorder="1" applyAlignment="1">
      <alignment horizontal="center" vertical="center"/>
    </xf>
    <xf numFmtId="170" fontId="8" fillId="11" borderId="44" xfId="3" applyNumberFormat="1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4" fillId="2" borderId="76" xfId="0" applyFont="1" applyFill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3" fontId="4" fillId="2" borderId="33" xfId="0" applyNumberFormat="1" applyFont="1" applyFill="1" applyBorder="1" applyAlignment="1">
      <alignment horizontal="center" vertical="center"/>
    </xf>
    <xf numFmtId="3" fontId="4" fillId="2" borderId="77" xfId="0" applyNumberFormat="1" applyFont="1" applyFill="1" applyBorder="1" applyAlignment="1">
      <alignment horizontal="center" vertical="center"/>
    </xf>
    <xf numFmtId="3" fontId="4" fillId="2" borderId="23" xfId="0" applyNumberFormat="1" applyFont="1" applyFill="1" applyBorder="1" applyAlignment="1">
      <alignment horizontal="center" vertical="center"/>
    </xf>
    <xf numFmtId="14" fontId="3" fillId="3" borderId="6" xfId="0" applyNumberFormat="1" applyFont="1" applyFill="1" applyBorder="1" applyAlignment="1">
      <alignment horizontal="center" vertical="center"/>
    </xf>
    <xf numFmtId="14" fontId="0" fillId="0" borderId="0" xfId="0" applyNumberFormat="1"/>
    <xf numFmtId="14" fontId="4" fillId="2" borderId="3" xfId="0" quotePrefix="1" applyNumberFormat="1" applyFont="1" applyFill="1" applyBorder="1" applyAlignment="1">
      <alignment horizontal="center"/>
    </xf>
    <xf numFmtId="0" fontId="8" fillId="14" borderId="3" xfId="0" applyFont="1" applyFill="1" applyBorder="1" applyAlignment="1">
      <alignment horizontal="left"/>
    </xf>
    <xf numFmtId="14" fontId="4" fillId="14" borderId="3" xfId="0" applyNumberFormat="1" applyFont="1" applyFill="1" applyBorder="1" applyAlignment="1">
      <alignment horizontal="center"/>
    </xf>
    <xf numFmtId="175" fontId="4" fillId="2" borderId="3" xfId="0" applyNumberFormat="1" applyFont="1" applyFill="1" applyBorder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0" fillId="0" borderId="0" xfId="0" applyAlignment="1">
      <alignment horizontal="right"/>
    </xf>
    <xf numFmtId="3" fontId="4" fillId="16" borderId="3" xfId="0" applyNumberFormat="1" applyFont="1" applyFill="1" applyBorder="1" applyAlignment="1">
      <alignment horizontal="right"/>
    </xf>
    <xf numFmtId="4" fontId="4" fillId="2" borderId="3" xfId="0" applyNumberFormat="1" applyFont="1" applyFill="1" applyBorder="1" applyAlignment="1">
      <alignment horizontal="right"/>
    </xf>
    <xf numFmtId="14" fontId="4" fillId="2" borderId="3" xfId="0" applyNumberFormat="1" applyFont="1" applyFill="1" applyBorder="1" applyAlignment="1">
      <alignment horizontal="right"/>
    </xf>
    <xf numFmtId="14" fontId="4" fillId="2" borderId="3" xfId="0" quotePrefix="1" applyNumberFormat="1" applyFont="1" applyFill="1" applyBorder="1" applyAlignment="1">
      <alignment horizontal="right"/>
    </xf>
    <xf numFmtId="14" fontId="0" fillId="0" borderId="0" xfId="0" applyNumberFormat="1" applyAlignment="1">
      <alignment horizontal="right"/>
    </xf>
    <xf numFmtId="14" fontId="4" fillId="14" borderId="3" xfId="0" applyNumberFormat="1" applyFont="1" applyFill="1" applyBorder="1" applyAlignment="1">
      <alignment horizontal="right"/>
    </xf>
    <xf numFmtId="0" fontId="8" fillId="5" borderId="3" xfId="0" applyFont="1" applyFill="1" applyBorder="1" applyAlignment="1">
      <alignment horizontal="left"/>
    </xf>
    <xf numFmtId="0" fontId="8" fillId="0" borderId="3" xfId="0" applyFont="1" applyBorder="1" applyAlignment="1">
      <alignment horizontal="left"/>
    </xf>
    <xf numFmtId="173" fontId="4" fillId="2" borderId="3" xfId="0" applyNumberFormat="1" applyFont="1" applyFill="1" applyBorder="1" applyAlignment="1">
      <alignment horizontal="right"/>
    </xf>
    <xf numFmtId="1" fontId="4" fillId="2" borderId="3" xfId="0" applyNumberFormat="1" applyFont="1" applyFill="1" applyBorder="1" applyAlignment="1">
      <alignment horizontal="right"/>
    </xf>
    <xf numFmtId="1" fontId="4" fillId="14" borderId="3" xfId="0" applyNumberFormat="1" applyFont="1" applyFill="1" applyBorder="1" applyAlignment="1">
      <alignment horizontal="right"/>
    </xf>
    <xf numFmtId="4" fontId="4" fillId="14" borderId="3" xfId="0" applyNumberFormat="1" applyFont="1" applyFill="1" applyBorder="1" applyAlignment="1">
      <alignment horizontal="right"/>
    </xf>
    <xf numFmtId="167" fontId="4" fillId="14" borderId="3" xfId="0" applyNumberFormat="1" applyFont="1" applyFill="1" applyBorder="1" applyAlignment="1">
      <alignment horizontal="right"/>
    </xf>
    <xf numFmtId="2" fontId="3" fillId="3" borderId="6" xfId="0" applyNumberFormat="1" applyFont="1" applyFill="1" applyBorder="1" applyAlignment="1">
      <alignment horizontal="center" vertical="center"/>
    </xf>
    <xf numFmtId="2" fontId="4" fillId="2" borderId="3" xfId="0" applyNumberFormat="1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2" fontId="4" fillId="2" borderId="0" xfId="0" applyNumberFormat="1" applyFont="1" applyFill="1" applyAlignment="1">
      <alignment horizontal="center"/>
    </xf>
    <xf numFmtId="1" fontId="3" fillId="3" borderId="6" xfId="0" applyNumberFormat="1" applyFont="1" applyFill="1" applyBorder="1" applyAlignment="1">
      <alignment horizontal="center" vertical="center"/>
    </xf>
    <xf numFmtId="1" fontId="4" fillId="2" borderId="3" xfId="0" applyNumberFormat="1" applyFont="1" applyFill="1" applyBorder="1" applyAlignment="1">
      <alignment horizontal="center"/>
    </xf>
    <xf numFmtId="1" fontId="4" fillId="4" borderId="3" xfId="0" applyNumberFormat="1" applyFont="1" applyFill="1" applyBorder="1" applyAlignment="1">
      <alignment horizontal="center"/>
    </xf>
    <xf numFmtId="1" fontId="4" fillId="2" borderId="0" xfId="0" applyNumberFormat="1" applyFont="1" applyFill="1" applyAlignment="1">
      <alignment horizontal="center"/>
    </xf>
    <xf numFmtId="14" fontId="4" fillId="4" borderId="3" xfId="0" applyNumberFormat="1" applyFont="1" applyFill="1" applyBorder="1" applyAlignment="1">
      <alignment horizontal="center"/>
    </xf>
    <xf numFmtId="2" fontId="4" fillId="2" borderId="3" xfId="0" applyNumberFormat="1" applyFont="1" applyFill="1" applyBorder="1"/>
    <xf numFmtId="2" fontId="4" fillId="4" borderId="3" xfId="0" applyNumberFormat="1" applyFont="1" applyFill="1" applyBorder="1"/>
    <xf numFmtId="14" fontId="4" fillId="2" borderId="0" xfId="0" applyNumberFormat="1" applyFont="1" applyFill="1" applyAlignment="1">
      <alignment horizontal="center"/>
    </xf>
    <xf numFmtId="176" fontId="4" fillId="2" borderId="3" xfId="0" applyNumberFormat="1" applyFont="1" applyFill="1" applyBorder="1" applyAlignment="1">
      <alignment horizontal="center"/>
    </xf>
    <xf numFmtId="176" fontId="4" fillId="4" borderId="3" xfId="0" applyNumberFormat="1" applyFont="1" applyFill="1" applyBorder="1" applyAlignment="1">
      <alignment horizontal="center"/>
    </xf>
    <xf numFmtId="3" fontId="3" fillId="3" borderId="6" xfId="0" applyNumberFormat="1" applyFont="1" applyFill="1" applyBorder="1" applyAlignment="1">
      <alignment horizontal="center" vertical="center"/>
    </xf>
    <xf numFmtId="3" fontId="4" fillId="2" borderId="0" xfId="0" applyNumberFormat="1" applyFont="1" applyFill="1"/>
    <xf numFmtId="2" fontId="4" fillId="2" borderId="3" xfId="0" applyNumberFormat="1" applyFont="1" applyFill="1" applyBorder="1" applyAlignment="1">
      <alignment horizontal="right"/>
    </xf>
    <xf numFmtId="0" fontId="3" fillId="7" borderId="6" xfId="0" applyFont="1" applyFill="1" applyBorder="1" applyAlignment="1">
      <alignment horizontal="center" vertical="center" wrapText="1"/>
    </xf>
    <xf numFmtId="0" fontId="3" fillId="7" borderId="23" xfId="0" applyFont="1" applyFill="1" applyBorder="1" applyAlignment="1">
      <alignment horizontal="center" vertical="center" wrapText="1"/>
    </xf>
    <xf numFmtId="9" fontId="3" fillId="7" borderId="18" xfId="3" applyFont="1" applyFill="1" applyBorder="1" applyAlignment="1">
      <alignment horizontal="center" vertical="center"/>
    </xf>
    <xf numFmtId="9" fontId="3" fillId="7" borderId="24" xfId="3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3" fontId="8" fillId="2" borderId="50" xfId="0" applyNumberFormat="1" applyFont="1" applyFill="1" applyBorder="1" applyAlignment="1">
      <alignment horizontal="center" vertical="center"/>
    </xf>
    <xf numFmtId="3" fontId="8" fillId="2" borderId="39" xfId="0" applyNumberFormat="1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3" fontId="8" fillId="2" borderId="37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3" fontId="8" fillId="2" borderId="6" xfId="0" applyNumberFormat="1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23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center" vertical="center" wrapText="1"/>
    </xf>
    <xf numFmtId="0" fontId="3" fillId="7" borderId="38" xfId="0" applyFont="1" applyFill="1" applyBorder="1" applyAlignment="1">
      <alignment horizontal="center" vertical="center" wrapText="1"/>
    </xf>
    <xf numFmtId="9" fontId="3" fillId="7" borderId="19" xfId="3" applyFont="1" applyFill="1" applyBorder="1" applyAlignment="1">
      <alignment horizontal="center" vertical="center"/>
    </xf>
    <xf numFmtId="9" fontId="3" fillId="7" borderId="25" xfId="3" applyFont="1" applyFill="1" applyBorder="1" applyAlignment="1">
      <alignment horizontal="center" vertical="center"/>
    </xf>
    <xf numFmtId="0" fontId="3" fillId="8" borderId="51" xfId="0" applyFont="1" applyFill="1" applyBorder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3" fillId="8" borderId="52" xfId="0" applyFont="1" applyFill="1" applyBorder="1" applyAlignment="1">
      <alignment horizontal="center" vertical="center"/>
    </xf>
    <xf numFmtId="0" fontId="3" fillId="13" borderId="53" xfId="0" applyFont="1" applyFill="1" applyBorder="1" applyAlignment="1">
      <alignment horizontal="center" vertical="center"/>
    </xf>
    <xf numFmtId="0" fontId="3" fillId="13" borderId="21" xfId="0" applyFont="1" applyFill="1" applyBorder="1" applyAlignment="1">
      <alignment horizontal="center" vertical="center"/>
    </xf>
    <xf numFmtId="0" fontId="3" fillId="13" borderId="61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3" fontId="8" fillId="2" borderId="17" xfId="0" applyNumberFormat="1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3" fillId="7" borderId="37" xfId="0" applyFont="1" applyFill="1" applyBorder="1" applyAlignment="1">
      <alignment horizontal="center" vertical="center" wrapText="1"/>
    </xf>
  </cellXfs>
  <cellStyles count="4">
    <cellStyle name="Normale" xfId="0" builtinId="0"/>
    <cellStyle name="Normale 2" xfId="2" xr:uid="{E7498265-2AFF-4D89-B0DB-9FCCE00E9E5E}"/>
    <cellStyle name="Percentuale" xfId="3" builtinId="5"/>
    <cellStyle name="Valuta" xfId="1" builtinId="4"/>
  </cellStyles>
  <dxfs count="17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9900"/>
      <color rgb="FF009999"/>
      <color rgb="FFCC00CC"/>
      <color rgb="FF996600"/>
      <color rgb="FF000000"/>
      <color rgb="FF00CC99"/>
      <color rgb="FFFFCCFF"/>
      <color rgb="FFFF66CC"/>
      <color rgb="FFFFCC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00AF1-DF69-4677-8542-0F2F4D70BBD5}">
  <sheetPr>
    <tabColor theme="1"/>
  </sheetPr>
  <dimension ref="A1:AB48"/>
  <sheetViews>
    <sheetView topLeftCell="D4" zoomScale="64" zoomScaleNormal="50" workbookViewId="0">
      <selection activeCell="U20" sqref="U20"/>
    </sheetView>
  </sheetViews>
  <sheetFormatPr defaultColWidth="8.83203125" defaultRowHeight="16" x14ac:dyDescent="0.35"/>
  <cols>
    <col min="1" max="1" width="2.33203125" style="53" customWidth="1"/>
    <col min="2" max="2" width="15.9140625" style="53" customWidth="1"/>
    <col min="3" max="3" width="24" style="53" customWidth="1"/>
    <col min="4" max="4" width="7.5" style="53" customWidth="1"/>
    <col min="5" max="5" width="9.5" style="53" bestFit="1" customWidth="1"/>
    <col min="6" max="6" width="16.33203125" style="53" bestFit="1" customWidth="1"/>
    <col min="7" max="7" width="14.58203125" style="53" customWidth="1"/>
    <col min="8" max="8" width="12.58203125" style="53" bestFit="1" customWidth="1"/>
    <col min="9" max="9" width="13.08203125" style="53" customWidth="1"/>
    <col min="10" max="10" width="12.1640625" style="53" customWidth="1"/>
    <col min="11" max="11" width="3.4140625" style="88" customWidth="1"/>
    <col min="12" max="12" width="8.5" style="53" hidden="1" customWidth="1"/>
    <col min="13" max="13" width="9.9140625" style="53" hidden="1" customWidth="1"/>
    <col min="14" max="15" width="9.1640625" style="53" hidden="1" customWidth="1"/>
    <col min="16" max="17" width="7.1640625" style="53" hidden="1" customWidth="1"/>
    <col min="18" max="19" width="9.1640625" style="53" hidden="1" customWidth="1"/>
    <col min="20" max="20" width="15.9140625" style="53" customWidth="1"/>
    <col min="21" max="21" width="24" style="53" customWidth="1"/>
    <col min="22" max="22" width="7.5" style="53" customWidth="1"/>
    <col min="23" max="23" width="9.5" style="53" bestFit="1" customWidth="1"/>
    <col min="24" max="24" width="16.58203125" style="53" bestFit="1" customWidth="1"/>
    <col min="25" max="25" width="14.58203125" style="53" customWidth="1"/>
    <col min="26" max="26" width="12.58203125" style="53" bestFit="1" customWidth="1"/>
    <col min="27" max="27" width="13.08203125" style="53" customWidth="1"/>
    <col min="28" max="28" width="14.83203125" style="53" customWidth="1"/>
    <col min="29" max="29" width="8.83203125" style="53"/>
    <col min="30" max="30" width="21.5" style="53" bestFit="1" customWidth="1"/>
    <col min="31" max="32" width="8.83203125" style="53"/>
    <col min="33" max="33" width="12.08203125" style="53" bestFit="1" customWidth="1"/>
    <col min="34" max="34" width="11.9140625" style="53" bestFit="1" customWidth="1"/>
    <col min="35" max="35" width="15.75" style="53" bestFit="1" customWidth="1"/>
    <col min="36" max="36" width="13.25" style="53" bestFit="1" customWidth="1"/>
    <col min="37" max="37" width="16.1640625" style="53" customWidth="1"/>
    <col min="38" max="16384" width="8.83203125" style="53"/>
  </cols>
  <sheetData>
    <row r="1" spans="2:28" ht="7.25" customHeight="1" thickBot="1" x14ac:dyDescent="0.4"/>
    <row r="2" spans="2:28" ht="16.25" customHeight="1" thickBot="1" x14ac:dyDescent="0.4">
      <c r="B2" s="284" t="s">
        <v>4037</v>
      </c>
      <c r="C2" s="286" t="s">
        <v>4049</v>
      </c>
      <c r="D2" s="279" t="s">
        <v>7591</v>
      </c>
      <c r="E2" s="280"/>
      <c r="F2" s="268" t="s">
        <v>7592</v>
      </c>
      <c r="G2" s="268" t="s">
        <v>7611</v>
      </c>
      <c r="H2" s="270" t="s">
        <v>7593</v>
      </c>
      <c r="I2" s="290" t="s">
        <v>7594</v>
      </c>
      <c r="J2" s="290" t="s">
        <v>7608</v>
      </c>
      <c r="K2" s="89"/>
      <c r="L2" s="292" t="s">
        <v>7595</v>
      </c>
      <c r="M2" s="293"/>
      <c r="N2" s="293"/>
      <c r="O2" s="294"/>
      <c r="P2" s="295" t="s">
        <v>7596</v>
      </c>
      <c r="Q2" s="296"/>
      <c r="R2" s="296"/>
      <c r="S2" s="297"/>
      <c r="T2" s="284" t="s">
        <v>4037</v>
      </c>
      <c r="U2" s="286" t="s">
        <v>4049</v>
      </c>
      <c r="V2" s="279" t="s">
        <v>7591</v>
      </c>
      <c r="W2" s="280"/>
      <c r="X2" s="268" t="s">
        <v>12046</v>
      </c>
      <c r="Y2" s="268" t="s">
        <v>7596</v>
      </c>
      <c r="Z2" s="270" t="s">
        <v>7593</v>
      </c>
      <c r="AA2" s="290" t="s">
        <v>7594</v>
      </c>
      <c r="AB2" s="290" t="s">
        <v>12047</v>
      </c>
    </row>
    <row r="3" spans="2:28" ht="17" customHeight="1" thickBot="1" x14ac:dyDescent="0.4">
      <c r="B3" s="285"/>
      <c r="C3" s="287"/>
      <c r="D3" s="288"/>
      <c r="E3" s="289"/>
      <c r="F3" s="269"/>
      <c r="G3" s="269"/>
      <c r="H3" s="271"/>
      <c r="I3" s="291"/>
      <c r="J3" s="291"/>
      <c r="K3" s="90"/>
      <c r="L3" s="110" t="s">
        <v>7597</v>
      </c>
      <c r="M3" s="111" t="s">
        <v>7598</v>
      </c>
      <c r="N3" s="112" t="s">
        <v>7599</v>
      </c>
      <c r="O3" s="113" t="s">
        <v>7600</v>
      </c>
      <c r="P3" s="114" t="s">
        <v>7597</v>
      </c>
      <c r="Q3" s="115" t="s">
        <v>7598</v>
      </c>
      <c r="R3" s="116" t="s">
        <v>7599</v>
      </c>
      <c r="S3" s="117" t="s">
        <v>7600</v>
      </c>
      <c r="T3" s="285"/>
      <c r="U3" s="287"/>
      <c r="V3" s="288"/>
      <c r="W3" s="289"/>
      <c r="X3" s="269"/>
      <c r="Y3" s="303"/>
      <c r="Z3" s="271"/>
      <c r="AA3" s="291"/>
      <c r="AB3" s="291"/>
    </row>
    <row r="4" spans="2:28" ht="16.5" thickTop="1" x14ac:dyDescent="0.35">
      <c r="B4" s="282" t="s">
        <v>7601</v>
      </c>
      <c r="C4" s="59" t="s">
        <v>4047</v>
      </c>
      <c r="D4" s="283">
        <f>SUM(E4:E7)</f>
        <v>287</v>
      </c>
      <c r="E4" s="60">
        <f>IF(COUNTIF('1. Precursorie'!B:B,CRUSCOTTO!C4)=(CRUSCOTTO!F4+CRUSCOTTO!G4),CRUSCOTTO!F4+CRUSCOTTO!G4,"Errore")</f>
        <v>99</v>
      </c>
      <c r="F4" s="60">
        <f>COUNTIFS('1. Precursorie'!B:B,CRUSCOTTO!C4,'1. Precursorie'!J:J,"-")</f>
        <v>60</v>
      </c>
      <c r="G4" s="61">
        <f>COUNTIFS('1. Precursorie'!B:B,CRUSCOTTO!C4,'1. Precursorie'!J:J,"Variante")</f>
        <v>39</v>
      </c>
      <c r="H4" s="134">
        <f>(E4-I4)/E4</f>
        <v>0.74747474747474751</v>
      </c>
      <c r="I4" s="118">
        <f>IF(G4=0,O4,O4+S4)</f>
        <v>25</v>
      </c>
      <c r="J4" s="141">
        <f>SUMIF('1. Precursorie'!B:B,CRUSCOTTO!C4,'1. Precursorie'!S:S)</f>
        <v>3630</v>
      </c>
      <c r="K4" s="92"/>
      <c r="L4" s="93">
        <f>COUNTIFS('1. Precursorie'!B:B,CRUSCOTTO!C4,'1. Precursorie'!J:J,"-",'1. Precursorie'!P:P,"Nuova")</f>
        <v>26</v>
      </c>
      <c r="M4" s="62">
        <f>COUNTIFS('1. Precursorie'!B:B,CRUSCOTTO!C4,'1. Precursorie'!J:J,"-",'1. Precursorie'!P:P,"Usata")</f>
        <v>24</v>
      </c>
      <c r="N4" s="62">
        <f>COUNTIFS('1. Precursorie'!B:B,CRUSCOTTO!C4,'1. Precursorie'!J:J,"-",'1. Precursorie'!P:P,"2a scelta")</f>
        <v>1</v>
      </c>
      <c r="O4" s="94">
        <f>COUNTIFS('1. Precursorie'!B:B,CRUSCOTTO!C4,'1. Precursorie'!J:J,"-",'1. Precursorie'!P:P,"Manca")</f>
        <v>9</v>
      </c>
      <c r="P4" s="104">
        <f>IF(G4=0,"-",COUNTIFS('1. Precursorie'!B:B,CRUSCOTTO!C4,'1. Precursorie'!J:J,"Variante",'1. Precursorie'!P:P,"Nuova"))</f>
        <v>8</v>
      </c>
      <c r="Q4" s="62">
        <f>IF(G4=0,"-",COUNTIFS('1. Precursorie'!B:B,CRUSCOTTO!C4,'1. Precursorie'!J:J,"Variante",'1. Precursorie'!P:P,"Usata"))</f>
        <v>13</v>
      </c>
      <c r="R4" s="62">
        <f>IF(G4=0,"-",COUNTIFS('1. Precursorie'!B:B,CRUSCOTTO!C4,'1. Precursorie'!J:J,"Variante",'1. Precursorie'!P:P,"2a scelta"))</f>
        <v>2</v>
      </c>
      <c r="S4" s="94">
        <f>IF(G4=0,"-",COUNTIFS('1. Precursorie'!B:B,CRUSCOTTO!C4,'1. Precursorie'!J:J,"Variante",'1. Precursorie'!P:P,"Manca"))</f>
        <v>16</v>
      </c>
      <c r="T4" s="272" t="s">
        <v>12051</v>
      </c>
      <c r="U4" s="73" t="s">
        <v>12052</v>
      </c>
      <c r="V4" s="275">
        <f>SUM(W4:W7)</f>
        <v>767</v>
      </c>
      <c r="W4" s="74">
        <f>COUNTIF('13. Internazionali'!B:B,"13. Internazionali")-COUNTIF('13. Internazionali'!P:P,"n/a")</f>
        <v>332</v>
      </c>
      <c r="X4" s="74">
        <f>COUNTIF('13. Internazionali'!P:P,"Nuova")+COUNTIF('13. Internazionali'!P:P,"Usata")+COUNTIF('13. Internazionali'!P:P,"2a Scelta")</f>
        <v>190</v>
      </c>
      <c r="Y4" s="217" t="s">
        <v>0</v>
      </c>
      <c r="Z4" s="137">
        <f>(X4)/W4</f>
        <v>0.57228915662650603</v>
      </c>
      <c r="AA4" s="121">
        <f>COUNTIF('13. Internazionali'!P:P,"Manca")</f>
        <v>138</v>
      </c>
      <c r="AB4" s="144">
        <f>SUMIF('13. Internazionali'!P:P,"Usata",'13. Internazionali'!M:M)+1.5*SUMIF('13. Internazionali'!P:P,"Nuova",'13. Internazionali'!M:M)</f>
        <v>1216.5</v>
      </c>
    </row>
    <row r="5" spans="2:28" x14ac:dyDescent="0.35">
      <c r="B5" s="273"/>
      <c r="C5" s="63" t="s">
        <v>4175</v>
      </c>
      <c r="D5" s="277"/>
      <c r="E5" s="64">
        <f>IF(COUNTIF('1. Precursorie'!B:B,CRUSCOTTO!C5)=(CRUSCOTTO!F5+CRUSCOTTO!G5),CRUSCOTTO!F5+CRUSCOTTO!G5,"Errore")</f>
        <v>23</v>
      </c>
      <c r="F5" s="64">
        <f>COUNTIFS('1. Precursorie'!B:B,CRUSCOTTO!C5,'1. Precursorie'!J:J,"-")</f>
        <v>13</v>
      </c>
      <c r="G5" s="65">
        <f>COUNTIFS('1. Precursorie'!B:B,CRUSCOTTO!C5,'1. Precursorie'!J:J,"Variante")</f>
        <v>10</v>
      </c>
      <c r="H5" s="135">
        <f t="shared" ref="H5:H6" si="0">(E5-I5)/E5</f>
        <v>0.95652173913043481</v>
      </c>
      <c r="I5" s="119">
        <f t="shared" ref="I5:I15" si="1">IF(G5=0,O5,O5+S5)</f>
        <v>1</v>
      </c>
      <c r="J5" s="142">
        <f>SUMIF('1. Precursorie'!B:B,CRUSCOTTO!C5,'1. Precursorie'!S:S)</f>
        <v>2342</v>
      </c>
      <c r="K5" s="91"/>
      <c r="L5" s="95">
        <f>COUNTIFS('1. Precursorie'!B:B,CRUSCOTTO!C5,'1. Precursorie'!J:J,"-",'1. Precursorie'!P:P,"Nuova")</f>
        <v>10</v>
      </c>
      <c r="M5" s="65">
        <f>COUNTIFS('1. Precursorie'!B:B,CRUSCOTTO!C5,'1. Precursorie'!J:J,"-",'1. Precursorie'!P:P,"Usata")</f>
        <v>3</v>
      </c>
      <c r="N5" s="66">
        <f>COUNTIFS('1. Precursorie'!B:B,CRUSCOTTO!C5,'1. Precursorie'!J:J,"-",'1. Precursorie'!P:P,"2a scelta")</f>
        <v>0</v>
      </c>
      <c r="O5" s="96">
        <f>COUNTIFS('1. Precursorie'!B:B,CRUSCOTTO!C5,'1. Precursorie'!J:J,"-",'1. Precursorie'!P:P,"Manca")</f>
        <v>0</v>
      </c>
      <c r="P5" s="105">
        <f>IF(G5=0,"-",COUNTIFS('1. Precursorie'!B:B,CRUSCOTTO!C5,'1. Precursorie'!J:J,"Variante",'1. Precursorie'!P:P,"Nuova"))</f>
        <v>4</v>
      </c>
      <c r="Q5" s="66">
        <f>IF(G5=0,"-",COUNTIFS('1. Precursorie'!B:B,CRUSCOTTO!C5,'1. Precursorie'!J:J,"Variante",'1. Precursorie'!P:P,"Usata"))</f>
        <v>5</v>
      </c>
      <c r="R5" s="66">
        <f>IF(G5=0,"-",COUNTIFS('1. Precursorie'!B:B,CRUSCOTTO!C5,'1. Precursorie'!J:J,"Variante",'1. Precursorie'!P:P,"2a scelta"))</f>
        <v>0</v>
      </c>
      <c r="S5" s="96">
        <f>IF(G5=0,"-",COUNTIFS('1. Precursorie'!B:B,CRUSCOTTO!C5,'1. Precursorie'!J:J,"Variante",'1. Precursorie'!P:P,"Manca"))</f>
        <v>1</v>
      </c>
      <c r="T5" s="273"/>
      <c r="U5" s="205" t="s">
        <v>12053</v>
      </c>
      <c r="V5" s="277"/>
      <c r="W5" s="206">
        <f>COUNTIF('13. Internazionali'!B:B,"13. Internazionali")-COUNTIF('13. Internazionali'!R:R,"n/a")</f>
        <v>111</v>
      </c>
      <c r="X5" s="206">
        <f>COUNTIF('13. Internazionali'!R:R,"Nuova")+COUNTIF('13. Internazionali'!R:R,"Usata")+COUNTIF('13. Internazionali'!R:R,"2a Scelta")</f>
        <v>34</v>
      </c>
      <c r="Y5" s="218" t="s">
        <v>0</v>
      </c>
      <c r="Z5" s="138">
        <f>(X5)/W5</f>
        <v>0.30630630630630629</v>
      </c>
      <c r="AA5" s="122">
        <f>COUNTIF('13. Internazionali'!R:R,"Manca")</f>
        <v>77</v>
      </c>
      <c r="AB5" s="145">
        <f>SUMIF('13. Internazionali'!R:R,"Usata",'13. Internazionali'!N:N)+1.5*SUMIF('13. Internazionali'!R:R,"Nuova",'13. Internazionali'!N:N)</f>
        <v>208</v>
      </c>
    </row>
    <row r="6" spans="2:28" x14ac:dyDescent="0.35">
      <c r="B6" s="273"/>
      <c r="C6" s="67" t="s">
        <v>4180</v>
      </c>
      <c r="D6" s="277"/>
      <c r="E6" s="64">
        <f>IF(COUNTIF('1. Precursorie'!B:B,CRUSCOTTO!C6)=(CRUSCOTTO!F6+CRUSCOTTO!G6),CRUSCOTTO!F6+CRUSCOTTO!G6,"Errore")</f>
        <v>11</v>
      </c>
      <c r="F6" s="64">
        <f>COUNTIFS('1. Precursorie'!B:B,CRUSCOTTO!C6,'1. Precursorie'!J:J,"-")</f>
        <v>11</v>
      </c>
      <c r="G6" s="65">
        <f>COUNTIFS('1. Precursorie'!B:B,CRUSCOTTO!C6,'1. Precursorie'!J:J,"Variante")</f>
        <v>0</v>
      </c>
      <c r="H6" s="135">
        <f t="shared" si="0"/>
        <v>0.72727272727272729</v>
      </c>
      <c r="I6" s="119">
        <f t="shared" si="1"/>
        <v>3</v>
      </c>
      <c r="J6" s="142">
        <f>SUMIF('1. Precursorie'!B:B,CRUSCOTTO!C6,'1. Precursorie'!S:S)</f>
        <v>400</v>
      </c>
      <c r="K6" s="91"/>
      <c r="L6" s="95">
        <f>COUNTIFS('1. Precursorie'!B:B,CRUSCOTTO!C6,'1. Precursorie'!J:J,"-",'1. Precursorie'!P:P,"Nuova")</f>
        <v>6</v>
      </c>
      <c r="M6" s="65">
        <f>COUNTIFS('1. Precursorie'!B:B,CRUSCOTTO!C6,'1. Precursorie'!J:J,"-",'1. Precursorie'!P:P,"Usata")</f>
        <v>2</v>
      </c>
      <c r="N6" s="66">
        <f>COUNTIFS('1. Precursorie'!B:B,CRUSCOTTO!C6,'1. Precursorie'!J:J,"-",'1. Precursorie'!P:P,"2a scelta")</f>
        <v>0</v>
      </c>
      <c r="O6" s="96">
        <f>COUNTIFS('1. Precursorie'!B:B,CRUSCOTTO!C6,'1. Precursorie'!J:J,"-",'1. Precursorie'!P:P,"Manca")</f>
        <v>3</v>
      </c>
      <c r="P6" s="105" t="str">
        <f>IF(G6=0,"-",COUNTIFS('1. Precursorie'!B:B,CRUSCOTTO!C6,'1. Precursorie'!J:J,"Variante",'1. Precursorie'!P:P,"Nuova"))</f>
        <v>-</v>
      </c>
      <c r="Q6" s="66" t="str">
        <f>IF(G6=0,"-",COUNTIFS('1. Precursorie'!B:B,CRUSCOTTO!C6,'1. Precursorie'!J:J,"Variante",'1. Precursorie'!P:P,"Usata"))</f>
        <v>-</v>
      </c>
      <c r="R6" s="66" t="str">
        <f>IF(G6=0,"-",COUNTIFS('1. Precursorie'!B:B,CRUSCOTTO!C6,'1. Precursorie'!J:J,"Variante",'1. Precursorie'!P:P,"2a scelta"))</f>
        <v>-</v>
      </c>
      <c r="S6" s="96" t="str">
        <f>IF(G6=0,"-",COUNTIFS('1. Precursorie'!B:B,CRUSCOTTO!C6,'1. Precursorie'!J:J,"Variante",'1. Precursorie'!P:P,"Manca"))</f>
        <v>-</v>
      </c>
      <c r="T6" s="273"/>
      <c r="U6" s="205" t="s">
        <v>12054</v>
      </c>
      <c r="V6" s="277"/>
      <c r="W6" s="206" t="s">
        <v>0</v>
      </c>
      <c r="X6" s="206">
        <f>COUNTIF('13. Internazionali'!S:S,"Nuova")+COUNTIF('13. Internazionali'!S:S,"Usata")+COUNTIF('13. Internazionali'!S:S,"2a Scelta")</f>
        <v>6</v>
      </c>
      <c r="Y6" s="218" t="s">
        <v>0</v>
      </c>
      <c r="Z6" s="138" t="s">
        <v>0</v>
      </c>
      <c r="AA6" s="122" t="s">
        <v>0</v>
      </c>
      <c r="AB6" s="145">
        <v>0</v>
      </c>
    </row>
    <row r="7" spans="2:28" ht="16.5" thickBot="1" x14ac:dyDescent="0.4">
      <c r="B7" s="274"/>
      <c r="C7" s="68" t="s">
        <v>4193</v>
      </c>
      <c r="D7" s="278"/>
      <c r="E7" s="69">
        <f>IF(COUNTIF('1. Precursorie'!B:B,CRUSCOTTO!C7)=(CRUSCOTTO!F7+CRUSCOTTO!G7),CRUSCOTTO!F7+CRUSCOTTO!G7,"Errore")</f>
        <v>154</v>
      </c>
      <c r="F7" s="69">
        <f>COUNTIFS('1. Precursorie'!B:B,CRUSCOTTO!C7,'1. Precursorie'!J:J,"-")</f>
        <v>125</v>
      </c>
      <c r="G7" s="70">
        <f>COUNTIFS('1. Precursorie'!B:B,CRUSCOTTO!C7,'1. Precursorie'!J:J,"Variante")</f>
        <v>29</v>
      </c>
      <c r="H7" s="136">
        <f>(E7-I7)/E7</f>
        <v>0.97402597402597402</v>
      </c>
      <c r="I7" s="120">
        <f t="shared" si="1"/>
        <v>4</v>
      </c>
      <c r="J7" s="143">
        <f>SUMIF('1. Precursorie'!B:B,CRUSCOTTO!C7,'1. Precursorie'!S:S)</f>
        <v>4764.5</v>
      </c>
      <c r="K7" s="91"/>
      <c r="L7" s="97">
        <f>COUNTIFS('1. Precursorie'!B:B,CRUSCOTTO!C7,'1. Precursorie'!J:J,"-",'1. Precursorie'!P:P,"Nuova")</f>
        <v>78</v>
      </c>
      <c r="M7" s="70">
        <f>COUNTIFS('1. Precursorie'!B:B,CRUSCOTTO!C7,'1. Precursorie'!J:J,"-",'1. Precursorie'!P:P,"Usata")</f>
        <v>45</v>
      </c>
      <c r="N7" s="71">
        <f>COUNTIFS('1. Precursorie'!B:B,CRUSCOTTO!C7,'1. Precursorie'!J:J,"-",'1. Precursorie'!P:P,"2a scelta")</f>
        <v>2</v>
      </c>
      <c r="O7" s="98">
        <f>COUNTIFS('1. Precursorie'!B:B,CRUSCOTTO!C7,'1. Precursorie'!J:J,"-",'1. Precursorie'!P:P,"Manca")</f>
        <v>0</v>
      </c>
      <c r="P7" s="106">
        <f>IF(G7=0,"-",COUNTIFS('1. Precursorie'!B:B,CRUSCOTTO!C7,'1. Precursorie'!J:J,"Variante",'1. Precursorie'!P:P,"Nuova"))</f>
        <v>15</v>
      </c>
      <c r="Q7" s="71">
        <f>IF(G7=0,"-",COUNTIFS('1. Precursorie'!B:B,CRUSCOTTO!C7,'1. Precursorie'!J:J,"Variante",'1. Precursorie'!P:P,"Usata"))</f>
        <v>10</v>
      </c>
      <c r="R7" s="71">
        <f>IF(G7=0,"-",COUNTIFS('1. Precursorie'!B:B,CRUSCOTTO!C7,'1. Precursorie'!J:J,"Variante",'1. Precursorie'!P:P,"2a scelta"))</f>
        <v>0</v>
      </c>
      <c r="S7" s="98">
        <f>IF(G7=0,"-",COUNTIFS('1. Precursorie'!B:B,CRUSCOTTO!C7,'1. Precursorie'!J:J,"Variante",'1. Precursorie'!P:P,"Manca"))</f>
        <v>4</v>
      </c>
      <c r="T7" s="274"/>
      <c r="U7" s="207" t="s">
        <v>12055</v>
      </c>
      <c r="V7" s="278"/>
      <c r="W7" s="208">
        <f>COUNTIF('13. Internazionali'!B:B,"13. Internazionali")-COUNTIF('13. Internazionali'!Q:Q,"n/a")</f>
        <v>324</v>
      </c>
      <c r="X7" s="208">
        <f>COUNTIF('13. Internazionali'!Q:Q,"Nuova")+COUNTIF('13. Internazionali'!Q:Q,"Usata")+COUNTIF('13. Internazionali'!Q:Q,"2a Scelta")</f>
        <v>27</v>
      </c>
      <c r="Y7" s="226" t="s">
        <v>0</v>
      </c>
      <c r="Z7" s="209" t="s">
        <v>0</v>
      </c>
      <c r="AA7" s="210" t="s">
        <v>0</v>
      </c>
      <c r="AB7" s="211">
        <v>0</v>
      </c>
    </row>
    <row r="8" spans="2:28" ht="16.5" thickTop="1" x14ac:dyDescent="0.35">
      <c r="B8" s="272" t="s">
        <v>7602</v>
      </c>
      <c r="C8" s="73" t="s">
        <v>7603</v>
      </c>
      <c r="D8" s="275">
        <f>SUM(E8:E10)</f>
        <v>479</v>
      </c>
      <c r="E8" s="74">
        <f>IF(COUNTIF('2. Private'!B:B,CRUSCOTTO!C8)=(CRUSCOTTO!F8+CRUSCOTTO!G8),CRUSCOTTO!F8+CRUSCOTTO!G8,"Errore")</f>
        <v>91</v>
      </c>
      <c r="F8" s="74">
        <f>COUNTIFS('2. Private'!B:B,CRUSCOTTO!C8,'2. Private'!K:K,"-")</f>
        <v>91</v>
      </c>
      <c r="G8" s="75">
        <f>COUNTIFS('2. Private'!B:B,CRUSCOTTO!C8,'2. Private'!K:K,"Variante")</f>
        <v>0</v>
      </c>
      <c r="H8" s="137">
        <f t="shared" ref="H8:H16" si="2">(E8-I8)/E8</f>
        <v>0.76923076923076927</v>
      </c>
      <c r="I8" s="121">
        <f t="shared" si="1"/>
        <v>21</v>
      </c>
      <c r="J8" s="144">
        <f>SUMIF('2. Private'!B:B,CRUSCOTTO!C8,'2. Private'!T:T)</f>
        <v>4625</v>
      </c>
      <c r="K8" s="91"/>
      <c r="L8" s="99">
        <f>COUNTIFS('2. Private'!B:B,CRUSCOTTO!C8,'2. Private'!K:K,"-",'2. Private'!P:P,"Nuova")</f>
        <v>58</v>
      </c>
      <c r="M8" s="75">
        <f>COUNTIFS('2. Private'!B:B,CRUSCOTTO!C8,'2. Private'!K:K,"-",'2. Private'!P:P,"Usata")</f>
        <v>11</v>
      </c>
      <c r="N8" s="76">
        <f>COUNTIFS('2. Private'!B:B,CRUSCOTTO!C8,'2. Private'!K:K,"-",'2. Private'!P:P,"2a scelta")</f>
        <v>1</v>
      </c>
      <c r="O8" s="100">
        <f>COUNTIFS('2. Private'!B:B,CRUSCOTTO!C8,'2. Private'!K:K,"-",'2. Private'!P:P,"Manca")</f>
        <v>21</v>
      </c>
      <c r="P8" s="107" t="str">
        <f>IF(G8=0,"-",COUNTIFS('2. Private'!B:B,CRUSCOTTO!C8,'2. Private'!K:K,"Variante",'2. Private'!P:P,"Nuova"))</f>
        <v>-</v>
      </c>
      <c r="Q8" s="76" t="str">
        <f>IF(G8=0,"-",COUNTIFS('2. Private'!B:B,CRUSCOTTO!C8,'2. Private'!K:K,"Variante",'2. Private'!P:P,"Usata"))</f>
        <v>-</v>
      </c>
      <c r="R8" s="76" t="str">
        <f>IF(G8=0,"-",COUNTIFS('2. Private'!B:B,CRUSCOTTO!C8,'2. Private'!K:K,"Variante",'2. Private'!P:P,"2a scelta"))</f>
        <v>-</v>
      </c>
      <c r="S8" s="100" t="str">
        <f>IF(G8=0,"-",COUNTIFS('2. Private'!B:B,CRUSCOTTO!C8,'2. Private'!K:K,"Variante",'2. Private'!P:P,"Manca"))</f>
        <v>-</v>
      </c>
      <c r="T8" s="298" t="s">
        <v>12068</v>
      </c>
      <c r="U8" s="205" t="s">
        <v>12066</v>
      </c>
      <c r="V8" s="275">
        <f>W8+W9</f>
        <v>533</v>
      </c>
      <c r="W8" s="74">
        <f>COUNTIF('14. San Marino'!A:A,"14. San Marino")</f>
        <v>199</v>
      </c>
      <c r="X8" s="74">
        <f>COUNTIF('14. San Marino'!Q:Q,"Nuova")+COUNTIF('14. San Marino'!Q:Q,"Usata")+COUNTIF('14. San Marino'!Q:Q,"2a Scelta")</f>
        <v>190</v>
      </c>
      <c r="Y8" s="217">
        <f>COUNTIF('14. San Marino'!I:I,"Variante")</f>
        <v>4</v>
      </c>
      <c r="Z8" s="137">
        <f>X8/W8</f>
        <v>0.95477386934673369</v>
      </c>
      <c r="AA8" s="121">
        <f>COUNTIF('14. San Marino'!Q:Q,"Manca")</f>
        <v>9</v>
      </c>
      <c r="AB8" s="144">
        <f>SUM('14. San Marino'!T:T)</f>
        <v>428</v>
      </c>
    </row>
    <row r="9" spans="2:28" ht="15.65" customHeight="1" thickBot="1" x14ac:dyDescent="0.4">
      <c r="B9" s="273"/>
      <c r="C9" s="63" t="s">
        <v>6243</v>
      </c>
      <c r="D9" s="277"/>
      <c r="E9" s="64">
        <f>IF(COUNTIF('2. Private'!B:B,CRUSCOTTO!C9)=(CRUSCOTTO!F9+CRUSCOTTO!G9),CRUSCOTTO!F9+CRUSCOTTO!G9,"Errore")</f>
        <v>179</v>
      </c>
      <c r="F9" s="64">
        <f>COUNTIFS('2. Private'!B:B,CRUSCOTTO!C9,'2. Private'!K:K,"-")</f>
        <v>153</v>
      </c>
      <c r="G9" s="65">
        <f>COUNTIFS('2. Private'!B:B,CRUSCOTTO!C9,'2. Private'!K:K,"Variante")</f>
        <v>26</v>
      </c>
      <c r="H9" s="135">
        <f t="shared" si="2"/>
        <v>0.9050279329608939</v>
      </c>
      <c r="I9" s="119">
        <f t="shared" si="1"/>
        <v>17</v>
      </c>
      <c r="J9" s="142">
        <f>SUMIF('2. Private'!B:B,CRUSCOTTO!C9,'2. Private'!T:T)</f>
        <v>5632</v>
      </c>
      <c r="K9" s="91"/>
      <c r="L9" s="95">
        <f>COUNTIFS('2. Private'!B:B,CRUSCOTTO!C9,'2. Private'!K:K,"-",'2. Private'!P:P,"Nuova")</f>
        <v>141</v>
      </c>
      <c r="M9" s="65">
        <f>COUNTIFS('2. Private'!B:B,CRUSCOTTO!C9,'2. Private'!K:K,"-",'2. Private'!P:P,"Usata")</f>
        <v>0</v>
      </c>
      <c r="N9" s="66">
        <f>COUNTIFS('2. Private'!B:B,CRUSCOTTO!C9,'2. Private'!K:K,"-",'2. Private'!P:P,"2a scelta")</f>
        <v>0</v>
      </c>
      <c r="O9" s="96">
        <f>COUNTIFS('2. Private'!B:B,CRUSCOTTO!C9,'2. Private'!K:K,"-",'2. Private'!P:P,"Manca")</f>
        <v>12</v>
      </c>
      <c r="P9" s="105">
        <f>IF(G9=0,"-",COUNTIFS('2. Private'!B:B,CRUSCOTTO!C9,'2. Private'!K:K,"Variante",'2. Private'!P:P,"Nuova"))</f>
        <v>20</v>
      </c>
      <c r="Q9" s="66">
        <f>IF(G9=0,"-",COUNTIFS('2. Private'!B:B,CRUSCOTTO!C9,'2. Private'!K:K,"Variante",'2. Private'!P:P,"Usata"))</f>
        <v>1</v>
      </c>
      <c r="R9" s="66">
        <f>IF(G9=0,"-",COUNTIFS('2. Private'!B:B,CRUSCOTTO!C9,'2. Private'!K:K,"Variante",'2. Private'!P:P,"2a scelta"))</f>
        <v>0</v>
      </c>
      <c r="S9" s="96">
        <f>IF(G9=0,"-",COUNTIFS('2. Private'!B:B,CRUSCOTTO!C9,'2. Private'!K:K,"Variante",'2. Private'!P:P,"Manca"))</f>
        <v>5</v>
      </c>
      <c r="T9" s="274"/>
      <c r="U9" s="207" t="s">
        <v>12067</v>
      </c>
      <c r="V9" s="278"/>
      <c r="W9" s="208">
        <f>COUNTIF('15. Vaticano'!A:A,"15. Vaticano")</f>
        <v>334</v>
      </c>
      <c r="X9" s="208">
        <f>COUNTIF('15. Vaticano'!Q:Q,"Nuova")+COUNTIF('15. Vaticano'!Q:Q,"Usata")+COUNTIF('15. Vaticano'!Q:Q,"2a Scelta")</f>
        <v>0</v>
      </c>
      <c r="Y9" s="226">
        <f>COUNTIF('15. Vaticano'!I:I,"Variante")</f>
        <v>26</v>
      </c>
      <c r="Z9" s="209">
        <f>X9/W9</f>
        <v>0</v>
      </c>
      <c r="AA9" s="212">
        <f>COUNTIF('15. Vaticano'!Q:Q,"Manca")</f>
        <v>334</v>
      </c>
      <c r="AB9" s="211">
        <f>SUM('15. Vaticano'!T:T)</f>
        <v>0</v>
      </c>
    </row>
    <row r="10" spans="2:28" ht="16.25" customHeight="1" thickTop="1" thickBot="1" x14ac:dyDescent="0.4">
      <c r="B10" s="274"/>
      <c r="C10" s="68" t="s">
        <v>6339</v>
      </c>
      <c r="D10" s="278"/>
      <c r="E10" s="69">
        <f>IF(COUNTIF('2. Private'!B:B,CRUSCOTTO!C10)=(CRUSCOTTO!F10+CRUSCOTTO!G10),CRUSCOTTO!F10+CRUSCOTTO!G10,"Errore")</f>
        <v>209</v>
      </c>
      <c r="F10" s="69">
        <f>COUNTIFS('2. Private'!B:B,CRUSCOTTO!C10,'2. Private'!K:K,"-")</f>
        <v>198</v>
      </c>
      <c r="G10" s="70">
        <f>COUNTIFS('2. Private'!B:B,CRUSCOTTO!C10,'2. Private'!K:K,"Variante")</f>
        <v>11</v>
      </c>
      <c r="H10" s="136">
        <f t="shared" si="2"/>
        <v>0.99521531100478466</v>
      </c>
      <c r="I10" s="120">
        <f t="shared" si="1"/>
        <v>1</v>
      </c>
      <c r="J10" s="143">
        <f>SUMIF('2. Private'!B:B,CRUSCOTTO!C10,'2. Private'!T:T)</f>
        <v>1203</v>
      </c>
      <c r="K10" s="91"/>
      <c r="L10" s="97">
        <f>COUNTIFS('2. Private'!B:B,CRUSCOTTO!C10,'2. Private'!K:K,"-",'2. Private'!P:P,"Nuova")</f>
        <v>198</v>
      </c>
      <c r="M10" s="70">
        <f>COUNTIFS('2. Private'!B:B,CRUSCOTTO!C10,'2. Private'!K:K,"-",'2. Private'!P:P,"Usata")</f>
        <v>0</v>
      </c>
      <c r="N10" s="79">
        <f>COUNTIFS('2. Private'!B:B,CRUSCOTTO!C10,'2. Private'!K:K,"-",'2. Private'!P:P,"2a scelta")</f>
        <v>0</v>
      </c>
      <c r="O10" s="103">
        <f>COUNTIFS('2. Private'!B:B,CRUSCOTTO!C10,'2. Private'!K:K,"-",'2. Private'!P:P,"Manca")</f>
        <v>0</v>
      </c>
      <c r="P10" s="109">
        <f>IF(G10=0,"-",COUNTIFS('2. Private'!B:B,CRUSCOTTO!C10,'2. Private'!K:K,"Variante",'2. Private'!P:P,"Nuova"))</f>
        <v>10</v>
      </c>
      <c r="Q10" s="79">
        <f>IF(G10=0,"-",COUNTIFS('2. Private'!B:B,CRUSCOTTO!C10,'2. Private'!K:K,"Variante",'2. Private'!P:P,"Usata"))</f>
        <v>0</v>
      </c>
      <c r="R10" s="79">
        <f>IF(G10=0,"-",COUNTIFS('2. Private'!B:B,CRUSCOTTO!C10,'2. Private'!K:K,"Variante",'2. Private'!P:P,"2a scelta"))</f>
        <v>0</v>
      </c>
      <c r="S10" s="103">
        <f>IF(G10=0,"-",COUNTIFS('2. Private'!B:B,CRUSCOTTO!C10,'2. Private'!K:K,"Variante",'2. Private'!P:P,"Manca"))</f>
        <v>1</v>
      </c>
      <c r="T10" s="272" t="s">
        <v>12056</v>
      </c>
      <c r="U10" s="205" t="s">
        <v>12052</v>
      </c>
      <c r="V10" s="275">
        <f>W10+W11</f>
        <v>297</v>
      </c>
      <c r="W10" s="74">
        <f>COUNTIF('16. Infostrada'!B:B,U10)</f>
        <v>48</v>
      </c>
      <c r="X10" s="74">
        <f>COUNTIFS('16. Infostrada'!B:B,U10,'16. Infostrada'!Q:Q,"Nuova")+COUNTIFS('16. Infostrada'!B:B,U10,'16. Infostrada'!Q:Q,"Usata")+COUNTIFS('16. Infostrada'!B:B,U10,'16. Infostrada'!Q:Q,"2a Scelta")</f>
        <v>45</v>
      </c>
      <c r="Y10" s="217">
        <f>COUNTIFS('16. Infostrada'!B:B,U10,'16. Infostrada'!I:I,"Variante")</f>
        <v>0</v>
      </c>
      <c r="Z10" s="137">
        <f t="shared" ref="Z10:Z17" si="3">X10/W10</f>
        <v>0.9375</v>
      </c>
      <c r="AA10" s="121">
        <f>COUNTIFS('16. Infostrada'!B:B,U10,'16. Infostrada'!Q:Q,"Manca")</f>
        <v>3</v>
      </c>
      <c r="AB10" s="144">
        <f>SUMIF('16. Infostrada'!B:B,CRUSCOTTO!U10,'16. Infostrada'!T:T)</f>
        <v>42</v>
      </c>
    </row>
    <row r="11" spans="2:28" ht="16.25" customHeight="1" thickTop="1" thickBot="1" x14ac:dyDescent="0.4">
      <c r="B11" s="298" t="s">
        <v>7622</v>
      </c>
      <c r="C11" s="73" t="s">
        <v>4268</v>
      </c>
      <c r="D11" s="275">
        <f>SUM(E11:E16)</f>
        <v>2922</v>
      </c>
      <c r="E11" s="74">
        <f>IF(COUNTIF('3. SIP'!B:B,CRUSCOTTO!C11)=(CRUSCOTTO!F11+CRUSCOTTO!G11),CRUSCOTTO!F11+CRUSCOTTO!G11,"Errore")</f>
        <v>86</v>
      </c>
      <c r="F11" s="74">
        <f>COUNTIFS('3. SIP'!B:B,CRUSCOTTO!C11,'3. SIP'!K:K,"-")</f>
        <v>65</v>
      </c>
      <c r="G11" s="75">
        <f>COUNTIFS('3. SIP'!B:B,CRUSCOTTO!C11,'3. SIP'!K:K,"Variante")</f>
        <v>21</v>
      </c>
      <c r="H11" s="137">
        <f t="shared" si="2"/>
        <v>0.96511627906976749</v>
      </c>
      <c r="I11" s="121">
        <f t="shared" si="1"/>
        <v>3</v>
      </c>
      <c r="J11" s="144">
        <f>SUMIF('3. SIP'!B:B,CRUSCOTTO!C11,'3. SIP'!T:T)</f>
        <v>2206.8000000000002</v>
      </c>
      <c r="K11" s="91"/>
      <c r="L11" s="99">
        <f>COUNTIFS('3. SIP'!B:B,CRUSCOTTO!C11,'3. SIP'!K:K,"-",'3. SIP'!P:P,"Nuova")</f>
        <v>59</v>
      </c>
      <c r="M11" s="75">
        <f>COUNTIFS('3. SIP'!B:B,CRUSCOTTO!C11,'3. SIP'!K:K,"-",'3. SIP'!P:P,"Usata")</f>
        <v>5</v>
      </c>
      <c r="N11" s="76">
        <f>COUNTIFS('3. SIP'!B:B,CRUSCOTTO!C11,'3. SIP'!K:K,"-",'3. SIP'!P:P,"2a scelta")</f>
        <v>0</v>
      </c>
      <c r="O11" s="100">
        <f>COUNTIFS('3. SIP'!B:B,CRUSCOTTO!C11,'3. SIP'!K:K,"-",'3. SIP'!P:P,"Manca")</f>
        <v>1</v>
      </c>
      <c r="P11" s="107">
        <f>COUNTIFS('3. SIP'!B:B,CRUSCOTTO!C11,'3. SIP'!K:K,"Variante",'3. SIP'!P:P,"Nuova")</f>
        <v>18</v>
      </c>
      <c r="Q11" s="76">
        <f>COUNTIFS('3. SIP'!B:B,CRUSCOTTO!C11,'3. SIP'!K:K,"Variante",'3. SIP'!P:P,"Usata")</f>
        <v>1</v>
      </c>
      <c r="R11" s="76">
        <f>COUNTIFS('3. SIP'!B:B,CRUSCOTTO!C11,'3. SIP'!K:K,"Variante",'3. SIP'!P:P,"2a scelta")</f>
        <v>0</v>
      </c>
      <c r="S11" s="100">
        <f>COUNTIFS('3. SIP'!B:B,CRUSCOTTO!C11,'3. SIP'!K:K,"Variante",'3. SIP'!P:P,"Manca")</f>
        <v>2</v>
      </c>
      <c r="T11" s="274"/>
      <c r="U11" s="207" t="s">
        <v>12057</v>
      </c>
      <c r="V11" s="278"/>
      <c r="W11" s="208">
        <f>COUNTIF('16. Infostrada'!B:B,U11)</f>
        <v>249</v>
      </c>
      <c r="X11" s="208">
        <f>COUNTIFS('16. Infostrada'!B:B,U11,'16. Infostrada'!Q:Q,"Nuova")+COUNTIFS('16. Infostrada'!B:B,U11,'16. Infostrada'!Q:Q,"Usata")+COUNTIFS('16. Infostrada'!B:B,U11,'16. Infostrada'!Q:Q,"2a Scelta")</f>
        <v>67</v>
      </c>
      <c r="Y11" s="226">
        <f>COUNTIFS('16. Infostrada'!B:B,U11,'16. Infostrada'!I:I,"Variante")</f>
        <v>3</v>
      </c>
      <c r="Z11" s="209">
        <f t="shared" si="3"/>
        <v>0.26907630522088355</v>
      </c>
      <c r="AA11" s="212">
        <f>COUNTIFS('16. Infostrada'!B:B,U11,'16. Infostrada'!Q:Q,"Manca")</f>
        <v>182</v>
      </c>
      <c r="AB11" s="211">
        <f>SUMIF('16. Infostrada'!B:B,CRUSCOTTO!U11,'16. Infostrada'!T:T)</f>
        <v>0</v>
      </c>
    </row>
    <row r="12" spans="2:28" ht="15.65" customHeight="1" thickTop="1" x14ac:dyDescent="0.35">
      <c r="B12" s="299"/>
      <c r="C12" s="63" t="s">
        <v>4942</v>
      </c>
      <c r="D12" s="277"/>
      <c r="E12" s="64">
        <f>IF(COUNTIF('3. SIP'!B:B,CRUSCOTTO!C12)=(CRUSCOTTO!F12+CRUSCOTTO!G12),CRUSCOTTO!F12+CRUSCOTTO!G12,"Errore")</f>
        <v>356</v>
      </c>
      <c r="F12" s="64">
        <f>COUNTIFS('3. SIP'!B:B,CRUSCOTTO!C12,'3. SIP'!K:K,"-")</f>
        <v>335</v>
      </c>
      <c r="G12" s="65">
        <f>COUNTIFS('3. SIP'!B:B,CRUSCOTTO!C12,'3. SIP'!K:K,"Variante")</f>
        <v>21</v>
      </c>
      <c r="H12" s="138">
        <f t="shared" si="2"/>
        <v>0.9943820224719101</v>
      </c>
      <c r="I12" s="119">
        <f>IF(G12=0,O12,O12+S12)</f>
        <v>2</v>
      </c>
      <c r="J12" s="142">
        <f>SUMIF('3. SIP'!B:B,CRUSCOTTO!C12,'3. SIP'!T:T)</f>
        <v>6639.65</v>
      </c>
      <c r="K12" s="91"/>
      <c r="L12" s="101">
        <f>COUNTIFS('3. SIP'!B:B,CRUSCOTTO!C12,'3. SIP'!K:K,"-",'3. SIP'!P:P,"Nuova")</f>
        <v>329</v>
      </c>
      <c r="M12" s="77">
        <f>COUNTIFS('3. SIP'!B:B,CRUSCOTTO!C12,'3. SIP'!K:K,"-",'3. SIP'!P:P,"Usata")</f>
        <v>3</v>
      </c>
      <c r="N12" s="78">
        <f>COUNTIFS('3. SIP'!B:B,CRUSCOTTO!C12,'3. SIP'!K:K,"-",'3. SIP'!P:P,"2a scelta")</f>
        <v>3</v>
      </c>
      <c r="O12" s="102">
        <f>COUNTIFS('3. SIP'!B:B,CRUSCOTTO!C12,'3. SIP'!K:K,"-",'3. SIP'!P:P,"Manca")</f>
        <v>0</v>
      </c>
      <c r="P12" s="108">
        <f>COUNTIFS('3. SIP'!B:B,CRUSCOTTO!C12,'3. SIP'!K:K,"Variante",'3. SIP'!P:P,"Nuova")</f>
        <v>17</v>
      </c>
      <c r="Q12" s="78">
        <f>COUNTIFS('3. SIP'!B:B,CRUSCOTTO!C12,'3. SIP'!K:K,"Variante",'3. SIP'!P:P,"Usata")</f>
        <v>2</v>
      </c>
      <c r="R12" s="78">
        <f>COUNTIFS('3. SIP'!B:B,CRUSCOTTO!C12,'3. SIP'!K:K,"Variante",'3. SIP'!P:P,"2a scelta")</f>
        <v>0</v>
      </c>
      <c r="S12" s="102">
        <f>COUNTIFS('3. SIP'!B:B,CRUSCOTTO!C12,'3. SIP'!K:K,"Variante",'3. SIP'!P:P,"Manca")</f>
        <v>2</v>
      </c>
      <c r="T12" s="272" t="s">
        <v>12058</v>
      </c>
      <c r="U12" s="205" t="s">
        <v>12052</v>
      </c>
      <c r="V12" s="275">
        <f>W12+W13</f>
        <v>214</v>
      </c>
      <c r="W12" s="206">
        <f>COUNTIF('17. Albacom'!B:B,U12)</f>
        <v>13</v>
      </c>
      <c r="X12" s="206">
        <f>COUNTIFS('17. Albacom'!B:B,U12,'17. Albacom'!Q:Q,"Nuova")+COUNTIFS('17. Albacom'!B:B,U12,'17. Albacom'!Q:Q,"Usata")+COUNTIFS('17. Albacom'!B:B,U12,'17. Albacom'!Q:Q,"2a Scelta")</f>
        <v>12</v>
      </c>
      <c r="Y12" s="218">
        <f>COUNTIFS('17. Albacom'!B:B,U12,'17. Albacom'!I:I,"Variante")</f>
        <v>0</v>
      </c>
      <c r="Z12" s="138">
        <f t="shared" si="3"/>
        <v>0.92307692307692313</v>
      </c>
      <c r="AA12" s="122">
        <f>COUNTIFS('17. Albacom'!B:B,U12,'17. Albacom'!Q:Q,"Manca")</f>
        <v>1</v>
      </c>
      <c r="AB12" s="145">
        <f>SUMIF('17. Albacom'!B:B,CRUSCOTTO!U12,'17. Albacom'!T:T)</f>
        <v>24</v>
      </c>
    </row>
    <row r="13" spans="2:28" ht="15.65" customHeight="1" thickBot="1" x14ac:dyDescent="0.4">
      <c r="B13" s="299"/>
      <c r="C13" s="63" t="s">
        <v>7604</v>
      </c>
      <c r="D13" s="277"/>
      <c r="E13" s="64">
        <f>IF(COUNTIF('4. Telecom lire'!B:B,CRUSCOTTO!C13)=(CRUSCOTTO!F13+CRUSCOTTO!G13),CRUSCOTTO!F13+CRUSCOTTO!G13,"Errore")</f>
        <v>1145</v>
      </c>
      <c r="F13" s="64">
        <f>COUNTIFS('4. Telecom lire'!B:B,CRUSCOTTO!C13,'4. Telecom lire'!K:K,"-")</f>
        <v>1115</v>
      </c>
      <c r="G13" s="65">
        <f>COUNTIFS('4. Telecom lire'!B:B,CRUSCOTTO!C13,'4. Telecom lire'!K:K,"Variante")</f>
        <v>30</v>
      </c>
      <c r="H13" s="138">
        <f t="shared" si="2"/>
        <v>0.98340611353711793</v>
      </c>
      <c r="I13" s="122">
        <f t="shared" si="1"/>
        <v>19</v>
      </c>
      <c r="J13" s="145">
        <f>SUMIF('4. Telecom lire'!B:B,CRUSCOTTO!C13,'4. Telecom lire'!S:S)</f>
        <v>2302.2000000000116</v>
      </c>
      <c r="K13" s="91"/>
      <c r="L13" s="101">
        <f>COUNTIFS('4. Telecom lire'!B:B,CRUSCOTTO!C13,'4. Telecom lire'!K:K,"-",'4. Telecom lire'!P:P,"Nuova")</f>
        <v>1112</v>
      </c>
      <c r="M13" s="77">
        <f>COUNTIFS('4. Telecom lire'!B:B,CRUSCOTTO!C13,'4. Telecom lire'!K:K,"-",'4. Telecom lire'!P:P,"Usata")</f>
        <v>1</v>
      </c>
      <c r="N13" s="78">
        <f>COUNTIFS('4. Telecom lire'!B:B,CRUSCOTTO!C13,'4. Telecom lire'!K:K,"-",'4. Telecom lire'!P:P,"2a scelta")</f>
        <v>0</v>
      </c>
      <c r="O13" s="102">
        <f>COUNTIFS('4. Telecom lire'!B:B,CRUSCOTTO!C13,'4. Telecom lire'!K:K,"-",'4. Telecom lire'!P:P,"Manca")</f>
        <v>2</v>
      </c>
      <c r="P13" s="108">
        <f>COUNTIFS('4. Telecom lire'!B:B,CRUSCOTTO!C13,'4. Telecom lire'!K:K,"Variante",'4. Telecom lire'!P:P,"Nuova")</f>
        <v>11</v>
      </c>
      <c r="Q13" s="78">
        <f>COUNTIFS('4. Telecom lire'!B:B,CRUSCOTTO!C13,'4. Telecom lire'!K:K,"Variante",'4. Telecom lire'!P:P,"Usata")</f>
        <v>2</v>
      </c>
      <c r="R13" s="78">
        <f>COUNTIFS('4. Telecom lire'!B:B,CRUSCOTTO!C13,'4. Telecom lire'!K:K,"Variante",'4. Telecom lire'!P:P,"2a scelta")</f>
        <v>0</v>
      </c>
      <c r="S13" s="102">
        <f>COUNTIFS('4. Telecom lire'!B:B,CRUSCOTTO!C13,'4. Telecom lire'!K:K,"Variante",'4. Telecom lire'!P:P,"Manca")</f>
        <v>17</v>
      </c>
      <c r="T13" s="273"/>
      <c r="U13" s="205" t="s">
        <v>12063</v>
      </c>
      <c r="V13" s="278"/>
      <c r="W13" s="206">
        <f>COUNTIF('17. Albacom'!B:B,U13)</f>
        <v>201</v>
      </c>
      <c r="X13" s="206">
        <f>COUNTIFS('17. Albacom'!B:B,U13,'17. Albacom'!Q:Q,"Nuova")+COUNTIFS('17. Albacom'!B:B,U13,'17. Albacom'!Q:Q,"Usata")+COUNTIFS('17. Albacom'!B:B,U13,'17. Albacom'!Q:Q,"2a Scelta")</f>
        <v>15</v>
      </c>
      <c r="Y13" s="218">
        <f>COUNTIFS('17. Albacom'!B:B,U13,'17. Albacom'!I:I,"Variante")</f>
        <v>0</v>
      </c>
      <c r="Z13" s="138">
        <f t="shared" si="3"/>
        <v>7.4626865671641784E-2</v>
      </c>
      <c r="AA13" s="122">
        <f>COUNTIFS('17. Albacom'!B:B,U13,'17. Albacom'!Q:Q,"Manca")</f>
        <v>186</v>
      </c>
      <c r="AB13" s="145">
        <f>SUMIF('17. Albacom'!B:B,CRUSCOTTO!U13,'17. Albacom'!T:T)</f>
        <v>0</v>
      </c>
    </row>
    <row r="14" spans="2:28" ht="15.65" customHeight="1" thickTop="1" x14ac:dyDescent="0.35">
      <c r="B14" s="299"/>
      <c r="C14" s="67" t="s">
        <v>7605</v>
      </c>
      <c r="D14" s="277"/>
      <c r="E14" s="64">
        <f>IF(COUNTIF('5. Telecom euro'!B:B,CRUSCOTTO!C14)=(CRUSCOTTO!F14+CRUSCOTTO!G14),CRUSCOTTO!F14+CRUSCOTTO!G14,"Errore")</f>
        <v>1131</v>
      </c>
      <c r="F14" s="64">
        <f>COUNTIFS('5. Telecom euro'!B:B,CRUSCOTTO!C14,'5. Telecom euro'!L:L,"-")</f>
        <v>1129</v>
      </c>
      <c r="G14" s="65">
        <f>COUNTIFS('5. Telecom euro'!B:B,CRUSCOTTO!C14,'5. Telecom euro'!L:L,"Variante")</f>
        <v>2</v>
      </c>
      <c r="H14" s="135">
        <f t="shared" si="2"/>
        <v>0.99646330680813444</v>
      </c>
      <c r="I14" s="119">
        <f t="shared" si="1"/>
        <v>4</v>
      </c>
      <c r="J14" s="145">
        <f>SUMIF('5. Telecom euro'!B:B,CRUSCOTTO!C14,'5. Telecom euro'!T:T)</f>
        <v>4063.1999999999975</v>
      </c>
      <c r="K14" s="91"/>
      <c r="L14" s="101">
        <f>COUNTIFS('5. Telecom euro'!B:B,CRUSCOTTO!C14,'5. Telecom euro'!L:L,"-",'5. Telecom euro'!Q:Q,"Nuova")</f>
        <v>1126</v>
      </c>
      <c r="M14" s="77">
        <f>COUNTIFS('5. Telecom euro'!B:B,CRUSCOTTO!C14,'5. Telecom euro'!L:L,"-",'5. Telecom euro'!Q:Q,"Usata")</f>
        <v>0</v>
      </c>
      <c r="N14" s="78">
        <f>COUNTIFS('5. Telecom euro'!B:B,CRUSCOTTO!C14,'5. Telecom euro'!L:L,"-",'5. Telecom euro'!Q:Q,"2a scelta")</f>
        <v>0</v>
      </c>
      <c r="O14" s="102">
        <f>COUNTIFS('5. Telecom euro'!B:B,CRUSCOTTO!C14,'5. Telecom euro'!L:L,"-",'5. Telecom euro'!Q:Q,"Manca")</f>
        <v>3</v>
      </c>
      <c r="P14" s="108">
        <f>COUNTIFS('5. Telecom euro'!B:B,CRUSCOTTO!C14,'5. Telecom euro'!L:L,"Variante",'5. Telecom euro'!Q:Q,"Nuova")</f>
        <v>1</v>
      </c>
      <c r="Q14" s="78">
        <f>COUNTIFS('5. Telecom euro'!B:B,CRUSCOTTO!C14,'5. Telecom euro'!L:L,"Variante",'5. Telecom euro'!Q:Q,"Usata")</f>
        <v>0</v>
      </c>
      <c r="R14" s="78">
        <f>COUNTIFS('5. Telecom euro'!B:B,CRUSCOTTO!C14,'5. Telecom euro'!L:L,"Variante",'5. Telecom euro'!Q:Q,"2a scelta")</f>
        <v>0</v>
      </c>
      <c r="S14" s="102">
        <f>COUNTIFS('5. Telecom euro'!B:B,CRUSCOTTO!C14,'5. Telecom euro'!L:L,"Variante",'5. Telecom euro'!Q:Q,"Manca")</f>
        <v>1</v>
      </c>
      <c r="T14" s="298" t="s">
        <v>12059</v>
      </c>
      <c r="U14" s="73" t="s">
        <v>12052</v>
      </c>
      <c r="V14" s="275">
        <f>W14+W15</f>
        <v>877</v>
      </c>
      <c r="W14" s="74">
        <f>COUNTIF('18. Tiscali'!B:B,U14)</f>
        <v>580</v>
      </c>
      <c r="X14" s="74">
        <f>COUNTIFS('18. Tiscali'!B:B,U14,'18. Tiscali'!Q:Q,"Nuova")+COUNTIFS('18. Tiscali'!B:B,U14,'18. Tiscali'!Q:Q,"Usata")+COUNTIFS('18. Tiscali'!B:B,U14,'18. Tiscali'!Q:Q,"2a Scelta")</f>
        <v>0</v>
      </c>
      <c r="Y14" s="217">
        <f>COUNTIFS('18. Tiscali'!B:B,U14,'18. Tiscali'!I:I,"Variante")</f>
        <v>260</v>
      </c>
      <c r="Z14" s="137">
        <f t="shared" si="3"/>
        <v>0</v>
      </c>
      <c r="AA14" s="121">
        <f>COUNTIFS('18. Tiscali'!B:B,U14,'18. Tiscali'!Q:Q,"Manca")</f>
        <v>580</v>
      </c>
      <c r="AB14" s="144">
        <f>SUMIF('18. Tiscali'!B:B,CRUSCOTTO!U14,'18. Tiscali'!T:T)</f>
        <v>0</v>
      </c>
    </row>
    <row r="15" spans="2:28" ht="15.65" customHeight="1" thickBot="1" x14ac:dyDescent="0.4">
      <c r="B15" s="299"/>
      <c r="C15" s="67" t="s">
        <v>7606</v>
      </c>
      <c r="D15" s="277"/>
      <c r="E15" s="64">
        <f>IF(COUNTIF('6. Alto Adige'!B:B,CRUSCOTTO!C15)=(CRUSCOTTO!F15+CRUSCOTTO!G15),CRUSCOTTO!F15+CRUSCOTTO!G15,"Errore")</f>
        <v>162</v>
      </c>
      <c r="F15" s="64">
        <f>COUNTIFS('6. Alto Adige'!B:B,CRUSCOTTO!C15,'6. Alto Adige'!K:K,"-")</f>
        <v>155</v>
      </c>
      <c r="G15" s="65">
        <f>COUNTIFS('6. Alto Adige'!B:B,CRUSCOTTO!C15,'6. Alto Adige'!K:K,"Variante")</f>
        <v>7</v>
      </c>
      <c r="H15" s="135">
        <f t="shared" si="2"/>
        <v>0.95061728395061729</v>
      </c>
      <c r="I15" s="119">
        <f t="shared" si="1"/>
        <v>8</v>
      </c>
      <c r="J15" s="145">
        <f>SUMIF('6. Alto Adige'!B:B,CRUSCOTTO!C15,'6. Alto Adige'!T:T)</f>
        <v>3239.1999999999989</v>
      </c>
      <c r="K15" s="91"/>
      <c r="L15" s="101">
        <f>COUNTIFS('6. Alto Adige'!B:B,CRUSCOTTO!C15,'6. Alto Adige'!K:K,"-",'6. Alto Adige'!P:P,"Nuova")</f>
        <v>145</v>
      </c>
      <c r="M15" s="77">
        <f>COUNTIFS('6. Alto Adige'!B:B,CRUSCOTTO!C15,'6. Alto Adige'!K:K,"-",'6. Alto Adige'!P:P,"Usata")</f>
        <v>4</v>
      </c>
      <c r="N15" s="78">
        <f>COUNTIFS('6. Alto Adige'!B:B,CRUSCOTTO!C15,'6. Alto Adige'!K:K,"-",'6. Alto Adige'!P:P,"2a scelta")</f>
        <v>0</v>
      </c>
      <c r="O15" s="102">
        <f>COUNTIFS('6. Alto Adige'!B:B,CRUSCOTTO!C15,'6. Alto Adige'!K:K,"-",'6. Alto Adige'!P:P,"Manca")</f>
        <v>6</v>
      </c>
      <c r="P15" s="108">
        <f>COUNTIFS('6. Alto Adige'!B:B,CRUSCOTTO!C15,'6. Alto Adige'!K:K,"Variante",'6. Alto Adige'!P:P,"Nuova")</f>
        <v>4</v>
      </c>
      <c r="Q15" s="78">
        <f>COUNTIFS('6. Alto Adige'!B:B,CRUSCOTTO!C15,'6. Alto Adige'!K:K,"Variante",'6. Alto Adige'!P:P,"Usata")</f>
        <v>1</v>
      </c>
      <c r="R15" s="78">
        <f>COUNTIFS('6. Alto Adige'!B:B,CRUSCOTTO!C15,'6. Alto Adige'!K:K,"Variante",'6. Alto Adige'!P:P,"2a scelta")</f>
        <v>0</v>
      </c>
      <c r="S15" s="102">
        <f>COUNTIFS('6. Alto Adige'!B:B,CRUSCOTTO!C15,'6. Alto Adige'!K:K,"Variante",'6. Alto Adige'!P:P,"Manca")</f>
        <v>2</v>
      </c>
      <c r="T15" s="299"/>
      <c r="U15" s="63" t="s">
        <v>12062</v>
      </c>
      <c r="V15" s="278"/>
      <c r="W15" s="206">
        <f>COUNTIF('18. Tiscali'!B:B,U15)</f>
        <v>297</v>
      </c>
      <c r="X15" s="206">
        <f>COUNTIFS('18. Tiscali'!B:B,U15,'18. Tiscali'!Q:Q,"Nuova")+COUNTIFS('18. Tiscali'!B:B,U15,'18. Tiscali'!Q:Q,"Usata")+COUNTIFS('18. Tiscali'!B:B,U15,'18. Tiscali'!Q:Q,"2a Scelta")</f>
        <v>0</v>
      </c>
      <c r="Y15" s="218">
        <f>COUNTIFS('18. Tiscali'!B:B,U15,'18. Tiscali'!I:I,"Variante")</f>
        <v>133</v>
      </c>
      <c r="Z15" s="138">
        <f t="shared" si="3"/>
        <v>0</v>
      </c>
      <c r="AA15" s="122">
        <f>COUNTIFS('18. Tiscali'!B:B,U15,'18. Tiscali'!Q:Q,"Manca")</f>
        <v>297</v>
      </c>
      <c r="AB15" s="145">
        <f>SUMIF('18. Tiscali'!B:B,CRUSCOTTO!U15,'18. Tiscali'!T:T)</f>
        <v>0</v>
      </c>
    </row>
    <row r="16" spans="2:28" ht="16.25" customHeight="1" thickTop="1" thickBot="1" x14ac:dyDescent="0.4">
      <c r="B16" s="300"/>
      <c r="C16" s="68" t="s">
        <v>7607</v>
      </c>
      <c r="D16" s="278"/>
      <c r="E16" s="69">
        <f>IF(COUNTIF('7. Basi Militari'!B:B,CRUSCOTTO!C16)=(CRUSCOTTO!F16+CRUSCOTTO!G16),CRUSCOTTO!F16+CRUSCOTTO!G16,"Errore")</f>
        <v>42</v>
      </c>
      <c r="F16" s="69">
        <f>COUNTIFS('7. Basi Militari'!B:B,CRUSCOTTO!C16,'7. Basi Militari'!L:L,"-")</f>
        <v>31</v>
      </c>
      <c r="G16" s="70">
        <f>COUNTIFS('7. Basi Militari'!B:B,CRUSCOTTO!C16,'7. Basi Militari'!L:L,"Varietà")</f>
        <v>11</v>
      </c>
      <c r="H16" s="136">
        <f t="shared" si="2"/>
        <v>0.8571428571428571</v>
      </c>
      <c r="I16" s="120">
        <f>IF(G16=0,O16,O16+S16)</f>
        <v>6</v>
      </c>
      <c r="J16" s="143">
        <f>SUMIF('1. Precursorie'!B:B,CRUSCOTTO!C16,'1. Precursorie'!S:S)</f>
        <v>0</v>
      </c>
      <c r="K16" s="91"/>
      <c r="L16" s="97">
        <f>COUNTIFS('7. Basi Militari'!B:B,CRUSCOTTO!C16,'7. Basi Militari'!L:L,"-",'7. Basi Militari'!Q:Q,"Nuova")</f>
        <v>1</v>
      </c>
      <c r="M16" s="70">
        <f>COUNTIFS('7. Basi Militari'!B:B,CRUSCOTTO!C16,'7. Basi Militari'!L:L,"-",'7. Basi Militari'!Q:Q,"Usata")</f>
        <v>29</v>
      </c>
      <c r="N16" s="79">
        <f>COUNTIFS('7. Basi Militari'!B:B,CRUSCOTTO!C16,'7. Basi Militari'!L:L,"-",'7. Basi Militari'!Q:Q,"2a Scelta")</f>
        <v>0</v>
      </c>
      <c r="O16" s="103">
        <f>COUNTIFS('7. Basi Militari'!B:B,CRUSCOTTO!C16,'7. Basi Militari'!L:L,"-",'7. Basi Militari'!Q:Q,"Manca")</f>
        <v>1</v>
      </c>
      <c r="P16" s="109">
        <f>COUNTIFS('7. Basi Militari'!B:B,CRUSCOTTO!C16,'7. Basi Militari'!L:L,"Varietà",'7. Basi Militari'!Q:Q,"Nuova")</f>
        <v>0</v>
      </c>
      <c r="Q16" s="79">
        <f>COUNTIFS('7. Basi Militari'!B:B,CRUSCOTTO!C16,'7. Basi Militari'!L:L,"Varietà",'7. Basi Militari'!Q:Q,"Usata")</f>
        <v>6</v>
      </c>
      <c r="R16" s="79">
        <f>COUNTIFS('7. Basi Militari'!B:B,CRUSCOTTO!C16,'7. Basi Militari'!L:L,"Varietà",'7. Basi Militari'!Q:Q,"2a Scelta")</f>
        <v>0</v>
      </c>
      <c r="S16" s="103">
        <f>COUNTIFS('7. Basi Militari'!B:B,CRUSCOTTO!C16,'7. Basi Militari'!L:L,"Varietà",'7. Basi Militari'!Q:Q,"Manca")</f>
        <v>5</v>
      </c>
      <c r="T16" s="298" t="s">
        <v>12061</v>
      </c>
      <c r="U16" s="73" t="s">
        <v>12052</v>
      </c>
      <c r="V16" s="275">
        <f>W16+W17</f>
        <v>367</v>
      </c>
      <c r="W16" s="74">
        <f>COUNTIF('19. ATW'!B:B,U16)</f>
        <v>356</v>
      </c>
      <c r="X16" s="74">
        <f>COUNTIFS('19. ATW'!B:B,U16,'19. ATW'!Q:Q,"Nuova")+COUNTIFS('19. ATW'!B:B,U16,'19. ATW'!Q:Q,"Usata")+COUNTIFS('19. ATW'!B:B,U16,'19. ATW'!Q:Q,"2a Scelta")</f>
        <v>215</v>
      </c>
      <c r="Y16" s="217">
        <f>COUNTIFS('19. ATW'!B:B,U16,'19. ATW'!I:I,"Variante")</f>
        <v>16</v>
      </c>
      <c r="Z16" s="137">
        <f t="shared" si="3"/>
        <v>0.6039325842696629</v>
      </c>
      <c r="AA16" s="121">
        <f>COUNTIFS('19. ATW'!B:B,U16,'19. ATW'!Q:Q,"Manca")</f>
        <v>141</v>
      </c>
      <c r="AB16" s="144">
        <f>SUMIF('19. ATW'!B:B,CRUSCOTTO!U16,'19. ATW'!T:T)</f>
        <v>770</v>
      </c>
    </row>
    <row r="17" spans="1:28" ht="17" thickTop="1" thickBot="1" x14ac:dyDescent="0.4">
      <c r="A17" s="88"/>
      <c r="B17" s="124"/>
      <c r="C17" s="125"/>
      <c r="D17" s="72"/>
      <c r="E17" s="80">
        <f>SUM(E4:E16)</f>
        <v>3688</v>
      </c>
      <c r="F17" s="81">
        <f t="shared" ref="F17:G17" si="4">SUM(F4:F16)</f>
        <v>3481</v>
      </c>
      <c r="G17" s="82">
        <f t="shared" si="4"/>
        <v>207</v>
      </c>
      <c r="H17" s="139">
        <f>(E17-I17)/E17</f>
        <v>0.96908893709327548</v>
      </c>
      <c r="I17" s="128">
        <f>SUM(I4:I16)</f>
        <v>114</v>
      </c>
      <c r="J17" s="220">
        <f>SUM(J4:J16)</f>
        <v>41047.550000000003</v>
      </c>
      <c r="K17" s="91"/>
      <c r="L17" s="84">
        <f>SUM(L4:L16)/$F$17</f>
        <v>0.94484343579431196</v>
      </c>
      <c r="M17" s="85">
        <f t="shared" ref="M17:O17" si="5">SUM(M4:M16)/$F$17</f>
        <v>3.6483769031887388E-2</v>
      </c>
      <c r="N17" s="86">
        <f>SUM(N4:N16)/$F$17</f>
        <v>2.0109164033323759E-3</v>
      </c>
      <c r="O17" s="87">
        <f t="shared" si="5"/>
        <v>1.6661878770468257E-2</v>
      </c>
      <c r="P17" s="84">
        <f>SUM(P4:P16)/$G$17</f>
        <v>0.52173913043478259</v>
      </c>
      <c r="Q17" s="85">
        <f t="shared" ref="Q17:S17" si="6">SUM(Q4:Q16)/$G$17</f>
        <v>0.19806763285024154</v>
      </c>
      <c r="R17" s="86">
        <f t="shared" si="6"/>
        <v>9.6618357487922701E-3</v>
      </c>
      <c r="S17" s="87">
        <f t="shared" si="6"/>
        <v>0.27053140096618356</v>
      </c>
      <c r="T17" s="300"/>
      <c r="U17" s="207" t="s">
        <v>12060</v>
      </c>
      <c r="V17" s="278"/>
      <c r="W17" s="208">
        <f>COUNTIF('19. ATW'!B:B,U17)</f>
        <v>11</v>
      </c>
      <c r="X17" s="208">
        <f>COUNTIFS('19. ATW'!B:B,U17,'19. ATW'!Q:Q,"Nuova")+COUNTIFS('19. ATW'!B:B,U17,'19. ATW'!Q:Q,"Usata")+COUNTIFS('19. ATW'!B:B,U17,'19. ATW'!Q:Q,"2a Scelta")</f>
        <v>8</v>
      </c>
      <c r="Y17" s="226">
        <f>COUNTIFS('19. ATW'!B:B,U17,'19. ATW'!I:I,"Variante")</f>
        <v>0</v>
      </c>
      <c r="Z17" s="209">
        <f t="shared" si="3"/>
        <v>0.72727272727272729</v>
      </c>
      <c r="AA17" s="212">
        <f>COUNTIFS('19. ATW'!B:B,U17,'19. ATW'!Q:Q,"Manca")</f>
        <v>3</v>
      </c>
      <c r="AB17" s="211">
        <f>SUMIF('19. ATW'!B:B,CRUSCOTTO!U17,'19. ATW'!T:T)</f>
        <v>63</v>
      </c>
    </row>
    <row r="18" spans="1:28" ht="16.25" customHeight="1" thickTop="1" thickBot="1" x14ac:dyDescent="0.4">
      <c r="A18" s="88"/>
      <c r="B18" s="124"/>
      <c r="C18" s="125"/>
      <c r="D18" s="72"/>
      <c r="E18" s="126"/>
      <c r="F18" s="126"/>
      <c r="G18" s="72"/>
      <c r="H18" s="127"/>
      <c r="I18" s="91"/>
      <c r="J18" s="91"/>
      <c r="K18" s="91"/>
      <c r="L18" s="72"/>
      <c r="M18" s="72"/>
      <c r="N18" s="72"/>
      <c r="O18" s="72"/>
      <c r="P18" s="72"/>
      <c r="Q18" s="72"/>
      <c r="R18" s="72"/>
      <c r="S18" s="72"/>
      <c r="T18" s="298" t="s">
        <v>12064</v>
      </c>
      <c r="U18" s="73" t="s">
        <v>16273</v>
      </c>
      <c r="V18" s="275">
        <f>SUM(W18:W23)</f>
        <v>335</v>
      </c>
      <c r="W18" s="206">
        <f>COUNTIF('20. Accesso Web'!A:A,U18)</f>
        <v>170</v>
      </c>
      <c r="X18" s="206">
        <f>COUNTIFS('20. Accesso Web'!A:A,U18,'20. Accesso Web'!Q:Q,"Nuova")+COUNTIFS('20. Accesso Web'!A:A,U18,'20. Accesso Web'!Q:Q,"Usata")+COUNTIFS('20. Accesso Web'!A:A,U18,'20. Accesso Web'!Q:Q,"2a Scelta")</f>
        <v>0</v>
      </c>
      <c r="Y18" s="218">
        <f>COUNTIFS('20. Accesso Web'!A:A,U18,'20. Accesso Web'!I:I,"Variante")</f>
        <v>4</v>
      </c>
      <c r="Z18" s="138">
        <f>X18/W18</f>
        <v>0</v>
      </c>
      <c r="AA18" s="122">
        <f>COUNTIFS('20. Accesso Web'!A:A,U18,'20. Accesso Web'!Q:Q,"Manca")</f>
        <v>170</v>
      </c>
      <c r="AB18" s="145">
        <f>SUMIF('20. Accesso Web'!A:A,CRUSCOTTO!U18,'20. Accesso Web'!T:T)</f>
        <v>0</v>
      </c>
    </row>
    <row r="19" spans="1:28" ht="16.25" customHeight="1" thickBot="1" x14ac:dyDescent="0.4">
      <c r="A19" s="88"/>
      <c r="B19" s="284" t="s">
        <v>4037</v>
      </c>
      <c r="C19" s="286" t="s">
        <v>4049</v>
      </c>
      <c r="D19" s="279" t="s">
        <v>7591</v>
      </c>
      <c r="E19" s="280"/>
      <c r="F19" s="268" t="s">
        <v>12046</v>
      </c>
      <c r="G19" s="268" t="s">
        <v>12065</v>
      </c>
      <c r="H19" s="270" t="s">
        <v>7593</v>
      </c>
      <c r="I19" s="290" t="s">
        <v>7594</v>
      </c>
      <c r="J19" s="290" t="s">
        <v>12047</v>
      </c>
      <c r="K19" s="91"/>
      <c r="L19" s="110" t="s">
        <v>4046</v>
      </c>
      <c r="M19" s="111" t="s">
        <v>7618</v>
      </c>
      <c r="N19" s="114" t="s">
        <v>4046</v>
      </c>
      <c r="O19" s="117" t="s">
        <v>7600</v>
      </c>
      <c r="P19" s="88"/>
      <c r="T19" s="299"/>
      <c r="U19" s="205" t="s">
        <v>16274</v>
      </c>
      <c r="V19" s="276"/>
      <c r="W19" s="206">
        <f>COUNTIF('21. Adriacom'!B:B,U19)</f>
        <v>29</v>
      </c>
      <c r="X19" s="206">
        <f>COUNTIFS('21. Adriacom'!B:B,U19,'21. Adriacom'!Q:Q,"Nuova")+COUNTIFS('21. Adriacom'!B:B,U19,'21. Adriacom'!Q:Q,"Usata")+COUNTIFS('21. Adriacom'!B:B,U19,'21. Adriacom'!Q:Q,"2a Scelta")</f>
        <v>0</v>
      </c>
      <c r="Y19" s="218">
        <f>COUNTIFS('21. Adriacom'!B:B,U19,'21. Adriacom'!I:I,"Variante")</f>
        <v>0</v>
      </c>
      <c r="Z19" s="138">
        <f>X19/W19</f>
        <v>0</v>
      </c>
      <c r="AA19" s="122">
        <f>COUNTIFS('21. Adriacom'!B:B,U19,'21. Adriacom'!Q:Q,"Manca")</f>
        <v>29</v>
      </c>
      <c r="AB19" s="145">
        <f>SUMIF('20. Accesso Web'!A:A,CRUSCOTTO!U19,'20. Accesso Web'!T:T)</f>
        <v>0</v>
      </c>
    </row>
    <row r="20" spans="1:28" ht="17.5" customHeight="1" thickTop="1" thickBot="1" x14ac:dyDescent="0.4">
      <c r="B20" s="285"/>
      <c r="C20" s="287"/>
      <c r="D20" s="288"/>
      <c r="E20" s="289"/>
      <c r="F20" s="269"/>
      <c r="G20" s="269"/>
      <c r="H20" s="271"/>
      <c r="I20" s="291"/>
      <c r="J20" s="291"/>
      <c r="K20" s="53"/>
      <c r="L20" s="91"/>
      <c r="M20" s="99">
        <f>COUNTIFS('8. Folder'!B:B,CRUSCOTTO!U27,'8. Folder'!J:J,"-",'8. Folder'!M:M,"Sì")</f>
        <v>12</v>
      </c>
      <c r="N20" s="75">
        <f>COUNTIFS('8. Folder'!B:B,CRUSCOTTO!U27,'8. Folder'!J:J,"-",'8. Folder'!M:M,"No")</f>
        <v>10</v>
      </c>
      <c r="O20" s="107" t="str">
        <f>IF(Y27=0,"-",COUNTIFS('8. Folder'!B:B,CRUSCOTTO!U27,'8. Folder'!J:J,"Variante",'8. Folder'!M:M,"Sì"))</f>
        <v>-</v>
      </c>
      <c r="P20" s="100" t="str">
        <f>IF(Y27=0,"-",COUNTIFS('8. Folder'!B:B,CRUSCOTTO!U27,'8. Folder'!J:J,"Variante",'8. Folder'!M:M,"No"))</f>
        <v>-</v>
      </c>
      <c r="T20" s="299"/>
      <c r="U20" s="205" t="s">
        <v>16275</v>
      </c>
      <c r="V20" s="276"/>
      <c r="W20" s="206">
        <f>COUNTIF('21. Adriacom'!B:B,U20)</f>
        <v>17</v>
      </c>
      <c r="X20" s="206">
        <f>COUNTIFS('21. Adriacom'!B:B,U20,'21. Adriacom'!Q:Q,"Nuova")+COUNTIFS('21. Adriacom'!B:B,U20,'21. Adriacom'!Q:Q,"Usata")+COUNTIFS('21. Adriacom'!B:B,U20,'21. Adriacom'!Q:Q,"2a Scelta")</f>
        <v>0</v>
      </c>
      <c r="Y20" s="218">
        <f>COUNTIFS('21. Adriacom'!B:B,U20,'21. Adriacom'!I:I,"Variante")</f>
        <v>0</v>
      </c>
      <c r="Z20" s="138">
        <f t="shared" ref="Z20:Z23" si="7">X20/W20</f>
        <v>0</v>
      </c>
      <c r="AA20" s="122">
        <f>COUNTIFS('21. Adriacom'!B:B,U20,'21. Adriacom'!Q:Q,"Manca")</f>
        <v>17</v>
      </c>
      <c r="AB20" s="145">
        <f>SUMIF('20. Accesso Web'!A:A,CRUSCOTTO!U20,'20. Accesso Web'!T:T)</f>
        <v>0</v>
      </c>
    </row>
    <row r="21" spans="1:28" ht="15.65" customHeight="1" x14ac:dyDescent="0.35">
      <c r="B21" s="282" t="s">
        <v>12048</v>
      </c>
      <c r="C21" s="59" t="s">
        <v>4047</v>
      </c>
      <c r="D21" s="283">
        <f>SUM(E21:E30)</f>
        <v>784</v>
      </c>
      <c r="E21" s="60">
        <f>COUNTIF('11. Prototipi'!B:B,CRUSCOTTO!C21)</f>
        <v>36</v>
      </c>
      <c r="F21" s="60">
        <f>COUNTIFS('11. Prototipi'!B:B,CRUSCOTTO!C21,'11. Prototipi'!U:U,"Nuova")+COUNTIFS('11. Prototipi'!B:B,CRUSCOTTO!C21,'11. Prototipi'!U:U,"Usata")+COUNTIFS('11. Prototipi'!U:U,CRUSCOTTO!C21,'11. Prototipi'!U:U,"2a Scelta")</f>
        <v>2</v>
      </c>
      <c r="G21" s="213" t="s">
        <v>0</v>
      </c>
      <c r="H21" s="134">
        <f t="shared" ref="H21:H39" si="8">(F21)/E21</f>
        <v>5.5555555555555552E-2</v>
      </c>
      <c r="I21" s="118">
        <f>COUNTIFS('11. Prototipi'!B:B,C21,'11. Prototipi'!U:U,"Manca")</f>
        <v>34</v>
      </c>
      <c r="J21" s="141">
        <f>SUMIF('11. Prototipi'!B:B,CRUSCOTTO!C21,'11. Prototipi'!X:X)</f>
        <v>150</v>
      </c>
      <c r="K21" s="53"/>
      <c r="L21" s="91"/>
      <c r="M21" s="95">
        <f>COUNTIFS('8. Folder'!B:B,CRUSCOTTO!U28,'8. Folder'!J:J,"-",'8. Folder'!M:M,"Sì")</f>
        <v>23</v>
      </c>
      <c r="N21" s="65">
        <f>COUNTIFS('8. Folder'!B:B,CRUSCOTTO!U28,'8. Folder'!J:J,"-",'8. Folder'!M:M,"No")</f>
        <v>8</v>
      </c>
      <c r="O21" s="105" t="str">
        <f>IF(Y28=0,"-",COUNTIFS('8. Folder'!B:B,CRUSCOTTO!U28,'8. Folder'!J:J,"Variante",'8. Folder'!M:M,"Sì"))</f>
        <v>-</v>
      </c>
      <c r="P21" s="96" t="str">
        <f>IF(Y28=0,"-",COUNTIFS('8. Folder'!B:B,CRUSCOTTO!U28,'8. Folder'!J:J,"Variante",'8. Folder'!M:M,"No"))</f>
        <v>-</v>
      </c>
      <c r="T21" s="299"/>
      <c r="U21" s="205" t="s">
        <v>16276</v>
      </c>
      <c r="V21" s="276"/>
      <c r="W21" s="206">
        <f>COUNTIF('20. Accesso Web'!A:A,U21)</f>
        <v>0</v>
      </c>
      <c r="X21" s="206">
        <f>COUNTIFS('20. Accesso Web'!A:A,U21,'20. Accesso Web'!Q:Q,"Nuova")+COUNTIFS('20. Accesso Web'!A:A,U21,'20. Accesso Web'!Q:Q,"Usata")+COUNTIFS('20. Accesso Web'!A:A,U21,'20. Accesso Web'!Q:Q,"2a Scelta")</f>
        <v>0</v>
      </c>
      <c r="Y21" s="218">
        <f>COUNTIFS('20. Accesso Web'!A:A,U21,'20. Accesso Web'!I:I,"Variante")</f>
        <v>0</v>
      </c>
      <c r="Z21" s="138" t="e">
        <f t="shared" si="7"/>
        <v>#DIV/0!</v>
      </c>
      <c r="AA21" s="122">
        <f>COUNTIFS('20. Accesso Web'!A:A,U21,'20. Accesso Web'!Q:Q,"Manca")</f>
        <v>0</v>
      </c>
      <c r="AB21" s="145">
        <f>SUMIF('20. Accesso Web'!A:A,CRUSCOTTO!U21,'20. Accesso Web'!T:T)</f>
        <v>0</v>
      </c>
    </row>
    <row r="22" spans="1:28" ht="15.65" customHeight="1" x14ac:dyDescent="0.35">
      <c r="B22" s="273"/>
      <c r="C22" s="63" t="s">
        <v>9672</v>
      </c>
      <c r="D22" s="277"/>
      <c r="E22" s="64">
        <f>COUNTIF('11. Prototipi'!B:B,CRUSCOTTO!C22)</f>
        <v>56</v>
      </c>
      <c r="F22" s="64">
        <f>COUNTIFS('11. Prototipi'!B:B,CRUSCOTTO!C22,'11. Prototipi'!U:U,"Nuova")+COUNTIFS('11. Prototipi'!B:B,CRUSCOTTO!C22,'11. Prototipi'!U:U,"Usata")+COUNTIFS('11. Prototipi'!U:U,CRUSCOTTO!C22,'11. Prototipi'!U:U,"2a Scelta")</f>
        <v>4</v>
      </c>
      <c r="G22" s="214" t="s">
        <v>0</v>
      </c>
      <c r="H22" s="135">
        <f t="shared" si="8"/>
        <v>7.1428571428571425E-2</v>
      </c>
      <c r="I22" s="119">
        <f>COUNTIFS('11. Prototipi'!B:B,C22,'11. Prototipi'!U:U,"Manca")</f>
        <v>52</v>
      </c>
      <c r="J22" s="142">
        <f>SUMIF('11. Prototipi'!B:B,CRUSCOTTO!C22,'11. Prototipi'!X:X)</f>
        <v>190</v>
      </c>
      <c r="K22" s="53"/>
      <c r="L22" s="91"/>
      <c r="M22" s="95">
        <f>COUNTIFS('8. Folder'!B:B,CRUSCOTTO!U29,'8. Folder'!J:J,"-",'8. Folder'!M:M,"Sì")</f>
        <v>83</v>
      </c>
      <c r="N22" s="65">
        <f>COUNTIFS('8. Folder'!B:B,CRUSCOTTO!U29,'8. Folder'!J:J,"-",'8. Folder'!M:M,"No")</f>
        <v>11</v>
      </c>
      <c r="O22" s="105">
        <f>IF(Y29=0,"-",COUNTIFS('8. Folder'!B:B,CRUSCOTTO!U29,'8. Folder'!J:J,"Variante",'8. Folder'!M:M,"Sì"))</f>
        <v>3</v>
      </c>
      <c r="P22" s="96">
        <f>IF(Y29=0,"-",COUNTIFS('8. Folder'!B:B,CRUSCOTTO!U29,'8. Folder'!J:J,"Variante",'8. Folder'!M:M,"No"))</f>
        <v>0</v>
      </c>
      <c r="T22" s="299"/>
      <c r="U22" s="205" t="s">
        <v>16277</v>
      </c>
      <c r="V22" s="276"/>
      <c r="W22" s="206">
        <f>COUNTIF('20. Accesso Web'!A:A,U22)</f>
        <v>0</v>
      </c>
      <c r="X22" s="206">
        <f>COUNTIFS('20. Accesso Web'!A:A,U22,'20. Accesso Web'!Q:Q,"Nuova")+COUNTIFS('20. Accesso Web'!A:A,U22,'20. Accesso Web'!Q:Q,"Usata")+COUNTIFS('20. Accesso Web'!A:A,U22,'20. Accesso Web'!Q:Q,"2a Scelta")</f>
        <v>0</v>
      </c>
      <c r="Y22" s="218">
        <f>COUNTIFS('20. Accesso Web'!A:A,U22,'20. Accesso Web'!I:I,"Variante")</f>
        <v>0</v>
      </c>
      <c r="Z22" s="138" t="e">
        <f t="shared" si="7"/>
        <v>#DIV/0!</v>
      </c>
      <c r="AA22" s="122">
        <f>COUNTIFS('20. Accesso Web'!A:A,U22,'20. Accesso Web'!Q:Q,"Manca")</f>
        <v>0</v>
      </c>
      <c r="AB22" s="145">
        <f>SUMIF('20. Accesso Web'!A:A,CRUSCOTTO!U22,'20. Accesso Web'!T:T)</f>
        <v>0</v>
      </c>
    </row>
    <row r="23" spans="1:28" ht="16.5" customHeight="1" thickBot="1" x14ac:dyDescent="0.4">
      <c r="B23" s="273"/>
      <c r="C23" s="67" t="s">
        <v>9783</v>
      </c>
      <c r="D23" s="277"/>
      <c r="E23" s="64">
        <f>COUNTIF('11. Prototipi'!B:B,CRUSCOTTO!C23)</f>
        <v>55</v>
      </c>
      <c r="F23" s="64">
        <f>COUNTIFS('11. Prototipi'!B:B,CRUSCOTTO!C23,'11. Prototipi'!U:U,"Nuova")+COUNTIFS('11. Prototipi'!B:B,CRUSCOTTO!C23,'11. Prototipi'!U:U,"Usata")+COUNTIFS('11. Prototipi'!U:U,CRUSCOTTO!C23,'11. Prototipi'!U:U,"2a Scelta")</f>
        <v>28</v>
      </c>
      <c r="G23" s="214" t="s">
        <v>0</v>
      </c>
      <c r="H23" s="135">
        <f t="shared" si="8"/>
        <v>0.50909090909090904</v>
      </c>
      <c r="I23" s="119">
        <f>COUNTIFS('11. Prototipi'!B:B,C23,'11. Prototipi'!U:U,"Manca")</f>
        <v>27</v>
      </c>
      <c r="J23" s="142">
        <f>SUMIF('11. Prototipi'!B:B,CRUSCOTTO!C23,'11. Prototipi'!X:X)</f>
        <v>1371</v>
      </c>
      <c r="K23" s="53"/>
      <c r="L23" s="91"/>
      <c r="M23" s="95">
        <f>COUNTIFS('8. Folder'!B:B,CRUSCOTTO!U30,'8. Folder'!J:J,"-",'8. Folder'!M:M,"Sì")</f>
        <v>11</v>
      </c>
      <c r="N23" s="65">
        <f>COUNTIFS('8. Folder'!B:B,CRUSCOTTO!U30,'8. Folder'!J:J,"-",'8. Folder'!M:M,"No")</f>
        <v>2</v>
      </c>
      <c r="O23" s="105" t="str">
        <f>IF(Y30=0,"-",COUNTIFS('8. Folder'!B:B,CRUSCOTTO!U30,'8. Folder'!J:J,"Variante",'8. Folder'!M:M,"Sì"))</f>
        <v>-</v>
      </c>
      <c r="P23" s="96" t="str">
        <f>IF(Y30=0,"-",COUNTIFS('8. Folder'!B:B,CRUSCOTTO!U30,'8. Folder'!J:J,"Variante",'8. Folder'!M:M,"No"))</f>
        <v>-</v>
      </c>
      <c r="T23" s="300"/>
      <c r="U23" s="68" t="s">
        <v>16278</v>
      </c>
      <c r="V23" s="281"/>
      <c r="W23" s="69">
        <f>COUNTIF('25. Arcard TCP'!A:A,U23)</f>
        <v>119</v>
      </c>
      <c r="X23" s="69">
        <f>COUNTIF('25. Arcard TCP'!Q:Q,"Nuova")+COUNTIF('25. Arcard TCP'!Q:Q,"Usata")+COUNTIF('25. Arcard TCP'!Q:Q,"2a Scelta")</f>
        <v>80</v>
      </c>
      <c r="Y23" s="216">
        <f>COUNTIFS('25. Arcard TCP'!A:A,U23,'25. Arcard TCP'!I:I,"Variante")</f>
        <v>0</v>
      </c>
      <c r="Z23" s="136">
        <f t="shared" si="7"/>
        <v>0.67226890756302526</v>
      </c>
      <c r="AA23" s="120">
        <f>COUNTIF('25. Arcard TCP'!Q:Q,"Manca")</f>
        <v>33</v>
      </c>
      <c r="AB23" s="143">
        <f>SUMIF('20. Accesso Web'!A:A,CRUSCOTTO!U23,'20. Accesso Web'!T:T)</f>
        <v>0</v>
      </c>
    </row>
    <row r="24" spans="1:28" ht="15.65" customHeight="1" thickTop="1" thickBot="1" x14ac:dyDescent="0.4">
      <c r="B24" s="273"/>
      <c r="C24" s="67" t="s">
        <v>9900</v>
      </c>
      <c r="D24" s="277"/>
      <c r="E24" s="201">
        <f>COUNTIF('11. Prototipi'!B:B,CRUSCOTTO!C24)</f>
        <v>34</v>
      </c>
      <c r="F24" s="201">
        <f>COUNTIFS('11. Prototipi'!B:B,CRUSCOTTO!C24,'11. Prototipi'!U:U,"Nuova")+COUNTIFS('11. Prototipi'!B:B,CRUSCOTTO!C24,'11. Prototipi'!U:U,"Usata")+COUNTIFS('11. Prototipi'!U:U,CRUSCOTTO!C24,'11. Prototipi'!U:U,"2a Scelta")</f>
        <v>10</v>
      </c>
      <c r="G24" s="215" t="s">
        <v>0</v>
      </c>
      <c r="H24" s="202">
        <f t="shared" si="8"/>
        <v>0.29411764705882354</v>
      </c>
      <c r="I24" s="203">
        <f>COUNTIFS('11. Prototipi'!B:B,C24,'11. Prototipi'!U:U,"Manca")</f>
        <v>24</v>
      </c>
      <c r="J24" s="204">
        <f>SUMIF('11. Prototipi'!B:B,CRUSCOTTO!C24,'11. Prototipi'!X:X)</f>
        <v>713</v>
      </c>
      <c r="K24" s="53"/>
      <c r="L24" s="91"/>
      <c r="M24" s="95">
        <f>COUNTIFS('8. Folder'!B:B,CRUSCOTTO!U31,'8. Folder'!J:J,"-",'8. Folder'!M:M,"Sì")</f>
        <v>206</v>
      </c>
      <c r="N24" s="65">
        <f>COUNTIFS('8. Folder'!B:B,CRUSCOTTO!U31,'8. Folder'!J:J,"-",'8. Folder'!M:M,"No")</f>
        <v>35</v>
      </c>
      <c r="O24" s="105">
        <f>IF(Y31=0,"-",COUNTIFS('8. Folder'!B:B,CRUSCOTTO!U31,'8. Folder'!J:J,"Variante",'8. Folder'!M:M,"Sì"))</f>
        <v>6</v>
      </c>
      <c r="P24" s="96">
        <f>IF(Y31=0,"-",COUNTIFS('8. Folder'!B:B,CRUSCOTTO!U31,'8. Folder'!J:J,"Variante",'8. Folder'!M:M,"No"))</f>
        <v>6</v>
      </c>
      <c r="U24" s="124"/>
      <c r="V24" s="125"/>
      <c r="W24" s="80">
        <f>SUM(W4:W23)</f>
        <v>3390</v>
      </c>
      <c r="X24" s="81">
        <f>SUM(X4:X23)</f>
        <v>889</v>
      </c>
      <c r="Y24" s="227" t="s">
        <v>0</v>
      </c>
      <c r="Z24" s="139">
        <f>(W24-AA24)/W24</f>
        <v>0.35103244837758113</v>
      </c>
      <c r="AA24" s="128">
        <f>SUM(AA4:AA23)</f>
        <v>2200</v>
      </c>
      <c r="AB24" s="140">
        <f>SUM(AB4:AB23)</f>
        <v>2751.5</v>
      </c>
    </row>
    <row r="25" spans="1:28" ht="15.65" customHeight="1" thickBot="1" x14ac:dyDescent="0.4">
      <c r="B25" s="273"/>
      <c r="C25" s="67" t="s">
        <v>9971</v>
      </c>
      <c r="D25" s="277"/>
      <c r="E25" s="201">
        <f>COUNTIF('11. Prototipi'!B:B,CRUSCOTTO!C25)</f>
        <v>182</v>
      </c>
      <c r="F25" s="201">
        <f>COUNTIFS('11. Prototipi'!B:B,CRUSCOTTO!C25,'11. Prototipi'!U:U,"Nuova")+COUNTIFS('11. Prototipi'!B:B,CRUSCOTTO!C25,'11. Prototipi'!U:U,"Usata")+COUNTIFS('11. Prototipi'!U:U,CRUSCOTTO!C25,'11. Prototipi'!U:U,"2a Scelta")</f>
        <v>35</v>
      </c>
      <c r="G25" s="215" t="s">
        <v>0</v>
      </c>
      <c r="H25" s="202">
        <f t="shared" si="8"/>
        <v>0.19230769230769232</v>
      </c>
      <c r="I25" s="203">
        <f>COUNTIFS('11. Prototipi'!B:B,C25,'11. Prototipi'!U:U,"Manca")</f>
        <v>147</v>
      </c>
      <c r="J25" s="204">
        <f>SUMIF('11. Prototipi'!B:B,CRUSCOTTO!C25,'11. Prototipi'!X:X)</f>
        <v>1359</v>
      </c>
      <c r="K25" s="53"/>
      <c r="L25" s="91"/>
      <c r="M25" s="95">
        <f>COUNTIFS('8. Folder'!B:B,CRUSCOTTO!U32,'8. Folder'!J:J,"-",'8. Folder'!M:M,"Sì")</f>
        <v>99</v>
      </c>
      <c r="N25" s="65">
        <f>COUNTIFS('8. Folder'!B:B,CRUSCOTTO!U32,'8. Folder'!J:J,"-",'8. Folder'!M:M,"No")</f>
        <v>2</v>
      </c>
      <c r="O25" s="105">
        <f>IF(Y32=0,"-",COUNTIFS('8. Folder'!B:B,CRUSCOTTO!U32,'8. Folder'!J:J,"Variante",'8. Folder'!M:M,"Sì"))</f>
        <v>2</v>
      </c>
      <c r="P25" s="96">
        <f>IF(Y32=0,"-",COUNTIFS('8. Folder'!B:B,CRUSCOTTO!U32,'8. Folder'!J:J,"Variante",'8. Folder'!M:M,"No"))</f>
        <v>3</v>
      </c>
    </row>
    <row r="26" spans="1:28" ht="15.65" customHeight="1" thickBot="1" x14ac:dyDescent="0.4">
      <c r="B26" s="273"/>
      <c r="C26" s="67" t="s">
        <v>10305</v>
      </c>
      <c r="D26" s="277"/>
      <c r="E26" s="201">
        <f>COUNTIF('11. Prototipi'!B:B,CRUSCOTTO!C26)</f>
        <v>163</v>
      </c>
      <c r="F26" s="201">
        <f>COUNTIFS('11. Prototipi'!B:B,CRUSCOTTO!C26,'11. Prototipi'!U:U,"Nuova")+COUNTIFS('11. Prototipi'!B:B,CRUSCOTTO!C26,'11. Prototipi'!U:U,"Usata")+COUNTIFS('11. Prototipi'!U:U,CRUSCOTTO!C26,'11. Prototipi'!U:U,"2a Scelta")</f>
        <v>72</v>
      </c>
      <c r="G26" s="215" t="s">
        <v>0</v>
      </c>
      <c r="H26" s="202">
        <f t="shared" si="8"/>
        <v>0.44171779141104295</v>
      </c>
      <c r="I26" s="203">
        <f>COUNTIFS('11. Prototipi'!B:B,C26,'11. Prototipi'!U:U,"Manca")</f>
        <v>91</v>
      </c>
      <c r="J26" s="204">
        <f>SUMIF('11. Prototipi'!B:B,CRUSCOTTO!C26,'11. Prototipi'!X:X)</f>
        <v>937</v>
      </c>
      <c r="K26" s="53"/>
      <c r="L26" s="91"/>
      <c r="M26" s="95">
        <f>COUNTIFS('8. Folder'!B:B,CRUSCOTTO!U33,'8. Folder'!J:J,"-",'8. Folder'!M:M,"Sì")</f>
        <v>30</v>
      </c>
      <c r="N26" s="65">
        <f>COUNTIFS('8. Folder'!B:B,CRUSCOTTO!U33,'8. Folder'!J:J,"-",'8. Folder'!M:M,"No")</f>
        <v>0</v>
      </c>
      <c r="O26" s="105" t="str">
        <f>IF(Y33=0,"-",COUNTIFS('8. Folder'!B:B,CRUSCOTTO!U33,'8. Folder'!J:J,"Variante",'8. Folder'!M:M,"Sì"))</f>
        <v>-</v>
      </c>
      <c r="P26" s="96" t="str">
        <f>IF(Y33=0,"-",COUNTIFS('8. Folder'!B:B,CRUSCOTTO!U33,'8. Folder'!J:J,"Variante",'8. Folder'!M:M,"No"))</f>
        <v>-</v>
      </c>
      <c r="T26" s="54" t="s">
        <v>4037</v>
      </c>
      <c r="U26" s="55" t="s">
        <v>4049</v>
      </c>
      <c r="V26" s="279" t="s">
        <v>7613</v>
      </c>
      <c r="W26" s="280"/>
      <c r="X26" s="56" t="s">
        <v>7614</v>
      </c>
      <c r="Y26" s="56" t="s">
        <v>7611</v>
      </c>
      <c r="Z26" s="57" t="s">
        <v>7593</v>
      </c>
      <c r="AA26" s="58" t="s">
        <v>7594</v>
      </c>
      <c r="AB26" s="58" t="s">
        <v>7608</v>
      </c>
    </row>
    <row r="27" spans="1:28" ht="17" customHeight="1" thickTop="1" x14ac:dyDescent="0.35">
      <c r="B27" s="273"/>
      <c r="C27" s="67" t="s">
        <v>10540</v>
      </c>
      <c r="D27" s="277"/>
      <c r="E27" s="201">
        <f>COUNTIF('11. Prototipi'!B:B,CRUSCOTTO!C27)</f>
        <v>21</v>
      </c>
      <c r="F27" s="201">
        <f>COUNTIFS('11. Prototipi'!B:B,CRUSCOTTO!C27,'11. Prototipi'!U:U,"Nuova")+COUNTIFS('11. Prototipi'!B:B,CRUSCOTTO!C27,'11. Prototipi'!U:U,"Usata")+COUNTIFS('11. Prototipi'!U:U,CRUSCOTTO!C27,'11. Prototipi'!U:U,"2a Scelta")</f>
        <v>2</v>
      </c>
      <c r="G27" s="215" t="s">
        <v>0</v>
      </c>
      <c r="H27" s="202">
        <f t="shared" si="8"/>
        <v>9.5238095238095233E-2</v>
      </c>
      <c r="I27" s="203">
        <f>COUNTIFS('11. Prototipi'!B:B,C27,'11. Prototipi'!U:U,"Manca")</f>
        <v>19</v>
      </c>
      <c r="J27" s="204">
        <f>SUMIF('11. Prototipi'!B:B,CRUSCOTTO!C27,'11. Prototipi'!X:X)</f>
        <v>270</v>
      </c>
      <c r="K27" s="53"/>
      <c r="L27" s="91"/>
      <c r="M27" s="95">
        <f>COUNTIFS('8. Folder'!B:B,CRUSCOTTO!U34,'8. Folder'!J:J,"-",'8. Folder'!M:M,"Sì")</f>
        <v>3</v>
      </c>
      <c r="N27" s="65">
        <f>COUNTIFS('8. Folder'!B:B,CRUSCOTTO!U34,'8. Folder'!J:J,"-",'8. Folder'!M:M,"No")</f>
        <v>0</v>
      </c>
      <c r="O27" s="105" t="str">
        <f>IF(Y34=0,"-",COUNTIFS('8. Folder'!B:B,CRUSCOTTO!U34,'8. Folder'!J:J,"Variante",'8. Folder'!M:M,"Sì"))</f>
        <v>-</v>
      </c>
      <c r="P27" s="96" t="str">
        <f>IF(Y34=0,"-",COUNTIFS('8. Folder'!B:B,CRUSCOTTO!U34,'8. Folder'!J:J,"Variante",'8. Folder'!M:M,"No"))</f>
        <v>-</v>
      </c>
      <c r="T27" s="272" t="s">
        <v>6137</v>
      </c>
      <c r="U27" s="73" t="s">
        <v>7603</v>
      </c>
      <c r="V27" s="275">
        <f>SUM(W27:W29)</f>
        <v>150</v>
      </c>
      <c r="W27" s="74">
        <f>IF(COUNTIF('8. Folder'!B:B,CRUSCOTTO!U27)=(CRUSCOTTO!X27+CRUSCOTTO!Y27),CRUSCOTTO!X27+CRUSCOTTO!Y27,"Errore")</f>
        <v>22</v>
      </c>
      <c r="X27" s="74">
        <f>COUNTIFS('8. Folder'!B:B,CRUSCOTTO!U27,'8. Folder'!J:J,"-")</f>
        <v>22</v>
      </c>
      <c r="Y27" s="75">
        <f>COUNTIFS('8. Folder'!B:B,CRUSCOTTO!U27,'8. Folder'!J:J,"Variante")</f>
        <v>0</v>
      </c>
      <c r="Z27" s="137">
        <f t="shared" ref="Z27:Z37" si="9">(W27-AA27)/W27</f>
        <v>0.54545454545454541</v>
      </c>
      <c r="AA27" s="121">
        <f t="shared" ref="AA27:AA37" si="10">IF(Y27=0,N20,N20+P20)</f>
        <v>10</v>
      </c>
      <c r="AB27" s="144">
        <f>SUMIF('8. Folder'!B:B,CRUSCOTTO!U27,'8. Folder'!P:P)</f>
        <v>169</v>
      </c>
    </row>
    <row r="28" spans="1:28" ht="15.65" customHeight="1" x14ac:dyDescent="0.35">
      <c r="B28" s="273"/>
      <c r="C28" s="67" t="s">
        <v>10591</v>
      </c>
      <c r="D28" s="277"/>
      <c r="E28" s="201">
        <f>COUNTIF('11. Prototipi'!B:B,CRUSCOTTO!C28)</f>
        <v>107</v>
      </c>
      <c r="F28" s="201">
        <f>COUNTIFS('11. Prototipi'!B:B,CRUSCOTTO!C28,'11. Prototipi'!U:U,"Nuova")+COUNTIFS('11. Prototipi'!B:B,CRUSCOTTO!C28,'11. Prototipi'!U:U,"Usata")+COUNTIFS('11. Prototipi'!U:U,CRUSCOTTO!C28,'11. Prototipi'!U:U,"2a Scelta")</f>
        <v>28</v>
      </c>
      <c r="G28" s="215" t="s">
        <v>0</v>
      </c>
      <c r="H28" s="202">
        <f t="shared" si="8"/>
        <v>0.26168224299065418</v>
      </c>
      <c r="I28" s="203">
        <f>COUNTIFS('11. Prototipi'!B:B,C28,'11. Prototipi'!U:U,"Manca")</f>
        <v>79</v>
      </c>
      <c r="J28" s="204">
        <f>SUMIF('11. Prototipi'!B:B,CRUSCOTTO!C28,'11. Prototipi'!X:X)</f>
        <v>1077</v>
      </c>
      <c r="K28" s="53"/>
      <c r="L28" s="91"/>
      <c r="M28" s="95">
        <f>COUNTIFS('8. Folder'!B:B,CRUSCOTTO!U35,'8. Folder'!J:J,"-",'8. Folder'!M:M,"Sì")</f>
        <v>1</v>
      </c>
      <c r="N28" s="65">
        <f>COUNTIFS('8. Folder'!B:B,CRUSCOTTO!U35,'8. Folder'!J:J,"-",'8. Folder'!M:M,"No")</f>
        <v>1</v>
      </c>
      <c r="O28" s="105" t="str">
        <f>IF(Y35=0,"-",COUNTIFS('8. Folder'!B:B,CRUSCOTTO!U35,'8. Folder'!J:J,"Variante",'8. Folder'!M:M,"Sì"))</f>
        <v>-</v>
      </c>
      <c r="P28" s="96" t="str">
        <f>IF(Y35=0,"-",COUNTIFS('8. Folder'!B:B,CRUSCOTTO!U35,'8. Folder'!J:J,"Variante",'8. Folder'!M:M,"No"))</f>
        <v>-</v>
      </c>
      <c r="T28" s="273"/>
      <c r="U28" s="63" t="s">
        <v>6243</v>
      </c>
      <c r="V28" s="277"/>
      <c r="W28" s="64">
        <f>IF(COUNTIF('8. Folder'!B:B,CRUSCOTTO!U28)=(CRUSCOTTO!X28+CRUSCOTTO!Y28),CRUSCOTTO!X28+CRUSCOTTO!Y28,"Errore")</f>
        <v>31</v>
      </c>
      <c r="X28" s="64">
        <f>COUNTIFS('8. Folder'!B:B,CRUSCOTTO!U28,'8. Folder'!J:J,"-")</f>
        <v>31</v>
      </c>
      <c r="Y28" s="65">
        <f>COUNTIFS('8. Folder'!B:B,CRUSCOTTO!U28,'8. Folder'!J:J,"Variante")</f>
        <v>0</v>
      </c>
      <c r="Z28" s="135">
        <f t="shared" si="9"/>
        <v>0.74193548387096775</v>
      </c>
      <c r="AA28" s="119">
        <f t="shared" si="10"/>
        <v>8</v>
      </c>
      <c r="AB28" s="142">
        <f>SUMIF('8. Folder'!B:B,CRUSCOTTO!U28,'8. Folder'!P:P)</f>
        <v>655</v>
      </c>
    </row>
    <row r="29" spans="1:28" ht="15.65" customHeight="1" x14ac:dyDescent="0.35">
      <c r="B29" s="273"/>
      <c r="C29" s="67" t="s">
        <v>10794</v>
      </c>
      <c r="D29" s="277"/>
      <c r="E29" s="201">
        <f>COUNTIF('11. Prototipi'!B:B,CRUSCOTTO!C29)</f>
        <v>110</v>
      </c>
      <c r="F29" s="201">
        <f>COUNTIFS('11. Prototipi'!B:B,CRUSCOTTO!C29,'11. Prototipi'!U:U,"Nuova")+COUNTIFS('11. Prototipi'!B:B,CRUSCOTTO!C29,'11. Prototipi'!U:U,"Usata")+COUNTIFS('11. Prototipi'!U:U,CRUSCOTTO!C29,'11. Prototipi'!U:U,"2a Scelta")</f>
        <v>53</v>
      </c>
      <c r="G29" s="215" t="s">
        <v>0</v>
      </c>
      <c r="H29" s="202">
        <f t="shared" si="8"/>
        <v>0.48181818181818181</v>
      </c>
      <c r="I29" s="203">
        <f>COUNTIFS('11. Prototipi'!B:B,C29,'11. Prototipi'!U:U,"Manca")</f>
        <v>57</v>
      </c>
      <c r="J29" s="204">
        <f>SUMIF('11. Prototipi'!B:B,CRUSCOTTO!C29,'11. Prototipi'!X:X)</f>
        <v>697</v>
      </c>
      <c r="K29" s="53"/>
      <c r="L29" s="91"/>
      <c r="M29" s="95">
        <f>COUNTIFS('8. Folder'!B:B,CRUSCOTTO!U36,'8. Folder'!J:J,"-",'8. Folder'!M:M,"Sì")</f>
        <v>7</v>
      </c>
      <c r="N29" s="65">
        <f>COUNTIFS('8. Folder'!B:B,CRUSCOTTO!U36,'8. Folder'!J:J,"-",'8. Folder'!M:M,"No")</f>
        <v>2</v>
      </c>
      <c r="O29" s="105" t="str">
        <f>IF(Y36=0,"-",COUNTIFS('8. Folder'!B:B,CRUSCOTTO!U36,'8. Folder'!J:J,"Variante",'8. Folder'!M:M,"Sì"))</f>
        <v>-</v>
      </c>
      <c r="P29" s="96" t="str">
        <f>IF(Y36=0,"-",COUNTIFS('8. Folder'!B:B,CRUSCOTTO!U36,'8. Folder'!J:J,"Variante",'8. Folder'!M:M,"No"))</f>
        <v>-</v>
      </c>
      <c r="T29" s="273"/>
      <c r="U29" s="63" t="s">
        <v>6339</v>
      </c>
      <c r="V29" s="302"/>
      <c r="W29" s="64">
        <f>IF(COUNTIF('8. Folder'!B:B,CRUSCOTTO!U29)=(CRUSCOTTO!X29+CRUSCOTTO!Y29),CRUSCOTTO!X29+CRUSCOTTO!Y29,"Errore")</f>
        <v>97</v>
      </c>
      <c r="X29" s="64">
        <f>COUNTIFS('8. Folder'!B:B,CRUSCOTTO!U29,'8. Folder'!J:J,"-")</f>
        <v>94</v>
      </c>
      <c r="Y29" s="65">
        <f>COUNTIFS('8. Folder'!B:B,CRUSCOTTO!U29,'8. Folder'!J:J,"Variante")</f>
        <v>3</v>
      </c>
      <c r="Z29" s="135">
        <f t="shared" si="9"/>
        <v>0.88659793814432986</v>
      </c>
      <c r="AA29" s="119">
        <f t="shared" si="10"/>
        <v>11</v>
      </c>
      <c r="AB29" s="142">
        <f>SUMIF('8. Folder'!B:B,CRUSCOTTO!U29,'8. Folder'!P:P)</f>
        <v>1104</v>
      </c>
    </row>
    <row r="30" spans="1:28" ht="16.5" thickBot="1" x14ac:dyDescent="0.4">
      <c r="B30" s="274"/>
      <c r="C30" s="68" t="s">
        <v>11009</v>
      </c>
      <c r="D30" s="278"/>
      <c r="E30" s="69">
        <f>COUNTIF('11. Prototipi'!B:B,CRUSCOTTO!C30)</f>
        <v>20</v>
      </c>
      <c r="F30" s="69">
        <f>COUNTIFS('11. Prototipi'!B:B,CRUSCOTTO!C30,'11. Prototipi'!U:U,"Nuova")+COUNTIFS('11. Prototipi'!B:B,CRUSCOTTO!C30,'11. Prototipi'!U:U,"Usata")+COUNTIFS('11. Prototipi'!U:U,CRUSCOTTO!C30,'11. Prototipi'!U:U,"2a Scelta")</f>
        <v>8</v>
      </c>
      <c r="G30" s="216" t="s">
        <v>0</v>
      </c>
      <c r="H30" s="136">
        <f t="shared" si="8"/>
        <v>0.4</v>
      </c>
      <c r="I30" s="120">
        <f>COUNTIFS('11. Prototipi'!B:B,C30,'11. Prototipi'!U:U,"Manca")</f>
        <v>12</v>
      </c>
      <c r="J30" s="143">
        <f>SUMIF('11. Prototipi'!B:B,CRUSCOTTO!C30,'11. Prototipi'!X:X)</f>
        <v>115</v>
      </c>
      <c r="K30" s="53"/>
      <c r="L30" s="91"/>
      <c r="M30" s="97">
        <f>COUNTIFS('8. Folder'!B:B,CRUSCOTTO!U37,'8. Folder'!J:J,"-",'8. Folder'!M:M,"Sì")</f>
        <v>36</v>
      </c>
      <c r="N30" s="70">
        <f>COUNTIFS('8. Folder'!B:B,CRUSCOTTO!U37,'8. Folder'!J:J,"-",'8. Folder'!M:M,"No")</f>
        <v>18</v>
      </c>
      <c r="O30" s="109" t="str">
        <f>IF(Y37=0,"-",COUNTIFS('8. Folder'!B:B,CRUSCOTTO!U37,'8. Folder'!J:J,"Variante",'8. Folder'!M:M,"Sì"))</f>
        <v>-</v>
      </c>
      <c r="P30" s="103" t="str">
        <f>IF(Y37=0,"-",COUNTIFS('8. Folder'!B:B,CRUSCOTTO!U37,'8. Folder'!J:J,"Variante",'8. Folder'!M:M,"No"))</f>
        <v>-</v>
      </c>
      <c r="T30" s="273"/>
      <c r="U30" s="63" t="s">
        <v>7127</v>
      </c>
      <c r="V30" s="301">
        <f>SUM(W30:W33)</f>
        <v>405</v>
      </c>
      <c r="W30" s="64">
        <f>IF(COUNTIF('8. Folder'!B:B,CRUSCOTTO!U30)=(CRUSCOTTO!X30+CRUSCOTTO!Y30),CRUSCOTTO!X30+CRUSCOTTO!Y30,"Errore")</f>
        <v>13</v>
      </c>
      <c r="X30" s="64">
        <f>COUNTIFS('8. Folder'!B:B,CRUSCOTTO!U30,'8. Folder'!J:J,"-")</f>
        <v>13</v>
      </c>
      <c r="Y30" s="65">
        <f>COUNTIFS('8. Folder'!B:B,CRUSCOTTO!U30,'8. Folder'!J:J,"Variante")</f>
        <v>0</v>
      </c>
      <c r="Z30" s="135">
        <f t="shared" si="9"/>
        <v>0.84615384615384615</v>
      </c>
      <c r="AA30" s="119">
        <f t="shared" si="10"/>
        <v>2</v>
      </c>
      <c r="AB30" s="142">
        <f>SUMIF('8. Folder'!B:B,CRUSCOTTO!U30,'8. Folder'!P:P)</f>
        <v>430</v>
      </c>
    </row>
    <row r="31" spans="1:28" ht="17.5" customHeight="1" thickTop="1" thickBot="1" x14ac:dyDescent="0.4">
      <c r="B31" s="272" t="s">
        <v>12049</v>
      </c>
      <c r="C31" s="73" t="s">
        <v>11051</v>
      </c>
      <c r="D31" s="275">
        <f>SUM(E31:E39)</f>
        <v>660</v>
      </c>
      <c r="E31" s="74">
        <f>COUNTIF('12. Usi speciali'!B:B,C31)</f>
        <v>14</v>
      </c>
      <c r="F31" s="74">
        <f>COUNTIFS('12. Usi speciali'!B:B,CRUSCOTTO!C31,'12. Usi speciali'!P:P,"Nuova")+COUNTIFS('12. Usi speciali'!B:B,CRUSCOTTO!C31,'12. Usi speciali'!P:P,"Usata")+COUNTIFS('12. Usi speciali'!B:B,CRUSCOTTO!C31,'12. Usi speciali'!P:P,"2a Scelta")</f>
        <v>5</v>
      </c>
      <c r="G31" s="217" t="s">
        <v>0</v>
      </c>
      <c r="H31" s="137">
        <f t="shared" si="8"/>
        <v>0.35714285714285715</v>
      </c>
      <c r="I31" s="121">
        <f>COUNTIFS('12. Usi speciali'!B:B,CRUSCOTTO!C31,'12. Usi speciali'!P:P,"Manca")</f>
        <v>9</v>
      </c>
      <c r="J31" s="144">
        <f>SUMIF('12. Usi speciali'!B:B,CRUSCOTTO!C31,'12. Usi speciali'!S:S)</f>
        <v>118</v>
      </c>
      <c r="K31" s="53"/>
      <c r="L31" s="83"/>
      <c r="M31" s="130">
        <f>SUM(M20:M30)</f>
        <v>511</v>
      </c>
      <c r="N31" s="131">
        <f>SUM(N20:N30)</f>
        <v>89</v>
      </c>
      <c r="O31" s="132">
        <f t="shared" ref="O31:P31" si="11">SUM(O20:O30)</f>
        <v>11</v>
      </c>
      <c r="P31" s="133">
        <f t="shared" si="11"/>
        <v>9</v>
      </c>
      <c r="T31" s="273"/>
      <c r="U31" s="63" t="s">
        <v>7609</v>
      </c>
      <c r="V31" s="277"/>
      <c r="W31" s="64">
        <f>IF(COUNTIF('8. Folder'!B:B,CRUSCOTTO!U31)=(CRUSCOTTO!X31+CRUSCOTTO!Y31),CRUSCOTTO!X31+CRUSCOTTO!Y31,"Errore")</f>
        <v>256</v>
      </c>
      <c r="X31" s="64">
        <f>COUNTIFS('8. Folder'!B:B,CRUSCOTTO!U31,'8. Folder'!J:J,"-")</f>
        <v>242</v>
      </c>
      <c r="Y31" s="65">
        <f>COUNTIFS('8. Folder'!B:B,CRUSCOTTO!U31,'8. Folder'!J:J,"Variante")</f>
        <v>14</v>
      </c>
      <c r="Z31" s="135">
        <f t="shared" si="9"/>
        <v>0.83984375</v>
      </c>
      <c r="AA31" s="119">
        <f t="shared" si="10"/>
        <v>41</v>
      </c>
      <c r="AB31" s="142">
        <f>SUMIF('8. Folder'!B:B,CRUSCOTTO!U31,'8. Folder'!P:P)</f>
        <v>4509</v>
      </c>
    </row>
    <row r="32" spans="1:28" x14ac:dyDescent="0.35">
      <c r="B32" s="273"/>
      <c r="C32" s="205" t="s">
        <v>11079</v>
      </c>
      <c r="D32" s="276"/>
      <c r="E32" s="206">
        <f>COUNTIF('12. Usi speciali'!B:B,C32)</f>
        <v>6</v>
      </c>
      <c r="F32" s="206">
        <f>COUNTIFS('12. Usi speciali'!B:B,CRUSCOTTO!C32,'12. Usi speciali'!P:P,"Nuova")+COUNTIFS('12. Usi speciali'!B:B,CRUSCOTTO!C32,'12. Usi speciali'!P:P,"Usata")+COUNTIFS('12. Usi speciali'!B:B,CRUSCOTTO!C32,'12. Usi speciali'!P:P,"2a Scelta")</f>
        <v>3</v>
      </c>
      <c r="G32" s="218" t="s">
        <v>0</v>
      </c>
      <c r="H32" s="138">
        <f t="shared" si="8"/>
        <v>0.5</v>
      </c>
      <c r="I32" s="122">
        <f>COUNTIFS('12. Usi speciali'!B:B,CRUSCOTTO!C32,'12. Usi speciali'!P:P,"Manca")</f>
        <v>3</v>
      </c>
      <c r="J32" s="145">
        <f>SUMIF('12. Usi speciali'!B:B,CRUSCOTTO!C32,'12. Usi speciali'!S:S)</f>
        <v>150</v>
      </c>
      <c r="K32" s="83"/>
      <c r="L32" s="88"/>
      <c r="T32" s="273"/>
      <c r="U32" s="63" t="s">
        <v>7610</v>
      </c>
      <c r="V32" s="277"/>
      <c r="W32" s="64">
        <f>IF(COUNTIF('8. Folder'!B:B,CRUSCOTTO!U32)=(CRUSCOTTO!X32+CRUSCOTTO!Y32),CRUSCOTTO!X32+CRUSCOTTO!Y32,"Errore")</f>
        <v>106</v>
      </c>
      <c r="X32" s="64">
        <f>COUNTIFS('8. Folder'!B:B,CRUSCOTTO!U32,'8. Folder'!J:J,"-")</f>
        <v>101</v>
      </c>
      <c r="Y32" s="65">
        <f>COUNTIFS('8. Folder'!B:B,CRUSCOTTO!U32,'8. Folder'!J:J,"Variante")</f>
        <v>5</v>
      </c>
      <c r="Z32" s="135">
        <f t="shared" si="9"/>
        <v>0.95283018867924529</v>
      </c>
      <c r="AA32" s="119">
        <f t="shared" si="10"/>
        <v>5</v>
      </c>
      <c r="AB32" s="142">
        <f>SUMIF('8. Folder'!B:B,CRUSCOTTO!U32,'8. Folder'!P:P)</f>
        <v>1655.5</v>
      </c>
    </row>
    <row r="33" spans="2:28" x14ac:dyDescent="0.35">
      <c r="B33" s="273"/>
      <c r="C33" s="205" t="s">
        <v>11092</v>
      </c>
      <c r="D33" s="276"/>
      <c r="E33" s="206">
        <f>COUNTIF('12. Usi speciali'!B:B,C33)</f>
        <v>33</v>
      </c>
      <c r="F33" s="206">
        <f>COUNTIFS('12. Usi speciali'!B:B,CRUSCOTTO!C33,'12. Usi speciali'!P:P,"Nuova")+COUNTIFS('12. Usi speciali'!B:B,CRUSCOTTO!C33,'12. Usi speciali'!P:P,"Usata")+COUNTIFS('12. Usi speciali'!B:B,CRUSCOTTO!C33,'12. Usi speciali'!P:P,"2a Scelta")</f>
        <v>16</v>
      </c>
      <c r="G33" s="218" t="s">
        <v>0</v>
      </c>
      <c r="H33" s="138">
        <f t="shared" si="8"/>
        <v>0.48484848484848486</v>
      </c>
      <c r="I33" s="122">
        <f>COUNTIFS('12. Usi speciali'!B:B,CRUSCOTTO!C33,'12. Usi speciali'!P:P,"Manca")</f>
        <v>17</v>
      </c>
      <c r="J33" s="145">
        <f>SUMIF('12. Usi speciali'!B:B,CRUSCOTTO!C33,'12. Usi speciali'!S:S)</f>
        <v>134</v>
      </c>
      <c r="K33" s="53"/>
      <c r="L33" s="88"/>
      <c r="T33" s="273"/>
      <c r="U33" s="63" t="s">
        <v>7130</v>
      </c>
      <c r="V33" s="302"/>
      <c r="W33" s="64">
        <f>IF(COUNTIF('8. Folder'!B:B,CRUSCOTTO!U33)=(CRUSCOTTO!X33+CRUSCOTTO!Y33),CRUSCOTTO!X33+CRUSCOTTO!Y33,"Errore")</f>
        <v>30</v>
      </c>
      <c r="X33" s="64">
        <f>COUNTIFS('8. Folder'!B:B,CRUSCOTTO!U33,'8. Folder'!J:J,"-")</f>
        <v>30</v>
      </c>
      <c r="Y33" s="65">
        <f>COUNTIFS('8. Folder'!B:B,CRUSCOTTO!U33,'8. Folder'!J:J,"Variante")</f>
        <v>0</v>
      </c>
      <c r="Z33" s="135">
        <f t="shared" si="9"/>
        <v>1</v>
      </c>
      <c r="AA33" s="119">
        <f t="shared" si="10"/>
        <v>0</v>
      </c>
      <c r="AB33" s="142">
        <f>SUMIF('8. Folder'!B:B,CRUSCOTTO!U33,'8. Folder'!P:P)</f>
        <v>417</v>
      </c>
    </row>
    <row r="34" spans="2:28" x14ac:dyDescent="0.35">
      <c r="B34" s="273"/>
      <c r="C34" s="205" t="s">
        <v>11155</v>
      </c>
      <c r="D34" s="276"/>
      <c r="E34" s="206">
        <f>COUNTIF('12. Usi speciali'!B:B,C34)</f>
        <v>105</v>
      </c>
      <c r="F34" s="206">
        <f>COUNTIFS('12. Usi speciali'!B:B,CRUSCOTTO!C34,'12. Usi speciali'!P:P,"Nuova")+COUNTIFS('12. Usi speciali'!B:B,CRUSCOTTO!C34,'12. Usi speciali'!P:P,"Usata")+COUNTIFS('12. Usi speciali'!B:B,CRUSCOTTO!C34,'12. Usi speciali'!P:P,"2a Scelta")</f>
        <v>22</v>
      </c>
      <c r="G34" s="218" t="s">
        <v>0</v>
      </c>
      <c r="H34" s="138">
        <f t="shared" si="8"/>
        <v>0.20952380952380953</v>
      </c>
      <c r="I34" s="122">
        <f>COUNTIFS('12. Usi speciali'!B:B,CRUSCOTTO!C34,'12. Usi speciali'!P:P,"Manca")</f>
        <v>83</v>
      </c>
      <c r="J34" s="145">
        <f>SUMIF('12. Usi speciali'!B:B,CRUSCOTTO!C34,'12. Usi speciali'!S:S)</f>
        <v>440</v>
      </c>
      <c r="K34" s="53"/>
      <c r="L34" s="88"/>
      <c r="T34" s="273"/>
      <c r="U34" s="63" t="s">
        <v>7336</v>
      </c>
      <c r="V34" s="301">
        <f>SUM(W34:W36)</f>
        <v>16</v>
      </c>
      <c r="W34" s="64">
        <f>IF(COUNTIF('8. Folder'!B:B,CRUSCOTTO!U34)=(CRUSCOTTO!X34+CRUSCOTTO!Y34),CRUSCOTTO!X34+CRUSCOTTO!Y34,"Errore")</f>
        <v>3</v>
      </c>
      <c r="X34" s="64">
        <f>COUNTIFS('8. Folder'!B:B,CRUSCOTTO!U34,'8. Folder'!J:J,"-")</f>
        <v>3</v>
      </c>
      <c r="Y34" s="65">
        <f>COUNTIFS('8. Folder'!B:B,CRUSCOTTO!U34,'8. Folder'!J:J,"Variante")</f>
        <v>0</v>
      </c>
      <c r="Z34" s="135">
        <f t="shared" si="9"/>
        <v>1</v>
      </c>
      <c r="AA34" s="119">
        <f t="shared" si="10"/>
        <v>0</v>
      </c>
      <c r="AB34" s="142">
        <f>SUMIF('8. Folder'!B:B,CRUSCOTTO!U34,'8. Folder'!P:P)</f>
        <v>75</v>
      </c>
    </row>
    <row r="35" spans="2:28" x14ac:dyDescent="0.35">
      <c r="B35" s="273"/>
      <c r="C35" s="205" t="s">
        <v>11321</v>
      </c>
      <c r="D35" s="276"/>
      <c r="E35" s="206">
        <f>COUNTIF('12. Usi speciali'!B:B,C35)</f>
        <v>88</v>
      </c>
      <c r="F35" s="206">
        <f>COUNTIFS('12. Usi speciali'!B:B,CRUSCOTTO!C35,'12. Usi speciali'!P:P,"Nuova")+COUNTIFS('12. Usi speciali'!B:B,CRUSCOTTO!C35,'12. Usi speciali'!P:P,"Usata")+COUNTIFS('12. Usi speciali'!B:B,CRUSCOTTO!C35,'12. Usi speciali'!P:P,"2a Scelta")</f>
        <v>5</v>
      </c>
      <c r="G35" s="218" t="s">
        <v>0</v>
      </c>
      <c r="H35" s="138">
        <f t="shared" si="8"/>
        <v>5.6818181818181816E-2</v>
      </c>
      <c r="I35" s="122">
        <f>COUNTIFS('12. Usi speciali'!B:B,CRUSCOTTO!C35,'12. Usi speciali'!P:P,"Manca")</f>
        <v>83</v>
      </c>
      <c r="J35" s="145">
        <f>SUMIF('12. Usi speciali'!B:B,CRUSCOTTO!C35,'12. Usi speciali'!S:S)</f>
        <v>71</v>
      </c>
      <c r="K35" s="53"/>
      <c r="L35" s="88"/>
      <c r="T35" s="273"/>
      <c r="U35" s="63" t="s">
        <v>7337</v>
      </c>
      <c r="V35" s="277"/>
      <c r="W35" s="64">
        <f>IF(COUNTIF('8. Folder'!B:B,CRUSCOTTO!U35)=(CRUSCOTTO!X35+CRUSCOTTO!Y35),CRUSCOTTO!X35+CRUSCOTTO!Y35,"Errore")</f>
        <v>2</v>
      </c>
      <c r="X35" s="64">
        <f>COUNTIFS('8. Folder'!B:B,CRUSCOTTO!U35,'8. Folder'!J:J,"-")</f>
        <v>2</v>
      </c>
      <c r="Y35" s="65">
        <f>COUNTIFS('8. Folder'!B:B,CRUSCOTTO!U35,'8. Folder'!J:J,"Variante")</f>
        <v>0</v>
      </c>
      <c r="Z35" s="135">
        <f t="shared" si="9"/>
        <v>0.5</v>
      </c>
      <c r="AA35" s="119">
        <f t="shared" si="10"/>
        <v>1</v>
      </c>
      <c r="AB35" s="142">
        <f>SUMIF('8. Folder'!B:B,CRUSCOTTO!U35,'8. Folder'!P:P)</f>
        <v>14</v>
      </c>
    </row>
    <row r="36" spans="2:28" x14ac:dyDescent="0.35">
      <c r="B36" s="273"/>
      <c r="C36" s="205" t="s">
        <v>12050</v>
      </c>
      <c r="D36" s="276"/>
      <c r="E36" s="206">
        <f>COUNTIF('12. Usi speciali'!B:B,C36)</f>
        <v>175</v>
      </c>
      <c r="F36" s="206">
        <f>COUNTIFS('12. Usi speciali'!B:B,CRUSCOTTO!C36,'12. Usi speciali'!P:P,"Nuova")+COUNTIFS('12. Usi speciali'!B:B,CRUSCOTTO!C36,'12. Usi speciali'!P:P,"Usata")+COUNTIFS('12. Usi speciali'!B:B,CRUSCOTTO!C36,'12. Usi speciali'!P:P,"2a Scelta")</f>
        <v>52</v>
      </c>
      <c r="G36" s="219" t="s">
        <v>0</v>
      </c>
      <c r="H36" s="138">
        <f t="shared" si="8"/>
        <v>0.29714285714285715</v>
      </c>
      <c r="I36" s="122">
        <f>COUNTIFS('12. Usi speciali'!B:B,CRUSCOTTO!C36,'12. Usi speciali'!P:P,"Manca")</f>
        <v>123</v>
      </c>
      <c r="J36" s="145">
        <f>SUMIF('12. Usi speciali'!B:B,CRUSCOTTO!C36,'12. Usi speciali'!S:S)</f>
        <v>1418</v>
      </c>
      <c r="K36" s="53"/>
      <c r="L36" s="88"/>
      <c r="T36" s="273"/>
      <c r="U36" s="63" t="s">
        <v>7338</v>
      </c>
      <c r="V36" s="302"/>
      <c r="W36" s="64">
        <f>IF(COUNTIF('8. Folder'!B:B,CRUSCOTTO!U36)=(CRUSCOTTO!X36+CRUSCOTTO!Y36),CRUSCOTTO!X36+CRUSCOTTO!Y36,"Errore")</f>
        <v>11</v>
      </c>
      <c r="X36" s="64">
        <f>COUNTIFS('8. Folder'!B:B,CRUSCOTTO!U36,'8. Folder'!J:J,"-")</f>
        <v>11</v>
      </c>
      <c r="Y36" s="65">
        <f>COUNTIFS('8. Folder'!B:B,CRUSCOTTO!U36,'8. Folder'!J:J,"Variante")</f>
        <v>0</v>
      </c>
      <c r="Z36" s="135">
        <f t="shared" si="9"/>
        <v>0.81818181818181823</v>
      </c>
      <c r="AA36" s="119">
        <f t="shared" si="10"/>
        <v>2</v>
      </c>
      <c r="AB36" s="142">
        <f>SUMIF('8. Folder'!B:B,CRUSCOTTO!U36,'8. Folder'!P:P)</f>
        <v>101</v>
      </c>
    </row>
    <row r="37" spans="2:28" ht="16.5" thickBot="1" x14ac:dyDescent="0.4">
      <c r="B37" s="273"/>
      <c r="C37" s="205" t="s">
        <v>11672</v>
      </c>
      <c r="D37" s="276"/>
      <c r="E37" s="206">
        <f>COUNTIF('12. Usi speciali'!B:B,C37)</f>
        <v>104</v>
      </c>
      <c r="F37" s="206">
        <f>COUNTIFS('12. Usi speciali'!B:B,CRUSCOTTO!C37,'12. Usi speciali'!P:P,"Nuova")+COUNTIFS('12. Usi speciali'!B:B,CRUSCOTTO!C37,'12. Usi speciali'!P:P,"Usata")+COUNTIFS('12. Usi speciali'!B:B,CRUSCOTTO!C37,'12. Usi speciali'!P:P,"2a Scelta")</f>
        <v>74</v>
      </c>
      <c r="G37" s="218" t="s">
        <v>0</v>
      </c>
      <c r="H37" s="138">
        <f t="shared" si="8"/>
        <v>0.71153846153846156</v>
      </c>
      <c r="I37" s="122">
        <f>COUNTIFS('12. Usi speciali'!B:B,CRUSCOTTO!C37,'12. Usi speciali'!P:P,"Manca")</f>
        <v>30</v>
      </c>
      <c r="J37" s="145">
        <f>SUMIF('12. Usi speciali'!B:B,CRUSCOTTO!C37,'12. Usi speciali'!S:S)</f>
        <v>2571</v>
      </c>
      <c r="K37" s="53"/>
      <c r="L37" s="88"/>
      <c r="T37" s="274"/>
      <c r="U37" s="68" t="s">
        <v>7388</v>
      </c>
      <c r="V37" s="148">
        <f>W37</f>
        <v>54</v>
      </c>
      <c r="W37" s="69">
        <f>IF(COUNTIF('8. Folder'!B:B,CRUSCOTTO!U37)=(CRUSCOTTO!X37+CRUSCOTTO!Y37),CRUSCOTTO!X37+CRUSCOTTO!Y37,"Errore")</f>
        <v>54</v>
      </c>
      <c r="X37" s="69">
        <f>COUNTIFS('8. Folder'!B:B,CRUSCOTTO!U37,'8. Folder'!J:J,"-")</f>
        <v>54</v>
      </c>
      <c r="Y37" s="70">
        <f>COUNTIFS('8. Folder'!B:B,CRUSCOTTO!U37,'8. Folder'!J:J,"Variante")</f>
        <v>0</v>
      </c>
      <c r="Z37" s="136">
        <f t="shared" si="9"/>
        <v>0.66666666666666663</v>
      </c>
      <c r="AA37" s="120">
        <f t="shared" si="10"/>
        <v>18</v>
      </c>
      <c r="AB37" s="143">
        <f>SUMIF('8. Folder'!B:B,CRUSCOTTO!U37,'8. Folder'!P:P)</f>
        <v>353.5</v>
      </c>
    </row>
    <row r="38" spans="2:28" ht="17" thickTop="1" thickBot="1" x14ac:dyDescent="0.4">
      <c r="B38" s="273"/>
      <c r="C38" s="63" t="s">
        <v>11802</v>
      </c>
      <c r="D38" s="277"/>
      <c r="E38" s="206">
        <f>COUNTIF('12. Usi speciali'!B:B,C38)</f>
        <v>69</v>
      </c>
      <c r="F38" s="206">
        <f>COUNTIFS('12. Usi speciali'!B:B,CRUSCOTTO!C38,'12. Usi speciali'!P:P,"Nuova")+COUNTIFS('12. Usi speciali'!B:B,CRUSCOTTO!C38,'12. Usi speciali'!P:P,"Usata")+COUNTIFS('12. Usi speciali'!B:B,CRUSCOTTO!C38,'12. Usi speciali'!P:P,"2a Scelta")</f>
        <v>2</v>
      </c>
      <c r="G38" s="218" t="s">
        <v>0</v>
      </c>
      <c r="H38" s="138">
        <f t="shared" si="8"/>
        <v>2.8985507246376812E-2</v>
      </c>
      <c r="I38" s="122">
        <f>COUNTIFS('12. Usi speciali'!B:B,CRUSCOTTO!C38,'12. Usi speciali'!P:P,"Manca")</f>
        <v>67</v>
      </c>
      <c r="J38" s="142">
        <f>SUMIF('12. Usi speciali'!B:B,CRUSCOTTO!C38,'12. Usi speciali'!S:S)</f>
        <v>60</v>
      </c>
      <c r="K38" s="53"/>
      <c r="L38" s="88"/>
      <c r="T38" s="45"/>
      <c r="U38" s="45"/>
      <c r="V38" s="45"/>
      <c r="W38" s="80">
        <f>SUM(W27:W37)</f>
        <v>625</v>
      </c>
      <c r="X38" s="81">
        <f>SUM(X27:X37)</f>
        <v>603</v>
      </c>
      <c r="Y38" s="82">
        <f>SUM(Y27:Y37)</f>
        <v>22</v>
      </c>
      <c r="Z38" s="139">
        <f>(W38-AA38)/W38</f>
        <v>0.84319999999999995</v>
      </c>
      <c r="AA38" s="123">
        <f>N31+P31</f>
        <v>98</v>
      </c>
      <c r="AB38" s="140">
        <f>SUM(AB27:AB37)</f>
        <v>9483</v>
      </c>
    </row>
    <row r="39" spans="2:28" ht="16.5" thickBot="1" x14ac:dyDescent="0.4">
      <c r="B39" s="274"/>
      <c r="C39" s="68" t="s">
        <v>11910</v>
      </c>
      <c r="D39" s="278"/>
      <c r="E39" s="69">
        <f>COUNTIF('12. Usi speciali'!B:B,C39)</f>
        <v>66</v>
      </c>
      <c r="F39" s="69">
        <f>COUNTIFS('12. Usi speciali'!B:B,CRUSCOTTO!C39,'12. Usi speciali'!P:P,"Nuova")+COUNTIFS('12. Usi speciali'!B:B,CRUSCOTTO!C39,'12. Usi speciali'!P:P,"Usata")+COUNTIFS('12. Usi speciali'!B:B,CRUSCOTTO!C39,'12. Usi speciali'!P:P,"2a Scelta")</f>
        <v>7</v>
      </c>
      <c r="G39" s="216" t="s">
        <v>0</v>
      </c>
      <c r="H39" s="136">
        <f t="shared" si="8"/>
        <v>0.10606060606060606</v>
      </c>
      <c r="I39" s="120">
        <f>COUNTIFS('12. Usi speciali'!B:B,CRUSCOTTO!C39,'12. Usi speciali'!P:P,"Manca")</f>
        <v>59</v>
      </c>
      <c r="J39" s="143">
        <f>SUMIF('12. Usi speciali'!B:B,CRUSCOTTO!C39,'12. Usi speciali'!S:S)</f>
        <v>144</v>
      </c>
      <c r="K39" s="53"/>
      <c r="L39" s="88"/>
    </row>
    <row r="40" spans="2:28" ht="17" thickTop="1" thickBot="1" x14ac:dyDescent="0.4">
      <c r="E40" s="80">
        <f>SUM(E21:E39)</f>
        <v>1444</v>
      </c>
      <c r="F40" s="81">
        <f>SUM(F21:F39)</f>
        <v>428</v>
      </c>
      <c r="G40" s="228">
        <f>SUM(G21:G39)</f>
        <v>0</v>
      </c>
      <c r="H40" s="139">
        <f>F40/E40</f>
        <v>0.296398891966759</v>
      </c>
      <c r="I40" s="128">
        <f>SUM(I21:I39)</f>
        <v>1016</v>
      </c>
      <c r="J40" s="220">
        <f>SUM(J27:J39)</f>
        <v>7265</v>
      </c>
      <c r="K40" s="53"/>
      <c r="L40" s="88"/>
    </row>
    <row r="42" spans="2:28" ht="16.5" customHeight="1" x14ac:dyDescent="0.35"/>
    <row r="43" spans="2:28" ht="16.5" customHeight="1" x14ac:dyDescent="0.35"/>
    <row r="44" spans="2:28" ht="16.5" customHeight="1" x14ac:dyDescent="0.35"/>
    <row r="45" spans="2:28" ht="16.5" customHeight="1" x14ac:dyDescent="0.35"/>
    <row r="46" spans="2:28" ht="16.5" customHeight="1" x14ac:dyDescent="0.35"/>
    <row r="47" spans="2:28" ht="16.5" customHeight="1" x14ac:dyDescent="0.35"/>
    <row r="48" spans="2:28" ht="17" customHeight="1" x14ac:dyDescent="0.35"/>
  </sheetData>
  <mergeCells count="55">
    <mergeCell ref="AA2:AA3"/>
    <mergeCell ref="AB2:AB3"/>
    <mergeCell ref="Y2:Y3"/>
    <mergeCell ref="B8:B10"/>
    <mergeCell ref="D2:E3"/>
    <mergeCell ref="D4:D7"/>
    <mergeCell ref="D8:D10"/>
    <mergeCell ref="B2:B3"/>
    <mergeCell ref="C2:C3"/>
    <mergeCell ref="F2:F3"/>
    <mergeCell ref="G2:G3"/>
    <mergeCell ref="H2:H3"/>
    <mergeCell ref="T4:T7"/>
    <mergeCell ref="V4:V7"/>
    <mergeCell ref="T8:T9"/>
    <mergeCell ref="T10:T11"/>
    <mergeCell ref="B4:B7"/>
    <mergeCell ref="B11:B16"/>
    <mergeCell ref="T27:T37"/>
    <mergeCell ref="X2:X3"/>
    <mergeCell ref="Z2:Z3"/>
    <mergeCell ref="V34:V36"/>
    <mergeCell ref="V27:V29"/>
    <mergeCell ref="V30:V33"/>
    <mergeCell ref="T12:T13"/>
    <mergeCell ref="V8:V9"/>
    <mergeCell ref="V10:V11"/>
    <mergeCell ref="V12:V13"/>
    <mergeCell ref="T14:T15"/>
    <mergeCell ref="T16:T17"/>
    <mergeCell ref="T18:T23"/>
    <mergeCell ref="T2:T3"/>
    <mergeCell ref="U2:U3"/>
    <mergeCell ref="V2:W3"/>
    <mergeCell ref="D11:D16"/>
    <mergeCell ref="J2:J3"/>
    <mergeCell ref="I2:I3"/>
    <mergeCell ref="L2:O2"/>
    <mergeCell ref="P2:S2"/>
    <mergeCell ref="F19:F20"/>
    <mergeCell ref="H19:H20"/>
    <mergeCell ref="B31:B39"/>
    <mergeCell ref="D31:D39"/>
    <mergeCell ref="V14:V15"/>
    <mergeCell ref="V16:V17"/>
    <mergeCell ref="V26:W26"/>
    <mergeCell ref="V18:V23"/>
    <mergeCell ref="B21:B30"/>
    <mergeCell ref="D21:D30"/>
    <mergeCell ref="B19:B20"/>
    <mergeCell ref="C19:C20"/>
    <mergeCell ref="D19:E20"/>
    <mergeCell ref="I19:I20"/>
    <mergeCell ref="J19:J20"/>
    <mergeCell ref="G19:G20"/>
  </mergeCells>
  <conditionalFormatting sqref="H40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{A5E27071-9498-48DC-870F-8FBF465B892A}</x14:id>
        </ext>
      </extLst>
    </cfRule>
  </conditionalFormatting>
  <conditionalFormatting sqref="Z4:Z24 H21:H39">
    <cfRule type="dataBar" priority="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{23D54D43-6C60-4052-9CD7-280C785107F4}</x14:id>
        </ext>
      </extLst>
    </cfRule>
  </conditionalFormatting>
  <conditionalFormatting sqref="Z26:Z38 H4:H1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{4B18C08F-D9C0-4FBF-B38B-DAD02B165559}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E27071-9498-48DC-870F-8FBF465B892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H40</xm:sqref>
        </x14:conditionalFormatting>
        <x14:conditionalFormatting xmlns:xm="http://schemas.microsoft.com/office/excel/2006/main">
          <x14:cfRule type="dataBar" id="{23D54D43-6C60-4052-9CD7-280C785107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Z4:Z24 H21:H39</xm:sqref>
        </x14:conditionalFormatting>
        <x14:conditionalFormatting xmlns:xm="http://schemas.microsoft.com/office/excel/2006/main">
          <x14:cfRule type="dataBar" id="{4B18C08F-D9C0-4FBF-B38B-DAD02B16555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Z26:Z38 H4:H18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C4E07-6679-4ADF-AF6D-EE6883860D62}">
  <sheetPr>
    <tabColor theme="5" tint="0.39997558519241921"/>
  </sheetPr>
  <dimension ref="A1:S288"/>
  <sheetViews>
    <sheetView zoomScale="80" zoomScaleNormal="80" workbookViewId="0">
      <pane xSplit="3" ySplit="1" topLeftCell="D22" activePane="bottomRight" state="frozen"/>
      <selection pane="topRight" activeCell="D1" sqref="D1"/>
      <selection pane="bottomLeft" activeCell="A2" sqref="A2"/>
      <selection pane="bottomRight" activeCell="A33" sqref="A33:XFD33"/>
    </sheetView>
  </sheetViews>
  <sheetFormatPr defaultColWidth="8.83203125" defaultRowHeight="12.5" x14ac:dyDescent="0.25"/>
  <cols>
    <col min="1" max="1" width="17.58203125" style="2" hidden="1" customWidth="1"/>
    <col min="2" max="2" width="15.5" style="2" bestFit="1" customWidth="1"/>
    <col min="3" max="3" width="9.5" style="12" customWidth="1"/>
    <col min="4" max="4" width="8.4140625" style="2" customWidth="1"/>
    <col min="5" max="5" width="12.5" style="2" hidden="1" customWidth="1"/>
    <col min="6" max="6" width="10.33203125" style="2" bestFit="1" customWidth="1"/>
    <col min="7" max="7" width="11" style="12" bestFit="1" customWidth="1"/>
    <col min="8" max="8" width="35" style="2" customWidth="1"/>
    <col min="9" max="9" width="33.83203125" style="2" customWidth="1"/>
    <col min="10" max="10" width="8.83203125" style="12" customWidth="1"/>
    <col min="11" max="11" width="5.5" style="2" customWidth="1"/>
    <col min="12" max="12" width="9.5" style="2" bestFit="1" customWidth="1"/>
    <col min="13" max="13" width="13.08203125" style="23" customWidth="1"/>
    <col min="14" max="14" width="13.08203125" style="2" customWidth="1"/>
    <col min="15" max="15" width="1.9140625" style="2" customWidth="1"/>
    <col min="16" max="16" width="12.5" style="12" customWidth="1"/>
    <col min="17" max="17" width="15.4140625" style="12" bestFit="1" customWidth="1"/>
    <col min="18" max="18" width="1.4140625" style="2" customWidth="1"/>
    <col min="19" max="19" width="13.08203125" style="23" customWidth="1"/>
    <col min="20" max="20" width="8.83203125" style="2" customWidth="1"/>
    <col min="21" max="16384" width="8.83203125" style="2"/>
  </cols>
  <sheetData>
    <row r="1" spans="1:19" ht="25" x14ac:dyDescent="0.25">
      <c r="A1" s="3" t="s">
        <v>4037</v>
      </c>
      <c r="B1" s="4" t="s">
        <v>4049</v>
      </c>
      <c r="C1" s="4" t="s">
        <v>4038</v>
      </c>
      <c r="D1" s="5" t="s">
        <v>4039</v>
      </c>
      <c r="E1" s="5" t="s">
        <v>4050</v>
      </c>
      <c r="F1" s="5" t="s">
        <v>4051</v>
      </c>
      <c r="G1" s="6" t="s">
        <v>4040</v>
      </c>
      <c r="H1" s="5" t="s">
        <v>4041</v>
      </c>
      <c r="I1" s="8" t="s">
        <v>4045</v>
      </c>
      <c r="J1" s="5" t="s">
        <v>4042</v>
      </c>
      <c r="K1" s="5" t="s">
        <v>4043</v>
      </c>
      <c r="L1" s="5" t="s">
        <v>4044</v>
      </c>
      <c r="M1" s="7" t="s">
        <v>4052</v>
      </c>
      <c r="N1" s="7" t="s">
        <v>4053</v>
      </c>
      <c r="O1" s="1"/>
      <c r="P1" s="10" t="s">
        <v>4046</v>
      </c>
      <c r="Q1" s="8" t="s">
        <v>4054</v>
      </c>
      <c r="R1" s="1"/>
      <c r="S1" s="7" t="s">
        <v>4174</v>
      </c>
    </row>
    <row r="2" spans="1:19" x14ac:dyDescent="0.25">
      <c r="A2" s="9" t="s">
        <v>4048</v>
      </c>
      <c r="B2" s="9" t="s">
        <v>4047</v>
      </c>
      <c r="C2" s="11" t="s">
        <v>1</v>
      </c>
      <c r="D2" s="11">
        <v>1000</v>
      </c>
      <c r="E2" s="11" t="s">
        <v>0</v>
      </c>
      <c r="F2" s="9" t="s">
        <v>0</v>
      </c>
      <c r="G2" s="11">
        <v>1976</v>
      </c>
      <c r="H2" s="9" t="s">
        <v>4055</v>
      </c>
      <c r="I2" s="9" t="s">
        <v>0</v>
      </c>
      <c r="J2" s="11" t="s">
        <v>0</v>
      </c>
      <c r="K2" s="9" t="s">
        <v>2</v>
      </c>
      <c r="L2" s="19" t="s">
        <v>0</v>
      </c>
      <c r="M2" s="21" t="s">
        <v>0</v>
      </c>
      <c r="N2" s="21" t="s">
        <v>8</v>
      </c>
      <c r="P2" s="11" t="s">
        <v>4168</v>
      </c>
      <c r="Q2" s="11" t="s">
        <v>4171</v>
      </c>
      <c r="S2" s="21" t="str">
        <f>IF(P2='Menu tendina'!A$5,0,IF(P2='Menu tendina'!A$4,'1. Precursorie'!N2/2,IF(P2='Menu tendina'!A$3,'1. Precursorie'!N2,IF(P2='Menu tendina'!A$2,'1. Precursorie'!M2,0))))</f>
        <v>P.A.R.</v>
      </c>
    </row>
    <row r="3" spans="1:19" x14ac:dyDescent="0.25">
      <c r="A3" s="9" t="s">
        <v>4048</v>
      </c>
      <c r="B3" s="9" t="s">
        <v>4047</v>
      </c>
      <c r="C3" s="11" t="s">
        <v>3</v>
      </c>
      <c r="D3" s="11">
        <v>1001</v>
      </c>
      <c r="E3" s="11" t="s">
        <v>3</v>
      </c>
      <c r="F3" s="9">
        <v>2000</v>
      </c>
      <c r="G3" s="11">
        <v>1977</v>
      </c>
      <c r="H3" s="9" t="s">
        <v>4057</v>
      </c>
      <c r="I3" s="9" t="s">
        <v>4056</v>
      </c>
      <c r="J3" s="11" t="s">
        <v>0</v>
      </c>
      <c r="K3" s="9" t="s">
        <v>2</v>
      </c>
      <c r="L3" s="19" t="s">
        <v>0</v>
      </c>
      <c r="M3" s="21">
        <v>400</v>
      </c>
      <c r="N3" s="21">
        <v>300</v>
      </c>
      <c r="P3" s="11" t="s">
        <v>4167</v>
      </c>
      <c r="Q3" s="11" t="s">
        <v>4172</v>
      </c>
      <c r="S3" s="21">
        <f>IF(P3='Menu tendina'!A$5,0,IF(P3='Menu tendina'!A$4,'1. Precursorie'!N3/2,IF(P3='Menu tendina'!A$3,'1. Precursorie'!N3,IF(P3='Menu tendina'!A$2,'1. Precursorie'!M3,0))))</f>
        <v>400</v>
      </c>
    </row>
    <row r="4" spans="1:19" x14ac:dyDescent="0.25">
      <c r="A4" s="9" t="s">
        <v>4048</v>
      </c>
      <c r="B4" s="9" t="s">
        <v>4047</v>
      </c>
      <c r="C4" s="11" t="s">
        <v>4</v>
      </c>
      <c r="D4" s="11">
        <v>1002</v>
      </c>
      <c r="E4" s="11" t="s">
        <v>4</v>
      </c>
      <c r="F4" s="9">
        <v>5000</v>
      </c>
      <c r="G4" s="11">
        <v>1977</v>
      </c>
      <c r="H4" s="9" t="s">
        <v>4057</v>
      </c>
      <c r="I4" s="9" t="s">
        <v>4056</v>
      </c>
      <c r="J4" s="11" t="s">
        <v>0</v>
      </c>
      <c r="K4" s="9" t="s">
        <v>2</v>
      </c>
      <c r="L4" s="19" t="s">
        <v>0</v>
      </c>
      <c r="M4" s="21">
        <v>500</v>
      </c>
      <c r="N4" s="21">
        <v>300</v>
      </c>
      <c r="P4" s="11" t="s">
        <v>4170</v>
      </c>
      <c r="Q4" s="11"/>
      <c r="S4" s="21">
        <f>IF(P4='Menu tendina'!A$5,0,IF(P4='Menu tendina'!A$4,'1. Precursorie'!N4/2,IF(P4='Menu tendina'!A$3,'1. Precursorie'!N4,IF(P4='Menu tendina'!A$2,'1. Precursorie'!M4,0))))</f>
        <v>0</v>
      </c>
    </row>
    <row r="5" spans="1:19" x14ac:dyDescent="0.25">
      <c r="A5" s="9" t="s">
        <v>4048</v>
      </c>
      <c r="B5" s="9" t="s">
        <v>4047</v>
      </c>
      <c r="C5" s="11" t="s">
        <v>5</v>
      </c>
      <c r="D5" s="11">
        <v>1003</v>
      </c>
      <c r="E5" s="11" t="s">
        <v>5</v>
      </c>
      <c r="F5" s="9">
        <v>9000</v>
      </c>
      <c r="G5" s="11">
        <v>1977</v>
      </c>
      <c r="H5" s="9" t="s">
        <v>4057</v>
      </c>
      <c r="I5" s="9" t="s">
        <v>4056</v>
      </c>
      <c r="J5" s="11" t="s">
        <v>0</v>
      </c>
      <c r="K5" s="9" t="s">
        <v>2</v>
      </c>
      <c r="L5" s="19" t="s">
        <v>0</v>
      </c>
      <c r="M5" s="21">
        <v>400</v>
      </c>
      <c r="N5" s="21">
        <v>350</v>
      </c>
      <c r="P5" s="11" t="s">
        <v>4170</v>
      </c>
      <c r="Q5" s="11"/>
      <c r="S5" s="21">
        <f>IF(P5='Menu tendina'!A$5,0,IF(P5='Menu tendina'!A$4,'1. Precursorie'!N5/2,IF(P5='Menu tendina'!A$3,'1. Precursorie'!N5,IF(P5='Menu tendina'!A$2,'1. Precursorie'!M5,0))))</f>
        <v>0</v>
      </c>
    </row>
    <row r="6" spans="1:19" x14ac:dyDescent="0.25">
      <c r="A6" s="9" t="s">
        <v>4048</v>
      </c>
      <c r="B6" s="9" t="s">
        <v>4047</v>
      </c>
      <c r="C6" s="11" t="s">
        <v>6</v>
      </c>
      <c r="D6" s="11">
        <v>1004</v>
      </c>
      <c r="E6" s="11" t="s">
        <v>6</v>
      </c>
      <c r="F6" s="9">
        <v>2000</v>
      </c>
      <c r="G6" s="11">
        <v>1978</v>
      </c>
      <c r="H6" s="9" t="s">
        <v>4057</v>
      </c>
      <c r="I6" s="9" t="s">
        <v>4066</v>
      </c>
      <c r="J6" s="11" t="s">
        <v>0</v>
      </c>
      <c r="K6" s="9" t="s">
        <v>2</v>
      </c>
      <c r="L6" s="19">
        <v>500</v>
      </c>
      <c r="M6" s="21">
        <v>380</v>
      </c>
      <c r="N6" s="21">
        <v>280</v>
      </c>
      <c r="P6" s="11" t="s">
        <v>4167</v>
      </c>
      <c r="Q6" s="11" t="s">
        <v>4171</v>
      </c>
      <c r="S6" s="21">
        <f>IF(P6='Menu tendina'!A$5,0,IF(P6='Menu tendina'!A$4,'1. Precursorie'!N6/2,IF(P6='Menu tendina'!A$3,'1. Precursorie'!N6,IF(P6='Menu tendina'!A$2,'1. Precursorie'!M6,0))))</f>
        <v>380</v>
      </c>
    </row>
    <row r="7" spans="1:19" x14ac:dyDescent="0.25">
      <c r="A7" s="9" t="s">
        <v>4048</v>
      </c>
      <c r="B7" s="9" t="s">
        <v>4047</v>
      </c>
      <c r="C7" s="11" t="s">
        <v>7</v>
      </c>
      <c r="D7" s="11" t="s">
        <v>0</v>
      </c>
      <c r="E7" s="11" t="s">
        <v>7</v>
      </c>
      <c r="F7" s="9">
        <v>5000</v>
      </c>
      <c r="G7" s="11">
        <v>1978</v>
      </c>
      <c r="H7" s="9" t="s">
        <v>4057</v>
      </c>
      <c r="I7" s="9" t="s">
        <v>4077</v>
      </c>
      <c r="J7" s="11" t="s">
        <v>0</v>
      </c>
      <c r="K7" s="9" t="s">
        <v>2</v>
      </c>
      <c r="L7" s="19" t="s">
        <v>0</v>
      </c>
      <c r="M7" s="21" t="s">
        <v>8</v>
      </c>
      <c r="N7" s="21" t="s">
        <v>8</v>
      </c>
      <c r="P7" s="11" t="s">
        <v>4170</v>
      </c>
      <c r="Q7" s="11" t="s">
        <v>4067</v>
      </c>
      <c r="S7" s="21">
        <f>IF(P7='Menu tendina'!A$5,0,IF(P7='Menu tendina'!A$4,'1. Precursorie'!N7/2,IF(P7='Menu tendina'!A$3,'1. Precursorie'!N7,IF(P7='Menu tendina'!A$2,'1. Precursorie'!M7,0))))</f>
        <v>0</v>
      </c>
    </row>
    <row r="8" spans="1:19" x14ac:dyDescent="0.25">
      <c r="A8" s="9" t="s">
        <v>4048</v>
      </c>
      <c r="B8" s="9" t="s">
        <v>4047</v>
      </c>
      <c r="C8" s="11" t="s">
        <v>9</v>
      </c>
      <c r="D8" s="11">
        <v>1005</v>
      </c>
      <c r="E8" s="11" t="s">
        <v>9</v>
      </c>
      <c r="F8" s="9">
        <v>9000</v>
      </c>
      <c r="G8" s="11">
        <v>1978</v>
      </c>
      <c r="H8" s="9" t="s">
        <v>4057</v>
      </c>
      <c r="I8" s="9" t="s">
        <v>4058</v>
      </c>
      <c r="J8" s="11" t="s">
        <v>0</v>
      </c>
      <c r="K8" s="9" t="s">
        <v>2</v>
      </c>
      <c r="L8" s="19">
        <v>500</v>
      </c>
      <c r="M8" s="21">
        <v>450</v>
      </c>
      <c r="N8" s="21">
        <v>350</v>
      </c>
      <c r="P8" s="11" t="s">
        <v>4167</v>
      </c>
      <c r="Q8" s="11" t="s">
        <v>4172</v>
      </c>
      <c r="S8" s="21">
        <f>IF(P8='Menu tendina'!A$5,0,IF(P8='Menu tendina'!A$4,'1. Precursorie'!N8/2,IF(P8='Menu tendina'!A$3,'1. Precursorie'!N8,IF(P8='Menu tendina'!A$2,'1. Precursorie'!M8,0))))</f>
        <v>450</v>
      </c>
    </row>
    <row r="9" spans="1:19" x14ac:dyDescent="0.25">
      <c r="A9" s="9" t="s">
        <v>4048</v>
      </c>
      <c r="B9" s="9" t="s">
        <v>4047</v>
      </c>
      <c r="C9" s="11" t="s">
        <v>10</v>
      </c>
      <c r="D9" s="11">
        <v>1006</v>
      </c>
      <c r="E9" s="11" t="s">
        <v>10</v>
      </c>
      <c r="F9" s="9">
        <v>2000</v>
      </c>
      <c r="G9" s="14">
        <v>28915</v>
      </c>
      <c r="H9" s="9" t="s">
        <v>4057</v>
      </c>
      <c r="I9" s="9" t="s">
        <v>4058</v>
      </c>
      <c r="J9" s="11" t="s">
        <v>0</v>
      </c>
      <c r="K9" s="9" t="s">
        <v>2</v>
      </c>
      <c r="L9" s="19">
        <v>200</v>
      </c>
      <c r="M9" s="21">
        <v>250</v>
      </c>
      <c r="N9" s="21">
        <v>80</v>
      </c>
      <c r="P9" s="11" t="s">
        <v>4167</v>
      </c>
      <c r="Q9" s="11"/>
      <c r="S9" s="21">
        <f>IF(P9='Menu tendina'!A$5,0,IF(P9='Menu tendina'!A$4,'1. Precursorie'!N9/2,IF(P9='Menu tendina'!A$3,'1. Precursorie'!N9,IF(P9='Menu tendina'!A$2,'1. Precursorie'!M9,0))))</f>
        <v>250</v>
      </c>
    </row>
    <row r="10" spans="1:19" x14ac:dyDescent="0.25">
      <c r="A10" s="15" t="s">
        <v>4048</v>
      </c>
      <c r="B10" s="15" t="s">
        <v>4047</v>
      </c>
      <c r="C10" s="16" t="s">
        <v>11</v>
      </c>
      <c r="D10" s="16" t="s">
        <v>4079</v>
      </c>
      <c r="E10" s="16" t="s">
        <v>11</v>
      </c>
      <c r="F10" s="15">
        <v>2000</v>
      </c>
      <c r="G10" s="18">
        <v>28915</v>
      </c>
      <c r="H10" s="15" t="s">
        <v>4057</v>
      </c>
      <c r="I10" s="15" t="s">
        <v>4059</v>
      </c>
      <c r="J10" s="16" t="s">
        <v>4074</v>
      </c>
      <c r="K10" s="15" t="s">
        <v>2</v>
      </c>
      <c r="L10" s="20" t="s">
        <v>0</v>
      </c>
      <c r="M10" s="22">
        <v>220</v>
      </c>
      <c r="N10" s="22">
        <v>130</v>
      </c>
      <c r="P10" s="16" t="s">
        <v>4170</v>
      </c>
      <c r="Q10" s="16"/>
      <c r="S10" s="22">
        <f>IF(P10='Menu tendina'!A$5,0,IF(P10='Menu tendina'!A$4,'1. Precursorie'!N10/2,IF(P10='Menu tendina'!A$3,'1. Precursorie'!N10,IF(P10='Menu tendina'!A$2,'1. Precursorie'!M10,0))))</f>
        <v>0</v>
      </c>
    </row>
    <row r="11" spans="1:19" x14ac:dyDescent="0.25">
      <c r="A11" s="15" t="s">
        <v>4048</v>
      </c>
      <c r="B11" s="15" t="s">
        <v>4047</v>
      </c>
      <c r="C11" s="16" t="s">
        <v>12</v>
      </c>
      <c r="D11" s="16" t="s">
        <v>4080</v>
      </c>
      <c r="E11" s="16" t="s">
        <v>12</v>
      </c>
      <c r="F11" s="15">
        <v>2000</v>
      </c>
      <c r="G11" s="18">
        <v>28915</v>
      </c>
      <c r="H11" s="15" t="s">
        <v>4057</v>
      </c>
      <c r="I11" s="15" t="s">
        <v>4060</v>
      </c>
      <c r="J11" s="16" t="s">
        <v>4074</v>
      </c>
      <c r="K11" s="15" t="s">
        <v>2</v>
      </c>
      <c r="L11" s="20" t="s">
        <v>0</v>
      </c>
      <c r="M11" s="22">
        <v>220</v>
      </c>
      <c r="N11" s="22">
        <v>130</v>
      </c>
      <c r="P11" s="16" t="s">
        <v>4170</v>
      </c>
      <c r="Q11" s="16"/>
      <c r="S11" s="22">
        <f>IF(P11='Menu tendina'!A$5,0,IF(P11='Menu tendina'!A$4,'1. Precursorie'!N11/2,IF(P11='Menu tendina'!A$3,'1. Precursorie'!N11,IF(P11='Menu tendina'!A$2,'1. Precursorie'!M11,0))))</f>
        <v>0</v>
      </c>
    </row>
    <row r="12" spans="1:19" x14ac:dyDescent="0.25">
      <c r="A12" s="9" t="s">
        <v>4048</v>
      </c>
      <c r="B12" s="9" t="s">
        <v>4047</v>
      </c>
      <c r="C12" s="11" t="s">
        <v>13</v>
      </c>
      <c r="D12" s="11">
        <v>1007</v>
      </c>
      <c r="E12" s="11" t="s">
        <v>13</v>
      </c>
      <c r="F12" s="9">
        <v>5000</v>
      </c>
      <c r="G12" s="14">
        <v>28915</v>
      </c>
      <c r="H12" s="9" t="s">
        <v>4057</v>
      </c>
      <c r="I12" s="9" t="s">
        <v>4058</v>
      </c>
      <c r="J12" s="11" t="s">
        <v>0</v>
      </c>
      <c r="K12" s="9" t="s">
        <v>2</v>
      </c>
      <c r="L12" s="19">
        <v>200</v>
      </c>
      <c r="M12" s="21">
        <v>250</v>
      </c>
      <c r="N12" s="21">
        <v>130</v>
      </c>
      <c r="P12" s="11" t="s">
        <v>4168</v>
      </c>
      <c r="Q12" s="11" t="s">
        <v>4171</v>
      </c>
      <c r="S12" s="21">
        <f>IF(P12='Menu tendina'!A$5,0,IF(P12='Menu tendina'!A$4,'1. Precursorie'!N12/2,IF(P12='Menu tendina'!A$3,'1. Precursorie'!N12,IF(P12='Menu tendina'!A$2,'1. Precursorie'!M12,0))))</f>
        <v>130</v>
      </c>
    </row>
    <row r="13" spans="1:19" x14ac:dyDescent="0.25">
      <c r="A13" s="15" t="s">
        <v>4048</v>
      </c>
      <c r="B13" s="15" t="s">
        <v>4047</v>
      </c>
      <c r="C13" s="16" t="s">
        <v>14</v>
      </c>
      <c r="D13" s="16" t="s">
        <v>4081</v>
      </c>
      <c r="E13" s="16" t="s">
        <v>14</v>
      </c>
      <c r="F13" s="15">
        <v>5000</v>
      </c>
      <c r="G13" s="18">
        <v>28915</v>
      </c>
      <c r="H13" s="15" t="s">
        <v>4057</v>
      </c>
      <c r="I13" s="15" t="s">
        <v>4059</v>
      </c>
      <c r="J13" s="16" t="s">
        <v>4074</v>
      </c>
      <c r="K13" s="15" t="s">
        <v>2</v>
      </c>
      <c r="L13" s="20" t="s">
        <v>0</v>
      </c>
      <c r="M13" s="22">
        <v>220</v>
      </c>
      <c r="N13" s="22">
        <v>130</v>
      </c>
      <c r="P13" s="16" t="s">
        <v>4170</v>
      </c>
      <c r="Q13" s="16"/>
      <c r="S13" s="22">
        <f>IF(P13='Menu tendina'!A$5,0,IF(P13='Menu tendina'!A$4,'1. Precursorie'!N13/2,IF(P13='Menu tendina'!A$3,'1. Precursorie'!N13,IF(P13='Menu tendina'!A$2,'1. Precursorie'!M13,0))))</f>
        <v>0</v>
      </c>
    </row>
    <row r="14" spans="1:19" x14ac:dyDescent="0.25">
      <c r="A14" s="15" t="s">
        <v>4048</v>
      </c>
      <c r="B14" s="15" t="s">
        <v>4047</v>
      </c>
      <c r="C14" s="16" t="s">
        <v>15</v>
      </c>
      <c r="D14" s="16" t="s">
        <v>4082</v>
      </c>
      <c r="E14" s="16" t="s">
        <v>15</v>
      </c>
      <c r="F14" s="15">
        <v>5000</v>
      </c>
      <c r="G14" s="18">
        <v>28915</v>
      </c>
      <c r="H14" s="15" t="s">
        <v>4057</v>
      </c>
      <c r="I14" s="15" t="s">
        <v>4060</v>
      </c>
      <c r="J14" s="16" t="s">
        <v>4074</v>
      </c>
      <c r="K14" s="15" t="s">
        <v>2</v>
      </c>
      <c r="L14" s="20" t="s">
        <v>0</v>
      </c>
      <c r="M14" s="22">
        <v>220</v>
      </c>
      <c r="N14" s="22">
        <v>130</v>
      </c>
      <c r="P14" s="16" t="s">
        <v>4167</v>
      </c>
      <c r="Q14" s="16" t="s">
        <v>4171</v>
      </c>
      <c r="S14" s="22">
        <f>IF(P14='Menu tendina'!A$5,0,IF(P14='Menu tendina'!A$4,'1. Precursorie'!N14/2,IF(P14='Menu tendina'!A$3,'1. Precursorie'!N14,IF(P14='Menu tendina'!A$2,'1. Precursorie'!M14,0))))</f>
        <v>220</v>
      </c>
    </row>
    <row r="15" spans="1:19" x14ac:dyDescent="0.25">
      <c r="A15" s="9" t="s">
        <v>4048</v>
      </c>
      <c r="B15" s="9" t="s">
        <v>4047</v>
      </c>
      <c r="C15" s="11" t="s">
        <v>16</v>
      </c>
      <c r="D15" s="11">
        <v>1008</v>
      </c>
      <c r="E15" s="11" t="s">
        <v>16</v>
      </c>
      <c r="F15" s="9">
        <v>9000</v>
      </c>
      <c r="G15" s="14">
        <v>28915</v>
      </c>
      <c r="H15" s="9" t="s">
        <v>4057</v>
      </c>
      <c r="I15" s="9" t="s">
        <v>4058</v>
      </c>
      <c r="J15" s="11" t="s">
        <v>0</v>
      </c>
      <c r="K15" s="9" t="s">
        <v>2</v>
      </c>
      <c r="L15" s="19">
        <v>200</v>
      </c>
      <c r="M15" s="21">
        <v>80</v>
      </c>
      <c r="N15" s="21">
        <v>35</v>
      </c>
      <c r="P15" s="11" t="s">
        <v>4167</v>
      </c>
      <c r="Q15" s="11" t="s">
        <v>4171</v>
      </c>
      <c r="S15" s="21">
        <f>IF(P15='Menu tendina'!A$5,0,IF(P15='Menu tendina'!A$4,'1. Precursorie'!N15/2,IF(P15='Menu tendina'!A$3,'1. Precursorie'!N15,IF(P15='Menu tendina'!A$2,'1. Precursorie'!M15,0))))</f>
        <v>80</v>
      </c>
    </row>
    <row r="16" spans="1:19" x14ac:dyDescent="0.25">
      <c r="A16" s="15" t="s">
        <v>4048</v>
      </c>
      <c r="B16" s="15" t="s">
        <v>4047</v>
      </c>
      <c r="C16" s="16" t="s">
        <v>17</v>
      </c>
      <c r="D16" s="16" t="s">
        <v>4083</v>
      </c>
      <c r="E16" s="16" t="s">
        <v>17</v>
      </c>
      <c r="F16" s="15">
        <v>9000</v>
      </c>
      <c r="G16" s="18">
        <v>28915</v>
      </c>
      <c r="H16" s="15" t="s">
        <v>4057</v>
      </c>
      <c r="I16" s="15" t="s">
        <v>4059</v>
      </c>
      <c r="J16" s="16" t="s">
        <v>4074</v>
      </c>
      <c r="K16" s="15" t="s">
        <v>2</v>
      </c>
      <c r="L16" s="20" t="s">
        <v>0</v>
      </c>
      <c r="M16" s="22">
        <v>100</v>
      </c>
      <c r="N16" s="22">
        <v>55</v>
      </c>
      <c r="P16" s="16" t="s">
        <v>4170</v>
      </c>
      <c r="Q16" s="16"/>
      <c r="S16" s="22">
        <f>IF(P16='Menu tendina'!A$5,0,IF(P16='Menu tendina'!A$4,'1. Precursorie'!N16/2,IF(P16='Menu tendina'!A$3,'1. Precursorie'!N16,IF(P16='Menu tendina'!A$2,'1. Precursorie'!M16,0))))</f>
        <v>0</v>
      </c>
    </row>
    <row r="17" spans="1:19" x14ac:dyDescent="0.25">
      <c r="A17" s="15" t="s">
        <v>4048</v>
      </c>
      <c r="B17" s="15" t="s">
        <v>4047</v>
      </c>
      <c r="C17" s="16" t="s">
        <v>18</v>
      </c>
      <c r="D17" s="16" t="s">
        <v>4084</v>
      </c>
      <c r="E17" s="16" t="s">
        <v>18</v>
      </c>
      <c r="F17" s="15">
        <v>9000</v>
      </c>
      <c r="G17" s="18">
        <v>28915</v>
      </c>
      <c r="H17" s="15" t="s">
        <v>4057</v>
      </c>
      <c r="I17" s="15" t="s">
        <v>4060</v>
      </c>
      <c r="J17" s="16" t="s">
        <v>4074</v>
      </c>
      <c r="K17" s="15" t="s">
        <v>2</v>
      </c>
      <c r="L17" s="20" t="s">
        <v>0</v>
      </c>
      <c r="M17" s="22">
        <v>120</v>
      </c>
      <c r="N17" s="22">
        <v>55</v>
      </c>
      <c r="P17" s="16" t="s">
        <v>4170</v>
      </c>
      <c r="Q17" s="16"/>
      <c r="S17" s="22">
        <f>IF(P17='Menu tendina'!A$5,0,IF(P17='Menu tendina'!A$4,'1. Precursorie'!N17/2,IF(P17='Menu tendina'!A$3,'1. Precursorie'!N17,IF(P17='Menu tendina'!A$2,'1. Precursorie'!M17,0))))</f>
        <v>0</v>
      </c>
    </row>
    <row r="18" spans="1:19" x14ac:dyDescent="0.25">
      <c r="A18" s="9" t="s">
        <v>4048</v>
      </c>
      <c r="B18" s="9" t="s">
        <v>4047</v>
      </c>
      <c r="C18" s="11" t="s">
        <v>19</v>
      </c>
      <c r="D18" s="11">
        <v>1009</v>
      </c>
      <c r="E18" s="11" t="s">
        <v>19</v>
      </c>
      <c r="F18" s="9">
        <v>2000</v>
      </c>
      <c r="G18" s="14">
        <v>29281</v>
      </c>
      <c r="H18" s="9" t="s">
        <v>4057</v>
      </c>
      <c r="I18" s="9" t="s">
        <v>4075</v>
      </c>
      <c r="J18" s="11" t="s">
        <v>0</v>
      </c>
      <c r="K18" s="9" t="s">
        <v>2</v>
      </c>
      <c r="L18" s="19">
        <v>200</v>
      </c>
      <c r="M18" s="21">
        <v>200</v>
      </c>
      <c r="N18" s="21">
        <v>120</v>
      </c>
      <c r="P18" s="11" t="s">
        <v>4167</v>
      </c>
      <c r="Q18" s="11" t="s">
        <v>4172</v>
      </c>
      <c r="S18" s="21">
        <f>IF(P18='Menu tendina'!A$5,0,IF(P18='Menu tendina'!A$4,'1. Precursorie'!N18/2,IF(P18='Menu tendina'!A$3,'1. Precursorie'!N18,IF(P18='Menu tendina'!A$2,'1. Precursorie'!M18,0))))</f>
        <v>200</v>
      </c>
    </row>
    <row r="19" spans="1:19" x14ac:dyDescent="0.25">
      <c r="A19" s="15" t="s">
        <v>4048</v>
      </c>
      <c r="B19" s="15" t="s">
        <v>4047</v>
      </c>
      <c r="C19" s="16" t="s">
        <v>20</v>
      </c>
      <c r="D19" s="16" t="s">
        <v>4166</v>
      </c>
      <c r="E19" s="16" t="s">
        <v>20</v>
      </c>
      <c r="F19" s="15">
        <v>2000</v>
      </c>
      <c r="G19" s="18">
        <v>29281</v>
      </c>
      <c r="H19" s="15" t="s">
        <v>4057</v>
      </c>
      <c r="I19" s="15" t="s">
        <v>4076</v>
      </c>
      <c r="J19" s="16" t="s">
        <v>4074</v>
      </c>
      <c r="K19" s="15" t="s">
        <v>2</v>
      </c>
      <c r="L19" s="20">
        <v>200</v>
      </c>
      <c r="M19" s="22">
        <v>250</v>
      </c>
      <c r="N19" s="22">
        <v>100</v>
      </c>
      <c r="P19" s="16" t="s">
        <v>4170</v>
      </c>
      <c r="Q19" s="16"/>
      <c r="S19" s="22">
        <f>IF(P19='Menu tendina'!A$5,0,IF(P19='Menu tendina'!A$4,'1. Precursorie'!N19/2,IF(P19='Menu tendina'!A$3,'1. Precursorie'!N19,IF(P19='Menu tendina'!A$2,'1. Precursorie'!M19,0))))</f>
        <v>0</v>
      </c>
    </row>
    <row r="20" spans="1:19" x14ac:dyDescent="0.25">
      <c r="A20" s="9" t="s">
        <v>4048</v>
      </c>
      <c r="B20" s="9" t="s">
        <v>4047</v>
      </c>
      <c r="C20" s="11" t="s">
        <v>21</v>
      </c>
      <c r="D20" s="11">
        <v>1010</v>
      </c>
      <c r="E20" s="11" t="s">
        <v>21</v>
      </c>
      <c r="F20" s="9">
        <v>5000</v>
      </c>
      <c r="G20" s="14">
        <v>29281</v>
      </c>
      <c r="H20" s="9" t="s">
        <v>4057</v>
      </c>
      <c r="I20" s="9" t="s">
        <v>4075</v>
      </c>
      <c r="J20" s="11" t="s">
        <v>0</v>
      </c>
      <c r="K20" s="9" t="s">
        <v>2</v>
      </c>
      <c r="L20" s="19">
        <v>200</v>
      </c>
      <c r="M20" s="21" t="s">
        <v>8</v>
      </c>
      <c r="N20" s="21" t="s">
        <v>8</v>
      </c>
      <c r="P20" s="11" t="s">
        <v>4170</v>
      </c>
      <c r="Q20" s="11"/>
      <c r="S20" s="21">
        <f>IF(P20='Menu tendina'!A$5,0,IF(P20='Menu tendina'!A$4,'1. Precursorie'!N20/2,IF(P20='Menu tendina'!A$3,'1. Precursorie'!N20,IF(P20='Menu tendina'!A$2,'1. Precursorie'!M20,0))))</f>
        <v>0</v>
      </c>
    </row>
    <row r="21" spans="1:19" x14ac:dyDescent="0.25">
      <c r="A21" s="15" t="s">
        <v>4048</v>
      </c>
      <c r="B21" s="15" t="s">
        <v>4047</v>
      </c>
      <c r="C21" s="16" t="s">
        <v>22</v>
      </c>
      <c r="D21" s="16" t="s">
        <v>0</v>
      </c>
      <c r="E21" s="16" t="s">
        <v>0</v>
      </c>
      <c r="F21" s="15">
        <v>5000</v>
      </c>
      <c r="G21" s="18">
        <v>29281</v>
      </c>
      <c r="H21" s="15" t="s">
        <v>4057</v>
      </c>
      <c r="I21" s="15" t="s">
        <v>4076</v>
      </c>
      <c r="J21" s="16" t="s">
        <v>4074</v>
      </c>
      <c r="K21" s="15" t="s">
        <v>2</v>
      </c>
      <c r="L21" s="20">
        <v>200</v>
      </c>
      <c r="M21" s="22" t="s">
        <v>8</v>
      </c>
      <c r="N21" s="22" t="s">
        <v>8</v>
      </c>
      <c r="P21" s="16" t="s">
        <v>4170</v>
      </c>
      <c r="Q21" s="16"/>
      <c r="S21" s="22">
        <f>IF(P21='Menu tendina'!A$5,0,IF(P21='Menu tendina'!A$4,'1. Precursorie'!N21/2,IF(P21='Menu tendina'!A$3,'1. Precursorie'!N21,IF(P21='Menu tendina'!A$2,'1. Precursorie'!M21,0))))</f>
        <v>0</v>
      </c>
    </row>
    <row r="22" spans="1:19" x14ac:dyDescent="0.25">
      <c r="A22" s="9" t="s">
        <v>4048</v>
      </c>
      <c r="B22" s="9" t="s">
        <v>4047</v>
      </c>
      <c r="C22" s="11" t="s">
        <v>23</v>
      </c>
      <c r="D22" s="11" t="s">
        <v>4085</v>
      </c>
      <c r="E22" s="11" t="s">
        <v>23</v>
      </c>
      <c r="F22" s="9">
        <v>9000</v>
      </c>
      <c r="G22" s="14">
        <v>29281</v>
      </c>
      <c r="H22" s="9" t="s">
        <v>4057</v>
      </c>
      <c r="I22" s="9" t="s">
        <v>4075</v>
      </c>
      <c r="J22" s="11" t="s">
        <v>0</v>
      </c>
      <c r="K22" s="9" t="s">
        <v>2</v>
      </c>
      <c r="L22" s="19" t="s">
        <v>0</v>
      </c>
      <c r="M22" s="21" t="s">
        <v>8</v>
      </c>
      <c r="N22" s="21" t="s">
        <v>8</v>
      </c>
      <c r="P22" s="11" t="s">
        <v>4170</v>
      </c>
      <c r="Q22" s="11"/>
      <c r="S22" s="21">
        <f>IF(P22='Menu tendina'!A$5,0,IF(P22='Menu tendina'!A$4,'1. Precursorie'!N22/2,IF(P22='Menu tendina'!A$3,'1. Precursorie'!N22,IF(P22='Menu tendina'!A$2,'1. Precursorie'!M22,0))))</f>
        <v>0</v>
      </c>
    </row>
    <row r="23" spans="1:19" x14ac:dyDescent="0.25">
      <c r="A23" s="9" t="s">
        <v>4048</v>
      </c>
      <c r="B23" s="9" t="s">
        <v>4047</v>
      </c>
      <c r="C23" s="11" t="s">
        <v>24</v>
      </c>
      <c r="D23" s="11">
        <v>1011</v>
      </c>
      <c r="E23" s="11" t="s">
        <v>24</v>
      </c>
      <c r="F23" s="9">
        <v>2000</v>
      </c>
      <c r="G23" s="14">
        <v>29677</v>
      </c>
      <c r="H23" s="9" t="s">
        <v>4057</v>
      </c>
      <c r="I23" s="9" t="s">
        <v>4058</v>
      </c>
      <c r="J23" s="11" t="s">
        <v>0</v>
      </c>
      <c r="K23" s="9" t="s">
        <v>2</v>
      </c>
      <c r="L23" s="19">
        <v>200</v>
      </c>
      <c r="M23" s="21">
        <v>20</v>
      </c>
      <c r="N23" s="21">
        <v>10</v>
      </c>
      <c r="P23" s="11" t="s">
        <v>4167</v>
      </c>
      <c r="Q23" s="11" t="s">
        <v>4172</v>
      </c>
      <c r="S23" s="21">
        <f>IF(P23='Menu tendina'!A$5,0,IF(P23='Menu tendina'!A$4,'1. Precursorie'!N23/2,IF(P23='Menu tendina'!A$3,'1. Precursorie'!N23,IF(P23='Menu tendina'!A$2,'1. Precursorie'!M23,0))))</f>
        <v>20</v>
      </c>
    </row>
    <row r="24" spans="1:19" x14ac:dyDescent="0.25">
      <c r="A24" s="15" t="s">
        <v>4048</v>
      </c>
      <c r="B24" s="15" t="s">
        <v>4047</v>
      </c>
      <c r="C24" s="16" t="s">
        <v>25</v>
      </c>
      <c r="D24" s="16" t="s">
        <v>4086</v>
      </c>
      <c r="E24" s="16" t="s">
        <v>25</v>
      </c>
      <c r="F24" s="15">
        <v>2000</v>
      </c>
      <c r="G24" s="18">
        <v>29677</v>
      </c>
      <c r="H24" s="15" t="s">
        <v>4057</v>
      </c>
      <c r="I24" s="15" t="s">
        <v>4059</v>
      </c>
      <c r="J24" s="16" t="s">
        <v>4074</v>
      </c>
      <c r="K24" s="15" t="s">
        <v>2</v>
      </c>
      <c r="L24" s="20">
        <v>200</v>
      </c>
      <c r="M24" s="22">
        <v>35</v>
      </c>
      <c r="N24" s="22">
        <v>15</v>
      </c>
      <c r="P24" s="16" t="s">
        <v>4167</v>
      </c>
      <c r="Q24" s="16" t="s">
        <v>4172</v>
      </c>
      <c r="S24" s="22">
        <f>IF(P24='Menu tendina'!A$5,0,IF(P24='Menu tendina'!A$4,'1. Precursorie'!N24/2,IF(P24='Menu tendina'!A$3,'1. Precursorie'!N24,IF(P24='Menu tendina'!A$2,'1. Precursorie'!M24,0))))</f>
        <v>35</v>
      </c>
    </row>
    <row r="25" spans="1:19" x14ac:dyDescent="0.25">
      <c r="A25" s="9" t="s">
        <v>4048</v>
      </c>
      <c r="B25" s="9" t="s">
        <v>4047</v>
      </c>
      <c r="C25" s="11" t="s">
        <v>26</v>
      </c>
      <c r="D25" s="11">
        <v>1012</v>
      </c>
      <c r="E25" s="11" t="s">
        <v>26</v>
      </c>
      <c r="F25" s="9">
        <v>5000</v>
      </c>
      <c r="G25" s="14">
        <v>29677</v>
      </c>
      <c r="H25" s="9" t="s">
        <v>4057</v>
      </c>
      <c r="I25" s="9" t="s">
        <v>4058</v>
      </c>
      <c r="J25" s="11" t="s">
        <v>0</v>
      </c>
      <c r="K25" s="9" t="s">
        <v>2</v>
      </c>
      <c r="L25" s="19">
        <v>200</v>
      </c>
      <c r="M25" s="21">
        <v>20</v>
      </c>
      <c r="N25" s="21">
        <v>10</v>
      </c>
      <c r="P25" s="11" t="s">
        <v>4167</v>
      </c>
      <c r="Q25" s="11" t="s">
        <v>4171</v>
      </c>
      <c r="S25" s="21">
        <f>IF(P25='Menu tendina'!A$5,0,IF(P25='Menu tendina'!A$4,'1. Precursorie'!N25/2,IF(P25='Menu tendina'!A$3,'1. Precursorie'!N25,IF(P25='Menu tendina'!A$2,'1. Precursorie'!M25,0))))</f>
        <v>20</v>
      </c>
    </row>
    <row r="26" spans="1:19" x14ac:dyDescent="0.25">
      <c r="A26" s="15" t="s">
        <v>4048</v>
      </c>
      <c r="B26" s="15" t="s">
        <v>4047</v>
      </c>
      <c r="C26" s="16" t="s">
        <v>27</v>
      </c>
      <c r="D26" s="16" t="s">
        <v>4087</v>
      </c>
      <c r="E26" s="16" t="e">
        <v>#N/A</v>
      </c>
      <c r="F26" s="15">
        <v>5000</v>
      </c>
      <c r="G26" s="18">
        <v>29677</v>
      </c>
      <c r="H26" s="15" t="s">
        <v>4057</v>
      </c>
      <c r="I26" s="15" t="s">
        <v>4059</v>
      </c>
      <c r="J26" s="16" t="s">
        <v>4074</v>
      </c>
      <c r="K26" s="15" t="s">
        <v>2</v>
      </c>
      <c r="L26" s="20">
        <v>200</v>
      </c>
      <c r="M26" s="22">
        <v>35</v>
      </c>
      <c r="N26" s="22">
        <v>15</v>
      </c>
      <c r="P26" s="16" t="s">
        <v>4167</v>
      </c>
      <c r="Q26" s="16" t="s">
        <v>4172</v>
      </c>
      <c r="S26" s="22">
        <f>IF(P26='Menu tendina'!A$5,0,IF(P26='Menu tendina'!A$4,'1. Precursorie'!N26/2,IF(P26='Menu tendina'!A$3,'1. Precursorie'!N26,IF(P26='Menu tendina'!A$2,'1. Precursorie'!M26,0))))</f>
        <v>35</v>
      </c>
    </row>
    <row r="27" spans="1:19" x14ac:dyDescent="0.25">
      <c r="A27" s="9" t="s">
        <v>4048</v>
      </c>
      <c r="B27" s="9" t="s">
        <v>4047</v>
      </c>
      <c r="C27" s="11" t="s">
        <v>28</v>
      </c>
      <c r="D27" s="11">
        <v>1013</v>
      </c>
      <c r="E27" s="11" t="s">
        <v>28</v>
      </c>
      <c r="F27" s="9">
        <v>9000</v>
      </c>
      <c r="G27" s="14">
        <v>29677</v>
      </c>
      <c r="H27" s="9" t="s">
        <v>4057</v>
      </c>
      <c r="I27" s="9" t="s">
        <v>4058</v>
      </c>
      <c r="J27" s="11" t="s">
        <v>0</v>
      </c>
      <c r="K27" s="9" t="s">
        <v>2</v>
      </c>
      <c r="L27" s="19">
        <v>200</v>
      </c>
      <c r="M27" s="21">
        <v>150</v>
      </c>
      <c r="N27" s="21">
        <v>25</v>
      </c>
      <c r="P27" s="11" t="s">
        <v>4170</v>
      </c>
      <c r="Q27" s="11"/>
      <c r="S27" s="21">
        <f>IF(P27='Menu tendina'!A$5,0,IF(P27='Menu tendina'!A$4,'1. Precursorie'!N27/2,IF(P27='Menu tendina'!A$3,'1. Precursorie'!N27,IF(P27='Menu tendina'!A$2,'1. Precursorie'!M27,0))))</f>
        <v>0</v>
      </c>
    </row>
    <row r="28" spans="1:19" x14ac:dyDescent="0.25">
      <c r="A28" s="15" t="s">
        <v>4048</v>
      </c>
      <c r="B28" s="15" t="s">
        <v>4047</v>
      </c>
      <c r="C28" s="16" t="s">
        <v>29</v>
      </c>
      <c r="D28" s="16" t="s">
        <v>4088</v>
      </c>
      <c r="E28" s="16" t="s">
        <v>29</v>
      </c>
      <c r="F28" s="15">
        <v>9000</v>
      </c>
      <c r="G28" s="18">
        <v>29677</v>
      </c>
      <c r="H28" s="15" t="s">
        <v>4057</v>
      </c>
      <c r="I28" s="15" t="s">
        <v>4059</v>
      </c>
      <c r="J28" s="16" t="s">
        <v>4074</v>
      </c>
      <c r="K28" s="15" t="s">
        <v>2</v>
      </c>
      <c r="L28" s="20">
        <v>200</v>
      </c>
      <c r="M28" s="22">
        <v>80</v>
      </c>
      <c r="N28" s="22">
        <v>25</v>
      </c>
      <c r="P28" s="16" t="s">
        <v>4167</v>
      </c>
      <c r="Q28" s="16" t="s">
        <v>4172</v>
      </c>
      <c r="S28" s="22">
        <f>IF(P28='Menu tendina'!A$5,0,IF(P28='Menu tendina'!A$4,'1. Precursorie'!N28/2,IF(P28='Menu tendina'!A$3,'1. Precursorie'!N28,IF(P28='Menu tendina'!A$2,'1. Precursorie'!M28,0))))</f>
        <v>80</v>
      </c>
    </row>
    <row r="29" spans="1:19" x14ac:dyDescent="0.25">
      <c r="A29" s="9" t="s">
        <v>4048</v>
      </c>
      <c r="B29" s="9" t="s">
        <v>4047</v>
      </c>
      <c r="C29" s="11" t="s">
        <v>30</v>
      </c>
      <c r="D29" s="11">
        <v>1014</v>
      </c>
      <c r="E29" s="11" t="s">
        <v>30</v>
      </c>
      <c r="F29" s="9">
        <v>3000</v>
      </c>
      <c r="G29" s="14">
        <v>29983</v>
      </c>
      <c r="H29" s="9" t="s">
        <v>62</v>
      </c>
      <c r="I29" s="9" t="s">
        <v>4061</v>
      </c>
      <c r="J29" s="11" t="s">
        <v>0</v>
      </c>
      <c r="K29" s="9" t="s">
        <v>2</v>
      </c>
      <c r="L29" s="19">
        <v>2600</v>
      </c>
      <c r="M29" s="21">
        <v>40</v>
      </c>
      <c r="N29" s="21">
        <v>15</v>
      </c>
      <c r="P29" s="11" t="s">
        <v>4169</v>
      </c>
      <c r="Q29" s="11" t="s">
        <v>4171</v>
      </c>
      <c r="S29" s="21">
        <f>IF(P29='Menu tendina'!A$5,0,IF(P29='Menu tendina'!A$4,'1. Precursorie'!N29/2,IF(P29='Menu tendina'!A$3,'1. Precursorie'!N29,IF(P29='Menu tendina'!A$2,'1. Precursorie'!M29,0))))</f>
        <v>7.5</v>
      </c>
    </row>
    <row r="30" spans="1:19" x14ac:dyDescent="0.25">
      <c r="A30" s="15" t="s">
        <v>4048</v>
      </c>
      <c r="B30" s="15" t="s">
        <v>4047</v>
      </c>
      <c r="C30" s="16" t="s">
        <v>31</v>
      </c>
      <c r="D30" s="16" t="s">
        <v>4089</v>
      </c>
      <c r="E30" s="16" t="s">
        <v>31</v>
      </c>
      <c r="F30" s="15">
        <v>3000</v>
      </c>
      <c r="G30" s="18">
        <v>29983</v>
      </c>
      <c r="H30" s="15" t="s">
        <v>4078</v>
      </c>
      <c r="I30" s="15" t="s">
        <v>4062</v>
      </c>
      <c r="J30" s="16" t="s">
        <v>4074</v>
      </c>
      <c r="K30" s="15" t="s">
        <v>2</v>
      </c>
      <c r="L30" s="20">
        <v>100</v>
      </c>
      <c r="M30" s="22" t="s">
        <v>0</v>
      </c>
      <c r="N30" s="22">
        <v>50</v>
      </c>
      <c r="P30" s="16" t="s">
        <v>4170</v>
      </c>
      <c r="Q30" s="16"/>
      <c r="S30" s="22">
        <f>IF(P30='Menu tendina'!A$5,0,IF(P30='Menu tendina'!A$4,'1. Precursorie'!N30/2,IF(P30='Menu tendina'!A$3,'1. Precursorie'!N30,IF(P30='Menu tendina'!A$2,'1. Precursorie'!M30,0))))</f>
        <v>0</v>
      </c>
    </row>
    <row r="31" spans="1:19" x14ac:dyDescent="0.25">
      <c r="A31" s="15" t="s">
        <v>4048</v>
      </c>
      <c r="B31" s="15" t="s">
        <v>4047</v>
      </c>
      <c r="C31" s="16" t="s">
        <v>32</v>
      </c>
      <c r="D31" s="16" t="s">
        <v>4090</v>
      </c>
      <c r="E31" s="16" t="s">
        <v>32</v>
      </c>
      <c r="F31" s="15">
        <v>3000</v>
      </c>
      <c r="G31" s="18">
        <v>29983</v>
      </c>
      <c r="H31" s="15" t="s">
        <v>4078</v>
      </c>
      <c r="I31" s="15" t="s">
        <v>4063</v>
      </c>
      <c r="J31" s="16" t="s">
        <v>4074</v>
      </c>
      <c r="K31" s="15" t="s">
        <v>2</v>
      </c>
      <c r="L31" s="20">
        <v>200</v>
      </c>
      <c r="M31" s="22" t="s">
        <v>0</v>
      </c>
      <c r="N31" s="22">
        <v>35</v>
      </c>
      <c r="P31" s="16" t="s">
        <v>4168</v>
      </c>
      <c r="Q31" s="16"/>
      <c r="S31" s="22">
        <f>IF(P31='Menu tendina'!A$5,0,IF(P31='Menu tendina'!A$4,'1. Precursorie'!N31/2,IF(P31='Menu tendina'!A$3,'1. Precursorie'!N31,IF(P31='Menu tendina'!A$2,'1. Precursorie'!M31,0))))</f>
        <v>35</v>
      </c>
    </row>
    <row r="32" spans="1:19" x14ac:dyDescent="0.25">
      <c r="A32" s="15" t="s">
        <v>4048</v>
      </c>
      <c r="B32" s="15" t="s">
        <v>4047</v>
      </c>
      <c r="C32" s="16" t="s">
        <v>33</v>
      </c>
      <c r="D32" s="16" t="s">
        <v>4091</v>
      </c>
      <c r="E32" s="16" t="s">
        <v>33</v>
      </c>
      <c r="F32" s="15">
        <v>3000</v>
      </c>
      <c r="G32" s="18">
        <v>29983</v>
      </c>
      <c r="H32" s="15" t="s">
        <v>4078</v>
      </c>
      <c r="I32" s="15" t="s">
        <v>4064</v>
      </c>
      <c r="J32" s="16" t="s">
        <v>4074</v>
      </c>
      <c r="K32" s="15" t="s">
        <v>2</v>
      </c>
      <c r="L32" s="20">
        <v>100</v>
      </c>
      <c r="M32" s="22" t="s">
        <v>0</v>
      </c>
      <c r="N32" s="22">
        <v>50</v>
      </c>
      <c r="P32" s="16" t="s">
        <v>4170</v>
      </c>
      <c r="Q32" s="16"/>
      <c r="S32" s="22">
        <f>IF(P32='Menu tendina'!A$5,0,IF(P32='Menu tendina'!A$4,'1. Precursorie'!N32/2,IF(P32='Menu tendina'!A$3,'1. Precursorie'!N32,IF(P32='Menu tendina'!A$2,'1. Precursorie'!M32,0))))</f>
        <v>0</v>
      </c>
    </row>
    <row r="33" spans="1:19" x14ac:dyDescent="0.25">
      <c r="A33" s="15" t="s">
        <v>4048</v>
      </c>
      <c r="B33" s="15" t="s">
        <v>4047</v>
      </c>
      <c r="C33" s="16" t="s">
        <v>34</v>
      </c>
      <c r="D33" s="16" t="s">
        <v>4092</v>
      </c>
      <c r="E33" s="16" t="s">
        <v>34</v>
      </c>
      <c r="F33" s="15">
        <v>3000</v>
      </c>
      <c r="G33" s="18">
        <v>29983</v>
      </c>
      <c r="H33" s="15" t="s">
        <v>4078</v>
      </c>
      <c r="I33" s="15" t="s">
        <v>4065</v>
      </c>
      <c r="J33" s="16" t="s">
        <v>4074</v>
      </c>
      <c r="K33" s="15" t="s">
        <v>2</v>
      </c>
      <c r="L33" s="20">
        <v>100</v>
      </c>
      <c r="M33" s="22" t="s">
        <v>0</v>
      </c>
      <c r="N33" s="22">
        <v>30</v>
      </c>
      <c r="P33" s="16" t="s">
        <v>4169</v>
      </c>
      <c r="Q33" s="16"/>
      <c r="S33" s="22">
        <f>IF(P33='Menu tendina'!A$5,0,IF(P33='Menu tendina'!A$4,'1. Precursorie'!N33/2,IF(P33='Menu tendina'!A$3,'1. Precursorie'!N33,IF(P33='Menu tendina'!A$2,'1. Precursorie'!M33,0))))</f>
        <v>15</v>
      </c>
    </row>
    <row r="34" spans="1:19" x14ac:dyDescent="0.25">
      <c r="A34" s="15" t="s">
        <v>4048</v>
      </c>
      <c r="B34" s="15" t="s">
        <v>4047</v>
      </c>
      <c r="C34" s="16" t="s">
        <v>35</v>
      </c>
      <c r="D34" s="16" t="s">
        <v>4093</v>
      </c>
      <c r="E34" s="16" t="s">
        <v>35</v>
      </c>
      <c r="F34" s="15">
        <v>3000</v>
      </c>
      <c r="G34" s="18">
        <v>29983</v>
      </c>
      <c r="H34" s="15" t="s">
        <v>4078</v>
      </c>
      <c r="I34" s="15" t="s">
        <v>4068</v>
      </c>
      <c r="J34" s="16" t="s">
        <v>4074</v>
      </c>
      <c r="K34" s="15" t="s">
        <v>2</v>
      </c>
      <c r="L34" s="20">
        <v>100</v>
      </c>
      <c r="M34" s="22" t="s">
        <v>0</v>
      </c>
      <c r="N34" s="22">
        <v>25</v>
      </c>
      <c r="P34" s="16" t="s">
        <v>4168</v>
      </c>
      <c r="Q34" s="16" t="s">
        <v>4171</v>
      </c>
      <c r="S34" s="22">
        <f>IF(P34='Menu tendina'!A$5,0,IF(P34='Menu tendina'!A$4,'1. Precursorie'!N34/2,IF(P34='Menu tendina'!A$3,'1. Precursorie'!N34,IF(P34='Menu tendina'!A$2,'1. Precursorie'!M34,0))))</f>
        <v>25</v>
      </c>
    </row>
    <row r="35" spans="1:19" x14ac:dyDescent="0.25">
      <c r="A35" s="15" t="s">
        <v>4048</v>
      </c>
      <c r="B35" s="15" t="s">
        <v>4047</v>
      </c>
      <c r="C35" s="16" t="s">
        <v>36</v>
      </c>
      <c r="D35" s="16" t="s">
        <v>4094</v>
      </c>
      <c r="E35" s="16" t="s">
        <v>36</v>
      </c>
      <c r="F35" s="15">
        <v>3000</v>
      </c>
      <c r="G35" s="18">
        <v>29983</v>
      </c>
      <c r="H35" s="15" t="s">
        <v>4078</v>
      </c>
      <c r="I35" s="15" t="s">
        <v>4069</v>
      </c>
      <c r="J35" s="16" t="s">
        <v>4074</v>
      </c>
      <c r="K35" s="15" t="s">
        <v>2</v>
      </c>
      <c r="L35" s="20">
        <v>200</v>
      </c>
      <c r="M35" s="22" t="s">
        <v>0</v>
      </c>
      <c r="N35" s="22">
        <v>25</v>
      </c>
      <c r="P35" s="16" t="s">
        <v>4168</v>
      </c>
      <c r="Q35" s="16"/>
      <c r="S35" s="22">
        <f>IF(P35='Menu tendina'!A$5,0,IF(P35='Menu tendina'!A$4,'1. Precursorie'!N35/2,IF(P35='Menu tendina'!A$3,'1. Precursorie'!N35,IF(P35='Menu tendina'!A$2,'1. Precursorie'!M35,0))))</f>
        <v>25</v>
      </c>
    </row>
    <row r="36" spans="1:19" x14ac:dyDescent="0.25">
      <c r="A36" s="15" t="s">
        <v>4048</v>
      </c>
      <c r="B36" s="15" t="s">
        <v>4047</v>
      </c>
      <c r="C36" s="16" t="s">
        <v>37</v>
      </c>
      <c r="D36" s="16" t="s">
        <v>4095</v>
      </c>
      <c r="E36" s="16" t="s">
        <v>37</v>
      </c>
      <c r="F36" s="15">
        <v>3000</v>
      </c>
      <c r="G36" s="18">
        <v>29983</v>
      </c>
      <c r="H36" s="15" t="s">
        <v>4078</v>
      </c>
      <c r="I36" s="15" t="s">
        <v>4070</v>
      </c>
      <c r="J36" s="16" t="s">
        <v>4074</v>
      </c>
      <c r="K36" s="15" t="s">
        <v>2</v>
      </c>
      <c r="L36" s="20">
        <v>100</v>
      </c>
      <c r="M36" s="22" t="s">
        <v>0</v>
      </c>
      <c r="N36" s="22">
        <v>20</v>
      </c>
      <c r="P36" s="16" t="s">
        <v>4167</v>
      </c>
      <c r="Q36" s="16" t="s">
        <v>4172</v>
      </c>
      <c r="S36" s="22" t="str">
        <f>IF(P36='Menu tendina'!A$5,0,IF(P36='Menu tendina'!A$4,'1. Precursorie'!N36/2,IF(P36='Menu tendina'!A$3,'1. Precursorie'!N36,IF(P36='Menu tendina'!A$2,'1. Precursorie'!M36,0))))</f>
        <v>-</v>
      </c>
    </row>
    <row r="37" spans="1:19" x14ac:dyDescent="0.25">
      <c r="A37" s="15" t="s">
        <v>4048</v>
      </c>
      <c r="B37" s="15" t="s">
        <v>4047</v>
      </c>
      <c r="C37" s="16" t="s">
        <v>38</v>
      </c>
      <c r="D37" s="16" t="s">
        <v>4096</v>
      </c>
      <c r="E37" s="16" t="s">
        <v>38</v>
      </c>
      <c r="F37" s="15">
        <v>3000</v>
      </c>
      <c r="G37" s="18">
        <v>29983</v>
      </c>
      <c r="H37" s="15" t="s">
        <v>4078</v>
      </c>
      <c r="I37" s="15" t="s">
        <v>4071</v>
      </c>
      <c r="J37" s="16" t="s">
        <v>4074</v>
      </c>
      <c r="K37" s="15" t="s">
        <v>2</v>
      </c>
      <c r="L37" s="20">
        <v>200</v>
      </c>
      <c r="M37" s="22" t="s">
        <v>0</v>
      </c>
      <c r="N37" s="22">
        <v>20</v>
      </c>
      <c r="P37" s="16" t="s">
        <v>4168</v>
      </c>
      <c r="Q37" s="16"/>
      <c r="S37" s="22">
        <f>IF(P37='Menu tendina'!A$5,0,IF(P37='Menu tendina'!A$4,'1. Precursorie'!N37/2,IF(P37='Menu tendina'!A$3,'1. Precursorie'!N37,IF(P37='Menu tendina'!A$2,'1. Precursorie'!M37,0))))</f>
        <v>20</v>
      </c>
    </row>
    <row r="38" spans="1:19" x14ac:dyDescent="0.25">
      <c r="A38" s="15" t="s">
        <v>4048</v>
      </c>
      <c r="B38" s="15" t="s">
        <v>4047</v>
      </c>
      <c r="C38" s="16" t="s">
        <v>39</v>
      </c>
      <c r="D38" s="16" t="s">
        <v>0</v>
      </c>
      <c r="E38" s="16" t="s">
        <v>0</v>
      </c>
      <c r="F38" s="15">
        <v>3000</v>
      </c>
      <c r="G38" s="18">
        <v>29983</v>
      </c>
      <c r="H38" s="15" t="s">
        <v>4078</v>
      </c>
      <c r="I38" s="15" t="s">
        <v>4072</v>
      </c>
      <c r="J38" s="16" t="s">
        <v>4074</v>
      </c>
      <c r="K38" s="15" t="s">
        <v>2</v>
      </c>
      <c r="L38" s="20" t="s">
        <v>0</v>
      </c>
      <c r="M38" s="22" t="s">
        <v>0</v>
      </c>
      <c r="N38" s="22">
        <v>300</v>
      </c>
      <c r="P38" s="16" t="s">
        <v>4170</v>
      </c>
      <c r="Q38" s="16"/>
      <c r="S38" s="22">
        <f>IF(P38='Menu tendina'!A$5,0,IF(P38='Menu tendina'!A$4,'1. Precursorie'!N38/2,IF(P38='Menu tendina'!A$3,'1. Precursorie'!N38,IF(P38='Menu tendina'!A$2,'1. Precursorie'!M38,0))))</f>
        <v>0</v>
      </c>
    </row>
    <row r="39" spans="1:19" x14ac:dyDescent="0.25">
      <c r="A39" s="9" t="s">
        <v>4048</v>
      </c>
      <c r="B39" s="9" t="s">
        <v>4047</v>
      </c>
      <c r="C39" s="11" t="s">
        <v>40</v>
      </c>
      <c r="D39" s="11">
        <v>1015</v>
      </c>
      <c r="E39" s="11" t="s">
        <v>40</v>
      </c>
      <c r="F39" s="9">
        <v>6000</v>
      </c>
      <c r="G39" s="14">
        <v>29983</v>
      </c>
      <c r="H39" s="9" t="s">
        <v>62</v>
      </c>
      <c r="I39" s="9" t="s">
        <v>4061</v>
      </c>
      <c r="J39" s="11" t="s">
        <v>0</v>
      </c>
      <c r="K39" s="9" t="s">
        <v>2</v>
      </c>
      <c r="L39" s="19">
        <v>1500</v>
      </c>
      <c r="M39" s="21">
        <v>15</v>
      </c>
      <c r="N39" s="21">
        <v>10</v>
      </c>
      <c r="P39" s="11" t="s">
        <v>4167</v>
      </c>
      <c r="Q39" s="11" t="s">
        <v>4171</v>
      </c>
      <c r="S39" s="21">
        <f>IF(P39='Menu tendina'!A$5,0,IF(P39='Menu tendina'!A$4,'1. Precursorie'!N39/2,IF(P39='Menu tendina'!A$3,'1. Precursorie'!N39,IF(P39='Menu tendina'!A$2,'1. Precursorie'!M39,0))))</f>
        <v>15</v>
      </c>
    </row>
    <row r="40" spans="1:19" x14ac:dyDescent="0.25">
      <c r="A40" s="15" t="s">
        <v>4048</v>
      </c>
      <c r="B40" s="15" t="s">
        <v>4047</v>
      </c>
      <c r="C40" s="16" t="s">
        <v>41</v>
      </c>
      <c r="D40" s="16" t="s">
        <v>4097</v>
      </c>
      <c r="E40" s="16" t="s">
        <v>41</v>
      </c>
      <c r="F40" s="15">
        <v>6000</v>
      </c>
      <c r="G40" s="18">
        <v>29983</v>
      </c>
      <c r="H40" s="15" t="s">
        <v>4078</v>
      </c>
      <c r="I40" s="15" t="s">
        <v>4062</v>
      </c>
      <c r="J40" s="16" t="s">
        <v>4074</v>
      </c>
      <c r="K40" s="15" t="s">
        <v>2</v>
      </c>
      <c r="L40" s="20">
        <v>100</v>
      </c>
      <c r="M40" s="22" t="s">
        <v>0</v>
      </c>
      <c r="N40" s="22">
        <v>45</v>
      </c>
      <c r="P40" s="16" t="s">
        <v>4168</v>
      </c>
      <c r="Q40" s="16"/>
      <c r="S40" s="22">
        <f>IF(P40='Menu tendina'!A$5,0,IF(P40='Menu tendina'!A$4,'1. Precursorie'!N40/2,IF(P40='Menu tendina'!A$3,'1. Precursorie'!N40,IF(P40='Menu tendina'!A$2,'1. Precursorie'!M40,0))))</f>
        <v>45</v>
      </c>
    </row>
    <row r="41" spans="1:19" x14ac:dyDescent="0.25">
      <c r="A41" s="15" t="s">
        <v>4048</v>
      </c>
      <c r="B41" s="15" t="s">
        <v>4047</v>
      </c>
      <c r="C41" s="16" t="s">
        <v>42</v>
      </c>
      <c r="D41" s="16" t="s">
        <v>4098</v>
      </c>
      <c r="E41" s="16" t="s">
        <v>42</v>
      </c>
      <c r="F41" s="15">
        <v>6000</v>
      </c>
      <c r="G41" s="18">
        <v>29983</v>
      </c>
      <c r="H41" s="15" t="s">
        <v>4078</v>
      </c>
      <c r="I41" s="15" t="s">
        <v>4063</v>
      </c>
      <c r="J41" s="16" t="s">
        <v>4074</v>
      </c>
      <c r="K41" s="15" t="s">
        <v>2</v>
      </c>
      <c r="L41" s="20">
        <v>100</v>
      </c>
      <c r="M41" s="22" t="s">
        <v>0</v>
      </c>
      <c r="N41" s="22">
        <v>45</v>
      </c>
      <c r="P41" s="16" t="s">
        <v>4168</v>
      </c>
      <c r="Q41" s="16" t="s">
        <v>4171</v>
      </c>
      <c r="S41" s="22">
        <f>IF(P41='Menu tendina'!A$5,0,IF(P41='Menu tendina'!A$4,'1. Precursorie'!N41/2,IF(P41='Menu tendina'!A$3,'1. Precursorie'!N41,IF(P41='Menu tendina'!A$2,'1. Precursorie'!M41,0))))</f>
        <v>45</v>
      </c>
    </row>
    <row r="42" spans="1:19" x14ac:dyDescent="0.25">
      <c r="A42" s="15" t="s">
        <v>4048</v>
      </c>
      <c r="B42" s="15" t="s">
        <v>4047</v>
      </c>
      <c r="C42" s="16" t="s">
        <v>43</v>
      </c>
      <c r="D42" s="16" t="s">
        <v>4099</v>
      </c>
      <c r="E42" s="16" t="s">
        <v>43</v>
      </c>
      <c r="F42" s="15">
        <v>6000</v>
      </c>
      <c r="G42" s="18">
        <v>29983</v>
      </c>
      <c r="H42" s="15" t="s">
        <v>4078</v>
      </c>
      <c r="I42" s="15" t="s">
        <v>4064</v>
      </c>
      <c r="J42" s="16" t="s">
        <v>4074</v>
      </c>
      <c r="K42" s="15" t="s">
        <v>2</v>
      </c>
      <c r="L42" s="20">
        <v>100</v>
      </c>
      <c r="M42" s="22" t="s">
        <v>0</v>
      </c>
      <c r="N42" s="22">
        <v>45</v>
      </c>
      <c r="P42" s="16" t="s">
        <v>4168</v>
      </c>
      <c r="Q42" s="16" t="s">
        <v>4171</v>
      </c>
      <c r="S42" s="22">
        <f>IF(P42='Menu tendina'!A$5,0,IF(P42='Menu tendina'!A$4,'1. Precursorie'!N42/2,IF(P42='Menu tendina'!A$3,'1. Precursorie'!N42,IF(P42='Menu tendina'!A$2,'1. Precursorie'!M42,0))))</f>
        <v>45</v>
      </c>
    </row>
    <row r="43" spans="1:19" x14ac:dyDescent="0.25">
      <c r="A43" s="15" t="s">
        <v>4048</v>
      </c>
      <c r="B43" s="15" t="s">
        <v>4047</v>
      </c>
      <c r="C43" s="16" t="s">
        <v>44</v>
      </c>
      <c r="D43" s="16" t="s">
        <v>4100</v>
      </c>
      <c r="E43" s="16" t="s">
        <v>44</v>
      </c>
      <c r="F43" s="15">
        <v>6000</v>
      </c>
      <c r="G43" s="18">
        <v>29983</v>
      </c>
      <c r="H43" s="15" t="s">
        <v>4078</v>
      </c>
      <c r="I43" s="15" t="s">
        <v>4065</v>
      </c>
      <c r="J43" s="16" t="s">
        <v>4074</v>
      </c>
      <c r="K43" s="15" t="s">
        <v>2</v>
      </c>
      <c r="L43" s="20">
        <v>100</v>
      </c>
      <c r="M43" s="22" t="s">
        <v>0</v>
      </c>
      <c r="N43" s="22">
        <v>30</v>
      </c>
      <c r="P43" s="16" t="s">
        <v>4170</v>
      </c>
      <c r="Q43" s="16"/>
      <c r="S43" s="22">
        <f>IF(P43='Menu tendina'!A$5,0,IF(P43='Menu tendina'!A$4,'1. Precursorie'!N43/2,IF(P43='Menu tendina'!A$3,'1. Precursorie'!N43,IF(P43='Menu tendina'!A$2,'1. Precursorie'!M43,0))))</f>
        <v>0</v>
      </c>
    </row>
    <row r="44" spans="1:19" x14ac:dyDescent="0.25">
      <c r="A44" s="15" t="s">
        <v>4048</v>
      </c>
      <c r="B44" s="15" t="s">
        <v>4047</v>
      </c>
      <c r="C44" s="16" t="s">
        <v>45</v>
      </c>
      <c r="D44" s="16" t="s">
        <v>4101</v>
      </c>
      <c r="E44" s="16" t="s">
        <v>45</v>
      </c>
      <c r="F44" s="15">
        <v>6000</v>
      </c>
      <c r="G44" s="18">
        <v>29983</v>
      </c>
      <c r="H44" s="15" t="s">
        <v>4078</v>
      </c>
      <c r="I44" s="15" t="s">
        <v>4068</v>
      </c>
      <c r="J44" s="16" t="s">
        <v>4074</v>
      </c>
      <c r="K44" s="15" t="s">
        <v>2</v>
      </c>
      <c r="L44" s="20">
        <v>100</v>
      </c>
      <c r="M44" s="22" t="s">
        <v>0</v>
      </c>
      <c r="N44" s="22">
        <v>65</v>
      </c>
      <c r="P44" s="16" t="s">
        <v>4168</v>
      </c>
      <c r="Q44" s="16" t="s">
        <v>4171</v>
      </c>
      <c r="S44" s="22">
        <f>IF(P44='Menu tendina'!A$5,0,IF(P44='Menu tendina'!A$4,'1. Precursorie'!N44/2,IF(P44='Menu tendina'!A$3,'1. Precursorie'!N44,IF(P44='Menu tendina'!A$2,'1. Precursorie'!M44,0))))</f>
        <v>65</v>
      </c>
    </row>
    <row r="45" spans="1:19" x14ac:dyDescent="0.25">
      <c r="A45" s="15" t="s">
        <v>4048</v>
      </c>
      <c r="B45" s="15" t="s">
        <v>4047</v>
      </c>
      <c r="C45" s="16" t="s">
        <v>46</v>
      </c>
      <c r="D45" s="16" t="s">
        <v>4102</v>
      </c>
      <c r="E45" s="16" t="s">
        <v>46</v>
      </c>
      <c r="F45" s="15">
        <v>6000</v>
      </c>
      <c r="G45" s="18">
        <v>29983</v>
      </c>
      <c r="H45" s="15" t="s">
        <v>4078</v>
      </c>
      <c r="I45" s="15" t="s">
        <v>4069</v>
      </c>
      <c r="J45" s="16" t="s">
        <v>4074</v>
      </c>
      <c r="K45" s="15" t="s">
        <v>2</v>
      </c>
      <c r="L45" s="20">
        <v>200</v>
      </c>
      <c r="M45" s="22" t="s">
        <v>0</v>
      </c>
      <c r="N45" s="22">
        <v>25</v>
      </c>
      <c r="P45" s="16" t="s">
        <v>4168</v>
      </c>
      <c r="Q45" s="16"/>
      <c r="S45" s="22">
        <f>IF(P45='Menu tendina'!A$5,0,IF(P45='Menu tendina'!A$4,'1. Precursorie'!N45/2,IF(P45='Menu tendina'!A$3,'1. Precursorie'!N45,IF(P45='Menu tendina'!A$2,'1. Precursorie'!M45,0))))</f>
        <v>25</v>
      </c>
    </row>
    <row r="46" spans="1:19" x14ac:dyDescent="0.25">
      <c r="A46" s="15" t="s">
        <v>4048</v>
      </c>
      <c r="B46" s="15" t="s">
        <v>4047</v>
      </c>
      <c r="C46" s="16" t="s">
        <v>47</v>
      </c>
      <c r="D46" s="16" t="s">
        <v>4103</v>
      </c>
      <c r="E46" s="16" t="s">
        <v>47</v>
      </c>
      <c r="F46" s="15">
        <v>6000</v>
      </c>
      <c r="G46" s="18">
        <v>29983</v>
      </c>
      <c r="H46" s="15" t="s">
        <v>4078</v>
      </c>
      <c r="I46" s="15" t="s">
        <v>4070</v>
      </c>
      <c r="J46" s="16" t="s">
        <v>4074</v>
      </c>
      <c r="K46" s="15" t="s">
        <v>2</v>
      </c>
      <c r="L46" s="20">
        <v>100</v>
      </c>
      <c r="M46" s="22" t="s">
        <v>0</v>
      </c>
      <c r="N46" s="22">
        <v>45</v>
      </c>
      <c r="P46" s="16" t="s">
        <v>4170</v>
      </c>
      <c r="Q46" s="16"/>
      <c r="S46" s="22">
        <f>IF(P46='Menu tendina'!A$5,0,IF(P46='Menu tendina'!A$4,'1. Precursorie'!N46/2,IF(P46='Menu tendina'!A$3,'1. Precursorie'!N46,IF(P46='Menu tendina'!A$2,'1. Precursorie'!M46,0))))</f>
        <v>0</v>
      </c>
    </row>
    <row r="47" spans="1:19" x14ac:dyDescent="0.25">
      <c r="A47" s="15" t="s">
        <v>4048</v>
      </c>
      <c r="B47" s="15" t="s">
        <v>4047</v>
      </c>
      <c r="C47" s="16" t="s">
        <v>48</v>
      </c>
      <c r="D47" s="16" t="s">
        <v>4104</v>
      </c>
      <c r="E47" s="16" t="s">
        <v>48</v>
      </c>
      <c r="F47" s="15">
        <v>6000</v>
      </c>
      <c r="G47" s="18">
        <v>29983</v>
      </c>
      <c r="H47" s="15" t="s">
        <v>4078</v>
      </c>
      <c r="I47" s="15" t="s">
        <v>4071</v>
      </c>
      <c r="J47" s="16" t="s">
        <v>4074</v>
      </c>
      <c r="K47" s="15" t="s">
        <v>2</v>
      </c>
      <c r="L47" s="20">
        <v>100</v>
      </c>
      <c r="M47" s="22" t="s">
        <v>0</v>
      </c>
      <c r="N47" s="22">
        <v>45</v>
      </c>
      <c r="P47" s="16" t="s">
        <v>4167</v>
      </c>
      <c r="Q47" s="16" t="s">
        <v>4172</v>
      </c>
      <c r="S47" s="22" t="str">
        <f>IF(P47='Menu tendina'!A$5,0,IF(P47='Menu tendina'!A$4,'1. Precursorie'!N47/2,IF(P47='Menu tendina'!A$3,'1. Precursorie'!N47,IF(P47='Menu tendina'!A$2,'1. Precursorie'!M47,0))))</f>
        <v>-</v>
      </c>
    </row>
    <row r="48" spans="1:19" x14ac:dyDescent="0.25">
      <c r="A48" s="15" t="s">
        <v>4048</v>
      </c>
      <c r="B48" s="15" t="s">
        <v>4047</v>
      </c>
      <c r="C48" s="16" t="s">
        <v>49</v>
      </c>
      <c r="D48" s="16" t="s">
        <v>0</v>
      </c>
      <c r="E48" s="16" t="s">
        <v>0</v>
      </c>
      <c r="F48" s="15">
        <v>6000</v>
      </c>
      <c r="G48" s="18">
        <v>29983</v>
      </c>
      <c r="H48" s="15" t="s">
        <v>4078</v>
      </c>
      <c r="I48" s="15" t="s">
        <v>4072</v>
      </c>
      <c r="J48" s="16" t="s">
        <v>4074</v>
      </c>
      <c r="K48" s="15" t="s">
        <v>2</v>
      </c>
      <c r="L48" s="20" t="s">
        <v>0</v>
      </c>
      <c r="M48" s="22" t="s">
        <v>0</v>
      </c>
      <c r="N48" s="22">
        <v>400</v>
      </c>
      <c r="P48" s="16" t="s">
        <v>4170</v>
      </c>
      <c r="Q48" s="16"/>
      <c r="S48" s="22">
        <f>IF(P48='Menu tendina'!A$5,0,IF(P48='Menu tendina'!A$4,'1. Precursorie'!N48/2,IF(P48='Menu tendina'!A$3,'1. Precursorie'!N48,IF(P48='Menu tendina'!A$2,'1. Precursorie'!M48,0))))</f>
        <v>0</v>
      </c>
    </row>
    <row r="49" spans="1:19" x14ac:dyDescent="0.25">
      <c r="A49" s="9" t="s">
        <v>4048</v>
      </c>
      <c r="B49" s="9" t="s">
        <v>4047</v>
      </c>
      <c r="C49" s="11" t="s">
        <v>50</v>
      </c>
      <c r="D49" s="11">
        <v>1016</v>
      </c>
      <c r="E49" s="11" t="s">
        <v>50</v>
      </c>
      <c r="F49" s="9">
        <v>9000</v>
      </c>
      <c r="G49" s="14">
        <v>29983</v>
      </c>
      <c r="H49" s="9" t="s">
        <v>62</v>
      </c>
      <c r="I49" s="9" t="s">
        <v>4061</v>
      </c>
      <c r="J49" s="11" t="s">
        <v>0</v>
      </c>
      <c r="K49" s="9" t="s">
        <v>2</v>
      </c>
      <c r="L49" s="19">
        <v>500</v>
      </c>
      <c r="M49" s="21">
        <v>100</v>
      </c>
      <c r="N49" s="21">
        <v>15</v>
      </c>
      <c r="P49" s="11" t="s">
        <v>4168</v>
      </c>
      <c r="Q49" s="11"/>
      <c r="S49" s="21">
        <f>IF(P49='Menu tendina'!A$5,0,IF(P49='Menu tendina'!A$4,'1. Precursorie'!N49/2,IF(P49='Menu tendina'!A$3,'1. Precursorie'!N49,IF(P49='Menu tendina'!A$2,'1. Precursorie'!M49,0))))</f>
        <v>15</v>
      </c>
    </row>
    <row r="50" spans="1:19" x14ac:dyDescent="0.25">
      <c r="A50" s="15" t="s">
        <v>4048</v>
      </c>
      <c r="B50" s="15" t="s">
        <v>4047</v>
      </c>
      <c r="C50" s="16" t="s">
        <v>51</v>
      </c>
      <c r="D50" s="16" t="s">
        <v>4105</v>
      </c>
      <c r="E50" s="16" t="s">
        <v>51</v>
      </c>
      <c r="F50" s="15">
        <v>9000</v>
      </c>
      <c r="G50" s="18">
        <v>29983</v>
      </c>
      <c r="H50" s="15" t="s">
        <v>4078</v>
      </c>
      <c r="I50" s="15" t="s">
        <v>4062</v>
      </c>
      <c r="J50" s="16" t="s">
        <v>4074</v>
      </c>
      <c r="K50" s="15" t="s">
        <v>2</v>
      </c>
      <c r="L50" s="20">
        <v>100</v>
      </c>
      <c r="M50" s="22" t="s">
        <v>0</v>
      </c>
      <c r="N50" s="22">
        <v>35</v>
      </c>
      <c r="P50" s="16" t="s">
        <v>4169</v>
      </c>
      <c r="Q50" s="16"/>
      <c r="S50" s="22">
        <f>IF(P50='Menu tendina'!A$5,0,IF(P50='Menu tendina'!A$4,'1. Precursorie'!N50/2,IF(P50='Menu tendina'!A$3,'1. Precursorie'!N50,IF(P50='Menu tendina'!A$2,'1. Precursorie'!M50,0))))</f>
        <v>17.5</v>
      </c>
    </row>
    <row r="51" spans="1:19" x14ac:dyDescent="0.25">
      <c r="A51" s="15" t="s">
        <v>4048</v>
      </c>
      <c r="B51" s="15" t="s">
        <v>4047</v>
      </c>
      <c r="C51" s="16" t="s">
        <v>52</v>
      </c>
      <c r="D51" s="16" t="s">
        <v>4106</v>
      </c>
      <c r="E51" s="16" t="s">
        <v>52</v>
      </c>
      <c r="F51" s="15">
        <v>9000</v>
      </c>
      <c r="G51" s="18">
        <v>29983</v>
      </c>
      <c r="H51" s="15" t="s">
        <v>4078</v>
      </c>
      <c r="I51" s="15" t="s">
        <v>4063</v>
      </c>
      <c r="J51" s="16" t="s">
        <v>4074</v>
      </c>
      <c r="K51" s="15" t="s">
        <v>2</v>
      </c>
      <c r="L51" s="20">
        <v>100</v>
      </c>
      <c r="M51" s="22" t="s">
        <v>0</v>
      </c>
      <c r="N51" s="22">
        <v>50</v>
      </c>
      <c r="P51" s="16" t="s">
        <v>4168</v>
      </c>
      <c r="Q51" s="16"/>
      <c r="S51" s="22">
        <f>IF(P51='Menu tendina'!A$5,0,IF(P51='Menu tendina'!A$4,'1. Precursorie'!N51/2,IF(P51='Menu tendina'!A$3,'1. Precursorie'!N51,IF(P51='Menu tendina'!A$2,'1. Precursorie'!M51,0))))</f>
        <v>50</v>
      </c>
    </row>
    <row r="52" spans="1:19" x14ac:dyDescent="0.25">
      <c r="A52" s="15" t="s">
        <v>4048</v>
      </c>
      <c r="B52" s="15" t="s">
        <v>4047</v>
      </c>
      <c r="C52" s="16" t="s">
        <v>53</v>
      </c>
      <c r="D52" s="16" t="s">
        <v>4107</v>
      </c>
      <c r="E52" s="16" t="s">
        <v>53</v>
      </c>
      <c r="F52" s="15">
        <v>9000</v>
      </c>
      <c r="G52" s="18">
        <v>29983</v>
      </c>
      <c r="H52" s="15" t="s">
        <v>4078</v>
      </c>
      <c r="I52" s="15" t="s">
        <v>4064</v>
      </c>
      <c r="J52" s="16" t="s">
        <v>4074</v>
      </c>
      <c r="K52" s="15" t="s">
        <v>2</v>
      </c>
      <c r="L52" s="20">
        <v>100</v>
      </c>
      <c r="M52" s="22" t="s">
        <v>0</v>
      </c>
      <c r="N52" s="22">
        <v>25</v>
      </c>
      <c r="P52" s="16" t="s">
        <v>4168</v>
      </c>
      <c r="Q52" s="16"/>
      <c r="S52" s="22">
        <f>IF(P52='Menu tendina'!A$5,0,IF(P52='Menu tendina'!A$4,'1. Precursorie'!N52/2,IF(P52='Menu tendina'!A$3,'1. Precursorie'!N52,IF(P52='Menu tendina'!A$2,'1. Precursorie'!M52,0))))</f>
        <v>25</v>
      </c>
    </row>
    <row r="53" spans="1:19" x14ac:dyDescent="0.25">
      <c r="A53" s="15" t="s">
        <v>4048</v>
      </c>
      <c r="B53" s="15" t="s">
        <v>4047</v>
      </c>
      <c r="C53" s="16" t="s">
        <v>54</v>
      </c>
      <c r="D53" s="16" t="s">
        <v>4108</v>
      </c>
      <c r="E53" s="16" t="s">
        <v>54</v>
      </c>
      <c r="F53" s="15">
        <v>9000</v>
      </c>
      <c r="G53" s="18">
        <v>29983</v>
      </c>
      <c r="H53" s="15" t="s">
        <v>4078</v>
      </c>
      <c r="I53" s="15" t="s">
        <v>4065</v>
      </c>
      <c r="J53" s="16" t="s">
        <v>4074</v>
      </c>
      <c r="K53" s="15" t="s">
        <v>2</v>
      </c>
      <c r="L53" s="20">
        <v>100</v>
      </c>
      <c r="M53" s="22" t="s">
        <v>0</v>
      </c>
      <c r="N53" s="22">
        <v>25</v>
      </c>
      <c r="P53" s="16" t="s">
        <v>4167</v>
      </c>
      <c r="Q53" s="16"/>
      <c r="S53" s="22" t="str">
        <f>IF(P53='Menu tendina'!A$5,0,IF(P53='Menu tendina'!A$4,'1. Precursorie'!N53/2,IF(P53='Menu tendina'!A$3,'1. Precursorie'!N53,IF(P53='Menu tendina'!A$2,'1. Precursorie'!M53,0))))</f>
        <v>-</v>
      </c>
    </row>
    <row r="54" spans="1:19" x14ac:dyDescent="0.25">
      <c r="A54" s="15" t="s">
        <v>4048</v>
      </c>
      <c r="B54" s="15" t="s">
        <v>4047</v>
      </c>
      <c r="C54" s="16" t="s">
        <v>55</v>
      </c>
      <c r="D54" s="16" t="s">
        <v>4109</v>
      </c>
      <c r="E54" s="16" t="s">
        <v>55</v>
      </c>
      <c r="F54" s="15">
        <v>9000</v>
      </c>
      <c r="G54" s="18">
        <v>29983</v>
      </c>
      <c r="H54" s="15" t="s">
        <v>4078</v>
      </c>
      <c r="I54" s="15" t="s">
        <v>4068</v>
      </c>
      <c r="J54" s="16" t="s">
        <v>4074</v>
      </c>
      <c r="K54" s="15" t="s">
        <v>2</v>
      </c>
      <c r="L54" s="20">
        <v>100</v>
      </c>
      <c r="M54" s="22" t="s">
        <v>0</v>
      </c>
      <c r="N54" s="22">
        <v>25</v>
      </c>
      <c r="P54" s="16" t="s">
        <v>4168</v>
      </c>
      <c r="Q54" s="16"/>
      <c r="S54" s="22">
        <f>IF(P54='Menu tendina'!A$5,0,IF(P54='Menu tendina'!A$4,'1. Precursorie'!N54/2,IF(P54='Menu tendina'!A$3,'1. Precursorie'!N54,IF(P54='Menu tendina'!A$2,'1. Precursorie'!M54,0))))</f>
        <v>25</v>
      </c>
    </row>
    <row r="55" spans="1:19" x14ac:dyDescent="0.25">
      <c r="A55" s="15" t="s">
        <v>4048</v>
      </c>
      <c r="B55" s="15" t="s">
        <v>4047</v>
      </c>
      <c r="C55" s="16" t="s">
        <v>56</v>
      </c>
      <c r="D55" s="16" t="s">
        <v>4110</v>
      </c>
      <c r="E55" s="16" t="s">
        <v>56</v>
      </c>
      <c r="F55" s="15">
        <v>9000</v>
      </c>
      <c r="G55" s="18">
        <v>29983</v>
      </c>
      <c r="H55" s="15" t="s">
        <v>4078</v>
      </c>
      <c r="I55" s="15" t="s">
        <v>4069</v>
      </c>
      <c r="J55" s="16" t="s">
        <v>4074</v>
      </c>
      <c r="K55" s="15" t="s">
        <v>2</v>
      </c>
      <c r="L55" s="20">
        <v>100</v>
      </c>
      <c r="M55" s="22" t="s">
        <v>0</v>
      </c>
      <c r="N55" s="22">
        <v>25</v>
      </c>
      <c r="P55" s="16" t="s">
        <v>4168</v>
      </c>
      <c r="Q55" s="16"/>
      <c r="S55" s="22">
        <f>IF(P55='Menu tendina'!A$5,0,IF(P55='Menu tendina'!A$4,'1. Precursorie'!N55/2,IF(P55='Menu tendina'!A$3,'1. Precursorie'!N55,IF(P55='Menu tendina'!A$2,'1. Precursorie'!M55,0))))</f>
        <v>25</v>
      </c>
    </row>
    <row r="56" spans="1:19" x14ac:dyDescent="0.25">
      <c r="A56" s="15" t="s">
        <v>4048</v>
      </c>
      <c r="B56" s="15" t="s">
        <v>4047</v>
      </c>
      <c r="C56" s="16" t="s">
        <v>57</v>
      </c>
      <c r="D56" s="16" t="s">
        <v>4111</v>
      </c>
      <c r="E56" s="16" t="s">
        <v>57</v>
      </c>
      <c r="F56" s="15">
        <v>9000</v>
      </c>
      <c r="G56" s="18">
        <v>29983</v>
      </c>
      <c r="H56" s="15" t="s">
        <v>4078</v>
      </c>
      <c r="I56" s="15" t="s">
        <v>4070</v>
      </c>
      <c r="J56" s="16" t="s">
        <v>4074</v>
      </c>
      <c r="K56" s="15" t="s">
        <v>2</v>
      </c>
      <c r="L56" s="20">
        <v>100</v>
      </c>
      <c r="M56" s="22" t="s">
        <v>0</v>
      </c>
      <c r="N56" s="22">
        <v>45</v>
      </c>
      <c r="P56" s="16" t="s">
        <v>4167</v>
      </c>
      <c r="Q56" s="16" t="s">
        <v>4172</v>
      </c>
      <c r="S56" s="22" t="str">
        <f>IF(P56='Menu tendina'!A$5,0,IF(P56='Menu tendina'!A$4,'1. Precursorie'!N56/2,IF(P56='Menu tendina'!A$3,'1. Precursorie'!N56,IF(P56='Menu tendina'!A$2,'1. Precursorie'!M56,0))))</f>
        <v>-</v>
      </c>
    </row>
    <row r="57" spans="1:19" x14ac:dyDescent="0.25">
      <c r="A57" s="15" t="s">
        <v>4048</v>
      </c>
      <c r="B57" s="15" t="s">
        <v>4047</v>
      </c>
      <c r="C57" s="16" t="s">
        <v>58</v>
      </c>
      <c r="D57" s="16" t="s">
        <v>4112</v>
      </c>
      <c r="E57" s="16" t="s">
        <v>58</v>
      </c>
      <c r="F57" s="15">
        <v>9000</v>
      </c>
      <c r="G57" s="18">
        <v>29983</v>
      </c>
      <c r="H57" s="15" t="s">
        <v>4078</v>
      </c>
      <c r="I57" s="15" t="s">
        <v>4071</v>
      </c>
      <c r="J57" s="16" t="s">
        <v>4074</v>
      </c>
      <c r="K57" s="15" t="s">
        <v>2</v>
      </c>
      <c r="L57" s="20">
        <v>100</v>
      </c>
      <c r="M57" s="22" t="s">
        <v>0</v>
      </c>
      <c r="N57" s="22">
        <v>20</v>
      </c>
      <c r="P57" s="16" t="s">
        <v>4170</v>
      </c>
      <c r="Q57" s="16"/>
      <c r="S57" s="22">
        <f>IF(P57='Menu tendina'!A$5,0,IF(P57='Menu tendina'!A$4,'1. Precursorie'!N57/2,IF(P57='Menu tendina'!A$3,'1. Precursorie'!N57,IF(P57='Menu tendina'!A$2,'1. Precursorie'!M57,0))))</f>
        <v>0</v>
      </c>
    </row>
    <row r="58" spans="1:19" x14ac:dyDescent="0.25">
      <c r="A58" s="15" t="s">
        <v>4048</v>
      </c>
      <c r="B58" s="15" t="s">
        <v>4047</v>
      </c>
      <c r="C58" s="16" t="s">
        <v>59</v>
      </c>
      <c r="D58" s="16" t="s">
        <v>0</v>
      </c>
      <c r="E58" s="16" t="s">
        <v>0</v>
      </c>
      <c r="F58" s="15">
        <v>9000</v>
      </c>
      <c r="G58" s="18">
        <v>29983</v>
      </c>
      <c r="H58" s="15" t="s">
        <v>4078</v>
      </c>
      <c r="I58" s="15" t="s">
        <v>4072</v>
      </c>
      <c r="J58" s="16" t="s">
        <v>4074</v>
      </c>
      <c r="K58" s="15" t="s">
        <v>2</v>
      </c>
      <c r="L58" s="20" t="s">
        <v>0</v>
      </c>
      <c r="M58" s="22" t="s">
        <v>0</v>
      </c>
      <c r="N58" s="22" t="s">
        <v>8</v>
      </c>
      <c r="P58" s="16" t="s">
        <v>4170</v>
      </c>
      <c r="Q58" s="16"/>
      <c r="S58" s="22">
        <f>IF(P58='Menu tendina'!A$5,0,IF(P58='Menu tendina'!A$4,'1. Precursorie'!N58/2,IF(P58='Menu tendina'!A$3,'1. Precursorie'!N58,IF(P58='Menu tendina'!A$2,'1. Precursorie'!M58,0))))</f>
        <v>0</v>
      </c>
    </row>
    <row r="59" spans="1:19" x14ac:dyDescent="0.25">
      <c r="A59" s="9" t="s">
        <v>4048</v>
      </c>
      <c r="B59" s="9" t="s">
        <v>4047</v>
      </c>
      <c r="C59" s="11" t="s">
        <v>60</v>
      </c>
      <c r="D59" s="11">
        <v>1017</v>
      </c>
      <c r="E59" s="11" t="s">
        <v>60</v>
      </c>
      <c r="F59" s="9">
        <v>3000</v>
      </c>
      <c r="G59" s="14">
        <v>31079</v>
      </c>
      <c r="H59" s="9" t="s">
        <v>62</v>
      </c>
      <c r="I59" s="9" t="s">
        <v>0</v>
      </c>
      <c r="J59" s="11" t="s">
        <v>0</v>
      </c>
      <c r="K59" s="9" t="s">
        <v>2</v>
      </c>
      <c r="L59" s="19">
        <v>200</v>
      </c>
      <c r="M59" s="21">
        <v>200</v>
      </c>
      <c r="N59" s="21">
        <v>25</v>
      </c>
      <c r="P59" s="11" t="s">
        <v>4170</v>
      </c>
      <c r="Q59" s="11"/>
      <c r="S59" s="21">
        <f>IF(P59='Menu tendina'!A$5,0,IF(P59='Menu tendina'!A$4,'1. Precursorie'!N59/2,IF(P59='Menu tendina'!A$3,'1. Precursorie'!N59,IF(P59='Menu tendina'!A$2,'1. Precursorie'!M59,0))))</f>
        <v>0</v>
      </c>
    </row>
    <row r="60" spans="1:19" x14ac:dyDescent="0.25">
      <c r="A60" s="9" t="s">
        <v>4048</v>
      </c>
      <c r="B60" s="9" t="s">
        <v>4047</v>
      </c>
      <c r="C60" s="11" t="s">
        <v>63</v>
      </c>
      <c r="D60" s="11">
        <v>1018</v>
      </c>
      <c r="E60" s="11" t="s">
        <v>63</v>
      </c>
      <c r="F60" s="9">
        <v>9000</v>
      </c>
      <c r="G60" s="14">
        <v>31079</v>
      </c>
      <c r="H60" s="9" t="s">
        <v>62</v>
      </c>
      <c r="I60" s="9" t="s">
        <v>0</v>
      </c>
      <c r="J60" s="11" t="s">
        <v>0</v>
      </c>
      <c r="K60" s="9" t="s">
        <v>2</v>
      </c>
      <c r="L60" s="19">
        <v>100</v>
      </c>
      <c r="M60" s="21">
        <v>350</v>
      </c>
      <c r="N60" s="21">
        <v>150</v>
      </c>
      <c r="P60" s="11" t="s">
        <v>4170</v>
      </c>
      <c r="Q60" s="11"/>
      <c r="S60" s="21">
        <f>IF(P60='Menu tendina'!A$5,0,IF(P60='Menu tendina'!A$4,'1. Precursorie'!N60/2,IF(P60='Menu tendina'!A$3,'1. Precursorie'!N60,IF(P60='Menu tendina'!A$2,'1. Precursorie'!M60,0))))</f>
        <v>0</v>
      </c>
    </row>
    <row r="61" spans="1:19" x14ac:dyDescent="0.25">
      <c r="A61" s="9" t="s">
        <v>4048</v>
      </c>
      <c r="B61" s="9" t="s">
        <v>4047</v>
      </c>
      <c r="C61" s="11" t="s">
        <v>64</v>
      </c>
      <c r="D61" s="11">
        <v>1022</v>
      </c>
      <c r="E61" s="11" t="s">
        <v>64</v>
      </c>
      <c r="F61" s="9">
        <v>3000</v>
      </c>
      <c r="G61" s="14">
        <v>31107</v>
      </c>
      <c r="H61" s="9" t="s">
        <v>62</v>
      </c>
      <c r="I61" s="9" t="s">
        <v>0</v>
      </c>
      <c r="J61" s="11" t="s">
        <v>0</v>
      </c>
      <c r="K61" s="9" t="s">
        <v>2</v>
      </c>
      <c r="L61" s="19">
        <v>400</v>
      </c>
      <c r="M61" s="21">
        <v>65</v>
      </c>
      <c r="N61" s="21">
        <v>20</v>
      </c>
      <c r="P61" s="11" t="s">
        <v>4167</v>
      </c>
      <c r="Q61" s="11" t="s">
        <v>4172</v>
      </c>
      <c r="S61" s="21">
        <f>IF(P61='Menu tendina'!A$5,0,IF(P61='Menu tendina'!A$4,'1. Precursorie'!N61/2,IF(P61='Menu tendina'!A$3,'1. Precursorie'!N61,IF(P61='Menu tendina'!A$2,'1. Precursorie'!M61,0))))</f>
        <v>65</v>
      </c>
    </row>
    <row r="62" spans="1:19" x14ac:dyDescent="0.25">
      <c r="A62" s="9" t="s">
        <v>4048</v>
      </c>
      <c r="B62" s="9" t="s">
        <v>4047</v>
      </c>
      <c r="C62" s="11" t="s">
        <v>65</v>
      </c>
      <c r="D62" s="11">
        <v>1023</v>
      </c>
      <c r="E62" s="11" t="s">
        <v>65</v>
      </c>
      <c r="F62" s="9">
        <v>6000</v>
      </c>
      <c r="G62" s="14">
        <v>31107</v>
      </c>
      <c r="H62" s="9" t="s">
        <v>62</v>
      </c>
      <c r="I62" s="9" t="s">
        <v>0</v>
      </c>
      <c r="J62" s="11" t="s">
        <v>0</v>
      </c>
      <c r="K62" s="9" t="s">
        <v>2</v>
      </c>
      <c r="L62" s="19">
        <v>300</v>
      </c>
      <c r="M62" s="21">
        <v>85</v>
      </c>
      <c r="N62" s="21">
        <v>20</v>
      </c>
      <c r="P62" s="11" t="s">
        <v>4168</v>
      </c>
      <c r="Q62" s="11" t="s">
        <v>4171</v>
      </c>
      <c r="S62" s="21">
        <f>IF(P62='Menu tendina'!A$5,0,IF(P62='Menu tendina'!A$4,'1. Precursorie'!N62/2,IF(P62='Menu tendina'!A$3,'1. Precursorie'!N62,IF(P62='Menu tendina'!A$2,'1. Precursorie'!M62,0))))</f>
        <v>20</v>
      </c>
    </row>
    <row r="63" spans="1:19" x14ac:dyDescent="0.25">
      <c r="A63" s="9" t="s">
        <v>4048</v>
      </c>
      <c r="B63" s="9" t="s">
        <v>4047</v>
      </c>
      <c r="C63" s="11" t="s">
        <v>66</v>
      </c>
      <c r="D63" s="11">
        <v>1024</v>
      </c>
      <c r="E63" s="11" t="s">
        <v>66</v>
      </c>
      <c r="F63" s="9">
        <v>9000</v>
      </c>
      <c r="G63" s="14">
        <v>31107</v>
      </c>
      <c r="H63" s="9" t="s">
        <v>62</v>
      </c>
      <c r="I63" s="9" t="s">
        <v>0</v>
      </c>
      <c r="J63" s="11" t="s">
        <v>0</v>
      </c>
      <c r="K63" s="9" t="s">
        <v>2</v>
      </c>
      <c r="L63" s="19">
        <v>200</v>
      </c>
      <c r="M63" s="21">
        <v>85</v>
      </c>
      <c r="N63" s="21">
        <v>30</v>
      </c>
      <c r="P63" s="11" t="s">
        <v>4168</v>
      </c>
      <c r="Q63" s="11" t="s">
        <v>4171</v>
      </c>
      <c r="S63" s="21">
        <f>IF(P63='Menu tendina'!A$5,0,IF(P63='Menu tendina'!A$4,'1. Precursorie'!N63/2,IF(P63='Menu tendina'!A$3,'1. Precursorie'!N63,IF(P63='Menu tendina'!A$2,'1. Precursorie'!M63,0))))</f>
        <v>30</v>
      </c>
    </row>
    <row r="64" spans="1:19" x14ac:dyDescent="0.25">
      <c r="A64" s="9" t="s">
        <v>4048</v>
      </c>
      <c r="B64" s="9" t="s">
        <v>4047</v>
      </c>
      <c r="C64" s="11" t="s">
        <v>67</v>
      </c>
      <c r="D64" s="11">
        <v>1025</v>
      </c>
      <c r="E64" s="11" t="s">
        <v>67</v>
      </c>
      <c r="F64" s="9">
        <v>3000</v>
      </c>
      <c r="G64" s="14">
        <v>31138</v>
      </c>
      <c r="H64" s="9" t="s">
        <v>62</v>
      </c>
      <c r="I64" s="9" t="s">
        <v>4073</v>
      </c>
      <c r="J64" s="11" t="s">
        <v>0</v>
      </c>
      <c r="K64" s="9" t="s">
        <v>2</v>
      </c>
      <c r="L64" s="19">
        <v>500</v>
      </c>
      <c r="M64" s="21">
        <v>70</v>
      </c>
      <c r="N64" s="21">
        <v>20</v>
      </c>
      <c r="P64" s="11" t="s">
        <v>4168</v>
      </c>
      <c r="Q64" s="11" t="s">
        <v>4171</v>
      </c>
      <c r="S64" s="21">
        <f>IF(P64='Menu tendina'!A$5,0,IF(P64='Menu tendina'!A$4,'1. Precursorie'!N64/2,IF(P64='Menu tendina'!A$3,'1. Precursorie'!N64,IF(P64='Menu tendina'!A$2,'1. Precursorie'!M64,0))))</f>
        <v>20</v>
      </c>
    </row>
    <row r="65" spans="1:19" x14ac:dyDescent="0.25">
      <c r="A65" s="15" t="s">
        <v>4048</v>
      </c>
      <c r="B65" s="15" t="s">
        <v>4047</v>
      </c>
      <c r="C65" s="16" t="s">
        <v>68</v>
      </c>
      <c r="D65" s="16" t="s">
        <v>0</v>
      </c>
      <c r="E65" s="16" t="s">
        <v>0</v>
      </c>
      <c r="F65" s="15">
        <v>3000</v>
      </c>
      <c r="G65" s="18">
        <v>31138</v>
      </c>
      <c r="H65" s="15" t="s">
        <v>62</v>
      </c>
      <c r="I65" s="15" t="s">
        <v>8750</v>
      </c>
      <c r="J65" s="16" t="s">
        <v>4074</v>
      </c>
      <c r="K65" s="15" t="s">
        <v>2</v>
      </c>
      <c r="L65" s="20" t="s">
        <v>0</v>
      </c>
      <c r="M65" s="22">
        <v>100</v>
      </c>
      <c r="N65" s="22">
        <v>35</v>
      </c>
      <c r="P65" s="16" t="s">
        <v>4170</v>
      </c>
      <c r="Q65" s="16"/>
      <c r="S65" s="22">
        <f>IF(P65='Menu tendina'!A$5,0,IF(P65='Menu tendina'!A$4,'1. Precursorie'!N65/2,IF(P65='Menu tendina'!A$3,'1. Precursorie'!N65,IF(P65='Menu tendina'!A$2,'1. Precursorie'!M65,0))))</f>
        <v>0</v>
      </c>
    </row>
    <row r="66" spans="1:19" x14ac:dyDescent="0.25">
      <c r="A66" s="9" t="s">
        <v>4048</v>
      </c>
      <c r="B66" s="9" t="s">
        <v>4047</v>
      </c>
      <c r="C66" s="11" t="s">
        <v>69</v>
      </c>
      <c r="D66" s="11">
        <v>1026</v>
      </c>
      <c r="E66" s="11" t="s">
        <v>69</v>
      </c>
      <c r="F66" s="9">
        <v>6000</v>
      </c>
      <c r="G66" s="14">
        <v>31138</v>
      </c>
      <c r="H66" s="9" t="s">
        <v>62</v>
      </c>
      <c r="I66" s="9" t="s">
        <v>0</v>
      </c>
      <c r="J66" s="11" t="s">
        <v>0</v>
      </c>
      <c r="K66" s="9" t="s">
        <v>2</v>
      </c>
      <c r="L66" s="19">
        <v>300</v>
      </c>
      <c r="M66" s="21">
        <v>80</v>
      </c>
      <c r="N66" s="21">
        <v>20</v>
      </c>
      <c r="P66" s="11" t="s">
        <v>4168</v>
      </c>
      <c r="Q66" s="11" t="s">
        <v>4171</v>
      </c>
      <c r="S66" s="21">
        <f>IF(P66='Menu tendina'!A$5,0,IF(P66='Menu tendina'!A$4,'1. Precursorie'!N66/2,IF(P66='Menu tendina'!A$3,'1. Precursorie'!N66,IF(P66='Menu tendina'!A$2,'1. Precursorie'!M66,0))))</f>
        <v>20</v>
      </c>
    </row>
    <row r="67" spans="1:19" x14ac:dyDescent="0.25">
      <c r="A67" s="9" t="s">
        <v>4048</v>
      </c>
      <c r="B67" s="9" t="s">
        <v>4047</v>
      </c>
      <c r="C67" s="11" t="s">
        <v>70</v>
      </c>
      <c r="D67" s="11">
        <v>1027</v>
      </c>
      <c r="E67" s="11" t="s">
        <v>70</v>
      </c>
      <c r="F67" s="9">
        <v>9000</v>
      </c>
      <c r="G67" s="14">
        <v>31138</v>
      </c>
      <c r="H67" s="9" t="s">
        <v>62</v>
      </c>
      <c r="I67" s="9" t="s">
        <v>0</v>
      </c>
      <c r="J67" s="11" t="s">
        <v>0</v>
      </c>
      <c r="K67" s="9" t="s">
        <v>2</v>
      </c>
      <c r="L67" s="19">
        <v>400</v>
      </c>
      <c r="M67" s="21">
        <v>75</v>
      </c>
      <c r="N67" s="21">
        <v>20</v>
      </c>
      <c r="P67" s="11" t="s">
        <v>4168</v>
      </c>
      <c r="Q67" s="11" t="s">
        <v>4171</v>
      </c>
      <c r="S67" s="21">
        <f>IF(P67='Menu tendina'!A$5,0,IF(P67='Menu tendina'!A$4,'1. Precursorie'!N67/2,IF(P67='Menu tendina'!A$3,'1. Precursorie'!N67,IF(P67='Menu tendina'!A$2,'1. Precursorie'!M67,0))))</f>
        <v>20</v>
      </c>
    </row>
    <row r="68" spans="1:19" x14ac:dyDescent="0.25">
      <c r="A68" s="9" t="s">
        <v>4048</v>
      </c>
      <c r="B68" s="9" t="s">
        <v>4047</v>
      </c>
      <c r="C68" s="11" t="s">
        <v>71</v>
      </c>
      <c r="D68" s="11">
        <v>1028</v>
      </c>
      <c r="E68" s="11" t="s">
        <v>71</v>
      </c>
      <c r="F68" s="9">
        <v>3000</v>
      </c>
      <c r="G68" s="14">
        <v>31168</v>
      </c>
      <c r="H68" s="9" t="s">
        <v>62</v>
      </c>
      <c r="I68" s="9" t="s">
        <v>0</v>
      </c>
      <c r="J68" s="11" t="s">
        <v>0</v>
      </c>
      <c r="K68" s="9" t="s">
        <v>2</v>
      </c>
      <c r="L68" s="19">
        <v>500</v>
      </c>
      <c r="M68" s="21">
        <v>70</v>
      </c>
      <c r="N68" s="21">
        <v>20</v>
      </c>
      <c r="P68" s="11" t="s">
        <v>4167</v>
      </c>
      <c r="Q68" s="11" t="s">
        <v>4171</v>
      </c>
      <c r="S68" s="21">
        <f>IF(P68='Menu tendina'!A$5,0,IF(P68='Menu tendina'!A$4,'1. Precursorie'!N68/2,IF(P68='Menu tendina'!A$3,'1. Precursorie'!N68,IF(P68='Menu tendina'!A$2,'1. Precursorie'!M68,0))))</f>
        <v>70</v>
      </c>
    </row>
    <row r="69" spans="1:19" x14ac:dyDescent="0.25">
      <c r="A69" s="9" t="s">
        <v>4048</v>
      </c>
      <c r="B69" s="9" t="s">
        <v>4047</v>
      </c>
      <c r="C69" s="11" t="s">
        <v>72</v>
      </c>
      <c r="D69" s="11">
        <v>1029</v>
      </c>
      <c r="E69" s="11" t="s">
        <v>72</v>
      </c>
      <c r="F69" s="9">
        <v>6000</v>
      </c>
      <c r="G69" s="14">
        <v>31168</v>
      </c>
      <c r="H69" s="9" t="s">
        <v>62</v>
      </c>
      <c r="I69" s="9" t="s">
        <v>0</v>
      </c>
      <c r="J69" s="11" t="s">
        <v>0</v>
      </c>
      <c r="K69" s="9" t="s">
        <v>2</v>
      </c>
      <c r="L69" s="19">
        <v>300</v>
      </c>
      <c r="M69" s="21">
        <v>80</v>
      </c>
      <c r="N69" s="21">
        <v>35</v>
      </c>
      <c r="P69" s="11" t="s">
        <v>4168</v>
      </c>
      <c r="Q69" s="11" t="s">
        <v>4171</v>
      </c>
      <c r="S69" s="21">
        <f>IF(P69='Menu tendina'!A$5,0,IF(P69='Menu tendina'!A$4,'1. Precursorie'!N69/2,IF(P69='Menu tendina'!A$3,'1. Precursorie'!N69,IF(P69='Menu tendina'!A$2,'1. Precursorie'!M69,0))))</f>
        <v>35</v>
      </c>
    </row>
    <row r="70" spans="1:19" x14ac:dyDescent="0.25">
      <c r="A70" s="9" t="s">
        <v>4048</v>
      </c>
      <c r="B70" s="9" t="s">
        <v>4047</v>
      </c>
      <c r="C70" s="11" t="s">
        <v>73</v>
      </c>
      <c r="D70" s="11">
        <v>1030</v>
      </c>
      <c r="E70" s="11" t="s">
        <v>73</v>
      </c>
      <c r="F70" s="9">
        <v>3000</v>
      </c>
      <c r="G70" s="14">
        <v>31199</v>
      </c>
      <c r="H70" s="9" t="s">
        <v>62</v>
      </c>
      <c r="I70" s="9" t="s">
        <v>0</v>
      </c>
      <c r="J70" s="11" t="s">
        <v>0</v>
      </c>
      <c r="K70" s="9" t="s">
        <v>2</v>
      </c>
      <c r="L70" s="19">
        <v>500</v>
      </c>
      <c r="M70" s="21">
        <v>70</v>
      </c>
      <c r="N70" s="21">
        <v>20</v>
      </c>
      <c r="P70" s="11" t="s">
        <v>4168</v>
      </c>
      <c r="Q70" s="11" t="s">
        <v>4171</v>
      </c>
      <c r="S70" s="21">
        <f>IF(P70='Menu tendina'!A$5,0,IF(P70='Menu tendina'!A$4,'1. Precursorie'!N70/2,IF(P70='Menu tendina'!A$3,'1. Precursorie'!N70,IF(P70='Menu tendina'!A$2,'1. Precursorie'!M70,0))))</f>
        <v>20</v>
      </c>
    </row>
    <row r="71" spans="1:19" x14ac:dyDescent="0.25">
      <c r="A71" s="9" t="s">
        <v>4048</v>
      </c>
      <c r="B71" s="9" t="s">
        <v>4047</v>
      </c>
      <c r="C71" s="11" t="s">
        <v>74</v>
      </c>
      <c r="D71" s="11">
        <v>1031</v>
      </c>
      <c r="E71" s="11" t="s">
        <v>74</v>
      </c>
      <c r="F71" s="9">
        <v>6000</v>
      </c>
      <c r="G71" s="14">
        <v>31199</v>
      </c>
      <c r="H71" s="9" t="s">
        <v>62</v>
      </c>
      <c r="I71" s="9" t="s">
        <v>0</v>
      </c>
      <c r="J71" s="11" t="s">
        <v>0</v>
      </c>
      <c r="K71" s="9" t="s">
        <v>2</v>
      </c>
      <c r="L71" s="19">
        <v>300</v>
      </c>
      <c r="M71" s="21">
        <v>75</v>
      </c>
      <c r="N71" s="21">
        <v>20</v>
      </c>
      <c r="P71" s="11" t="s">
        <v>4168</v>
      </c>
      <c r="Q71" s="11" t="s">
        <v>4171</v>
      </c>
      <c r="S71" s="21">
        <f>IF(P71='Menu tendina'!A$5,0,IF(P71='Menu tendina'!A$4,'1. Precursorie'!N71/2,IF(P71='Menu tendina'!A$3,'1. Precursorie'!N71,IF(P71='Menu tendina'!A$2,'1. Precursorie'!M71,0))))</f>
        <v>20</v>
      </c>
    </row>
    <row r="72" spans="1:19" x14ac:dyDescent="0.25">
      <c r="A72" s="9" t="s">
        <v>4048</v>
      </c>
      <c r="B72" s="9" t="s">
        <v>4047</v>
      </c>
      <c r="C72" s="11" t="s">
        <v>75</v>
      </c>
      <c r="D72" s="11">
        <v>1032</v>
      </c>
      <c r="E72" s="11" t="s">
        <v>75</v>
      </c>
      <c r="F72" s="9">
        <v>3000</v>
      </c>
      <c r="G72" s="14">
        <v>31229</v>
      </c>
      <c r="H72" s="9" t="s">
        <v>62</v>
      </c>
      <c r="I72" s="9" t="s">
        <v>0</v>
      </c>
      <c r="J72" s="11" t="s">
        <v>0</v>
      </c>
      <c r="K72" s="9" t="s">
        <v>2</v>
      </c>
      <c r="L72" s="19">
        <v>500</v>
      </c>
      <c r="M72" s="21">
        <v>65</v>
      </c>
      <c r="N72" s="21">
        <v>20</v>
      </c>
      <c r="P72" s="11" t="s">
        <v>4168</v>
      </c>
      <c r="Q72" s="11" t="s">
        <v>4171</v>
      </c>
      <c r="S72" s="21">
        <f>IF(P72='Menu tendina'!A$5,0,IF(P72='Menu tendina'!A$4,'1. Precursorie'!N72/2,IF(P72='Menu tendina'!A$3,'1. Precursorie'!N72,IF(P72='Menu tendina'!A$2,'1. Precursorie'!M72,0))))</f>
        <v>20</v>
      </c>
    </row>
    <row r="73" spans="1:19" x14ac:dyDescent="0.25">
      <c r="A73" s="9" t="s">
        <v>4048</v>
      </c>
      <c r="B73" s="9" t="s">
        <v>4047</v>
      </c>
      <c r="C73" s="11" t="s">
        <v>76</v>
      </c>
      <c r="D73" s="11">
        <v>1033</v>
      </c>
      <c r="E73" s="11" t="s">
        <v>76</v>
      </c>
      <c r="F73" s="9">
        <v>6000</v>
      </c>
      <c r="G73" s="14">
        <v>31229</v>
      </c>
      <c r="H73" s="9" t="s">
        <v>62</v>
      </c>
      <c r="I73" s="9" t="s">
        <v>0</v>
      </c>
      <c r="J73" s="11" t="s">
        <v>0</v>
      </c>
      <c r="K73" s="9" t="s">
        <v>2</v>
      </c>
      <c r="L73" s="19">
        <v>300</v>
      </c>
      <c r="M73" s="21">
        <v>20</v>
      </c>
      <c r="N73" s="21">
        <v>10</v>
      </c>
      <c r="P73" s="11" t="s">
        <v>4167</v>
      </c>
      <c r="Q73" s="11" t="s">
        <v>4172</v>
      </c>
      <c r="S73" s="21">
        <f>IF(P73='Menu tendina'!A$5,0,IF(P73='Menu tendina'!A$4,'1. Precursorie'!N73/2,IF(P73='Menu tendina'!A$3,'1. Precursorie'!N73,IF(P73='Menu tendina'!A$2,'1. Precursorie'!M73,0))))</f>
        <v>20</v>
      </c>
    </row>
    <row r="74" spans="1:19" x14ac:dyDescent="0.25">
      <c r="A74" s="9" t="s">
        <v>4048</v>
      </c>
      <c r="B74" s="9" t="s">
        <v>4047</v>
      </c>
      <c r="C74" s="11" t="s">
        <v>77</v>
      </c>
      <c r="D74" s="11">
        <v>1034</v>
      </c>
      <c r="E74" s="11" t="s">
        <v>77</v>
      </c>
      <c r="F74" s="9">
        <v>9000</v>
      </c>
      <c r="G74" s="14">
        <v>31229</v>
      </c>
      <c r="H74" s="9" t="s">
        <v>62</v>
      </c>
      <c r="I74" s="9" t="s">
        <v>0</v>
      </c>
      <c r="J74" s="11" t="s">
        <v>0</v>
      </c>
      <c r="K74" s="9" t="s">
        <v>2</v>
      </c>
      <c r="L74" s="19">
        <v>100</v>
      </c>
      <c r="M74" s="21" t="s">
        <v>8</v>
      </c>
      <c r="N74" s="21">
        <v>380</v>
      </c>
      <c r="P74" s="11" t="s">
        <v>4170</v>
      </c>
      <c r="Q74" s="11"/>
      <c r="S74" s="21">
        <f>IF(P74='Menu tendina'!A$5,0,IF(P74='Menu tendina'!A$4,'1. Precursorie'!N74/2,IF(P74='Menu tendina'!A$3,'1. Precursorie'!N74,IF(P74='Menu tendina'!A$2,'1. Precursorie'!M74,0))))</f>
        <v>0</v>
      </c>
    </row>
    <row r="75" spans="1:19" x14ac:dyDescent="0.25">
      <c r="A75" s="9" t="s">
        <v>4048</v>
      </c>
      <c r="B75" s="9" t="s">
        <v>4047</v>
      </c>
      <c r="C75" s="11" t="s">
        <v>78</v>
      </c>
      <c r="D75" s="11">
        <v>1038</v>
      </c>
      <c r="E75" s="11" t="s">
        <v>78</v>
      </c>
      <c r="F75" s="9">
        <v>3000</v>
      </c>
      <c r="G75" s="14">
        <v>31533</v>
      </c>
      <c r="H75" s="9" t="s">
        <v>80</v>
      </c>
      <c r="I75" s="9" t="s">
        <v>0</v>
      </c>
      <c r="J75" s="11" t="s">
        <v>0</v>
      </c>
      <c r="K75" s="9" t="s">
        <v>2</v>
      </c>
      <c r="L75" s="19">
        <v>100</v>
      </c>
      <c r="M75" s="21">
        <v>70</v>
      </c>
      <c r="N75" s="21">
        <v>12</v>
      </c>
      <c r="P75" s="11" t="s">
        <v>4168</v>
      </c>
      <c r="Q75" s="11" t="s">
        <v>4171</v>
      </c>
      <c r="S75" s="21">
        <f>IF(P75='Menu tendina'!A$5,0,IF(P75='Menu tendina'!A$4,'1. Precursorie'!N75/2,IF(P75='Menu tendina'!A$3,'1. Precursorie'!N75,IF(P75='Menu tendina'!A$2,'1. Precursorie'!M75,0))))</f>
        <v>12</v>
      </c>
    </row>
    <row r="76" spans="1:19" x14ac:dyDescent="0.25">
      <c r="A76" s="9" t="s">
        <v>4048</v>
      </c>
      <c r="B76" s="9" t="s">
        <v>4047</v>
      </c>
      <c r="C76" s="11" t="s">
        <v>81</v>
      </c>
      <c r="D76" s="11">
        <v>1039</v>
      </c>
      <c r="E76" s="11" t="s">
        <v>81</v>
      </c>
      <c r="F76" s="9">
        <v>6000</v>
      </c>
      <c r="G76" s="14">
        <v>31533</v>
      </c>
      <c r="H76" s="9" t="s">
        <v>80</v>
      </c>
      <c r="I76" s="9" t="s">
        <v>0</v>
      </c>
      <c r="J76" s="11" t="s">
        <v>0</v>
      </c>
      <c r="K76" s="9" t="s">
        <v>2</v>
      </c>
      <c r="L76" s="19">
        <v>300</v>
      </c>
      <c r="M76" s="21">
        <v>50</v>
      </c>
      <c r="N76" s="21">
        <v>10</v>
      </c>
      <c r="P76" s="11" t="s">
        <v>4168</v>
      </c>
      <c r="Q76" s="11" t="s">
        <v>4171</v>
      </c>
      <c r="S76" s="21">
        <f>IF(P76='Menu tendina'!A$5,0,IF(P76='Menu tendina'!A$4,'1. Precursorie'!N76/2,IF(P76='Menu tendina'!A$3,'1. Precursorie'!N76,IF(P76='Menu tendina'!A$2,'1. Precursorie'!M76,0))))</f>
        <v>10</v>
      </c>
    </row>
    <row r="77" spans="1:19" x14ac:dyDescent="0.25">
      <c r="A77" s="9" t="s">
        <v>4048</v>
      </c>
      <c r="B77" s="9" t="s">
        <v>4047</v>
      </c>
      <c r="C77" s="11" t="s">
        <v>82</v>
      </c>
      <c r="D77" s="11">
        <v>1040</v>
      </c>
      <c r="E77" s="11" t="s">
        <v>82</v>
      </c>
      <c r="F77" s="9">
        <v>9000</v>
      </c>
      <c r="G77" s="14">
        <v>31533</v>
      </c>
      <c r="H77" s="9" t="s">
        <v>80</v>
      </c>
      <c r="I77" s="9" t="s">
        <v>0</v>
      </c>
      <c r="J77" s="11" t="s">
        <v>0</v>
      </c>
      <c r="K77" s="9" t="s">
        <v>2</v>
      </c>
      <c r="L77" s="19">
        <v>200</v>
      </c>
      <c r="M77" s="21">
        <v>60</v>
      </c>
      <c r="N77" s="21">
        <v>10</v>
      </c>
      <c r="P77" s="11" t="s">
        <v>4167</v>
      </c>
      <c r="Q77" s="11" t="s">
        <v>4171</v>
      </c>
      <c r="S77" s="21">
        <f>IF(P77='Menu tendina'!A$5,0,IF(P77='Menu tendina'!A$4,'1. Precursorie'!N77/2,IF(P77='Menu tendina'!A$3,'1. Precursorie'!N77,IF(P77='Menu tendina'!A$2,'1. Precursorie'!M77,0))))</f>
        <v>60</v>
      </c>
    </row>
    <row r="78" spans="1:19" x14ac:dyDescent="0.25">
      <c r="A78" s="9" t="s">
        <v>4048</v>
      </c>
      <c r="B78" s="9" t="s">
        <v>4047</v>
      </c>
      <c r="C78" s="11" t="s">
        <v>83</v>
      </c>
      <c r="D78" s="11">
        <v>1044</v>
      </c>
      <c r="E78" s="11" t="s">
        <v>83</v>
      </c>
      <c r="F78" s="9">
        <v>3000</v>
      </c>
      <c r="G78" s="14">
        <v>31564</v>
      </c>
      <c r="H78" s="9" t="s">
        <v>80</v>
      </c>
      <c r="I78" s="9" t="s">
        <v>0</v>
      </c>
      <c r="J78" s="11" t="s">
        <v>0</v>
      </c>
      <c r="K78" s="9" t="s">
        <v>2</v>
      </c>
      <c r="L78" s="19">
        <v>500</v>
      </c>
      <c r="M78" s="21">
        <v>40</v>
      </c>
      <c r="N78" s="21">
        <v>8</v>
      </c>
      <c r="P78" s="11" t="s">
        <v>4168</v>
      </c>
      <c r="Q78" s="11" t="s">
        <v>4171</v>
      </c>
      <c r="S78" s="21">
        <f>IF(P78='Menu tendina'!A$5,0,IF(P78='Menu tendina'!A$4,'1. Precursorie'!N78/2,IF(P78='Menu tendina'!A$3,'1. Precursorie'!N78,IF(P78='Menu tendina'!A$2,'1. Precursorie'!M78,0))))</f>
        <v>8</v>
      </c>
    </row>
    <row r="79" spans="1:19" x14ac:dyDescent="0.25">
      <c r="A79" s="9" t="s">
        <v>4048</v>
      </c>
      <c r="B79" s="9" t="s">
        <v>4047</v>
      </c>
      <c r="C79" s="11" t="s">
        <v>84</v>
      </c>
      <c r="D79" s="11">
        <v>1045</v>
      </c>
      <c r="E79" s="11" t="s">
        <v>84</v>
      </c>
      <c r="F79" s="9">
        <v>6000</v>
      </c>
      <c r="G79" s="14">
        <v>31564</v>
      </c>
      <c r="H79" s="9" t="s">
        <v>80</v>
      </c>
      <c r="I79" s="9" t="s">
        <v>0</v>
      </c>
      <c r="J79" s="11" t="s">
        <v>0</v>
      </c>
      <c r="K79" s="9" t="s">
        <v>2</v>
      </c>
      <c r="L79" s="19">
        <v>500</v>
      </c>
      <c r="M79" s="21">
        <v>60</v>
      </c>
      <c r="N79" s="21">
        <v>8</v>
      </c>
      <c r="P79" s="11" t="s">
        <v>4167</v>
      </c>
      <c r="Q79" s="11" t="s">
        <v>4172</v>
      </c>
      <c r="S79" s="21">
        <f>IF(P79='Menu tendina'!A$5,0,IF(P79='Menu tendina'!A$4,'1. Precursorie'!N79/2,IF(P79='Menu tendina'!A$3,'1. Precursorie'!N79,IF(P79='Menu tendina'!A$2,'1. Precursorie'!M79,0))))</f>
        <v>60</v>
      </c>
    </row>
    <row r="80" spans="1:19" x14ac:dyDescent="0.25">
      <c r="A80" s="9" t="s">
        <v>4048</v>
      </c>
      <c r="B80" s="9" t="s">
        <v>4047</v>
      </c>
      <c r="C80" s="11" t="s">
        <v>85</v>
      </c>
      <c r="D80" s="11">
        <v>1046</v>
      </c>
      <c r="E80" s="11" t="s">
        <v>85</v>
      </c>
      <c r="F80" s="9">
        <v>9000</v>
      </c>
      <c r="G80" s="14">
        <v>31564</v>
      </c>
      <c r="H80" s="9" t="s">
        <v>80</v>
      </c>
      <c r="I80" s="9" t="s">
        <v>0</v>
      </c>
      <c r="J80" s="11" t="s">
        <v>0</v>
      </c>
      <c r="K80" s="9" t="s">
        <v>2</v>
      </c>
      <c r="L80" s="19">
        <v>400</v>
      </c>
      <c r="M80" s="21">
        <v>40</v>
      </c>
      <c r="N80" s="21">
        <v>6</v>
      </c>
      <c r="P80" s="11" t="s">
        <v>4168</v>
      </c>
      <c r="Q80" s="11" t="s">
        <v>4171</v>
      </c>
      <c r="S80" s="21">
        <f>IF(P80='Menu tendina'!A$5,0,IF(P80='Menu tendina'!A$4,'1. Precursorie'!N80/2,IF(P80='Menu tendina'!A$3,'1. Precursorie'!N80,IF(P80='Menu tendina'!A$2,'1. Precursorie'!M80,0))))</f>
        <v>6</v>
      </c>
    </row>
    <row r="81" spans="1:19" x14ac:dyDescent="0.25">
      <c r="A81" s="9" t="s">
        <v>4048</v>
      </c>
      <c r="B81" s="9" t="s">
        <v>4047</v>
      </c>
      <c r="C81" s="11" t="s">
        <v>86</v>
      </c>
      <c r="D81" s="11">
        <v>1047</v>
      </c>
      <c r="E81" s="11" t="s">
        <v>86</v>
      </c>
      <c r="F81" s="9">
        <v>3000</v>
      </c>
      <c r="G81" s="14">
        <v>31594</v>
      </c>
      <c r="H81" s="9" t="s">
        <v>80</v>
      </c>
      <c r="I81" s="9" t="s">
        <v>0</v>
      </c>
      <c r="J81" s="11" t="s">
        <v>0</v>
      </c>
      <c r="K81" s="9" t="s">
        <v>2</v>
      </c>
      <c r="L81" s="19">
        <v>700</v>
      </c>
      <c r="M81" s="21">
        <v>30</v>
      </c>
      <c r="N81" s="21">
        <v>3</v>
      </c>
      <c r="P81" s="11" t="s">
        <v>4168</v>
      </c>
      <c r="Q81" s="11" t="s">
        <v>4171</v>
      </c>
      <c r="S81" s="21">
        <f>IF(P81='Menu tendina'!A$5,0,IF(P81='Menu tendina'!A$4,'1. Precursorie'!N81/2,IF(P81='Menu tendina'!A$3,'1. Precursorie'!N81,IF(P81='Menu tendina'!A$2,'1. Precursorie'!M81,0))))</f>
        <v>3</v>
      </c>
    </row>
    <row r="82" spans="1:19" x14ac:dyDescent="0.25">
      <c r="A82" s="9" t="s">
        <v>4048</v>
      </c>
      <c r="B82" s="9" t="s">
        <v>4047</v>
      </c>
      <c r="C82" s="11" t="s">
        <v>87</v>
      </c>
      <c r="D82" s="11">
        <v>1048</v>
      </c>
      <c r="E82" s="11" t="s">
        <v>87</v>
      </c>
      <c r="F82" s="9">
        <v>6000</v>
      </c>
      <c r="G82" s="14">
        <v>31594</v>
      </c>
      <c r="H82" s="9" t="s">
        <v>80</v>
      </c>
      <c r="I82" s="9" t="s">
        <v>0</v>
      </c>
      <c r="J82" s="11" t="s">
        <v>0</v>
      </c>
      <c r="K82" s="9" t="s">
        <v>2</v>
      </c>
      <c r="L82" s="19">
        <v>500</v>
      </c>
      <c r="M82" s="21">
        <v>35</v>
      </c>
      <c r="N82" s="21">
        <v>4</v>
      </c>
      <c r="P82" s="11" t="s">
        <v>4168</v>
      </c>
      <c r="Q82" s="11" t="s">
        <v>4171</v>
      </c>
      <c r="S82" s="21">
        <f>IF(P82='Menu tendina'!A$5,0,IF(P82='Menu tendina'!A$4,'1. Precursorie'!N82/2,IF(P82='Menu tendina'!A$3,'1. Precursorie'!N82,IF(P82='Menu tendina'!A$2,'1. Precursorie'!M82,0))))</f>
        <v>4</v>
      </c>
    </row>
    <row r="83" spans="1:19" x14ac:dyDescent="0.25">
      <c r="A83" s="9" t="s">
        <v>4048</v>
      </c>
      <c r="B83" s="9" t="s">
        <v>4047</v>
      </c>
      <c r="C83" s="11" t="s">
        <v>88</v>
      </c>
      <c r="D83" s="11">
        <v>1049</v>
      </c>
      <c r="E83" s="11" t="s">
        <v>88</v>
      </c>
      <c r="F83" s="9">
        <v>9000</v>
      </c>
      <c r="G83" s="14">
        <v>31594</v>
      </c>
      <c r="H83" s="9" t="s">
        <v>80</v>
      </c>
      <c r="I83" s="9" t="s">
        <v>0</v>
      </c>
      <c r="J83" s="11" t="s">
        <v>0</v>
      </c>
      <c r="K83" s="9" t="s">
        <v>2</v>
      </c>
      <c r="L83" s="19">
        <v>500</v>
      </c>
      <c r="M83" s="21">
        <v>35</v>
      </c>
      <c r="N83" s="21">
        <v>4</v>
      </c>
      <c r="P83" s="11" t="s">
        <v>4168</v>
      </c>
      <c r="Q83" s="11" t="s">
        <v>4171</v>
      </c>
      <c r="S83" s="21">
        <f>IF(P83='Menu tendina'!A$5,0,IF(P83='Menu tendina'!A$4,'1. Precursorie'!N83/2,IF(P83='Menu tendina'!A$3,'1. Precursorie'!N83,IF(P83='Menu tendina'!A$2,'1. Precursorie'!M83,0))))</f>
        <v>4</v>
      </c>
    </row>
    <row r="84" spans="1:19" x14ac:dyDescent="0.25">
      <c r="A84" s="9" t="s">
        <v>4048</v>
      </c>
      <c r="B84" s="9" t="s">
        <v>4047</v>
      </c>
      <c r="C84" s="11" t="s">
        <v>89</v>
      </c>
      <c r="D84" s="11">
        <v>1050</v>
      </c>
      <c r="E84" s="11" t="s">
        <v>89</v>
      </c>
      <c r="F84" s="9">
        <v>3000</v>
      </c>
      <c r="G84" s="14">
        <v>31686</v>
      </c>
      <c r="H84" s="9" t="s">
        <v>80</v>
      </c>
      <c r="I84" s="9" t="s">
        <v>0</v>
      </c>
      <c r="J84" s="11" t="s">
        <v>0</v>
      </c>
      <c r="K84" s="9" t="s">
        <v>2</v>
      </c>
      <c r="L84" s="19">
        <v>700</v>
      </c>
      <c r="M84" s="21">
        <v>30</v>
      </c>
      <c r="N84" s="21">
        <v>3</v>
      </c>
      <c r="P84" s="11" t="s">
        <v>4168</v>
      </c>
      <c r="Q84" s="11" t="s">
        <v>4171</v>
      </c>
      <c r="S84" s="21">
        <f>IF(P84='Menu tendina'!A$5,0,IF(P84='Menu tendina'!A$4,'1. Precursorie'!N84/2,IF(P84='Menu tendina'!A$3,'1. Precursorie'!N84,IF(P84='Menu tendina'!A$2,'1. Precursorie'!M84,0))))</f>
        <v>3</v>
      </c>
    </row>
    <row r="85" spans="1:19" x14ac:dyDescent="0.25">
      <c r="A85" s="9" t="s">
        <v>4048</v>
      </c>
      <c r="B85" s="9" t="s">
        <v>4047</v>
      </c>
      <c r="C85" s="11" t="s">
        <v>90</v>
      </c>
      <c r="D85" s="11">
        <v>1051</v>
      </c>
      <c r="E85" s="11" t="s">
        <v>90</v>
      </c>
      <c r="F85" s="9">
        <v>3000</v>
      </c>
      <c r="G85" s="14">
        <v>31717</v>
      </c>
      <c r="H85" s="9" t="s">
        <v>80</v>
      </c>
      <c r="I85" s="9" t="s">
        <v>0</v>
      </c>
      <c r="J85" s="11" t="s">
        <v>0</v>
      </c>
      <c r="K85" s="9" t="s">
        <v>2</v>
      </c>
      <c r="L85" s="19">
        <v>1100</v>
      </c>
      <c r="M85" s="21">
        <v>15</v>
      </c>
      <c r="N85" s="21">
        <v>3</v>
      </c>
      <c r="P85" s="11" t="s">
        <v>4167</v>
      </c>
      <c r="Q85" s="11" t="s">
        <v>4171</v>
      </c>
      <c r="S85" s="21">
        <f>IF(P85='Menu tendina'!A$5,0,IF(P85='Menu tendina'!A$4,'1. Precursorie'!N85/2,IF(P85='Menu tendina'!A$3,'1. Precursorie'!N85,IF(P85='Menu tendina'!A$2,'1. Precursorie'!M85,0))))</f>
        <v>15</v>
      </c>
    </row>
    <row r="86" spans="1:19" x14ac:dyDescent="0.25">
      <c r="A86" s="9" t="s">
        <v>4048</v>
      </c>
      <c r="B86" s="9" t="s">
        <v>4047</v>
      </c>
      <c r="C86" s="11" t="s">
        <v>91</v>
      </c>
      <c r="D86" s="11">
        <v>1052</v>
      </c>
      <c r="E86" s="11" t="s">
        <v>91</v>
      </c>
      <c r="F86" s="9">
        <v>6000</v>
      </c>
      <c r="G86" s="14">
        <v>31717</v>
      </c>
      <c r="H86" s="9" t="s">
        <v>80</v>
      </c>
      <c r="I86" s="9" t="s">
        <v>0</v>
      </c>
      <c r="J86" s="11" t="s">
        <v>0</v>
      </c>
      <c r="K86" s="9" t="s">
        <v>2</v>
      </c>
      <c r="L86" s="19">
        <v>400</v>
      </c>
      <c r="M86" s="21">
        <v>50</v>
      </c>
      <c r="N86" s="21">
        <v>4</v>
      </c>
      <c r="P86" s="11" t="s">
        <v>4167</v>
      </c>
      <c r="Q86" s="11" t="s">
        <v>4171</v>
      </c>
      <c r="S86" s="21">
        <f>IF(P86='Menu tendina'!A$5,0,IF(P86='Menu tendina'!A$4,'1. Precursorie'!N86/2,IF(P86='Menu tendina'!A$3,'1. Precursorie'!N86,IF(P86='Menu tendina'!A$2,'1. Precursorie'!M86,0))))</f>
        <v>50</v>
      </c>
    </row>
    <row r="87" spans="1:19" x14ac:dyDescent="0.25">
      <c r="A87" s="9" t="s">
        <v>4048</v>
      </c>
      <c r="B87" s="9" t="s">
        <v>4047</v>
      </c>
      <c r="C87" s="11" t="s">
        <v>92</v>
      </c>
      <c r="D87" s="11">
        <v>1053</v>
      </c>
      <c r="E87" s="11" t="s">
        <v>92</v>
      </c>
      <c r="F87" s="9">
        <v>3000</v>
      </c>
      <c r="G87" s="14">
        <v>31868</v>
      </c>
      <c r="H87" s="9" t="s">
        <v>80</v>
      </c>
      <c r="I87" s="9" t="s">
        <v>0</v>
      </c>
      <c r="J87" s="11" t="s">
        <v>0</v>
      </c>
      <c r="K87" s="9" t="s">
        <v>2</v>
      </c>
      <c r="L87" s="19">
        <v>400</v>
      </c>
      <c r="M87" s="21">
        <v>50</v>
      </c>
      <c r="N87" s="21">
        <v>4</v>
      </c>
      <c r="P87" s="11" t="s">
        <v>4168</v>
      </c>
      <c r="Q87" s="11" t="s">
        <v>4171</v>
      </c>
      <c r="S87" s="21">
        <f>IF(P87='Menu tendina'!A$5,0,IF(P87='Menu tendina'!A$4,'1. Precursorie'!N87/2,IF(P87='Menu tendina'!A$3,'1. Precursorie'!N87,IF(P87='Menu tendina'!A$2,'1. Precursorie'!M87,0))))</f>
        <v>4</v>
      </c>
    </row>
    <row r="88" spans="1:19" x14ac:dyDescent="0.25">
      <c r="A88" s="9" t="s">
        <v>4048</v>
      </c>
      <c r="B88" s="9" t="s">
        <v>4047</v>
      </c>
      <c r="C88" s="11" t="s">
        <v>93</v>
      </c>
      <c r="D88" s="11">
        <v>1054</v>
      </c>
      <c r="E88" s="11" t="s">
        <v>93</v>
      </c>
      <c r="F88" s="9">
        <v>6000</v>
      </c>
      <c r="G88" s="14">
        <v>31868</v>
      </c>
      <c r="H88" s="9" t="s">
        <v>80</v>
      </c>
      <c r="I88" s="9" t="s">
        <v>0</v>
      </c>
      <c r="J88" s="11" t="s">
        <v>0</v>
      </c>
      <c r="K88" s="9" t="s">
        <v>2</v>
      </c>
      <c r="L88" s="19">
        <v>400</v>
      </c>
      <c r="M88" s="21">
        <v>30</v>
      </c>
      <c r="N88" s="21">
        <v>4</v>
      </c>
      <c r="P88" s="11" t="s">
        <v>4168</v>
      </c>
      <c r="Q88" s="11" t="s">
        <v>4171</v>
      </c>
      <c r="S88" s="21">
        <f>IF(P88='Menu tendina'!A$5,0,IF(P88='Menu tendina'!A$4,'1. Precursorie'!N88/2,IF(P88='Menu tendina'!A$3,'1. Precursorie'!N88,IF(P88='Menu tendina'!A$2,'1. Precursorie'!M88,0))))</f>
        <v>4</v>
      </c>
    </row>
    <row r="89" spans="1:19" x14ac:dyDescent="0.25">
      <c r="A89" s="9" t="s">
        <v>4048</v>
      </c>
      <c r="B89" s="9" t="s">
        <v>4047</v>
      </c>
      <c r="C89" s="11" t="s">
        <v>94</v>
      </c>
      <c r="D89" s="11">
        <v>1055</v>
      </c>
      <c r="E89" s="11" t="s">
        <v>94</v>
      </c>
      <c r="F89" s="9">
        <v>9000</v>
      </c>
      <c r="G89" s="14">
        <v>31868</v>
      </c>
      <c r="H89" s="9" t="s">
        <v>80</v>
      </c>
      <c r="I89" s="9" t="s">
        <v>0</v>
      </c>
      <c r="J89" s="11" t="s">
        <v>0</v>
      </c>
      <c r="K89" s="9" t="s">
        <v>2</v>
      </c>
      <c r="L89" s="19">
        <v>300</v>
      </c>
      <c r="M89" s="21">
        <v>30</v>
      </c>
      <c r="N89" s="21">
        <v>7</v>
      </c>
      <c r="P89" s="11" t="s">
        <v>4167</v>
      </c>
      <c r="Q89" s="11" t="s">
        <v>4171</v>
      </c>
      <c r="S89" s="21">
        <f>IF(P89='Menu tendina'!A$5,0,IF(P89='Menu tendina'!A$4,'1. Precursorie'!N89/2,IF(P89='Menu tendina'!A$3,'1. Precursorie'!N89,IF(P89='Menu tendina'!A$2,'1. Precursorie'!M89,0))))</f>
        <v>30</v>
      </c>
    </row>
    <row r="90" spans="1:19" x14ac:dyDescent="0.25">
      <c r="A90" s="9" t="s">
        <v>4048</v>
      </c>
      <c r="B90" s="9" t="s">
        <v>4047</v>
      </c>
      <c r="C90" s="11" t="s">
        <v>95</v>
      </c>
      <c r="D90" s="11">
        <v>1056</v>
      </c>
      <c r="E90" s="11" t="s">
        <v>95</v>
      </c>
      <c r="F90" s="9">
        <v>3000</v>
      </c>
      <c r="G90" s="14">
        <v>31929</v>
      </c>
      <c r="H90" s="9" t="s">
        <v>80</v>
      </c>
      <c r="I90" s="9" t="s">
        <v>0</v>
      </c>
      <c r="J90" s="11" t="s">
        <v>0</v>
      </c>
      <c r="K90" s="9" t="s">
        <v>2</v>
      </c>
      <c r="L90" s="19">
        <v>800</v>
      </c>
      <c r="M90" s="21">
        <v>30</v>
      </c>
      <c r="N90" s="21">
        <v>3</v>
      </c>
      <c r="P90" s="11" t="s">
        <v>4168</v>
      </c>
      <c r="Q90" s="11" t="s">
        <v>4171</v>
      </c>
      <c r="S90" s="21">
        <f>IF(P90='Menu tendina'!A$5,0,IF(P90='Menu tendina'!A$4,'1. Precursorie'!N90/2,IF(P90='Menu tendina'!A$3,'1. Precursorie'!N90,IF(P90='Menu tendina'!A$2,'1. Precursorie'!M90,0))))</f>
        <v>3</v>
      </c>
    </row>
    <row r="91" spans="1:19" x14ac:dyDescent="0.25">
      <c r="A91" s="9" t="s">
        <v>4048</v>
      </c>
      <c r="B91" s="9" t="s">
        <v>4047</v>
      </c>
      <c r="C91" s="11" t="s">
        <v>96</v>
      </c>
      <c r="D91" s="11">
        <v>1057</v>
      </c>
      <c r="E91" s="11" t="s">
        <v>96</v>
      </c>
      <c r="F91" s="9">
        <v>6000</v>
      </c>
      <c r="G91" s="14">
        <v>31929</v>
      </c>
      <c r="H91" s="9" t="s">
        <v>80</v>
      </c>
      <c r="I91" s="9" t="s">
        <v>0</v>
      </c>
      <c r="J91" s="11" t="s">
        <v>0</v>
      </c>
      <c r="K91" s="9" t="s">
        <v>2</v>
      </c>
      <c r="L91" s="19">
        <v>400</v>
      </c>
      <c r="M91" s="21">
        <v>40</v>
      </c>
      <c r="N91" s="21">
        <v>4</v>
      </c>
      <c r="P91" s="11" t="s">
        <v>4167</v>
      </c>
      <c r="Q91" s="11" t="s">
        <v>4171</v>
      </c>
      <c r="S91" s="21">
        <f>IF(P91='Menu tendina'!A$5,0,IF(P91='Menu tendina'!A$4,'1. Precursorie'!N91/2,IF(P91='Menu tendina'!A$3,'1. Precursorie'!N91,IF(P91='Menu tendina'!A$2,'1. Precursorie'!M91,0))))</f>
        <v>40</v>
      </c>
    </row>
    <row r="92" spans="1:19" x14ac:dyDescent="0.25">
      <c r="A92" s="9" t="s">
        <v>4048</v>
      </c>
      <c r="B92" s="9" t="s">
        <v>4047</v>
      </c>
      <c r="C92" s="11" t="s">
        <v>97</v>
      </c>
      <c r="D92" s="11">
        <v>1058</v>
      </c>
      <c r="E92" s="11" t="s">
        <v>97</v>
      </c>
      <c r="F92" s="9">
        <v>9000</v>
      </c>
      <c r="G92" s="14">
        <v>31929</v>
      </c>
      <c r="H92" s="9" t="s">
        <v>80</v>
      </c>
      <c r="I92" s="9" t="s">
        <v>0</v>
      </c>
      <c r="J92" s="11" t="s">
        <v>0</v>
      </c>
      <c r="K92" s="9" t="s">
        <v>2</v>
      </c>
      <c r="L92" s="19">
        <v>200</v>
      </c>
      <c r="M92" s="21">
        <v>30</v>
      </c>
      <c r="N92" s="21">
        <v>5</v>
      </c>
      <c r="P92" s="11" t="s">
        <v>4167</v>
      </c>
      <c r="Q92" s="11" t="s">
        <v>4171</v>
      </c>
      <c r="S92" s="21">
        <f>IF(P92='Menu tendina'!A$5,0,IF(P92='Menu tendina'!A$4,'1. Precursorie'!N92/2,IF(P92='Menu tendina'!A$3,'1. Precursorie'!N92,IF(P92='Menu tendina'!A$2,'1. Precursorie'!M92,0))))</f>
        <v>30</v>
      </c>
    </row>
    <row r="93" spans="1:19" x14ac:dyDescent="0.25">
      <c r="A93" s="9" t="s">
        <v>4048</v>
      </c>
      <c r="B93" s="9" t="s">
        <v>4047</v>
      </c>
      <c r="C93" s="11" t="s">
        <v>98</v>
      </c>
      <c r="D93" s="11">
        <v>1059</v>
      </c>
      <c r="E93" s="11" t="s">
        <v>98</v>
      </c>
      <c r="F93" s="9">
        <v>3000</v>
      </c>
      <c r="G93" s="14">
        <v>32021</v>
      </c>
      <c r="H93" s="9" t="s">
        <v>80</v>
      </c>
      <c r="I93" s="9" t="s">
        <v>0</v>
      </c>
      <c r="J93" s="11" t="s">
        <v>0</v>
      </c>
      <c r="K93" s="9" t="s">
        <v>2</v>
      </c>
      <c r="L93" s="19">
        <v>800</v>
      </c>
      <c r="M93" s="21">
        <v>15</v>
      </c>
      <c r="N93" s="21">
        <v>3</v>
      </c>
      <c r="P93" s="11" t="s">
        <v>4167</v>
      </c>
      <c r="Q93" s="11" t="s">
        <v>4171</v>
      </c>
      <c r="S93" s="21">
        <f>IF(P93='Menu tendina'!A$5,0,IF(P93='Menu tendina'!A$4,'1. Precursorie'!N93/2,IF(P93='Menu tendina'!A$3,'1. Precursorie'!N93,IF(P93='Menu tendina'!A$2,'1. Precursorie'!M93,0))))</f>
        <v>15</v>
      </c>
    </row>
    <row r="94" spans="1:19" x14ac:dyDescent="0.25">
      <c r="A94" s="9" t="s">
        <v>4048</v>
      </c>
      <c r="B94" s="9" t="s">
        <v>4047</v>
      </c>
      <c r="C94" s="11" t="s">
        <v>100</v>
      </c>
      <c r="D94" s="11">
        <v>1060</v>
      </c>
      <c r="E94" s="11" t="s">
        <v>100</v>
      </c>
      <c r="F94" s="9">
        <v>6000</v>
      </c>
      <c r="G94" s="14">
        <v>32021</v>
      </c>
      <c r="H94" s="9" t="s">
        <v>80</v>
      </c>
      <c r="I94" s="9" t="s">
        <v>0</v>
      </c>
      <c r="J94" s="11" t="s">
        <v>0</v>
      </c>
      <c r="K94" s="9" t="s">
        <v>2</v>
      </c>
      <c r="L94" s="19">
        <v>400</v>
      </c>
      <c r="M94" s="21">
        <v>15</v>
      </c>
      <c r="N94" s="21">
        <v>4</v>
      </c>
      <c r="P94" s="11" t="s">
        <v>4167</v>
      </c>
      <c r="Q94" s="11" t="s">
        <v>4171</v>
      </c>
      <c r="S94" s="21">
        <f>IF(P94='Menu tendina'!A$5,0,IF(P94='Menu tendina'!A$4,'1. Precursorie'!N94/2,IF(P94='Menu tendina'!A$3,'1. Precursorie'!N94,IF(P94='Menu tendina'!A$2,'1. Precursorie'!M94,0))))</f>
        <v>15</v>
      </c>
    </row>
    <row r="95" spans="1:19" x14ac:dyDescent="0.25">
      <c r="A95" s="9" t="s">
        <v>4048</v>
      </c>
      <c r="B95" s="9" t="s">
        <v>4047</v>
      </c>
      <c r="C95" s="11" t="s">
        <v>101</v>
      </c>
      <c r="D95" s="11">
        <v>1061</v>
      </c>
      <c r="E95" s="11" t="s">
        <v>101</v>
      </c>
      <c r="F95" s="9">
        <v>9000</v>
      </c>
      <c r="G95" s="14">
        <v>32021</v>
      </c>
      <c r="H95" s="9" t="s">
        <v>80</v>
      </c>
      <c r="I95" s="9" t="s">
        <v>0</v>
      </c>
      <c r="J95" s="11" t="s">
        <v>0</v>
      </c>
      <c r="K95" s="9" t="s">
        <v>2</v>
      </c>
      <c r="L95" s="19">
        <v>200</v>
      </c>
      <c r="M95" s="21">
        <v>15</v>
      </c>
      <c r="N95" s="21">
        <v>5</v>
      </c>
      <c r="P95" s="11" t="s">
        <v>4167</v>
      </c>
      <c r="Q95" s="11" t="s">
        <v>4172</v>
      </c>
      <c r="S95" s="21">
        <f>IF(P95='Menu tendina'!A$5,0,IF(P95='Menu tendina'!A$4,'1. Precursorie'!N95/2,IF(P95='Menu tendina'!A$3,'1. Precursorie'!N95,IF(P95='Menu tendina'!A$2,'1. Precursorie'!M95,0))))</f>
        <v>15</v>
      </c>
    </row>
    <row r="96" spans="1:19" x14ac:dyDescent="0.25">
      <c r="A96" s="9" t="s">
        <v>4048</v>
      </c>
      <c r="B96" s="9" t="s">
        <v>4047</v>
      </c>
      <c r="C96" s="11" t="s">
        <v>102</v>
      </c>
      <c r="D96" s="11">
        <v>1065</v>
      </c>
      <c r="E96" s="11" t="s">
        <v>102</v>
      </c>
      <c r="F96" s="9">
        <v>3000</v>
      </c>
      <c r="G96" s="14">
        <v>32082</v>
      </c>
      <c r="H96" s="9" t="s">
        <v>80</v>
      </c>
      <c r="I96" s="9" t="s">
        <v>0</v>
      </c>
      <c r="J96" s="11" t="s">
        <v>0</v>
      </c>
      <c r="K96" s="9" t="s">
        <v>2</v>
      </c>
      <c r="L96" s="19">
        <v>400</v>
      </c>
      <c r="M96" s="21">
        <v>15</v>
      </c>
      <c r="N96" s="21">
        <v>4</v>
      </c>
      <c r="P96" s="11" t="s">
        <v>4168</v>
      </c>
      <c r="Q96" s="11" t="s">
        <v>4171</v>
      </c>
      <c r="S96" s="21">
        <f>IF(P96='Menu tendina'!A$5,0,IF(P96='Menu tendina'!A$4,'1. Precursorie'!N96/2,IF(P96='Menu tendina'!A$3,'1. Precursorie'!N96,IF(P96='Menu tendina'!A$2,'1. Precursorie'!M96,0))))</f>
        <v>4</v>
      </c>
    </row>
    <row r="97" spans="1:19" x14ac:dyDescent="0.25">
      <c r="A97" s="9" t="s">
        <v>4048</v>
      </c>
      <c r="B97" s="9" t="s">
        <v>4047</v>
      </c>
      <c r="C97" s="11" t="s">
        <v>103</v>
      </c>
      <c r="D97" s="11">
        <v>1066</v>
      </c>
      <c r="E97" s="11" t="s">
        <v>103</v>
      </c>
      <c r="F97" s="9">
        <v>6000</v>
      </c>
      <c r="G97" s="14">
        <v>32082</v>
      </c>
      <c r="H97" s="9" t="s">
        <v>80</v>
      </c>
      <c r="I97" s="9" t="s">
        <v>0</v>
      </c>
      <c r="J97" s="11" t="s">
        <v>0</v>
      </c>
      <c r="K97" s="9" t="s">
        <v>2</v>
      </c>
      <c r="L97" s="19">
        <v>300</v>
      </c>
      <c r="M97" s="21">
        <v>10</v>
      </c>
      <c r="N97" s="21">
        <v>5</v>
      </c>
      <c r="P97" s="11" t="s">
        <v>4167</v>
      </c>
      <c r="Q97" s="11" t="s">
        <v>4171</v>
      </c>
      <c r="S97" s="21">
        <f>IF(P97='Menu tendina'!A$5,0,IF(P97='Menu tendina'!A$4,'1. Precursorie'!N97/2,IF(P97='Menu tendina'!A$3,'1. Precursorie'!N97,IF(P97='Menu tendina'!A$2,'1. Precursorie'!M97,0))))</f>
        <v>10</v>
      </c>
    </row>
    <row r="98" spans="1:19" x14ac:dyDescent="0.25">
      <c r="A98" s="9" t="s">
        <v>4048</v>
      </c>
      <c r="B98" s="9" t="s">
        <v>4047</v>
      </c>
      <c r="C98" s="11" t="s">
        <v>104</v>
      </c>
      <c r="D98" s="11">
        <v>1067</v>
      </c>
      <c r="E98" s="11" t="s">
        <v>104</v>
      </c>
      <c r="F98" s="9">
        <v>9000</v>
      </c>
      <c r="G98" s="14">
        <v>32082</v>
      </c>
      <c r="H98" s="9" t="s">
        <v>80</v>
      </c>
      <c r="I98" s="9" t="s">
        <v>0</v>
      </c>
      <c r="J98" s="11" t="s">
        <v>0</v>
      </c>
      <c r="K98" s="9" t="s">
        <v>2</v>
      </c>
      <c r="L98" s="19">
        <v>200</v>
      </c>
      <c r="M98" s="21">
        <v>10</v>
      </c>
      <c r="N98" s="21">
        <v>5</v>
      </c>
      <c r="P98" s="11" t="s">
        <v>4167</v>
      </c>
      <c r="Q98" s="11" t="s">
        <v>4171</v>
      </c>
      <c r="S98" s="21">
        <f>IF(P98='Menu tendina'!A$5,0,IF(P98='Menu tendina'!A$4,'1. Precursorie'!N98/2,IF(P98='Menu tendina'!A$3,'1. Precursorie'!N98,IF(P98='Menu tendina'!A$2,'1. Precursorie'!M98,0))))</f>
        <v>10</v>
      </c>
    </row>
    <row r="99" spans="1:19" x14ac:dyDescent="0.25">
      <c r="A99" s="9" t="s">
        <v>4048</v>
      </c>
      <c r="B99" s="9" t="s">
        <v>4047</v>
      </c>
      <c r="C99" s="11" t="s">
        <v>105</v>
      </c>
      <c r="D99" s="11">
        <v>1068</v>
      </c>
      <c r="E99" s="11" t="s">
        <v>105</v>
      </c>
      <c r="F99" s="9">
        <v>3000</v>
      </c>
      <c r="G99" s="14">
        <v>32203</v>
      </c>
      <c r="H99" s="9" t="s">
        <v>80</v>
      </c>
      <c r="I99" s="9" t="s">
        <v>0</v>
      </c>
      <c r="J99" s="11" t="s">
        <v>0</v>
      </c>
      <c r="K99" s="9" t="s">
        <v>2</v>
      </c>
      <c r="L99" s="19">
        <v>400</v>
      </c>
      <c r="M99" s="21">
        <v>15</v>
      </c>
      <c r="N99" s="21">
        <v>4</v>
      </c>
      <c r="P99" s="11" t="s">
        <v>4167</v>
      </c>
      <c r="Q99" s="11" t="s">
        <v>4171</v>
      </c>
      <c r="S99" s="21">
        <f>IF(P99='Menu tendina'!A$5,0,IF(P99='Menu tendina'!A$4,'1. Precursorie'!N99/2,IF(P99='Menu tendina'!A$3,'1. Precursorie'!N99,IF(P99='Menu tendina'!A$2,'1. Precursorie'!M99,0))))</f>
        <v>15</v>
      </c>
    </row>
    <row r="100" spans="1:19" x14ac:dyDescent="0.25">
      <c r="A100" s="9" t="s">
        <v>4048</v>
      </c>
      <c r="B100" s="9" t="s">
        <v>4047</v>
      </c>
      <c r="C100" s="11" t="s">
        <v>107</v>
      </c>
      <c r="D100" s="11">
        <v>1069</v>
      </c>
      <c r="E100" s="11" t="s">
        <v>107</v>
      </c>
      <c r="F100" s="9">
        <v>6000</v>
      </c>
      <c r="G100" s="14">
        <v>32203</v>
      </c>
      <c r="H100" s="9" t="s">
        <v>80</v>
      </c>
      <c r="I100" s="9" t="s">
        <v>0</v>
      </c>
      <c r="J100" s="11" t="s">
        <v>0</v>
      </c>
      <c r="K100" s="9" t="s">
        <v>2</v>
      </c>
      <c r="L100" s="19">
        <v>200</v>
      </c>
      <c r="M100" s="21">
        <v>15</v>
      </c>
      <c r="N100" s="21">
        <v>5</v>
      </c>
      <c r="P100" s="11" t="s">
        <v>4167</v>
      </c>
      <c r="Q100" s="11" t="s">
        <v>4171</v>
      </c>
      <c r="S100" s="21">
        <f>IF(P100='Menu tendina'!A$5,0,IF(P100='Menu tendina'!A$4,'1. Precursorie'!N100/2,IF(P100='Menu tendina'!A$3,'1. Precursorie'!N100,IF(P100='Menu tendina'!A$2,'1. Precursorie'!M100,0))))</f>
        <v>15</v>
      </c>
    </row>
    <row r="101" spans="1:19" x14ac:dyDescent="0.25">
      <c r="A101" s="9" t="s">
        <v>4048</v>
      </c>
      <c r="B101" s="9" t="s">
        <v>4175</v>
      </c>
      <c r="C101" s="11" t="s">
        <v>108</v>
      </c>
      <c r="D101" s="11">
        <v>1075</v>
      </c>
      <c r="E101" s="11" t="s">
        <v>108</v>
      </c>
      <c r="F101" s="9">
        <v>3000</v>
      </c>
      <c r="G101" s="14" t="s">
        <v>110</v>
      </c>
      <c r="H101" s="9" t="s">
        <v>111</v>
      </c>
      <c r="I101" s="9" t="s">
        <v>0</v>
      </c>
      <c r="J101" s="11" t="s">
        <v>0</v>
      </c>
      <c r="K101" s="9" t="s">
        <v>112</v>
      </c>
      <c r="L101" s="19" t="s">
        <v>0</v>
      </c>
      <c r="M101" s="21">
        <v>200</v>
      </c>
      <c r="N101" s="21">
        <v>150</v>
      </c>
      <c r="P101" s="11" t="s">
        <v>4168</v>
      </c>
      <c r="Q101" s="11" t="s">
        <v>4171</v>
      </c>
      <c r="S101" s="21">
        <f>IF(P101='Menu tendina'!A$5,0,IF(P101='Menu tendina'!A$4,'1. Precursorie'!N101/2,IF(P101='Menu tendina'!A$3,'1. Precursorie'!N101,IF(P101='Menu tendina'!A$2,'1. Precursorie'!M101,0))))</f>
        <v>150</v>
      </c>
    </row>
    <row r="102" spans="1:19" x14ac:dyDescent="0.25">
      <c r="A102" s="9" t="s">
        <v>4048</v>
      </c>
      <c r="B102" s="9" t="s">
        <v>4175</v>
      </c>
      <c r="C102" s="11" t="s">
        <v>113</v>
      </c>
      <c r="D102" s="11">
        <v>1076</v>
      </c>
      <c r="E102" s="11" t="s">
        <v>113</v>
      </c>
      <c r="F102" s="9">
        <v>5000</v>
      </c>
      <c r="G102" s="14" t="s">
        <v>110</v>
      </c>
      <c r="H102" s="9" t="s">
        <v>111</v>
      </c>
      <c r="I102" s="24" t="s">
        <v>4176</v>
      </c>
      <c r="J102" s="11" t="s">
        <v>0</v>
      </c>
      <c r="K102" s="9" t="s">
        <v>112</v>
      </c>
      <c r="L102" s="19" t="s">
        <v>0</v>
      </c>
      <c r="M102" s="21">
        <v>800</v>
      </c>
      <c r="N102" s="21">
        <v>400</v>
      </c>
      <c r="P102" s="11" t="s">
        <v>4167</v>
      </c>
      <c r="Q102" s="11" t="s">
        <v>4171</v>
      </c>
      <c r="S102" s="21">
        <f>IF(P102='Menu tendina'!A$5,0,IF(P102='Menu tendina'!A$4,'1. Precursorie'!N102/2,IF(P102='Menu tendina'!A$3,'1. Precursorie'!N102,IF(P102='Menu tendina'!A$2,'1. Precursorie'!M102,0))))</f>
        <v>800</v>
      </c>
    </row>
    <row r="103" spans="1:19" x14ac:dyDescent="0.25">
      <c r="A103" s="9" t="s">
        <v>4048</v>
      </c>
      <c r="B103" s="9" t="s">
        <v>4175</v>
      </c>
      <c r="C103" s="11" t="s">
        <v>114</v>
      </c>
      <c r="D103" s="11">
        <v>1077</v>
      </c>
      <c r="E103" s="11" t="s">
        <v>114</v>
      </c>
      <c r="F103" s="9">
        <v>6000</v>
      </c>
      <c r="G103" s="14" t="s">
        <v>110</v>
      </c>
      <c r="H103" s="9" t="s">
        <v>111</v>
      </c>
      <c r="I103" s="9" t="s">
        <v>0</v>
      </c>
      <c r="J103" s="11" t="s">
        <v>0</v>
      </c>
      <c r="K103" s="9" t="s">
        <v>112</v>
      </c>
      <c r="L103" s="19" t="s">
        <v>0</v>
      </c>
      <c r="M103" s="21">
        <v>200</v>
      </c>
      <c r="N103" s="21">
        <v>150</v>
      </c>
      <c r="P103" s="11" t="s">
        <v>4167</v>
      </c>
      <c r="Q103" s="11" t="s">
        <v>8531</v>
      </c>
      <c r="S103" s="21">
        <f>IF(P103='Menu tendina'!A$5,0,IF(P103='Menu tendina'!A$4,'1. Precursorie'!N103/2,IF(P103='Menu tendina'!A$3,'1. Precursorie'!N103,IF(P103='Menu tendina'!A$2,'1. Precursorie'!M103,0))))</f>
        <v>200</v>
      </c>
    </row>
    <row r="104" spans="1:19" x14ac:dyDescent="0.25">
      <c r="A104" s="9" t="s">
        <v>4048</v>
      </c>
      <c r="B104" s="9" t="s">
        <v>4175</v>
      </c>
      <c r="C104" s="11" t="s">
        <v>116</v>
      </c>
      <c r="D104" s="11">
        <v>1078</v>
      </c>
      <c r="E104" s="11" t="s">
        <v>116</v>
      </c>
      <c r="F104" s="9">
        <v>10000</v>
      </c>
      <c r="G104" s="14" t="s">
        <v>110</v>
      </c>
      <c r="H104" s="9" t="s">
        <v>111</v>
      </c>
      <c r="I104" s="9" t="s">
        <v>0</v>
      </c>
      <c r="J104" s="11" t="s">
        <v>0</v>
      </c>
      <c r="K104" s="9" t="s">
        <v>112</v>
      </c>
      <c r="L104" s="19" t="s">
        <v>0</v>
      </c>
      <c r="M104" s="21">
        <v>12</v>
      </c>
      <c r="N104" s="21">
        <v>6</v>
      </c>
      <c r="P104" s="11" t="s">
        <v>4167</v>
      </c>
      <c r="Q104" s="11" t="s">
        <v>4171</v>
      </c>
      <c r="S104" s="21">
        <f>IF(P104='Menu tendina'!A$5,0,IF(P104='Menu tendina'!A$4,'1. Precursorie'!N104/2,IF(P104='Menu tendina'!A$3,'1. Precursorie'!N104,IF(P104='Menu tendina'!A$2,'1. Precursorie'!M104,0))))</f>
        <v>12</v>
      </c>
    </row>
    <row r="105" spans="1:19" x14ac:dyDescent="0.25">
      <c r="A105" s="9" t="s">
        <v>4048</v>
      </c>
      <c r="B105" s="9" t="s">
        <v>4175</v>
      </c>
      <c r="C105" s="11" t="s">
        <v>118</v>
      </c>
      <c r="D105" s="11">
        <v>1079</v>
      </c>
      <c r="E105" s="11" t="s">
        <v>118</v>
      </c>
      <c r="F105" s="9">
        <v>20000</v>
      </c>
      <c r="G105" s="14" t="s">
        <v>110</v>
      </c>
      <c r="H105" s="9" t="s">
        <v>111</v>
      </c>
      <c r="I105" s="9" t="s">
        <v>0</v>
      </c>
      <c r="J105" s="11" t="s">
        <v>0</v>
      </c>
      <c r="K105" s="9" t="s">
        <v>112</v>
      </c>
      <c r="L105" s="19" t="s">
        <v>0</v>
      </c>
      <c r="M105" s="21">
        <v>15</v>
      </c>
      <c r="N105" s="21">
        <v>8</v>
      </c>
      <c r="P105" s="11" t="s">
        <v>4167</v>
      </c>
      <c r="Q105" s="11" t="s">
        <v>4171</v>
      </c>
      <c r="S105" s="21">
        <f>IF(P105='Menu tendina'!A$5,0,IF(P105='Menu tendina'!A$4,'1. Precursorie'!N105/2,IF(P105='Menu tendina'!A$3,'1. Precursorie'!N105,IF(P105='Menu tendina'!A$2,'1. Precursorie'!M105,0))))</f>
        <v>15</v>
      </c>
    </row>
    <row r="106" spans="1:19" x14ac:dyDescent="0.25">
      <c r="A106" s="9" t="s">
        <v>4048</v>
      </c>
      <c r="B106" s="9" t="s">
        <v>4175</v>
      </c>
      <c r="C106" s="11" t="s">
        <v>119</v>
      </c>
      <c r="D106" s="11">
        <v>1085</v>
      </c>
      <c r="E106" s="11" t="s">
        <v>119</v>
      </c>
      <c r="F106" s="9">
        <v>5000</v>
      </c>
      <c r="G106" s="14" t="s">
        <v>110</v>
      </c>
      <c r="H106" s="9" t="s">
        <v>4177</v>
      </c>
      <c r="I106" s="9" t="s">
        <v>120</v>
      </c>
      <c r="J106" s="11" t="s">
        <v>0</v>
      </c>
      <c r="K106" s="9" t="s">
        <v>112</v>
      </c>
      <c r="L106" s="11">
        <v>15</v>
      </c>
      <c r="M106" s="21">
        <v>400</v>
      </c>
      <c r="N106" s="21">
        <v>150</v>
      </c>
      <c r="P106" s="11" t="s">
        <v>4168</v>
      </c>
      <c r="Q106" s="11" t="s">
        <v>4171</v>
      </c>
      <c r="S106" s="21">
        <f>IF(P106='Menu tendina'!A$5,0,IF(P106='Menu tendina'!A$4,'1. Precursorie'!N106/2,IF(P106='Menu tendina'!A$3,'1. Precursorie'!N106,IF(P106='Menu tendina'!A$2,'1. Precursorie'!M106,0))))</f>
        <v>150</v>
      </c>
    </row>
    <row r="107" spans="1:19" x14ac:dyDescent="0.25">
      <c r="A107" s="15" t="s">
        <v>4048</v>
      </c>
      <c r="B107" s="15" t="s">
        <v>4175</v>
      </c>
      <c r="C107" s="16" t="s">
        <v>121</v>
      </c>
      <c r="D107" s="16" t="s">
        <v>2061</v>
      </c>
      <c r="E107" s="16" t="s">
        <v>121</v>
      </c>
      <c r="F107" s="15">
        <v>5000</v>
      </c>
      <c r="G107" s="18" t="s">
        <v>110</v>
      </c>
      <c r="H107" s="15" t="s">
        <v>4177</v>
      </c>
      <c r="I107" s="15" t="s">
        <v>122</v>
      </c>
      <c r="J107" s="16" t="s">
        <v>4074</v>
      </c>
      <c r="K107" s="15" t="s">
        <v>112</v>
      </c>
      <c r="L107" s="16">
        <v>25</v>
      </c>
      <c r="M107" s="22">
        <v>280</v>
      </c>
      <c r="N107" s="22">
        <v>120</v>
      </c>
      <c r="P107" s="16" t="s">
        <v>4168</v>
      </c>
      <c r="Q107" s="16" t="s">
        <v>4171</v>
      </c>
      <c r="S107" s="21">
        <f>IF(P107='Menu tendina'!A$5,0,IF(P107='Menu tendina'!A$4,'1. Precursorie'!N107/2,IF(P107='Menu tendina'!A$3,'1. Precursorie'!N107,IF(P107='Menu tendina'!A$2,'1. Precursorie'!M107,0))))</f>
        <v>120</v>
      </c>
    </row>
    <row r="108" spans="1:19" x14ac:dyDescent="0.25">
      <c r="A108" s="9" t="s">
        <v>4048</v>
      </c>
      <c r="B108" s="9" t="s">
        <v>4175</v>
      </c>
      <c r="C108" s="11" t="s">
        <v>124</v>
      </c>
      <c r="D108" s="11">
        <v>1086</v>
      </c>
      <c r="E108" s="11" t="s">
        <v>124</v>
      </c>
      <c r="F108" s="9">
        <v>10000</v>
      </c>
      <c r="G108" s="14" t="s">
        <v>110</v>
      </c>
      <c r="H108" s="9" t="s">
        <v>4177</v>
      </c>
      <c r="I108" s="9" t="s">
        <v>120</v>
      </c>
      <c r="J108" s="11" t="s">
        <v>0</v>
      </c>
      <c r="K108" s="9" t="s">
        <v>112</v>
      </c>
      <c r="L108" s="11">
        <v>15</v>
      </c>
      <c r="M108" s="21">
        <v>350</v>
      </c>
      <c r="N108" s="21">
        <v>100</v>
      </c>
      <c r="P108" s="11" t="s">
        <v>4168</v>
      </c>
      <c r="Q108" s="11" t="s">
        <v>4171</v>
      </c>
      <c r="S108" s="21">
        <f>IF(P108='Menu tendina'!A$5,0,IF(P108='Menu tendina'!A$4,'1. Precursorie'!N108/2,IF(P108='Menu tendina'!A$3,'1. Precursorie'!N108,IF(P108='Menu tendina'!A$2,'1. Precursorie'!M108,0))))</f>
        <v>100</v>
      </c>
    </row>
    <row r="109" spans="1:19" x14ac:dyDescent="0.25">
      <c r="A109" s="15" t="s">
        <v>4048</v>
      </c>
      <c r="B109" s="15" t="s">
        <v>4175</v>
      </c>
      <c r="C109" s="16" t="s">
        <v>125</v>
      </c>
      <c r="D109" s="16" t="s">
        <v>4113</v>
      </c>
      <c r="E109" s="16" t="s">
        <v>125</v>
      </c>
      <c r="F109" s="15">
        <v>10000</v>
      </c>
      <c r="G109" s="18" t="s">
        <v>110</v>
      </c>
      <c r="H109" s="15" t="s">
        <v>4177</v>
      </c>
      <c r="I109" s="15" t="s">
        <v>122</v>
      </c>
      <c r="J109" s="16" t="s">
        <v>4074</v>
      </c>
      <c r="K109" s="15" t="s">
        <v>112</v>
      </c>
      <c r="L109" s="16">
        <v>25</v>
      </c>
      <c r="M109" s="22">
        <v>250</v>
      </c>
      <c r="N109" s="22">
        <v>60</v>
      </c>
      <c r="P109" s="16" t="s">
        <v>4168</v>
      </c>
      <c r="Q109" s="16" t="s">
        <v>4171</v>
      </c>
      <c r="S109" s="21">
        <f>IF(P109='Menu tendina'!A$5,0,IF(P109='Menu tendina'!A$4,'1. Precursorie'!N109/2,IF(P109='Menu tendina'!A$3,'1. Precursorie'!N109,IF(P109='Menu tendina'!A$2,'1. Precursorie'!M109,0))))</f>
        <v>60</v>
      </c>
    </row>
    <row r="110" spans="1:19" x14ac:dyDescent="0.25">
      <c r="A110" s="9" t="s">
        <v>4048</v>
      </c>
      <c r="B110" s="9" t="s">
        <v>4175</v>
      </c>
      <c r="C110" s="11" t="s">
        <v>126</v>
      </c>
      <c r="D110" s="11">
        <v>1087</v>
      </c>
      <c r="E110" s="11" t="s">
        <v>126</v>
      </c>
      <c r="F110" s="9">
        <v>5000</v>
      </c>
      <c r="G110" s="14" t="s">
        <v>127</v>
      </c>
      <c r="H110" s="9" t="s">
        <v>4177</v>
      </c>
      <c r="I110" s="9" t="s">
        <v>128</v>
      </c>
      <c r="J110" s="11" t="s">
        <v>0</v>
      </c>
      <c r="K110" s="9" t="s">
        <v>112</v>
      </c>
      <c r="L110" s="11">
        <v>100</v>
      </c>
      <c r="M110" s="21">
        <v>80</v>
      </c>
      <c r="N110" s="21">
        <v>15</v>
      </c>
      <c r="P110" s="11" t="s">
        <v>4167</v>
      </c>
      <c r="Q110" s="11" t="s">
        <v>4171</v>
      </c>
      <c r="S110" s="21">
        <f>IF(P110='Menu tendina'!A$5,0,IF(P110='Menu tendina'!A$4,'1. Precursorie'!N110/2,IF(P110='Menu tendina'!A$3,'1. Precursorie'!N110,IF(P110='Menu tendina'!A$2,'1. Precursorie'!M110,0))))</f>
        <v>80</v>
      </c>
    </row>
    <row r="111" spans="1:19" x14ac:dyDescent="0.25">
      <c r="A111" s="15" t="s">
        <v>4048</v>
      </c>
      <c r="B111" s="15" t="s">
        <v>4175</v>
      </c>
      <c r="C111" s="16" t="s">
        <v>130</v>
      </c>
      <c r="D111" s="16">
        <v>1089</v>
      </c>
      <c r="E111" s="16" t="s">
        <v>130</v>
      </c>
      <c r="F111" s="15">
        <v>5000</v>
      </c>
      <c r="G111" s="18" t="s">
        <v>127</v>
      </c>
      <c r="H111" s="15" t="s">
        <v>4177</v>
      </c>
      <c r="I111" s="15" t="s">
        <v>4178</v>
      </c>
      <c r="J111" s="16" t="s">
        <v>4074</v>
      </c>
      <c r="K111" s="15" t="s">
        <v>112</v>
      </c>
      <c r="L111" s="16">
        <v>100</v>
      </c>
      <c r="M111" s="22">
        <v>90</v>
      </c>
      <c r="N111" s="22">
        <v>15</v>
      </c>
      <c r="P111" s="16" t="s">
        <v>4167</v>
      </c>
      <c r="Q111" s="16" t="s">
        <v>8531</v>
      </c>
      <c r="S111" s="21">
        <f>IF(P111='Menu tendina'!A$5,0,IF(P111='Menu tendina'!A$4,'1. Precursorie'!N111/2,IF(P111='Menu tendina'!A$3,'1. Precursorie'!N111,IF(P111='Menu tendina'!A$2,'1. Precursorie'!M111,0))))</f>
        <v>90</v>
      </c>
    </row>
    <row r="112" spans="1:19" x14ac:dyDescent="0.25">
      <c r="A112" s="15" t="s">
        <v>4048</v>
      </c>
      <c r="B112" s="15" t="s">
        <v>4175</v>
      </c>
      <c r="C112" s="16" t="s">
        <v>131</v>
      </c>
      <c r="D112" s="16">
        <v>1092</v>
      </c>
      <c r="E112" s="16" t="s">
        <v>132</v>
      </c>
      <c r="F112" s="15">
        <v>5000</v>
      </c>
      <c r="G112" s="18" t="s">
        <v>127</v>
      </c>
      <c r="H112" s="15" t="s">
        <v>4177</v>
      </c>
      <c r="I112" s="15" t="s">
        <v>4179</v>
      </c>
      <c r="J112" s="16" t="s">
        <v>4074</v>
      </c>
      <c r="K112" s="15" t="s">
        <v>112</v>
      </c>
      <c r="L112" s="20">
        <v>100</v>
      </c>
      <c r="M112" s="22">
        <v>80</v>
      </c>
      <c r="N112" s="22">
        <v>15</v>
      </c>
      <c r="P112" s="16" t="s">
        <v>4167</v>
      </c>
      <c r="Q112" s="16" t="s">
        <v>4171</v>
      </c>
      <c r="S112" s="21">
        <f>IF(P112='Menu tendina'!A$5,0,IF(P112='Menu tendina'!A$4,'1. Precursorie'!N112/2,IF(P112='Menu tendina'!A$3,'1. Precursorie'!N112,IF(P112='Menu tendina'!A$2,'1. Precursorie'!M112,0))))</f>
        <v>80</v>
      </c>
    </row>
    <row r="113" spans="1:19" x14ac:dyDescent="0.25">
      <c r="A113" s="15" t="s">
        <v>4048</v>
      </c>
      <c r="B113" s="15" t="s">
        <v>4175</v>
      </c>
      <c r="C113" s="16" t="s">
        <v>132</v>
      </c>
      <c r="D113" s="16" t="s">
        <v>2065</v>
      </c>
      <c r="E113" s="16" t="s">
        <v>131</v>
      </c>
      <c r="F113" s="15">
        <v>5000</v>
      </c>
      <c r="G113" s="18" t="s">
        <v>127</v>
      </c>
      <c r="H113" s="15" t="s">
        <v>4177</v>
      </c>
      <c r="I113" s="15" t="s">
        <v>133</v>
      </c>
      <c r="J113" s="16" t="s">
        <v>4074</v>
      </c>
      <c r="K113" s="15" t="s">
        <v>112</v>
      </c>
      <c r="L113" s="20" t="s">
        <v>0</v>
      </c>
      <c r="M113" s="22">
        <v>120</v>
      </c>
      <c r="N113" s="22">
        <v>55</v>
      </c>
      <c r="P113" s="16" t="s">
        <v>4168</v>
      </c>
      <c r="Q113" s="16" t="s">
        <v>4171</v>
      </c>
      <c r="S113" s="21">
        <f>IF(P113='Menu tendina'!A$5,0,IF(P113='Menu tendina'!A$4,'1. Precursorie'!N113/2,IF(P113='Menu tendina'!A$3,'1. Precursorie'!N113,IF(P113='Menu tendina'!A$2,'1. Precursorie'!M113,0))))</f>
        <v>55</v>
      </c>
    </row>
    <row r="114" spans="1:19" x14ac:dyDescent="0.25">
      <c r="A114" s="15" t="s">
        <v>4048</v>
      </c>
      <c r="B114" s="15" t="s">
        <v>4175</v>
      </c>
      <c r="C114" s="16" t="s">
        <v>134</v>
      </c>
      <c r="D114" s="16" t="s">
        <v>4114</v>
      </c>
      <c r="E114" s="16" t="s">
        <v>134</v>
      </c>
      <c r="F114" s="15">
        <v>5000</v>
      </c>
      <c r="G114" s="18" t="s">
        <v>127</v>
      </c>
      <c r="H114" s="15" t="s">
        <v>4177</v>
      </c>
      <c r="I114" s="15" t="s">
        <v>135</v>
      </c>
      <c r="J114" s="16" t="s">
        <v>4074</v>
      </c>
      <c r="K114" s="15" t="s">
        <v>112</v>
      </c>
      <c r="L114" s="20" t="s">
        <v>0</v>
      </c>
      <c r="M114" s="22">
        <v>140</v>
      </c>
      <c r="N114" s="22">
        <v>55</v>
      </c>
      <c r="P114" s="16" t="s">
        <v>4168</v>
      </c>
      <c r="Q114" s="16" t="s">
        <v>4171</v>
      </c>
      <c r="S114" s="21">
        <f>IF(P114='Menu tendina'!A$5,0,IF(P114='Menu tendina'!A$4,'1. Precursorie'!N114/2,IF(P114='Menu tendina'!A$3,'1. Precursorie'!N114,IF(P114='Menu tendina'!A$2,'1. Precursorie'!M114,0))))</f>
        <v>55</v>
      </c>
    </row>
    <row r="115" spans="1:19" x14ac:dyDescent="0.25">
      <c r="A115" s="9" t="s">
        <v>4048</v>
      </c>
      <c r="B115" s="9" t="s">
        <v>4175</v>
      </c>
      <c r="C115" s="11" t="s">
        <v>136</v>
      </c>
      <c r="D115" s="11">
        <v>1088</v>
      </c>
      <c r="E115" s="11" t="s">
        <v>136</v>
      </c>
      <c r="F115" s="9">
        <v>10000</v>
      </c>
      <c r="G115" s="14" t="s">
        <v>127</v>
      </c>
      <c r="H115" s="9" t="s">
        <v>4177</v>
      </c>
      <c r="I115" s="9" t="s">
        <v>128</v>
      </c>
      <c r="J115" s="11" t="s">
        <v>0</v>
      </c>
      <c r="K115" s="9" t="s">
        <v>112</v>
      </c>
      <c r="L115" s="19">
        <v>100</v>
      </c>
      <c r="M115" s="21">
        <v>60</v>
      </c>
      <c r="N115" s="21">
        <v>15</v>
      </c>
      <c r="P115" s="11" t="s">
        <v>4167</v>
      </c>
      <c r="Q115" s="11" t="s">
        <v>8532</v>
      </c>
      <c r="S115" s="21">
        <f>IF(P115='Menu tendina'!A$5,0,IF(P115='Menu tendina'!A$4,'1. Precursorie'!N115/2,IF(P115='Menu tendina'!A$3,'1. Precursorie'!N115,IF(P115='Menu tendina'!A$2,'1. Precursorie'!M115,0))))</f>
        <v>60</v>
      </c>
    </row>
    <row r="116" spans="1:19" x14ac:dyDescent="0.25">
      <c r="A116" s="15" t="s">
        <v>4048</v>
      </c>
      <c r="B116" s="15" t="s">
        <v>4175</v>
      </c>
      <c r="C116" s="16" t="s">
        <v>137</v>
      </c>
      <c r="D116" s="16">
        <v>1090</v>
      </c>
      <c r="E116" s="16" t="s">
        <v>137</v>
      </c>
      <c r="F116" s="15">
        <v>10000</v>
      </c>
      <c r="G116" s="18" t="s">
        <v>127</v>
      </c>
      <c r="H116" s="15" t="s">
        <v>4177</v>
      </c>
      <c r="I116" s="15" t="s">
        <v>4178</v>
      </c>
      <c r="J116" s="16" t="s">
        <v>4074</v>
      </c>
      <c r="K116" s="15" t="s">
        <v>112</v>
      </c>
      <c r="L116" s="20">
        <v>100</v>
      </c>
      <c r="M116" s="22">
        <v>90</v>
      </c>
      <c r="N116" s="22">
        <v>15</v>
      </c>
      <c r="P116" s="16" t="s">
        <v>4167</v>
      </c>
      <c r="Q116" s="16" t="s">
        <v>8531</v>
      </c>
      <c r="S116" s="21">
        <f>IF(P116='Menu tendina'!A$5,0,IF(P116='Menu tendina'!A$4,'1. Precursorie'!N116/2,IF(P116='Menu tendina'!A$3,'1. Precursorie'!N116,IF(P116='Menu tendina'!A$2,'1. Precursorie'!M116,0))))</f>
        <v>90</v>
      </c>
    </row>
    <row r="117" spans="1:19" x14ac:dyDescent="0.25">
      <c r="A117" s="15" t="s">
        <v>4048</v>
      </c>
      <c r="B117" s="15" t="s">
        <v>4175</v>
      </c>
      <c r="C117" s="16" t="s">
        <v>138</v>
      </c>
      <c r="D117" s="16">
        <v>1093</v>
      </c>
      <c r="E117" s="16" t="s">
        <v>139</v>
      </c>
      <c r="F117" s="15">
        <v>10000</v>
      </c>
      <c r="G117" s="18" t="s">
        <v>127</v>
      </c>
      <c r="H117" s="15" t="s">
        <v>4177</v>
      </c>
      <c r="I117" s="15" t="s">
        <v>4179</v>
      </c>
      <c r="J117" s="16" t="s">
        <v>4074</v>
      </c>
      <c r="K117" s="15" t="s">
        <v>112</v>
      </c>
      <c r="L117" s="20">
        <v>100</v>
      </c>
      <c r="M117" s="22">
        <v>80</v>
      </c>
      <c r="N117" s="22">
        <v>15</v>
      </c>
      <c r="P117" s="16" t="s">
        <v>4167</v>
      </c>
      <c r="Q117" s="16" t="s">
        <v>8531</v>
      </c>
      <c r="S117" s="21">
        <f>IF(P117='Menu tendina'!A$5,0,IF(P117='Menu tendina'!A$4,'1. Precursorie'!N117/2,IF(P117='Menu tendina'!A$3,'1. Precursorie'!N117,IF(P117='Menu tendina'!A$2,'1. Precursorie'!M117,0))))</f>
        <v>80</v>
      </c>
    </row>
    <row r="118" spans="1:19" x14ac:dyDescent="0.25">
      <c r="A118" s="15" t="s">
        <v>4048</v>
      </c>
      <c r="B118" s="15" t="s">
        <v>4175</v>
      </c>
      <c r="C118" s="16" t="s">
        <v>139</v>
      </c>
      <c r="D118" s="16" t="s">
        <v>4115</v>
      </c>
      <c r="E118" s="16" t="s">
        <v>138</v>
      </c>
      <c r="F118" s="15">
        <v>10000</v>
      </c>
      <c r="G118" s="18" t="s">
        <v>127</v>
      </c>
      <c r="H118" s="15" t="s">
        <v>4177</v>
      </c>
      <c r="I118" s="15" t="s">
        <v>133</v>
      </c>
      <c r="J118" s="16" t="s">
        <v>4074</v>
      </c>
      <c r="K118" s="15" t="s">
        <v>112</v>
      </c>
      <c r="L118" s="20" t="s">
        <v>0</v>
      </c>
      <c r="M118" s="22">
        <v>160</v>
      </c>
      <c r="N118" s="22">
        <v>75</v>
      </c>
      <c r="P118" s="16" t="s">
        <v>4168</v>
      </c>
      <c r="Q118" s="16" t="s">
        <v>4171</v>
      </c>
      <c r="S118" s="21">
        <f>IF(P118='Menu tendina'!A$5,0,IF(P118='Menu tendina'!A$4,'1. Precursorie'!N118/2,IF(P118='Menu tendina'!A$3,'1. Precursorie'!N118,IF(P118='Menu tendina'!A$2,'1. Precursorie'!M118,0))))</f>
        <v>75</v>
      </c>
    </row>
    <row r="119" spans="1:19" x14ac:dyDescent="0.25">
      <c r="A119" s="15" t="s">
        <v>4048</v>
      </c>
      <c r="B119" s="15" t="s">
        <v>4175</v>
      </c>
      <c r="C119" s="16" t="s">
        <v>140</v>
      </c>
      <c r="D119" s="16" t="s">
        <v>4116</v>
      </c>
      <c r="E119" s="16" t="s">
        <v>140</v>
      </c>
      <c r="F119" s="15">
        <v>10000</v>
      </c>
      <c r="G119" s="18" t="s">
        <v>127</v>
      </c>
      <c r="H119" s="15" t="s">
        <v>4177</v>
      </c>
      <c r="I119" s="15" t="s">
        <v>135</v>
      </c>
      <c r="J119" s="16" t="s">
        <v>4074</v>
      </c>
      <c r="K119" s="15" t="s">
        <v>112</v>
      </c>
      <c r="L119" s="20" t="s">
        <v>0</v>
      </c>
      <c r="M119" s="22">
        <v>140</v>
      </c>
      <c r="N119" s="22">
        <v>55</v>
      </c>
      <c r="P119" s="16" t="s">
        <v>4170</v>
      </c>
      <c r="Q119" s="16"/>
      <c r="S119" s="21">
        <f>IF(P119='Menu tendina'!A$5,0,IF(P119='Menu tendina'!A$4,'1. Precursorie'!N119/2,IF(P119='Menu tendina'!A$3,'1. Precursorie'!N119,IF(P119='Menu tendina'!A$2,'1. Precursorie'!M119,0))))</f>
        <v>0</v>
      </c>
    </row>
    <row r="120" spans="1:19" x14ac:dyDescent="0.25">
      <c r="A120" s="9" t="s">
        <v>4048</v>
      </c>
      <c r="B120" s="9" t="s">
        <v>4175</v>
      </c>
      <c r="C120" s="11" t="s">
        <v>141</v>
      </c>
      <c r="D120" s="11">
        <v>1094</v>
      </c>
      <c r="E120" s="11" t="s">
        <v>141</v>
      </c>
      <c r="F120" s="9">
        <v>5000</v>
      </c>
      <c r="G120" s="14" t="s">
        <v>142</v>
      </c>
      <c r="H120" s="9" t="s">
        <v>4177</v>
      </c>
      <c r="I120" s="9" t="s">
        <v>143</v>
      </c>
      <c r="J120" s="11" t="s">
        <v>0</v>
      </c>
      <c r="K120" s="9" t="s">
        <v>112</v>
      </c>
      <c r="L120" s="19">
        <v>300</v>
      </c>
      <c r="M120" s="21">
        <v>20</v>
      </c>
      <c r="N120" s="21">
        <v>10</v>
      </c>
      <c r="P120" s="11" t="s">
        <v>4167</v>
      </c>
      <c r="Q120" s="11" t="s">
        <v>8532</v>
      </c>
      <c r="S120" s="21">
        <f>IF(P120='Menu tendina'!A$5,0,IF(P120='Menu tendina'!A$4,'1. Precursorie'!N120/2,IF(P120='Menu tendina'!A$3,'1. Precursorie'!N120,IF(P120='Menu tendina'!A$2,'1. Precursorie'!M120,0))))</f>
        <v>20</v>
      </c>
    </row>
    <row r="121" spans="1:19" x14ac:dyDescent="0.25">
      <c r="A121" s="9" t="s">
        <v>4048</v>
      </c>
      <c r="B121" s="9" t="s">
        <v>4175</v>
      </c>
      <c r="C121" s="11" t="s">
        <v>144</v>
      </c>
      <c r="D121" s="11">
        <v>1095</v>
      </c>
      <c r="E121" s="11" t="s">
        <v>144</v>
      </c>
      <c r="F121" s="9">
        <v>10000</v>
      </c>
      <c r="G121" s="14" t="s">
        <v>142</v>
      </c>
      <c r="H121" s="9" t="s">
        <v>4177</v>
      </c>
      <c r="I121" s="9" t="s">
        <v>143</v>
      </c>
      <c r="J121" s="11" t="s">
        <v>0</v>
      </c>
      <c r="K121" s="9" t="s">
        <v>112</v>
      </c>
      <c r="L121" s="19">
        <v>200</v>
      </c>
      <c r="M121" s="21">
        <v>15</v>
      </c>
      <c r="N121" s="21">
        <v>8</v>
      </c>
      <c r="P121" s="11" t="s">
        <v>4167</v>
      </c>
      <c r="Q121" s="11" t="s">
        <v>8532</v>
      </c>
      <c r="S121" s="21">
        <f>IF(P121='Menu tendina'!A$5,0,IF(P121='Menu tendina'!A$4,'1. Precursorie'!N121/2,IF(P121='Menu tendina'!A$3,'1. Precursorie'!N121,IF(P121='Menu tendina'!A$2,'1. Precursorie'!M121,0))))</f>
        <v>15</v>
      </c>
    </row>
    <row r="122" spans="1:19" x14ac:dyDescent="0.25">
      <c r="A122" s="9" t="s">
        <v>4048</v>
      </c>
      <c r="B122" s="9" t="s">
        <v>4175</v>
      </c>
      <c r="C122" s="11" t="s">
        <v>146</v>
      </c>
      <c r="D122" s="11">
        <v>1097</v>
      </c>
      <c r="E122" s="11" t="s">
        <v>146</v>
      </c>
      <c r="F122" s="9">
        <v>5000</v>
      </c>
      <c r="G122" s="14" t="s">
        <v>142</v>
      </c>
      <c r="H122" s="9" t="s">
        <v>4177</v>
      </c>
      <c r="I122" s="9" t="s">
        <v>147</v>
      </c>
      <c r="J122" s="11" t="s">
        <v>0</v>
      </c>
      <c r="K122" s="9" t="s">
        <v>112</v>
      </c>
      <c r="L122" s="19">
        <v>100</v>
      </c>
      <c r="M122" s="21">
        <v>15</v>
      </c>
      <c r="N122" s="21">
        <v>8</v>
      </c>
      <c r="P122" s="11" t="s">
        <v>4167</v>
      </c>
      <c r="Q122" s="11" t="s">
        <v>8532</v>
      </c>
      <c r="S122" s="21">
        <f>IF(P122='Menu tendina'!A$5,0,IF(P122='Menu tendina'!A$4,'1. Precursorie'!N122/2,IF(P122='Menu tendina'!A$3,'1. Precursorie'!N122,IF(P122='Menu tendina'!A$2,'1. Precursorie'!M122,0))))</f>
        <v>15</v>
      </c>
    </row>
    <row r="123" spans="1:19" x14ac:dyDescent="0.25">
      <c r="A123" s="9" t="s">
        <v>4048</v>
      </c>
      <c r="B123" s="9" t="s">
        <v>4175</v>
      </c>
      <c r="C123" s="11" t="s">
        <v>148</v>
      </c>
      <c r="D123" s="11">
        <v>1098</v>
      </c>
      <c r="E123" s="11" t="s">
        <v>148</v>
      </c>
      <c r="F123" s="9">
        <v>10000</v>
      </c>
      <c r="G123" s="14" t="s">
        <v>142</v>
      </c>
      <c r="H123" s="9" t="s">
        <v>4177</v>
      </c>
      <c r="I123" s="9" t="s">
        <v>147</v>
      </c>
      <c r="J123" s="11" t="s">
        <v>0</v>
      </c>
      <c r="K123" s="9" t="s">
        <v>112</v>
      </c>
      <c r="L123" s="19">
        <v>100</v>
      </c>
      <c r="M123" s="21">
        <v>20</v>
      </c>
      <c r="N123" s="21">
        <v>5</v>
      </c>
      <c r="P123" s="11" t="s">
        <v>4167</v>
      </c>
      <c r="Q123" s="11" t="s">
        <v>8531</v>
      </c>
      <c r="S123" s="21">
        <f>IF(P123='Menu tendina'!A$5,0,IF(P123='Menu tendina'!A$4,'1. Precursorie'!N123/2,IF(P123='Menu tendina'!A$3,'1. Precursorie'!N123,IF(P123='Menu tendina'!A$2,'1. Precursorie'!M123,0))))</f>
        <v>20</v>
      </c>
    </row>
    <row r="124" spans="1:19" x14ac:dyDescent="0.25">
      <c r="A124" s="9" t="s">
        <v>4048</v>
      </c>
      <c r="B124" s="9" t="s">
        <v>4180</v>
      </c>
      <c r="C124" s="11" t="s">
        <v>149</v>
      </c>
      <c r="D124" s="11">
        <v>2001</v>
      </c>
      <c r="E124" s="11" t="s">
        <v>149</v>
      </c>
      <c r="F124" s="9">
        <v>5000</v>
      </c>
      <c r="G124" s="14" t="s">
        <v>150</v>
      </c>
      <c r="H124" s="9" t="s">
        <v>4187</v>
      </c>
      <c r="I124" s="9" t="s">
        <v>4182</v>
      </c>
      <c r="J124" s="11" t="s">
        <v>0</v>
      </c>
      <c r="K124" s="9" t="s">
        <v>2</v>
      </c>
      <c r="L124" s="19" t="s">
        <v>0</v>
      </c>
      <c r="M124" s="21" t="s">
        <v>8</v>
      </c>
      <c r="N124" s="21" t="s">
        <v>8</v>
      </c>
      <c r="P124" s="11" t="s">
        <v>4167</v>
      </c>
      <c r="Q124" s="11" t="s">
        <v>4067</v>
      </c>
      <c r="S124" s="21" t="str">
        <f>IF(P124='Menu tendina'!A$5,0,IF(P124='Menu tendina'!A$4,'1. Precursorie'!N124/2,IF(P124='Menu tendina'!A$3,'1. Precursorie'!N124,IF(P124='Menu tendina'!A$2,'1. Precursorie'!M124,0))))</f>
        <v>P.A.R.</v>
      </c>
    </row>
    <row r="125" spans="1:19" x14ac:dyDescent="0.25">
      <c r="A125" s="9" t="s">
        <v>4048</v>
      </c>
      <c r="B125" s="9" t="s">
        <v>4180</v>
      </c>
      <c r="C125" s="11" t="s">
        <v>151</v>
      </c>
      <c r="D125" s="11">
        <v>2002</v>
      </c>
      <c r="E125" s="11" t="s">
        <v>151</v>
      </c>
      <c r="F125" s="9">
        <v>10000</v>
      </c>
      <c r="G125" s="14" t="s">
        <v>150</v>
      </c>
      <c r="H125" s="9" t="s">
        <v>4188</v>
      </c>
      <c r="I125" s="9" t="s">
        <v>4182</v>
      </c>
      <c r="J125" s="11" t="s">
        <v>0</v>
      </c>
      <c r="K125" s="9" t="s">
        <v>2</v>
      </c>
      <c r="L125" s="19" t="s">
        <v>0</v>
      </c>
      <c r="M125" s="21" t="s">
        <v>8</v>
      </c>
      <c r="N125" s="21" t="s">
        <v>8</v>
      </c>
      <c r="P125" s="11" t="s">
        <v>4167</v>
      </c>
      <c r="Q125" s="11" t="s">
        <v>4067</v>
      </c>
      <c r="S125" s="21" t="str">
        <f>IF(P125='Menu tendina'!A$5,0,IF(P125='Menu tendina'!A$4,'1. Precursorie'!N125/2,IF(P125='Menu tendina'!A$3,'1. Precursorie'!N125,IF(P125='Menu tendina'!A$2,'1. Precursorie'!M125,0))))</f>
        <v>P.A.R.</v>
      </c>
    </row>
    <row r="126" spans="1:19" x14ac:dyDescent="0.25">
      <c r="A126" s="9" t="s">
        <v>4048</v>
      </c>
      <c r="B126" s="9" t="s">
        <v>4180</v>
      </c>
      <c r="C126" s="11" t="s">
        <v>152</v>
      </c>
      <c r="D126" s="11">
        <v>2003</v>
      </c>
      <c r="E126" s="11" t="s">
        <v>152</v>
      </c>
      <c r="F126" s="9">
        <v>5000</v>
      </c>
      <c r="G126" s="14" t="s">
        <v>150</v>
      </c>
      <c r="H126" s="9" t="s">
        <v>4189</v>
      </c>
      <c r="I126" s="9" t="s">
        <v>4182</v>
      </c>
      <c r="J126" s="11" t="s">
        <v>0</v>
      </c>
      <c r="K126" s="9" t="s">
        <v>2</v>
      </c>
      <c r="L126" s="19" t="s">
        <v>0</v>
      </c>
      <c r="M126" s="21" t="s">
        <v>8</v>
      </c>
      <c r="N126" s="21" t="s">
        <v>8</v>
      </c>
      <c r="P126" s="11" t="s">
        <v>4167</v>
      </c>
      <c r="Q126" s="11" t="s">
        <v>4067</v>
      </c>
      <c r="S126" s="21" t="str">
        <f>IF(P126='Menu tendina'!A$5,0,IF(P126='Menu tendina'!A$4,'1. Precursorie'!N126/2,IF(P126='Menu tendina'!A$3,'1. Precursorie'!N126,IF(P126='Menu tendina'!A$2,'1. Precursorie'!M126,0))))</f>
        <v>P.A.R.</v>
      </c>
    </row>
    <row r="127" spans="1:19" x14ac:dyDescent="0.25">
      <c r="A127" s="9" t="s">
        <v>4048</v>
      </c>
      <c r="B127" s="9" t="s">
        <v>4180</v>
      </c>
      <c r="C127" s="11" t="s">
        <v>153</v>
      </c>
      <c r="D127" s="11">
        <v>2004</v>
      </c>
      <c r="E127" s="11" t="s">
        <v>153</v>
      </c>
      <c r="F127" s="9">
        <v>10000</v>
      </c>
      <c r="G127" s="14" t="s">
        <v>150</v>
      </c>
      <c r="H127" s="9" t="s">
        <v>4190</v>
      </c>
      <c r="I127" s="9" t="s">
        <v>4182</v>
      </c>
      <c r="J127" s="11" t="s">
        <v>0</v>
      </c>
      <c r="K127" s="9" t="s">
        <v>2</v>
      </c>
      <c r="L127" s="19" t="s">
        <v>0</v>
      </c>
      <c r="M127" s="21" t="s">
        <v>8</v>
      </c>
      <c r="N127" s="21" t="s">
        <v>8</v>
      </c>
      <c r="P127" s="11" t="s">
        <v>4167</v>
      </c>
      <c r="Q127" s="11" t="s">
        <v>4067</v>
      </c>
      <c r="S127" s="21" t="str">
        <f>IF(P127='Menu tendina'!A$5,0,IF(P127='Menu tendina'!A$4,'1. Precursorie'!N127/2,IF(P127='Menu tendina'!A$3,'1. Precursorie'!N127,IF(P127='Menu tendina'!A$2,'1. Precursorie'!M127,0))))</f>
        <v>P.A.R.</v>
      </c>
    </row>
    <row r="128" spans="1:19" x14ac:dyDescent="0.25">
      <c r="A128" s="9" t="s">
        <v>4048</v>
      </c>
      <c r="B128" s="9" t="s">
        <v>4180</v>
      </c>
      <c r="C128" s="11" t="s">
        <v>154</v>
      </c>
      <c r="D128" s="11">
        <v>2005</v>
      </c>
      <c r="E128" s="11" t="s">
        <v>154</v>
      </c>
      <c r="F128" s="9">
        <v>5000</v>
      </c>
      <c r="G128" s="14" t="s">
        <v>150</v>
      </c>
      <c r="H128" s="9" t="s">
        <v>4191</v>
      </c>
      <c r="I128" s="9" t="s">
        <v>4182</v>
      </c>
      <c r="J128" s="11" t="s">
        <v>0</v>
      </c>
      <c r="K128" s="9" t="s">
        <v>2</v>
      </c>
      <c r="L128" s="19" t="s">
        <v>0</v>
      </c>
      <c r="M128" s="21" t="s">
        <v>8</v>
      </c>
      <c r="N128" s="21" t="s">
        <v>8</v>
      </c>
      <c r="P128" s="11" t="s">
        <v>4167</v>
      </c>
      <c r="Q128" s="11" t="s">
        <v>4067</v>
      </c>
      <c r="S128" s="21" t="str">
        <f>IF(P128='Menu tendina'!A$5,0,IF(P128='Menu tendina'!A$4,'1. Precursorie'!N128/2,IF(P128='Menu tendina'!A$3,'1. Precursorie'!N128,IF(P128='Menu tendina'!A$2,'1. Precursorie'!M128,0))))</f>
        <v>P.A.R.</v>
      </c>
    </row>
    <row r="129" spans="1:19" x14ac:dyDescent="0.25">
      <c r="A129" s="9" t="s">
        <v>4048</v>
      </c>
      <c r="B129" s="9" t="s">
        <v>4180</v>
      </c>
      <c r="C129" s="11" t="s">
        <v>155</v>
      </c>
      <c r="D129" s="11">
        <v>2006</v>
      </c>
      <c r="E129" s="11" t="s">
        <v>155</v>
      </c>
      <c r="F129" s="9">
        <v>10000</v>
      </c>
      <c r="G129" s="14" t="s">
        <v>150</v>
      </c>
      <c r="H129" s="9" t="s">
        <v>4192</v>
      </c>
      <c r="I129" s="9" t="s">
        <v>4182</v>
      </c>
      <c r="J129" s="11" t="s">
        <v>0</v>
      </c>
      <c r="K129" s="9" t="s">
        <v>2</v>
      </c>
      <c r="L129" s="19" t="s">
        <v>0</v>
      </c>
      <c r="M129" s="21" t="s">
        <v>8</v>
      </c>
      <c r="N129" s="21" t="s">
        <v>8</v>
      </c>
      <c r="P129" s="11" t="s">
        <v>4167</v>
      </c>
      <c r="Q129" s="11" t="s">
        <v>4067</v>
      </c>
      <c r="S129" s="21" t="str">
        <f>IF(P129='Menu tendina'!A$5,0,IF(P129='Menu tendina'!A$4,'1. Precursorie'!N129/2,IF(P129='Menu tendina'!A$3,'1. Precursorie'!N129,IF(P129='Menu tendina'!A$2,'1. Precursorie'!M129,0))))</f>
        <v>P.A.R.</v>
      </c>
    </row>
    <row r="130" spans="1:19" x14ac:dyDescent="0.25">
      <c r="A130" s="9" t="s">
        <v>4048</v>
      </c>
      <c r="B130" s="9" t="s">
        <v>4180</v>
      </c>
      <c r="C130" s="11" t="s">
        <v>156</v>
      </c>
      <c r="D130" s="11">
        <v>2007</v>
      </c>
      <c r="E130" s="11" t="s">
        <v>4117</v>
      </c>
      <c r="F130" s="9">
        <v>10000</v>
      </c>
      <c r="G130" s="14" t="s">
        <v>157</v>
      </c>
      <c r="H130" s="9" t="s">
        <v>4181</v>
      </c>
      <c r="I130" s="9" t="s">
        <v>4182</v>
      </c>
      <c r="J130" s="11" t="s">
        <v>0</v>
      </c>
      <c r="K130" s="9" t="s">
        <v>158</v>
      </c>
      <c r="L130" s="19" t="s">
        <v>0</v>
      </c>
      <c r="M130" s="21">
        <v>2000</v>
      </c>
      <c r="N130" s="21">
        <v>1400</v>
      </c>
      <c r="P130" s="11" t="s">
        <v>4170</v>
      </c>
      <c r="Q130" s="11" t="s">
        <v>4067</v>
      </c>
      <c r="S130" s="21">
        <f>IF(P130='Menu tendina'!A$5,0,IF(P130='Menu tendina'!A$4,'1. Precursorie'!N130/2,IF(P130='Menu tendina'!A$3,'1. Precursorie'!N130,IF(P130='Menu tendina'!A$2,'1. Precursorie'!M130,0))))</f>
        <v>0</v>
      </c>
    </row>
    <row r="131" spans="1:19" x14ac:dyDescent="0.25">
      <c r="A131" s="9" t="s">
        <v>4048</v>
      </c>
      <c r="B131" s="9" t="s">
        <v>4180</v>
      </c>
      <c r="C131" s="11" t="s">
        <v>159</v>
      </c>
      <c r="D131" s="11">
        <v>2008</v>
      </c>
      <c r="E131" s="11" t="s">
        <v>4118</v>
      </c>
      <c r="F131" s="9">
        <v>10000</v>
      </c>
      <c r="G131" s="14" t="s">
        <v>157</v>
      </c>
      <c r="H131" s="9" t="s">
        <v>4183</v>
      </c>
      <c r="I131" s="9" t="s">
        <v>4182</v>
      </c>
      <c r="J131" s="11" t="s">
        <v>0</v>
      </c>
      <c r="K131" s="9" t="s">
        <v>158</v>
      </c>
      <c r="L131" s="19" t="s">
        <v>0</v>
      </c>
      <c r="M131" s="21">
        <v>350</v>
      </c>
      <c r="N131" s="21">
        <v>200</v>
      </c>
      <c r="P131" s="11" t="s">
        <v>4168</v>
      </c>
      <c r="Q131" s="11" t="s">
        <v>4067</v>
      </c>
      <c r="S131" s="21">
        <f>IF(P131='Menu tendina'!A$5,0,IF(P131='Menu tendina'!A$4,'1. Precursorie'!N131/2,IF(P131='Menu tendina'!A$3,'1. Precursorie'!N131,IF(P131='Menu tendina'!A$2,'1. Precursorie'!M131,0))))</f>
        <v>200</v>
      </c>
    </row>
    <row r="132" spans="1:19" x14ac:dyDescent="0.25">
      <c r="A132" s="9" t="s">
        <v>4048</v>
      </c>
      <c r="B132" s="9" t="s">
        <v>4180</v>
      </c>
      <c r="C132" s="11" t="s">
        <v>160</v>
      </c>
      <c r="D132" s="11">
        <v>2006</v>
      </c>
      <c r="E132" s="11" t="s">
        <v>4119</v>
      </c>
      <c r="F132" s="9">
        <v>10000</v>
      </c>
      <c r="G132" s="14" t="s">
        <v>157</v>
      </c>
      <c r="H132" s="9" t="s">
        <v>4184</v>
      </c>
      <c r="I132" s="9" t="s">
        <v>4182</v>
      </c>
      <c r="J132" s="11" t="s">
        <v>0</v>
      </c>
      <c r="K132" s="9" t="s">
        <v>158</v>
      </c>
      <c r="L132" s="19" t="s">
        <v>0</v>
      </c>
      <c r="M132" s="21">
        <v>4500</v>
      </c>
      <c r="N132" s="21">
        <v>3500</v>
      </c>
      <c r="P132" s="11" t="s">
        <v>4170</v>
      </c>
      <c r="Q132" s="11" t="s">
        <v>4067</v>
      </c>
      <c r="S132" s="21">
        <f>IF(P132='Menu tendina'!A$5,0,IF(P132='Menu tendina'!A$4,'1. Precursorie'!N132/2,IF(P132='Menu tendina'!A$3,'1. Precursorie'!N132,IF(P132='Menu tendina'!A$2,'1. Precursorie'!M132,0))))</f>
        <v>0</v>
      </c>
    </row>
    <row r="133" spans="1:19" x14ac:dyDescent="0.25">
      <c r="A133" s="9" t="s">
        <v>4048</v>
      </c>
      <c r="B133" s="9" t="s">
        <v>4180</v>
      </c>
      <c r="C133" s="11" t="s">
        <v>161</v>
      </c>
      <c r="D133" s="11">
        <v>2009</v>
      </c>
      <c r="E133" s="11" t="s">
        <v>4120</v>
      </c>
      <c r="F133" s="9">
        <v>10000</v>
      </c>
      <c r="G133" s="14" t="s">
        <v>157</v>
      </c>
      <c r="H133" s="9" t="s">
        <v>4185</v>
      </c>
      <c r="I133" s="9" t="s">
        <v>4182</v>
      </c>
      <c r="J133" s="11" t="s">
        <v>0</v>
      </c>
      <c r="K133" s="9" t="s">
        <v>158</v>
      </c>
      <c r="L133" s="19" t="s">
        <v>0</v>
      </c>
      <c r="M133" s="21">
        <v>350</v>
      </c>
      <c r="N133" s="21">
        <v>200</v>
      </c>
      <c r="P133" s="11" t="s">
        <v>4168</v>
      </c>
      <c r="Q133" s="11" t="s">
        <v>4067</v>
      </c>
      <c r="S133" s="21">
        <f>IF(P133='Menu tendina'!A$5,0,IF(P133='Menu tendina'!A$4,'1. Precursorie'!N133/2,IF(P133='Menu tendina'!A$3,'1. Precursorie'!N133,IF(P133='Menu tendina'!A$2,'1. Precursorie'!M133,0))))</f>
        <v>200</v>
      </c>
    </row>
    <row r="134" spans="1:19" x14ac:dyDescent="0.25">
      <c r="A134" s="9" t="s">
        <v>4048</v>
      </c>
      <c r="B134" s="9" t="s">
        <v>4180</v>
      </c>
      <c r="C134" s="11" t="s">
        <v>162</v>
      </c>
      <c r="D134" s="11">
        <v>2010</v>
      </c>
      <c r="E134" s="11" t="s">
        <v>4121</v>
      </c>
      <c r="F134" s="9">
        <v>10000</v>
      </c>
      <c r="G134" s="14" t="s">
        <v>163</v>
      </c>
      <c r="H134" s="9" t="s">
        <v>4186</v>
      </c>
      <c r="I134" s="9" t="s">
        <v>4182</v>
      </c>
      <c r="J134" s="11" t="s">
        <v>0</v>
      </c>
      <c r="K134" s="9" t="s">
        <v>158</v>
      </c>
      <c r="L134" s="19" t="s">
        <v>0</v>
      </c>
      <c r="M134" s="21">
        <v>800</v>
      </c>
      <c r="N134" s="21">
        <v>500</v>
      </c>
      <c r="P134" s="11" t="s">
        <v>4170</v>
      </c>
      <c r="Q134" s="11" t="s">
        <v>4067</v>
      </c>
      <c r="S134" s="21">
        <f>IF(P134='Menu tendina'!A$5,0,IF(P134='Menu tendina'!A$4,'1. Precursorie'!N134/2,IF(P134='Menu tendina'!A$3,'1. Precursorie'!N134,IF(P134='Menu tendina'!A$2,'1. Precursorie'!M134,0))))</f>
        <v>0</v>
      </c>
    </row>
    <row r="135" spans="1:19" x14ac:dyDescent="0.25">
      <c r="A135" s="9" t="s">
        <v>4048</v>
      </c>
      <c r="B135" s="9" t="s">
        <v>4193</v>
      </c>
      <c r="C135" s="11" t="s">
        <v>164</v>
      </c>
      <c r="D135" s="11" t="s">
        <v>4122</v>
      </c>
      <c r="E135" s="11">
        <v>1</v>
      </c>
      <c r="F135" s="9">
        <v>5000</v>
      </c>
      <c r="G135" s="14" t="s">
        <v>165</v>
      </c>
      <c r="H135" s="9" t="s">
        <v>372</v>
      </c>
      <c r="I135" s="9" t="s">
        <v>4197</v>
      </c>
      <c r="J135" s="11" t="s">
        <v>0</v>
      </c>
      <c r="K135" s="9" t="s">
        <v>2</v>
      </c>
      <c r="L135" s="19">
        <v>100</v>
      </c>
      <c r="M135" s="21">
        <v>25</v>
      </c>
      <c r="N135" s="21">
        <v>8</v>
      </c>
      <c r="P135" s="11" t="s">
        <v>4168</v>
      </c>
      <c r="Q135" s="11"/>
      <c r="S135" s="21">
        <f>IF(P135='Menu tendina'!A$5,0,IF(P135='Menu tendina'!A$4,'1. Precursorie'!N135/2,IF(P135='Menu tendina'!A$3,'1. Precursorie'!N135,IF(P135='Menu tendina'!A$2,'1. Precursorie'!M135,0))))</f>
        <v>8</v>
      </c>
    </row>
    <row r="136" spans="1:19" x14ac:dyDescent="0.25">
      <c r="A136" s="15" t="s">
        <v>4048</v>
      </c>
      <c r="B136" s="15" t="s">
        <v>4193</v>
      </c>
      <c r="C136" s="16" t="s">
        <v>166</v>
      </c>
      <c r="D136" s="16">
        <v>2011</v>
      </c>
      <c r="E136" s="16" t="s">
        <v>1117</v>
      </c>
      <c r="F136" s="15">
        <v>5000</v>
      </c>
      <c r="G136" s="18" t="s">
        <v>165</v>
      </c>
      <c r="H136" s="15" t="s">
        <v>372</v>
      </c>
      <c r="I136" s="15" t="s">
        <v>4198</v>
      </c>
      <c r="J136" s="16" t="s">
        <v>4074</v>
      </c>
      <c r="K136" s="15" t="s">
        <v>2</v>
      </c>
      <c r="L136" s="20">
        <v>40</v>
      </c>
      <c r="M136" s="22">
        <v>40</v>
      </c>
      <c r="N136" s="22">
        <v>12</v>
      </c>
      <c r="P136" s="16" t="s">
        <v>4167</v>
      </c>
      <c r="Q136" s="16" t="s">
        <v>4172</v>
      </c>
      <c r="S136" s="21">
        <f>IF(P136='Menu tendina'!A$5,0,IF(P136='Menu tendina'!A$4,'1. Precursorie'!N136/2,IF(P136='Menu tendina'!A$3,'1. Precursorie'!N136,IF(P136='Menu tendina'!A$2,'1. Precursorie'!M136,0))))</f>
        <v>40</v>
      </c>
    </row>
    <row r="137" spans="1:19" x14ac:dyDescent="0.25">
      <c r="A137" s="9" t="s">
        <v>4048</v>
      </c>
      <c r="B137" s="9" t="s">
        <v>4193</v>
      </c>
      <c r="C137" s="11" t="s">
        <v>167</v>
      </c>
      <c r="D137" s="11">
        <v>2012</v>
      </c>
      <c r="E137" s="11">
        <v>2</v>
      </c>
      <c r="F137" s="9">
        <v>10000</v>
      </c>
      <c r="G137" s="14" t="s">
        <v>165</v>
      </c>
      <c r="H137" s="9" t="s">
        <v>372</v>
      </c>
      <c r="I137" s="9"/>
      <c r="J137" s="11" t="s">
        <v>0</v>
      </c>
      <c r="K137" s="9" t="s">
        <v>2</v>
      </c>
      <c r="L137" s="19">
        <v>80</v>
      </c>
      <c r="M137" s="21">
        <v>35</v>
      </c>
      <c r="N137" s="21">
        <v>12</v>
      </c>
      <c r="P137" s="11" t="s">
        <v>4168</v>
      </c>
      <c r="Q137" s="11"/>
      <c r="S137" s="21">
        <f>IF(P137='Menu tendina'!A$5,0,IF(P137='Menu tendina'!A$4,'1. Precursorie'!N137/2,IF(P137='Menu tendina'!A$3,'1. Precursorie'!N137,IF(P137='Menu tendina'!A$2,'1. Precursorie'!M137,0))))</f>
        <v>12</v>
      </c>
    </row>
    <row r="138" spans="1:19" x14ac:dyDescent="0.25">
      <c r="A138" s="9" t="s">
        <v>4048</v>
      </c>
      <c r="B138" s="9" t="s">
        <v>4193</v>
      </c>
      <c r="C138" s="11" t="s">
        <v>168</v>
      </c>
      <c r="D138" s="11" t="s">
        <v>4123</v>
      </c>
      <c r="E138" s="11">
        <v>3</v>
      </c>
      <c r="F138" s="9">
        <v>5000</v>
      </c>
      <c r="G138" s="14" t="s">
        <v>165</v>
      </c>
      <c r="H138" s="9" t="s">
        <v>171</v>
      </c>
      <c r="I138" s="9" t="s">
        <v>4197</v>
      </c>
      <c r="J138" s="11" t="s">
        <v>0</v>
      </c>
      <c r="K138" s="9" t="s">
        <v>2</v>
      </c>
      <c r="L138" s="19">
        <v>100</v>
      </c>
      <c r="M138" s="21">
        <v>30</v>
      </c>
      <c r="N138" s="21">
        <v>7</v>
      </c>
      <c r="P138" s="11" t="s">
        <v>4167</v>
      </c>
      <c r="Q138" s="11" t="s">
        <v>4171</v>
      </c>
      <c r="S138" s="21">
        <f>IF(P138='Menu tendina'!A$5,0,IF(P138='Menu tendina'!A$4,'1. Precursorie'!N138/2,IF(P138='Menu tendina'!A$3,'1. Precursorie'!N138,IF(P138='Menu tendina'!A$2,'1. Precursorie'!M138,0))))</f>
        <v>30</v>
      </c>
    </row>
    <row r="139" spans="1:19" x14ac:dyDescent="0.25">
      <c r="A139" s="15" t="s">
        <v>4048</v>
      </c>
      <c r="B139" s="15" t="s">
        <v>4193</v>
      </c>
      <c r="C139" s="16" t="s">
        <v>169</v>
      </c>
      <c r="D139" s="16">
        <v>2013</v>
      </c>
      <c r="E139" s="16" t="s">
        <v>4124</v>
      </c>
      <c r="F139" s="15">
        <v>5000</v>
      </c>
      <c r="G139" s="18" t="s">
        <v>165</v>
      </c>
      <c r="H139" s="15" t="s">
        <v>171</v>
      </c>
      <c r="I139" s="15" t="s">
        <v>4198</v>
      </c>
      <c r="J139" s="16" t="s">
        <v>4074</v>
      </c>
      <c r="K139" s="15" t="s">
        <v>2</v>
      </c>
      <c r="L139" s="20">
        <v>40</v>
      </c>
      <c r="M139" s="22" t="s">
        <v>8</v>
      </c>
      <c r="N139" s="22">
        <v>450</v>
      </c>
      <c r="P139" s="16" t="s">
        <v>4168</v>
      </c>
      <c r="Q139" s="16"/>
      <c r="S139" s="21">
        <f>IF(P139='Menu tendina'!A$5,0,IF(P139='Menu tendina'!A$4,'1. Precursorie'!N139/2,IF(P139='Menu tendina'!A$3,'1. Precursorie'!N139,IF(P139='Menu tendina'!A$2,'1. Precursorie'!M139,0))))</f>
        <v>450</v>
      </c>
    </row>
    <row r="140" spans="1:19" x14ac:dyDescent="0.25">
      <c r="A140" s="9" t="s">
        <v>4048</v>
      </c>
      <c r="B140" s="9" t="s">
        <v>4193</v>
      </c>
      <c r="C140" s="11" t="s">
        <v>170</v>
      </c>
      <c r="D140" s="11">
        <v>2014</v>
      </c>
      <c r="E140" s="11">
        <v>4</v>
      </c>
      <c r="F140" s="9">
        <v>10000</v>
      </c>
      <c r="G140" s="14" t="s">
        <v>165</v>
      </c>
      <c r="H140" s="9" t="s">
        <v>171</v>
      </c>
      <c r="I140" s="9"/>
      <c r="J140" s="11" t="s">
        <v>0</v>
      </c>
      <c r="K140" s="9" t="s">
        <v>2</v>
      </c>
      <c r="L140" s="19">
        <v>80</v>
      </c>
      <c r="M140" s="21">
        <v>35</v>
      </c>
      <c r="N140" s="21">
        <v>7</v>
      </c>
      <c r="P140" s="11" t="s">
        <v>4167</v>
      </c>
      <c r="Q140" s="11" t="s">
        <v>8532</v>
      </c>
      <c r="S140" s="21">
        <f>IF(P140='Menu tendina'!A$5,0,IF(P140='Menu tendina'!A$4,'1. Precursorie'!N140/2,IF(P140='Menu tendina'!A$3,'1. Precursorie'!N140,IF(P140='Menu tendina'!A$2,'1. Precursorie'!M140,0))))</f>
        <v>35</v>
      </c>
    </row>
    <row r="141" spans="1:19" x14ac:dyDescent="0.25">
      <c r="A141" s="9" t="s">
        <v>4048</v>
      </c>
      <c r="B141" s="9" t="s">
        <v>4193</v>
      </c>
      <c r="C141" s="11" t="s">
        <v>172</v>
      </c>
      <c r="D141" s="11">
        <v>2015</v>
      </c>
      <c r="E141" s="11">
        <v>46</v>
      </c>
      <c r="F141" s="9">
        <v>5000</v>
      </c>
      <c r="G141" s="14" t="s">
        <v>165</v>
      </c>
      <c r="H141" s="9" t="s">
        <v>171</v>
      </c>
      <c r="I141" s="9"/>
      <c r="J141" s="11" t="s">
        <v>0</v>
      </c>
      <c r="K141" s="9" t="s">
        <v>173</v>
      </c>
      <c r="L141" s="19">
        <v>100</v>
      </c>
      <c r="M141" s="21">
        <v>25</v>
      </c>
      <c r="N141" s="21">
        <v>8</v>
      </c>
      <c r="P141" s="11" t="s">
        <v>4167</v>
      </c>
      <c r="Q141" s="11" t="s">
        <v>8532</v>
      </c>
      <c r="S141" s="21">
        <f>IF(P141='Menu tendina'!A$5,0,IF(P141='Menu tendina'!A$4,'1. Precursorie'!N141/2,IF(P141='Menu tendina'!A$3,'1. Precursorie'!N141,IF(P141='Menu tendina'!A$2,'1. Precursorie'!M141,0))))</f>
        <v>25</v>
      </c>
    </row>
    <row r="142" spans="1:19" x14ac:dyDescent="0.25">
      <c r="A142" s="9" t="s">
        <v>4048</v>
      </c>
      <c r="B142" s="9" t="s">
        <v>4193</v>
      </c>
      <c r="C142" s="11" t="s">
        <v>174</v>
      </c>
      <c r="D142" s="11">
        <v>2016</v>
      </c>
      <c r="E142" s="11">
        <v>106</v>
      </c>
      <c r="F142" s="9">
        <v>10000</v>
      </c>
      <c r="G142" s="14" t="s">
        <v>175</v>
      </c>
      <c r="H142" s="9" t="s">
        <v>171</v>
      </c>
      <c r="I142" s="9"/>
      <c r="J142" s="11" t="s">
        <v>0</v>
      </c>
      <c r="K142" s="9" t="s">
        <v>173</v>
      </c>
      <c r="L142" s="19">
        <v>50</v>
      </c>
      <c r="M142" s="21">
        <v>30</v>
      </c>
      <c r="N142" s="21">
        <v>13</v>
      </c>
      <c r="P142" s="11" t="s">
        <v>4167</v>
      </c>
      <c r="Q142" s="11" t="s">
        <v>4171</v>
      </c>
      <c r="S142" s="21">
        <f>IF(P142='Menu tendina'!A$5,0,IF(P142='Menu tendina'!A$4,'1. Precursorie'!N142/2,IF(P142='Menu tendina'!A$3,'1. Precursorie'!N142,IF(P142='Menu tendina'!A$2,'1. Precursorie'!M142,0))))</f>
        <v>30</v>
      </c>
    </row>
    <row r="143" spans="1:19" x14ac:dyDescent="0.25">
      <c r="A143" s="9" t="s">
        <v>4048</v>
      </c>
      <c r="B143" s="9" t="s">
        <v>4193</v>
      </c>
      <c r="C143" s="11" t="s">
        <v>176</v>
      </c>
      <c r="D143" s="11" t="s">
        <v>4125</v>
      </c>
      <c r="E143" s="11">
        <v>5</v>
      </c>
      <c r="F143" s="9">
        <v>5000</v>
      </c>
      <c r="G143" s="14" t="s">
        <v>165</v>
      </c>
      <c r="H143" s="9" t="s">
        <v>179</v>
      </c>
      <c r="I143" s="9" t="s">
        <v>4197</v>
      </c>
      <c r="J143" s="11" t="s">
        <v>0</v>
      </c>
      <c r="K143" s="9" t="s">
        <v>2</v>
      </c>
      <c r="L143" s="19">
        <v>100</v>
      </c>
      <c r="M143" s="21">
        <v>30</v>
      </c>
      <c r="N143" s="21">
        <v>9</v>
      </c>
      <c r="P143" s="11" t="s">
        <v>4168</v>
      </c>
      <c r="Q143" s="11"/>
      <c r="S143" s="21">
        <f>IF(P143='Menu tendina'!A$5,0,IF(P143='Menu tendina'!A$4,'1. Precursorie'!N143/2,IF(P143='Menu tendina'!A$3,'1. Precursorie'!N143,IF(P143='Menu tendina'!A$2,'1. Precursorie'!M143,0))))</f>
        <v>9</v>
      </c>
    </row>
    <row r="144" spans="1:19" x14ac:dyDescent="0.25">
      <c r="A144" s="15" t="s">
        <v>4048</v>
      </c>
      <c r="B144" s="15" t="s">
        <v>4193</v>
      </c>
      <c r="C144" s="16" t="s">
        <v>177</v>
      </c>
      <c r="D144" s="16">
        <v>2017</v>
      </c>
      <c r="E144" s="16" t="s">
        <v>1119</v>
      </c>
      <c r="F144" s="15">
        <v>5000</v>
      </c>
      <c r="G144" s="18" t="s">
        <v>165</v>
      </c>
      <c r="H144" s="15" t="s">
        <v>179</v>
      </c>
      <c r="I144" s="15" t="s">
        <v>4198</v>
      </c>
      <c r="J144" s="16" t="s">
        <v>4074</v>
      </c>
      <c r="K144" s="15" t="s">
        <v>2</v>
      </c>
      <c r="L144" s="20">
        <v>40</v>
      </c>
      <c r="M144" s="22">
        <v>45</v>
      </c>
      <c r="N144" s="22">
        <v>17</v>
      </c>
      <c r="P144" s="16" t="s">
        <v>4168</v>
      </c>
      <c r="Q144" s="16"/>
      <c r="S144" s="21">
        <f>IF(P144='Menu tendina'!A$5,0,IF(P144='Menu tendina'!A$4,'1. Precursorie'!N144/2,IF(P144='Menu tendina'!A$3,'1. Precursorie'!N144,IF(P144='Menu tendina'!A$2,'1. Precursorie'!M144,0))))</f>
        <v>17</v>
      </c>
    </row>
    <row r="145" spans="1:19" x14ac:dyDescent="0.25">
      <c r="A145" s="9" t="s">
        <v>4048</v>
      </c>
      <c r="B145" s="9" t="s">
        <v>4193</v>
      </c>
      <c r="C145" s="11" t="s">
        <v>178</v>
      </c>
      <c r="D145" s="11">
        <v>2018</v>
      </c>
      <c r="E145" s="11">
        <v>6</v>
      </c>
      <c r="F145" s="9">
        <v>10000</v>
      </c>
      <c r="G145" s="14" t="s">
        <v>165</v>
      </c>
      <c r="H145" s="9" t="s">
        <v>179</v>
      </c>
      <c r="I145" s="9"/>
      <c r="J145" s="11" t="s">
        <v>0</v>
      </c>
      <c r="K145" s="9" t="s">
        <v>2</v>
      </c>
      <c r="L145" s="19">
        <v>80</v>
      </c>
      <c r="M145" s="21">
        <v>40</v>
      </c>
      <c r="N145" s="21">
        <v>17</v>
      </c>
      <c r="P145" s="11" t="s">
        <v>4167</v>
      </c>
      <c r="Q145" s="11" t="s">
        <v>4171</v>
      </c>
      <c r="S145" s="21">
        <f>IF(P145='Menu tendina'!A$5,0,IF(P145='Menu tendina'!A$4,'1. Precursorie'!N145/2,IF(P145='Menu tendina'!A$3,'1. Precursorie'!N145,IF(P145='Menu tendina'!A$2,'1. Precursorie'!M145,0))))</f>
        <v>40</v>
      </c>
    </row>
    <row r="146" spans="1:19" x14ac:dyDescent="0.25">
      <c r="A146" s="9" t="s">
        <v>4048</v>
      </c>
      <c r="B146" s="9" t="s">
        <v>4193</v>
      </c>
      <c r="C146" s="11" t="s">
        <v>180</v>
      </c>
      <c r="D146" s="11">
        <v>2019</v>
      </c>
      <c r="E146" s="11">
        <v>47</v>
      </c>
      <c r="F146" s="9">
        <v>5000</v>
      </c>
      <c r="G146" s="14" t="s">
        <v>165</v>
      </c>
      <c r="H146" s="9" t="s">
        <v>179</v>
      </c>
      <c r="I146" s="9"/>
      <c r="J146" s="11" t="s">
        <v>0</v>
      </c>
      <c r="K146" s="9" t="s">
        <v>173</v>
      </c>
      <c r="L146" s="19">
        <v>100</v>
      </c>
      <c r="M146" s="21">
        <v>35</v>
      </c>
      <c r="N146" s="21">
        <v>7</v>
      </c>
      <c r="P146" s="11" t="s">
        <v>4167</v>
      </c>
      <c r="Q146" s="11" t="s">
        <v>8532</v>
      </c>
      <c r="S146" s="21">
        <f>IF(P146='Menu tendina'!A$5,0,IF(P146='Menu tendina'!A$4,'1. Precursorie'!N146/2,IF(P146='Menu tendina'!A$3,'1. Precursorie'!N146,IF(P146='Menu tendina'!A$2,'1. Precursorie'!M146,0))))</f>
        <v>35</v>
      </c>
    </row>
    <row r="147" spans="1:19" x14ac:dyDescent="0.25">
      <c r="A147" s="9" t="s">
        <v>4048</v>
      </c>
      <c r="B147" s="9" t="s">
        <v>4193</v>
      </c>
      <c r="C147" s="11" t="s">
        <v>181</v>
      </c>
      <c r="D147" s="11">
        <v>2020</v>
      </c>
      <c r="E147" s="11">
        <v>107</v>
      </c>
      <c r="F147" s="9">
        <v>10000</v>
      </c>
      <c r="G147" s="14" t="s">
        <v>175</v>
      </c>
      <c r="H147" s="9" t="s">
        <v>179</v>
      </c>
      <c r="I147" s="9"/>
      <c r="J147" s="11" t="s">
        <v>0</v>
      </c>
      <c r="K147" s="9" t="s">
        <v>173</v>
      </c>
      <c r="L147" s="19">
        <v>50</v>
      </c>
      <c r="M147" s="21">
        <v>40</v>
      </c>
      <c r="N147" s="21">
        <v>13</v>
      </c>
      <c r="P147" s="11" t="s">
        <v>4167</v>
      </c>
      <c r="Q147" s="11" t="s">
        <v>8532</v>
      </c>
      <c r="S147" s="21">
        <f>IF(P147='Menu tendina'!A$5,0,IF(P147='Menu tendina'!A$4,'1. Precursorie'!N147/2,IF(P147='Menu tendina'!A$3,'1. Precursorie'!N147,IF(P147='Menu tendina'!A$2,'1. Precursorie'!M147,0))))</f>
        <v>40</v>
      </c>
    </row>
    <row r="148" spans="1:19" x14ac:dyDescent="0.25">
      <c r="A148" s="9" t="s">
        <v>4048</v>
      </c>
      <c r="B148" s="9" t="s">
        <v>4193</v>
      </c>
      <c r="C148" s="11" t="s">
        <v>182</v>
      </c>
      <c r="D148" s="11">
        <v>2021</v>
      </c>
      <c r="E148" s="11">
        <v>48</v>
      </c>
      <c r="F148" s="9">
        <v>5000</v>
      </c>
      <c r="G148" s="14" t="s">
        <v>165</v>
      </c>
      <c r="H148" s="9" t="s">
        <v>183</v>
      </c>
      <c r="I148" s="9"/>
      <c r="J148" s="11" t="s">
        <v>0</v>
      </c>
      <c r="K148" s="9" t="s">
        <v>173</v>
      </c>
      <c r="L148" s="19">
        <v>100</v>
      </c>
      <c r="M148" s="21">
        <v>45</v>
      </c>
      <c r="N148" s="21">
        <v>20</v>
      </c>
      <c r="P148" s="11" t="s">
        <v>4167</v>
      </c>
      <c r="Q148" s="11" t="s">
        <v>4171</v>
      </c>
      <c r="S148" s="21">
        <f>IF(P148='Menu tendina'!A$5,0,IF(P148='Menu tendina'!A$4,'1. Precursorie'!N148/2,IF(P148='Menu tendina'!A$3,'1. Precursorie'!N148,IF(P148='Menu tendina'!A$2,'1. Precursorie'!M148,0))))</f>
        <v>45</v>
      </c>
    </row>
    <row r="149" spans="1:19" x14ac:dyDescent="0.25">
      <c r="A149" s="9" t="s">
        <v>4048</v>
      </c>
      <c r="B149" s="9" t="s">
        <v>4193</v>
      </c>
      <c r="C149" s="11" t="s">
        <v>184</v>
      </c>
      <c r="D149" s="11">
        <v>2022</v>
      </c>
      <c r="E149" s="11">
        <v>49</v>
      </c>
      <c r="F149" s="9">
        <v>10000</v>
      </c>
      <c r="G149" s="14" t="s">
        <v>165</v>
      </c>
      <c r="H149" s="9" t="s">
        <v>183</v>
      </c>
      <c r="I149" s="9"/>
      <c r="J149" s="11" t="s">
        <v>0</v>
      </c>
      <c r="K149" s="9" t="s">
        <v>173</v>
      </c>
      <c r="L149" s="19">
        <v>50</v>
      </c>
      <c r="M149" s="21">
        <v>50</v>
      </c>
      <c r="N149" s="21">
        <v>25</v>
      </c>
      <c r="P149" s="11" t="s">
        <v>4168</v>
      </c>
      <c r="Q149" s="11"/>
      <c r="S149" s="21">
        <f>IF(P149='Menu tendina'!A$5,0,IF(P149='Menu tendina'!A$4,'1. Precursorie'!N149/2,IF(P149='Menu tendina'!A$3,'1. Precursorie'!N149,IF(P149='Menu tendina'!A$2,'1. Precursorie'!M149,0))))</f>
        <v>25</v>
      </c>
    </row>
    <row r="150" spans="1:19" x14ac:dyDescent="0.25">
      <c r="A150" s="9" t="s">
        <v>4048</v>
      </c>
      <c r="B150" s="9" t="s">
        <v>4193</v>
      </c>
      <c r="C150" s="11" t="s">
        <v>185</v>
      </c>
      <c r="D150" s="11">
        <v>2023</v>
      </c>
      <c r="E150" s="11">
        <v>50</v>
      </c>
      <c r="F150" s="9">
        <v>5000</v>
      </c>
      <c r="G150" s="14" t="s">
        <v>165</v>
      </c>
      <c r="H150" s="9" t="s">
        <v>186</v>
      </c>
      <c r="I150" s="9"/>
      <c r="J150" s="11" t="s">
        <v>0</v>
      </c>
      <c r="K150" s="9" t="s">
        <v>173</v>
      </c>
      <c r="L150" s="19">
        <v>100</v>
      </c>
      <c r="M150" s="21">
        <v>50</v>
      </c>
      <c r="N150" s="21">
        <v>20</v>
      </c>
      <c r="P150" s="11" t="s">
        <v>4168</v>
      </c>
      <c r="Q150" s="11"/>
      <c r="S150" s="21">
        <f>IF(P150='Menu tendina'!A$5,0,IF(P150='Menu tendina'!A$4,'1. Precursorie'!N150/2,IF(P150='Menu tendina'!A$3,'1. Precursorie'!N150,IF(P150='Menu tendina'!A$2,'1. Precursorie'!M150,0))))</f>
        <v>20</v>
      </c>
    </row>
    <row r="151" spans="1:19" x14ac:dyDescent="0.25">
      <c r="A151" s="9" t="s">
        <v>4048</v>
      </c>
      <c r="B151" s="9" t="s">
        <v>4193</v>
      </c>
      <c r="C151" s="11" t="s">
        <v>187</v>
      </c>
      <c r="D151" s="11">
        <v>2024</v>
      </c>
      <c r="E151" s="11">
        <v>51</v>
      </c>
      <c r="F151" s="9">
        <v>10000</v>
      </c>
      <c r="G151" s="14" t="s">
        <v>165</v>
      </c>
      <c r="H151" s="9" t="s">
        <v>186</v>
      </c>
      <c r="I151" s="9"/>
      <c r="J151" s="11" t="s">
        <v>0</v>
      </c>
      <c r="K151" s="9" t="s">
        <v>173</v>
      </c>
      <c r="L151" s="19">
        <v>50</v>
      </c>
      <c r="M151" s="21">
        <v>60</v>
      </c>
      <c r="N151" s="21">
        <v>25</v>
      </c>
      <c r="P151" s="11" t="s">
        <v>4168</v>
      </c>
      <c r="Q151" s="11"/>
      <c r="S151" s="21">
        <f>IF(P151='Menu tendina'!A$5,0,IF(P151='Menu tendina'!A$4,'1. Precursorie'!N151/2,IF(P151='Menu tendina'!A$3,'1. Precursorie'!N151,IF(P151='Menu tendina'!A$2,'1. Precursorie'!M151,0))))</f>
        <v>25</v>
      </c>
    </row>
    <row r="152" spans="1:19" x14ac:dyDescent="0.25">
      <c r="A152" s="9" t="s">
        <v>4048</v>
      </c>
      <c r="B152" s="9" t="s">
        <v>4193</v>
      </c>
      <c r="C152" s="11" t="s">
        <v>188</v>
      </c>
      <c r="D152" s="11">
        <v>2025</v>
      </c>
      <c r="E152" s="11">
        <v>52</v>
      </c>
      <c r="F152" s="9">
        <v>5000</v>
      </c>
      <c r="G152" s="14" t="s">
        <v>165</v>
      </c>
      <c r="H152" s="9" t="s">
        <v>189</v>
      </c>
      <c r="I152" s="9"/>
      <c r="J152" s="11" t="s">
        <v>0</v>
      </c>
      <c r="K152" s="9" t="s">
        <v>173</v>
      </c>
      <c r="L152" s="19">
        <v>100</v>
      </c>
      <c r="M152" s="21">
        <v>30</v>
      </c>
      <c r="N152" s="21">
        <v>7</v>
      </c>
      <c r="P152" s="11" t="s">
        <v>4167</v>
      </c>
      <c r="Q152" s="11" t="s">
        <v>4171</v>
      </c>
      <c r="S152" s="21">
        <f>IF(P152='Menu tendina'!A$5,0,IF(P152='Menu tendina'!A$4,'1. Precursorie'!N152/2,IF(P152='Menu tendina'!A$3,'1. Precursorie'!N152,IF(P152='Menu tendina'!A$2,'1. Precursorie'!M152,0))))</f>
        <v>30</v>
      </c>
    </row>
    <row r="153" spans="1:19" x14ac:dyDescent="0.25">
      <c r="A153" s="15" t="s">
        <v>4048</v>
      </c>
      <c r="B153" s="15" t="s">
        <v>4193</v>
      </c>
      <c r="C153" s="16" t="s">
        <v>190</v>
      </c>
      <c r="D153" s="16" t="s">
        <v>0</v>
      </c>
      <c r="E153" s="16" t="s">
        <v>0</v>
      </c>
      <c r="F153" s="15">
        <v>5000</v>
      </c>
      <c r="G153" s="18" t="s">
        <v>165</v>
      </c>
      <c r="H153" s="15" t="s">
        <v>189</v>
      </c>
      <c r="I153" s="15" t="s">
        <v>4199</v>
      </c>
      <c r="J153" s="16" t="s">
        <v>4074</v>
      </c>
      <c r="K153" s="15" t="s">
        <v>173</v>
      </c>
      <c r="L153" s="20" t="s">
        <v>0</v>
      </c>
      <c r="M153" s="22">
        <v>40</v>
      </c>
      <c r="N153" s="22">
        <v>9</v>
      </c>
      <c r="P153" s="16" t="s">
        <v>4170</v>
      </c>
      <c r="Q153" s="16"/>
      <c r="S153" s="21">
        <f>IF(P153='Menu tendina'!A$5,0,IF(P153='Menu tendina'!A$4,'1. Precursorie'!N153/2,IF(P153='Menu tendina'!A$3,'1. Precursorie'!N153,IF(P153='Menu tendina'!A$2,'1. Precursorie'!M153,0))))</f>
        <v>0</v>
      </c>
    </row>
    <row r="154" spans="1:19" x14ac:dyDescent="0.25">
      <c r="A154" s="9" t="s">
        <v>4048</v>
      </c>
      <c r="B154" s="9" t="s">
        <v>4193</v>
      </c>
      <c r="C154" s="11" t="s">
        <v>191</v>
      </c>
      <c r="D154" s="11">
        <v>2026</v>
      </c>
      <c r="E154" s="11">
        <v>53</v>
      </c>
      <c r="F154" s="9">
        <v>10000</v>
      </c>
      <c r="G154" s="14" t="s">
        <v>165</v>
      </c>
      <c r="H154" s="9" t="s">
        <v>189</v>
      </c>
      <c r="I154" s="9"/>
      <c r="J154" s="11" t="s">
        <v>0</v>
      </c>
      <c r="K154" s="9" t="s">
        <v>173</v>
      </c>
      <c r="L154" s="19">
        <v>50</v>
      </c>
      <c r="M154" s="21">
        <v>35</v>
      </c>
      <c r="N154" s="21">
        <v>14</v>
      </c>
      <c r="P154" s="11" t="s">
        <v>4167</v>
      </c>
      <c r="Q154" s="11" t="s">
        <v>4171</v>
      </c>
      <c r="S154" s="21">
        <f>IF(P154='Menu tendina'!A$5,0,IF(P154='Menu tendina'!A$4,'1. Precursorie'!N154/2,IF(P154='Menu tendina'!A$3,'1. Precursorie'!N154,IF(P154='Menu tendina'!A$2,'1. Precursorie'!M154,0))))</f>
        <v>35</v>
      </c>
    </row>
    <row r="155" spans="1:19" x14ac:dyDescent="0.25">
      <c r="A155" s="15" t="s">
        <v>4048</v>
      </c>
      <c r="B155" s="15" t="s">
        <v>4193</v>
      </c>
      <c r="C155" s="16" t="s">
        <v>192</v>
      </c>
      <c r="D155" s="16" t="s">
        <v>0</v>
      </c>
      <c r="E155" s="16" t="s">
        <v>0</v>
      </c>
      <c r="F155" s="15">
        <v>10000</v>
      </c>
      <c r="G155" s="18" t="s">
        <v>165</v>
      </c>
      <c r="H155" s="15" t="s">
        <v>189</v>
      </c>
      <c r="I155" s="15" t="s">
        <v>4199</v>
      </c>
      <c r="J155" s="16" t="s">
        <v>4074</v>
      </c>
      <c r="K155" s="15" t="s">
        <v>173</v>
      </c>
      <c r="L155" s="20" t="s">
        <v>0</v>
      </c>
      <c r="M155" s="22">
        <v>45</v>
      </c>
      <c r="N155" s="22">
        <v>17</v>
      </c>
      <c r="P155" s="16" t="s">
        <v>4167</v>
      </c>
      <c r="Q155" s="16" t="s">
        <v>4171</v>
      </c>
      <c r="S155" s="21">
        <f>IF(P155='Menu tendina'!A$5,0,IF(P155='Menu tendina'!A$4,'1. Precursorie'!N155/2,IF(P155='Menu tendina'!A$3,'1. Precursorie'!N155,IF(P155='Menu tendina'!A$2,'1. Precursorie'!M155,0))))</f>
        <v>45</v>
      </c>
    </row>
    <row r="156" spans="1:19" x14ac:dyDescent="0.25">
      <c r="A156" s="9" t="s">
        <v>4048</v>
      </c>
      <c r="B156" s="9" t="s">
        <v>4193</v>
      </c>
      <c r="C156" s="11" t="s">
        <v>193</v>
      </c>
      <c r="D156" s="11">
        <v>2027</v>
      </c>
      <c r="E156" s="11">
        <v>54</v>
      </c>
      <c r="F156" s="9">
        <v>5000</v>
      </c>
      <c r="G156" s="14" t="s">
        <v>165</v>
      </c>
      <c r="H156" s="9" t="s">
        <v>194</v>
      </c>
      <c r="I156" s="9"/>
      <c r="J156" s="11" t="s">
        <v>0</v>
      </c>
      <c r="K156" s="9" t="s">
        <v>173</v>
      </c>
      <c r="L156" s="19">
        <v>100</v>
      </c>
      <c r="M156" s="21">
        <v>20</v>
      </c>
      <c r="N156" s="21">
        <v>7</v>
      </c>
      <c r="P156" s="11" t="s">
        <v>4167</v>
      </c>
      <c r="Q156" s="11" t="s">
        <v>8531</v>
      </c>
      <c r="S156" s="21">
        <f>IF(P156='Menu tendina'!A$5,0,IF(P156='Menu tendina'!A$4,'1. Precursorie'!N156/2,IF(P156='Menu tendina'!A$3,'1. Precursorie'!N156,IF(P156='Menu tendina'!A$2,'1. Precursorie'!M156,0))))</f>
        <v>20</v>
      </c>
    </row>
    <row r="157" spans="1:19" x14ac:dyDescent="0.25">
      <c r="A157" s="9" t="s">
        <v>4048</v>
      </c>
      <c r="B157" s="9" t="s">
        <v>4193</v>
      </c>
      <c r="C157" s="11" t="s">
        <v>195</v>
      </c>
      <c r="D157" s="11">
        <v>2028</v>
      </c>
      <c r="E157" s="11">
        <v>55</v>
      </c>
      <c r="F157" s="9">
        <v>10000</v>
      </c>
      <c r="G157" s="14" t="s">
        <v>165</v>
      </c>
      <c r="H157" s="9" t="s">
        <v>194</v>
      </c>
      <c r="I157" s="9"/>
      <c r="J157" s="11" t="s">
        <v>0</v>
      </c>
      <c r="K157" s="9" t="s">
        <v>173</v>
      </c>
      <c r="L157" s="19">
        <v>50</v>
      </c>
      <c r="M157" s="21">
        <v>25</v>
      </c>
      <c r="N157" s="21">
        <v>10</v>
      </c>
      <c r="P157" s="11" t="s">
        <v>4167</v>
      </c>
      <c r="Q157" s="11" t="s">
        <v>4171</v>
      </c>
      <c r="S157" s="21">
        <f>IF(P157='Menu tendina'!A$5,0,IF(P157='Menu tendina'!A$4,'1. Precursorie'!N157/2,IF(P157='Menu tendina'!A$3,'1. Precursorie'!N157,IF(P157='Menu tendina'!A$2,'1. Precursorie'!M157,0))))</f>
        <v>25</v>
      </c>
    </row>
    <row r="158" spans="1:19" x14ac:dyDescent="0.25">
      <c r="A158" s="9" t="s">
        <v>4048</v>
      </c>
      <c r="B158" s="9" t="s">
        <v>4193</v>
      </c>
      <c r="C158" s="11" t="s">
        <v>196</v>
      </c>
      <c r="D158" s="11">
        <v>2029</v>
      </c>
      <c r="E158" s="11">
        <v>56</v>
      </c>
      <c r="F158" s="9">
        <v>5000</v>
      </c>
      <c r="G158" s="14" t="s">
        <v>165</v>
      </c>
      <c r="H158" s="9" t="s">
        <v>197</v>
      </c>
      <c r="I158" s="9"/>
      <c r="J158" s="11" t="s">
        <v>0</v>
      </c>
      <c r="K158" s="9" t="s">
        <v>173</v>
      </c>
      <c r="L158" s="19">
        <v>100</v>
      </c>
      <c r="M158" s="21">
        <v>30</v>
      </c>
      <c r="N158" s="21">
        <v>18</v>
      </c>
      <c r="P158" s="11" t="s">
        <v>4167</v>
      </c>
      <c r="Q158" s="11" t="s">
        <v>8532</v>
      </c>
      <c r="S158" s="21">
        <f>IF(P158='Menu tendina'!A$5,0,IF(P158='Menu tendina'!A$4,'1. Precursorie'!N158/2,IF(P158='Menu tendina'!A$3,'1. Precursorie'!N158,IF(P158='Menu tendina'!A$2,'1. Precursorie'!M158,0))))</f>
        <v>30</v>
      </c>
    </row>
    <row r="159" spans="1:19" x14ac:dyDescent="0.25">
      <c r="A159" s="9" t="s">
        <v>4048</v>
      </c>
      <c r="B159" s="9" t="s">
        <v>4193</v>
      </c>
      <c r="C159" s="11" t="s">
        <v>198</v>
      </c>
      <c r="D159" s="11">
        <v>2030</v>
      </c>
      <c r="E159" s="11">
        <v>57</v>
      </c>
      <c r="F159" s="9">
        <v>10000</v>
      </c>
      <c r="G159" s="14" t="s">
        <v>165</v>
      </c>
      <c r="H159" s="9" t="s">
        <v>197</v>
      </c>
      <c r="I159" s="9"/>
      <c r="J159" s="11" t="s">
        <v>0</v>
      </c>
      <c r="K159" s="9" t="s">
        <v>173</v>
      </c>
      <c r="L159" s="19">
        <v>50</v>
      </c>
      <c r="M159" s="21">
        <v>80</v>
      </c>
      <c r="N159" s="21">
        <v>22</v>
      </c>
      <c r="P159" s="11" t="s">
        <v>4169</v>
      </c>
      <c r="Q159" s="11"/>
      <c r="S159" s="21">
        <f>IF(P159='Menu tendina'!A$5,0,IF(P159='Menu tendina'!A$4,'1. Precursorie'!N159/2,IF(P159='Menu tendina'!A$3,'1. Precursorie'!N159,IF(P159='Menu tendina'!A$2,'1. Precursorie'!M159,0))))</f>
        <v>11</v>
      </c>
    </row>
    <row r="160" spans="1:19" x14ac:dyDescent="0.25">
      <c r="A160" s="9" t="s">
        <v>4048</v>
      </c>
      <c r="B160" s="9" t="s">
        <v>4193</v>
      </c>
      <c r="C160" s="11" t="s">
        <v>199</v>
      </c>
      <c r="D160" s="11">
        <v>2031</v>
      </c>
      <c r="E160" s="11">
        <v>58</v>
      </c>
      <c r="F160" s="9">
        <v>5000</v>
      </c>
      <c r="G160" s="14" t="s">
        <v>165</v>
      </c>
      <c r="H160" s="9" t="s">
        <v>200</v>
      </c>
      <c r="I160" s="9"/>
      <c r="J160" s="11" t="s">
        <v>0</v>
      </c>
      <c r="K160" s="9" t="s">
        <v>173</v>
      </c>
      <c r="L160" s="19">
        <v>100</v>
      </c>
      <c r="M160" s="21">
        <v>40</v>
      </c>
      <c r="N160" s="21">
        <v>20</v>
      </c>
      <c r="P160" s="11" t="s">
        <v>4168</v>
      </c>
      <c r="Q160" s="11"/>
      <c r="S160" s="21">
        <f>IF(P160='Menu tendina'!A$5,0,IF(P160='Menu tendina'!A$4,'1. Precursorie'!N160/2,IF(P160='Menu tendina'!A$3,'1. Precursorie'!N160,IF(P160='Menu tendina'!A$2,'1. Precursorie'!M160,0))))</f>
        <v>20</v>
      </c>
    </row>
    <row r="161" spans="1:19" x14ac:dyDescent="0.25">
      <c r="A161" s="9" t="s">
        <v>4048</v>
      </c>
      <c r="B161" s="9" t="s">
        <v>4193</v>
      </c>
      <c r="C161" s="11" t="s">
        <v>201</v>
      </c>
      <c r="D161" s="11">
        <v>2032</v>
      </c>
      <c r="E161" s="11">
        <v>59</v>
      </c>
      <c r="F161" s="9">
        <v>10000</v>
      </c>
      <c r="G161" s="14" t="s">
        <v>165</v>
      </c>
      <c r="H161" s="9" t="s">
        <v>200</v>
      </c>
      <c r="I161" s="9"/>
      <c r="J161" s="11" t="s">
        <v>0</v>
      </c>
      <c r="K161" s="9" t="s">
        <v>173</v>
      </c>
      <c r="L161" s="19">
        <v>50</v>
      </c>
      <c r="M161" s="21">
        <v>60</v>
      </c>
      <c r="N161" s="21">
        <v>25</v>
      </c>
      <c r="P161" s="11" t="s">
        <v>4167</v>
      </c>
      <c r="Q161" s="11" t="s">
        <v>4171</v>
      </c>
      <c r="S161" s="21">
        <f>IF(P161='Menu tendina'!A$5,0,IF(P161='Menu tendina'!A$4,'1. Precursorie'!N161/2,IF(P161='Menu tendina'!A$3,'1. Precursorie'!N161,IF(P161='Menu tendina'!A$2,'1. Precursorie'!M161,0))))</f>
        <v>60</v>
      </c>
    </row>
    <row r="162" spans="1:19" x14ac:dyDescent="0.25">
      <c r="A162" s="9" t="s">
        <v>4048</v>
      </c>
      <c r="B162" s="9" t="s">
        <v>4193</v>
      </c>
      <c r="C162" s="11" t="s">
        <v>202</v>
      </c>
      <c r="D162" s="11" t="s">
        <v>4126</v>
      </c>
      <c r="E162" s="11">
        <v>7</v>
      </c>
      <c r="F162" s="9">
        <v>5000</v>
      </c>
      <c r="G162" s="14" t="s">
        <v>165</v>
      </c>
      <c r="H162" s="9" t="s">
        <v>205</v>
      </c>
      <c r="I162" s="9" t="s">
        <v>4197</v>
      </c>
      <c r="J162" s="11" t="s">
        <v>0</v>
      </c>
      <c r="K162" s="9" t="s">
        <v>2</v>
      </c>
      <c r="L162" s="19">
        <v>100</v>
      </c>
      <c r="M162" s="21">
        <v>30</v>
      </c>
      <c r="N162" s="21">
        <v>10</v>
      </c>
      <c r="P162" s="11" t="s">
        <v>4168</v>
      </c>
      <c r="Q162" s="11"/>
      <c r="S162" s="21">
        <f>IF(P162='Menu tendina'!A$5,0,IF(P162='Menu tendina'!A$4,'1. Precursorie'!N162/2,IF(P162='Menu tendina'!A$3,'1. Precursorie'!N162,IF(P162='Menu tendina'!A$2,'1. Precursorie'!M162,0))))</f>
        <v>10</v>
      </c>
    </row>
    <row r="163" spans="1:19" x14ac:dyDescent="0.25">
      <c r="A163" s="15" t="s">
        <v>4048</v>
      </c>
      <c r="B163" s="15" t="s">
        <v>4193</v>
      </c>
      <c r="C163" s="16" t="s">
        <v>203</v>
      </c>
      <c r="D163" s="16">
        <v>2033</v>
      </c>
      <c r="E163" s="16" t="s">
        <v>4127</v>
      </c>
      <c r="F163" s="15">
        <v>5000</v>
      </c>
      <c r="G163" s="18" t="s">
        <v>165</v>
      </c>
      <c r="H163" s="15" t="s">
        <v>205</v>
      </c>
      <c r="I163" s="15" t="s">
        <v>4198</v>
      </c>
      <c r="J163" s="16" t="s">
        <v>4074</v>
      </c>
      <c r="K163" s="15" t="s">
        <v>2</v>
      </c>
      <c r="L163" s="20">
        <v>40</v>
      </c>
      <c r="M163" s="22">
        <v>45</v>
      </c>
      <c r="N163" s="22">
        <v>13</v>
      </c>
      <c r="P163" s="16" t="s">
        <v>4168</v>
      </c>
      <c r="Q163" s="16"/>
      <c r="S163" s="21">
        <f>IF(P163='Menu tendina'!A$5,0,IF(P163='Menu tendina'!A$4,'1. Precursorie'!N163/2,IF(P163='Menu tendina'!A$3,'1. Precursorie'!N163,IF(P163='Menu tendina'!A$2,'1. Precursorie'!M163,0))))</f>
        <v>13</v>
      </c>
    </row>
    <row r="164" spans="1:19" x14ac:dyDescent="0.25">
      <c r="A164" s="9" t="s">
        <v>4048</v>
      </c>
      <c r="B164" s="9" t="s">
        <v>4193</v>
      </c>
      <c r="C164" s="11" t="s">
        <v>204</v>
      </c>
      <c r="D164" s="11">
        <v>2034</v>
      </c>
      <c r="E164" s="11">
        <v>8</v>
      </c>
      <c r="F164" s="9">
        <v>10000</v>
      </c>
      <c r="G164" s="14" t="s">
        <v>165</v>
      </c>
      <c r="H164" s="9" t="s">
        <v>205</v>
      </c>
      <c r="I164" s="9"/>
      <c r="J164" s="11" t="s">
        <v>0</v>
      </c>
      <c r="K164" s="9" t="s">
        <v>2</v>
      </c>
      <c r="L164" s="19">
        <v>80</v>
      </c>
      <c r="M164" s="21">
        <v>40</v>
      </c>
      <c r="N164" s="21">
        <v>13</v>
      </c>
      <c r="P164" s="11" t="s">
        <v>4168</v>
      </c>
      <c r="Q164" s="11"/>
      <c r="S164" s="21">
        <f>IF(P164='Menu tendina'!A$5,0,IF(P164='Menu tendina'!A$4,'1. Precursorie'!N164/2,IF(P164='Menu tendina'!A$3,'1. Precursorie'!N164,IF(P164='Menu tendina'!A$2,'1. Precursorie'!M164,0))))</f>
        <v>13</v>
      </c>
    </row>
    <row r="165" spans="1:19" x14ac:dyDescent="0.25">
      <c r="A165" s="9" t="s">
        <v>4048</v>
      </c>
      <c r="B165" s="9" t="s">
        <v>4193</v>
      </c>
      <c r="C165" s="11" t="s">
        <v>206</v>
      </c>
      <c r="D165" s="11">
        <v>2035</v>
      </c>
      <c r="E165" s="11">
        <v>60</v>
      </c>
      <c r="F165" s="9">
        <v>5000</v>
      </c>
      <c r="G165" s="14" t="s">
        <v>165</v>
      </c>
      <c r="H165" s="9" t="s">
        <v>205</v>
      </c>
      <c r="I165" s="9"/>
      <c r="J165" s="11" t="s">
        <v>0</v>
      </c>
      <c r="K165" s="9" t="s">
        <v>173</v>
      </c>
      <c r="L165" s="19">
        <v>100</v>
      </c>
      <c r="M165" s="21">
        <v>30</v>
      </c>
      <c r="N165" s="21">
        <v>7</v>
      </c>
      <c r="P165" s="11" t="s">
        <v>4167</v>
      </c>
      <c r="Q165" s="11" t="s">
        <v>8532</v>
      </c>
      <c r="S165" s="21">
        <f>IF(P165='Menu tendina'!A$5,0,IF(P165='Menu tendina'!A$4,'1. Precursorie'!N165/2,IF(P165='Menu tendina'!A$3,'1. Precursorie'!N165,IF(P165='Menu tendina'!A$2,'1. Precursorie'!M165,0))))</f>
        <v>30</v>
      </c>
    </row>
    <row r="166" spans="1:19" x14ac:dyDescent="0.25">
      <c r="A166" s="9" t="s">
        <v>4048</v>
      </c>
      <c r="B166" s="9" t="s">
        <v>4193</v>
      </c>
      <c r="C166" s="11" t="s">
        <v>207</v>
      </c>
      <c r="D166" s="11">
        <v>2036</v>
      </c>
      <c r="E166" s="11">
        <v>108</v>
      </c>
      <c r="F166" s="9">
        <v>10000</v>
      </c>
      <c r="G166" s="14" t="s">
        <v>175</v>
      </c>
      <c r="H166" s="9" t="s">
        <v>205</v>
      </c>
      <c r="I166" s="9"/>
      <c r="J166" s="11" t="s">
        <v>0</v>
      </c>
      <c r="K166" s="9" t="s">
        <v>173</v>
      </c>
      <c r="L166" s="19">
        <v>50</v>
      </c>
      <c r="M166" s="21">
        <v>45</v>
      </c>
      <c r="N166" s="21">
        <v>10</v>
      </c>
      <c r="P166" s="11" t="s">
        <v>4167</v>
      </c>
      <c r="Q166" s="11" t="s">
        <v>4171</v>
      </c>
      <c r="S166" s="21">
        <f>IF(P166='Menu tendina'!A$5,0,IF(P166='Menu tendina'!A$4,'1. Precursorie'!N166/2,IF(P166='Menu tendina'!A$3,'1. Precursorie'!N166,IF(P166='Menu tendina'!A$2,'1. Precursorie'!M166,0))))</f>
        <v>45</v>
      </c>
    </row>
    <row r="167" spans="1:19" x14ac:dyDescent="0.25">
      <c r="A167" s="9" t="s">
        <v>4048</v>
      </c>
      <c r="B167" s="9" t="s">
        <v>4193</v>
      </c>
      <c r="C167" s="11" t="s">
        <v>208</v>
      </c>
      <c r="D167" s="11" t="s">
        <v>4128</v>
      </c>
      <c r="E167" s="11">
        <v>9</v>
      </c>
      <c r="F167" s="9">
        <v>5000</v>
      </c>
      <c r="G167" s="14" t="s">
        <v>165</v>
      </c>
      <c r="H167" s="9" t="s">
        <v>211</v>
      </c>
      <c r="I167" s="9" t="s">
        <v>4197</v>
      </c>
      <c r="J167" s="11" t="s">
        <v>0</v>
      </c>
      <c r="K167" s="9" t="s">
        <v>2</v>
      </c>
      <c r="L167" s="19">
        <v>100</v>
      </c>
      <c r="M167" s="21">
        <v>30</v>
      </c>
      <c r="N167" s="21">
        <v>7</v>
      </c>
      <c r="P167" s="11" t="s">
        <v>4167</v>
      </c>
      <c r="Q167" s="11" t="s">
        <v>4171</v>
      </c>
      <c r="S167" s="21">
        <f>IF(P167='Menu tendina'!A$5,0,IF(P167='Menu tendina'!A$4,'1. Precursorie'!N167/2,IF(P167='Menu tendina'!A$3,'1. Precursorie'!N167,IF(P167='Menu tendina'!A$2,'1. Precursorie'!M167,0))))</f>
        <v>30</v>
      </c>
    </row>
    <row r="168" spans="1:19" x14ac:dyDescent="0.25">
      <c r="A168" s="15" t="s">
        <v>4048</v>
      </c>
      <c r="B168" s="15" t="s">
        <v>4193</v>
      </c>
      <c r="C168" s="16" t="s">
        <v>209</v>
      </c>
      <c r="D168" s="16">
        <v>2037</v>
      </c>
      <c r="E168" s="16" t="s">
        <v>1127</v>
      </c>
      <c r="F168" s="15">
        <v>5000</v>
      </c>
      <c r="G168" s="18" t="s">
        <v>165</v>
      </c>
      <c r="H168" s="15" t="s">
        <v>211</v>
      </c>
      <c r="I168" s="15" t="s">
        <v>4198</v>
      </c>
      <c r="J168" s="16" t="s">
        <v>4074</v>
      </c>
      <c r="K168" s="15" t="s">
        <v>2</v>
      </c>
      <c r="L168" s="20">
        <v>40</v>
      </c>
      <c r="M168" s="22">
        <v>40</v>
      </c>
      <c r="N168" s="22">
        <v>10</v>
      </c>
      <c r="P168" s="16" t="s">
        <v>4167</v>
      </c>
      <c r="Q168" s="16" t="s">
        <v>4171</v>
      </c>
      <c r="S168" s="21">
        <f>IF(P168='Menu tendina'!A$5,0,IF(P168='Menu tendina'!A$4,'1. Precursorie'!N168/2,IF(P168='Menu tendina'!A$3,'1. Precursorie'!N168,IF(P168='Menu tendina'!A$2,'1. Precursorie'!M168,0))))</f>
        <v>40</v>
      </c>
    </row>
    <row r="169" spans="1:19" x14ac:dyDescent="0.25">
      <c r="A169" s="9" t="s">
        <v>4048</v>
      </c>
      <c r="B169" s="9" t="s">
        <v>4193</v>
      </c>
      <c r="C169" s="11" t="s">
        <v>210</v>
      </c>
      <c r="D169" s="11">
        <v>2038</v>
      </c>
      <c r="E169" s="11">
        <v>10</v>
      </c>
      <c r="F169" s="9">
        <v>10000</v>
      </c>
      <c r="G169" s="14" t="s">
        <v>165</v>
      </c>
      <c r="H169" s="9" t="s">
        <v>211</v>
      </c>
      <c r="I169" s="9"/>
      <c r="J169" s="11" t="s">
        <v>0</v>
      </c>
      <c r="K169" s="9" t="s">
        <v>2</v>
      </c>
      <c r="L169" s="19">
        <v>80</v>
      </c>
      <c r="M169" s="21">
        <v>35</v>
      </c>
      <c r="N169" s="21">
        <v>8</v>
      </c>
      <c r="P169" s="11" t="s">
        <v>4167</v>
      </c>
      <c r="Q169" s="11" t="s">
        <v>8532</v>
      </c>
      <c r="S169" s="21">
        <f>IF(P169='Menu tendina'!A$5,0,IF(P169='Menu tendina'!A$4,'1. Precursorie'!N169/2,IF(P169='Menu tendina'!A$3,'1. Precursorie'!N169,IF(P169='Menu tendina'!A$2,'1. Precursorie'!M169,0))))</f>
        <v>35</v>
      </c>
    </row>
    <row r="170" spans="1:19" x14ac:dyDescent="0.25">
      <c r="A170" s="9" t="s">
        <v>4048</v>
      </c>
      <c r="B170" s="9" t="s">
        <v>4193</v>
      </c>
      <c r="C170" s="11" t="s">
        <v>212</v>
      </c>
      <c r="D170" s="11">
        <v>2039</v>
      </c>
      <c r="E170" s="11">
        <v>61</v>
      </c>
      <c r="F170" s="9">
        <v>5000</v>
      </c>
      <c r="G170" s="14" t="s">
        <v>165</v>
      </c>
      <c r="H170" s="9" t="s">
        <v>211</v>
      </c>
      <c r="I170" s="9"/>
      <c r="J170" s="11" t="s">
        <v>0</v>
      </c>
      <c r="K170" s="9" t="s">
        <v>173</v>
      </c>
      <c r="L170" s="19">
        <v>100</v>
      </c>
      <c r="M170" s="21">
        <v>25</v>
      </c>
      <c r="N170" s="21">
        <v>7</v>
      </c>
      <c r="P170" s="11" t="s">
        <v>4167</v>
      </c>
      <c r="Q170" s="11" t="s">
        <v>4171</v>
      </c>
      <c r="S170" s="21">
        <f>IF(P170='Menu tendina'!A$5,0,IF(P170='Menu tendina'!A$4,'1. Precursorie'!N170/2,IF(P170='Menu tendina'!A$3,'1. Precursorie'!N170,IF(P170='Menu tendina'!A$2,'1. Precursorie'!M170,0))))</f>
        <v>25</v>
      </c>
    </row>
    <row r="171" spans="1:19" x14ac:dyDescent="0.25">
      <c r="A171" s="9" t="s">
        <v>4048</v>
      </c>
      <c r="B171" s="9" t="s">
        <v>4193</v>
      </c>
      <c r="C171" s="11" t="s">
        <v>213</v>
      </c>
      <c r="D171" s="11">
        <v>2040</v>
      </c>
      <c r="E171" s="11">
        <v>109</v>
      </c>
      <c r="F171" s="9">
        <v>10000</v>
      </c>
      <c r="G171" s="14" t="s">
        <v>175</v>
      </c>
      <c r="H171" s="9" t="s">
        <v>211</v>
      </c>
      <c r="I171" s="9"/>
      <c r="J171" s="11" t="s">
        <v>0</v>
      </c>
      <c r="K171" s="9" t="s">
        <v>173</v>
      </c>
      <c r="L171" s="19">
        <v>50</v>
      </c>
      <c r="M171" s="21">
        <v>35</v>
      </c>
      <c r="N171" s="21">
        <v>8</v>
      </c>
      <c r="P171" s="11" t="s">
        <v>4167</v>
      </c>
      <c r="Q171" s="11" t="s">
        <v>4171</v>
      </c>
      <c r="S171" s="21">
        <f>IF(P171='Menu tendina'!A$5,0,IF(P171='Menu tendina'!A$4,'1. Precursorie'!N171/2,IF(P171='Menu tendina'!A$3,'1. Precursorie'!N171,IF(P171='Menu tendina'!A$2,'1. Precursorie'!M171,0))))</f>
        <v>35</v>
      </c>
    </row>
    <row r="172" spans="1:19" x14ac:dyDescent="0.25">
      <c r="A172" s="9" t="s">
        <v>4048</v>
      </c>
      <c r="B172" s="9" t="s">
        <v>4193</v>
      </c>
      <c r="C172" s="11" t="s">
        <v>214</v>
      </c>
      <c r="D172" s="11" t="s">
        <v>4129</v>
      </c>
      <c r="E172" s="11">
        <v>11</v>
      </c>
      <c r="F172" s="9">
        <v>5000</v>
      </c>
      <c r="G172" s="14" t="s">
        <v>165</v>
      </c>
      <c r="H172" s="9" t="s">
        <v>217</v>
      </c>
      <c r="I172" s="9" t="s">
        <v>4197</v>
      </c>
      <c r="J172" s="11" t="s">
        <v>0</v>
      </c>
      <c r="K172" s="9" t="s">
        <v>2</v>
      </c>
      <c r="L172" s="19">
        <v>100</v>
      </c>
      <c r="M172" s="21">
        <v>15</v>
      </c>
      <c r="N172" s="21">
        <v>7</v>
      </c>
      <c r="P172" s="11" t="s">
        <v>4167</v>
      </c>
      <c r="Q172" s="11" t="s">
        <v>8532</v>
      </c>
      <c r="S172" s="21">
        <f>IF(P172='Menu tendina'!A$5,0,IF(P172='Menu tendina'!A$4,'1. Precursorie'!N172/2,IF(P172='Menu tendina'!A$3,'1. Precursorie'!N172,IF(P172='Menu tendina'!A$2,'1. Precursorie'!M172,0))))</f>
        <v>15</v>
      </c>
    </row>
    <row r="173" spans="1:19" x14ac:dyDescent="0.25">
      <c r="A173" s="15" t="s">
        <v>4048</v>
      </c>
      <c r="B173" s="15" t="s">
        <v>4193</v>
      </c>
      <c r="C173" s="16" t="s">
        <v>215</v>
      </c>
      <c r="D173" s="16">
        <v>2041</v>
      </c>
      <c r="E173" s="16" t="s">
        <v>4130</v>
      </c>
      <c r="F173" s="15">
        <v>5000</v>
      </c>
      <c r="G173" s="18" t="s">
        <v>165</v>
      </c>
      <c r="H173" s="15" t="s">
        <v>217</v>
      </c>
      <c r="I173" s="15" t="s">
        <v>4198</v>
      </c>
      <c r="J173" s="16" t="s">
        <v>4074</v>
      </c>
      <c r="K173" s="15" t="s">
        <v>2</v>
      </c>
      <c r="L173" s="20">
        <v>40</v>
      </c>
      <c r="M173" s="22">
        <v>20</v>
      </c>
      <c r="N173" s="22">
        <v>8</v>
      </c>
      <c r="P173" s="16" t="s">
        <v>4167</v>
      </c>
      <c r="Q173" s="16" t="s">
        <v>8532</v>
      </c>
      <c r="S173" s="21">
        <f>IF(P173='Menu tendina'!A$5,0,IF(P173='Menu tendina'!A$4,'1. Precursorie'!N173/2,IF(P173='Menu tendina'!A$3,'1. Precursorie'!N173,IF(P173='Menu tendina'!A$2,'1. Precursorie'!M173,0))))</f>
        <v>20</v>
      </c>
    </row>
    <row r="174" spans="1:19" x14ac:dyDescent="0.25">
      <c r="A174" s="9" t="s">
        <v>4048</v>
      </c>
      <c r="B174" s="9" t="s">
        <v>4193</v>
      </c>
      <c r="C174" s="11" t="s">
        <v>216</v>
      </c>
      <c r="D174" s="11">
        <v>2042</v>
      </c>
      <c r="E174" s="11">
        <v>12</v>
      </c>
      <c r="F174" s="9">
        <v>10000</v>
      </c>
      <c r="G174" s="14" t="s">
        <v>165</v>
      </c>
      <c r="H174" s="9" t="s">
        <v>217</v>
      </c>
      <c r="I174" s="9"/>
      <c r="J174" s="11" t="s">
        <v>0</v>
      </c>
      <c r="K174" s="9" t="s">
        <v>2</v>
      </c>
      <c r="L174" s="19">
        <v>80</v>
      </c>
      <c r="M174" s="21">
        <v>35</v>
      </c>
      <c r="N174" s="21">
        <v>7</v>
      </c>
      <c r="P174" s="11" t="s">
        <v>4168</v>
      </c>
      <c r="Q174" s="11"/>
      <c r="S174" s="21">
        <f>IF(P174='Menu tendina'!A$5,0,IF(P174='Menu tendina'!A$4,'1. Precursorie'!N174/2,IF(P174='Menu tendina'!A$3,'1. Precursorie'!N174,IF(P174='Menu tendina'!A$2,'1. Precursorie'!M174,0))))</f>
        <v>7</v>
      </c>
    </row>
    <row r="175" spans="1:19" x14ac:dyDescent="0.25">
      <c r="A175" s="9" t="s">
        <v>4048</v>
      </c>
      <c r="B175" s="9" t="s">
        <v>4193</v>
      </c>
      <c r="C175" s="11" t="s">
        <v>218</v>
      </c>
      <c r="D175" s="11" t="s">
        <v>4131</v>
      </c>
      <c r="E175" s="11">
        <v>13</v>
      </c>
      <c r="F175" s="9">
        <v>5000</v>
      </c>
      <c r="G175" s="14" t="s">
        <v>165</v>
      </c>
      <c r="H175" s="9" t="s">
        <v>221</v>
      </c>
      <c r="I175" s="9" t="s">
        <v>4197</v>
      </c>
      <c r="J175" s="11" t="s">
        <v>0</v>
      </c>
      <c r="K175" s="9" t="s">
        <v>2</v>
      </c>
      <c r="L175" s="19">
        <v>100</v>
      </c>
      <c r="M175" s="21">
        <v>35</v>
      </c>
      <c r="N175" s="21">
        <v>8</v>
      </c>
      <c r="P175" s="11" t="s">
        <v>4168</v>
      </c>
      <c r="Q175" s="11"/>
      <c r="S175" s="21">
        <f>IF(P175='Menu tendina'!A$5,0,IF(P175='Menu tendina'!A$4,'1. Precursorie'!N175/2,IF(P175='Menu tendina'!A$3,'1. Precursorie'!N175,IF(P175='Menu tendina'!A$2,'1. Precursorie'!M175,0))))</f>
        <v>8</v>
      </c>
    </row>
    <row r="176" spans="1:19" x14ac:dyDescent="0.25">
      <c r="A176" s="15" t="s">
        <v>4048</v>
      </c>
      <c r="B176" s="15" t="s">
        <v>4193</v>
      </c>
      <c r="C176" s="16" t="s">
        <v>219</v>
      </c>
      <c r="D176" s="16">
        <v>2043</v>
      </c>
      <c r="E176" s="16" t="s">
        <v>1131</v>
      </c>
      <c r="F176" s="15">
        <v>5000</v>
      </c>
      <c r="G176" s="18" t="s">
        <v>165</v>
      </c>
      <c r="H176" s="15" t="s">
        <v>221</v>
      </c>
      <c r="I176" s="15" t="s">
        <v>4198</v>
      </c>
      <c r="J176" s="16" t="s">
        <v>4074</v>
      </c>
      <c r="K176" s="15" t="s">
        <v>2</v>
      </c>
      <c r="L176" s="20">
        <v>40</v>
      </c>
      <c r="M176" s="22">
        <v>45</v>
      </c>
      <c r="N176" s="22">
        <v>10</v>
      </c>
      <c r="P176" s="16" t="s">
        <v>4167</v>
      </c>
      <c r="Q176" s="16" t="s">
        <v>8532</v>
      </c>
      <c r="S176" s="21">
        <f>IF(P176='Menu tendina'!A$5,0,IF(P176='Menu tendina'!A$4,'1. Precursorie'!N176/2,IF(P176='Menu tendina'!A$3,'1. Precursorie'!N176,IF(P176='Menu tendina'!A$2,'1. Precursorie'!M176,0))))</f>
        <v>45</v>
      </c>
    </row>
    <row r="177" spans="1:19" x14ac:dyDescent="0.25">
      <c r="A177" s="9" t="s">
        <v>4048</v>
      </c>
      <c r="B177" s="9" t="s">
        <v>4193</v>
      </c>
      <c r="C177" s="11" t="s">
        <v>220</v>
      </c>
      <c r="D177" s="11">
        <v>2044</v>
      </c>
      <c r="E177" s="11">
        <v>14</v>
      </c>
      <c r="F177" s="9">
        <v>10000</v>
      </c>
      <c r="G177" s="14" t="s">
        <v>165</v>
      </c>
      <c r="H177" s="9" t="s">
        <v>221</v>
      </c>
      <c r="I177" s="9"/>
      <c r="J177" s="11" t="s">
        <v>0</v>
      </c>
      <c r="K177" s="9" t="s">
        <v>2</v>
      </c>
      <c r="L177" s="19">
        <v>80</v>
      </c>
      <c r="M177" s="21">
        <v>40</v>
      </c>
      <c r="N177" s="21">
        <v>13</v>
      </c>
      <c r="P177" s="11" t="s">
        <v>4169</v>
      </c>
      <c r="Q177" s="11"/>
      <c r="S177" s="21">
        <f>IF(P177='Menu tendina'!A$5,0,IF(P177='Menu tendina'!A$4,'1. Precursorie'!N177/2,IF(P177='Menu tendina'!A$3,'1. Precursorie'!N177,IF(P177='Menu tendina'!A$2,'1. Precursorie'!M177,0))))</f>
        <v>6.5</v>
      </c>
    </row>
    <row r="178" spans="1:19" x14ac:dyDescent="0.25">
      <c r="A178" s="9" t="s">
        <v>4048</v>
      </c>
      <c r="B178" s="9" t="s">
        <v>4193</v>
      </c>
      <c r="C178" s="11" t="s">
        <v>222</v>
      </c>
      <c r="D178" s="11">
        <v>2045</v>
      </c>
      <c r="E178" s="11">
        <v>62</v>
      </c>
      <c r="F178" s="9">
        <v>5000</v>
      </c>
      <c r="G178" s="14" t="s">
        <v>165</v>
      </c>
      <c r="H178" s="9" t="s">
        <v>223</v>
      </c>
      <c r="I178" s="9"/>
      <c r="J178" s="11" t="s">
        <v>0</v>
      </c>
      <c r="K178" s="9" t="s">
        <v>173</v>
      </c>
      <c r="L178" s="19">
        <v>100</v>
      </c>
      <c r="M178" s="21">
        <v>30</v>
      </c>
      <c r="N178" s="21">
        <v>7</v>
      </c>
      <c r="P178" s="11" t="s">
        <v>4167</v>
      </c>
      <c r="Q178" s="11" t="s">
        <v>8532</v>
      </c>
      <c r="S178" s="21">
        <f>IF(P178='Menu tendina'!A$5,0,IF(P178='Menu tendina'!A$4,'1. Precursorie'!N178/2,IF(P178='Menu tendina'!A$3,'1. Precursorie'!N178,IF(P178='Menu tendina'!A$2,'1. Precursorie'!M178,0))))</f>
        <v>30</v>
      </c>
    </row>
    <row r="179" spans="1:19" x14ac:dyDescent="0.25">
      <c r="A179" s="9" t="s">
        <v>4048</v>
      </c>
      <c r="B179" s="9" t="s">
        <v>4193</v>
      </c>
      <c r="C179" s="11" t="s">
        <v>224</v>
      </c>
      <c r="D179" s="11">
        <v>2046</v>
      </c>
      <c r="E179" s="11">
        <v>110</v>
      </c>
      <c r="F179" s="9">
        <v>10000</v>
      </c>
      <c r="G179" s="14" t="s">
        <v>175</v>
      </c>
      <c r="H179" s="9" t="s">
        <v>223</v>
      </c>
      <c r="I179" s="9"/>
      <c r="J179" s="11" t="s">
        <v>0</v>
      </c>
      <c r="K179" s="9" t="s">
        <v>173</v>
      </c>
      <c r="L179" s="19">
        <v>50</v>
      </c>
      <c r="M179" s="21">
        <v>35</v>
      </c>
      <c r="N179" s="21">
        <v>14</v>
      </c>
      <c r="P179" s="11" t="s">
        <v>4168</v>
      </c>
      <c r="Q179" s="11"/>
      <c r="S179" s="21">
        <f>IF(P179='Menu tendina'!A$5,0,IF(P179='Menu tendina'!A$4,'1. Precursorie'!N179/2,IF(P179='Menu tendina'!A$3,'1. Precursorie'!N179,IF(P179='Menu tendina'!A$2,'1. Precursorie'!M179,0))))</f>
        <v>14</v>
      </c>
    </row>
    <row r="180" spans="1:19" x14ac:dyDescent="0.25">
      <c r="A180" s="9" t="s">
        <v>4048</v>
      </c>
      <c r="B180" s="9" t="s">
        <v>4193</v>
      </c>
      <c r="C180" s="11" t="s">
        <v>225</v>
      </c>
      <c r="D180" s="11" t="s">
        <v>4132</v>
      </c>
      <c r="E180" s="11">
        <v>15</v>
      </c>
      <c r="F180" s="9">
        <v>5000</v>
      </c>
      <c r="G180" s="14" t="s">
        <v>165</v>
      </c>
      <c r="H180" s="9" t="s">
        <v>228</v>
      </c>
      <c r="I180" s="9" t="s">
        <v>4197</v>
      </c>
      <c r="J180" s="11" t="s">
        <v>0</v>
      </c>
      <c r="K180" s="9" t="s">
        <v>2</v>
      </c>
      <c r="L180" s="19">
        <v>100</v>
      </c>
      <c r="M180" s="21">
        <v>40</v>
      </c>
      <c r="N180" s="21">
        <v>8</v>
      </c>
      <c r="P180" s="11" t="s">
        <v>4167</v>
      </c>
      <c r="Q180" s="11" t="s">
        <v>4171</v>
      </c>
      <c r="S180" s="21">
        <f>IF(P180='Menu tendina'!A$5,0,IF(P180='Menu tendina'!A$4,'1. Precursorie'!N180/2,IF(P180='Menu tendina'!A$3,'1. Precursorie'!N180,IF(P180='Menu tendina'!A$2,'1. Precursorie'!M180,0))))</f>
        <v>40</v>
      </c>
    </row>
    <row r="181" spans="1:19" x14ac:dyDescent="0.25">
      <c r="A181" s="15" t="s">
        <v>4048</v>
      </c>
      <c r="B181" s="15" t="s">
        <v>4193</v>
      </c>
      <c r="C181" s="16" t="s">
        <v>226</v>
      </c>
      <c r="D181" s="16">
        <v>2047</v>
      </c>
      <c r="E181" s="16" t="s">
        <v>4133</v>
      </c>
      <c r="F181" s="15">
        <v>5000</v>
      </c>
      <c r="G181" s="18" t="s">
        <v>165</v>
      </c>
      <c r="H181" s="15" t="s">
        <v>228</v>
      </c>
      <c r="I181" s="15" t="s">
        <v>4198</v>
      </c>
      <c r="J181" s="16" t="s">
        <v>4074</v>
      </c>
      <c r="K181" s="15" t="s">
        <v>2</v>
      </c>
      <c r="L181" s="20">
        <v>40</v>
      </c>
      <c r="M181" s="22">
        <v>50</v>
      </c>
      <c r="N181" s="22">
        <v>15</v>
      </c>
      <c r="P181" s="16" t="s">
        <v>4168</v>
      </c>
      <c r="Q181" s="16"/>
      <c r="S181" s="21">
        <f>IF(P181='Menu tendina'!A$5,0,IF(P181='Menu tendina'!A$4,'1. Precursorie'!N181/2,IF(P181='Menu tendina'!A$3,'1. Precursorie'!N181,IF(P181='Menu tendina'!A$2,'1. Precursorie'!M181,0))))</f>
        <v>15</v>
      </c>
    </row>
    <row r="182" spans="1:19" x14ac:dyDescent="0.25">
      <c r="A182" s="9" t="s">
        <v>4048</v>
      </c>
      <c r="B182" s="9" t="s">
        <v>4193</v>
      </c>
      <c r="C182" s="11" t="s">
        <v>227</v>
      </c>
      <c r="D182" s="11">
        <v>2048</v>
      </c>
      <c r="E182" s="11">
        <v>16</v>
      </c>
      <c r="F182" s="9">
        <v>10000</v>
      </c>
      <c r="G182" s="14" t="s">
        <v>165</v>
      </c>
      <c r="H182" s="9" t="s">
        <v>228</v>
      </c>
      <c r="I182" s="9"/>
      <c r="J182" s="11" t="s">
        <v>0</v>
      </c>
      <c r="K182" s="9" t="s">
        <v>2</v>
      </c>
      <c r="L182" s="19">
        <v>80</v>
      </c>
      <c r="M182" s="21">
        <v>45</v>
      </c>
      <c r="N182" s="21">
        <v>13</v>
      </c>
      <c r="P182" s="11" t="s">
        <v>4168</v>
      </c>
      <c r="Q182" s="11"/>
      <c r="S182" s="21">
        <f>IF(P182='Menu tendina'!A$5,0,IF(P182='Menu tendina'!A$4,'1. Precursorie'!N182/2,IF(P182='Menu tendina'!A$3,'1. Precursorie'!N182,IF(P182='Menu tendina'!A$2,'1. Precursorie'!M182,0))))</f>
        <v>13</v>
      </c>
    </row>
    <row r="183" spans="1:19" x14ac:dyDescent="0.25">
      <c r="A183" s="9" t="s">
        <v>4048</v>
      </c>
      <c r="B183" s="9" t="s">
        <v>4193</v>
      </c>
      <c r="C183" s="11" t="s">
        <v>229</v>
      </c>
      <c r="D183" s="11">
        <v>2049</v>
      </c>
      <c r="E183" s="11">
        <v>63</v>
      </c>
      <c r="F183" s="9">
        <v>5000</v>
      </c>
      <c r="G183" s="14" t="s">
        <v>165</v>
      </c>
      <c r="H183" s="9" t="s">
        <v>228</v>
      </c>
      <c r="I183" s="9"/>
      <c r="J183" s="11" t="s">
        <v>0</v>
      </c>
      <c r="K183" s="9" t="s">
        <v>173</v>
      </c>
      <c r="L183" s="19">
        <v>100</v>
      </c>
      <c r="M183" s="21">
        <v>30</v>
      </c>
      <c r="N183" s="21">
        <v>8</v>
      </c>
      <c r="P183" s="11" t="s">
        <v>4167</v>
      </c>
      <c r="Q183" s="11" t="s">
        <v>8532</v>
      </c>
      <c r="S183" s="21">
        <f>IF(P183='Menu tendina'!A$5,0,IF(P183='Menu tendina'!A$4,'1. Precursorie'!N183/2,IF(P183='Menu tendina'!A$3,'1. Precursorie'!N183,IF(P183='Menu tendina'!A$2,'1. Precursorie'!M183,0))))</f>
        <v>30</v>
      </c>
    </row>
    <row r="184" spans="1:19" x14ac:dyDescent="0.25">
      <c r="A184" s="9" t="s">
        <v>4048</v>
      </c>
      <c r="B184" s="9" t="s">
        <v>4193</v>
      </c>
      <c r="C184" s="11" t="s">
        <v>230</v>
      </c>
      <c r="D184" s="11">
        <v>2050</v>
      </c>
      <c r="E184" s="11">
        <v>111</v>
      </c>
      <c r="F184" s="9">
        <v>10000</v>
      </c>
      <c r="G184" s="14" t="s">
        <v>175</v>
      </c>
      <c r="H184" s="9" t="s">
        <v>228</v>
      </c>
      <c r="I184" s="9"/>
      <c r="J184" s="11" t="s">
        <v>0</v>
      </c>
      <c r="K184" s="9" t="s">
        <v>173</v>
      </c>
      <c r="L184" s="19">
        <v>50</v>
      </c>
      <c r="M184" s="21">
        <v>35</v>
      </c>
      <c r="N184" s="21">
        <v>14</v>
      </c>
      <c r="P184" s="11" t="s">
        <v>4167</v>
      </c>
      <c r="Q184" s="11" t="s">
        <v>8532</v>
      </c>
      <c r="S184" s="21">
        <f>IF(P184='Menu tendina'!A$5,0,IF(P184='Menu tendina'!A$4,'1. Precursorie'!N184/2,IF(P184='Menu tendina'!A$3,'1. Precursorie'!N184,IF(P184='Menu tendina'!A$2,'1. Precursorie'!M184,0))))</f>
        <v>35</v>
      </c>
    </row>
    <row r="185" spans="1:19" x14ac:dyDescent="0.25">
      <c r="A185" s="9" t="s">
        <v>4048</v>
      </c>
      <c r="B185" s="9" t="s">
        <v>4193</v>
      </c>
      <c r="C185" s="11" t="s">
        <v>231</v>
      </c>
      <c r="D185" s="11">
        <v>2051</v>
      </c>
      <c r="E185" s="11">
        <v>64</v>
      </c>
      <c r="F185" s="9">
        <v>5000</v>
      </c>
      <c r="G185" s="14" t="s">
        <v>165</v>
      </c>
      <c r="H185" s="9" t="s">
        <v>232</v>
      </c>
      <c r="I185" s="9"/>
      <c r="J185" s="11" t="s">
        <v>0</v>
      </c>
      <c r="K185" s="9" t="s">
        <v>173</v>
      </c>
      <c r="L185" s="19">
        <v>100</v>
      </c>
      <c r="M185" s="21">
        <v>110</v>
      </c>
      <c r="N185" s="21">
        <v>40</v>
      </c>
      <c r="P185" s="11" t="s">
        <v>4168</v>
      </c>
      <c r="Q185" s="11"/>
      <c r="S185" s="21">
        <f>IF(P185='Menu tendina'!A$5,0,IF(P185='Menu tendina'!A$4,'1. Precursorie'!N185/2,IF(P185='Menu tendina'!A$3,'1. Precursorie'!N185,IF(P185='Menu tendina'!A$2,'1. Precursorie'!M185,0))))</f>
        <v>40</v>
      </c>
    </row>
    <row r="186" spans="1:19" x14ac:dyDescent="0.25">
      <c r="A186" s="9" t="s">
        <v>4048</v>
      </c>
      <c r="B186" s="9" t="s">
        <v>4193</v>
      </c>
      <c r="C186" s="11" t="s">
        <v>233</v>
      </c>
      <c r="D186" s="11">
        <v>2052</v>
      </c>
      <c r="E186" s="11">
        <v>65</v>
      </c>
      <c r="F186" s="9">
        <v>10000</v>
      </c>
      <c r="G186" s="14" t="s">
        <v>165</v>
      </c>
      <c r="H186" s="9" t="s">
        <v>232</v>
      </c>
      <c r="I186" s="9"/>
      <c r="J186" s="11" t="s">
        <v>0</v>
      </c>
      <c r="K186" s="9" t="s">
        <v>173</v>
      </c>
      <c r="L186" s="19">
        <v>50</v>
      </c>
      <c r="M186" s="21">
        <v>150</v>
      </c>
      <c r="N186" s="21">
        <v>45</v>
      </c>
      <c r="P186" s="11" t="s">
        <v>4168</v>
      </c>
      <c r="Q186" s="11"/>
      <c r="S186" s="21">
        <f>IF(P186='Menu tendina'!A$5,0,IF(P186='Menu tendina'!A$4,'1. Precursorie'!N186/2,IF(P186='Menu tendina'!A$3,'1. Precursorie'!N186,IF(P186='Menu tendina'!A$2,'1. Precursorie'!M186,0))))</f>
        <v>45</v>
      </c>
    </row>
    <row r="187" spans="1:19" x14ac:dyDescent="0.25">
      <c r="A187" s="9" t="s">
        <v>4048</v>
      </c>
      <c r="B187" s="9" t="s">
        <v>4193</v>
      </c>
      <c r="C187" s="11" t="s">
        <v>234</v>
      </c>
      <c r="D187" s="11">
        <v>2053</v>
      </c>
      <c r="E187" s="11">
        <v>66</v>
      </c>
      <c r="F187" s="9">
        <v>5000</v>
      </c>
      <c r="G187" s="14" t="s">
        <v>165</v>
      </c>
      <c r="H187" s="9" t="s">
        <v>235</v>
      </c>
      <c r="I187" s="9"/>
      <c r="J187" s="11" t="s">
        <v>0</v>
      </c>
      <c r="K187" s="9" t="s">
        <v>173</v>
      </c>
      <c r="L187" s="19">
        <v>100</v>
      </c>
      <c r="M187" s="21">
        <v>120</v>
      </c>
      <c r="N187" s="21">
        <v>40</v>
      </c>
      <c r="P187" s="11" t="s">
        <v>4167</v>
      </c>
      <c r="Q187" s="11" t="s">
        <v>4172</v>
      </c>
      <c r="S187" s="21">
        <f>IF(P187='Menu tendina'!A$5,0,IF(P187='Menu tendina'!A$4,'1. Precursorie'!N187/2,IF(P187='Menu tendina'!A$3,'1. Precursorie'!N187,IF(P187='Menu tendina'!A$2,'1. Precursorie'!M187,0))))</f>
        <v>120</v>
      </c>
    </row>
    <row r="188" spans="1:19" x14ac:dyDescent="0.25">
      <c r="A188" s="9" t="s">
        <v>4048</v>
      </c>
      <c r="B188" s="9" t="s">
        <v>4193</v>
      </c>
      <c r="C188" s="11" t="s">
        <v>236</v>
      </c>
      <c r="D188" s="11">
        <v>2054</v>
      </c>
      <c r="E188" s="11">
        <v>67</v>
      </c>
      <c r="F188" s="9">
        <v>10000</v>
      </c>
      <c r="G188" s="14" t="s">
        <v>165</v>
      </c>
      <c r="H188" s="9" t="s">
        <v>235</v>
      </c>
      <c r="I188" s="9"/>
      <c r="J188" s="11" t="s">
        <v>0</v>
      </c>
      <c r="K188" s="9" t="s">
        <v>173</v>
      </c>
      <c r="L188" s="19">
        <v>50</v>
      </c>
      <c r="M188" s="21">
        <v>160</v>
      </c>
      <c r="N188" s="21">
        <v>45</v>
      </c>
      <c r="P188" s="11" t="s">
        <v>4168</v>
      </c>
      <c r="Q188" s="11"/>
      <c r="S188" s="21">
        <f>IF(P188='Menu tendina'!A$5,0,IF(P188='Menu tendina'!A$4,'1. Precursorie'!N188/2,IF(P188='Menu tendina'!A$3,'1. Precursorie'!N188,IF(P188='Menu tendina'!A$2,'1. Precursorie'!M188,0))))</f>
        <v>45</v>
      </c>
    </row>
    <row r="189" spans="1:19" x14ac:dyDescent="0.25">
      <c r="A189" s="9" t="s">
        <v>4048</v>
      </c>
      <c r="B189" s="9" t="s">
        <v>4193</v>
      </c>
      <c r="C189" s="11" t="s">
        <v>237</v>
      </c>
      <c r="D189" s="11">
        <v>2055</v>
      </c>
      <c r="E189" s="11">
        <v>68</v>
      </c>
      <c r="F189" s="9">
        <v>5000</v>
      </c>
      <c r="G189" s="14" t="s">
        <v>165</v>
      </c>
      <c r="H189" s="9" t="s">
        <v>238</v>
      </c>
      <c r="I189" s="9"/>
      <c r="J189" s="11" t="s">
        <v>0</v>
      </c>
      <c r="K189" s="9" t="s">
        <v>173</v>
      </c>
      <c r="L189" s="19">
        <v>100</v>
      </c>
      <c r="M189" s="21">
        <v>40</v>
      </c>
      <c r="N189" s="21">
        <v>20</v>
      </c>
      <c r="P189" s="11" t="s">
        <v>4167</v>
      </c>
      <c r="Q189" s="11" t="s">
        <v>4172</v>
      </c>
      <c r="S189" s="21">
        <f>IF(P189='Menu tendina'!A$5,0,IF(P189='Menu tendina'!A$4,'1. Precursorie'!N189/2,IF(P189='Menu tendina'!A$3,'1. Precursorie'!N189,IF(P189='Menu tendina'!A$2,'1. Precursorie'!M189,0))))</f>
        <v>40</v>
      </c>
    </row>
    <row r="190" spans="1:19" x14ac:dyDescent="0.25">
      <c r="A190" s="9" t="s">
        <v>4048</v>
      </c>
      <c r="B190" s="9" t="s">
        <v>4193</v>
      </c>
      <c r="C190" s="11" t="s">
        <v>239</v>
      </c>
      <c r="D190" s="11">
        <v>2056</v>
      </c>
      <c r="E190" s="11">
        <v>69</v>
      </c>
      <c r="F190" s="9">
        <v>10000</v>
      </c>
      <c r="G190" s="14" t="s">
        <v>165</v>
      </c>
      <c r="H190" s="9" t="s">
        <v>238</v>
      </c>
      <c r="I190" s="9"/>
      <c r="J190" s="11" t="s">
        <v>0</v>
      </c>
      <c r="K190" s="9" t="s">
        <v>173</v>
      </c>
      <c r="L190" s="19">
        <v>50</v>
      </c>
      <c r="M190" s="21">
        <v>45</v>
      </c>
      <c r="N190" s="21">
        <v>25</v>
      </c>
      <c r="P190" s="11" t="s">
        <v>4168</v>
      </c>
      <c r="Q190" s="11"/>
      <c r="S190" s="21">
        <f>IF(P190='Menu tendina'!A$5,0,IF(P190='Menu tendina'!A$4,'1. Precursorie'!N190/2,IF(P190='Menu tendina'!A$3,'1. Precursorie'!N190,IF(P190='Menu tendina'!A$2,'1. Precursorie'!M190,0))))</f>
        <v>25</v>
      </c>
    </row>
    <row r="191" spans="1:19" x14ac:dyDescent="0.25">
      <c r="A191" s="9" t="s">
        <v>4048</v>
      </c>
      <c r="B191" s="9" t="s">
        <v>4193</v>
      </c>
      <c r="C191" s="11" t="s">
        <v>240</v>
      </c>
      <c r="D191" s="11">
        <v>2057</v>
      </c>
      <c r="E191" s="11">
        <v>70</v>
      </c>
      <c r="F191" s="9">
        <v>5000</v>
      </c>
      <c r="G191" s="14" t="s">
        <v>165</v>
      </c>
      <c r="H191" s="9" t="s">
        <v>241</v>
      </c>
      <c r="I191" s="9"/>
      <c r="J191" s="11" t="s">
        <v>0</v>
      </c>
      <c r="K191" s="9" t="s">
        <v>173</v>
      </c>
      <c r="L191" s="19">
        <v>100</v>
      </c>
      <c r="M191" s="21">
        <v>40</v>
      </c>
      <c r="N191" s="21">
        <v>20</v>
      </c>
      <c r="P191" s="11" t="s">
        <v>4168</v>
      </c>
      <c r="Q191" s="11"/>
      <c r="S191" s="21">
        <f>IF(P191='Menu tendina'!A$5,0,IF(P191='Menu tendina'!A$4,'1. Precursorie'!N191/2,IF(P191='Menu tendina'!A$3,'1. Precursorie'!N191,IF(P191='Menu tendina'!A$2,'1. Precursorie'!M191,0))))</f>
        <v>20</v>
      </c>
    </row>
    <row r="192" spans="1:19" x14ac:dyDescent="0.25">
      <c r="A192" s="9" t="s">
        <v>4048</v>
      </c>
      <c r="B192" s="9" t="s">
        <v>4193</v>
      </c>
      <c r="C192" s="11" t="s">
        <v>242</v>
      </c>
      <c r="D192" s="11">
        <v>2058</v>
      </c>
      <c r="E192" s="11">
        <v>71</v>
      </c>
      <c r="F192" s="9">
        <v>10000</v>
      </c>
      <c r="G192" s="14" t="s">
        <v>165</v>
      </c>
      <c r="H192" s="9" t="s">
        <v>241</v>
      </c>
      <c r="I192" s="9"/>
      <c r="J192" s="11" t="s">
        <v>0</v>
      </c>
      <c r="K192" s="9" t="s">
        <v>173</v>
      </c>
      <c r="L192" s="19">
        <v>50</v>
      </c>
      <c r="M192" s="21">
        <v>45</v>
      </c>
      <c r="N192" s="21">
        <v>25</v>
      </c>
      <c r="P192" s="11" t="s">
        <v>4167</v>
      </c>
      <c r="Q192" s="11" t="s">
        <v>8532</v>
      </c>
      <c r="S192" s="21">
        <f>IF(P192='Menu tendina'!A$5,0,IF(P192='Menu tendina'!A$4,'1. Precursorie'!N192/2,IF(P192='Menu tendina'!A$3,'1. Precursorie'!N192,IF(P192='Menu tendina'!A$2,'1. Precursorie'!M192,0))))</f>
        <v>45</v>
      </c>
    </row>
    <row r="193" spans="1:19" x14ac:dyDescent="0.25">
      <c r="A193" s="9" t="s">
        <v>4048</v>
      </c>
      <c r="B193" s="9" t="s">
        <v>4193</v>
      </c>
      <c r="C193" s="11" t="s">
        <v>243</v>
      </c>
      <c r="D193" s="11">
        <v>2059</v>
      </c>
      <c r="E193" s="11">
        <v>72</v>
      </c>
      <c r="F193" s="9">
        <v>5000</v>
      </c>
      <c r="G193" s="14" t="s">
        <v>165</v>
      </c>
      <c r="H193" s="9" t="s">
        <v>244</v>
      </c>
      <c r="I193" s="9"/>
      <c r="J193" s="11" t="s">
        <v>0</v>
      </c>
      <c r="K193" s="9" t="s">
        <v>173</v>
      </c>
      <c r="L193" s="19">
        <v>100</v>
      </c>
      <c r="M193" s="21">
        <v>40</v>
      </c>
      <c r="N193" s="21">
        <v>20</v>
      </c>
      <c r="P193" s="11" t="s">
        <v>4168</v>
      </c>
      <c r="Q193" s="11"/>
      <c r="S193" s="21">
        <f>IF(P193='Menu tendina'!A$5,0,IF(P193='Menu tendina'!A$4,'1. Precursorie'!N193/2,IF(P193='Menu tendina'!A$3,'1. Precursorie'!N193,IF(P193='Menu tendina'!A$2,'1. Precursorie'!M193,0))))</f>
        <v>20</v>
      </c>
    </row>
    <row r="194" spans="1:19" x14ac:dyDescent="0.25">
      <c r="A194" s="9" t="s">
        <v>4048</v>
      </c>
      <c r="B194" s="9" t="s">
        <v>4193</v>
      </c>
      <c r="C194" s="11" t="s">
        <v>245</v>
      </c>
      <c r="D194" s="11">
        <v>2060</v>
      </c>
      <c r="E194" s="11">
        <v>73</v>
      </c>
      <c r="F194" s="9">
        <v>10000</v>
      </c>
      <c r="G194" s="14" t="s">
        <v>165</v>
      </c>
      <c r="H194" s="9" t="s">
        <v>244</v>
      </c>
      <c r="I194" s="9"/>
      <c r="J194" s="11" t="s">
        <v>0</v>
      </c>
      <c r="K194" s="9" t="s">
        <v>173</v>
      </c>
      <c r="L194" s="19">
        <v>50</v>
      </c>
      <c r="M194" s="21">
        <v>55</v>
      </c>
      <c r="N194" s="21">
        <v>23</v>
      </c>
      <c r="P194" s="11" t="s">
        <v>4168</v>
      </c>
      <c r="Q194" s="11"/>
      <c r="S194" s="21">
        <f>IF(P194='Menu tendina'!A$5,0,IF(P194='Menu tendina'!A$4,'1. Precursorie'!N194/2,IF(P194='Menu tendina'!A$3,'1. Precursorie'!N194,IF(P194='Menu tendina'!A$2,'1. Precursorie'!M194,0))))</f>
        <v>23</v>
      </c>
    </row>
    <row r="195" spans="1:19" x14ac:dyDescent="0.25">
      <c r="A195" s="9" t="s">
        <v>4048</v>
      </c>
      <c r="B195" s="9" t="s">
        <v>4193</v>
      </c>
      <c r="C195" s="11" t="s">
        <v>246</v>
      </c>
      <c r="D195" s="11">
        <v>2061</v>
      </c>
      <c r="E195" s="11">
        <v>74</v>
      </c>
      <c r="F195" s="9">
        <v>5000</v>
      </c>
      <c r="G195" s="14" t="s">
        <v>165</v>
      </c>
      <c r="H195" s="9" t="s">
        <v>247</v>
      </c>
      <c r="I195" s="9"/>
      <c r="J195" s="11" t="s">
        <v>0</v>
      </c>
      <c r="K195" s="9" t="s">
        <v>173</v>
      </c>
      <c r="L195" s="19">
        <v>100</v>
      </c>
      <c r="M195" s="21">
        <v>35</v>
      </c>
      <c r="N195" s="21">
        <v>20</v>
      </c>
      <c r="P195" s="11" t="s">
        <v>4167</v>
      </c>
      <c r="Q195" s="11" t="s">
        <v>4171</v>
      </c>
      <c r="S195" s="21">
        <f>IF(P195='Menu tendina'!A$5,0,IF(P195='Menu tendina'!A$4,'1. Precursorie'!N195/2,IF(P195='Menu tendina'!A$3,'1. Precursorie'!N195,IF(P195='Menu tendina'!A$2,'1. Precursorie'!M195,0))))</f>
        <v>35</v>
      </c>
    </row>
    <row r="196" spans="1:19" x14ac:dyDescent="0.25">
      <c r="A196" s="9" t="s">
        <v>4048</v>
      </c>
      <c r="B196" s="9" t="s">
        <v>4193</v>
      </c>
      <c r="C196" s="11" t="s">
        <v>248</v>
      </c>
      <c r="D196" s="11">
        <v>2062</v>
      </c>
      <c r="E196" s="11">
        <v>75</v>
      </c>
      <c r="F196" s="9">
        <v>10000</v>
      </c>
      <c r="G196" s="14" t="s">
        <v>165</v>
      </c>
      <c r="H196" s="9" t="s">
        <v>247</v>
      </c>
      <c r="I196" s="9"/>
      <c r="J196" s="11" t="s">
        <v>0</v>
      </c>
      <c r="K196" s="9" t="s">
        <v>173</v>
      </c>
      <c r="L196" s="19">
        <v>50</v>
      </c>
      <c r="M196" s="21">
        <v>50</v>
      </c>
      <c r="N196" s="21">
        <v>25</v>
      </c>
      <c r="P196" s="11" t="s">
        <v>4168</v>
      </c>
      <c r="Q196" s="11"/>
      <c r="S196" s="21">
        <f>IF(P196='Menu tendina'!A$5,0,IF(P196='Menu tendina'!A$4,'1. Precursorie'!N196/2,IF(P196='Menu tendina'!A$3,'1. Precursorie'!N196,IF(P196='Menu tendina'!A$2,'1. Precursorie'!M196,0))))</f>
        <v>25</v>
      </c>
    </row>
    <row r="197" spans="1:19" x14ac:dyDescent="0.25">
      <c r="A197" s="9" t="s">
        <v>4048</v>
      </c>
      <c r="B197" s="9" t="s">
        <v>4193</v>
      </c>
      <c r="C197" s="11" t="s">
        <v>249</v>
      </c>
      <c r="D197" s="11">
        <v>2063</v>
      </c>
      <c r="E197" s="11">
        <v>76</v>
      </c>
      <c r="F197" s="9">
        <v>5000</v>
      </c>
      <c r="G197" s="14" t="s">
        <v>165</v>
      </c>
      <c r="H197" s="9" t="s">
        <v>250</v>
      </c>
      <c r="I197" s="9"/>
      <c r="J197" s="11" t="s">
        <v>0</v>
      </c>
      <c r="K197" s="9" t="s">
        <v>173</v>
      </c>
      <c r="L197" s="19">
        <v>100</v>
      </c>
      <c r="M197" s="21">
        <v>50</v>
      </c>
      <c r="N197" s="21">
        <v>20</v>
      </c>
      <c r="P197" s="11" t="s">
        <v>4167</v>
      </c>
      <c r="Q197" s="11" t="s">
        <v>4172</v>
      </c>
      <c r="S197" s="21">
        <f>IF(P197='Menu tendina'!A$5,0,IF(P197='Menu tendina'!A$4,'1. Precursorie'!N197/2,IF(P197='Menu tendina'!A$3,'1. Precursorie'!N197,IF(P197='Menu tendina'!A$2,'1. Precursorie'!M197,0))))</f>
        <v>50</v>
      </c>
    </row>
    <row r="198" spans="1:19" x14ac:dyDescent="0.25">
      <c r="A198" s="9" t="s">
        <v>4048</v>
      </c>
      <c r="B198" s="9" t="s">
        <v>4193</v>
      </c>
      <c r="C198" s="11" t="s">
        <v>251</v>
      </c>
      <c r="D198" s="11">
        <v>2064</v>
      </c>
      <c r="E198" s="11">
        <v>77</v>
      </c>
      <c r="F198" s="9">
        <v>10000</v>
      </c>
      <c r="G198" s="14" t="s">
        <v>165</v>
      </c>
      <c r="H198" s="9" t="s">
        <v>250</v>
      </c>
      <c r="I198" s="9"/>
      <c r="J198" s="11" t="s">
        <v>0</v>
      </c>
      <c r="K198" s="9" t="s">
        <v>173</v>
      </c>
      <c r="L198" s="19">
        <v>50</v>
      </c>
      <c r="M198" s="21">
        <v>65</v>
      </c>
      <c r="N198" s="21">
        <v>28</v>
      </c>
      <c r="P198" s="11" t="s">
        <v>4168</v>
      </c>
      <c r="Q198" s="11"/>
      <c r="S198" s="21">
        <f>IF(P198='Menu tendina'!A$5,0,IF(P198='Menu tendina'!A$4,'1. Precursorie'!N198/2,IF(P198='Menu tendina'!A$3,'1. Precursorie'!N198,IF(P198='Menu tendina'!A$2,'1. Precursorie'!M198,0))))</f>
        <v>28</v>
      </c>
    </row>
    <row r="199" spans="1:19" x14ac:dyDescent="0.25">
      <c r="A199" s="9" t="s">
        <v>4048</v>
      </c>
      <c r="B199" s="9" t="s">
        <v>4193</v>
      </c>
      <c r="C199" s="11" t="s">
        <v>252</v>
      </c>
      <c r="D199" s="11">
        <v>2065</v>
      </c>
      <c r="E199" s="11">
        <v>78</v>
      </c>
      <c r="F199" s="9">
        <v>5000</v>
      </c>
      <c r="G199" s="14" t="s">
        <v>165</v>
      </c>
      <c r="H199" s="9" t="s">
        <v>4195</v>
      </c>
      <c r="I199" s="9"/>
      <c r="J199" s="11" t="s">
        <v>0</v>
      </c>
      <c r="K199" s="9" t="s">
        <v>173</v>
      </c>
      <c r="L199" s="19">
        <v>100</v>
      </c>
      <c r="M199" s="21">
        <v>50</v>
      </c>
      <c r="N199" s="21">
        <v>20</v>
      </c>
      <c r="P199" s="11" t="s">
        <v>4167</v>
      </c>
      <c r="Q199" s="11" t="s">
        <v>4172</v>
      </c>
      <c r="S199" s="21">
        <f>IF(P199='Menu tendina'!A$5,0,IF(P199='Menu tendina'!A$4,'1. Precursorie'!N199/2,IF(P199='Menu tendina'!A$3,'1. Precursorie'!N199,IF(P199='Menu tendina'!A$2,'1. Precursorie'!M199,0))))</f>
        <v>50</v>
      </c>
    </row>
    <row r="200" spans="1:19" x14ac:dyDescent="0.25">
      <c r="A200" s="9" t="s">
        <v>4048</v>
      </c>
      <c r="B200" s="9" t="s">
        <v>4193</v>
      </c>
      <c r="C200" s="11" t="s">
        <v>253</v>
      </c>
      <c r="D200" s="11">
        <v>2066</v>
      </c>
      <c r="E200" s="11">
        <v>79</v>
      </c>
      <c r="F200" s="9">
        <v>10000</v>
      </c>
      <c r="G200" s="14" t="s">
        <v>165</v>
      </c>
      <c r="H200" s="9" t="s">
        <v>4195</v>
      </c>
      <c r="I200" s="9"/>
      <c r="J200" s="11" t="s">
        <v>0</v>
      </c>
      <c r="K200" s="9" t="s">
        <v>173</v>
      </c>
      <c r="L200" s="19">
        <v>50</v>
      </c>
      <c r="M200" s="21">
        <v>65</v>
      </c>
      <c r="N200" s="21">
        <v>28</v>
      </c>
      <c r="P200" s="11" t="s">
        <v>4167</v>
      </c>
      <c r="Q200" s="11" t="s">
        <v>8532</v>
      </c>
      <c r="S200" s="21">
        <f>IF(P200='Menu tendina'!A$5,0,IF(P200='Menu tendina'!A$4,'1. Precursorie'!N200/2,IF(P200='Menu tendina'!A$3,'1. Precursorie'!N200,IF(P200='Menu tendina'!A$2,'1. Precursorie'!M200,0))))</f>
        <v>65</v>
      </c>
    </row>
    <row r="201" spans="1:19" x14ac:dyDescent="0.25">
      <c r="A201" s="9" t="s">
        <v>4048</v>
      </c>
      <c r="B201" s="9" t="s">
        <v>4193</v>
      </c>
      <c r="C201" s="11" t="s">
        <v>254</v>
      </c>
      <c r="D201" s="11" t="s">
        <v>4134</v>
      </c>
      <c r="E201" s="11">
        <v>17</v>
      </c>
      <c r="F201" s="9">
        <v>5000</v>
      </c>
      <c r="G201" s="14" t="s">
        <v>165</v>
      </c>
      <c r="H201" s="9" t="s">
        <v>258</v>
      </c>
      <c r="I201" s="9" t="s">
        <v>4200</v>
      </c>
      <c r="J201" s="11" t="s">
        <v>0</v>
      </c>
      <c r="K201" s="9" t="s">
        <v>2</v>
      </c>
      <c r="L201" s="19">
        <v>100</v>
      </c>
      <c r="M201" s="21">
        <v>20</v>
      </c>
      <c r="N201" s="21">
        <v>7</v>
      </c>
      <c r="P201" s="11" t="s">
        <v>4167</v>
      </c>
      <c r="Q201" s="11" t="s">
        <v>4067</v>
      </c>
      <c r="S201" s="21">
        <f>IF(P201='Menu tendina'!A$5,0,IF(P201='Menu tendina'!A$4,'1. Precursorie'!N201/2,IF(P201='Menu tendina'!A$3,'1. Precursorie'!N201,IF(P201='Menu tendina'!A$2,'1. Precursorie'!M201,0))))</f>
        <v>20</v>
      </c>
    </row>
    <row r="202" spans="1:19" x14ac:dyDescent="0.25">
      <c r="A202" s="15" t="s">
        <v>4048</v>
      </c>
      <c r="B202" s="15" t="s">
        <v>4193</v>
      </c>
      <c r="C202" s="16" t="s">
        <v>255</v>
      </c>
      <c r="D202" s="16">
        <v>2067</v>
      </c>
      <c r="E202" s="16" t="s">
        <v>1135</v>
      </c>
      <c r="F202" s="15">
        <v>5000</v>
      </c>
      <c r="G202" s="18" t="s">
        <v>165</v>
      </c>
      <c r="H202" s="15" t="s">
        <v>258</v>
      </c>
      <c r="I202" s="15" t="s">
        <v>4201</v>
      </c>
      <c r="J202" s="16" t="s">
        <v>4074</v>
      </c>
      <c r="K202" s="15" t="s">
        <v>2</v>
      </c>
      <c r="L202" s="20">
        <v>40</v>
      </c>
      <c r="M202" s="22">
        <v>20</v>
      </c>
      <c r="N202" s="22">
        <v>11</v>
      </c>
      <c r="P202" s="16" t="s">
        <v>4167</v>
      </c>
      <c r="Q202" s="16" t="s">
        <v>4067</v>
      </c>
      <c r="S202" s="21">
        <f>IF(P202='Menu tendina'!A$5,0,IF(P202='Menu tendina'!A$4,'1. Precursorie'!N202/2,IF(P202='Menu tendina'!A$3,'1. Precursorie'!N202,IF(P202='Menu tendina'!A$2,'1. Precursorie'!M202,0))))</f>
        <v>20</v>
      </c>
    </row>
    <row r="203" spans="1:19" x14ac:dyDescent="0.25">
      <c r="A203" s="15" t="s">
        <v>4048</v>
      </c>
      <c r="B203" s="15" t="s">
        <v>4193</v>
      </c>
      <c r="C203" s="16" t="s">
        <v>256</v>
      </c>
      <c r="D203" s="16">
        <v>2068</v>
      </c>
      <c r="E203" s="16" t="s">
        <v>4135</v>
      </c>
      <c r="F203" s="15">
        <v>10000</v>
      </c>
      <c r="G203" s="18" t="s">
        <v>165</v>
      </c>
      <c r="H203" s="15" t="s">
        <v>258</v>
      </c>
      <c r="I203" s="15" t="s">
        <v>4202</v>
      </c>
      <c r="J203" s="16" t="s">
        <v>4074</v>
      </c>
      <c r="K203" s="15" t="s">
        <v>2</v>
      </c>
      <c r="L203" s="20" t="s">
        <v>0</v>
      </c>
      <c r="M203" s="22" t="s">
        <v>8</v>
      </c>
      <c r="N203" s="22" t="s">
        <v>8</v>
      </c>
      <c r="P203" s="16" t="s">
        <v>4170</v>
      </c>
      <c r="Q203" s="16" t="s">
        <v>4067</v>
      </c>
      <c r="S203" s="21">
        <f>IF(P203='Menu tendina'!A$5,0,IF(P203='Menu tendina'!A$4,'1. Precursorie'!N203/2,IF(P203='Menu tendina'!A$3,'1. Precursorie'!N203,IF(P203='Menu tendina'!A$2,'1. Precursorie'!M203,0))))</f>
        <v>0</v>
      </c>
    </row>
    <row r="204" spans="1:19" x14ac:dyDescent="0.25">
      <c r="A204" s="9" t="s">
        <v>4048</v>
      </c>
      <c r="B204" s="9" t="s">
        <v>4193</v>
      </c>
      <c r="C204" s="11" t="s">
        <v>257</v>
      </c>
      <c r="D204" s="11">
        <v>2069</v>
      </c>
      <c r="E204" s="11">
        <v>80</v>
      </c>
      <c r="F204" s="9">
        <v>5000</v>
      </c>
      <c r="G204" s="14" t="s">
        <v>165</v>
      </c>
      <c r="H204" s="9" t="s">
        <v>258</v>
      </c>
      <c r="I204" s="9"/>
      <c r="J204" s="11" t="s">
        <v>0</v>
      </c>
      <c r="K204" s="9" t="s">
        <v>173</v>
      </c>
      <c r="L204" s="19">
        <v>100</v>
      </c>
      <c r="M204" s="21">
        <v>25</v>
      </c>
      <c r="N204" s="21">
        <v>7</v>
      </c>
      <c r="P204" s="11" t="s">
        <v>4167</v>
      </c>
      <c r="Q204" s="11" t="s">
        <v>8532</v>
      </c>
      <c r="S204" s="21">
        <f>IF(P204='Menu tendina'!A$5,0,IF(P204='Menu tendina'!A$4,'1. Precursorie'!N204/2,IF(P204='Menu tendina'!A$3,'1. Precursorie'!N204,IF(P204='Menu tendina'!A$2,'1. Precursorie'!M204,0))))</f>
        <v>25</v>
      </c>
    </row>
    <row r="205" spans="1:19" x14ac:dyDescent="0.25">
      <c r="A205" s="9" t="s">
        <v>4048</v>
      </c>
      <c r="B205" s="9" t="s">
        <v>4193</v>
      </c>
      <c r="C205" s="11" t="s">
        <v>259</v>
      </c>
      <c r="D205" s="11">
        <v>2070</v>
      </c>
      <c r="E205" s="11">
        <v>112</v>
      </c>
      <c r="F205" s="9">
        <v>10000</v>
      </c>
      <c r="G205" s="14" t="s">
        <v>175</v>
      </c>
      <c r="H205" s="9" t="s">
        <v>258</v>
      </c>
      <c r="I205" s="9"/>
      <c r="J205" s="11" t="s">
        <v>0</v>
      </c>
      <c r="K205" s="9" t="s">
        <v>173</v>
      </c>
      <c r="L205" s="19">
        <v>50</v>
      </c>
      <c r="M205" s="21">
        <v>35</v>
      </c>
      <c r="N205" s="21">
        <v>14</v>
      </c>
      <c r="P205" s="11" t="s">
        <v>4167</v>
      </c>
      <c r="Q205" s="11" t="s">
        <v>4171</v>
      </c>
      <c r="S205" s="21">
        <f>IF(P205='Menu tendina'!A$5,0,IF(P205='Menu tendina'!A$4,'1. Precursorie'!N205/2,IF(P205='Menu tendina'!A$3,'1. Precursorie'!N205,IF(P205='Menu tendina'!A$2,'1. Precursorie'!M205,0))))</f>
        <v>35</v>
      </c>
    </row>
    <row r="206" spans="1:19" x14ac:dyDescent="0.25">
      <c r="A206" s="9" t="s">
        <v>4048</v>
      </c>
      <c r="B206" s="9" t="s">
        <v>4193</v>
      </c>
      <c r="C206" s="11" t="s">
        <v>260</v>
      </c>
      <c r="D206" s="11" t="s">
        <v>4136</v>
      </c>
      <c r="E206" s="11">
        <v>18</v>
      </c>
      <c r="F206" s="9">
        <v>5000</v>
      </c>
      <c r="G206" s="14" t="s">
        <v>165</v>
      </c>
      <c r="H206" s="9" t="s">
        <v>263</v>
      </c>
      <c r="I206" s="9" t="s">
        <v>4197</v>
      </c>
      <c r="J206" s="11" t="s">
        <v>0</v>
      </c>
      <c r="K206" s="9" t="s">
        <v>2</v>
      </c>
      <c r="L206" s="19">
        <v>100</v>
      </c>
      <c r="M206" s="21">
        <v>25</v>
      </c>
      <c r="N206" s="21">
        <v>7</v>
      </c>
      <c r="P206" s="11" t="s">
        <v>4167</v>
      </c>
      <c r="Q206" s="11" t="s">
        <v>4171</v>
      </c>
      <c r="S206" s="21">
        <f>IF(P206='Menu tendina'!A$5,0,IF(P206='Menu tendina'!A$4,'1. Precursorie'!N206/2,IF(P206='Menu tendina'!A$3,'1. Precursorie'!N206,IF(P206='Menu tendina'!A$2,'1. Precursorie'!M206,0))))</f>
        <v>25</v>
      </c>
    </row>
    <row r="207" spans="1:19" x14ac:dyDescent="0.25">
      <c r="A207" s="15" t="s">
        <v>4048</v>
      </c>
      <c r="B207" s="15" t="s">
        <v>4193</v>
      </c>
      <c r="C207" s="16" t="s">
        <v>261</v>
      </c>
      <c r="D207" s="16">
        <v>2071</v>
      </c>
      <c r="E207" s="16" t="s">
        <v>4137</v>
      </c>
      <c r="F207" s="15">
        <v>5000</v>
      </c>
      <c r="G207" s="18" t="s">
        <v>165</v>
      </c>
      <c r="H207" s="15" t="s">
        <v>263</v>
      </c>
      <c r="I207" s="15" t="s">
        <v>4198</v>
      </c>
      <c r="J207" s="16" t="s">
        <v>4074</v>
      </c>
      <c r="K207" s="15" t="s">
        <v>2</v>
      </c>
      <c r="L207" s="20">
        <v>40</v>
      </c>
      <c r="M207" s="22">
        <v>30</v>
      </c>
      <c r="N207" s="22">
        <v>10</v>
      </c>
      <c r="P207" s="16" t="s">
        <v>4167</v>
      </c>
      <c r="Q207" s="16" t="s">
        <v>4172</v>
      </c>
      <c r="S207" s="21">
        <f>IF(P207='Menu tendina'!A$5,0,IF(P207='Menu tendina'!A$4,'1. Precursorie'!N207/2,IF(P207='Menu tendina'!A$3,'1. Precursorie'!N207,IF(P207='Menu tendina'!A$2,'1. Precursorie'!M207,0))))</f>
        <v>30</v>
      </c>
    </row>
    <row r="208" spans="1:19" x14ac:dyDescent="0.25">
      <c r="A208" s="9" t="s">
        <v>4048</v>
      </c>
      <c r="B208" s="9" t="s">
        <v>4193</v>
      </c>
      <c r="C208" s="11" t="s">
        <v>262</v>
      </c>
      <c r="D208" s="11">
        <v>2072</v>
      </c>
      <c r="E208" s="11">
        <v>19</v>
      </c>
      <c r="F208" s="9">
        <v>10000</v>
      </c>
      <c r="G208" s="14" t="s">
        <v>165</v>
      </c>
      <c r="H208" s="9" t="s">
        <v>263</v>
      </c>
      <c r="I208" s="9"/>
      <c r="J208" s="11" t="s">
        <v>0</v>
      </c>
      <c r="K208" s="9" t="s">
        <v>2</v>
      </c>
      <c r="L208" s="19">
        <v>80</v>
      </c>
      <c r="M208" s="21">
        <v>45</v>
      </c>
      <c r="N208" s="21">
        <v>9</v>
      </c>
      <c r="P208" s="11" t="s">
        <v>4168</v>
      </c>
      <c r="Q208" s="11"/>
      <c r="S208" s="21">
        <f>IF(P208='Menu tendina'!A$5,0,IF(P208='Menu tendina'!A$4,'1. Precursorie'!N208/2,IF(P208='Menu tendina'!A$3,'1. Precursorie'!N208,IF(P208='Menu tendina'!A$2,'1. Precursorie'!M208,0))))</f>
        <v>9</v>
      </c>
    </row>
    <row r="209" spans="1:19" x14ac:dyDescent="0.25">
      <c r="A209" s="9" t="s">
        <v>4048</v>
      </c>
      <c r="B209" s="9" t="s">
        <v>4193</v>
      </c>
      <c r="C209" s="11" t="s">
        <v>264</v>
      </c>
      <c r="D209" s="11">
        <v>2073</v>
      </c>
      <c r="E209" s="11">
        <v>81</v>
      </c>
      <c r="F209" s="9">
        <v>5000</v>
      </c>
      <c r="G209" s="14" t="s">
        <v>165</v>
      </c>
      <c r="H209" s="9" t="s">
        <v>263</v>
      </c>
      <c r="I209" s="9"/>
      <c r="J209" s="11" t="s">
        <v>0</v>
      </c>
      <c r="K209" s="9" t="s">
        <v>173</v>
      </c>
      <c r="L209" s="19">
        <v>100</v>
      </c>
      <c r="M209" s="21">
        <v>25</v>
      </c>
      <c r="N209" s="21">
        <v>7</v>
      </c>
      <c r="P209" s="11" t="s">
        <v>4167</v>
      </c>
      <c r="Q209" s="11" t="s">
        <v>8532</v>
      </c>
      <c r="S209" s="21">
        <f>IF(P209='Menu tendina'!A$5,0,IF(P209='Menu tendina'!A$4,'1. Precursorie'!N209/2,IF(P209='Menu tendina'!A$3,'1. Precursorie'!N209,IF(P209='Menu tendina'!A$2,'1. Precursorie'!M209,0))))</f>
        <v>25</v>
      </c>
    </row>
    <row r="210" spans="1:19" x14ac:dyDescent="0.25">
      <c r="A210" s="9" t="s">
        <v>4048</v>
      </c>
      <c r="B210" s="9" t="s">
        <v>4193</v>
      </c>
      <c r="C210" s="11" t="s">
        <v>265</v>
      </c>
      <c r="D210" s="11">
        <v>2074</v>
      </c>
      <c r="E210" s="11">
        <v>113</v>
      </c>
      <c r="F210" s="9">
        <v>10000</v>
      </c>
      <c r="G210" s="14" t="s">
        <v>175</v>
      </c>
      <c r="H210" s="9" t="s">
        <v>263</v>
      </c>
      <c r="I210" s="9"/>
      <c r="J210" s="11" t="s">
        <v>0</v>
      </c>
      <c r="K210" s="9" t="s">
        <v>173</v>
      </c>
      <c r="L210" s="19">
        <v>50</v>
      </c>
      <c r="M210" s="21">
        <v>30</v>
      </c>
      <c r="N210" s="21">
        <v>10</v>
      </c>
      <c r="P210" s="11" t="s">
        <v>4167</v>
      </c>
      <c r="Q210" s="11" t="s">
        <v>4171</v>
      </c>
      <c r="S210" s="21">
        <f>IF(P210='Menu tendina'!A$5,0,IF(P210='Menu tendina'!A$4,'1. Precursorie'!N210/2,IF(P210='Menu tendina'!A$3,'1. Precursorie'!N210,IF(P210='Menu tendina'!A$2,'1. Precursorie'!M210,0))))</f>
        <v>30</v>
      </c>
    </row>
    <row r="211" spans="1:19" x14ac:dyDescent="0.25">
      <c r="A211" s="9" t="s">
        <v>4048</v>
      </c>
      <c r="B211" s="9" t="s">
        <v>4193</v>
      </c>
      <c r="C211" s="11" t="s">
        <v>266</v>
      </c>
      <c r="D211" s="11" t="s">
        <v>4138</v>
      </c>
      <c r="E211" s="11">
        <v>20</v>
      </c>
      <c r="F211" s="9">
        <v>5000</v>
      </c>
      <c r="G211" s="14" t="s">
        <v>165</v>
      </c>
      <c r="H211" s="9" t="s">
        <v>269</v>
      </c>
      <c r="I211" s="9" t="s">
        <v>4197</v>
      </c>
      <c r="J211" s="11" t="s">
        <v>0</v>
      </c>
      <c r="K211" s="9" t="s">
        <v>2</v>
      </c>
      <c r="L211" s="19">
        <v>100</v>
      </c>
      <c r="M211" s="21">
        <v>35</v>
      </c>
      <c r="N211" s="21">
        <v>10</v>
      </c>
      <c r="P211" s="11" t="s">
        <v>4167</v>
      </c>
      <c r="Q211" s="11" t="s">
        <v>4171</v>
      </c>
      <c r="S211" s="21">
        <f>IF(P211='Menu tendina'!A$5,0,IF(P211='Menu tendina'!A$4,'1. Precursorie'!N211/2,IF(P211='Menu tendina'!A$3,'1. Precursorie'!N211,IF(P211='Menu tendina'!A$2,'1. Precursorie'!M211,0))))</f>
        <v>35</v>
      </c>
    </row>
    <row r="212" spans="1:19" x14ac:dyDescent="0.25">
      <c r="A212" s="15" t="s">
        <v>4048</v>
      </c>
      <c r="B212" s="15" t="s">
        <v>4193</v>
      </c>
      <c r="C212" s="16" t="s">
        <v>267</v>
      </c>
      <c r="D212" s="16">
        <v>2075</v>
      </c>
      <c r="E212" s="16" t="s">
        <v>4139</v>
      </c>
      <c r="F212" s="15">
        <v>5000</v>
      </c>
      <c r="G212" s="18" t="s">
        <v>165</v>
      </c>
      <c r="H212" s="15" t="s">
        <v>269</v>
      </c>
      <c r="I212" s="15" t="s">
        <v>4198</v>
      </c>
      <c r="J212" s="16" t="s">
        <v>4074</v>
      </c>
      <c r="K212" s="15" t="s">
        <v>2</v>
      </c>
      <c r="L212" s="20">
        <v>40</v>
      </c>
      <c r="M212" s="22">
        <v>50</v>
      </c>
      <c r="N212" s="22">
        <v>18</v>
      </c>
      <c r="P212" s="16" t="s">
        <v>4168</v>
      </c>
      <c r="Q212" s="16"/>
      <c r="S212" s="21">
        <f>IF(P212='Menu tendina'!A$5,0,IF(P212='Menu tendina'!A$4,'1. Precursorie'!N212/2,IF(P212='Menu tendina'!A$3,'1. Precursorie'!N212,IF(P212='Menu tendina'!A$2,'1. Precursorie'!M212,0))))</f>
        <v>18</v>
      </c>
    </row>
    <row r="213" spans="1:19" x14ac:dyDescent="0.25">
      <c r="A213" s="9" t="s">
        <v>4048</v>
      </c>
      <c r="B213" s="9" t="s">
        <v>4193</v>
      </c>
      <c r="C213" s="11" t="s">
        <v>268</v>
      </c>
      <c r="D213" s="11">
        <v>2076</v>
      </c>
      <c r="E213" s="11">
        <v>21</v>
      </c>
      <c r="F213" s="9">
        <v>10000</v>
      </c>
      <c r="G213" s="14" t="s">
        <v>165</v>
      </c>
      <c r="H213" s="9" t="s">
        <v>269</v>
      </c>
      <c r="I213" s="9"/>
      <c r="J213" s="11" t="s">
        <v>0</v>
      </c>
      <c r="K213" s="9" t="s">
        <v>2</v>
      </c>
      <c r="L213" s="19">
        <v>80</v>
      </c>
      <c r="M213" s="21">
        <v>45</v>
      </c>
      <c r="N213" s="21">
        <v>11</v>
      </c>
      <c r="P213" s="11" t="s">
        <v>4168</v>
      </c>
      <c r="Q213" s="11"/>
      <c r="S213" s="21">
        <f>IF(P213='Menu tendina'!A$5,0,IF(P213='Menu tendina'!A$4,'1. Precursorie'!N213/2,IF(P213='Menu tendina'!A$3,'1. Precursorie'!N213,IF(P213='Menu tendina'!A$2,'1. Precursorie'!M213,0))))</f>
        <v>11</v>
      </c>
    </row>
    <row r="214" spans="1:19" x14ac:dyDescent="0.25">
      <c r="A214" s="9" t="s">
        <v>4048</v>
      </c>
      <c r="B214" s="9" t="s">
        <v>4193</v>
      </c>
      <c r="C214" s="11" t="s">
        <v>270</v>
      </c>
      <c r="D214" s="11">
        <v>2077</v>
      </c>
      <c r="E214" s="11">
        <v>82</v>
      </c>
      <c r="F214" s="9">
        <v>5000</v>
      </c>
      <c r="G214" s="14" t="s">
        <v>165</v>
      </c>
      <c r="H214" s="9" t="s">
        <v>269</v>
      </c>
      <c r="I214" s="9"/>
      <c r="J214" s="11" t="s">
        <v>0</v>
      </c>
      <c r="K214" s="9" t="s">
        <v>173</v>
      </c>
      <c r="L214" s="19">
        <v>100</v>
      </c>
      <c r="M214" s="21">
        <v>30</v>
      </c>
      <c r="N214" s="21">
        <v>7</v>
      </c>
      <c r="P214" s="11" t="s">
        <v>4167</v>
      </c>
      <c r="Q214" s="11" t="s">
        <v>4171</v>
      </c>
      <c r="S214" s="21">
        <f>IF(P214='Menu tendina'!A$5,0,IF(P214='Menu tendina'!A$4,'1. Precursorie'!N214/2,IF(P214='Menu tendina'!A$3,'1. Precursorie'!N214,IF(P214='Menu tendina'!A$2,'1. Precursorie'!M214,0))))</f>
        <v>30</v>
      </c>
    </row>
    <row r="215" spans="1:19" x14ac:dyDescent="0.25">
      <c r="A215" s="9" t="s">
        <v>4048</v>
      </c>
      <c r="B215" s="9" t="s">
        <v>4193</v>
      </c>
      <c r="C215" s="11" t="s">
        <v>271</v>
      </c>
      <c r="D215" s="11">
        <v>2078</v>
      </c>
      <c r="E215" s="11">
        <v>114</v>
      </c>
      <c r="F215" s="9">
        <v>10000</v>
      </c>
      <c r="G215" s="14" t="s">
        <v>175</v>
      </c>
      <c r="H215" s="9" t="s">
        <v>269</v>
      </c>
      <c r="I215" s="9"/>
      <c r="J215" s="11" t="s">
        <v>0</v>
      </c>
      <c r="K215" s="9" t="s">
        <v>173</v>
      </c>
      <c r="L215" s="19">
        <v>50</v>
      </c>
      <c r="M215" s="21">
        <v>35</v>
      </c>
      <c r="N215" s="21">
        <v>10</v>
      </c>
      <c r="P215" s="11" t="s">
        <v>4167</v>
      </c>
      <c r="Q215" s="11" t="s">
        <v>8532</v>
      </c>
      <c r="S215" s="21">
        <f>IF(P215='Menu tendina'!A$5,0,IF(P215='Menu tendina'!A$4,'1. Precursorie'!N215/2,IF(P215='Menu tendina'!A$3,'1. Precursorie'!N215,IF(P215='Menu tendina'!A$2,'1. Precursorie'!M215,0))))</f>
        <v>35</v>
      </c>
    </row>
    <row r="216" spans="1:19" x14ac:dyDescent="0.25">
      <c r="A216" s="9" t="s">
        <v>4048</v>
      </c>
      <c r="B216" s="9" t="s">
        <v>4193</v>
      </c>
      <c r="C216" s="11" t="s">
        <v>272</v>
      </c>
      <c r="D216" s="11" t="s">
        <v>4140</v>
      </c>
      <c r="E216" s="11">
        <v>22</v>
      </c>
      <c r="F216" s="9">
        <v>5000</v>
      </c>
      <c r="G216" s="14" t="s">
        <v>165</v>
      </c>
      <c r="H216" s="9" t="s">
        <v>275</v>
      </c>
      <c r="I216" s="9" t="s">
        <v>4197</v>
      </c>
      <c r="J216" s="11" t="s">
        <v>0</v>
      </c>
      <c r="K216" s="9" t="s">
        <v>2</v>
      </c>
      <c r="L216" s="19">
        <v>100</v>
      </c>
      <c r="M216" s="21">
        <v>35</v>
      </c>
      <c r="N216" s="21">
        <v>10</v>
      </c>
      <c r="P216" s="11" t="s">
        <v>4168</v>
      </c>
      <c r="Q216" s="11"/>
      <c r="S216" s="21">
        <f>IF(P216='Menu tendina'!A$5,0,IF(P216='Menu tendina'!A$4,'1. Precursorie'!N216/2,IF(P216='Menu tendina'!A$3,'1. Precursorie'!N216,IF(P216='Menu tendina'!A$2,'1. Precursorie'!M216,0))))</f>
        <v>10</v>
      </c>
    </row>
    <row r="217" spans="1:19" x14ac:dyDescent="0.25">
      <c r="A217" s="15" t="s">
        <v>4048</v>
      </c>
      <c r="B217" s="15" t="s">
        <v>4193</v>
      </c>
      <c r="C217" s="16" t="s">
        <v>273</v>
      </c>
      <c r="D217" s="16">
        <v>2079</v>
      </c>
      <c r="E217" s="16" t="s">
        <v>1141</v>
      </c>
      <c r="F217" s="15">
        <v>5000</v>
      </c>
      <c r="G217" s="18" t="s">
        <v>165</v>
      </c>
      <c r="H217" s="15" t="s">
        <v>275</v>
      </c>
      <c r="I217" s="15" t="s">
        <v>4198</v>
      </c>
      <c r="J217" s="16" t="s">
        <v>4074</v>
      </c>
      <c r="K217" s="15" t="s">
        <v>2</v>
      </c>
      <c r="L217" s="20">
        <v>40</v>
      </c>
      <c r="M217" s="22">
        <v>45</v>
      </c>
      <c r="N217" s="22">
        <v>12</v>
      </c>
      <c r="P217" s="16" t="s">
        <v>4168</v>
      </c>
      <c r="Q217" s="16"/>
      <c r="S217" s="21">
        <f>IF(P217='Menu tendina'!A$5,0,IF(P217='Menu tendina'!A$4,'1. Precursorie'!N217/2,IF(P217='Menu tendina'!A$3,'1. Precursorie'!N217,IF(P217='Menu tendina'!A$2,'1. Precursorie'!M217,0))))</f>
        <v>12</v>
      </c>
    </row>
    <row r="218" spans="1:19" x14ac:dyDescent="0.25">
      <c r="A218" s="9" t="s">
        <v>4048</v>
      </c>
      <c r="B218" s="9" t="s">
        <v>4193</v>
      </c>
      <c r="C218" s="11" t="s">
        <v>274</v>
      </c>
      <c r="D218" s="11">
        <v>2080</v>
      </c>
      <c r="E218" s="11">
        <v>23</v>
      </c>
      <c r="F218" s="9">
        <v>10000</v>
      </c>
      <c r="G218" s="14" t="s">
        <v>165</v>
      </c>
      <c r="H218" s="9" t="s">
        <v>275</v>
      </c>
      <c r="I218" s="9"/>
      <c r="J218" s="11" t="s">
        <v>0</v>
      </c>
      <c r="K218" s="9" t="s">
        <v>2</v>
      </c>
      <c r="L218" s="19">
        <v>80</v>
      </c>
      <c r="M218" s="21">
        <v>40</v>
      </c>
      <c r="N218" s="21">
        <v>10</v>
      </c>
      <c r="P218" s="11" t="s">
        <v>4168</v>
      </c>
      <c r="Q218" s="11"/>
      <c r="S218" s="21">
        <f>IF(P218='Menu tendina'!A$5,0,IF(P218='Menu tendina'!A$4,'1. Precursorie'!N218/2,IF(P218='Menu tendina'!A$3,'1. Precursorie'!N218,IF(P218='Menu tendina'!A$2,'1. Precursorie'!M218,0))))</f>
        <v>10</v>
      </c>
    </row>
    <row r="219" spans="1:19" x14ac:dyDescent="0.25">
      <c r="A219" s="9" t="s">
        <v>4048</v>
      </c>
      <c r="B219" s="9" t="s">
        <v>4193</v>
      </c>
      <c r="C219" s="11" t="s">
        <v>276</v>
      </c>
      <c r="D219" s="11">
        <v>2081</v>
      </c>
      <c r="E219" s="11">
        <v>83</v>
      </c>
      <c r="F219" s="9">
        <v>5000</v>
      </c>
      <c r="G219" s="14" t="s">
        <v>165</v>
      </c>
      <c r="H219" s="9" t="s">
        <v>275</v>
      </c>
      <c r="I219" s="9"/>
      <c r="J219" s="11" t="s">
        <v>0</v>
      </c>
      <c r="K219" s="9" t="s">
        <v>173</v>
      </c>
      <c r="L219" s="19">
        <v>100</v>
      </c>
      <c r="M219" s="21">
        <v>20</v>
      </c>
      <c r="N219" s="21">
        <v>7</v>
      </c>
      <c r="P219" s="11" t="s">
        <v>4167</v>
      </c>
      <c r="Q219" s="11" t="s">
        <v>4171</v>
      </c>
      <c r="S219" s="21">
        <f>IF(P219='Menu tendina'!A$5,0,IF(P219='Menu tendina'!A$4,'1. Precursorie'!N219/2,IF(P219='Menu tendina'!A$3,'1. Precursorie'!N219,IF(P219='Menu tendina'!A$2,'1. Precursorie'!M219,0))))</f>
        <v>20</v>
      </c>
    </row>
    <row r="220" spans="1:19" x14ac:dyDescent="0.25">
      <c r="A220" s="9" t="s">
        <v>4048</v>
      </c>
      <c r="B220" s="9" t="s">
        <v>4193</v>
      </c>
      <c r="C220" s="11" t="s">
        <v>277</v>
      </c>
      <c r="D220" s="11">
        <v>2082</v>
      </c>
      <c r="E220" s="11">
        <v>115</v>
      </c>
      <c r="F220" s="9">
        <v>10000</v>
      </c>
      <c r="G220" s="14" t="s">
        <v>175</v>
      </c>
      <c r="H220" s="9" t="s">
        <v>275</v>
      </c>
      <c r="I220" s="9"/>
      <c r="J220" s="11" t="s">
        <v>0</v>
      </c>
      <c r="K220" s="9" t="s">
        <v>173</v>
      </c>
      <c r="L220" s="19">
        <v>50</v>
      </c>
      <c r="M220" s="21">
        <v>35</v>
      </c>
      <c r="N220" s="21">
        <v>11</v>
      </c>
      <c r="P220" s="11" t="s">
        <v>4167</v>
      </c>
      <c r="Q220" s="11" t="s">
        <v>4171</v>
      </c>
      <c r="S220" s="21">
        <f>IF(P220='Menu tendina'!A$5,0,IF(P220='Menu tendina'!A$4,'1. Precursorie'!N220/2,IF(P220='Menu tendina'!A$3,'1. Precursorie'!N220,IF(P220='Menu tendina'!A$2,'1. Precursorie'!M220,0))))</f>
        <v>35</v>
      </c>
    </row>
    <row r="221" spans="1:19" x14ac:dyDescent="0.25">
      <c r="A221" s="9" t="s">
        <v>4048</v>
      </c>
      <c r="B221" s="9" t="s">
        <v>4193</v>
      </c>
      <c r="C221" s="11" t="s">
        <v>278</v>
      </c>
      <c r="D221" s="11">
        <v>2083</v>
      </c>
      <c r="E221" s="11">
        <v>84</v>
      </c>
      <c r="F221" s="9">
        <v>5000</v>
      </c>
      <c r="G221" s="14" t="s">
        <v>165</v>
      </c>
      <c r="H221" s="9" t="s">
        <v>279</v>
      </c>
      <c r="I221" s="9"/>
      <c r="J221" s="11" t="s">
        <v>0</v>
      </c>
      <c r="K221" s="9" t="s">
        <v>173</v>
      </c>
      <c r="L221" s="19">
        <v>100</v>
      </c>
      <c r="M221" s="21">
        <v>50</v>
      </c>
      <c r="N221" s="21">
        <v>20</v>
      </c>
      <c r="P221" s="11" t="s">
        <v>4168</v>
      </c>
      <c r="Q221" s="11"/>
      <c r="S221" s="21">
        <f>IF(P221='Menu tendina'!A$5,0,IF(P221='Menu tendina'!A$4,'1. Precursorie'!N221/2,IF(P221='Menu tendina'!A$3,'1. Precursorie'!N221,IF(P221='Menu tendina'!A$2,'1. Precursorie'!M221,0))))</f>
        <v>20</v>
      </c>
    </row>
    <row r="222" spans="1:19" x14ac:dyDescent="0.25">
      <c r="A222" s="9" t="s">
        <v>4048</v>
      </c>
      <c r="B222" s="9" t="s">
        <v>4193</v>
      </c>
      <c r="C222" s="11" t="s">
        <v>280</v>
      </c>
      <c r="D222" s="11">
        <v>2084</v>
      </c>
      <c r="E222" s="11">
        <v>85</v>
      </c>
      <c r="F222" s="9">
        <v>10000</v>
      </c>
      <c r="G222" s="14" t="s">
        <v>165</v>
      </c>
      <c r="H222" s="9" t="s">
        <v>279</v>
      </c>
      <c r="I222" s="9"/>
      <c r="J222" s="11" t="s">
        <v>0</v>
      </c>
      <c r="K222" s="9" t="s">
        <v>173</v>
      </c>
      <c r="L222" s="19">
        <v>50</v>
      </c>
      <c r="M222" s="21">
        <v>60</v>
      </c>
      <c r="N222" s="21">
        <v>25</v>
      </c>
      <c r="P222" s="11" t="s">
        <v>4168</v>
      </c>
      <c r="Q222" s="11"/>
      <c r="S222" s="21">
        <f>IF(P222='Menu tendina'!A$5,0,IF(P222='Menu tendina'!A$4,'1. Precursorie'!N222/2,IF(P222='Menu tendina'!A$3,'1. Precursorie'!N222,IF(P222='Menu tendina'!A$2,'1. Precursorie'!M222,0))))</f>
        <v>25</v>
      </c>
    </row>
    <row r="223" spans="1:19" x14ac:dyDescent="0.25">
      <c r="A223" s="9" t="s">
        <v>4048</v>
      </c>
      <c r="B223" s="9" t="s">
        <v>4193</v>
      </c>
      <c r="C223" s="11" t="s">
        <v>281</v>
      </c>
      <c r="D223" s="11">
        <v>2085</v>
      </c>
      <c r="E223" s="11">
        <v>86</v>
      </c>
      <c r="F223" s="9">
        <v>5000</v>
      </c>
      <c r="G223" s="14" t="s">
        <v>165</v>
      </c>
      <c r="H223" s="9" t="s">
        <v>282</v>
      </c>
      <c r="I223" s="9"/>
      <c r="J223" s="11" t="s">
        <v>0</v>
      </c>
      <c r="K223" s="9" t="s">
        <v>173</v>
      </c>
      <c r="L223" s="19">
        <v>100</v>
      </c>
      <c r="M223" s="21">
        <v>45</v>
      </c>
      <c r="N223" s="21">
        <v>20</v>
      </c>
      <c r="P223" s="11" t="s">
        <v>4167</v>
      </c>
      <c r="Q223" s="11" t="s">
        <v>4172</v>
      </c>
      <c r="S223" s="21">
        <f>IF(P223='Menu tendina'!A$5,0,IF(P223='Menu tendina'!A$4,'1. Precursorie'!N223/2,IF(P223='Menu tendina'!A$3,'1. Precursorie'!N223,IF(P223='Menu tendina'!A$2,'1. Precursorie'!M223,0))))</f>
        <v>45</v>
      </c>
    </row>
    <row r="224" spans="1:19" x14ac:dyDescent="0.25">
      <c r="A224" s="9" t="s">
        <v>4048</v>
      </c>
      <c r="B224" s="9" t="s">
        <v>4193</v>
      </c>
      <c r="C224" s="11" t="s">
        <v>283</v>
      </c>
      <c r="D224" s="11">
        <v>2086</v>
      </c>
      <c r="E224" s="11">
        <v>87</v>
      </c>
      <c r="F224" s="9">
        <v>10000</v>
      </c>
      <c r="G224" s="14" t="s">
        <v>165</v>
      </c>
      <c r="H224" s="9" t="s">
        <v>282</v>
      </c>
      <c r="I224" s="9"/>
      <c r="J224" s="11" t="s">
        <v>0</v>
      </c>
      <c r="K224" s="9" t="s">
        <v>173</v>
      </c>
      <c r="L224" s="19">
        <v>50</v>
      </c>
      <c r="M224" s="21">
        <v>55</v>
      </c>
      <c r="N224" s="21">
        <v>25</v>
      </c>
      <c r="P224" s="11" t="s">
        <v>4167</v>
      </c>
      <c r="Q224" s="11" t="s">
        <v>4171</v>
      </c>
      <c r="S224" s="21">
        <f>IF(P224='Menu tendina'!A$5,0,IF(P224='Menu tendina'!A$4,'1. Precursorie'!N224/2,IF(P224='Menu tendina'!A$3,'1. Precursorie'!N224,IF(P224='Menu tendina'!A$2,'1. Precursorie'!M224,0))))</f>
        <v>55</v>
      </c>
    </row>
    <row r="225" spans="1:19" x14ac:dyDescent="0.25">
      <c r="A225" s="9" t="s">
        <v>4048</v>
      </c>
      <c r="B225" s="9" t="s">
        <v>4193</v>
      </c>
      <c r="C225" s="11" t="s">
        <v>284</v>
      </c>
      <c r="D225" s="11">
        <v>2087</v>
      </c>
      <c r="E225" s="11">
        <v>88</v>
      </c>
      <c r="F225" s="9">
        <v>5000</v>
      </c>
      <c r="G225" s="14" t="s">
        <v>165</v>
      </c>
      <c r="H225" s="9" t="s">
        <v>285</v>
      </c>
      <c r="I225" s="9"/>
      <c r="J225" s="11" t="s">
        <v>0</v>
      </c>
      <c r="K225" s="9" t="s">
        <v>173</v>
      </c>
      <c r="L225" s="19">
        <v>100</v>
      </c>
      <c r="M225" s="21">
        <v>60</v>
      </c>
      <c r="N225" s="21">
        <v>20</v>
      </c>
      <c r="P225" s="11" t="s">
        <v>4168</v>
      </c>
      <c r="Q225" s="11"/>
      <c r="S225" s="21">
        <f>IF(P225='Menu tendina'!A$5,0,IF(P225='Menu tendina'!A$4,'1. Precursorie'!N225/2,IF(P225='Menu tendina'!A$3,'1. Precursorie'!N225,IF(P225='Menu tendina'!A$2,'1. Precursorie'!M225,0))))</f>
        <v>20</v>
      </c>
    </row>
    <row r="226" spans="1:19" x14ac:dyDescent="0.25">
      <c r="A226" s="9" t="s">
        <v>4048</v>
      </c>
      <c r="B226" s="9" t="s">
        <v>4193</v>
      </c>
      <c r="C226" s="11" t="s">
        <v>286</v>
      </c>
      <c r="D226" s="11">
        <v>2088</v>
      </c>
      <c r="E226" s="11">
        <v>89</v>
      </c>
      <c r="F226" s="9">
        <v>10000</v>
      </c>
      <c r="G226" s="14" t="s">
        <v>165</v>
      </c>
      <c r="H226" s="9" t="s">
        <v>285</v>
      </c>
      <c r="I226" s="9"/>
      <c r="J226" s="11" t="s">
        <v>0</v>
      </c>
      <c r="K226" s="9" t="s">
        <v>173</v>
      </c>
      <c r="L226" s="19">
        <v>50</v>
      </c>
      <c r="M226" s="21">
        <v>70</v>
      </c>
      <c r="N226" s="21">
        <v>28</v>
      </c>
      <c r="P226" s="11" t="s">
        <v>4168</v>
      </c>
      <c r="Q226" s="11"/>
      <c r="S226" s="21">
        <f>IF(P226='Menu tendina'!A$5,0,IF(P226='Menu tendina'!A$4,'1. Precursorie'!N226/2,IF(P226='Menu tendina'!A$3,'1. Precursorie'!N226,IF(P226='Menu tendina'!A$2,'1. Precursorie'!M226,0))))</f>
        <v>28</v>
      </c>
    </row>
    <row r="227" spans="1:19" x14ac:dyDescent="0.25">
      <c r="A227" s="9" t="s">
        <v>4048</v>
      </c>
      <c r="B227" s="9" t="s">
        <v>4193</v>
      </c>
      <c r="C227" s="11" t="s">
        <v>287</v>
      </c>
      <c r="D227" s="11">
        <v>2089</v>
      </c>
      <c r="E227" s="11">
        <v>90</v>
      </c>
      <c r="F227" s="9">
        <v>5000</v>
      </c>
      <c r="G227" s="14" t="s">
        <v>165</v>
      </c>
      <c r="H227" s="9" t="s">
        <v>288</v>
      </c>
      <c r="I227" s="9"/>
      <c r="J227" s="11" t="s">
        <v>0</v>
      </c>
      <c r="K227" s="9" t="s">
        <v>173</v>
      </c>
      <c r="L227" s="19">
        <v>100</v>
      </c>
      <c r="M227" s="21">
        <v>50</v>
      </c>
      <c r="N227" s="21">
        <v>20</v>
      </c>
      <c r="P227" s="11" t="s">
        <v>4167</v>
      </c>
      <c r="Q227" s="11" t="s">
        <v>4172</v>
      </c>
      <c r="S227" s="21">
        <f>IF(P227='Menu tendina'!A$5,0,IF(P227='Menu tendina'!A$4,'1. Precursorie'!N227/2,IF(P227='Menu tendina'!A$3,'1. Precursorie'!N227,IF(P227='Menu tendina'!A$2,'1. Precursorie'!M227,0))))</f>
        <v>50</v>
      </c>
    </row>
    <row r="228" spans="1:19" x14ac:dyDescent="0.25">
      <c r="A228" s="9" t="s">
        <v>4048</v>
      </c>
      <c r="B228" s="9" t="s">
        <v>4193</v>
      </c>
      <c r="C228" s="11" t="s">
        <v>289</v>
      </c>
      <c r="D228" s="11">
        <v>2090</v>
      </c>
      <c r="E228" s="11">
        <v>91</v>
      </c>
      <c r="F228" s="9">
        <v>10000</v>
      </c>
      <c r="G228" s="14" t="s">
        <v>165</v>
      </c>
      <c r="H228" s="9" t="s">
        <v>288</v>
      </c>
      <c r="I228" s="9"/>
      <c r="J228" s="11" t="s">
        <v>0</v>
      </c>
      <c r="K228" s="9" t="s">
        <v>173</v>
      </c>
      <c r="L228" s="19">
        <v>50</v>
      </c>
      <c r="M228" s="21">
        <v>60</v>
      </c>
      <c r="N228" s="21">
        <v>26</v>
      </c>
      <c r="P228" s="11" t="s">
        <v>4167</v>
      </c>
      <c r="Q228" s="11" t="s">
        <v>8532</v>
      </c>
      <c r="S228" s="21">
        <f>IF(P228='Menu tendina'!A$5,0,IF(P228='Menu tendina'!A$4,'1. Precursorie'!N228/2,IF(P228='Menu tendina'!A$3,'1. Precursorie'!N228,IF(P228='Menu tendina'!A$2,'1. Precursorie'!M228,0))))</f>
        <v>60</v>
      </c>
    </row>
    <row r="229" spans="1:19" x14ac:dyDescent="0.25">
      <c r="A229" s="9" t="s">
        <v>4048</v>
      </c>
      <c r="B229" s="9" t="s">
        <v>4193</v>
      </c>
      <c r="C229" s="11" t="s">
        <v>290</v>
      </c>
      <c r="D229" s="11" t="s">
        <v>4141</v>
      </c>
      <c r="E229" s="11">
        <v>24</v>
      </c>
      <c r="F229" s="9">
        <v>5000</v>
      </c>
      <c r="G229" s="14" t="s">
        <v>165</v>
      </c>
      <c r="H229" s="9" t="s">
        <v>293</v>
      </c>
      <c r="I229" s="9" t="s">
        <v>4197</v>
      </c>
      <c r="J229" s="11" t="s">
        <v>0</v>
      </c>
      <c r="K229" s="9" t="s">
        <v>2</v>
      </c>
      <c r="L229" s="19">
        <v>100</v>
      </c>
      <c r="M229" s="21">
        <v>35</v>
      </c>
      <c r="N229" s="21">
        <v>10</v>
      </c>
      <c r="P229" s="11" t="s">
        <v>4168</v>
      </c>
      <c r="Q229" s="11"/>
      <c r="S229" s="21">
        <f>IF(P229='Menu tendina'!A$5,0,IF(P229='Menu tendina'!A$4,'1. Precursorie'!N229/2,IF(P229='Menu tendina'!A$3,'1. Precursorie'!N229,IF(P229='Menu tendina'!A$2,'1. Precursorie'!M229,0))))</f>
        <v>10</v>
      </c>
    </row>
    <row r="230" spans="1:19" x14ac:dyDescent="0.25">
      <c r="A230" s="15" t="s">
        <v>4048</v>
      </c>
      <c r="B230" s="15" t="s">
        <v>4193</v>
      </c>
      <c r="C230" s="16" t="s">
        <v>291</v>
      </c>
      <c r="D230" s="16">
        <v>2091</v>
      </c>
      <c r="E230" s="16" t="s">
        <v>4142</v>
      </c>
      <c r="F230" s="15">
        <v>5000</v>
      </c>
      <c r="G230" s="18" t="s">
        <v>165</v>
      </c>
      <c r="H230" s="15" t="s">
        <v>293</v>
      </c>
      <c r="I230" s="15" t="s">
        <v>4198</v>
      </c>
      <c r="J230" s="16" t="s">
        <v>4074</v>
      </c>
      <c r="K230" s="15" t="s">
        <v>2</v>
      </c>
      <c r="L230" s="20">
        <v>40</v>
      </c>
      <c r="M230" s="22">
        <v>45</v>
      </c>
      <c r="N230" s="22">
        <v>13</v>
      </c>
      <c r="P230" s="16" t="s">
        <v>4168</v>
      </c>
      <c r="Q230" s="16"/>
      <c r="S230" s="21">
        <f>IF(P230='Menu tendina'!A$5,0,IF(P230='Menu tendina'!A$4,'1. Precursorie'!N230/2,IF(P230='Menu tendina'!A$3,'1. Precursorie'!N230,IF(P230='Menu tendina'!A$2,'1. Precursorie'!M230,0))))</f>
        <v>13</v>
      </c>
    </row>
    <row r="231" spans="1:19" x14ac:dyDescent="0.25">
      <c r="A231" s="9" t="s">
        <v>4048</v>
      </c>
      <c r="B231" s="9" t="s">
        <v>4193</v>
      </c>
      <c r="C231" s="11" t="s">
        <v>292</v>
      </c>
      <c r="D231" s="11">
        <v>2092</v>
      </c>
      <c r="E231" s="11">
        <v>25</v>
      </c>
      <c r="F231" s="9">
        <v>10000</v>
      </c>
      <c r="G231" s="14" t="s">
        <v>165</v>
      </c>
      <c r="H231" s="9" t="s">
        <v>293</v>
      </c>
      <c r="I231" s="9"/>
      <c r="J231" s="11" t="s">
        <v>0</v>
      </c>
      <c r="K231" s="9" t="s">
        <v>2</v>
      </c>
      <c r="L231" s="19">
        <v>80</v>
      </c>
      <c r="M231" s="21">
        <v>40</v>
      </c>
      <c r="N231" s="21">
        <v>11</v>
      </c>
      <c r="P231" s="11" t="s">
        <v>4168</v>
      </c>
      <c r="Q231" s="11"/>
      <c r="S231" s="21">
        <f>IF(P231='Menu tendina'!A$5,0,IF(P231='Menu tendina'!A$4,'1. Precursorie'!N231/2,IF(P231='Menu tendina'!A$3,'1. Precursorie'!N231,IF(P231='Menu tendina'!A$2,'1. Precursorie'!M231,0))))</f>
        <v>11</v>
      </c>
    </row>
    <row r="232" spans="1:19" x14ac:dyDescent="0.25">
      <c r="A232" s="9" t="s">
        <v>4048</v>
      </c>
      <c r="B232" s="9" t="s">
        <v>4193</v>
      </c>
      <c r="C232" s="11" t="s">
        <v>294</v>
      </c>
      <c r="D232" s="11">
        <v>2093</v>
      </c>
      <c r="E232" s="11">
        <v>92</v>
      </c>
      <c r="F232" s="9">
        <v>5000</v>
      </c>
      <c r="G232" s="14" t="s">
        <v>165</v>
      </c>
      <c r="H232" s="9" t="s">
        <v>293</v>
      </c>
      <c r="I232" s="9"/>
      <c r="J232" s="11" t="s">
        <v>0</v>
      </c>
      <c r="K232" s="9" t="s">
        <v>173</v>
      </c>
      <c r="L232" s="19">
        <v>100</v>
      </c>
      <c r="M232" s="21">
        <v>35</v>
      </c>
      <c r="N232" s="21">
        <v>8</v>
      </c>
      <c r="P232" s="11" t="s">
        <v>4167</v>
      </c>
      <c r="Q232" s="11" t="s">
        <v>4171</v>
      </c>
      <c r="S232" s="21">
        <f>IF(P232='Menu tendina'!A$5,0,IF(P232='Menu tendina'!A$4,'1. Precursorie'!N232/2,IF(P232='Menu tendina'!A$3,'1. Precursorie'!N232,IF(P232='Menu tendina'!A$2,'1. Precursorie'!M232,0))))</f>
        <v>35</v>
      </c>
    </row>
    <row r="233" spans="1:19" x14ac:dyDescent="0.25">
      <c r="A233" s="9" t="s">
        <v>4048</v>
      </c>
      <c r="B233" s="9" t="s">
        <v>4193</v>
      </c>
      <c r="C233" s="11" t="s">
        <v>295</v>
      </c>
      <c r="D233" s="11">
        <v>2094</v>
      </c>
      <c r="E233" s="11">
        <v>116</v>
      </c>
      <c r="F233" s="9">
        <v>10000</v>
      </c>
      <c r="G233" s="14" t="s">
        <v>175</v>
      </c>
      <c r="H233" s="9" t="s">
        <v>293</v>
      </c>
      <c r="I233" s="9"/>
      <c r="J233" s="11" t="s">
        <v>0</v>
      </c>
      <c r="K233" s="9" t="s">
        <v>173</v>
      </c>
      <c r="L233" s="19">
        <v>50</v>
      </c>
      <c r="M233" s="21">
        <v>40</v>
      </c>
      <c r="N233" s="21">
        <v>13</v>
      </c>
      <c r="P233" s="11" t="s">
        <v>4167</v>
      </c>
      <c r="Q233" s="11" t="s">
        <v>4171</v>
      </c>
      <c r="S233" s="21">
        <f>IF(P233='Menu tendina'!A$5,0,IF(P233='Menu tendina'!A$4,'1. Precursorie'!N233/2,IF(P233='Menu tendina'!A$3,'1. Precursorie'!N233,IF(P233='Menu tendina'!A$2,'1. Precursorie'!M233,0))))</f>
        <v>40</v>
      </c>
    </row>
    <row r="234" spans="1:19" x14ac:dyDescent="0.25">
      <c r="A234" s="9" t="s">
        <v>4048</v>
      </c>
      <c r="B234" s="9" t="s">
        <v>4193</v>
      </c>
      <c r="C234" s="11" t="s">
        <v>296</v>
      </c>
      <c r="D234" s="11" t="s">
        <v>4143</v>
      </c>
      <c r="E234" s="11">
        <v>26</v>
      </c>
      <c r="F234" s="9">
        <v>5000</v>
      </c>
      <c r="G234" s="14" t="s">
        <v>165</v>
      </c>
      <c r="H234" s="9" t="s">
        <v>299</v>
      </c>
      <c r="I234" s="9" t="s">
        <v>4197</v>
      </c>
      <c r="J234" s="11" t="s">
        <v>0</v>
      </c>
      <c r="K234" s="9" t="s">
        <v>2</v>
      </c>
      <c r="L234" s="19">
        <v>100</v>
      </c>
      <c r="M234" s="21">
        <v>35</v>
      </c>
      <c r="N234" s="21">
        <v>11</v>
      </c>
      <c r="P234" s="11" t="s">
        <v>4168</v>
      </c>
      <c r="Q234" s="11"/>
      <c r="S234" s="21">
        <f>IF(P234='Menu tendina'!A$5,0,IF(P234='Menu tendina'!A$4,'1. Precursorie'!N234/2,IF(P234='Menu tendina'!A$3,'1. Precursorie'!N234,IF(P234='Menu tendina'!A$2,'1. Precursorie'!M234,0))))</f>
        <v>11</v>
      </c>
    </row>
    <row r="235" spans="1:19" x14ac:dyDescent="0.25">
      <c r="A235" s="15" t="s">
        <v>4048</v>
      </c>
      <c r="B235" s="15" t="s">
        <v>4193</v>
      </c>
      <c r="C235" s="16" t="s">
        <v>297</v>
      </c>
      <c r="D235" s="16">
        <v>2095</v>
      </c>
      <c r="E235" s="16" t="s">
        <v>4144</v>
      </c>
      <c r="F235" s="15">
        <v>5000</v>
      </c>
      <c r="G235" s="18" t="s">
        <v>165</v>
      </c>
      <c r="H235" s="15" t="s">
        <v>299</v>
      </c>
      <c r="I235" s="15" t="s">
        <v>4198</v>
      </c>
      <c r="J235" s="16" t="s">
        <v>4074</v>
      </c>
      <c r="K235" s="15" t="s">
        <v>2</v>
      </c>
      <c r="L235" s="20">
        <v>40</v>
      </c>
      <c r="M235" s="22">
        <v>45</v>
      </c>
      <c r="N235" s="22">
        <v>11</v>
      </c>
      <c r="P235" s="16" t="s">
        <v>4168</v>
      </c>
      <c r="Q235" s="16"/>
      <c r="S235" s="21">
        <f>IF(P235='Menu tendina'!A$5,0,IF(P235='Menu tendina'!A$4,'1. Precursorie'!N235/2,IF(P235='Menu tendina'!A$3,'1. Precursorie'!N235,IF(P235='Menu tendina'!A$2,'1. Precursorie'!M235,0))))</f>
        <v>11</v>
      </c>
    </row>
    <row r="236" spans="1:19" x14ac:dyDescent="0.25">
      <c r="A236" s="9" t="s">
        <v>4048</v>
      </c>
      <c r="B236" s="9" t="s">
        <v>4193</v>
      </c>
      <c r="C236" s="11" t="s">
        <v>298</v>
      </c>
      <c r="D236" s="11">
        <v>2096</v>
      </c>
      <c r="E236" s="11">
        <v>27</v>
      </c>
      <c r="F236" s="9">
        <v>10000</v>
      </c>
      <c r="G236" s="14" t="s">
        <v>165</v>
      </c>
      <c r="H236" s="9" t="s">
        <v>299</v>
      </c>
      <c r="I236" s="9"/>
      <c r="J236" s="11" t="s">
        <v>0</v>
      </c>
      <c r="K236" s="9" t="s">
        <v>2</v>
      </c>
      <c r="L236" s="19">
        <v>80</v>
      </c>
      <c r="M236" s="21">
        <v>40</v>
      </c>
      <c r="N236" s="21">
        <v>16</v>
      </c>
      <c r="P236" s="11" t="s">
        <v>4168</v>
      </c>
      <c r="Q236" s="11"/>
      <c r="S236" s="21">
        <f>IF(P236='Menu tendina'!A$5,0,IF(P236='Menu tendina'!A$4,'1. Precursorie'!N236/2,IF(P236='Menu tendina'!A$3,'1. Precursorie'!N236,IF(P236='Menu tendina'!A$2,'1. Precursorie'!M236,0))))</f>
        <v>16</v>
      </c>
    </row>
    <row r="237" spans="1:19" x14ac:dyDescent="0.25">
      <c r="A237" s="9" t="s">
        <v>4048</v>
      </c>
      <c r="B237" s="9" t="s">
        <v>4193</v>
      </c>
      <c r="C237" s="11" t="s">
        <v>300</v>
      </c>
      <c r="D237" s="11">
        <v>2097</v>
      </c>
      <c r="E237" s="11">
        <v>93</v>
      </c>
      <c r="F237" s="9">
        <v>5000</v>
      </c>
      <c r="G237" s="14" t="s">
        <v>165</v>
      </c>
      <c r="H237" s="9" t="s">
        <v>299</v>
      </c>
      <c r="I237" s="9"/>
      <c r="J237" s="11" t="s">
        <v>0</v>
      </c>
      <c r="K237" s="9" t="s">
        <v>173</v>
      </c>
      <c r="L237" s="19">
        <v>100</v>
      </c>
      <c r="M237" s="21">
        <v>20</v>
      </c>
      <c r="N237" s="21">
        <v>7</v>
      </c>
      <c r="P237" s="11" t="s">
        <v>4167</v>
      </c>
      <c r="Q237" s="11" t="s">
        <v>8532</v>
      </c>
      <c r="S237" s="21">
        <f>IF(P237='Menu tendina'!A$5,0,IF(P237='Menu tendina'!A$4,'1. Precursorie'!N237/2,IF(P237='Menu tendina'!A$3,'1. Precursorie'!N237,IF(P237='Menu tendina'!A$2,'1. Precursorie'!M237,0))))</f>
        <v>20</v>
      </c>
    </row>
    <row r="238" spans="1:19" x14ac:dyDescent="0.25">
      <c r="A238" s="9" t="s">
        <v>4048</v>
      </c>
      <c r="B238" s="9" t="s">
        <v>4193</v>
      </c>
      <c r="C238" s="11" t="s">
        <v>301</v>
      </c>
      <c r="D238" s="11">
        <v>2098</v>
      </c>
      <c r="E238" s="11">
        <v>117</v>
      </c>
      <c r="F238" s="9">
        <v>10000</v>
      </c>
      <c r="G238" s="14" t="s">
        <v>175</v>
      </c>
      <c r="H238" s="9" t="s">
        <v>299</v>
      </c>
      <c r="I238" s="9"/>
      <c r="J238" s="11" t="s">
        <v>0</v>
      </c>
      <c r="K238" s="9" t="s">
        <v>173</v>
      </c>
      <c r="L238" s="19">
        <v>50</v>
      </c>
      <c r="M238" s="21">
        <v>35</v>
      </c>
      <c r="N238" s="21">
        <v>12</v>
      </c>
      <c r="P238" s="11" t="s">
        <v>4167</v>
      </c>
      <c r="Q238" s="11" t="s">
        <v>4171</v>
      </c>
      <c r="S238" s="21">
        <f>IF(P238='Menu tendina'!A$5,0,IF(P238='Menu tendina'!A$4,'1. Precursorie'!N238/2,IF(P238='Menu tendina'!A$3,'1. Precursorie'!N238,IF(P238='Menu tendina'!A$2,'1. Precursorie'!M238,0))))</f>
        <v>35</v>
      </c>
    </row>
    <row r="239" spans="1:19" x14ac:dyDescent="0.25">
      <c r="A239" s="9" t="s">
        <v>4048</v>
      </c>
      <c r="B239" s="9" t="s">
        <v>4193</v>
      </c>
      <c r="C239" s="11" t="s">
        <v>302</v>
      </c>
      <c r="D239" s="11" t="s">
        <v>4145</v>
      </c>
      <c r="E239" s="11">
        <v>28</v>
      </c>
      <c r="F239" s="9">
        <v>5000</v>
      </c>
      <c r="G239" s="14" t="s">
        <v>165</v>
      </c>
      <c r="H239" s="9" t="s">
        <v>305</v>
      </c>
      <c r="I239" s="9" t="s">
        <v>4197</v>
      </c>
      <c r="J239" s="11" t="s">
        <v>0</v>
      </c>
      <c r="K239" s="9" t="s">
        <v>2</v>
      </c>
      <c r="L239" s="19">
        <v>100</v>
      </c>
      <c r="M239" s="21">
        <v>45</v>
      </c>
      <c r="N239" s="21">
        <v>7</v>
      </c>
      <c r="P239" s="11" t="s">
        <v>4168</v>
      </c>
      <c r="Q239" s="11"/>
      <c r="S239" s="21">
        <f>IF(P239='Menu tendina'!A$5,0,IF(P239='Menu tendina'!A$4,'1. Precursorie'!N239/2,IF(P239='Menu tendina'!A$3,'1. Precursorie'!N239,IF(P239='Menu tendina'!A$2,'1. Precursorie'!M239,0))))</f>
        <v>7</v>
      </c>
    </row>
    <row r="240" spans="1:19" x14ac:dyDescent="0.25">
      <c r="A240" s="15" t="s">
        <v>4048</v>
      </c>
      <c r="B240" s="15" t="s">
        <v>4193</v>
      </c>
      <c r="C240" s="16" t="s">
        <v>303</v>
      </c>
      <c r="D240" s="16">
        <v>2099</v>
      </c>
      <c r="E240" s="16" t="s">
        <v>4146</v>
      </c>
      <c r="F240" s="15">
        <v>5000</v>
      </c>
      <c r="G240" s="18" t="s">
        <v>165</v>
      </c>
      <c r="H240" s="15" t="s">
        <v>305</v>
      </c>
      <c r="I240" s="15" t="s">
        <v>4198</v>
      </c>
      <c r="J240" s="16" t="s">
        <v>4074</v>
      </c>
      <c r="K240" s="15" t="s">
        <v>2</v>
      </c>
      <c r="L240" s="20">
        <v>40</v>
      </c>
      <c r="M240" s="22">
        <v>60</v>
      </c>
      <c r="N240" s="22">
        <v>13</v>
      </c>
      <c r="P240" s="16" t="s">
        <v>4168</v>
      </c>
      <c r="Q240" s="16"/>
      <c r="S240" s="21">
        <f>IF(P240='Menu tendina'!A$5,0,IF(P240='Menu tendina'!A$4,'1. Precursorie'!N240/2,IF(P240='Menu tendina'!A$3,'1. Precursorie'!N240,IF(P240='Menu tendina'!A$2,'1. Precursorie'!M240,0))))</f>
        <v>13</v>
      </c>
    </row>
    <row r="241" spans="1:19" x14ac:dyDescent="0.25">
      <c r="A241" s="9" t="s">
        <v>4048</v>
      </c>
      <c r="B241" s="9" t="s">
        <v>4193</v>
      </c>
      <c r="C241" s="11" t="s">
        <v>304</v>
      </c>
      <c r="D241" s="11">
        <v>2100</v>
      </c>
      <c r="E241" s="11">
        <v>29</v>
      </c>
      <c r="F241" s="9">
        <v>10000</v>
      </c>
      <c r="G241" s="14" t="s">
        <v>165</v>
      </c>
      <c r="H241" s="9" t="s">
        <v>305</v>
      </c>
      <c r="I241" s="9"/>
      <c r="J241" s="11" t="s">
        <v>0</v>
      </c>
      <c r="K241" s="9" t="s">
        <v>2</v>
      </c>
      <c r="L241" s="19">
        <v>80</v>
      </c>
      <c r="M241" s="21">
        <v>50</v>
      </c>
      <c r="N241" s="21">
        <v>14</v>
      </c>
      <c r="P241" s="11" t="s">
        <v>4168</v>
      </c>
      <c r="Q241" s="11"/>
      <c r="S241" s="21">
        <f>IF(P241='Menu tendina'!A$5,0,IF(P241='Menu tendina'!A$4,'1. Precursorie'!N241/2,IF(P241='Menu tendina'!A$3,'1. Precursorie'!N241,IF(P241='Menu tendina'!A$2,'1. Precursorie'!M241,0))))</f>
        <v>14</v>
      </c>
    </row>
    <row r="242" spans="1:19" x14ac:dyDescent="0.25">
      <c r="A242" s="9" t="s">
        <v>4048</v>
      </c>
      <c r="B242" s="9" t="s">
        <v>4193</v>
      </c>
      <c r="C242" s="11" t="s">
        <v>306</v>
      </c>
      <c r="D242" s="11">
        <v>2101</v>
      </c>
      <c r="E242" s="11">
        <v>94</v>
      </c>
      <c r="F242" s="9">
        <v>5000</v>
      </c>
      <c r="G242" s="14" t="s">
        <v>165</v>
      </c>
      <c r="H242" s="9" t="s">
        <v>305</v>
      </c>
      <c r="I242" s="9"/>
      <c r="J242" s="11" t="s">
        <v>0</v>
      </c>
      <c r="K242" s="9" t="s">
        <v>173</v>
      </c>
      <c r="L242" s="19">
        <v>100</v>
      </c>
      <c r="M242" s="21">
        <v>35</v>
      </c>
      <c r="N242" s="21">
        <v>8</v>
      </c>
      <c r="P242" s="11" t="s">
        <v>4167</v>
      </c>
      <c r="Q242" s="11" t="s">
        <v>8532</v>
      </c>
      <c r="S242" s="21">
        <f>IF(P242='Menu tendina'!A$5,0,IF(P242='Menu tendina'!A$4,'1. Precursorie'!N242/2,IF(P242='Menu tendina'!A$3,'1. Precursorie'!N242,IF(P242='Menu tendina'!A$2,'1. Precursorie'!M242,0))))</f>
        <v>35</v>
      </c>
    </row>
    <row r="243" spans="1:19" x14ac:dyDescent="0.25">
      <c r="A243" s="9" t="s">
        <v>4048</v>
      </c>
      <c r="B243" s="9" t="s">
        <v>4193</v>
      </c>
      <c r="C243" s="11" t="s">
        <v>307</v>
      </c>
      <c r="D243" s="11">
        <v>2102</v>
      </c>
      <c r="E243" s="11">
        <v>118</v>
      </c>
      <c r="F243" s="9">
        <v>10000</v>
      </c>
      <c r="G243" s="14" t="s">
        <v>175</v>
      </c>
      <c r="H243" s="9" t="s">
        <v>305</v>
      </c>
      <c r="I243" s="9"/>
      <c r="J243" s="11" t="s">
        <v>0</v>
      </c>
      <c r="K243" s="9" t="s">
        <v>173</v>
      </c>
      <c r="L243" s="19">
        <v>50</v>
      </c>
      <c r="M243" s="21">
        <v>40</v>
      </c>
      <c r="N243" s="21">
        <v>11</v>
      </c>
      <c r="P243" s="11" t="s">
        <v>4167</v>
      </c>
      <c r="Q243" s="11" t="s">
        <v>8531</v>
      </c>
      <c r="S243" s="21">
        <f>IF(P243='Menu tendina'!A$5,0,IF(P243='Menu tendina'!A$4,'1. Precursorie'!N243/2,IF(P243='Menu tendina'!A$3,'1. Precursorie'!N243,IF(P243='Menu tendina'!A$2,'1. Precursorie'!M243,0))))</f>
        <v>40</v>
      </c>
    </row>
    <row r="244" spans="1:19" x14ac:dyDescent="0.25">
      <c r="A244" s="9" t="s">
        <v>4048</v>
      </c>
      <c r="B244" s="9" t="s">
        <v>4193</v>
      </c>
      <c r="C244" s="11" t="s">
        <v>308</v>
      </c>
      <c r="D244" s="11" t="s">
        <v>4147</v>
      </c>
      <c r="E244" s="11">
        <v>30</v>
      </c>
      <c r="F244" s="9">
        <v>5000</v>
      </c>
      <c r="G244" s="14" t="s">
        <v>165</v>
      </c>
      <c r="H244" s="9" t="s">
        <v>311</v>
      </c>
      <c r="I244" s="9" t="s">
        <v>4197</v>
      </c>
      <c r="J244" s="11" t="s">
        <v>0</v>
      </c>
      <c r="K244" s="9" t="s">
        <v>2</v>
      </c>
      <c r="L244" s="19">
        <v>100</v>
      </c>
      <c r="M244" s="21">
        <v>35</v>
      </c>
      <c r="N244" s="21">
        <v>7</v>
      </c>
      <c r="P244" s="11" t="s">
        <v>4167</v>
      </c>
      <c r="Q244" s="11" t="s">
        <v>4171</v>
      </c>
      <c r="S244" s="21">
        <f>IF(P244='Menu tendina'!A$5,0,IF(P244='Menu tendina'!A$4,'1. Precursorie'!N244/2,IF(P244='Menu tendina'!A$3,'1. Precursorie'!N244,IF(P244='Menu tendina'!A$2,'1. Precursorie'!M244,0))))</f>
        <v>35</v>
      </c>
    </row>
    <row r="245" spans="1:19" x14ac:dyDescent="0.25">
      <c r="A245" s="15" t="s">
        <v>4048</v>
      </c>
      <c r="B245" s="15" t="s">
        <v>4193</v>
      </c>
      <c r="C245" s="16" t="s">
        <v>309</v>
      </c>
      <c r="D245" s="16">
        <v>2103</v>
      </c>
      <c r="E245" s="16" t="s">
        <v>4148</v>
      </c>
      <c r="F245" s="15">
        <v>5000</v>
      </c>
      <c r="G245" s="18" t="s">
        <v>165</v>
      </c>
      <c r="H245" s="15" t="s">
        <v>311</v>
      </c>
      <c r="I245" s="15" t="s">
        <v>4198</v>
      </c>
      <c r="J245" s="16" t="s">
        <v>4074</v>
      </c>
      <c r="K245" s="15" t="s">
        <v>2</v>
      </c>
      <c r="L245" s="20">
        <v>40</v>
      </c>
      <c r="M245" s="22">
        <v>45</v>
      </c>
      <c r="N245" s="22">
        <v>11</v>
      </c>
      <c r="P245" s="16" t="s">
        <v>4167</v>
      </c>
      <c r="Q245" s="16" t="s">
        <v>4172</v>
      </c>
      <c r="S245" s="21">
        <f>IF(P245='Menu tendina'!A$5,0,IF(P245='Menu tendina'!A$4,'1. Precursorie'!N245/2,IF(P245='Menu tendina'!A$3,'1. Precursorie'!N245,IF(P245='Menu tendina'!A$2,'1. Precursorie'!M245,0))))</f>
        <v>45</v>
      </c>
    </row>
    <row r="246" spans="1:19" x14ac:dyDescent="0.25">
      <c r="A246" s="9" t="s">
        <v>4048</v>
      </c>
      <c r="B246" s="9" t="s">
        <v>4193</v>
      </c>
      <c r="C246" s="11" t="s">
        <v>310</v>
      </c>
      <c r="D246" s="11">
        <v>2104</v>
      </c>
      <c r="E246" s="11">
        <v>31</v>
      </c>
      <c r="F246" s="9">
        <v>10000</v>
      </c>
      <c r="G246" s="14" t="s">
        <v>165</v>
      </c>
      <c r="H246" s="9" t="s">
        <v>311</v>
      </c>
      <c r="I246" s="9"/>
      <c r="J246" s="11" t="s">
        <v>0</v>
      </c>
      <c r="K246" s="9" t="s">
        <v>2</v>
      </c>
      <c r="L246" s="19">
        <v>80</v>
      </c>
      <c r="M246" s="21">
        <v>55</v>
      </c>
      <c r="N246" s="21">
        <v>9</v>
      </c>
      <c r="P246" s="11" t="s">
        <v>4168</v>
      </c>
      <c r="Q246" s="11"/>
      <c r="S246" s="21">
        <f>IF(P246='Menu tendina'!A$5,0,IF(P246='Menu tendina'!A$4,'1. Precursorie'!N246/2,IF(P246='Menu tendina'!A$3,'1. Precursorie'!N246,IF(P246='Menu tendina'!A$2,'1. Precursorie'!M246,0))))</f>
        <v>9</v>
      </c>
    </row>
    <row r="247" spans="1:19" x14ac:dyDescent="0.25">
      <c r="A247" s="9" t="s">
        <v>4048</v>
      </c>
      <c r="B247" s="9" t="s">
        <v>4193</v>
      </c>
      <c r="C247" s="11" t="s">
        <v>312</v>
      </c>
      <c r="D247" s="11">
        <v>2105</v>
      </c>
      <c r="E247" s="11">
        <v>95</v>
      </c>
      <c r="F247" s="9">
        <v>5000</v>
      </c>
      <c r="G247" s="14" t="s">
        <v>165</v>
      </c>
      <c r="H247" s="9" t="s">
        <v>311</v>
      </c>
      <c r="I247" s="9"/>
      <c r="J247" s="11" t="s">
        <v>0</v>
      </c>
      <c r="K247" s="9" t="s">
        <v>173</v>
      </c>
      <c r="L247" s="19">
        <v>100</v>
      </c>
      <c r="M247" s="21">
        <v>35</v>
      </c>
      <c r="N247" s="21">
        <v>7</v>
      </c>
      <c r="P247" s="11" t="s">
        <v>4167</v>
      </c>
      <c r="Q247" s="11" t="s">
        <v>8532</v>
      </c>
      <c r="S247" s="21">
        <f>IF(P247='Menu tendina'!A$5,0,IF(P247='Menu tendina'!A$4,'1. Precursorie'!N247/2,IF(P247='Menu tendina'!A$3,'1. Precursorie'!N247,IF(P247='Menu tendina'!A$2,'1. Precursorie'!M247,0))))</f>
        <v>35</v>
      </c>
    </row>
    <row r="248" spans="1:19" x14ac:dyDescent="0.25">
      <c r="A248" s="9" t="s">
        <v>4048</v>
      </c>
      <c r="B248" s="9" t="s">
        <v>4193</v>
      </c>
      <c r="C248" s="11" t="s">
        <v>313</v>
      </c>
      <c r="D248" s="11">
        <v>2106</v>
      </c>
      <c r="E248" s="11">
        <v>119</v>
      </c>
      <c r="F248" s="9">
        <v>10000</v>
      </c>
      <c r="G248" s="14" t="s">
        <v>175</v>
      </c>
      <c r="H248" s="9" t="s">
        <v>311</v>
      </c>
      <c r="I248" s="9"/>
      <c r="J248" s="11" t="s">
        <v>0</v>
      </c>
      <c r="K248" s="9" t="s">
        <v>173</v>
      </c>
      <c r="L248" s="19">
        <v>50</v>
      </c>
      <c r="M248" s="21">
        <v>40</v>
      </c>
      <c r="N248" s="21">
        <v>10</v>
      </c>
      <c r="P248" s="11" t="s">
        <v>4167</v>
      </c>
      <c r="Q248" s="11" t="s">
        <v>8531</v>
      </c>
      <c r="S248" s="21">
        <f>IF(P248='Menu tendina'!A$5,0,IF(P248='Menu tendina'!A$4,'1. Precursorie'!N248/2,IF(P248='Menu tendina'!A$3,'1. Precursorie'!N248,IF(P248='Menu tendina'!A$2,'1. Precursorie'!M248,0))))</f>
        <v>40</v>
      </c>
    </row>
    <row r="249" spans="1:19" x14ac:dyDescent="0.25">
      <c r="A249" s="9" t="s">
        <v>4048</v>
      </c>
      <c r="B249" s="9" t="s">
        <v>4193</v>
      </c>
      <c r="C249" s="11" t="s">
        <v>314</v>
      </c>
      <c r="D249" s="11">
        <v>2107</v>
      </c>
      <c r="E249" s="11">
        <v>96</v>
      </c>
      <c r="F249" s="9">
        <v>5000</v>
      </c>
      <c r="G249" s="14" t="s">
        <v>165</v>
      </c>
      <c r="H249" s="9" t="s">
        <v>315</v>
      </c>
      <c r="I249" s="9"/>
      <c r="J249" s="11" t="s">
        <v>0</v>
      </c>
      <c r="K249" s="9" t="s">
        <v>173</v>
      </c>
      <c r="L249" s="19">
        <v>100</v>
      </c>
      <c r="M249" s="21">
        <v>55</v>
      </c>
      <c r="N249" s="21">
        <v>26</v>
      </c>
      <c r="P249" s="11" t="s">
        <v>4168</v>
      </c>
      <c r="Q249" s="11"/>
      <c r="S249" s="21">
        <f>IF(P249='Menu tendina'!A$5,0,IF(P249='Menu tendina'!A$4,'1. Precursorie'!N249/2,IF(P249='Menu tendina'!A$3,'1. Precursorie'!N249,IF(P249='Menu tendina'!A$2,'1. Precursorie'!M249,0))))</f>
        <v>26</v>
      </c>
    </row>
    <row r="250" spans="1:19" x14ac:dyDescent="0.25">
      <c r="A250" s="9" t="s">
        <v>4048</v>
      </c>
      <c r="B250" s="9" t="s">
        <v>4193</v>
      </c>
      <c r="C250" s="11" t="s">
        <v>316</v>
      </c>
      <c r="D250" s="11">
        <v>2109</v>
      </c>
      <c r="E250" s="11">
        <v>97</v>
      </c>
      <c r="F250" s="9">
        <v>10000</v>
      </c>
      <c r="G250" s="14" t="s">
        <v>165</v>
      </c>
      <c r="H250" s="9" t="s">
        <v>315</v>
      </c>
      <c r="I250" s="9"/>
      <c r="J250" s="11" t="s">
        <v>0</v>
      </c>
      <c r="K250" s="9" t="s">
        <v>173</v>
      </c>
      <c r="L250" s="19">
        <v>50</v>
      </c>
      <c r="M250" s="21">
        <v>60</v>
      </c>
      <c r="N250" s="21">
        <v>30</v>
      </c>
      <c r="P250" s="11" t="s">
        <v>4167</v>
      </c>
      <c r="Q250" s="11" t="s">
        <v>4171</v>
      </c>
      <c r="S250" s="21">
        <f>IF(P250='Menu tendina'!A$5,0,IF(P250='Menu tendina'!A$4,'1. Precursorie'!N250/2,IF(P250='Menu tendina'!A$3,'1. Precursorie'!N250,IF(P250='Menu tendina'!A$2,'1. Precursorie'!M250,0))))</f>
        <v>60</v>
      </c>
    </row>
    <row r="251" spans="1:19" x14ac:dyDescent="0.25">
      <c r="A251" s="9" t="s">
        <v>4048</v>
      </c>
      <c r="B251" s="9" t="s">
        <v>4193</v>
      </c>
      <c r="C251" s="11" t="s">
        <v>317</v>
      </c>
      <c r="D251" s="11">
        <v>2110</v>
      </c>
      <c r="E251" s="11">
        <v>98</v>
      </c>
      <c r="F251" s="9">
        <v>5000</v>
      </c>
      <c r="G251" s="14" t="s">
        <v>165</v>
      </c>
      <c r="H251" s="9" t="s">
        <v>318</v>
      </c>
      <c r="I251" s="9"/>
      <c r="J251" s="11" t="s">
        <v>0</v>
      </c>
      <c r="K251" s="9" t="s">
        <v>173</v>
      </c>
      <c r="L251" s="19">
        <v>100</v>
      </c>
      <c r="M251" s="21">
        <v>30</v>
      </c>
      <c r="N251" s="21">
        <v>7</v>
      </c>
      <c r="P251" s="11" t="s">
        <v>4167</v>
      </c>
      <c r="Q251" s="11" t="s">
        <v>4171</v>
      </c>
      <c r="S251" s="21">
        <f>IF(P251='Menu tendina'!A$5,0,IF(P251='Menu tendina'!A$4,'1. Precursorie'!N251/2,IF(P251='Menu tendina'!A$3,'1. Precursorie'!N251,IF(P251='Menu tendina'!A$2,'1. Precursorie'!M251,0))))</f>
        <v>30</v>
      </c>
    </row>
    <row r="252" spans="1:19" x14ac:dyDescent="0.25">
      <c r="A252" s="9" t="s">
        <v>4048</v>
      </c>
      <c r="B252" s="9" t="s">
        <v>4193</v>
      </c>
      <c r="C252" s="11" t="s">
        <v>319</v>
      </c>
      <c r="D252" s="11">
        <v>2111</v>
      </c>
      <c r="E252" s="11">
        <v>99</v>
      </c>
      <c r="F252" s="9">
        <v>10000</v>
      </c>
      <c r="G252" s="14" t="s">
        <v>165</v>
      </c>
      <c r="H252" s="9" t="s">
        <v>318</v>
      </c>
      <c r="I252" s="9"/>
      <c r="J252" s="11" t="s">
        <v>0</v>
      </c>
      <c r="K252" s="9" t="s">
        <v>173</v>
      </c>
      <c r="L252" s="19">
        <v>50</v>
      </c>
      <c r="M252" s="21">
        <v>35</v>
      </c>
      <c r="N252" s="21">
        <v>7</v>
      </c>
      <c r="P252" s="11" t="s">
        <v>4167</v>
      </c>
      <c r="Q252" s="11" t="s">
        <v>8531</v>
      </c>
      <c r="S252" s="21">
        <f>IF(P252='Menu tendina'!A$5,0,IF(P252='Menu tendina'!A$4,'1. Precursorie'!N252/2,IF(P252='Menu tendina'!A$3,'1. Precursorie'!N252,IF(P252='Menu tendina'!A$2,'1. Precursorie'!M252,0))))</f>
        <v>35</v>
      </c>
    </row>
    <row r="253" spans="1:19" x14ac:dyDescent="0.25">
      <c r="A253" s="9" t="s">
        <v>4048</v>
      </c>
      <c r="B253" s="9" t="s">
        <v>4193</v>
      </c>
      <c r="C253" s="11" t="s">
        <v>320</v>
      </c>
      <c r="D253" s="11" t="s">
        <v>4149</v>
      </c>
      <c r="E253" s="11">
        <v>32</v>
      </c>
      <c r="F253" s="9">
        <v>5000</v>
      </c>
      <c r="G253" s="14" t="s">
        <v>165</v>
      </c>
      <c r="H253" s="9" t="s">
        <v>324</v>
      </c>
      <c r="I253" s="9" t="s">
        <v>4200</v>
      </c>
      <c r="J253" s="11" t="s">
        <v>0</v>
      </c>
      <c r="K253" s="9" t="s">
        <v>2</v>
      </c>
      <c r="L253" s="19">
        <v>100</v>
      </c>
      <c r="M253" s="21">
        <v>15</v>
      </c>
      <c r="N253" s="21">
        <v>7</v>
      </c>
      <c r="P253" s="11" t="s">
        <v>4167</v>
      </c>
      <c r="Q253" s="11" t="s">
        <v>4067</v>
      </c>
      <c r="S253" s="21">
        <f>IF(P253='Menu tendina'!A$5,0,IF(P253='Menu tendina'!A$4,'1. Precursorie'!N253/2,IF(P253='Menu tendina'!A$3,'1. Precursorie'!N253,IF(P253='Menu tendina'!A$2,'1. Precursorie'!M253,0))))</f>
        <v>15</v>
      </c>
    </row>
    <row r="254" spans="1:19" x14ac:dyDescent="0.25">
      <c r="A254" s="15" t="s">
        <v>4048</v>
      </c>
      <c r="B254" s="15" t="s">
        <v>4193</v>
      </c>
      <c r="C254" s="16" t="s">
        <v>321</v>
      </c>
      <c r="D254" s="16">
        <v>2112</v>
      </c>
      <c r="E254" s="16" t="s">
        <v>4150</v>
      </c>
      <c r="F254" s="15">
        <v>5000</v>
      </c>
      <c r="G254" s="18" t="s">
        <v>165</v>
      </c>
      <c r="H254" s="15" t="s">
        <v>324</v>
      </c>
      <c r="I254" s="15" t="s">
        <v>4201</v>
      </c>
      <c r="J254" s="16" t="s">
        <v>4074</v>
      </c>
      <c r="K254" s="15" t="s">
        <v>2</v>
      </c>
      <c r="L254" s="20">
        <v>40</v>
      </c>
      <c r="M254" s="22">
        <v>20</v>
      </c>
      <c r="N254" s="22">
        <v>10</v>
      </c>
      <c r="P254" s="16" t="s">
        <v>4167</v>
      </c>
      <c r="Q254" s="16" t="s">
        <v>4067</v>
      </c>
      <c r="S254" s="21">
        <f>IF(P254='Menu tendina'!A$5,0,IF(P254='Menu tendina'!A$4,'1. Precursorie'!N254/2,IF(P254='Menu tendina'!A$3,'1. Precursorie'!N254,IF(P254='Menu tendina'!A$2,'1. Precursorie'!M254,0))))</f>
        <v>20</v>
      </c>
    </row>
    <row r="255" spans="1:19" x14ac:dyDescent="0.25">
      <c r="A255" s="15" t="s">
        <v>4048</v>
      </c>
      <c r="B255" s="15" t="s">
        <v>4193</v>
      </c>
      <c r="C255" s="16" t="s">
        <v>322</v>
      </c>
      <c r="D255" s="16">
        <v>2113</v>
      </c>
      <c r="E255" s="16" t="s">
        <v>4151</v>
      </c>
      <c r="F255" s="15">
        <v>10000</v>
      </c>
      <c r="G255" s="18" t="s">
        <v>165</v>
      </c>
      <c r="H255" s="15" t="s">
        <v>4196</v>
      </c>
      <c r="I255" s="15" t="s">
        <v>4202</v>
      </c>
      <c r="J255" s="16" t="s">
        <v>4074</v>
      </c>
      <c r="K255" s="15" t="s">
        <v>2</v>
      </c>
      <c r="L255" s="20" t="s">
        <v>0</v>
      </c>
      <c r="M255" s="22" t="s">
        <v>8</v>
      </c>
      <c r="N255" s="22" t="s">
        <v>8</v>
      </c>
      <c r="P255" s="16" t="s">
        <v>4170</v>
      </c>
      <c r="Q255" s="16" t="s">
        <v>4067</v>
      </c>
      <c r="S255" s="21">
        <f>IF(P255='Menu tendina'!A$5,0,IF(P255='Menu tendina'!A$4,'1. Precursorie'!N255/2,IF(P255='Menu tendina'!A$3,'1. Precursorie'!N255,IF(P255='Menu tendina'!A$2,'1. Precursorie'!M255,0))))</f>
        <v>0</v>
      </c>
    </row>
    <row r="256" spans="1:19" x14ac:dyDescent="0.25">
      <c r="A256" s="9" t="s">
        <v>4048</v>
      </c>
      <c r="B256" s="9" t="s">
        <v>4193</v>
      </c>
      <c r="C256" s="11" t="s">
        <v>323</v>
      </c>
      <c r="D256" s="11">
        <v>2114</v>
      </c>
      <c r="E256" s="11">
        <v>100</v>
      </c>
      <c r="F256" s="9">
        <v>5000</v>
      </c>
      <c r="G256" s="14" t="s">
        <v>165</v>
      </c>
      <c r="H256" s="9" t="s">
        <v>324</v>
      </c>
      <c r="I256" s="9"/>
      <c r="J256" s="11" t="s">
        <v>0</v>
      </c>
      <c r="K256" s="9" t="s">
        <v>173</v>
      </c>
      <c r="L256" s="19">
        <v>100</v>
      </c>
      <c r="M256" s="21">
        <v>35</v>
      </c>
      <c r="N256" s="21">
        <v>7</v>
      </c>
      <c r="P256" s="11" t="s">
        <v>4167</v>
      </c>
      <c r="Q256" s="11" t="s">
        <v>8532</v>
      </c>
      <c r="S256" s="21">
        <f>IF(P256='Menu tendina'!A$5,0,IF(P256='Menu tendina'!A$4,'1. Precursorie'!N256/2,IF(P256='Menu tendina'!A$3,'1. Precursorie'!N256,IF(P256='Menu tendina'!A$2,'1. Precursorie'!M256,0))))</f>
        <v>35</v>
      </c>
    </row>
    <row r="257" spans="1:19" x14ac:dyDescent="0.25">
      <c r="A257" s="9" t="s">
        <v>4048</v>
      </c>
      <c r="B257" s="9" t="s">
        <v>4193</v>
      </c>
      <c r="C257" s="11" t="s">
        <v>325</v>
      </c>
      <c r="D257" s="11">
        <v>2115</v>
      </c>
      <c r="E257" s="11">
        <v>120</v>
      </c>
      <c r="F257" s="9">
        <v>10000</v>
      </c>
      <c r="G257" s="14" t="s">
        <v>175</v>
      </c>
      <c r="H257" s="9" t="s">
        <v>324</v>
      </c>
      <c r="I257" s="9"/>
      <c r="J257" s="11" t="s">
        <v>0</v>
      </c>
      <c r="K257" s="9" t="s">
        <v>173</v>
      </c>
      <c r="L257" s="19">
        <v>50</v>
      </c>
      <c r="M257" s="21">
        <v>40</v>
      </c>
      <c r="N257" s="21">
        <v>14</v>
      </c>
      <c r="P257" s="11" t="s">
        <v>4167</v>
      </c>
      <c r="Q257" s="11" t="s">
        <v>4171</v>
      </c>
      <c r="S257" s="21">
        <f>IF(P257='Menu tendina'!A$5,0,IF(P257='Menu tendina'!A$4,'1. Precursorie'!N257/2,IF(P257='Menu tendina'!A$3,'1. Precursorie'!N257,IF(P257='Menu tendina'!A$2,'1. Precursorie'!M257,0))))</f>
        <v>40</v>
      </c>
    </row>
    <row r="258" spans="1:19" x14ac:dyDescent="0.25">
      <c r="A258" s="9" t="s">
        <v>4048</v>
      </c>
      <c r="B258" s="9" t="s">
        <v>4193</v>
      </c>
      <c r="C258" s="11" t="s">
        <v>326</v>
      </c>
      <c r="D258" s="11" t="s">
        <v>4152</v>
      </c>
      <c r="E258" s="11">
        <v>33</v>
      </c>
      <c r="F258" s="9">
        <v>5000</v>
      </c>
      <c r="G258" s="14" t="s">
        <v>165</v>
      </c>
      <c r="H258" s="9" t="s">
        <v>329</v>
      </c>
      <c r="I258" s="9" t="s">
        <v>4197</v>
      </c>
      <c r="J258" s="11" t="s">
        <v>0</v>
      </c>
      <c r="K258" s="9" t="s">
        <v>2</v>
      </c>
      <c r="L258" s="19">
        <v>100</v>
      </c>
      <c r="M258" s="21">
        <v>30</v>
      </c>
      <c r="N258" s="21">
        <v>8</v>
      </c>
      <c r="P258" s="11" t="s">
        <v>4167</v>
      </c>
      <c r="Q258" s="11" t="s">
        <v>8532</v>
      </c>
      <c r="S258" s="21">
        <f>IF(P258='Menu tendina'!A$5,0,IF(P258='Menu tendina'!A$4,'1. Precursorie'!N258/2,IF(P258='Menu tendina'!A$3,'1. Precursorie'!N258,IF(P258='Menu tendina'!A$2,'1. Precursorie'!M258,0))))</f>
        <v>30</v>
      </c>
    </row>
    <row r="259" spans="1:19" x14ac:dyDescent="0.25">
      <c r="A259" s="15" t="s">
        <v>4048</v>
      </c>
      <c r="B259" s="15" t="s">
        <v>4193</v>
      </c>
      <c r="C259" s="16" t="s">
        <v>327</v>
      </c>
      <c r="D259" s="16">
        <v>2116</v>
      </c>
      <c r="E259" s="16" t="s">
        <v>4153</v>
      </c>
      <c r="F259" s="15">
        <v>5000</v>
      </c>
      <c r="G259" s="18" t="s">
        <v>165</v>
      </c>
      <c r="H259" s="15" t="s">
        <v>329</v>
      </c>
      <c r="I259" s="15" t="s">
        <v>4198</v>
      </c>
      <c r="J259" s="16" t="s">
        <v>4074</v>
      </c>
      <c r="K259" s="15" t="s">
        <v>2</v>
      </c>
      <c r="L259" s="20">
        <v>40</v>
      </c>
      <c r="M259" s="22">
        <v>40</v>
      </c>
      <c r="N259" s="22">
        <v>10</v>
      </c>
      <c r="P259" s="16" t="s">
        <v>4167</v>
      </c>
      <c r="Q259" s="16" t="s">
        <v>4171</v>
      </c>
      <c r="S259" s="21">
        <f>IF(P259='Menu tendina'!A$5,0,IF(P259='Menu tendina'!A$4,'1. Precursorie'!N259/2,IF(P259='Menu tendina'!A$3,'1. Precursorie'!N259,IF(P259='Menu tendina'!A$2,'1. Precursorie'!M259,0))))</f>
        <v>40</v>
      </c>
    </row>
    <row r="260" spans="1:19" x14ac:dyDescent="0.25">
      <c r="A260" s="9" t="s">
        <v>4048</v>
      </c>
      <c r="B260" s="9" t="s">
        <v>4193</v>
      </c>
      <c r="C260" s="11" t="s">
        <v>328</v>
      </c>
      <c r="D260" s="11">
        <v>2117</v>
      </c>
      <c r="E260" s="11">
        <v>34</v>
      </c>
      <c r="F260" s="9">
        <v>10000</v>
      </c>
      <c r="G260" s="14" t="s">
        <v>165</v>
      </c>
      <c r="H260" s="9" t="s">
        <v>329</v>
      </c>
      <c r="I260" s="9"/>
      <c r="J260" s="11" t="s">
        <v>0</v>
      </c>
      <c r="K260" s="9" t="s">
        <v>2</v>
      </c>
      <c r="L260" s="19">
        <v>80</v>
      </c>
      <c r="M260" s="21">
        <v>45</v>
      </c>
      <c r="N260" s="21">
        <v>12</v>
      </c>
      <c r="P260" s="11" t="s">
        <v>4168</v>
      </c>
      <c r="Q260" s="11"/>
      <c r="S260" s="21">
        <f>IF(P260='Menu tendina'!A$5,0,IF(P260='Menu tendina'!A$4,'1. Precursorie'!N260/2,IF(P260='Menu tendina'!A$3,'1. Precursorie'!N260,IF(P260='Menu tendina'!A$2,'1. Precursorie'!M260,0))))</f>
        <v>12</v>
      </c>
    </row>
    <row r="261" spans="1:19" x14ac:dyDescent="0.25">
      <c r="A261" s="9" t="s">
        <v>4048</v>
      </c>
      <c r="B261" s="9" t="s">
        <v>4193</v>
      </c>
      <c r="C261" s="11" t="s">
        <v>330</v>
      </c>
      <c r="D261" s="11" t="s">
        <v>4154</v>
      </c>
      <c r="E261" s="11">
        <v>35</v>
      </c>
      <c r="F261" s="9">
        <v>5000</v>
      </c>
      <c r="G261" s="14" t="s">
        <v>165</v>
      </c>
      <c r="H261" s="9" t="s">
        <v>333</v>
      </c>
      <c r="I261" s="9" t="s">
        <v>4197</v>
      </c>
      <c r="J261" s="11" t="s">
        <v>0</v>
      </c>
      <c r="K261" s="9" t="s">
        <v>2</v>
      </c>
      <c r="L261" s="19">
        <v>100</v>
      </c>
      <c r="M261" s="21">
        <v>35</v>
      </c>
      <c r="N261" s="21">
        <v>8</v>
      </c>
      <c r="P261" s="11" t="s">
        <v>4167</v>
      </c>
      <c r="Q261" s="11" t="s">
        <v>4171</v>
      </c>
      <c r="S261" s="21">
        <f>IF(P261='Menu tendina'!A$5,0,IF(P261='Menu tendina'!A$4,'1. Precursorie'!N261/2,IF(P261='Menu tendina'!A$3,'1. Precursorie'!N261,IF(P261='Menu tendina'!A$2,'1. Precursorie'!M261,0))))</f>
        <v>35</v>
      </c>
    </row>
    <row r="262" spans="1:19" x14ac:dyDescent="0.25">
      <c r="A262" s="15" t="s">
        <v>4048</v>
      </c>
      <c r="B262" s="15" t="s">
        <v>4193</v>
      </c>
      <c r="C262" s="16" t="s">
        <v>331</v>
      </c>
      <c r="D262" s="16">
        <v>2118</v>
      </c>
      <c r="E262" s="16" t="s">
        <v>4155</v>
      </c>
      <c r="F262" s="15">
        <v>5000</v>
      </c>
      <c r="G262" s="18" t="s">
        <v>165</v>
      </c>
      <c r="H262" s="15" t="s">
        <v>333</v>
      </c>
      <c r="I262" s="15" t="s">
        <v>4198</v>
      </c>
      <c r="J262" s="16" t="s">
        <v>4074</v>
      </c>
      <c r="K262" s="15" t="s">
        <v>2</v>
      </c>
      <c r="L262" s="20">
        <v>40</v>
      </c>
      <c r="M262" s="22">
        <v>40</v>
      </c>
      <c r="N262" s="22">
        <v>12</v>
      </c>
      <c r="P262" s="16" t="s">
        <v>4167</v>
      </c>
      <c r="Q262" s="16" t="s">
        <v>8532</v>
      </c>
      <c r="S262" s="21">
        <f>IF(P262='Menu tendina'!A$5,0,IF(P262='Menu tendina'!A$4,'1. Precursorie'!N262/2,IF(P262='Menu tendina'!A$3,'1. Precursorie'!N262,IF(P262='Menu tendina'!A$2,'1. Precursorie'!M262,0))))</f>
        <v>40</v>
      </c>
    </row>
    <row r="263" spans="1:19" x14ac:dyDescent="0.25">
      <c r="A263" s="9" t="s">
        <v>4048</v>
      </c>
      <c r="B263" s="9" t="s">
        <v>4193</v>
      </c>
      <c r="C263" s="11" t="s">
        <v>332</v>
      </c>
      <c r="D263" s="11">
        <v>2119</v>
      </c>
      <c r="E263" s="11">
        <v>36</v>
      </c>
      <c r="F263" s="9">
        <v>10000</v>
      </c>
      <c r="G263" s="14" t="s">
        <v>165</v>
      </c>
      <c r="H263" s="9" t="s">
        <v>333</v>
      </c>
      <c r="I263" s="9"/>
      <c r="J263" s="11" t="s">
        <v>0</v>
      </c>
      <c r="K263" s="9" t="s">
        <v>2</v>
      </c>
      <c r="L263" s="19">
        <v>80</v>
      </c>
      <c r="M263" s="21">
        <v>50</v>
      </c>
      <c r="N263" s="21">
        <v>10</v>
      </c>
      <c r="P263" s="11" t="s">
        <v>4168</v>
      </c>
      <c r="Q263" s="11"/>
      <c r="S263" s="21">
        <f>IF(P263='Menu tendina'!A$5,0,IF(P263='Menu tendina'!A$4,'1. Precursorie'!N263/2,IF(P263='Menu tendina'!A$3,'1. Precursorie'!N263,IF(P263='Menu tendina'!A$2,'1. Precursorie'!M263,0))))</f>
        <v>10</v>
      </c>
    </row>
    <row r="264" spans="1:19" x14ac:dyDescent="0.25">
      <c r="A264" s="9" t="s">
        <v>4048</v>
      </c>
      <c r="B264" s="9" t="s">
        <v>4193</v>
      </c>
      <c r="C264" s="11" t="s">
        <v>334</v>
      </c>
      <c r="D264" s="11">
        <v>2120</v>
      </c>
      <c r="E264" s="11">
        <v>101</v>
      </c>
      <c r="F264" s="9">
        <v>5000</v>
      </c>
      <c r="G264" s="14" t="s">
        <v>165</v>
      </c>
      <c r="H264" s="9" t="s">
        <v>335</v>
      </c>
      <c r="I264" s="9"/>
      <c r="J264" s="11" t="s">
        <v>0</v>
      </c>
      <c r="K264" s="9" t="s">
        <v>173</v>
      </c>
      <c r="L264" s="19">
        <v>100</v>
      </c>
      <c r="M264" s="21">
        <v>30</v>
      </c>
      <c r="N264" s="21">
        <v>8</v>
      </c>
      <c r="P264" s="11" t="s">
        <v>4167</v>
      </c>
      <c r="Q264" s="11" t="s">
        <v>8532</v>
      </c>
      <c r="S264" s="21">
        <f>IF(P264='Menu tendina'!A$5,0,IF(P264='Menu tendina'!A$4,'1. Precursorie'!N264/2,IF(P264='Menu tendina'!A$3,'1. Precursorie'!N264,IF(P264='Menu tendina'!A$2,'1. Precursorie'!M264,0))))</f>
        <v>30</v>
      </c>
    </row>
    <row r="265" spans="1:19" x14ac:dyDescent="0.25">
      <c r="A265" s="9" t="s">
        <v>4048</v>
      </c>
      <c r="B265" s="9" t="s">
        <v>4193</v>
      </c>
      <c r="C265" s="11" t="s">
        <v>336</v>
      </c>
      <c r="D265" s="11">
        <v>2121</v>
      </c>
      <c r="E265" s="11">
        <v>121</v>
      </c>
      <c r="F265" s="9">
        <v>10000</v>
      </c>
      <c r="G265" s="14" t="s">
        <v>175</v>
      </c>
      <c r="H265" s="9" t="s">
        <v>335</v>
      </c>
      <c r="I265" s="9"/>
      <c r="J265" s="11" t="s">
        <v>0</v>
      </c>
      <c r="K265" s="9" t="s">
        <v>173</v>
      </c>
      <c r="L265" s="19">
        <v>50</v>
      </c>
      <c r="M265" s="21">
        <v>40</v>
      </c>
      <c r="N265" s="21">
        <v>11</v>
      </c>
      <c r="P265" s="11" t="s">
        <v>4167</v>
      </c>
      <c r="Q265" s="11" t="s">
        <v>4171</v>
      </c>
      <c r="S265" s="21">
        <f>IF(P265='Menu tendina'!A$5,0,IF(P265='Menu tendina'!A$4,'1. Precursorie'!N265/2,IF(P265='Menu tendina'!A$3,'1. Precursorie'!N265,IF(P265='Menu tendina'!A$2,'1. Precursorie'!M265,0))))</f>
        <v>40</v>
      </c>
    </row>
    <row r="266" spans="1:19" x14ac:dyDescent="0.25">
      <c r="A266" s="9" t="s">
        <v>4048</v>
      </c>
      <c r="B266" s="9" t="s">
        <v>4193</v>
      </c>
      <c r="C266" s="11" t="s">
        <v>337</v>
      </c>
      <c r="D266" s="11" t="s">
        <v>4156</v>
      </c>
      <c r="E266" s="11">
        <v>37</v>
      </c>
      <c r="F266" s="9">
        <v>5000</v>
      </c>
      <c r="G266" s="14" t="s">
        <v>165</v>
      </c>
      <c r="H266" s="9" t="s">
        <v>340</v>
      </c>
      <c r="I266" s="9" t="s">
        <v>4197</v>
      </c>
      <c r="J266" s="11" t="s">
        <v>0</v>
      </c>
      <c r="K266" s="9" t="s">
        <v>2</v>
      </c>
      <c r="L266" s="19">
        <v>100</v>
      </c>
      <c r="M266" s="21">
        <v>40</v>
      </c>
      <c r="N266" s="21">
        <v>9</v>
      </c>
      <c r="P266" s="11" t="s">
        <v>4167</v>
      </c>
      <c r="Q266" s="11" t="s">
        <v>4172</v>
      </c>
      <c r="S266" s="21">
        <f>IF(P266='Menu tendina'!A$5,0,IF(P266='Menu tendina'!A$4,'1. Precursorie'!N266/2,IF(P266='Menu tendina'!A$3,'1. Precursorie'!N266,IF(P266='Menu tendina'!A$2,'1. Precursorie'!M266,0))))</f>
        <v>40</v>
      </c>
    </row>
    <row r="267" spans="1:19" x14ac:dyDescent="0.25">
      <c r="A267" s="15" t="s">
        <v>4048</v>
      </c>
      <c r="B267" s="15" t="s">
        <v>4193</v>
      </c>
      <c r="C267" s="16" t="s">
        <v>338</v>
      </c>
      <c r="D267" s="16">
        <v>2122</v>
      </c>
      <c r="E267" s="16" t="s">
        <v>4157</v>
      </c>
      <c r="F267" s="15">
        <v>5000</v>
      </c>
      <c r="G267" s="18" t="s">
        <v>165</v>
      </c>
      <c r="H267" s="15" t="s">
        <v>340</v>
      </c>
      <c r="I267" s="15" t="s">
        <v>4198</v>
      </c>
      <c r="J267" s="16" t="s">
        <v>4074</v>
      </c>
      <c r="K267" s="15" t="s">
        <v>2</v>
      </c>
      <c r="L267" s="20">
        <v>40</v>
      </c>
      <c r="M267" s="22">
        <v>50</v>
      </c>
      <c r="N267" s="22">
        <v>13</v>
      </c>
      <c r="P267" s="16" t="s">
        <v>4168</v>
      </c>
      <c r="Q267" s="16"/>
      <c r="S267" s="21">
        <f>IF(P267='Menu tendina'!A$5,0,IF(P267='Menu tendina'!A$4,'1. Precursorie'!N267/2,IF(P267='Menu tendina'!A$3,'1. Precursorie'!N267,IF(P267='Menu tendina'!A$2,'1. Precursorie'!M267,0))))</f>
        <v>13</v>
      </c>
    </row>
    <row r="268" spans="1:19" x14ac:dyDescent="0.25">
      <c r="A268" s="9" t="s">
        <v>4048</v>
      </c>
      <c r="B268" s="9" t="s">
        <v>4193</v>
      </c>
      <c r="C268" s="11" t="s">
        <v>339</v>
      </c>
      <c r="D268" s="11">
        <v>2123</v>
      </c>
      <c r="E268" s="11">
        <v>38</v>
      </c>
      <c r="F268" s="9">
        <v>10000</v>
      </c>
      <c r="G268" s="14" t="s">
        <v>165</v>
      </c>
      <c r="H268" s="9" t="s">
        <v>340</v>
      </c>
      <c r="I268" s="9"/>
      <c r="J268" s="11" t="s">
        <v>0</v>
      </c>
      <c r="K268" s="9" t="s">
        <v>2</v>
      </c>
      <c r="L268" s="19">
        <v>80</v>
      </c>
      <c r="M268" s="21">
        <v>45</v>
      </c>
      <c r="N268" s="21">
        <v>15</v>
      </c>
      <c r="P268" s="11" t="s">
        <v>4168</v>
      </c>
      <c r="Q268" s="11"/>
      <c r="S268" s="21">
        <f>IF(P268='Menu tendina'!A$5,0,IF(P268='Menu tendina'!A$4,'1. Precursorie'!N268/2,IF(P268='Menu tendina'!A$3,'1. Precursorie'!N268,IF(P268='Menu tendina'!A$2,'1. Precursorie'!M268,0))))</f>
        <v>15</v>
      </c>
    </row>
    <row r="269" spans="1:19" x14ac:dyDescent="0.25">
      <c r="A269" s="9" t="s">
        <v>4048</v>
      </c>
      <c r="B269" s="9" t="s">
        <v>4193</v>
      </c>
      <c r="C269" s="11" t="s">
        <v>341</v>
      </c>
      <c r="D269" s="11">
        <v>2124</v>
      </c>
      <c r="E269" s="11">
        <v>102</v>
      </c>
      <c r="F269" s="9">
        <v>5000</v>
      </c>
      <c r="G269" s="14" t="s">
        <v>165</v>
      </c>
      <c r="H269" s="9" t="s">
        <v>340</v>
      </c>
      <c r="I269" s="9"/>
      <c r="J269" s="11" t="s">
        <v>0</v>
      </c>
      <c r="K269" s="9" t="s">
        <v>173</v>
      </c>
      <c r="L269" s="19">
        <v>100</v>
      </c>
      <c r="M269" s="21">
        <v>30</v>
      </c>
      <c r="N269" s="21">
        <v>8</v>
      </c>
      <c r="P269" s="11" t="s">
        <v>4167</v>
      </c>
      <c r="Q269" s="11" t="s">
        <v>8532</v>
      </c>
      <c r="S269" s="21">
        <f>IF(P269='Menu tendina'!A$5,0,IF(P269='Menu tendina'!A$4,'1. Precursorie'!N269/2,IF(P269='Menu tendina'!A$3,'1. Precursorie'!N269,IF(P269='Menu tendina'!A$2,'1. Precursorie'!M269,0))))</f>
        <v>30</v>
      </c>
    </row>
    <row r="270" spans="1:19" x14ac:dyDescent="0.25">
      <c r="A270" s="9" t="s">
        <v>4048</v>
      </c>
      <c r="B270" s="9" t="s">
        <v>4193</v>
      </c>
      <c r="C270" s="11" t="s">
        <v>342</v>
      </c>
      <c r="D270" s="11">
        <v>2125</v>
      </c>
      <c r="E270" s="11">
        <v>122</v>
      </c>
      <c r="F270" s="9">
        <v>10000</v>
      </c>
      <c r="G270" s="14" t="s">
        <v>175</v>
      </c>
      <c r="H270" s="9" t="s">
        <v>340</v>
      </c>
      <c r="I270" s="9"/>
      <c r="J270" s="11" t="s">
        <v>0</v>
      </c>
      <c r="K270" s="9" t="s">
        <v>173</v>
      </c>
      <c r="L270" s="19">
        <v>50</v>
      </c>
      <c r="M270" s="21">
        <v>40</v>
      </c>
      <c r="N270" s="21">
        <v>12</v>
      </c>
      <c r="P270" s="11" t="s">
        <v>4167</v>
      </c>
      <c r="Q270" s="11" t="s">
        <v>8532</v>
      </c>
      <c r="S270" s="21">
        <f>IF(P270='Menu tendina'!A$5,0,IF(P270='Menu tendina'!A$4,'1. Precursorie'!N270/2,IF(P270='Menu tendina'!A$3,'1. Precursorie'!N270,IF(P270='Menu tendina'!A$2,'1. Precursorie'!M270,0))))</f>
        <v>40</v>
      </c>
    </row>
    <row r="271" spans="1:19" x14ac:dyDescent="0.25">
      <c r="A271" s="9" t="s">
        <v>4048</v>
      </c>
      <c r="B271" s="9" t="s">
        <v>4193</v>
      </c>
      <c r="C271" s="11" t="s">
        <v>343</v>
      </c>
      <c r="D271" s="11" t="s">
        <v>4158</v>
      </c>
      <c r="E271" s="11">
        <v>39</v>
      </c>
      <c r="F271" s="9">
        <v>5000</v>
      </c>
      <c r="G271" s="14" t="s">
        <v>165</v>
      </c>
      <c r="H271" s="9" t="s">
        <v>346</v>
      </c>
      <c r="I271" s="9" t="s">
        <v>4197</v>
      </c>
      <c r="J271" s="11" t="s">
        <v>0</v>
      </c>
      <c r="K271" s="9" t="s">
        <v>2</v>
      </c>
      <c r="L271" s="19">
        <v>100</v>
      </c>
      <c r="M271" s="21">
        <v>35</v>
      </c>
      <c r="N271" s="21">
        <v>7</v>
      </c>
      <c r="P271" s="11" t="s">
        <v>4167</v>
      </c>
      <c r="Q271" s="11" t="s">
        <v>8532</v>
      </c>
      <c r="S271" s="21">
        <f>IF(P271='Menu tendina'!A$5,0,IF(P271='Menu tendina'!A$4,'1. Precursorie'!N271/2,IF(P271='Menu tendina'!A$3,'1. Precursorie'!N271,IF(P271='Menu tendina'!A$2,'1. Precursorie'!M271,0))))</f>
        <v>35</v>
      </c>
    </row>
    <row r="272" spans="1:19" x14ac:dyDescent="0.25">
      <c r="A272" s="15" t="s">
        <v>4048</v>
      </c>
      <c r="B272" s="15" t="s">
        <v>4193</v>
      </c>
      <c r="C272" s="16" t="s">
        <v>344</v>
      </c>
      <c r="D272" s="16">
        <v>2126</v>
      </c>
      <c r="E272" s="16" t="s">
        <v>1155</v>
      </c>
      <c r="F272" s="15">
        <v>5000</v>
      </c>
      <c r="G272" s="18" t="s">
        <v>165</v>
      </c>
      <c r="H272" s="15" t="s">
        <v>346</v>
      </c>
      <c r="I272" s="15" t="s">
        <v>4198</v>
      </c>
      <c r="J272" s="16" t="s">
        <v>4074</v>
      </c>
      <c r="K272" s="15" t="s">
        <v>2</v>
      </c>
      <c r="L272" s="20">
        <v>40</v>
      </c>
      <c r="M272" s="22">
        <v>45</v>
      </c>
      <c r="N272" s="22">
        <v>11</v>
      </c>
      <c r="P272" s="16" t="s">
        <v>4167</v>
      </c>
      <c r="Q272" s="16" t="s">
        <v>8532</v>
      </c>
      <c r="S272" s="21">
        <f>IF(P272='Menu tendina'!A$5,0,IF(P272='Menu tendina'!A$4,'1. Precursorie'!N272/2,IF(P272='Menu tendina'!A$3,'1. Precursorie'!N272,IF(P272='Menu tendina'!A$2,'1. Precursorie'!M272,0))))</f>
        <v>45</v>
      </c>
    </row>
    <row r="273" spans="1:19" x14ac:dyDescent="0.25">
      <c r="A273" s="9" t="s">
        <v>4048</v>
      </c>
      <c r="B273" s="9" t="s">
        <v>4193</v>
      </c>
      <c r="C273" s="11" t="s">
        <v>345</v>
      </c>
      <c r="D273" s="11">
        <v>2127</v>
      </c>
      <c r="E273" s="11">
        <v>40</v>
      </c>
      <c r="F273" s="9">
        <v>10000</v>
      </c>
      <c r="G273" s="14" t="s">
        <v>165</v>
      </c>
      <c r="H273" s="9" t="s">
        <v>346</v>
      </c>
      <c r="I273" s="9"/>
      <c r="J273" s="11" t="s">
        <v>0</v>
      </c>
      <c r="K273" s="9" t="s">
        <v>2</v>
      </c>
      <c r="L273" s="19">
        <v>80</v>
      </c>
      <c r="M273" s="21">
        <v>40</v>
      </c>
      <c r="N273" s="21">
        <v>8</v>
      </c>
      <c r="P273" s="11" t="s">
        <v>4168</v>
      </c>
      <c r="Q273" s="11"/>
      <c r="S273" s="21">
        <f>IF(P273='Menu tendina'!A$5,0,IF(P273='Menu tendina'!A$4,'1. Precursorie'!N273/2,IF(P273='Menu tendina'!A$3,'1. Precursorie'!N273,IF(P273='Menu tendina'!A$2,'1. Precursorie'!M273,0))))</f>
        <v>8</v>
      </c>
    </row>
    <row r="274" spans="1:19" x14ac:dyDescent="0.25">
      <c r="A274" s="9" t="s">
        <v>4048</v>
      </c>
      <c r="B274" s="9" t="s">
        <v>4193</v>
      </c>
      <c r="C274" s="11" t="s">
        <v>347</v>
      </c>
      <c r="D274" s="11">
        <v>2128</v>
      </c>
      <c r="E274" s="11">
        <v>103</v>
      </c>
      <c r="F274" s="9">
        <v>5000</v>
      </c>
      <c r="G274" s="14" t="s">
        <v>165</v>
      </c>
      <c r="H274" s="9" t="s">
        <v>346</v>
      </c>
      <c r="I274" s="9"/>
      <c r="J274" s="11" t="s">
        <v>0</v>
      </c>
      <c r="K274" s="9" t="s">
        <v>173</v>
      </c>
      <c r="L274" s="19">
        <v>100</v>
      </c>
      <c r="M274" s="21">
        <v>30</v>
      </c>
      <c r="N274" s="21">
        <v>7</v>
      </c>
      <c r="P274" s="11" t="s">
        <v>4167</v>
      </c>
      <c r="Q274" s="11" t="s">
        <v>8532</v>
      </c>
      <c r="S274" s="21">
        <f>IF(P274='Menu tendina'!A$5,0,IF(P274='Menu tendina'!A$4,'1. Precursorie'!N274/2,IF(P274='Menu tendina'!A$3,'1. Precursorie'!N274,IF(P274='Menu tendina'!A$2,'1. Precursorie'!M274,0))))</f>
        <v>30</v>
      </c>
    </row>
    <row r="275" spans="1:19" x14ac:dyDescent="0.25">
      <c r="A275" s="9" t="s">
        <v>4048</v>
      </c>
      <c r="B275" s="9" t="s">
        <v>4193</v>
      </c>
      <c r="C275" s="11" t="s">
        <v>348</v>
      </c>
      <c r="D275" s="11">
        <v>2129</v>
      </c>
      <c r="E275" s="11">
        <v>123</v>
      </c>
      <c r="F275" s="9">
        <v>10000</v>
      </c>
      <c r="G275" s="14" t="s">
        <v>175</v>
      </c>
      <c r="H275" s="9" t="s">
        <v>346</v>
      </c>
      <c r="I275" s="9"/>
      <c r="J275" s="11" t="s">
        <v>0</v>
      </c>
      <c r="K275" s="9" t="s">
        <v>173</v>
      </c>
      <c r="L275" s="19">
        <v>50</v>
      </c>
      <c r="M275" s="21">
        <v>45</v>
      </c>
      <c r="N275" s="21">
        <v>8</v>
      </c>
      <c r="P275" s="11" t="s">
        <v>4167</v>
      </c>
      <c r="Q275" s="11" t="s">
        <v>4171</v>
      </c>
      <c r="S275" s="21">
        <f>IF(P275='Menu tendina'!A$5,0,IF(P275='Menu tendina'!A$4,'1. Precursorie'!N275/2,IF(P275='Menu tendina'!A$3,'1. Precursorie'!N275,IF(P275='Menu tendina'!A$2,'1. Precursorie'!M275,0))))</f>
        <v>45</v>
      </c>
    </row>
    <row r="276" spans="1:19" x14ac:dyDescent="0.25">
      <c r="A276" s="9" t="s">
        <v>4048</v>
      </c>
      <c r="B276" s="9" t="s">
        <v>4193</v>
      </c>
      <c r="C276" s="11" t="s">
        <v>349</v>
      </c>
      <c r="D276" s="11" t="s">
        <v>4159</v>
      </c>
      <c r="E276" s="11">
        <v>41</v>
      </c>
      <c r="F276" s="9">
        <v>5000</v>
      </c>
      <c r="G276" s="14" t="s">
        <v>165</v>
      </c>
      <c r="H276" s="9" t="s">
        <v>352</v>
      </c>
      <c r="I276" s="9" t="s">
        <v>4197</v>
      </c>
      <c r="J276" s="11" t="s">
        <v>0</v>
      </c>
      <c r="K276" s="9" t="s">
        <v>2</v>
      </c>
      <c r="L276" s="19">
        <v>100</v>
      </c>
      <c r="M276" s="21">
        <v>40</v>
      </c>
      <c r="N276" s="21">
        <v>9</v>
      </c>
      <c r="P276" s="11" t="s">
        <v>4167</v>
      </c>
      <c r="Q276" s="11" t="s">
        <v>8532</v>
      </c>
      <c r="S276" s="21">
        <f>IF(P276='Menu tendina'!A$5,0,IF(P276='Menu tendina'!A$4,'1. Precursorie'!N276/2,IF(P276='Menu tendina'!A$3,'1. Precursorie'!N276,IF(P276='Menu tendina'!A$2,'1. Precursorie'!M276,0))))</f>
        <v>40</v>
      </c>
    </row>
    <row r="277" spans="1:19" x14ac:dyDescent="0.25">
      <c r="A277" s="15" t="s">
        <v>4048</v>
      </c>
      <c r="B277" s="15" t="s">
        <v>4193</v>
      </c>
      <c r="C277" s="16" t="s">
        <v>350</v>
      </c>
      <c r="D277" s="16">
        <v>2130</v>
      </c>
      <c r="E277" s="16" t="s">
        <v>4160</v>
      </c>
      <c r="F277" s="15">
        <v>5000</v>
      </c>
      <c r="G277" s="18" t="s">
        <v>165</v>
      </c>
      <c r="H277" s="15" t="s">
        <v>352</v>
      </c>
      <c r="I277" s="15" t="s">
        <v>4198</v>
      </c>
      <c r="J277" s="16" t="s">
        <v>4074</v>
      </c>
      <c r="K277" s="15" t="s">
        <v>2</v>
      </c>
      <c r="L277" s="20">
        <v>40</v>
      </c>
      <c r="M277" s="22">
        <v>50</v>
      </c>
      <c r="N277" s="22">
        <v>11</v>
      </c>
      <c r="P277" s="16" t="s">
        <v>4167</v>
      </c>
      <c r="Q277" s="16" t="s">
        <v>8532</v>
      </c>
      <c r="S277" s="21">
        <f>IF(P277='Menu tendina'!A$5,0,IF(P277='Menu tendina'!A$4,'1. Precursorie'!N277/2,IF(P277='Menu tendina'!A$3,'1. Precursorie'!N277,IF(P277='Menu tendina'!A$2,'1. Precursorie'!M277,0))))</f>
        <v>50</v>
      </c>
    </row>
    <row r="278" spans="1:19" x14ac:dyDescent="0.25">
      <c r="A278" s="9" t="s">
        <v>4048</v>
      </c>
      <c r="B278" s="9" t="s">
        <v>4193</v>
      </c>
      <c r="C278" s="11" t="s">
        <v>351</v>
      </c>
      <c r="D278" s="11">
        <v>2131</v>
      </c>
      <c r="E278" s="11">
        <v>42</v>
      </c>
      <c r="F278" s="9">
        <v>10000</v>
      </c>
      <c r="G278" s="14" t="s">
        <v>165</v>
      </c>
      <c r="H278" s="9" t="s">
        <v>352</v>
      </c>
      <c r="I278" s="9"/>
      <c r="J278" s="11" t="s">
        <v>0</v>
      </c>
      <c r="K278" s="9" t="s">
        <v>2</v>
      </c>
      <c r="L278" s="19">
        <v>80</v>
      </c>
      <c r="M278" s="21">
        <v>45</v>
      </c>
      <c r="N278" s="21">
        <v>13</v>
      </c>
      <c r="P278" s="11" t="s">
        <v>4168</v>
      </c>
      <c r="Q278" s="11"/>
      <c r="S278" s="21">
        <f>IF(P278='Menu tendina'!A$5,0,IF(P278='Menu tendina'!A$4,'1. Precursorie'!N278/2,IF(P278='Menu tendina'!A$3,'1. Precursorie'!N278,IF(P278='Menu tendina'!A$2,'1. Precursorie'!M278,0))))</f>
        <v>13</v>
      </c>
    </row>
    <row r="279" spans="1:19" x14ac:dyDescent="0.25">
      <c r="A279" s="9" t="s">
        <v>4048</v>
      </c>
      <c r="B279" s="9" t="s">
        <v>4193</v>
      </c>
      <c r="C279" s="11" t="s">
        <v>353</v>
      </c>
      <c r="D279" s="11" t="s">
        <v>4161</v>
      </c>
      <c r="E279" s="11">
        <v>43</v>
      </c>
      <c r="F279" s="9">
        <v>5000</v>
      </c>
      <c r="G279" s="14" t="s">
        <v>165</v>
      </c>
      <c r="H279" s="9" t="s">
        <v>356</v>
      </c>
      <c r="I279" s="9" t="s">
        <v>4197</v>
      </c>
      <c r="J279" s="11" t="s">
        <v>0</v>
      </c>
      <c r="K279" s="9" t="s">
        <v>2</v>
      </c>
      <c r="L279" s="19">
        <v>100</v>
      </c>
      <c r="M279" s="21">
        <v>35</v>
      </c>
      <c r="N279" s="21">
        <v>8</v>
      </c>
      <c r="P279" s="11" t="s">
        <v>4167</v>
      </c>
      <c r="Q279" s="11" t="s">
        <v>4171</v>
      </c>
      <c r="S279" s="21">
        <f>IF(P279='Menu tendina'!A$5,0,IF(P279='Menu tendina'!A$4,'1. Precursorie'!N279/2,IF(P279='Menu tendina'!A$3,'1. Precursorie'!N279,IF(P279='Menu tendina'!A$2,'1. Precursorie'!M279,0))))</f>
        <v>35</v>
      </c>
    </row>
    <row r="280" spans="1:19" x14ac:dyDescent="0.25">
      <c r="A280" s="15" t="s">
        <v>4048</v>
      </c>
      <c r="B280" s="15" t="s">
        <v>4193</v>
      </c>
      <c r="C280" s="16" t="s">
        <v>354</v>
      </c>
      <c r="D280" s="16">
        <v>2132</v>
      </c>
      <c r="E280" s="16" t="s">
        <v>4162</v>
      </c>
      <c r="F280" s="15">
        <v>5000</v>
      </c>
      <c r="G280" s="18" t="s">
        <v>165</v>
      </c>
      <c r="H280" s="15" t="s">
        <v>356</v>
      </c>
      <c r="I280" s="15" t="s">
        <v>4198</v>
      </c>
      <c r="J280" s="16" t="s">
        <v>4074</v>
      </c>
      <c r="K280" s="15" t="s">
        <v>2</v>
      </c>
      <c r="L280" s="20">
        <v>40</v>
      </c>
      <c r="M280" s="22">
        <v>40</v>
      </c>
      <c r="N280" s="22">
        <v>15</v>
      </c>
      <c r="P280" s="16" t="s">
        <v>4167</v>
      </c>
      <c r="Q280" s="16" t="s">
        <v>8532</v>
      </c>
      <c r="S280" s="21">
        <f>IF(P280='Menu tendina'!A$5,0,IF(P280='Menu tendina'!A$4,'1. Precursorie'!N280/2,IF(P280='Menu tendina'!A$3,'1. Precursorie'!N280,IF(P280='Menu tendina'!A$2,'1. Precursorie'!M280,0))))</f>
        <v>40</v>
      </c>
    </row>
    <row r="281" spans="1:19" x14ac:dyDescent="0.25">
      <c r="A281" s="9" t="s">
        <v>4048</v>
      </c>
      <c r="B281" s="9" t="s">
        <v>4193</v>
      </c>
      <c r="C281" s="11" t="s">
        <v>355</v>
      </c>
      <c r="D281" s="11">
        <v>2133</v>
      </c>
      <c r="E281" s="11">
        <v>44</v>
      </c>
      <c r="F281" s="9">
        <v>10000</v>
      </c>
      <c r="G281" s="14" t="s">
        <v>165</v>
      </c>
      <c r="H281" s="9" t="s">
        <v>356</v>
      </c>
      <c r="I281" s="9"/>
      <c r="J281" s="11" t="s">
        <v>0</v>
      </c>
      <c r="K281" s="9" t="s">
        <v>2</v>
      </c>
      <c r="L281" s="19">
        <v>80</v>
      </c>
      <c r="M281" s="21">
        <v>50</v>
      </c>
      <c r="N281" s="21">
        <v>10</v>
      </c>
      <c r="P281" s="11" t="s">
        <v>4168</v>
      </c>
      <c r="Q281" s="11"/>
      <c r="S281" s="21">
        <f>IF(P281='Menu tendina'!A$5,0,IF(P281='Menu tendina'!A$4,'1. Precursorie'!N281/2,IF(P281='Menu tendina'!A$3,'1. Precursorie'!N281,IF(P281='Menu tendina'!A$2,'1. Precursorie'!M281,0))))</f>
        <v>10</v>
      </c>
    </row>
    <row r="282" spans="1:19" x14ac:dyDescent="0.25">
      <c r="A282" s="9" t="s">
        <v>4048</v>
      </c>
      <c r="B282" s="9" t="s">
        <v>4193</v>
      </c>
      <c r="C282" s="11" t="s">
        <v>357</v>
      </c>
      <c r="D282" s="11">
        <v>2134</v>
      </c>
      <c r="E282" s="11">
        <v>104</v>
      </c>
      <c r="F282" s="9">
        <v>5000</v>
      </c>
      <c r="G282" s="14" t="s">
        <v>165</v>
      </c>
      <c r="H282" s="9" t="s">
        <v>358</v>
      </c>
      <c r="I282" s="9"/>
      <c r="J282" s="11" t="s">
        <v>0</v>
      </c>
      <c r="K282" s="9" t="s">
        <v>173</v>
      </c>
      <c r="L282" s="19">
        <v>100</v>
      </c>
      <c r="M282" s="21">
        <v>30</v>
      </c>
      <c r="N282" s="21">
        <v>9</v>
      </c>
      <c r="P282" s="11" t="s">
        <v>4167</v>
      </c>
      <c r="Q282" s="11" t="s">
        <v>4171</v>
      </c>
      <c r="S282" s="21">
        <f>IF(P282='Menu tendina'!A$5,0,IF(P282='Menu tendina'!A$4,'1. Precursorie'!N282/2,IF(P282='Menu tendina'!A$3,'1. Precursorie'!N282,IF(P282='Menu tendina'!A$2,'1. Precursorie'!M282,0))))</f>
        <v>30</v>
      </c>
    </row>
    <row r="283" spans="1:19" x14ac:dyDescent="0.25">
      <c r="A283" s="9" t="s">
        <v>4048</v>
      </c>
      <c r="B283" s="9" t="s">
        <v>4193</v>
      </c>
      <c r="C283" s="11" t="s">
        <v>359</v>
      </c>
      <c r="D283" s="11">
        <v>2135</v>
      </c>
      <c r="E283" s="11">
        <v>124</v>
      </c>
      <c r="F283" s="9">
        <v>10000</v>
      </c>
      <c r="G283" s="14" t="s">
        <v>175</v>
      </c>
      <c r="H283" s="9" t="s">
        <v>358</v>
      </c>
      <c r="I283" s="9"/>
      <c r="J283" s="11" t="s">
        <v>0</v>
      </c>
      <c r="K283" s="9" t="s">
        <v>173</v>
      </c>
      <c r="L283" s="19">
        <v>50</v>
      </c>
      <c r="M283" s="21">
        <v>40</v>
      </c>
      <c r="N283" s="21">
        <v>7</v>
      </c>
      <c r="P283" s="11" t="s">
        <v>4168</v>
      </c>
      <c r="Q283" s="11"/>
      <c r="S283" s="21">
        <f>IF(P283='Menu tendina'!A$5,0,IF(P283='Menu tendina'!A$4,'1. Precursorie'!N283/2,IF(P283='Menu tendina'!A$3,'1. Precursorie'!N283,IF(P283='Menu tendina'!A$2,'1. Precursorie'!M283,0))))</f>
        <v>7</v>
      </c>
    </row>
    <row r="284" spans="1:19" x14ac:dyDescent="0.25">
      <c r="A284" s="9" t="s">
        <v>4048</v>
      </c>
      <c r="B284" s="9" t="s">
        <v>4193</v>
      </c>
      <c r="C284" s="11" t="s">
        <v>360</v>
      </c>
      <c r="D284" s="11" t="s">
        <v>4163</v>
      </c>
      <c r="E284" s="11">
        <v>45</v>
      </c>
      <c r="F284" s="9">
        <v>5000</v>
      </c>
      <c r="G284" s="14" t="s">
        <v>165</v>
      </c>
      <c r="H284" s="9" t="s">
        <v>364</v>
      </c>
      <c r="I284" s="9" t="s">
        <v>4200</v>
      </c>
      <c r="J284" s="11" t="s">
        <v>0</v>
      </c>
      <c r="K284" s="9" t="s">
        <v>2</v>
      </c>
      <c r="L284" s="19">
        <v>100</v>
      </c>
      <c r="M284" s="21">
        <v>20</v>
      </c>
      <c r="N284" s="21">
        <v>7</v>
      </c>
      <c r="P284" s="11" t="s">
        <v>4167</v>
      </c>
      <c r="Q284" s="11" t="s">
        <v>4067</v>
      </c>
      <c r="S284" s="21">
        <f>IF(P284='Menu tendina'!A$5,0,IF(P284='Menu tendina'!A$4,'1. Precursorie'!N284/2,IF(P284='Menu tendina'!A$3,'1. Precursorie'!N284,IF(P284='Menu tendina'!A$2,'1. Precursorie'!M284,0))))</f>
        <v>20</v>
      </c>
    </row>
    <row r="285" spans="1:19" x14ac:dyDescent="0.25">
      <c r="A285" s="15" t="s">
        <v>4048</v>
      </c>
      <c r="B285" s="15" t="s">
        <v>4193</v>
      </c>
      <c r="C285" s="16" t="s">
        <v>361</v>
      </c>
      <c r="D285" s="16">
        <v>2136</v>
      </c>
      <c r="E285" s="16" t="s">
        <v>4164</v>
      </c>
      <c r="F285" s="15">
        <v>5000</v>
      </c>
      <c r="G285" s="18" t="s">
        <v>165</v>
      </c>
      <c r="H285" s="15" t="s">
        <v>364</v>
      </c>
      <c r="I285" s="15" t="s">
        <v>4201</v>
      </c>
      <c r="J285" s="16" t="s">
        <v>4074</v>
      </c>
      <c r="K285" s="15" t="s">
        <v>2</v>
      </c>
      <c r="L285" s="20">
        <v>40</v>
      </c>
      <c r="M285" s="22">
        <v>45</v>
      </c>
      <c r="N285" s="22">
        <v>15</v>
      </c>
      <c r="P285" s="16" t="s">
        <v>4167</v>
      </c>
      <c r="Q285" s="16" t="s">
        <v>4067</v>
      </c>
      <c r="S285" s="21">
        <f>IF(P285='Menu tendina'!A$5,0,IF(P285='Menu tendina'!A$4,'1. Precursorie'!N285/2,IF(P285='Menu tendina'!A$3,'1. Precursorie'!N285,IF(P285='Menu tendina'!A$2,'1. Precursorie'!M285,0))))</f>
        <v>45</v>
      </c>
    </row>
    <row r="286" spans="1:19" x14ac:dyDescent="0.25">
      <c r="A286" s="15" t="s">
        <v>4048</v>
      </c>
      <c r="B286" s="15" t="s">
        <v>4193</v>
      </c>
      <c r="C286" s="16" t="s">
        <v>362</v>
      </c>
      <c r="D286" s="16">
        <v>2137</v>
      </c>
      <c r="E286" s="16" t="s">
        <v>4165</v>
      </c>
      <c r="F286" s="15">
        <v>10000</v>
      </c>
      <c r="G286" s="18" t="s">
        <v>165</v>
      </c>
      <c r="H286" s="15" t="s">
        <v>364</v>
      </c>
      <c r="I286" s="15" t="s">
        <v>4202</v>
      </c>
      <c r="J286" s="16" t="s">
        <v>4074</v>
      </c>
      <c r="K286" s="15" t="s">
        <v>2</v>
      </c>
      <c r="L286" s="20" t="s">
        <v>0</v>
      </c>
      <c r="M286" s="22" t="s">
        <v>8</v>
      </c>
      <c r="N286" s="22" t="s">
        <v>8</v>
      </c>
      <c r="P286" s="16" t="s">
        <v>4170</v>
      </c>
      <c r="Q286" s="16" t="s">
        <v>4067</v>
      </c>
      <c r="S286" s="21">
        <f>IF(P286='Menu tendina'!A$5,0,IF(P286='Menu tendina'!A$4,'1. Precursorie'!N286/2,IF(P286='Menu tendina'!A$3,'1. Precursorie'!N286,IF(P286='Menu tendina'!A$2,'1. Precursorie'!M286,0))))</f>
        <v>0</v>
      </c>
    </row>
    <row r="287" spans="1:19" x14ac:dyDescent="0.25">
      <c r="A287" s="9" t="s">
        <v>4048</v>
      </c>
      <c r="B287" s="9" t="s">
        <v>4193</v>
      </c>
      <c r="C287" s="11" t="s">
        <v>363</v>
      </c>
      <c r="D287" s="11">
        <v>2138</v>
      </c>
      <c r="E287" s="11">
        <v>105</v>
      </c>
      <c r="F287" s="9">
        <v>5000</v>
      </c>
      <c r="G287" s="14" t="s">
        <v>165</v>
      </c>
      <c r="H287" s="9" t="s">
        <v>364</v>
      </c>
      <c r="I287" s="9"/>
      <c r="J287" s="11" t="s">
        <v>0</v>
      </c>
      <c r="K287" s="9" t="s">
        <v>173</v>
      </c>
      <c r="L287" s="19">
        <v>100</v>
      </c>
      <c r="M287" s="21">
        <v>30</v>
      </c>
      <c r="N287" s="21">
        <v>7</v>
      </c>
      <c r="P287" s="11" t="s">
        <v>4167</v>
      </c>
      <c r="Q287" s="11" t="s">
        <v>8531</v>
      </c>
      <c r="S287" s="21">
        <f>IF(P287='Menu tendina'!A$5,0,IF(P287='Menu tendina'!A$4,'1. Precursorie'!N287/2,IF(P287='Menu tendina'!A$3,'1. Precursorie'!N287,IF(P287='Menu tendina'!A$2,'1. Precursorie'!M287,0))))</f>
        <v>30</v>
      </c>
    </row>
    <row r="288" spans="1:19" x14ac:dyDescent="0.25">
      <c r="A288" s="9" t="s">
        <v>4048</v>
      </c>
      <c r="B288" s="9" t="s">
        <v>4193</v>
      </c>
      <c r="C288" s="11" t="s">
        <v>365</v>
      </c>
      <c r="D288" s="11">
        <v>2139</v>
      </c>
      <c r="E288" s="11">
        <v>125</v>
      </c>
      <c r="F288" s="9">
        <v>10000</v>
      </c>
      <c r="G288" s="14" t="s">
        <v>175</v>
      </c>
      <c r="H288" s="9" t="s">
        <v>364</v>
      </c>
      <c r="I288" s="9"/>
      <c r="J288" s="11" t="s">
        <v>0</v>
      </c>
      <c r="K288" s="9" t="s">
        <v>173</v>
      </c>
      <c r="L288" s="19">
        <v>50</v>
      </c>
      <c r="M288" s="21">
        <v>40</v>
      </c>
      <c r="N288" s="21">
        <v>12</v>
      </c>
      <c r="P288" s="11" t="s">
        <v>4167</v>
      </c>
      <c r="Q288" s="11" t="s">
        <v>4171</v>
      </c>
      <c r="S288" s="21">
        <f>IF(P288='Menu tendina'!A$5,0,IF(P288='Menu tendina'!A$4,'1. Precursorie'!N288/2,IF(P288='Menu tendina'!A$3,'1. Precursorie'!N288,IF(P288='Menu tendina'!A$2,'1. Precursorie'!M288,0))))</f>
        <v>40</v>
      </c>
    </row>
  </sheetData>
  <sheetProtection autoFilter="0"/>
  <protectedRanges>
    <protectedRange sqref="A1:XFD1" name="Intervallo3"/>
    <protectedRange sqref="U1:U1048576" name="Intervallo2"/>
    <protectedRange sqref="P1:Q1048576" name="Collezione"/>
  </protectedRanges>
  <autoFilter ref="A1:R288" xr:uid="{505C4E07-6679-4ADF-AF6D-EE6883860D62}"/>
  <conditionalFormatting sqref="P1">
    <cfRule type="cellIs" dxfId="171" priority="17" operator="equal">
      <formula>"Usata"</formula>
    </cfRule>
    <cfRule type="cellIs" dxfId="170" priority="18" operator="equal">
      <formula>"2a Scelta"</formula>
    </cfRule>
    <cfRule type="cellIs" dxfId="169" priority="19" operator="equal">
      <formula>"Manca"</formula>
    </cfRule>
    <cfRule type="cellIs" dxfId="168" priority="20" operator="equal">
      <formula>"Nuova"</formula>
    </cfRule>
  </conditionalFormatting>
  <dataValidations count="1">
    <dataValidation type="list" allowBlank="1" showInputMessage="1" showErrorMessage="1" sqref="P1" xr:uid="{26ED2C17-D5C6-46FD-BDD9-89FEEDE86689}">
      <formula1>"Nuova,Usata,2a Scelta,Manca"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equal" id="{752F8253-DFFC-4CCA-AFED-8A73528C8381}">
            <xm:f>'Menu tendina'!$A$5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4" operator="equal" id="{FD06288F-5C07-409F-8CB5-EF15995F031C}">
            <xm:f>'Menu tendina'!$A$4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5" operator="equal" id="{627824C3-85A1-41B3-91C8-B66EE35D2923}">
            <xm:f>'Menu tendina'!$A$3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" operator="equal" id="{081F8424-8C56-4B8B-B6F7-A7AC8E8D2FED}">
            <xm:f>'Menu tendina'!$A$2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P2:P288</xm:sqref>
        </x14:conditionalFormatting>
        <x14:conditionalFormatting xmlns:xm="http://schemas.microsoft.com/office/excel/2006/main">
          <x14:cfRule type="cellIs" priority="1" operator="equal" id="{030FF42F-1F66-4A5E-96C8-6126604E11D4}">
            <xm:f>'Menu tendina'!$B$6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" operator="equal" id="{114C923E-EEDB-42BD-BDD3-BF5710E5302E}">
            <xm:f>'Menu tendina'!$B$2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7" operator="equal" id="{3A55AC28-7EFA-43F5-B241-5961076F24BB}">
            <xm:f>'Menu tendina'!$B$5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9" operator="equal" id="{F1BD209B-DAB3-4A6D-9F48-58647FA046A1}">
            <xm:f>'Menu tendina'!$B$4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0" operator="equal" id="{EC6871A8-3146-40AA-9125-AC28CD4F4D1B}">
            <xm:f>'Menu tendina'!$B$3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11" operator="equal" id="{7D2B1C7E-638C-46AF-A0F9-CC056B8EFB04}">
            <xm:f>'Menu tendina'!$B$2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Q2:Q288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8FE38AE-ECBB-4629-AF7C-A560B8A06D73}">
          <x14:formula1>
            <xm:f>'Menu tendina'!$B$2:$B$6</xm:f>
          </x14:formula1>
          <xm:sqref>Q2:Q288</xm:sqref>
        </x14:dataValidation>
        <x14:dataValidation type="list" allowBlank="1" showInputMessage="1" showErrorMessage="1" xr:uid="{3D4F28E7-7E9D-4169-BBFB-7ED183BA0B88}">
          <x14:formula1>
            <xm:f>'Menu tendina'!$A$2:$A$5</xm:f>
          </x14:formula1>
          <xm:sqref>P2:P288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EBD87-8B35-4FBA-AC0D-FAC26FF635F1}">
  <sheetPr>
    <tabColor rgb="FFFF0000"/>
  </sheetPr>
  <dimension ref="A1:T480"/>
  <sheetViews>
    <sheetView zoomScale="70" zoomScaleNormal="70" workbookViewId="0">
      <pane xSplit="3" ySplit="1" topLeftCell="D35" activePane="bottomRight" state="frozen"/>
      <selection activeCell="F4" sqref="F4"/>
      <selection pane="topRight" activeCell="F4" sqref="F4"/>
      <selection pane="bottomLeft" activeCell="F4" sqref="F4"/>
      <selection pane="bottomRight" activeCell="O37" sqref="O37"/>
    </sheetView>
  </sheetViews>
  <sheetFormatPr defaultColWidth="8.83203125" defaultRowHeight="12.5" x14ac:dyDescent="0.25"/>
  <cols>
    <col min="1" max="1" width="21.08203125" style="2" hidden="1" customWidth="1"/>
    <col min="2" max="2" width="22.33203125" style="2" bestFit="1" customWidth="1"/>
    <col min="3" max="3" width="9.5" style="12" customWidth="1"/>
    <col min="4" max="4" width="8.4140625" style="2" customWidth="1"/>
    <col min="5" max="5" width="12.5" style="2" hidden="1" customWidth="1"/>
    <col min="6" max="6" width="10.33203125" style="258" customWidth="1"/>
    <col min="7" max="7" width="11" style="12" bestFit="1" customWidth="1"/>
    <col min="8" max="8" width="51.5" style="2" customWidth="1"/>
    <col min="9" max="9" width="5.5" style="2" customWidth="1"/>
    <col min="10" max="10" width="39" style="2" customWidth="1"/>
    <col min="11" max="11" width="8.83203125" style="12" customWidth="1"/>
    <col min="12" max="12" width="9.33203125" style="12" bestFit="1" customWidth="1"/>
    <col min="13" max="14" width="13.08203125" style="23" customWidth="1"/>
    <col min="15" max="15" width="1.9140625" style="2" customWidth="1"/>
    <col min="16" max="16" width="12.5" style="12" customWidth="1"/>
    <col min="17" max="17" width="15.4140625" style="12" bestFit="1" customWidth="1"/>
    <col min="18" max="18" width="22.58203125" style="151" customWidth="1"/>
    <col min="19" max="19" width="1.4140625" style="2" customWidth="1"/>
    <col min="20" max="20" width="13.08203125" style="23" customWidth="1"/>
    <col min="21" max="16384" width="8.83203125" style="2"/>
  </cols>
  <sheetData>
    <row r="1" spans="1:20" ht="25" x14ac:dyDescent="0.25">
      <c r="A1" s="3" t="s">
        <v>4037</v>
      </c>
      <c r="B1" s="4" t="s">
        <v>4049</v>
      </c>
      <c r="C1" s="4" t="s">
        <v>4038</v>
      </c>
      <c r="D1" s="5" t="s">
        <v>4039</v>
      </c>
      <c r="E1" s="5" t="s">
        <v>4050</v>
      </c>
      <c r="F1" s="255" t="s">
        <v>4051</v>
      </c>
      <c r="G1" s="6" t="s">
        <v>4040</v>
      </c>
      <c r="H1" s="5" t="s">
        <v>4041</v>
      </c>
      <c r="I1" s="5" t="s">
        <v>4043</v>
      </c>
      <c r="J1" s="8" t="s">
        <v>4045</v>
      </c>
      <c r="K1" s="5" t="s">
        <v>4042</v>
      </c>
      <c r="L1" s="5" t="s">
        <v>4044</v>
      </c>
      <c r="M1" s="7" t="s">
        <v>4052</v>
      </c>
      <c r="N1" s="7" t="s">
        <v>4053</v>
      </c>
      <c r="O1" s="1"/>
      <c r="P1" s="10" t="s">
        <v>4046</v>
      </c>
      <c r="Q1" s="8" t="s">
        <v>4054</v>
      </c>
      <c r="R1" s="149" t="s">
        <v>8533</v>
      </c>
      <c r="S1" s="1"/>
      <c r="T1" s="7" t="s">
        <v>4174</v>
      </c>
    </row>
    <row r="2" spans="1:20" x14ac:dyDescent="0.25">
      <c r="A2" s="9" t="s">
        <v>6347</v>
      </c>
      <c r="B2" s="9" t="s">
        <v>6246</v>
      </c>
      <c r="C2" s="11" t="s">
        <v>6252</v>
      </c>
      <c r="D2" s="11">
        <v>3001</v>
      </c>
      <c r="E2" s="11">
        <v>1</v>
      </c>
      <c r="F2" s="256" t="s">
        <v>0</v>
      </c>
      <c r="G2" s="161" t="s">
        <v>0</v>
      </c>
      <c r="H2" s="9" t="s">
        <v>6247</v>
      </c>
      <c r="I2" s="9" t="s">
        <v>2</v>
      </c>
      <c r="J2" s="9" t="s">
        <v>6253</v>
      </c>
      <c r="K2" s="11" t="s">
        <v>0</v>
      </c>
      <c r="L2" s="11" t="s">
        <v>0</v>
      </c>
      <c r="M2" s="21">
        <v>120</v>
      </c>
      <c r="N2" s="21">
        <v>60</v>
      </c>
      <c r="P2" s="11" t="s">
        <v>4167</v>
      </c>
      <c r="Q2" s="11" t="s">
        <v>4171</v>
      </c>
      <c r="R2" s="150"/>
      <c r="T2" s="21">
        <f>IF(P2='Menu tendina'!A$5,0,IF(P2='Menu tendina'!A$4,'2. Private'!N2/2,IF(P2='Menu tendina'!A$3,'2. Private'!N2,IF(P2='Menu tendina'!A$2,'2. Private'!M2,0))))</f>
        <v>120</v>
      </c>
    </row>
    <row r="3" spans="1:20" x14ac:dyDescent="0.25">
      <c r="A3" s="9" t="s">
        <v>6347</v>
      </c>
      <c r="B3" s="9" t="s">
        <v>6246</v>
      </c>
      <c r="C3" s="11" t="s">
        <v>6254</v>
      </c>
      <c r="D3" s="11">
        <v>3002</v>
      </c>
      <c r="E3" s="11">
        <v>2</v>
      </c>
      <c r="F3" s="256" t="s">
        <v>367</v>
      </c>
      <c r="G3" s="161" t="s">
        <v>0</v>
      </c>
      <c r="H3" s="9" t="s">
        <v>368</v>
      </c>
      <c r="I3" s="9" t="s">
        <v>2</v>
      </c>
      <c r="J3" s="9" t="s">
        <v>6322</v>
      </c>
      <c r="K3" s="11" t="s">
        <v>0</v>
      </c>
      <c r="L3" s="11" t="s">
        <v>0</v>
      </c>
      <c r="M3" s="21">
        <v>450</v>
      </c>
      <c r="N3" s="21">
        <v>200</v>
      </c>
      <c r="P3" s="11" t="s">
        <v>4167</v>
      </c>
      <c r="Q3" s="11" t="s">
        <v>8531</v>
      </c>
      <c r="R3" s="150" t="s">
        <v>16899</v>
      </c>
      <c r="T3" s="21">
        <f>IF(P3='Menu tendina'!A$5,0,IF(P3='Menu tendina'!A$4,'2. Private'!N3/2,IF(P3='Menu tendina'!A$3,'2. Private'!N3,IF(P3='Menu tendina'!A$2,'2. Private'!M3,0))))</f>
        <v>450</v>
      </c>
    </row>
    <row r="4" spans="1:20" x14ac:dyDescent="0.25">
      <c r="A4" s="9" t="s">
        <v>6347</v>
      </c>
      <c r="B4" s="9" t="s">
        <v>6246</v>
      </c>
      <c r="C4" s="11" t="s">
        <v>6255</v>
      </c>
      <c r="D4" s="11">
        <v>3003</v>
      </c>
      <c r="E4" s="11">
        <v>3</v>
      </c>
      <c r="F4" s="256" t="s">
        <v>369</v>
      </c>
      <c r="G4" s="161" t="s">
        <v>0</v>
      </c>
      <c r="H4" s="9" t="s">
        <v>370</v>
      </c>
      <c r="I4" s="9" t="s">
        <v>2</v>
      </c>
      <c r="J4" s="9" t="s">
        <v>6323</v>
      </c>
      <c r="K4" s="11" t="s">
        <v>0</v>
      </c>
      <c r="L4" s="11" t="s">
        <v>0</v>
      </c>
      <c r="M4" s="21">
        <v>180</v>
      </c>
      <c r="N4" s="21">
        <v>60</v>
      </c>
      <c r="P4" s="11" t="s">
        <v>4168</v>
      </c>
      <c r="Q4" s="11" t="s">
        <v>4171</v>
      </c>
      <c r="R4" s="150"/>
      <c r="T4" s="21">
        <f>IF(P4='Menu tendina'!A$5,0,IF(P4='Menu tendina'!A$4,'2. Private'!N4/2,IF(P4='Menu tendina'!A$3,'2. Private'!N4,IF(P4='Menu tendina'!A$2,'2. Private'!M4,0))))</f>
        <v>60</v>
      </c>
    </row>
    <row r="5" spans="1:20" x14ac:dyDescent="0.25">
      <c r="A5" s="9" t="s">
        <v>6347</v>
      </c>
      <c r="B5" s="9" t="s">
        <v>6246</v>
      </c>
      <c r="C5" s="11" t="s">
        <v>6256</v>
      </c>
      <c r="D5" s="11">
        <v>3004</v>
      </c>
      <c r="E5" s="11">
        <v>4</v>
      </c>
      <c r="F5" s="256" t="s">
        <v>369</v>
      </c>
      <c r="G5" s="161" t="s">
        <v>0</v>
      </c>
      <c r="H5" s="9" t="s">
        <v>6248</v>
      </c>
      <c r="I5" s="9" t="s">
        <v>2</v>
      </c>
      <c r="J5" s="9" t="s">
        <v>6325</v>
      </c>
      <c r="K5" s="11" t="s">
        <v>0</v>
      </c>
      <c r="L5" s="11" t="s">
        <v>0</v>
      </c>
      <c r="M5" s="21">
        <v>20</v>
      </c>
      <c r="N5" s="21">
        <v>8</v>
      </c>
      <c r="P5" s="11" t="s">
        <v>4167</v>
      </c>
      <c r="Q5" s="11" t="s">
        <v>4067</v>
      </c>
      <c r="R5" s="150" t="s">
        <v>4067</v>
      </c>
      <c r="T5" s="21">
        <f>IF(P5='Menu tendina'!A$5,0,IF(P5='Menu tendina'!A$4,'2. Private'!N5/2,IF(P5='Menu tendina'!A$3,'2. Private'!N5,IF(P5='Menu tendina'!A$2,'2. Private'!M5,0))))</f>
        <v>20</v>
      </c>
    </row>
    <row r="6" spans="1:20" x14ac:dyDescent="0.25">
      <c r="A6" s="9" t="s">
        <v>6347</v>
      </c>
      <c r="B6" s="9" t="s">
        <v>6246</v>
      </c>
      <c r="C6" s="11" t="s">
        <v>6257</v>
      </c>
      <c r="D6" s="11">
        <v>3005</v>
      </c>
      <c r="E6" s="11">
        <v>5</v>
      </c>
      <c r="F6" s="256" t="s">
        <v>369</v>
      </c>
      <c r="G6" s="161" t="s">
        <v>0</v>
      </c>
      <c r="H6" s="9" t="s">
        <v>370</v>
      </c>
      <c r="I6" s="9" t="s">
        <v>2</v>
      </c>
      <c r="J6" s="9" t="s">
        <v>6324</v>
      </c>
      <c r="K6" s="11" t="s">
        <v>0</v>
      </c>
      <c r="L6" s="11" t="s">
        <v>0</v>
      </c>
      <c r="M6" s="21">
        <v>8</v>
      </c>
      <c r="N6" s="21">
        <v>3</v>
      </c>
      <c r="P6" s="11" t="s">
        <v>4167</v>
      </c>
      <c r="Q6" s="11" t="s">
        <v>8532</v>
      </c>
      <c r="R6" s="150"/>
      <c r="T6" s="21">
        <f>IF(P6='Menu tendina'!A$5,0,IF(P6='Menu tendina'!A$4,'2. Private'!N6/2,IF(P6='Menu tendina'!A$3,'2. Private'!N6,IF(P6='Menu tendina'!A$2,'2. Private'!M6,0))))</f>
        <v>8</v>
      </c>
    </row>
    <row r="7" spans="1:20" x14ac:dyDescent="0.25">
      <c r="A7" s="9" t="s">
        <v>6347</v>
      </c>
      <c r="B7" s="9" t="s">
        <v>6246</v>
      </c>
      <c r="C7" s="11" t="s">
        <v>6258</v>
      </c>
      <c r="D7" s="11">
        <v>3006</v>
      </c>
      <c r="E7" s="11">
        <v>1</v>
      </c>
      <c r="F7" s="256" t="s">
        <v>369</v>
      </c>
      <c r="G7" s="161" t="s">
        <v>0</v>
      </c>
      <c r="H7" s="9" t="s">
        <v>372</v>
      </c>
      <c r="I7" s="9" t="s">
        <v>2</v>
      </c>
      <c r="J7" s="9" t="s">
        <v>8521</v>
      </c>
      <c r="K7" s="11" t="s">
        <v>0</v>
      </c>
      <c r="L7" s="11" t="s">
        <v>0</v>
      </c>
      <c r="M7" s="21">
        <v>120</v>
      </c>
      <c r="N7" s="21">
        <v>70</v>
      </c>
      <c r="P7" s="11" t="s">
        <v>4167</v>
      </c>
      <c r="Q7" s="11" t="s">
        <v>4172</v>
      </c>
      <c r="R7" s="150"/>
      <c r="T7" s="21">
        <f>IF(P7='Menu tendina'!A$5,0,IF(P7='Menu tendina'!A$4,'2. Private'!N7/2,IF(P7='Menu tendina'!A$3,'2. Private'!N7,IF(P7='Menu tendina'!A$2,'2. Private'!M7,0))))</f>
        <v>120</v>
      </c>
    </row>
    <row r="8" spans="1:20" x14ac:dyDescent="0.25">
      <c r="A8" s="9" t="s">
        <v>6347</v>
      </c>
      <c r="B8" s="9" t="s">
        <v>6246</v>
      </c>
      <c r="C8" s="11" t="s">
        <v>6259</v>
      </c>
      <c r="D8" s="11">
        <v>3009</v>
      </c>
      <c r="E8" s="11">
        <v>2</v>
      </c>
      <c r="F8" s="256" t="s">
        <v>369</v>
      </c>
      <c r="G8" s="161" t="s">
        <v>0</v>
      </c>
      <c r="H8" s="9" t="s">
        <v>171</v>
      </c>
      <c r="I8" s="9" t="s">
        <v>2</v>
      </c>
      <c r="J8" s="9" t="s">
        <v>8521</v>
      </c>
      <c r="K8" s="11" t="s">
        <v>0</v>
      </c>
      <c r="L8" s="11" t="s">
        <v>0</v>
      </c>
      <c r="M8" s="21">
        <v>100</v>
      </c>
      <c r="N8" s="21">
        <v>60</v>
      </c>
      <c r="P8" s="11" t="s">
        <v>4170</v>
      </c>
      <c r="Q8" s="11"/>
      <c r="R8" s="150"/>
      <c r="T8" s="21">
        <f>IF(P8='Menu tendina'!A$5,0,IF(P8='Menu tendina'!A$4,'2. Private'!N8/2,IF(P8='Menu tendina'!A$3,'2. Private'!N8,IF(P8='Menu tendina'!A$2,'2. Private'!M8,0))))</f>
        <v>0</v>
      </c>
    </row>
    <row r="9" spans="1:20" x14ac:dyDescent="0.25">
      <c r="A9" s="9" t="s">
        <v>6347</v>
      </c>
      <c r="B9" s="9" t="s">
        <v>6246</v>
      </c>
      <c r="C9" s="11" t="s">
        <v>6260</v>
      </c>
      <c r="D9" s="11">
        <v>3011</v>
      </c>
      <c r="E9" s="11">
        <v>3</v>
      </c>
      <c r="F9" s="256" t="s">
        <v>369</v>
      </c>
      <c r="G9" s="161" t="s">
        <v>0</v>
      </c>
      <c r="H9" s="9" t="s">
        <v>179</v>
      </c>
      <c r="I9" s="9" t="s">
        <v>2</v>
      </c>
      <c r="J9" s="9" t="s">
        <v>8521</v>
      </c>
      <c r="K9" s="11" t="s">
        <v>0</v>
      </c>
      <c r="L9" s="11" t="s">
        <v>0</v>
      </c>
      <c r="M9" s="21">
        <v>70</v>
      </c>
      <c r="N9" s="21">
        <v>45</v>
      </c>
      <c r="P9" s="11" t="s">
        <v>4167</v>
      </c>
      <c r="Q9" s="11" t="s">
        <v>8531</v>
      </c>
      <c r="R9" s="150" t="s">
        <v>8653</v>
      </c>
      <c r="T9" s="21">
        <f>IF(P9='Menu tendina'!A$5,0,IF(P9='Menu tendina'!A$4,'2. Private'!N9/2,IF(P9='Menu tendina'!A$3,'2. Private'!N9,IF(P9='Menu tendina'!A$2,'2. Private'!M9,0))))</f>
        <v>70</v>
      </c>
    </row>
    <row r="10" spans="1:20" x14ac:dyDescent="0.25">
      <c r="A10" s="9" t="s">
        <v>6347</v>
      </c>
      <c r="B10" s="9" t="s">
        <v>6246</v>
      </c>
      <c r="C10" s="11" t="s">
        <v>6261</v>
      </c>
      <c r="D10" s="11">
        <v>3023</v>
      </c>
      <c r="E10" s="11">
        <v>4</v>
      </c>
      <c r="F10" s="256" t="s">
        <v>369</v>
      </c>
      <c r="G10" s="161" t="s">
        <v>0</v>
      </c>
      <c r="H10" s="9" t="s">
        <v>374</v>
      </c>
      <c r="I10" s="9" t="s">
        <v>2</v>
      </c>
      <c r="J10" s="9" t="s">
        <v>8521</v>
      </c>
      <c r="K10" s="11" t="s">
        <v>0</v>
      </c>
      <c r="L10" s="11" t="s">
        <v>0</v>
      </c>
      <c r="M10" s="21">
        <v>130</v>
      </c>
      <c r="N10" s="21">
        <v>55</v>
      </c>
      <c r="P10" s="11" t="s">
        <v>4168</v>
      </c>
      <c r="Q10" s="11" t="s">
        <v>4171</v>
      </c>
      <c r="R10" s="150"/>
      <c r="T10" s="21">
        <f>IF(P10='Menu tendina'!A$5,0,IF(P10='Menu tendina'!A$4,'2. Private'!N10/2,IF(P10='Menu tendina'!A$3,'2. Private'!N10,IF(P10='Menu tendina'!A$2,'2. Private'!M10,0))))</f>
        <v>55</v>
      </c>
    </row>
    <row r="11" spans="1:20" x14ac:dyDescent="0.25">
      <c r="A11" s="9" t="s">
        <v>6347</v>
      </c>
      <c r="B11" s="9" t="s">
        <v>6246</v>
      </c>
      <c r="C11" s="11" t="s">
        <v>375</v>
      </c>
      <c r="D11" s="11">
        <v>3026</v>
      </c>
      <c r="E11" s="11">
        <v>5</v>
      </c>
      <c r="F11" s="256" t="s">
        <v>369</v>
      </c>
      <c r="G11" s="161" t="s">
        <v>0</v>
      </c>
      <c r="H11" s="9" t="s">
        <v>376</v>
      </c>
      <c r="I11" s="9" t="s">
        <v>2</v>
      </c>
      <c r="J11" s="9" t="s">
        <v>8521</v>
      </c>
      <c r="K11" s="11" t="s">
        <v>0</v>
      </c>
      <c r="L11" s="11" t="s">
        <v>0</v>
      </c>
      <c r="M11" s="21">
        <v>300</v>
      </c>
      <c r="N11" s="21">
        <v>100</v>
      </c>
      <c r="P11" s="11" t="s">
        <v>4170</v>
      </c>
      <c r="Q11" s="11"/>
      <c r="R11" s="150"/>
      <c r="T11" s="21">
        <f>IF(P11='Menu tendina'!A$5,0,IF(P11='Menu tendina'!A$4,'2. Private'!N11/2,IF(P11='Menu tendina'!A$3,'2. Private'!N11,IF(P11='Menu tendina'!A$2,'2. Private'!M11,0))))</f>
        <v>0</v>
      </c>
    </row>
    <row r="12" spans="1:20" x14ac:dyDescent="0.25">
      <c r="A12" s="9" t="s">
        <v>6347</v>
      </c>
      <c r="B12" s="9" t="s">
        <v>6246</v>
      </c>
      <c r="C12" s="11" t="s">
        <v>377</v>
      </c>
      <c r="D12" s="11">
        <v>3029</v>
      </c>
      <c r="E12" s="11">
        <v>7</v>
      </c>
      <c r="F12" s="256" t="s">
        <v>369</v>
      </c>
      <c r="G12" s="161" t="s">
        <v>0</v>
      </c>
      <c r="H12" s="9" t="s">
        <v>378</v>
      </c>
      <c r="I12" s="9" t="s">
        <v>2</v>
      </c>
      <c r="J12" s="9" t="s">
        <v>8524</v>
      </c>
      <c r="K12" s="11" t="s">
        <v>0</v>
      </c>
      <c r="L12" s="11" t="s">
        <v>0</v>
      </c>
      <c r="M12" s="21">
        <v>25</v>
      </c>
      <c r="N12" s="21">
        <v>18</v>
      </c>
      <c r="P12" s="11" t="s">
        <v>4167</v>
      </c>
      <c r="Q12" s="11" t="s">
        <v>8531</v>
      </c>
      <c r="R12" s="150" t="s">
        <v>8662</v>
      </c>
      <c r="T12" s="21">
        <f>IF(P12='Menu tendina'!A$5,0,IF(P12='Menu tendina'!A$4,'2. Private'!N12/2,IF(P12='Menu tendina'!A$3,'2. Private'!N12,IF(P12='Menu tendina'!A$2,'2. Private'!M12,0))))</f>
        <v>25</v>
      </c>
    </row>
    <row r="13" spans="1:20" x14ac:dyDescent="0.25">
      <c r="A13" s="9" t="s">
        <v>6347</v>
      </c>
      <c r="B13" s="9" t="s">
        <v>6246</v>
      </c>
      <c r="C13" s="11" t="s">
        <v>379</v>
      </c>
      <c r="D13" s="11">
        <v>3028</v>
      </c>
      <c r="E13" s="11">
        <v>6</v>
      </c>
      <c r="F13" s="256" t="s">
        <v>369</v>
      </c>
      <c r="G13" s="161" t="s">
        <v>0</v>
      </c>
      <c r="H13" s="9" t="s">
        <v>380</v>
      </c>
      <c r="I13" s="9" t="s">
        <v>2</v>
      </c>
      <c r="J13" s="9" t="s">
        <v>8523</v>
      </c>
      <c r="K13" s="11" t="s">
        <v>0</v>
      </c>
      <c r="L13" s="11" t="s">
        <v>0</v>
      </c>
      <c r="M13" s="21">
        <v>250</v>
      </c>
      <c r="N13" s="21">
        <v>180</v>
      </c>
      <c r="P13" s="11" t="s">
        <v>4168</v>
      </c>
      <c r="Q13" s="11"/>
      <c r="R13" s="150"/>
      <c r="T13" s="21">
        <f>IF(P13='Menu tendina'!A$5,0,IF(P13='Menu tendina'!A$4,'2. Private'!N13/2,IF(P13='Menu tendina'!A$3,'2. Private'!N13,IF(P13='Menu tendina'!A$2,'2. Private'!M13,0))))</f>
        <v>180</v>
      </c>
    </row>
    <row r="14" spans="1:20" x14ac:dyDescent="0.25">
      <c r="A14" s="9" t="s">
        <v>6347</v>
      </c>
      <c r="B14" s="9" t="s">
        <v>6246</v>
      </c>
      <c r="C14" s="11" t="s">
        <v>381</v>
      </c>
      <c r="D14" s="11">
        <v>3032</v>
      </c>
      <c r="E14" s="11">
        <v>8</v>
      </c>
      <c r="F14" s="256" t="s">
        <v>369</v>
      </c>
      <c r="G14" s="161" t="s">
        <v>0</v>
      </c>
      <c r="H14" s="9" t="s">
        <v>228</v>
      </c>
      <c r="I14" s="9" t="s">
        <v>2</v>
      </c>
      <c r="J14" s="9" t="s">
        <v>8521</v>
      </c>
      <c r="K14" s="11" t="s">
        <v>0</v>
      </c>
      <c r="L14" s="11" t="s">
        <v>0</v>
      </c>
      <c r="M14" s="21">
        <v>60</v>
      </c>
      <c r="N14" s="21">
        <v>40</v>
      </c>
      <c r="P14" s="11" t="s">
        <v>4168</v>
      </c>
      <c r="Q14" s="11"/>
      <c r="R14" s="150"/>
      <c r="T14" s="21">
        <f>IF(P14='Menu tendina'!A$5,0,IF(P14='Menu tendina'!A$4,'2. Private'!N14/2,IF(P14='Menu tendina'!A$3,'2. Private'!N14,IF(P14='Menu tendina'!A$2,'2. Private'!M14,0))))</f>
        <v>40</v>
      </c>
    </row>
    <row r="15" spans="1:20" x14ac:dyDescent="0.25">
      <c r="A15" s="9" t="s">
        <v>6347</v>
      </c>
      <c r="B15" s="9" t="s">
        <v>6246</v>
      </c>
      <c r="C15" s="11" t="s">
        <v>382</v>
      </c>
      <c r="D15" s="11">
        <v>3046</v>
      </c>
      <c r="E15" s="11" t="s">
        <v>6262</v>
      </c>
      <c r="F15" s="256" t="s">
        <v>369</v>
      </c>
      <c r="G15" s="161" t="s">
        <v>0</v>
      </c>
      <c r="H15" s="9" t="s">
        <v>6249</v>
      </c>
      <c r="I15" s="9" t="s">
        <v>2</v>
      </c>
      <c r="J15" s="9" t="s">
        <v>8521</v>
      </c>
      <c r="K15" s="11" t="s">
        <v>0</v>
      </c>
      <c r="L15" s="11" t="s">
        <v>0</v>
      </c>
      <c r="M15" s="21">
        <v>650</v>
      </c>
      <c r="N15" s="21">
        <v>400</v>
      </c>
      <c r="P15" s="11" t="s">
        <v>4170</v>
      </c>
      <c r="Q15" s="11" t="s">
        <v>4067</v>
      </c>
      <c r="R15" s="150" t="s">
        <v>4067</v>
      </c>
      <c r="T15" s="21">
        <f>IF(P15='Menu tendina'!A$5,0,IF(P15='Menu tendina'!A$4,'2. Private'!N15/2,IF(P15='Menu tendina'!A$3,'2. Private'!N15,IF(P15='Menu tendina'!A$2,'2. Private'!M15,0))))</f>
        <v>0</v>
      </c>
    </row>
    <row r="16" spans="1:20" x14ac:dyDescent="0.25">
      <c r="A16" s="9" t="s">
        <v>6347</v>
      </c>
      <c r="B16" s="9" t="s">
        <v>6246</v>
      </c>
      <c r="C16" s="11" t="s">
        <v>384</v>
      </c>
      <c r="D16" s="11">
        <v>3049</v>
      </c>
      <c r="E16" s="11">
        <v>9</v>
      </c>
      <c r="F16" s="256" t="s">
        <v>369</v>
      </c>
      <c r="G16" s="161" t="s">
        <v>0</v>
      </c>
      <c r="H16" s="9" t="s">
        <v>263</v>
      </c>
      <c r="I16" s="9" t="s">
        <v>2</v>
      </c>
      <c r="J16" s="9" t="s">
        <v>8521</v>
      </c>
      <c r="K16" s="11" t="s">
        <v>0</v>
      </c>
      <c r="L16" s="11" t="s">
        <v>0</v>
      </c>
      <c r="M16" s="21">
        <v>350</v>
      </c>
      <c r="N16" s="21">
        <v>170</v>
      </c>
      <c r="P16" s="11" t="s">
        <v>4170</v>
      </c>
      <c r="Q16" s="11"/>
      <c r="R16" s="150"/>
      <c r="T16" s="21">
        <f>IF(P16='Menu tendina'!A$5,0,IF(P16='Menu tendina'!A$4,'2. Private'!N16/2,IF(P16='Menu tendina'!A$3,'2. Private'!N16,IF(P16='Menu tendina'!A$2,'2. Private'!M16,0))))</f>
        <v>0</v>
      </c>
    </row>
    <row r="17" spans="1:20" x14ac:dyDescent="0.25">
      <c r="A17" s="9" t="s">
        <v>6347</v>
      </c>
      <c r="B17" s="9" t="s">
        <v>6246</v>
      </c>
      <c r="C17" s="11" t="s">
        <v>385</v>
      </c>
      <c r="D17" s="11">
        <v>3051</v>
      </c>
      <c r="E17" s="11">
        <v>10</v>
      </c>
      <c r="F17" s="256" t="s">
        <v>369</v>
      </c>
      <c r="G17" s="161" t="s">
        <v>0</v>
      </c>
      <c r="H17" s="9" t="s">
        <v>269</v>
      </c>
      <c r="I17" s="9" t="s">
        <v>2</v>
      </c>
      <c r="J17" s="9" t="s">
        <v>8521</v>
      </c>
      <c r="K17" s="11" t="s">
        <v>0</v>
      </c>
      <c r="L17" s="11" t="s">
        <v>0</v>
      </c>
      <c r="M17" s="21">
        <v>45</v>
      </c>
      <c r="N17" s="21">
        <v>25</v>
      </c>
      <c r="P17" s="11" t="s">
        <v>4167</v>
      </c>
      <c r="Q17" s="11" t="s">
        <v>8531</v>
      </c>
      <c r="R17" s="150" t="s">
        <v>8676</v>
      </c>
      <c r="T17" s="21">
        <f>IF(P17='Menu tendina'!A$5,0,IF(P17='Menu tendina'!A$4,'2. Private'!N17/2,IF(P17='Menu tendina'!A$3,'2. Private'!N17,IF(P17='Menu tendina'!A$2,'2. Private'!M17,0))))</f>
        <v>45</v>
      </c>
    </row>
    <row r="18" spans="1:20" x14ac:dyDescent="0.25">
      <c r="A18" s="9" t="s">
        <v>6347</v>
      </c>
      <c r="B18" s="9" t="s">
        <v>6246</v>
      </c>
      <c r="C18" s="11" t="s">
        <v>386</v>
      </c>
      <c r="D18" s="11">
        <v>3054</v>
      </c>
      <c r="E18" s="11">
        <v>11</v>
      </c>
      <c r="F18" s="256" t="s">
        <v>369</v>
      </c>
      <c r="G18" s="161" t="s">
        <v>0</v>
      </c>
      <c r="H18" s="9" t="s">
        <v>387</v>
      </c>
      <c r="I18" s="9" t="s">
        <v>2</v>
      </c>
      <c r="J18" s="9" t="s">
        <v>8521</v>
      </c>
      <c r="K18" s="11" t="s">
        <v>0</v>
      </c>
      <c r="L18" s="11" t="s">
        <v>0</v>
      </c>
      <c r="M18" s="21">
        <v>80</v>
      </c>
      <c r="N18" s="21">
        <v>45</v>
      </c>
      <c r="P18" s="11" t="s">
        <v>4167</v>
      </c>
      <c r="Q18" s="11" t="s">
        <v>8531</v>
      </c>
      <c r="R18" s="150" t="s">
        <v>8678</v>
      </c>
      <c r="T18" s="21">
        <f>IF(P18='Menu tendina'!A$5,0,IF(P18='Menu tendina'!A$4,'2. Private'!N18/2,IF(P18='Menu tendina'!A$3,'2. Private'!N18,IF(P18='Menu tendina'!A$2,'2. Private'!M18,0))))</f>
        <v>80</v>
      </c>
    </row>
    <row r="19" spans="1:20" x14ac:dyDescent="0.25">
      <c r="A19" s="9" t="s">
        <v>6347</v>
      </c>
      <c r="B19" s="9" t="s">
        <v>6246</v>
      </c>
      <c r="C19" s="11" t="s">
        <v>388</v>
      </c>
      <c r="D19" s="11">
        <v>3062</v>
      </c>
      <c r="E19" s="11">
        <v>12</v>
      </c>
      <c r="F19" s="256" t="s">
        <v>369</v>
      </c>
      <c r="G19" s="161" t="s">
        <v>0</v>
      </c>
      <c r="H19" s="9" t="s">
        <v>293</v>
      </c>
      <c r="I19" s="9" t="s">
        <v>2</v>
      </c>
      <c r="J19" s="9" t="s">
        <v>8521</v>
      </c>
      <c r="K19" s="11" t="s">
        <v>0</v>
      </c>
      <c r="L19" s="11" t="s">
        <v>0</v>
      </c>
      <c r="M19" s="21">
        <v>25</v>
      </c>
      <c r="N19" s="21">
        <v>18</v>
      </c>
      <c r="P19" s="11" t="s">
        <v>4167</v>
      </c>
      <c r="Q19" s="11" t="s">
        <v>8531</v>
      </c>
      <c r="R19" s="150" t="s">
        <v>8682</v>
      </c>
      <c r="T19" s="21">
        <f>IF(P19='Menu tendina'!A$5,0,IF(P19='Menu tendina'!A$4,'2. Private'!N19/2,IF(P19='Menu tendina'!A$3,'2. Private'!N19,IF(P19='Menu tendina'!A$2,'2. Private'!M19,0))))</f>
        <v>25</v>
      </c>
    </row>
    <row r="20" spans="1:20" x14ac:dyDescent="0.25">
      <c r="A20" s="9" t="s">
        <v>6347</v>
      </c>
      <c r="B20" s="9" t="s">
        <v>6246</v>
      </c>
      <c r="C20" s="11" t="s">
        <v>389</v>
      </c>
      <c r="D20" s="11">
        <v>3064</v>
      </c>
      <c r="E20" s="11">
        <v>13</v>
      </c>
      <c r="F20" s="256" t="s">
        <v>369</v>
      </c>
      <c r="G20" s="161" t="s">
        <v>0</v>
      </c>
      <c r="H20" s="9" t="s">
        <v>390</v>
      </c>
      <c r="I20" s="9" t="s">
        <v>2</v>
      </c>
      <c r="J20" s="9" t="s">
        <v>8521</v>
      </c>
      <c r="K20" s="11" t="s">
        <v>0</v>
      </c>
      <c r="L20" s="11" t="s">
        <v>0</v>
      </c>
      <c r="M20" s="21">
        <v>30</v>
      </c>
      <c r="N20" s="21">
        <v>22</v>
      </c>
      <c r="P20" s="11" t="s">
        <v>4168</v>
      </c>
      <c r="Q20" s="11"/>
      <c r="R20" s="150"/>
      <c r="T20" s="21">
        <f>IF(P20='Menu tendina'!A$5,0,IF(P20='Menu tendina'!A$4,'2. Private'!N20/2,IF(P20='Menu tendina'!A$3,'2. Private'!N20,IF(P20='Menu tendina'!A$2,'2. Private'!M20,0))))</f>
        <v>22</v>
      </c>
    </row>
    <row r="21" spans="1:20" x14ac:dyDescent="0.25">
      <c r="A21" s="9" t="s">
        <v>6347</v>
      </c>
      <c r="B21" s="9" t="s">
        <v>6246</v>
      </c>
      <c r="C21" s="11" t="s">
        <v>391</v>
      </c>
      <c r="D21" s="11">
        <v>3067</v>
      </c>
      <c r="E21" s="11">
        <v>14</v>
      </c>
      <c r="F21" s="256" t="s">
        <v>369</v>
      </c>
      <c r="G21" s="161" t="s">
        <v>0</v>
      </c>
      <c r="H21" s="9" t="s">
        <v>305</v>
      </c>
      <c r="I21" s="9" t="s">
        <v>2</v>
      </c>
      <c r="J21" s="9" t="s">
        <v>8521</v>
      </c>
      <c r="K21" s="11" t="s">
        <v>0</v>
      </c>
      <c r="L21" s="11" t="s">
        <v>0</v>
      </c>
      <c r="M21" s="21">
        <v>160</v>
      </c>
      <c r="N21" s="21">
        <v>100</v>
      </c>
      <c r="P21" s="11" t="s">
        <v>4168</v>
      </c>
      <c r="Q21" s="11"/>
      <c r="R21" s="150"/>
      <c r="T21" s="21">
        <f>IF(P21='Menu tendina'!A$5,0,IF(P21='Menu tendina'!A$4,'2. Private'!N21/2,IF(P21='Menu tendina'!A$3,'2. Private'!N21,IF(P21='Menu tendina'!A$2,'2. Private'!M21,0))))</f>
        <v>100</v>
      </c>
    </row>
    <row r="22" spans="1:20" x14ac:dyDescent="0.25">
      <c r="A22" s="9" t="s">
        <v>6347</v>
      </c>
      <c r="B22" s="9" t="s">
        <v>6246</v>
      </c>
      <c r="C22" s="11" t="s">
        <v>392</v>
      </c>
      <c r="D22" s="11">
        <v>3070</v>
      </c>
      <c r="E22" s="11">
        <v>15</v>
      </c>
      <c r="F22" s="256" t="s">
        <v>369</v>
      </c>
      <c r="G22" s="161" t="s">
        <v>0</v>
      </c>
      <c r="H22" s="9" t="s">
        <v>311</v>
      </c>
      <c r="I22" s="9" t="s">
        <v>2</v>
      </c>
      <c r="J22" s="9" t="s">
        <v>8521</v>
      </c>
      <c r="K22" s="11" t="s">
        <v>0</v>
      </c>
      <c r="L22" s="11" t="s">
        <v>0</v>
      </c>
      <c r="M22" s="21">
        <v>180</v>
      </c>
      <c r="N22" s="21">
        <v>120</v>
      </c>
      <c r="P22" s="11" t="s">
        <v>4170</v>
      </c>
      <c r="Q22" s="11"/>
      <c r="R22" s="150"/>
      <c r="T22" s="21">
        <f>IF(P22='Menu tendina'!A$5,0,IF(P22='Menu tendina'!A$4,'2. Private'!N22/2,IF(P22='Menu tendina'!A$3,'2. Private'!N22,IF(P22='Menu tendina'!A$2,'2. Private'!M22,0))))</f>
        <v>0</v>
      </c>
    </row>
    <row r="23" spans="1:20" x14ac:dyDescent="0.25">
      <c r="A23" s="9" t="s">
        <v>6347</v>
      </c>
      <c r="B23" s="9" t="s">
        <v>6246</v>
      </c>
      <c r="C23" s="11" t="s">
        <v>393</v>
      </c>
      <c r="D23" s="11" t="e">
        <v>#N/A</v>
      </c>
      <c r="E23" s="11" t="e">
        <v>#N/A</v>
      </c>
      <c r="F23" s="256" t="s">
        <v>369</v>
      </c>
      <c r="G23" s="161" t="s">
        <v>0</v>
      </c>
      <c r="H23" s="9" t="s">
        <v>6250</v>
      </c>
      <c r="I23" s="9" t="s">
        <v>2</v>
      </c>
      <c r="J23" s="9" t="s">
        <v>8521</v>
      </c>
      <c r="K23" s="11" t="s">
        <v>0</v>
      </c>
      <c r="L23" s="11"/>
      <c r="M23" s="35" t="s">
        <v>8</v>
      </c>
      <c r="N23" s="35" t="s">
        <v>8</v>
      </c>
      <c r="P23" s="11" t="s">
        <v>4170</v>
      </c>
      <c r="Q23" s="11" t="s">
        <v>4067</v>
      </c>
      <c r="R23" s="150" t="s">
        <v>4067</v>
      </c>
      <c r="T23" s="21">
        <f>IF(P23='Menu tendina'!A$5,0,IF(P23='Menu tendina'!A$4,'2. Private'!N23/2,IF(P23='Menu tendina'!A$3,'2. Private'!N23,IF(P23='Menu tendina'!A$2,'2. Private'!M23,0))))</f>
        <v>0</v>
      </c>
    </row>
    <row r="24" spans="1:20" x14ac:dyDescent="0.25">
      <c r="A24" s="9" t="s">
        <v>6347</v>
      </c>
      <c r="B24" s="9" t="s">
        <v>6246</v>
      </c>
      <c r="C24" s="11" t="s">
        <v>394</v>
      </c>
      <c r="D24" s="11">
        <v>3077</v>
      </c>
      <c r="E24" s="11">
        <v>16</v>
      </c>
      <c r="F24" s="256" t="s">
        <v>369</v>
      </c>
      <c r="G24" s="161" t="s">
        <v>0</v>
      </c>
      <c r="H24" s="9" t="s">
        <v>335</v>
      </c>
      <c r="I24" s="9" t="s">
        <v>2</v>
      </c>
      <c r="J24" s="9" t="s">
        <v>8524</v>
      </c>
      <c r="K24" s="11" t="s">
        <v>0</v>
      </c>
      <c r="L24" s="11" t="s">
        <v>0</v>
      </c>
      <c r="M24" s="21">
        <v>25</v>
      </c>
      <c r="N24" s="21">
        <v>18</v>
      </c>
      <c r="P24" s="11" t="s">
        <v>4167</v>
      </c>
      <c r="Q24" s="11" t="s">
        <v>8531</v>
      </c>
      <c r="R24" s="150" t="s">
        <v>8689</v>
      </c>
      <c r="T24" s="21">
        <f>IF(P24='Menu tendina'!A$5,0,IF(P24='Menu tendina'!A$4,'2. Private'!N24/2,IF(P24='Menu tendina'!A$3,'2. Private'!N24,IF(P24='Menu tendina'!A$2,'2. Private'!M24,0))))</f>
        <v>25</v>
      </c>
    </row>
    <row r="25" spans="1:20" x14ac:dyDescent="0.25">
      <c r="A25" s="9" t="s">
        <v>6347</v>
      </c>
      <c r="B25" s="9" t="s">
        <v>6246</v>
      </c>
      <c r="C25" s="11" t="s">
        <v>395</v>
      </c>
      <c r="D25" s="11">
        <v>3078</v>
      </c>
      <c r="E25" s="11">
        <v>17</v>
      </c>
      <c r="F25" s="256" t="s">
        <v>369</v>
      </c>
      <c r="G25" s="161" t="s">
        <v>0</v>
      </c>
      <c r="H25" s="9" t="s">
        <v>335</v>
      </c>
      <c r="I25" s="9" t="s">
        <v>2</v>
      </c>
      <c r="J25" s="9" t="s">
        <v>8523</v>
      </c>
      <c r="K25" s="11" t="s">
        <v>0</v>
      </c>
      <c r="L25" s="11" t="s">
        <v>0</v>
      </c>
      <c r="M25" s="21">
        <v>250</v>
      </c>
      <c r="N25" s="21">
        <v>130</v>
      </c>
      <c r="P25" s="11" t="s">
        <v>4170</v>
      </c>
      <c r="Q25" s="11"/>
      <c r="R25" s="150"/>
      <c r="T25" s="21">
        <f>IF(P25='Menu tendina'!A$5,0,IF(P25='Menu tendina'!A$4,'2. Private'!N25/2,IF(P25='Menu tendina'!A$3,'2. Private'!N25,IF(P25='Menu tendina'!A$2,'2. Private'!M25,0))))</f>
        <v>0</v>
      </c>
    </row>
    <row r="26" spans="1:20" x14ac:dyDescent="0.25">
      <c r="A26" s="9" t="s">
        <v>6347</v>
      </c>
      <c r="B26" s="9" t="s">
        <v>6246</v>
      </c>
      <c r="C26" s="11" t="s">
        <v>396</v>
      </c>
      <c r="D26" s="11">
        <v>3081</v>
      </c>
      <c r="E26" s="11">
        <v>18</v>
      </c>
      <c r="F26" s="256" t="s">
        <v>369</v>
      </c>
      <c r="G26" s="161" t="s">
        <v>0</v>
      </c>
      <c r="H26" s="9" t="s">
        <v>397</v>
      </c>
      <c r="I26" s="9" t="s">
        <v>2</v>
      </c>
      <c r="J26" s="9" t="s">
        <v>8521</v>
      </c>
      <c r="K26" s="11" t="s">
        <v>0</v>
      </c>
      <c r="L26" s="11" t="s">
        <v>0</v>
      </c>
      <c r="M26" s="21">
        <v>90</v>
      </c>
      <c r="N26" s="21">
        <v>55</v>
      </c>
      <c r="P26" s="11" t="s">
        <v>4167</v>
      </c>
      <c r="Q26" s="11" t="s">
        <v>8531</v>
      </c>
      <c r="R26" s="150" t="s">
        <v>8692</v>
      </c>
      <c r="T26" s="21">
        <f>IF(P26='Menu tendina'!A$5,0,IF(P26='Menu tendina'!A$4,'2. Private'!N26/2,IF(P26='Menu tendina'!A$3,'2. Private'!N26,IF(P26='Menu tendina'!A$2,'2. Private'!M26,0))))</f>
        <v>90</v>
      </c>
    </row>
    <row r="27" spans="1:20" x14ac:dyDescent="0.25">
      <c r="A27" s="9" t="s">
        <v>6347</v>
      </c>
      <c r="B27" s="9" t="s">
        <v>6246</v>
      </c>
      <c r="C27" s="11" t="s">
        <v>398</v>
      </c>
      <c r="D27" s="11">
        <v>3083</v>
      </c>
      <c r="E27" s="11">
        <v>19</v>
      </c>
      <c r="F27" s="256" t="s">
        <v>369</v>
      </c>
      <c r="G27" s="161" t="s">
        <v>0</v>
      </c>
      <c r="H27" s="9" t="s">
        <v>399</v>
      </c>
      <c r="I27" s="9" t="s">
        <v>2</v>
      </c>
      <c r="J27" s="9" t="s">
        <v>8521</v>
      </c>
      <c r="K27" s="11" t="s">
        <v>0</v>
      </c>
      <c r="L27" s="11" t="s">
        <v>0</v>
      </c>
      <c r="M27" s="21">
        <v>100</v>
      </c>
      <c r="N27" s="21">
        <v>55</v>
      </c>
      <c r="P27" s="11" t="s">
        <v>4170</v>
      </c>
      <c r="Q27" s="11"/>
      <c r="R27" s="150"/>
      <c r="T27" s="21">
        <f>IF(P27='Menu tendina'!A$5,0,IF(P27='Menu tendina'!A$4,'2. Private'!N27/2,IF(P27='Menu tendina'!A$3,'2. Private'!N27,IF(P27='Menu tendina'!A$2,'2. Private'!M27,0))))</f>
        <v>0</v>
      </c>
    </row>
    <row r="28" spans="1:20" x14ac:dyDescent="0.25">
      <c r="A28" s="9" t="s">
        <v>6347</v>
      </c>
      <c r="B28" s="9" t="s">
        <v>6246</v>
      </c>
      <c r="C28" s="11" t="s">
        <v>400</v>
      </c>
      <c r="D28" s="11">
        <v>3086</v>
      </c>
      <c r="E28" s="11">
        <v>20</v>
      </c>
      <c r="F28" s="256" t="s">
        <v>369</v>
      </c>
      <c r="G28" s="161" t="s">
        <v>0</v>
      </c>
      <c r="H28" s="9" t="s">
        <v>358</v>
      </c>
      <c r="I28" s="9" t="s">
        <v>2</v>
      </c>
      <c r="J28" s="9" t="s">
        <v>8524</v>
      </c>
      <c r="K28" s="11" t="s">
        <v>0</v>
      </c>
      <c r="L28" s="11" t="s">
        <v>0</v>
      </c>
      <c r="M28" s="21">
        <v>90</v>
      </c>
      <c r="N28" s="21">
        <v>55</v>
      </c>
      <c r="P28" s="11" t="s">
        <v>4168</v>
      </c>
      <c r="Q28" s="11" t="s">
        <v>4171</v>
      </c>
      <c r="R28" s="150"/>
      <c r="T28" s="21">
        <f>IF(P28='Menu tendina'!A$5,0,IF(P28='Menu tendina'!A$4,'2. Private'!N28/2,IF(P28='Menu tendina'!A$3,'2. Private'!N28,IF(P28='Menu tendina'!A$2,'2. Private'!M28,0))))</f>
        <v>55</v>
      </c>
    </row>
    <row r="29" spans="1:20" x14ac:dyDescent="0.25">
      <c r="A29" s="9" t="s">
        <v>6347</v>
      </c>
      <c r="B29" s="9" t="s">
        <v>6246</v>
      </c>
      <c r="C29" s="11" t="s">
        <v>401</v>
      </c>
      <c r="D29" s="11">
        <v>3087</v>
      </c>
      <c r="E29" s="11">
        <v>21</v>
      </c>
      <c r="F29" s="256" t="s">
        <v>369</v>
      </c>
      <c r="G29" s="161" t="s">
        <v>0</v>
      </c>
      <c r="H29" s="9" t="s">
        <v>358</v>
      </c>
      <c r="I29" s="9" t="s">
        <v>2</v>
      </c>
      <c r="J29" s="9" t="s">
        <v>8523</v>
      </c>
      <c r="K29" s="11" t="s">
        <v>0</v>
      </c>
      <c r="L29" s="11" t="s">
        <v>0</v>
      </c>
      <c r="M29" s="21">
        <v>80</v>
      </c>
      <c r="N29" s="21">
        <v>55</v>
      </c>
      <c r="P29" s="11" t="s">
        <v>4167</v>
      </c>
      <c r="Q29" s="11" t="s">
        <v>8531</v>
      </c>
      <c r="R29" s="150" t="s">
        <v>8696</v>
      </c>
      <c r="T29" s="21">
        <f>IF(P29='Menu tendina'!A$5,0,IF(P29='Menu tendina'!A$4,'2. Private'!N29/2,IF(P29='Menu tendina'!A$3,'2. Private'!N29,IF(P29='Menu tendina'!A$2,'2. Private'!M29,0))))</f>
        <v>80</v>
      </c>
    </row>
    <row r="30" spans="1:20" x14ac:dyDescent="0.25">
      <c r="A30" s="9" t="s">
        <v>6347</v>
      </c>
      <c r="B30" s="9" t="s">
        <v>6246</v>
      </c>
      <c r="C30" s="11" t="s">
        <v>402</v>
      </c>
      <c r="D30" s="11" t="e">
        <v>#N/A</v>
      </c>
      <c r="E30" s="11" t="e">
        <v>#N/A</v>
      </c>
      <c r="F30" s="256" t="s">
        <v>369</v>
      </c>
      <c r="G30" s="161" t="s">
        <v>0</v>
      </c>
      <c r="H30" s="9" t="s">
        <v>6251</v>
      </c>
      <c r="I30" s="9" t="s">
        <v>2</v>
      </c>
      <c r="J30" s="9" t="s">
        <v>8521</v>
      </c>
      <c r="K30" s="11" t="s">
        <v>0</v>
      </c>
      <c r="L30" s="11"/>
      <c r="M30" s="35" t="s">
        <v>8</v>
      </c>
      <c r="N30" s="35" t="s">
        <v>8</v>
      </c>
      <c r="P30" s="11" t="s">
        <v>4170</v>
      </c>
      <c r="Q30" s="11" t="s">
        <v>4067</v>
      </c>
      <c r="R30" s="150" t="s">
        <v>4067</v>
      </c>
      <c r="T30" s="21">
        <f>IF(P30='Menu tendina'!A$5,0,IF(P30='Menu tendina'!A$4,'2. Private'!N30/2,IF(P30='Menu tendina'!A$3,'2. Private'!N30,IF(P30='Menu tendina'!A$2,'2. Private'!M30,0))))</f>
        <v>0</v>
      </c>
    </row>
    <row r="31" spans="1:20" x14ac:dyDescent="0.25">
      <c r="A31" s="9" t="s">
        <v>6347</v>
      </c>
      <c r="B31" s="9" t="s">
        <v>6246</v>
      </c>
      <c r="C31" s="11" t="s">
        <v>403</v>
      </c>
      <c r="D31" s="11">
        <v>3007</v>
      </c>
      <c r="E31" s="11">
        <v>22</v>
      </c>
      <c r="F31" s="256" t="s">
        <v>369</v>
      </c>
      <c r="G31" s="161" t="s">
        <v>0</v>
      </c>
      <c r="H31" s="9" t="s">
        <v>372</v>
      </c>
      <c r="I31" s="9" t="s">
        <v>173</v>
      </c>
      <c r="J31" s="9" t="s">
        <v>8415</v>
      </c>
      <c r="K31" s="11" t="s">
        <v>0</v>
      </c>
      <c r="L31" s="11" t="s">
        <v>0</v>
      </c>
      <c r="M31" s="21">
        <v>100</v>
      </c>
      <c r="N31" s="21">
        <v>60</v>
      </c>
      <c r="P31" s="11" t="s">
        <v>4167</v>
      </c>
      <c r="Q31" s="11" t="s">
        <v>8531</v>
      </c>
      <c r="R31" s="150" t="s">
        <v>8651</v>
      </c>
      <c r="T31" s="21">
        <f>IF(P31='Menu tendina'!A$5,0,IF(P31='Menu tendina'!A$4,'2. Private'!N31/2,IF(P31='Menu tendina'!A$3,'2. Private'!N31,IF(P31='Menu tendina'!A$2,'2. Private'!M31,0))))</f>
        <v>100</v>
      </c>
    </row>
    <row r="32" spans="1:20" x14ac:dyDescent="0.25">
      <c r="A32" s="9" t="s">
        <v>6347</v>
      </c>
      <c r="B32" s="9" t="s">
        <v>6246</v>
      </c>
      <c r="C32" s="11" t="s">
        <v>405</v>
      </c>
      <c r="D32" s="11">
        <v>3008</v>
      </c>
      <c r="E32" s="11">
        <v>23</v>
      </c>
      <c r="F32" s="256" t="s">
        <v>369</v>
      </c>
      <c r="G32" s="161" t="s">
        <v>0</v>
      </c>
      <c r="H32" s="9" t="s">
        <v>406</v>
      </c>
      <c r="I32" s="9" t="s">
        <v>173</v>
      </c>
      <c r="J32" s="9" t="s">
        <v>8415</v>
      </c>
      <c r="K32" s="11" t="s">
        <v>0</v>
      </c>
      <c r="L32" s="11" t="s">
        <v>0</v>
      </c>
      <c r="M32" s="21">
        <v>80</v>
      </c>
      <c r="N32" s="21">
        <v>50</v>
      </c>
      <c r="P32" s="11" t="s">
        <v>4167</v>
      </c>
      <c r="Q32" s="11" t="s">
        <v>8531</v>
      </c>
      <c r="R32" s="150" t="s">
        <v>8652</v>
      </c>
      <c r="T32" s="21">
        <f>IF(P32='Menu tendina'!A$5,0,IF(P32='Menu tendina'!A$4,'2. Private'!N32/2,IF(P32='Menu tendina'!A$3,'2. Private'!N32,IF(P32='Menu tendina'!A$2,'2. Private'!M32,0))))</f>
        <v>80</v>
      </c>
    </row>
    <row r="33" spans="1:20" x14ac:dyDescent="0.25">
      <c r="A33" s="9" t="s">
        <v>6347</v>
      </c>
      <c r="B33" s="9" t="s">
        <v>6246</v>
      </c>
      <c r="C33" s="11" t="s">
        <v>407</v>
      </c>
      <c r="D33" s="11">
        <v>3010</v>
      </c>
      <c r="E33" s="11">
        <v>24</v>
      </c>
      <c r="F33" s="256" t="s">
        <v>369</v>
      </c>
      <c r="G33" s="161" t="s">
        <v>0</v>
      </c>
      <c r="H33" s="9" t="s">
        <v>171</v>
      </c>
      <c r="I33" s="9" t="s">
        <v>173</v>
      </c>
      <c r="J33" s="9" t="s">
        <v>8415</v>
      </c>
      <c r="K33" s="11" t="s">
        <v>0</v>
      </c>
      <c r="L33" s="11" t="s">
        <v>0</v>
      </c>
      <c r="M33" s="21">
        <v>400</v>
      </c>
      <c r="N33" s="21">
        <v>240</v>
      </c>
      <c r="P33" s="11" t="s">
        <v>4170</v>
      </c>
      <c r="Q33" s="11"/>
      <c r="R33" s="150"/>
      <c r="T33" s="21">
        <f>IF(P33='Menu tendina'!A$5,0,IF(P33='Menu tendina'!A$4,'2. Private'!N33/2,IF(P33='Menu tendina'!A$3,'2. Private'!N33,IF(P33='Menu tendina'!A$2,'2. Private'!M33,0))))</f>
        <v>0</v>
      </c>
    </row>
    <row r="34" spans="1:20" x14ac:dyDescent="0.25">
      <c r="A34" s="9" t="s">
        <v>6347</v>
      </c>
      <c r="B34" s="9" t="s">
        <v>6246</v>
      </c>
      <c r="C34" s="11" t="s">
        <v>409</v>
      </c>
      <c r="D34" s="11">
        <v>3012</v>
      </c>
      <c r="E34" s="11">
        <v>25</v>
      </c>
      <c r="F34" s="256" t="s">
        <v>369</v>
      </c>
      <c r="G34" s="161" t="s">
        <v>0</v>
      </c>
      <c r="H34" s="9" t="s">
        <v>179</v>
      </c>
      <c r="I34" s="9" t="s">
        <v>173</v>
      </c>
      <c r="J34" s="9" t="s">
        <v>8415</v>
      </c>
      <c r="K34" s="11" t="s">
        <v>0</v>
      </c>
      <c r="L34" s="11" t="s">
        <v>0</v>
      </c>
      <c r="M34" s="21">
        <v>300</v>
      </c>
      <c r="N34" s="21">
        <v>180</v>
      </c>
      <c r="P34" s="11" t="s">
        <v>4170</v>
      </c>
      <c r="Q34" s="11"/>
      <c r="R34" s="150"/>
      <c r="T34" s="21">
        <f>IF(P34='Menu tendina'!A$5,0,IF(P34='Menu tendina'!A$4,'2. Private'!N34/2,IF(P34='Menu tendina'!A$3,'2. Private'!N34,IF(P34='Menu tendina'!A$2,'2. Private'!M34,0))))</f>
        <v>0</v>
      </c>
    </row>
    <row r="35" spans="1:20" x14ac:dyDescent="0.25">
      <c r="A35" s="9" t="s">
        <v>6347</v>
      </c>
      <c r="B35" s="9" t="s">
        <v>6246</v>
      </c>
      <c r="C35" s="11" t="s">
        <v>410</v>
      </c>
      <c r="D35" s="11">
        <v>3014</v>
      </c>
      <c r="E35" s="11">
        <v>26</v>
      </c>
      <c r="F35" s="256" t="s">
        <v>369</v>
      </c>
      <c r="G35" s="161" t="s">
        <v>0</v>
      </c>
      <c r="H35" s="9" t="s">
        <v>183</v>
      </c>
      <c r="I35" s="9" t="s">
        <v>173</v>
      </c>
      <c r="J35" s="9" t="s">
        <v>8415</v>
      </c>
      <c r="K35" s="11" t="s">
        <v>0</v>
      </c>
      <c r="L35" s="11" t="s">
        <v>0</v>
      </c>
      <c r="M35" s="21">
        <v>55</v>
      </c>
      <c r="N35" s="21">
        <v>35</v>
      </c>
      <c r="P35" s="11" t="s">
        <v>4167</v>
      </c>
      <c r="Q35" s="11" t="s">
        <v>8531</v>
      </c>
      <c r="R35" s="150" t="s">
        <v>8654</v>
      </c>
      <c r="T35" s="21">
        <f>IF(P35='Menu tendina'!A$5,0,IF(P35='Menu tendina'!A$4,'2. Private'!N35/2,IF(P35='Menu tendina'!A$3,'2. Private'!N35,IF(P35='Menu tendina'!A$2,'2. Private'!M35,0))))</f>
        <v>55</v>
      </c>
    </row>
    <row r="36" spans="1:20" x14ac:dyDescent="0.25">
      <c r="A36" s="9" t="s">
        <v>6347</v>
      </c>
      <c r="B36" s="9" t="s">
        <v>6246</v>
      </c>
      <c r="C36" s="11" t="s">
        <v>412</v>
      </c>
      <c r="D36" s="11">
        <v>3015</v>
      </c>
      <c r="E36" s="11">
        <v>27</v>
      </c>
      <c r="F36" s="256" t="s">
        <v>369</v>
      </c>
      <c r="G36" s="161" t="s">
        <v>0</v>
      </c>
      <c r="H36" s="9" t="s">
        <v>186</v>
      </c>
      <c r="I36" s="9" t="s">
        <v>173</v>
      </c>
      <c r="J36" s="9" t="s">
        <v>8415</v>
      </c>
      <c r="K36" s="11" t="s">
        <v>0</v>
      </c>
      <c r="L36" s="11" t="s">
        <v>0</v>
      </c>
      <c r="M36" s="21">
        <v>55</v>
      </c>
      <c r="N36" s="21">
        <v>35</v>
      </c>
      <c r="P36" s="11" t="s">
        <v>4167</v>
      </c>
      <c r="Q36" s="11" t="s">
        <v>8531</v>
      </c>
      <c r="R36" s="150" t="s">
        <v>8655</v>
      </c>
      <c r="T36" s="21">
        <f>IF(P36='Menu tendina'!A$5,0,IF(P36='Menu tendina'!A$4,'2. Private'!N36/2,IF(P36='Menu tendina'!A$3,'2. Private'!N36,IF(P36='Menu tendina'!A$2,'2. Private'!M36,0))))</f>
        <v>55</v>
      </c>
    </row>
    <row r="37" spans="1:20" x14ac:dyDescent="0.25">
      <c r="A37" s="9" t="s">
        <v>6347</v>
      </c>
      <c r="B37" s="9" t="s">
        <v>6246</v>
      </c>
      <c r="C37" s="11" t="s">
        <v>413</v>
      </c>
      <c r="D37" s="11">
        <v>3017</v>
      </c>
      <c r="E37" s="11">
        <v>28</v>
      </c>
      <c r="F37" s="256" t="s">
        <v>369</v>
      </c>
      <c r="G37" s="161" t="s">
        <v>0</v>
      </c>
      <c r="H37" s="9" t="s">
        <v>414</v>
      </c>
      <c r="I37" s="9" t="s">
        <v>173</v>
      </c>
      <c r="J37" s="9" t="s">
        <v>8415</v>
      </c>
      <c r="K37" s="11" t="s">
        <v>0</v>
      </c>
      <c r="L37" s="11" t="s">
        <v>0</v>
      </c>
      <c r="M37" s="21">
        <v>45</v>
      </c>
      <c r="N37" s="21">
        <v>25</v>
      </c>
      <c r="P37" s="11" t="s">
        <v>4167</v>
      </c>
      <c r="Q37" s="11" t="s">
        <v>4172</v>
      </c>
      <c r="R37" s="150"/>
      <c r="T37" s="21">
        <f>IF(P37='Menu tendina'!A$5,0,IF(P37='Menu tendina'!A$4,'2. Private'!N37/2,IF(P37='Menu tendina'!A$3,'2. Private'!N37,IF(P37='Menu tendina'!A$2,'2. Private'!M37,0))))</f>
        <v>45</v>
      </c>
    </row>
    <row r="38" spans="1:20" x14ac:dyDescent="0.25">
      <c r="A38" s="9" t="s">
        <v>6347</v>
      </c>
      <c r="B38" s="9" t="s">
        <v>6246</v>
      </c>
      <c r="C38" s="11" t="s">
        <v>416</v>
      </c>
      <c r="D38" s="11">
        <v>3019</v>
      </c>
      <c r="E38" s="11">
        <v>29</v>
      </c>
      <c r="F38" s="256" t="s">
        <v>369</v>
      </c>
      <c r="G38" s="161" t="s">
        <v>0</v>
      </c>
      <c r="H38" s="9" t="s">
        <v>417</v>
      </c>
      <c r="I38" s="9" t="s">
        <v>173</v>
      </c>
      <c r="J38" s="9" t="s">
        <v>8415</v>
      </c>
      <c r="K38" s="11" t="s">
        <v>0</v>
      </c>
      <c r="L38" s="11" t="s">
        <v>0</v>
      </c>
      <c r="M38" s="21">
        <v>55</v>
      </c>
      <c r="N38" s="21">
        <v>30</v>
      </c>
      <c r="P38" s="11" t="s">
        <v>4167</v>
      </c>
      <c r="Q38" s="11" t="s">
        <v>8531</v>
      </c>
      <c r="R38" s="150" t="s">
        <v>8656</v>
      </c>
      <c r="T38" s="21">
        <f>IF(P38='Menu tendina'!A$5,0,IF(P38='Menu tendina'!A$4,'2. Private'!N38/2,IF(P38='Menu tendina'!A$3,'2. Private'!N38,IF(P38='Menu tendina'!A$2,'2. Private'!M38,0))))</f>
        <v>55</v>
      </c>
    </row>
    <row r="39" spans="1:20" x14ac:dyDescent="0.25">
      <c r="A39" s="9" t="s">
        <v>6347</v>
      </c>
      <c r="B39" s="9" t="s">
        <v>6246</v>
      </c>
      <c r="C39" s="11" t="s">
        <v>418</v>
      </c>
      <c r="D39" s="11">
        <v>3020</v>
      </c>
      <c r="E39" s="11">
        <v>30</v>
      </c>
      <c r="F39" s="256" t="s">
        <v>369</v>
      </c>
      <c r="G39" s="161" t="s">
        <v>0</v>
      </c>
      <c r="H39" s="9" t="s">
        <v>197</v>
      </c>
      <c r="I39" s="9" t="s">
        <v>173</v>
      </c>
      <c r="J39" s="9" t="s">
        <v>8415</v>
      </c>
      <c r="K39" s="11" t="s">
        <v>0</v>
      </c>
      <c r="L39" s="11" t="s">
        <v>0</v>
      </c>
      <c r="M39" s="21">
        <v>65</v>
      </c>
      <c r="N39" s="21">
        <v>35</v>
      </c>
      <c r="P39" s="11" t="s">
        <v>4167</v>
      </c>
      <c r="Q39" s="11" t="s">
        <v>8531</v>
      </c>
      <c r="R39" s="150" t="s">
        <v>8657</v>
      </c>
      <c r="T39" s="21">
        <f>IF(P39='Menu tendina'!A$5,0,IF(P39='Menu tendina'!A$4,'2. Private'!N39/2,IF(P39='Menu tendina'!A$3,'2. Private'!N39,IF(P39='Menu tendina'!A$2,'2. Private'!M39,0))))</f>
        <v>65</v>
      </c>
    </row>
    <row r="40" spans="1:20" x14ac:dyDescent="0.25">
      <c r="A40" s="9" t="s">
        <v>6347</v>
      </c>
      <c r="B40" s="9" t="s">
        <v>6246</v>
      </c>
      <c r="C40" s="11" t="s">
        <v>420</v>
      </c>
      <c r="D40" s="11">
        <v>3021</v>
      </c>
      <c r="E40" s="11">
        <v>31</v>
      </c>
      <c r="F40" s="256" t="s">
        <v>369</v>
      </c>
      <c r="G40" s="161" t="s">
        <v>0</v>
      </c>
      <c r="H40" s="9" t="s">
        <v>200</v>
      </c>
      <c r="I40" s="9" t="s">
        <v>173</v>
      </c>
      <c r="J40" s="9" t="s">
        <v>8415</v>
      </c>
      <c r="K40" s="11" t="s">
        <v>0</v>
      </c>
      <c r="L40" s="11" t="s">
        <v>0</v>
      </c>
      <c r="M40" s="21">
        <v>90</v>
      </c>
      <c r="N40" s="21">
        <v>55</v>
      </c>
      <c r="P40" s="11" t="s">
        <v>4167</v>
      </c>
      <c r="Q40" s="11" t="s">
        <v>8531</v>
      </c>
      <c r="R40" s="150" t="s">
        <v>8658</v>
      </c>
      <c r="T40" s="21">
        <f>IF(P40='Menu tendina'!A$5,0,IF(P40='Menu tendina'!A$4,'2. Private'!N40/2,IF(P40='Menu tendina'!A$3,'2. Private'!N40,IF(P40='Menu tendina'!A$2,'2. Private'!M40,0))))</f>
        <v>90</v>
      </c>
    </row>
    <row r="41" spans="1:20" x14ac:dyDescent="0.25">
      <c r="A41" s="9" t="s">
        <v>6347</v>
      </c>
      <c r="B41" s="9" t="s">
        <v>6246</v>
      </c>
      <c r="C41" s="11" t="s">
        <v>421</v>
      </c>
      <c r="D41" s="11">
        <v>3024</v>
      </c>
      <c r="E41" s="11">
        <v>32</v>
      </c>
      <c r="F41" s="256" t="s">
        <v>369</v>
      </c>
      <c r="G41" s="161" t="s">
        <v>0</v>
      </c>
      <c r="H41" s="9" t="s">
        <v>374</v>
      </c>
      <c r="I41" s="9" t="s">
        <v>173</v>
      </c>
      <c r="J41" s="9" t="s">
        <v>8415</v>
      </c>
      <c r="K41" s="11" t="s">
        <v>0</v>
      </c>
      <c r="L41" s="11" t="s">
        <v>0</v>
      </c>
      <c r="M41" s="21">
        <v>60</v>
      </c>
      <c r="N41" s="21">
        <v>40</v>
      </c>
      <c r="P41" s="11" t="s">
        <v>4167</v>
      </c>
      <c r="Q41" s="11" t="s">
        <v>8531</v>
      </c>
      <c r="R41" s="150" t="s">
        <v>8659</v>
      </c>
      <c r="T41" s="21">
        <f>IF(P41='Menu tendina'!A$5,0,IF(P41='Menu tendina'!A$4,'2. Private'!N41/2,IF(P41='Menu tendina'!A$3,'2. Private'!N41,IF(P41='Menu tendina'!A$2,'2. Private'!M41,0))))</f>
        <v>60</v>
      </c>
    </row>
    <row r="42" spans="1:20" x14ac:dyDescent="0.25">
      <c r="A42" s="9" t="s">
        <v>6347</v>
      </c>
      <c r="B42" s="9" t="s">
        <v>6246</v>
      </c>
      <c r="C42" s="11" t="s">
        <v>423</v>
      </c>
      <c r="D42" s="11">
        <v>3027</v>
      </c>
      <c r="E42" s="11">
        <v>33</v>
      </c>
      <c r="F42" s="256" t="s">
        <v>369</v>
      </c>
      <c r="G42" s="161" t="s">
        <v>0</v>
      </c>
      <c r="H42" s="9" t="s">
        <v>376</v>
      </c>
      <c r="I42" s="9" t="s">
        <v>173</v>
      </c>
      <c r="J42" s="9" t="s">
        <v>8415</v>
      </c>
      <c r="K42" s="11" t="s">
        <v>0</v>
      </c>
      <c r="L42" s="11" t="s">
        <v>0</v>
      </c>
      <c r="M42" s="21">
        <v>55</v>
      </c>
      <c r="N42" s="21">
        <v>35</v>
      </c>
      <c r="P42" s="11" t="s">
        <v>4167</v>
      </c>
      <c r="Q42" s="11" t="s">
        <v>8531</v>
      </c>
      <c r="R42" s="150" t="s">
        <v>8661</v>
      </c>
      <c r="T42" s="21">
        <f>IF(P42='Menu tendina'!A$5,0,IF(P42='Menu tendina'!A$4,'2. Private'!N42/2,IF(P42='Menu tendina'!A$3,'2. Private'!N42,IF(P42='Menu tendina'!A$2,'2. Private'!M42,0))))</f>
        <v>55</v>
      </c>
    </row>
    <row r="43" spans="1:20" x14ac:dyDescent="0.25">
      <c r="A43" s="9" t="s">
        <v>6347</v>
      </c>
      <c r="B43" s="9" t="s">
        <v>6246</v>
      </c>
      <c r="C43" s="11" t="s">
        <v>424</v>
      </c>
      <c r="D43" s="11">
        <v>3030</v>
      </c>
      <c r="E43" s="11">
        <v>34</v>
      </c>
      <c r="F43" s="256" t="s">
        <v>369</v>
      </c>
      <c r="G43" s="161" t="s">
        <v>0</v>
      </c>
      <c r="H43" s="9" t="s">
        <v>223</v>
      </c>
      <c r="I43" s="9" t="s">
        <v>173</v>
      </c>
      <c r="J43" s="9" t="s">
        <v>8415</v>
      </c>
      <c r="K43" s="11" t="s">
        <v>0</v>
      </c>
      <c r="L43" s="11" t="s">
        <v>0</v>
      </c>
      <c r="M43" s="21">
        <v>55</v>
      </c>
      <c r="N43" s="21">
        <v>35</v>
      </c>
      <c r="P43" s="11" t="s">
        <v>4167</v>
      </c>
      <c r="Q43" s="11" t="s">
        <v>8531</v>
      </c>
      <c r="R43" s="150" t="s">
        <v>8663</v>
      </c>
      <c r="T43" s="21">
        <f>IF(P43='Menu tendina'!A$5,0,IF(P43='Menu tendina'!A$4,'2. Private'!N43/2,IF(P43='Menu tendina'!A$3,'2. Private'!N43,IF(P43='Menu tendina'!A$2,'2. Private'!M43,0))))</f>
        <v>55</v>
      </c>
    </row>
    <row r="44" spans="1:20" x14ac:dyDescent="0.25">
      <c r="A44" s="9" t="s">
        <v>6347</v>
      </c>
      <c r="B44" s="9" t="s">
        <v>6246</v>
      </c>
      <c r="C44" s="11" t="s">
        <v>426</v>
      </c>
      <c r="D44" s="11">
        <v>3033</v>
      </c>
      <c r="E44" s="11">
        <v>35</v>
      </c>
      <c r="F44" s="256" t="s">
        <v>369</v>
      </c>
      <c r="G44" s="161" t="s">
        <v>0</v>
      </c>
      <c r="H44" s="9" t="s">
        <v>228</v>
      </c>
      <c r="I44" s="9" t="s">
        <v>173</v>
      </c>
      <c r="J44" s="9" t="s">
        <v>8415</v>
      </c>
      <c r="K44" s="11" t="s">
        <v>0</v>
      </c>
      <c r="L44" s="11" t="s">
        <v>0</v>
      </c>
      <c r="M44" s="21">
        <v>80</v>
      </c>
      <c r="N44" s="21">
        <v>45</v>
      </c>
      <c r="P44" s="11" t="s">
        <v>4167</v>
      </c>
      <c r="Q44" s="11" t="s">
        <v>8531</v>
      </c>
      <c r="R44" s="150" t="s">
        <v>8664</v>
      </c>
      <c r="T44" s="21">
        <f>IF(P44='Menu tendina'!A$5,0,IF(P44='Menu tendina'!A$4,'2. Private'!N44/2,IF(P44='Menu tendina'!A$3,'2. Private'!N44,IF(P44='Menu tendina'!A$2,'2. Private'!M44,0))))</f>
        <v>80</v>
      </c>
    </row>
    <row r="45" spans="1:20" x14ac:dyDescent="0.25">
      <c r="A45" s="9" t="s">
        <v>6347</v>
      </c>
      <c r="B45" s="9" t="s">
        <v>6246</v>
      </c>
      <c r="C45" s="11" t="s">
        <v>427</v>
      </c>
      <c r="D45" s="11">
        <v>3034</v>
      </c>
      <c r="E45" s="11">
        <v>36</v>
      </c>
      <c r="F45" s="256" t="s">
        <v>369</v>
      </c>
      <c r="G45" s="161" t="s">
        <v>0</v>
      </c>
      <c r="H45" s="9" t="s">
        <v>428</v>
      </c>
      <c r="I45" s="9" t="s">
        <v>173</v>
      </c>
      <c r="J45" s="9" t="s">
        <v>8415</v>
      </c>
      <c r="K45" s="11" t="s">
        <v>0</v>
      </c>
      <c r="L45" s="11" t="s">
        <v>0</v>
      </c>
      <c r="M45" s="21">
        <v>85</v>
      </c>
      <c r="N45" s="21">
        <v>55</v>
      </c>
      <c r="P45" s="11" t="s">
        <v>4167</v>
      </c>
      <c r="Q45" s="11" t="s">
        <v>8531</v>
      </c>
      <c r="R45" s="150" t="s">
        <v>8665</v>
      </c>
      <c r="T45" s="21">
        <f>IF(P45='Menu tendina'!A$5,0,IF(P45='Menu tendina'!A$4,'2. Private'!N45/2,IF(P45='Menu tendina'!A$3,'2. Private'!N45,IF(P45='Menu tendina'!A$2,'2. Private'!M45,0))))</f>
        <v>85</v>
      </c>
    </row>
    <row r="46" spans="1:20" x14ac:dyDescent="0.25">
      <c r="A46" s="9" t="s">
        <v>6347</v>
      </c>
      <c r="B46" s="9" t="s">
        <v>6246</v>
      </c>
      <c r="C46" s="11" t="s">
        <v>430</v>
      </c>
      <c r="D46" s="11">
        <v>3035</v>
      </c>
      <c r="E46" s="11">
        <v>37</v>
      </c>
      <c r="F46" s="256" t="s">
        <v>369</v>
      </c>
      <c r="G46" s="161" t="s">
        <v>0</v>
      </c>
      <c r="H46" s="9" t="s">
        <v>431</v>
      </c>
      <c r="I46" s="9" t="s">
        <v>173</v>
      </c>
      <c r="J46" s="9" t="s">
        <v>8415</v>
      </c>
      <c r="K46" s="11" t="s">
        <v>0</v>
      </c>
      <c r="L46" s="11" t="s">
        <v>0</v>
      </c>
      <c r="M46" s="21">
        <v>90</v>
      </c>
      <c r="N46" s="21">
        <v>60</v>
      </c>
      <c r="P46" s="11" t="s">
        <v>4167</v>
      </c>
      <c r="Q46" s="11" t="s">
        <v>8531</v>
      </c>
      <c r="R46" s="150" t="s">
        <v>8666</v>
      </c>
      <c r="T46" s="21">
        <f>IF(P46='Menu tendina'!A$5,0,IF(P46='Menu tendina'!A$4,'2. Private'!N46/2,IF(P46='Menu tendina'!A$3,'2. Private'!N46,IF(P46='Menu tendina'!A$2,'2. Private'!M46,0))))</f>
        <v>90</v>
      </c>
    </row>
    <row r="47" spans="1:20" x14ac:dyDescent="0.25">
      <c r="A47" s="9" t="s">
        <v>6347</v>
      </c>
      <c r="B47" s="9" t="s">
        <v>6246</v>
      </c>
      <c r="C47" s="11" t="s">
        <v>432</v>
      </c>
      <c r="D47" s="11">
        <v>3037</v>
      </c>
      <c r="E47" s="11">
        <v>38</v>
      </c>
      <c r="F47" s="256" t="s">
        <v>369</v>
      </c>
      <c r="G47" s="161" t="s">
        <v>0</v>
      </c>
      <c r="H47" s="9" t="s">
        <v>238</v>
      </c>
      <c r="I47" s="9" t="s">
        <v>173</v>
      </c>
      <c r="J47" s="9" t="s">
        <v>8415</v>
      </c>
      <c r="K47" s="11" t="s">
        <v>0</v>
      </c>
      <c r="L47" s="11" t="s">
        <v>0</v>
      </c>
      <c r="M47" s="21">
        <v>90</v>
      </c>
      <c r="N47" s="21">
        <v>55</v>
      </c>
      <c r="P47" s="11" t="s">
        <v>4167</v>
      </c>
      <c r="Q47" s="11" t="s">
        <v>8531</v>
      </c>
      <c r="R47" s="150" t="s">
        <v>8667</v>
      </c>
      <c r="T47" s="21">
        <f>IF(P47='Menu tendina'!A$5,0,IF(P47='Menu tendina'!A$4,'2. Private'!N47/2,IF(P47='Menu tendina'!A$3,'2. Private'!N47,IF(P47='Menu tendina'!A$2,'2. Private'!M47,0))))</f>
        <v>90</v>
      </c>
    </row>
    <row r="48" spans="1:20" x14ac:dyDescent="0.25">
      <c r="A48" s="9" t="s">
        <v>6347</v>
      </c>
      <c r="B48" s="9" t="s">
        <v>6246</v>
      </c>
      <c r="C48" s="11" t="s">
        <v>434</v>
      </c>
      <c r="D48" s="11">
        <v>3038</v>
      </c>
      <c r="E48" s="11">
        <v>39</v>
      </c>
      <c r="F48" s="256" t="s">
        <v>369</v>
      </c>
      <c r="G48" s="161" t="s">
        <v>0</v>
      </c>
      <c r="H48" s="9" t="s">
        <v>241</v>
      </c>
      <c r="I48" s="9" t="s">
        <v>173</v>
      </c>
      <c r="J48" s="9" t="s">
        <v>8415</v>
      </c>
      <c r="K48" s="11" t="s">
        <v>0</v>
      </c>
      <c r="L48" s="11" t="s">
        <v>0</v>
      </c>
      <c r="M48" s="21">
        <v>55</v>
      </c>
      <c r="N48" s="21">
        <v>35</v>
      </c>
      <c r="P48" s="11" t="s">
        <v>4167</v>
      </c>
      <c r="Q48" s="11" t="s">
        <v>8531</v>
      </c>
      <c r="R48" s="150" t="s">
        <v>8668</v>
      </c>
      <c r="T48" s="21">
        <f>IF(P48='Menu tendina'!A$5,0,IF(P48='Menu tendina'!A$4,'2. Private'!N48/2,IF(P48='Menu tendina'!A$3,'2. Private'!N48,IF(P48='Menu tendina'!A$2,'2. Private'!M48,0))))</f>
        <v>55</v>
      </c>
    </row>
    <row r="49" spans="1:20" x14ac:dyDescent="0.25">
      <c r="A49" s="9" t="s">
        <v>6347</v>
      </c>
      <c r="B49" s="9" t="s">
        <v>6246</v>
      </c>
      <c r="C49" s="11" t="s">
        <v>435</v>
      </c>
      <c r="D49" s="11">
        <v>3040</v>
      </c>
      <c r="E49" s="11">
        <v>40</v>
      </c>
      <c r="F49" s="256" t="s">
        <v>369</v>
      </c>
      <c r="G49" s="161" t="s">
        <v>0</v>
      </c>
      <c r="H49" s="9" t="s">
        <v>244</v>
      </c>
      <c r="I49" s="9" t="s">
        <v>173</v>
      </c>
      <c r="J49" s="9" t="s">
        <v>8415</v>
      </c>
      <c r="K49" s="11" t="s">
        <v>0</v>
      </c>
      <c r="L49" s="11" t="s">
        <v>0</v>
      </c>
      <c r="M49" s="21">
        <v>85</v>
      </c>
      <c r="N49" s="21">
        <v>55</v>
      </c>
      <c r="P49" s="11" t="s">
        <v>4167</v>
      </c>
      <c r="Q49" s="11" t="s">
        <v>8531</v>
      </c>
      <c r="R49" s="150" t="s">
        <v>8670</v>
      </c>
      <c r="T49" s="21">
        <f>IF(P49='Menu tendina'!A$5,0,IF(P49='Menu tendina'!A$4,'2. Private'!N49/2,IF(P49='Menu tendina'!A$3,'2. Private'!N49,IF(P49='Menu tendina'!A$2,'2. Private'!M49,0))))</f>
        <v>85</v>
      </c>
    </row>
    <row r="50" spans="1:20" x14ac:dyDescent="0.25">
      <c r="A50" s="9" t="s">
        <v>6347</v>
      </c>
      <c r="B50" s="9" t="s">
        <v>6246</v>
      </c>
      <c r="C50" s="11" t="s">
        <v>437</v>
      </c>
      <c r="D50" s="11">
        <v>3041</v>
      </c>
      <c r="E50" s="11">
        <v>41</v>
      </c>
      <c r="F50" s="256" t="s">
        <v>369</v>
      </c>
      <c r="G50" s="161" t="s">
        <v>0</v>
      </c>
      <c r="H50" s="9" t="s">
        <v>247</v>
      </c>
      <c r="I50" s="9" t="s">
        <v>173</v>
      </c>
      <c r="J50" s="9" t="s">
        <v>8415</v>
      </c>
      <c r="K50" s="11" t="s">
        <v>0</v>
      </c>
      <c r="L50" s="11" t="s">
        <v>0</v>
      </c>
      <c r="M50" s="21">
        <v>55</v>
      </c>
      <c r="N50" s="21">
        <v>35</v>
      </c>
      <c r="P50" s="11" t="s">
        <v>4167</v>
      </c>
      <c r="Q50" s="11" t="s">
        <v>8531</v>
      </c>
      <c r="R50" s="150" t="s">
        <v>8671</v>
      </c>
      <c r="T50" s="21">
        <f>IF(P50='Menu tendina'!A$5,0,IF(P50='Menu tendina'!A$4,'2. Private'!N50/2,IF(P50='Menu tendina'!A$3,'2. Private'!N50,IF(P50='Menu tendina'!A$2,'2. Private'!M50,0))))</f>
        <v>55</v>
      </c>
    </row>
    <row r="51" spans="1:20" x14ac:dyDescent="0.25">
      <c r="A51" s="9" t="s">
        <v>6347</v>
      </c>
      <c r="B51" s="9" t="s">
        <v>6246</v>
      </c>
      <c r="C51" s="11" t="s">
        <v>438</v>
      </c>
      <c r="D51" s="11">
        <v>3043</v>
      </c>
      <c r="E51" s="11">
        <v>42</v>
      </c>
      <c r="F51" s="256" t="s">
        <v>369</v>
      </c>
      <c r="G51" s="161" t="s">
        <v>0</v>
      </c>
      <c r="H51" s="9" t="s">
        <v>439</v>
      </c>
      <c r="I51" s="9" t="s">
        <v>173</v>
      </c>
      <c r="J51" s="9" t="s">
        <v>8415</v>
      </c>
      <c r="K51" s="11" t="s">
        <v>0</v>
      </c>
      <c r="L51" s="11" t="s">
        <v>0</v>
      </c>
      <c r="M51" s="21">
        <v>70</v>
      </c>
      <c r="N51" s="21">
        <v>45</v>
      </c>
      <c r="P51" s="11" t="s">
        <v>4167</v>
      </c>
      <c r="Q51" s="11" t="s">
        <v>8531</v>
      </c>
      <c r="R51" s="150" t="s">
        <v>8672</v>
      </c>
      <c r="T51" s="21">
        <f>IF(P51='Menu tendina'!A$5,0,IF(P51='Menu tendina'!A$4,'2. Private'!N51/2,IF(P51='Menu tendina'!A$3,'2. Private'!N51,IF(P51='Menu tendina'!A$2,'2. Private'!M51,0))))</f>
        <v>70</v>
      </c>
    </row>
    <row r="52" spans="1:20" x14ac:dyDescent="0.25">
      <c r="A52" s="9" t="s">
        <v>6347</v>
      </c>
      <c r="B52" s="9" t="s">
        <v>6246</v>
      </c>
      <c r="C52" s="11" t="s">
        <v>441</v>
      </c>
      <c r="D52" s="11">
        <v>3044</v>
      </c>
      <c r="E52" s="11">
        <v>43</v>
      </c>
      <c r="F52" s="256" t="s">
        <v>369</v>
      </c>
      <c r="G52" s="161" t="s">
        <v>0</v>
      </c>
      <c r="H52" s="9" t="s">
        <v>442</v>
      </c>
      <c r="I52" s="9" t="s">
        <v>173</v>
      </c>
      <c r="J52" s="9" t="s">
        <v>8415</v>
      </c>
      <c r="K52" s="11" t="s">
        <v>0</v>
      </c>
      <c r="L52" s="11" t="s">
        <v>0</v>
      </c>
      <c r="M52" s="21">
        <v>50</v>
      </c>
      <c r="N52" s="21">
        <v>30</v>
      </c>
      <c r="P52" s="11" t="s">
        <v>4167</v>
      </c>
      <c r="Q52" s="11" t="s">
        <v>8531</v>
      </c>
      <c r="R52" s="150" t="s">
        <v>8673</v>
      </c>
      <c r="T52" s="21">
        <f>IF(P52='Menu tendina'!A$5,0,IF(P52='Menu tendina'!A$4,'2. Private'!N52/2,IF(P52='Menu tendina'!A$3,'2. Private'!N52,IF(P52='Menu tendina'!A$2,'2. Private'!M52,0))))</f>
        <v>50</v>
      </c>
    </row>
    <row r="53" spans="1:20" x14ac:dyDescent="0.25">
      <c r="A53" s="9" t="s">
        <v>6347</v>
      </c>
      <c r="B53" s="9" t="s">
        <v>6246</v>
      </c>
      <c r="C53" s="11" t="s">
        <v>443</v>
      </c>
      <c r="D53" s="11">
        <v>3047</v>
      </c>
      <c r="E53" s="11">
        <v>44</v>
      </c>
      <c r="F53" s="256" t="s">
        <v>369</v>
      </c>
      <c r="G53" s="161" t="s">
        <v>0</v>
      </c>
      <c r="H53" s="9" t="s">
        <v>258</v>
      </c>
      <c r="I53" s="9" t="s">
        <v>173</v>
      </c>
      <c r="J53" s="9" t="s">
        <v>8415</v>
      </c>
      <c r="K53" s="11" t="s">
        <v>0</v>
      </c>
      <c r="L53" s="11" t="s">
        <v>0</v>
      </c>
      <c r="M53" s="21">
        <v>75</v>
      </c>
      <c r="N53" s="21">
        <v>45</v>
      </c>
      <c r="P53" s="11" t="s">
        <v>4167</v>
      </c>
      <c r="Q53" s="11" t="s">
        <v>8531</v>
      </c>
      <c r="R53" s="150" t="s">
        <v>8674</v>
      </c>
      <c r="T53" s="21">
        <f>IF(P53='Menu tendina'!A$5,0,IF(P53='Menu tendina'!A$4,'2. Private'!N53/2,IF(P53='Menu tendina'!A$3,'2. Private'!N53,IF(P53='Menu tendina'!A$2,'2. Private'!M53,0))))</f>
        <v>75</v>
      </c>
    </row>
    <row r="54" spans="1:20" x14ac:dyDescent="0.25">
      <c r="A54" s="9" t="s">
        <v>6347</v>
      </c>
      <c r="B54" s="9" t="s">
        <v>6246</v>
      </c>
      <c r="C54" s="11" t="s">
        <v>445</v>
      </c>
      <c r="D54" s="11">
        <v>3050</v>
      </c>
      <c r="E54" s="11">
        <v>45</v>
      </c>
      <c r="F54" s="256" t="s">
        <v>369</v>
      </c>
      <c r="G54" s="161" t="s">
        <v>0</v>
      </c>
      <c r="H54" s="9" t="s">
        <v>263</v>
      </c>
      <c r="I54" s="9" t="s">
        <v>173</v>
      </c>
      <c r="J54" s="9" t="s">
        <v>8415</v>
      </c>
      <c r="K54" s="11" t="s">
        <v>0</v>
      </c>
      <c r="L54" s="11" t="s">
        <v>0</v>
      </c>
      <c r="M54" s="21">
        <v>50</v>
      </c>
      <c r="N54" s="21">
        <v>30</v>
      </c>
      <c r="P54" s="11" t="s">
        <v>4167</v>
      </c>
      <c r="Q54" s="11" t="s">
        <v>8531</v>
      </c>
      <c r="R54" s="150" t="s">
        <v>8675</v>
      </c>
      <c r="T54" s="21">
        <f>IF(P54='Menu tendina'!A$5,0,IF(P54='Menu tendina'!A$4,'2. Private'!N54/2,IF(P54='Menu tendina'!A$3,'2. Private'!N54,IF(P54='Menu tendina'!A$2,'2. Private'!M54,0))))</f>
        <v>50</v>
      </c>
    </row>
    <row r="55" spans="1:20" x14ac:dyDescent="0.25">
      <c r="A55" s="9" t="s">
        <v>6347</v>
      </c>
      <c r="B55" s="9" t="s">
        <v>6246</v>
      </c>
      <c r="C55" s="11" t="s">
        <v>446</v>
      </c>
      <c r="D55" s="11">
        <v>3052</v>
      </c>
      <c r="E55" s="11">
        <v>46</v>
      </c>
      <c r="F55" s="256" t="s">
        <v>369</v>
      </c>
      <c r="G55" s="161" t="s">
        <v>0</v>
      </c>
      <c r="H55" s="9" t="s">
        <v>269</v>
      </c>
      <c r="I55" s="9" t="s">
        <v>173</v>
      </c>
      <c r="J55" s="9" t="s">
        <v>8415</v>
      </c>
      <c r="K55" s="11" t="s">
        <v>0</v>
      </c>
      <c r="L55" s="11" t="s">
        <v>0</v>
      </c>
      <c r="M55" s="21">
        <v>50</v>
      </c>
      <c r="N55" s="21">
        <v>30</v>
      </c>
      <c r="P55" s="11" t="s">
        <v>4167</v>
      </c>
      <c r="Q55" s="11" t="s">
        <v>8531</v>
      </c>
      <c r="R55" s="150" t="s">
        <v>8677</v>
      </c>
      <c r="T55" s="21">
        <f>IF(P55='Menu tendina'!A$5,0,IF(P55='Menu tendina'!A$4,'2. Private'!N55/2,IF(P55='Menu tendina'!A$3,'2. Private'!N55,IF(P55='Menu tendina'!A$2,'2. Private'!M55,0))))</f>
        <v>50</v>
      </c>
    </row>
    <row r="56" spans="1:20" x14ac:dyDescent="0.25">
      <c r="A56" s="9" t="s">
        <v>6347</v>
      </c>
      <c r="B56" s="9" t="s">
        <v>6246</v>
      </c>
      <c r="C56" s="11" t="s">
        <v>448</v>
      </c>
      <c r="D56" s="11">
        <v>3055</v>
      </c>
      <c r="E56" s="11">
        <v>47</v>
      </c>
      <c r="F56" s="256" t="s">
        <v>369</v>
      </c>
      <c r="G56" s="161" t="s">
        <v>0</v>
      </c>
      <c r="H56" s="9" t="s">
        <v>275</v>
      </c>
      <c r="I56" s="9" t="s">
        <v>173</v>
      </c>
      <c r="J56" s="9" t="s">
        <v>8415</v>
      </c>
      <c r="K56" s="11" t="s">
        <v>0</v>
      </c>
      <c r="L56" s="11" t="s">
        <v>0</v>
      </c>
      <c r="M56" s="21">
        <v>45</v>
      </c>
      <c r="N56" s="21">
        <v>30</v>
      </c>
      <c r="P56" s="11" t="s">
        <v>4167</v>
      </c>
      <c r="Q56" s="11" t="s">
        <v>8531</v>
      </c>
      <c r="R56" s="150" t="s">
        <v>8679</v>
      </c>
      <c r="T56" s="21">
        <f>IF(P56='Menu tendina'!A$5,0,IF(P56='Menu tendina'!A$4,'2. Private'!N56/2,IF(P56='Menu tendina'!A$3,'2. Private'!N56,IF(P56='Menu tendina'!A$2,'2. Private'!M56,0))))</f>
        <v>45</v>
      </c>
    </row>
    <row r="57" spans="1:20" x14ac:dyDescent="0.25">
      <c r="A57" s="9" t="s">
        <v>6347</v>
      </c>
      <c r="B57" s="9" t="s">
        <v>6246</v>
      </c>
      <c r="C57" s="11" t="s">
        <v>449</v>
      </c>
      <c r="D57" s="11">
        <v>3056</v>
      </c>
      <c r="E57" s="11">
        <v>48</v>
      </c>
      <c r="F57" s="256" t="s">
        <v>369</v>
      </c>
      <c r="G57" s="161" t="s">
        <v>0</v>
      </c>
      <c r="H57" s="9" t="s">
        <v>279</v>
      </c>
      <c r="I57" s="9" t="s">
        <v>173</v>
      </c>
      <c r="J57" s="9" t="s">
        <v>8415</v>
      </c>
      <c r="K57" s="11" t="s">
        <v>0</v>
      </c>
      <c r="L57" s="11" t="s">
        <v>0</v>
      </c>
      <c r="M57" s="21">
        <v>90</v>
      </c>
      <c r="N57" s="21">
        <v>60</v>
      </c>
      <c r="P57" s="11" t="s">
        <v>4167</v>
      </c>
      <c r="Q57" s="11" t="s">
        <v>8531</v>
      </c>
      <c r="R57" s="150" t="s">
        <v>8680</v>
      </c>
      <c r="T57" s="21">
        <f>IF(P57='Menu tendina'!A$5,0,IF(P57='Menu tendina'!A$4,'2. Private'!N57/2,IF(P57='Menu tendina'!A$3,'2. Private'!N57,IF(P57='Menu tendina'!A$2,'2. Private'!M57,0))))</f>
        <v>90</v>
      </c>
    </row>
    <row r="58" spans="1:20" x14ac:dyDescent="0.25">
      <c r="A58" s="9" t="s">
        <v>6347</v>
      </c>
      <c r="B58" s="9" t="s">
        <v>6246</v>
      </c>
      <c r="C58" s="11" t="s">
        <v>451</v>
      </c>
      <c r="D58" s="11">
        <v>3058</v>
      </c>
      <c r="E58" s="11">
        <v>49</v>
      </c>
      <c r="F58" s="256" t="s">
        <v>369</v>
      </c>
      <c r="G58" s="161" t="s">
        <v>0</v>
      </c>
      <c r="H58" s="9" t="s">
        <v>452</v>
      </c>
      <c r="I58" s="9" t="s">
        <v>173</v>
      </c>
      <c r="J58" s="9" t="s">
        <v>8415</v>
      </c>
      <c r="K58" s="11" t="s">
        <v>0</v>
      </c>
      <c r="L58" s="11" t="s">
        <v>0</v>
      </c>
      <c r="M58" s="21">
        <v>90</v>
      </c>
      <c r="N58" s="21">
        <v>60</v>
      </c>
      <c r="P58" s="11" t="s">
        <v>4169</v>
      </c>
      <c r="Q58" s="11"/>
      <c r="R58" s="150"/>
      <c r="T58" s="21">
        <f>IF(P58='Menu tendina'!A$5,0,IF(P58='Menu tendina'!A$4,'2. Private'!N58/2,IF(P58='Menu tendina'!A$3,'2. Private'!N58,IF(P58='Menu tendina'!A$2,'2. Private'!M58,0))))</f>
        <v>30</v>
      </c>
    </row>
    <row r="59" spans="1:20" x14ac:dyDescent="0.25">
      <c r="A59" s="9" t="s">
        <v>6347</v>
      </c>
      <c r="B59" s="9" t="s">
        <v>6246</v>
      </c>
      <c r="C59" s="11" t="s">
        <v>453</v>
      </c>
      <c r="D59" s="11">
        <v>3059</v>
      </c>
      <c r="E59" s="11">
        <v>50</v>
      </c>
      <c r="F59" s="256" t="s">
        <v>369</v>
      </c>
      <c r="G59" s="161" t="s">
        <v>0</v>
      </c>
      <c r="H59" s="9" t="s">
        <v>285</v>
      </c>
      <c r="I59" s="9" t="s">
        <v>173</v>
      </c>
      <c r="J59" s="9" t="s">
        <v>8415</v>
      </c>
      <c r="K59" s="11" t="s">
        <v>0</v>
      </c>
      <c r="L59" s="11" t="s">
        <v>0</v>
      </c>
      <c r="M59" s="21">
        <v>90</v>
      </c>
      <c r="N59" s="21">
        <v>60</v>
      </c>
      <c r="P59" s="11" t="s">
        <v>4167</v>
      </c>
      <c r="Q59" s="11" t="s">
        <v>8531</v>
      </c>
      <c r="R59" s="150" t="s">
        <v>8681</v>
      </c>
      <c r="T59" s="21">
        <f>IF(P59='Menu tendina'!A$5,0,IF(P59='Menu tendina'!A$4,'2. Private'!N59/2,IF(P59='Menu tendina'!A$3,'2. Private'!N59,IF(P59='Menu tendina'!A$2,'2. Private'!M59,0))))</f>
        <v>90</v>
      </c>
    </row>
    <row r="60" spans="1:20" x14ac:dyDescent="0.25">
      <c r="A60" s="9" t="s">
        <v>6347</v>
      </c>
      <c r="B60" s="9" t="s">
        <v>6246</v>
      </c>
      <c r="C60" s="11" t="s">
        <v>455</v>
      </c>
      <c r="D60" s="11">
        <v>3060</v>
      </c>
      <c r="E60" s="11">
        <v>51</v>
      </c>
      <c r="F60" s="256" t="s">
        <v>369</v>
      </c>
      <c r="G60" s="161" t="s">
        <v>0</v>
      </c>
      <c r="H60" s="9" t="s">
        <v>288</v>
      </c>
      <c r="I60" s="9" t="s">
        <v>173</v>
      </c>
      <c r="J60" s="9" t="s">
        <v>8415</v>
      </c>
      <c r="K60" s="11" t="s">
        <v>0</v>
      </c>
      <c r="L60" s="11" t="s">
        <v>0</v>
      </c>
      <c r="M60" s="21">
        <v>60</v>
      </c>
      <c r="N60" s="21">
        <v>40</v>
      </c>
      <c r="P60" s="11" t="s">
        <v>4170</v>
      </c>
      <c r="Q60" s="11"/>
      <c r="R60" s="150"/>
      <c r="T60" s="21">
        <f>IF(P60='Menu tendina'!A$5,0,IF(P60='Menu tendina'!A$4,'2. Private'!N60/2,IF(P60='Menu tendina'!A$3,'2. Private'!N60,IF(P60='Menu tendina'!A$2,'2. Private'!M60,0))))</f>
        <v>0</v>
      </c>
    </row>
    <row r="61" spans="1:20" x14ac:dyDescent="0.25">
      <c r="A61" s="9" t="s">
        <v>6347</v>
      </c>
      <c r="B61" s="9" t="s">
        <v>6246</v>
      </c>
      <c r="C61" s="11" t="s">
        <v>456</v>
      </c>
      <c r="D61" s="11">
        <v>3063</v>
      </c>
      <c r="E61" s="11">
        <v>52</v>
      </c>
      <c r="F61" s="256" t="s">
        <v>369</v>
      </c>
      <c r="G61" s="161" t="s">
        <v>0</v>
      </c>
      <c r="H61" s="9" t="s">
        <v>293</v>
      </c>
      <c r="I61" s="9" t="s">
        <v>173</v>
      </c>
      <c r="J61" s="9" t="s">
        <v>8415</v>
      </c>
      <c r="K61" s="11" t="s">
        <v>0</v>
      </c>
      <c r="L61" s="11" t="s">
        <v>0</v>
      </c>
      <c r="M61" s="21">
        <v>100</v>
      </c>
      <c r="N61" s="21">
        <v>50</v>
      </c>
      <c r="P61" s="11" t="s">
        <v>4167</v>
      </c>
      <c r="Q61" s="11" t="s">
        <v>8531</v>
      </c>
      <c r="R61" s="150" t="s">
        <v>8683</v>
      </c>
      <c r="T61" s="21">
        <f>IF(P61='Menu tendina'!A$5,0,IF(P61='Menu tendina'!A$4,'2. Private'!N61/2,IF(P61='Menu tendina'!A$3,'2. Private'!N61,IF(P61='Menu tendina'!A$2,'2. Private'!M61,0))))</f>
        <v>100</v>
      </c>
    </row>
    <row r="62" spans="1:20" x14ac:dyDescent="0.25">
      <c r="A62" s="9" t="s">
        <v>6347</v>
      </c>
      <c r="B62" s="9" t="s">
        <v>6246</v>
      </c>
      <c r="C62" s="11" t="s">
        <v>458</v>
      </c>
      <c r="D62" s="11">
        <v>3065</v>
      </c>
      <c r="E62" s="11">
        <v>53</v>
      </c>
      <c r="F62" s="256" t="s">
        <v>369</v>
      </c>
      <c r="G62" s="161" t="s">
        <v>0</v>
      </c>
      <c r="H62" s="9" t="s">
        <v>390</v>
      </c>
      <c r="I62" s="9" t="s">
        <v>173</v>
      </c>
      <c r="J62" s="9" t="s">
        <v>8415</v>
      </c>
      <c r="K62" s="11" t="s">
        <v>0</v>
      </c>
      <c r="L62" s="11" t="s">
        <v>0</v>
      </c>
      <c r="M62" s="21">
        <v>70</v>
      </c>
      <c r="N62" s="21">
        <v>45</v>
      </c>
      <c r="P62" s="11" t="s">
        <v>4167</v>
      </c>
      <c r="Q62" s="11" t="s">
        <v>8531</v>
      </c>
      <c r="R62" s="150" t="s">
        <v>8684</v>
      </c>
      <c r="T62" s="21">
        <f>IF(P62='Menu tendina'!A$5,0,IF(P62='Menu tendina'!A$4,'2. Private'!N62/2,IF(P62='Menu tendina'!A$3,'2. Private'!N62,IF(P62='Menu tendina'!A$2,'2. Private'!M62,0))))</f>
        <v>70</v>
      </c>
    </row>
    <row r="63" spans="1:20" x14ac:dyDescent="0.25">
      <c r="A63" s="9" t="s">
        <v>6347</v>
      </c>
      <c r="B63" s="9" t="s">
        <v>6246</v>
      </c>
      <c r="C63" s="11" t="s">
        <v>459</v>
      </c>
      <c r="D63" s="11">
        <v>3068</v>
      </c>
      <c r="E63" s="11">
        <v>54</v>
      </c>
      <c r="F63" s="256" t="s">
        <v>369</v>
      </c>
      <c r="G63" s="161" t="s">
        <v>0</v>
      </c>
      <c r="H63" s="9" t="s">
        <v>305</v>
      </c>
      <c r="I63" s="9" t="s">
        <v>173</v>
      </c>
      <c r="J63" s="9" t="s">
        <v>8415</v>
      </c>
      <c r="K63" s="11" t="s">
        <v>0</v>
      </c>
      <c r="L63" s="11" t="s">
        <v>0</v>
      </c>
      <c r="M63" s="21">
        <v>90</v>
      </c>
      <c r="N63" s="21">
        <v>50</v>
      </c>
      <c r="P63" s="11" t="s">
        <v>4167</v>
      </c>
      <c r="Q63" s="11" t="s">
        <v>4172</v>
      </c>
      <c r="R63" s="150"/>
      <c r="T63" s="21">
        <f>IF(P63='Menu tendina'!A$5,0,IF(P63='Menu tendina'!A$4,'2. Private'!N63/2,IF(P63='Menu tendina'!A$3,'2. Private'!N63,IF(P63='Menu tendina'!A$2,'2. Private'!M63,0))))</f>
        <v>90</v>
      </c>
    </row>
    <row r="64" spans="1:20" x14ac:dyDescent="0.25">
      <c r="A64" s="9" t="s">
        <v>6347</v>
      </c>
      <c r="B64" s="9" t="s">
        <v>6246</v>
      </c>
      <c r="C64" s="11" t="s">
        <v>461</v>
      </c>
      <c r="D64" s="11">
        <v>3071</v>
      </c>
      <c r="E64" s="11">
        <v>55</v>
      </c>
      <c r="F64" s="256" t="s">
        <v>369</v>
      </c>
      <c r="G64" s="161" t="s">
        <v>0</v>
      </c>
      <c r="H64" s="9" t="s">
        <v>311</v>
      </c>
      <c r="I64" s="9" t="s">
        <v>173</v>
      </c>
      <c r="J64" s="9" t="s">
        <v>8415</v>
      </c>
      <c r="K64" s="11" t="s">
        <v>0</v>
      </c>
      <c r="L64" s="11" t="s">
        <v>0</v>
      </c>
      <c r="M64" s="21">
        <v>100</v>
      </c>
      <c r="N64" s="21">
        <v>60</v>
      </c>
      <c r="P64" s="11" t="s">
        <v>4168</v>
      </c>
      <c r="Q64" s="11" t="s">
        <v>4171</v>
      </c>
      <c r="R64" s="150"/>
      <c r="T64" s="21">
        <f>IF(P64='Menu tendina'!A$5,0,IF(P64='Menu tendina'!A$4,'2. Private'!N64/2,IF(P64='Menu tendina'!A$3,'2. Private'!N64,IF(P64='Menu tendina'!A$2,'2. Private'!M64,0))))</f>
        <v>60</v>
      </c>
    </row>
    <row r="65" spans="1:20" x14ac:dyDescent="0.25">
      <c r="A65" s="9" t="s">
        <v>6347</v>
      </c>
      <c r="B65" s="9" t="s">
        <v>6246</v>
      </c>
      <c r="C65" s="11" t="s">
        <v>462</v>
      </c>
      <c r="D65" s="11">
        <v>3072</v>
      </c>
      <c r="E65" s="11">
        <v>56</v>
      </c>
      <c r="F65" s="256" t="s">
        <v>369</v>
      </c>
      <c r="G65" s="161" t="s">
        <v>0</v>
      </c>
      <c r="H65" s="9" t="s">
        <v>315</v>
      </c>
      <c r="I65" s="9" t="s">
        <v>173</v>
      </c>
      <c r="J65" s="9" t="s">
        <v>8415</v>
      </c>
      <c r="K65" s="11" t="s">
        <v>0</v>
      </c>
      <c r="L65" s="11" t="s">
        <v>0</v>
      </c>
      <c r="M65" s="21">
        <v>60</v>
      </c>
      <c r="N65" s="21">
        <v>40</v>
      </c>
      <c r="P65" s="11" t="s">
        <v>4167</v>
      </c>
      <c r="Q65" s="11" t="s">
        <v>8531</v>
      </c>
      <c r="R65" s="150" t="s">
        <v>8686</v>
      </c>
      <c r="T65" s="21">
        <f>IF(P65='Menu tendina'!A$5,0,IF(P65='Menu tendina'!A$4,'2. Private'!N65/2,IF(P65='Menu tendina'!A$3,'2. Private'!N65,IF(P65='Menu tendina'!A$2,'2. Private'!M65,0))))</f>
        <v>60</v>
      </c>
    </row>
    <row r="66" spans="1:20" x14ac:dyDescent="0.25">
      <c r="A66" s="9" t="s">
        <v>6347</v>
      </c>
      <c r="B66" s="9" t="s">
        <v>6246</v>
      </c>
      <c r="C66" s="11" t="s">
        <v>464</v>
      </c>
      <c r="D66" s="11">
        <v>3073</v>
      </c>
      <c r="E66" s="11">
        <v>57</v>
      </c>
      <c r="F66" s="256" t="s">
        <v>369</v>
      </c>
      <c r="G66" s="161" t="s">
        <v>0</v>
      </c>
      <c r="H66" s="9" t="s">
        <v>318</v>
      </c>
      <c r="I66" s="9" t="s">
        <v>173</v>
      </c>
      <c r="J66" s="9" t="s">
        <v>8415</v>
      </c>
      <c r="K66" s="11" t="s">
        <v>0</v>
      </c>
      <c r="L66" s="11" t="s">
        <v>0</v>
      </c>
      <c r="M66" s="21">
        <v>60</v>
      </c>
      <c r="N66" s="21">
        <v>40</v>
      </c>
      <c r="P66" s="11" t="s">
        <v>4167</v>
      </c>
      <c r="Q66" s="11" t="s">
        <v>8531</v>
      </c>
      <c r="R66" s="150" t="s">
        <v>8687</v>
      </c>
      <c r="T66" s="21">
        <f>IF(P66='Menu tendina'!A$5,0,IF(P66='Menu tendina'!A$4,'2. Private'!N66/2,IF(P66='Menu tendina'!A$3,'2. Private'!N66,IF(P66='Menu tendina'!A$2,'2. Private'!M66,0))))</f>
        <v>60</v>
      </c>
    </row>
    <row r="67" spans="1:20" x14ac:dyDescent="0.25">
      <c r="A67" s="9" t="s">
        <v>6347</v>
      </c>
      <c r="B67" s="9" t="s">
        <v>6246</v>
      </c>
      <c r="C67" s="11" t="s">
        <v>465</v>
      </c>
      <c r="D67" s="11">
        <v>3076</v>
      </c>
      <c r="E67" s="11">
        <v>58</v>
      </c>
      <c r="F67" s="256" t="s">
        <v>369</v>
      </c>
      <c r="G67" s="161" t="s">
        <v>0</v>
      </c>
      <c r="H67" s="9" t="s">
        <v>324</v>
      </c>
      <c r="I67" s="9" t="s">
        <v>173</v>
      </c>
      <c r="J67" s="9" t="s">
        <v>8415</v>
      </c>
      <c r="K67" s="11" t="s">
        <v>0</v>
      </c>
      <c r="L67" s="11" t="s">
        <v>0</v>
      </c>
      <c r="M67" s="21">
        <v>50</v>
      </c>
      <c r="N67" s="21">
        <v>30</v>
      </c>
      <c r="P67" s="11" t="s">
        <v>4167</v>
      </c>
      <c r="Q67" s="11" t="s">
        <v>8531</v>
      </c>
      <c r="R67" s="150" t="s">
        <v>8688</v>
      </c>
      <c r="T67" s="21">
        <f>IF(P67='Menu tendina'!A$5,0,IF(P67='Menu tendina'!A$4,'2. Private'!N67/2,IF(P67='Menu tendina'!A$3,'2. Private'!N67,IF(P67='Menu tendina'!A$2,'2. Private'!M67,0))))</f>
        <v>50</v>
      </c>
    </row>
    <row r="68" spans="1:20" x14ac:dyDescent="0.25">
      <c r="A68" s="9" t="s">
        <v>6347</v>
      </c>
      <c r="B68" s="9" t="s">
        <v>6246</v>
      </c>
      <c r="C68" s="11" t="s">
        <v>467</v>
      </c>
      <c r="D68" s="11">
        <v>3079</v>
      </c>
      <c r="E68" s="11">
        <v>59</v>
      </c>
      <c r="F68" s="256" t="s">
        <v>369</v>
      </c>
      <c r="G68" s="161" t="s">
        <v>0</v>
      </c>
      <c r="H68" s="9" t="s">
        <v>335</v>
      </c>
      <c r="I68" s="9" t="s">
        <v>173</v>
      </c>
      <c r="J68" s="9" t="s">
        <v>8415</v>
      </c>
      <c r="K68" s="11" t="s">
        <v>0</v>
      </c>
      <c r="L68" s="11" t="s">
        <v>0</v>
      </c>
      <c r="M68" s="21">
        <v>90</v>
      </c>
      <c r="N68" s="21">
        <v>45</v>
      </c>
      <c r="P68" s="11" t="s">
        <v>4167</v>
      </c>
      <c r="Q68" s="11" t="s">
        <v>8531</v>
      </c>
      <c r="R68" s="150" t="s">
        <v>8690</v>
      </c>
      <c r="T68" s="21">
        <f>IF(P68='Menu tendina'!A$5,0,IF(P68='Menu tendina'!A$4,'2. Private'!N68/2,IF(P68='Menu tendina'!A$3,'2. Private'!N68,IF(P68='Menu tendina'!A$2,'2. Private'!M68,0))))</f>
        <v>90</v>
      </c>
    </row>
    <row r="69" spans="1:20" x14ac:dyDescent="0.25">
      <c r="A69" s="9" t="s">
        <v>6347</v>
      </c>
      <c r="B69" s="9" t="s">
        <v>6246</v>
      </c>
      <c r="C69" s="11" t="s">
        <v>468</v>
      </c>
      <c r="D69" s="11">
        <v>3082</v>
      </c>
      <c r="E69" s="11">
        <v>60</v>
      </c>
      <c r="F69" s="256" t="s">
        <v>369</v>
      </c>
      <c r="G69" s="161" t="s">
        <v>0</v>
      </c>
      <c r="H69" s="9" t="s">
        <v>397</v>
      </c>
      <c r="I69" s="9" t="s">
        <v>173</v>
      </c>
      <c r="J69" s="9" t="s">
        <v>8415</v>
      </c>
      <c r="K69" s="11" t="s">
        <v>0</v>
      </c>
      <c r="L69" s="11" t="s">
        <v>0</v>
      </c>
      <c r="M69" s="21">
        <v>55</v>
      </c>
      <c r="N69" s="21">
        <v>35</v>
      </c>
      <c r="P69" s="11" t="s">
        <v>4167</v>
      </c>
      <c r="Q69" s="11" t="s">
        <v>8531</v>
      </c>
      <c r="R69" s="150" t="s">
        <v>8693</v>
      </c>
      <c r="T69" s="21">
        <f>IF(P69='Menu tendina'!A$5,0,IF(P69='Menu tendina'!A$4,'2. Private'!N69/2,IF(P69='Menu tendina'!A$3,'2. Private'!N69,IF(P69='Menu tendina'!A$2,'2. Private'!M69,0))))</f>
        <v>55</v>
      </c>
    </row>
    <row r="70" spans="1:20" x14ac:dyDescent="0.25">
      <c r="A70" s="9" t="s">
        <v>6347</v>
      </c>
      <c r="B70" s="9" t="s">
        <v>6246</v>
      </c>
      <c r="C70" s="11" t="s">
        <v>470</v>
      </c>
      <c r="D70" s="11">
        <v>3084</v>
      </c>
      <c r="E70" s="11">
        <v>61</v>
      </c>
      <c r="F70" s="256" t="s">
        <v>369</v>
      </c>
      <c r="G70" s="161" t="s">
        <v>0</v>
      </c>
      <c r="H70" s="9" t="s">
        <v>399</v>
      </c>
      <c r="I70" s="9" t="s">
        <v>173</v>
      </c>
      <c r="J70" s="9" t="s">
        <v>8415</v>
      </c>
      <c r="K70" s="11" t="s">
        <v>0</v>
      </c>
      <c r="L70" s="11" t="s">
        <v>0</v>
      </c>
      <c r="M70" s="21">
        <v>75</v>
      </c>
      <c r="N70" s="21">
        <v>45</v>
      </c>
      <c r="P70" s="11" t="s">
        <v>4167</v>
      </c>
      <c r="Q70" s="11" t="s">
        <v>8531</v>
      </c>
      <c r="R70" s="150" t="s">
        <v>8694</v>
      </c>
      <c r="T70" s="21">
        <f>IF(P70='Menu tendina'!A$5,0,IF(P70='Menu tendina'!A$4,'2. Private'!N70/2,IF(P70='Menu tendina'!A$3,'2. Private'!N70,IF(P70='Menu tendina'!A$2,'2. Private'!M70,0))))</f>
        <v>75</v>
      </c>
    </row>
    <row r="71" spans="1:20" x14ac:dyDescent="0.25">
      <c r="A71" s="9" t="s">
        <v>6347</v>
      </c>
      <c r="B71" s="9" t="s">
        <v>6246</v>
      </c>
      <c r="C71" s="11" t="s">
        <v>471</v>
      </c>
      <c r="D71" s="11">
        <v>3088</v>
      </c>
      <c r="E71" s="11">
        <v>62</v>
      </c>
      <c r="F71" s="256" t="s">
        <v>369</v>
      </c>
      <c r="G71" s="161" t="s">
        <v>0</v>
      </c>
      <c r="H71" s="9" t="s">
        <v>358</v>
      </c>
      <c r="I71" s="9" t="s">
        <v>173</v>
      </c>
      <c r="J71" s="9" t="s">
        <v>8415</v>
      </c>
      <c r="K71" s="11" t="s">
        <v>0</v>
      </c>
      <c r="L71" s="11" t="s">
        <v>0</v>
      </c>
      <c r="M71" s="21">
        <v>50</v>
      </c>
      <c r="N71" s="21">
        <v>30</v>
      </c>
      <c r="P71" s="11" t="s">
        <v>4167</v>
      </c>
      <c r="Q71" s="11" t="s">
        <v>8531</v>
      </c>
      <c r="R71" s="150" t="s">
        <v>8697</v>
      </c>
      <c r="T71" s="21">
        <f>IF(P71='Menu tendina'!A$5,0,IF(P71='Menu tendina'!A$4,'2. Private'!N71/2,IF(P71='Menu tendina'!A$3,'2. Private'!N71,IF(P71='Menu tendina'!A$2,'2. Private'!M71,0))))</f>
        <v>50</v>
      </c>
    </row>
    <row r="72" spans="1:20" x14ac:dyDescent="0.25">
      <c r="A72" s="9" t="s">
        <v>6347</v>
      </c>
      <c r="B72" s="9" t="s">
        <v>6246</v>
      </c>
      <c r="C72" s="11" t="s">
        <v>473</v>
      </c>
      <c r="D72" s="11">
        <v>3090</v>
      </c>
      <c r="E72" s="11">
        <v>63</v>
      </c>
      <c r="F72" s="256" t="s">
        <v>369</v>
      </c>
      <c r="G72" s="161" t="s">
        <v>0</v>
      </c>
      <c r="H72" s="9" t="s">
        <v>364</v>
      </c>
      <c r="I72" s="9" t="s">
        <v>173</v>
      </c>
      <c r="J72" s="9" t="s">
        <v>8415</v>
      </c>
      <c r="K72" s="11" t="s">
        <v>0</v>
      </c>
      <c r="L72" s="11" t="s">
        <v>0</v>
      </c>
      <c r="M72" s="21">
        <v>50</v>
      </c>
      <c r="N72" s="21">
        <v>30</v>
      </c>
      <c r="P72" s="11" t="s">
        <v>4167</v>
      </c>
      <c r="Q72" s="11" t="s">
        <v>8531</v>
      </c>
      <c r="R72" s="150" t="s">
        <v>8698</v>
      </c>
      <c r="T72" s="21">
        <f>IF(P72='Menu tendina'!A$5,0,IF(P72='Menu tendina'!A$4,'2. Private'!N72/2,IF(P72='Menu tendina'!A$3,'2. Private'!N72,IF(P72='Menu tendina'!A$2,'2. Private'!M72,0))))</f>
        <v>50</v>
      </c>
    </row>
    <row r="73" spans="1:20" x14ac:dyDescent="0.25">
      <c r="A73" s="9" t="s">
        <v>6347</v>
      </c>
      <c r="B73" s="9" t="s">
        <v>6246</v>
      </c>
      <c r="C73" s="11" t="s">
        <v>474</v>
      </c>
      <c r="D73" s="11">
        <v>3013</v>
      </c>
      <c r="E73" s="11">
        <v>64</v>
      </c>
      <c r="F73" s="256" t="s">
        <v>369</v>
      </c>
      <c r="G73" s="161" t="s">
        <v>0</v>
      </c>
      <c r="H73" s="9" t="s">
        <v>179</v>
      </c>
      <c r="I73" s="9" t="s">
        <v>173</v>
      </c>
      <c r="J73" s="9" t="s">
        <v>8522</v>
      </c>
      <c r="K73" s="11" t="s">
        <v>0</v>
      </c>
      <c r="L73" s="11" t="s">
        <v>0</v>
      </c>
      <c r="M73" s="21">
        <v>35</v>
      </c>
      <c r="N73" s="21">
        <v>20</v>
      </c>
      <c r="P73" s="11" t="s">
        <v>4170</v>
      </c>
      <c r="Q73" s="11"/>
      <c r="R73" s="150"/>
      <c r="T73" s="21">
        <f>IF(P73='Menu tendina'!A$5,0,IF(P73='Menu tendina'!A$4,'2. Private'!N73/2,IF(P73='Menu tendina'!A$3,'2. Private'!N73,IF(P73='Menu tendina'!A$2,'2. Private'!M73,0))))</f>
        <v>0</v>
      </c>
    </row>
    <row r="74" spans="1:20" x14ac:dyDescent="0.25">
      <c r="A74" s="9" t="s">
        <v>6347</v>
      </c>
      <c r="B74" s="9" t="s">
        <v>6246</v>
      </c>
      <c r="C74" s="11" t="s">
        <v>475</v>
      </c>
      <c r="D74" s="11">
        <v>3016</v>
      </c>
      <c r="E74" s="11">
        <v>65</v>
      </c>
      <c r="F74" s="256" t="s">
        <v>369</v>
      </c>
      <c r="G74" s="161" t="s">
        <v>0</v>
      </c>
      <c r="H74" s="9" t="s">
        <v>186</v>
      </c>
      <c r="I74" s="9" t="s">
        <v>173</v>
      </c>
      <c r="J74" s="9" t="s">
        <v>8522</v>
      </c>
      <c r="K74" s="11" t="s">
        <v>0</v>
      </c>
      <c r="L74" s="11" t="s">
        <v>0</v>
      </c>
      <c r="M74" s="21">
        <v>35</v>
      </c>
      <c r="N74" s="21">
        <v>20</v>
      </c>
      <c r="P74" s="11" t="s">
        <v>4170</v>
      </c>
      <c r="Q74" s="11"/>
      <c r="R74" s="150"/>
      <c r="T74" s="21">
        <f>IF(P74='Menu tendina'!A$5,0,IF(P74='Menu tendina'!A$4,'2. Private'!N74/2,IF(P74='Menu tendina'!A$3,'2. Private'!N74,IF(P74='Menu tendina'!A$2,'2. Private'!M74,0))))</f>
        <v>0</v>
      </c>
    </row>
    <row r="75" spans="1:20" x14ac:dyDescent="0.25">
      <c r="A75" s="9" t="s">
        <v>6347</v>
      </c>
      <c r="B75" s="9" t="s">
        <v>6246</v>
      </c>
      <c r="C75" s="11" t="s">
        <v>476</v>
      </c>
      <c r="D75" s="11">
        <v>3018</v>
      </c>
      <c r="E75" s="11">
        <v>66</v>
      </c>
      <c r="F75" s="256" t="s">
        <v>369</v>
      </c>
      <c r="G75" s="161" t="s">
        <v>0</v>
      </c>
      <c r="H75" s="9" t="s">
        <v>414</v>
      </c>
      <c r="I75" s="9" t="s">
        <v>173</v>
      </c>
      <c r="J75" s="9" t="s">
        <v>8522</v>
      </c>
      <c r="K75" s="11" t="s">
        <v>0</v>
      </c>
      <c r="L75" s="11" t="s">
        <v>0</v>
      </c>
      <c r="M75" s="21">
        <v>35</v>
      </c>
      <c r="N75" s="21">
        <v>20</v>
      </c>
      <c r="P75" s="11" t="s">
        <v>4170</v>
      </c>
      <c r="Q75" s="11"/>
      <c r="R75" s="150"/>
      <c r="T75" s="21">
        <f>IF(P75='Menu tendina'!A$5,0,IF(P75='Menu tendina'!A$4,'2. Private'!N75/2,IF(P75='Menu tendina'!A$3,'2. Private'!N75,IF(P75='Menu tendina'!A$2,'2. Private'!M75,0))))</f>
        <v>0</v>
      </c>
    </row>
    <row r="76" spans="1:20" x14ac:dyDescent="0.25">
      <c r="A76" s="9" t="s">
        <v>6347</v>
      </c>
      <c r="B76" s="9" t="s">
        <v>6246</v>
      </c>
      <c r="C76" s="11" t="s">
        <v>477</v>
      </c>
      <c r="D76" s="11">
        <v>3022</v>
      </c>
      <c r="E76" s="11">
        <v>67</v>
      </c>
      <c r="F76" s="256" t="s">
        <v>369</v>
      </c>
      <c r="G76" s="161" t="s">
        <v>0</v>
      </c>
      <c r="H76" s="9" t="s">
        <v>200</v>
      </c>
      <c r="I76" s="9" t="s">
        <v>173</v>
      </c>
      <c r="J76" s="9" t="s">
        <v>8522</v>
      </c>
      <c r="K76" s="11" t="s">
        <v>0</v>
      </c>
      <c r="L76" s="11" t="s">
        <v>0</v>
      </c>
      <c r="M76" s="21">
        <v>35</v>
      </c>
      <c r="N76" s="21">
        <v>20</v>
      </c>
      <c r="P76" s="11" t="s">
        <v>4170</v>
      </c>
      <c r="Q76" s="11"/>
      <c r="R76" s="150"/>
      <c r="T76" s="21">
        <f>IF(P76='Menu tendina'!A$5,0,IF(P76='Menu tendina'!A$4,'2. Private'!N76/2,IF(P76='Menu tendina'!A$3,'2. Private'!N76,IF(P76='Menu tendina'!A$2,'2. Private'!M76,0))))</f>
        <v>0</v>
      </c>
    </row>
    <row r="77" spans="1:20" x14ac:dyDescent="0.25">
      <c r="A77" s="9" t="s">
        <v>6347</v>
      </c>
      <c r="B77" s="9" t="s">
        <v>6246</v>
      </c>
      <c r="C77" s="11" t="s">
        <v>478</v>
      </c>
      <c r="D77" s="11">
        <v>3025</v>
      </c>
      <c r="E77" s="11">
        <v>68</v>
      </c>
      <c r="F77" s="256" t="s">
        <v>369</v>
      </c>
      <c r="G77" s="161" t="s">
        <v>0</v>
      </c>
      <c r="H77" s="9" t="s">
        <v>374</v>
      </c>
      <c r="I77" s="9" t="s">
        <v>173</v>
      </c>
      <c r="J77" s="9" t="s">
        <v>8522</v>
      </c>
      <c r="K77" s="11" t="s">
        <v>0</v>
      </c>
      <c r="L77" s="11" t="s">
        <v>0</v>
      </c>
      <c r="M77" s="21">
        <v>35</v>
      </c>
      <c r="N77" s="21">
        <v>20</v>
      </c>
      <c r="P77" s="11" t="s">
        <v>4167</v>
      </c>
      <c r="Q77" s="11" t="s">
        <v>8531</v>
      </c>
      <c r="R77" s="150" t="s">
        <v>8660</v>
      </c>
      <c r="T77" s="21">
        <f>IF(P77='Menu tendina'!A$5,0,IF(P77='Menu tendina'!A$4,'2. Private'!N77/2,IF(P77='Menu tendina'!A$3,'2. Private'!N77,IF(P77='Menu tendina'!A$2,'2. Private'!M77,0))))</f>
        <v>35</v>
      </c>
    </row>
    <row r="78" spans="1:20" x14ac:dyDescent="0.25">
      <c r="A78" s="9" t="s">
        <v>6347</v>
      </c>
      <c r="B78" s="9" t="s">
        <v>6246</v>
      </c>
      <c r="C78" s="11" t="s">
        <v>479</v>
      </c>
      <c r="D78" s="11">
        <v>3031</v>
      </c>
      <c r="E78" s="11">
        <v>69</v>
      </c>
      <c r="F78" s="256" t="s">
        <v>369</v>
      </c>
      <c r="G78" s="161" t="s">
        <v>0</v>
      </c>
      <c r="H78" s="9" t="s">
        <v>223</v>
      </c>
      <c r="I78" s="9" t="s">
        <v>173</v>
      </c>
      <c r="J78" s="9" t="s">
        <v>8522</v>
      </c>
      <c r="K78" s="11" t="s">
        <v>0</v>
      </c>
      <c r="L78" s="11" t="s">
        <v>0</v>
      </c>
      <c r="M78" s="21">
        <v>35</v>
      </c>
      <c r="N78" s="21">
        <v>20</v>
      </c>
      <c r="P78" s="11" t="s">
        <v>4168</v>
      </c>
      <c r="Q78" s="11" t="s">
        <v>4171</v>
      </c>
      <c r="R78" s="150"/>
      <c r="T78" s="21">
        <f>IF(P78='Menu tendina'!A$5,0,IF(P78='Menu tendina'!A$4,'2. Private'!N78/2,IF(P78='Menu tendina'!A$3,'2. Private'!N78,IF(P78='Menu tendina'!A$2,'2. Private'!M78,0))))</f>
        <v>20</v>
      </c>
    </row>
    <row r="79" spans="1:20" x14ac:dyDescent="0.25">
      <c r="A79" s="9" t="s">
        <v>6347</v>
      </c>
      <c r="B79" s="9" t="s">
        <v>6246</v>
      </c>
      <c r="C79" s="11" t="s">
        <v>480</v>
      </c>
      <c r="D79" s="11">
        <v>3036</v>
      </c>
      <c r="E79" s="11">
        <v>70</v>
      </c>
      <c r="F79" s="256" t="s">
        <v>369</v>
      </c>
      <c r="G79" s="161" t="s">
        <v>0</v>
      </c>
      <c r="H79" s="9" t="s">
        <v>431</v>
      </c>
      <c r="I79" s="9" t="s">
        <v>173</v>
      </c>
      <c r="J79" s="9" t="s">
        <v>8522</v>
      </c>
      <c r="K79" s="11" t="s">
        <v>0</v>
      </c>
      <c r="L79" s="11" t="s">
        <v>0</v>
      </c>
      <c r="M79" s="21">
        <v>35</v>
      </c>
      <c r="N79" s="21">
        <v>20</v>
      </c>
      <c r="P79" s="11" t="s">
        <v>4170</v>
      </c>
      <c r="Q79" s="11"/>
      <c r="R79" s="150"/>
      <c r="T79" s="21">
        <f>IF(P79='Menu tendina'!A$5,0,IF(P79='Menu tendina'!A$4,'2. Private'!N79/2,IF(P79='Menu tendina'!A$3,'2. Private'!N79,IF(P79='Menu tendina'!A$2,'2. Private'!M79,0))))</f>
        <v>0</v>
      </c>
    </row>
    <row r="80" spans="1:20" x14ac:dyDescent="0.25">
      <c r="A80" s="9" t="s">
        <v>6347</v>
      </c>
      <c r="B80" s="9" t="s">
        <v>6246</v>
      </c>
      <c r="C80" s="11" t="s">
        <v>481</v>
      </c>
      <c r="D80" s="11">
        <v>3039</v>
      </c>
      <c r="E80" s="11">
        <v>71</v>
      </c>
      <c r="F80" s="256" t="s">
        <v>369</v>
      </c>
      <c r="G80" s="161" t="s">
        <v>0</v>
      </c>
      <c r="H80" s="9" t="s">
        <v>482</v>
      </c>
      <c r="I80" s="9" t="s">
        <v>173</v>
      </c>
      <c r="J80" s="9" t="s">
        <v>8522</v>
      </c>
      <c r="K80" s="11" t="s">
        <v>0</v>
      </c>
      <c r="L80" s="11" t="s">
        <v>0</v>
      </c>
      <c r="M80" s="21">
        <v>35</v>
      </c>
      <c r="N80" s="21">
        <v>20</v>
      </c>
      <c r="P80" s="11" t="s">
        <v>4167</v>
      </c>
      <c r="Q80" s="11" t="s">
        <v>8531</v>
      </c>
      <c r="R80" s="150" t="s">
        <v>8669</v>
      </c>
      <c r="T80" s="21">
        <f>IF(P80='Menu tendina'!A$5,0,IF(P80='Menu tendina'!A$4,'2. Private'!N80/2,IF(P80='Menu tendina'!A$3,'2. Private'!N80,IF(P80='Menu tendina'!A$2,'2. Private'!M80,0))))</f>
        <v>35</v>
      </c>
    </row>
    <row r="81" spans="1:20" x14ac:dyDescent="0.25">
      <c r="A81" s="9" t="s">
        <v>6347</v>
      </c>
      <c r="B81" s="9" t="s">
        <v>6246</v>
      </c>
      <c r="C81" s="11" t="s">
        <v>483</v>
      </c>
      <c r="D81" s="11">
        <v>3042</v>
      </c>
      <c r="E81" s="11">
        <v>72</v>
      </c>
      <c r="F81" s="256" t="s">
        <v>369</v>
      </c>
      <c r="G81" s="161" t="s">
        <v>0</v>
      </c>
      <c r="H81" s="9" t="s">
        <v>247</v>
      </c>
      <c r="I81" s="9" t="s">
        <v>173</v>
      </c>
      <c r="J81" s="9" t="s">
        <v>8522</v>
      </c>
      <c r="K81" s="11" t="s">
        <v>0</v>
      </c>
      <c r="L81" s="11" t="s">
        <v>0</v>
      </c>
      <c r="M81" s="21">
        <v>35</v>
      </c>
      <c r="N81" s="21">
        <v>20</v>
      </c>
      <c r="P81" s="11" t="s">
        <v>4170</v>
      </c>
      <c r="Q81" s="11"/>
      <c r="R81" s="150"/>
      <c r="T81" s="21">
        <f>IF(P81='Menu tendina'!A$5,0,IF(P81='Menu tendina'!A$4,'2. Private'!N81/2,IF(P81='Menu tendina'!A$3,'2. Private'!N81,IF(P81='Menu tendina'!A$2,'2. Private'!M81,0))))</f>
        <v>0</v>
      </c>
    </row>
    <row r="82" spans="1:20" x14ac:dyDescent="0.25">
      <c r="A82" s="9" t="s">
        <v>6347</v>
      </c>
      <c r="B82" s="9" t="s">
        <v>6246</v>
      </c>
      <c r="C82" s="11" t="s">
        <v>484</v>
      </c>
      <c r="D82" s="11">
        <v>3045</v>
      </c>
      <c r="E82" s="11">
        <v>73</v>
      </c>
      <c r="F82" s="256" t="s">
        <v>369</v>
      </c>
      <c r="G82" s="161" t="s">
        <v>0</v>
      </c>
      <c r="H82" s="9" t="s">
        <v>485</v>
      </c>
      <c r="I82" s="9" t="s">
        <v>173</v>
      </c>
      <c r="J82" s="9" t="s">
        <v>8522</v>
      </c>
      <c r="K82" s="11" t="s">
        <v>0</v>
      </c>
      <c r="L82" s="11" t="s">
        <v>0</v>
      </c>
      <c r="M82" s="21">
        <v>35</v>
      </c>
      <c r="N82" s="21">
        <v>20</v>
      </c>
      <c r="P82" s="11" t="s">
        <v>4170</v>
      </c>
      <c r="Q82" s="11"/>
      <c r="R82" s="150"/>
      <c r="T82" s="21">
        <f>IF(P82='Menu tendina'!A$5,0,IF(P82='Menu tendina'!A$4,'2. Private'!N82/2,IF(P82='Menu tendina'!A$3,'2. Private'!N82,IF(P82='Menu tendina'!A$2,'2. Private'!M82,0))))</f>
        <v>0</v>
      </c>
    </row>
    <row r="83" spans="1:20" x14ac:dyDescent="0.25">
      <c r="A83" s="9" t="s">
        <v>6347</v>
      </c>
      <c r="B83" s="9" t="s">
        <v>6246</v>
      </c>
      <c r="C83" s="11" t="s">
        <v>486</v>
      </c>
      <c r="D83" s="11">
        <v>3048</v>
      </c>
      <c r="E83" s="11">
        <v>74</v>
      </c>
      <c r="F83" s="256" t="s">
        <v>369</v>
      </c>
      <c r="G83" s="161" t="s">
        <v>0</v>
      </c>
      <c r="H83" s="9" t="s">
        <v>258</v>
      </c>
      <c r="I83" s="9" t="s">
        <v>173</v>
      </c>
      <c r="J83" s="9" t="s">
        <v>8522</v>
      </c>
      <c r="K83" s="11" t="s">
        <v>0</v>
      </c>
      <c r="L83" s="11" t="s">
        <v>0</v>
      </c>
      <c r="M83" s="21">
        <v>35</v>
      </c>
      <c r="N83" s="21">
        <v>20</v>
      </c>
      <c r="P83" s="11" t="s">
        <v>4167</v>
      </c>
      <c r="Q83" s="11" t="s">
        <v>8532</v>
      </c>
      <c r="R83" s="150"/>
      <c r="T83" s="21">
        <f>IF(P83='Menu tendina'!A$5,0,IF(P83='Menu tendina'!A$4,'2. Private'!N83/2,IF(P83='Menu tendina'!A$3,'2. Private'!N83,IF(P83='Menu tendina'!A$2,'2. Private'!M83,0))))</f>
        <v>35</v>
      </c>
    </row>
    <row r="84" spans="1:20" x14ac:dyDescent="0.25">
      <c r="A84" s="9" t="s">
        <v>6347</v>
      </c>
      <c r="B84" s="9" t="s">
        <v>6246</v>
      </c>
      <c r="C84" s="11" t="s">
        <v>487</v>
      </c>
      <c r="D84" s="11">
        <v>3053</v>
      </c>
      <c r="E84" s="11">
        <v>75</v>
      </c>
      <c r="F84" s="256" t="s">
        <v>369</v>
      </c>
      <c r="G84" s="161" t="s">
        <v>0</v>
      </c>
      <c r="H84" s="9" t="s">
        <v>269</v>
      </c>
      <c r="I84" s="9" t="s">
        <v>173</v>
      </c>
      <c r="J84" s="9" t="s">
        <v>8522</v>
      </c>
      <c r="K84" s="11" t="s">
        <v>0</v>
      </c>
      <c r="L84" s="11" t="s">
        <v>0</v>
      </c>
      <c r="M84" s="21">
        <v>35</v>
      </c>
      <c r="N84" s="21">
        <v>20</v>
      </c>
      <c r="P84" s="11" t="s">
        <v>4167</v>
      </c>
      <c r="Q84" s="11" t="s">
        <v>8532</v>
      </c>
      <c r="R84" s="150"/>
      <c r="T84" s="21">
        <f>IF(P84='Menu tendina'!A$5,0,IF(P84='Menu tendina'!A$4,'2. Private'!N84/2,IF(P84='Menu tendina'!A$3,'2. Private'!N84,IF(P84='Menu tendina'!A$2,'2. Private'!M84,0))))</f>
        <v>35</v>
      </c>
    </row>
    <row r="85" spans="1:20" x14ac:dyDescent="0.25">
      <c r="A85" s="9" t="s">
        <v>6347</v>
      </c>
      <c r="B85" s="9" t="s">
        <v>6246</v>
      </c>
      <c r="C85" s="11" t="s">
        <v>488</v>
      </c>
      <c r="D85" s="11">
        <v>3057</v>
      </c>
      <c r="E85" s="11">
        <v>76</v>
      </c>
      <c r="F85" s="256" t="s">
        <v>369</v>
      </c>
      <c r="G85" s="161" t="s">
        <v>0</v>
      </c>
      <c r="H85" s="9" t="s">
        <v>279</v>
      </c>
      <c r="I85" s="9" t="s">
        <v>173</v>
      </c>
      <c r="J85" s="9" t="s">
        <v>8522</v>
      </c>
      <c r="K85" s="11" t="s">
        <v>0</v>
      </c>
      <c r="L85" s="11" t="s">
        <v>0</v>
      </c>
      <c r="M85" s="21">
        <v>35</v>
      </c>
      <c r="N85" s="21">
        <v>20</v>
      </c>
      <c r="P85" s="11" t="s">
        <v>4168</v>
      </c>
      <c r="Q85" s="11" t="s">
        <v>4171</v>
      </c>
      <c r="R85" s="150"/>
      <c r="T85" s="21">
        <f>IF(P85='Menu tendina'!A$5,0,IF(P85='Menu tendina'!A$4,'2. Private'!N85/2,IF(P85='Menu tendina'!A$3,'2. Private'!N85,IF(P85='Menu tendina'!A$2,'2. Private'!M85,0))))</f>
        <v>20</v>
      </c>
    </row>
    <row r="86" spans="1:20" x14ac:dyDescent="0.25">
      <c r="A86" s="9" t="s">
        <v>6347</v>
      </c>
      <c r="B86" s="9" t="s">
        <v>6246</v>
      </c>
      <c r="C86" s="11" t="s">
        <v>489</v>
      </c>
      <c r="D86" s="11">
        <v>3061</v>
      </c>
      <c r="E86" s="11">
        <v>77</v>
      </c>
      <c r="F86" s="256" t="s">
        <v>369</v>
      </c>
      <c r="G86" s="161" t="s">
        <v>0</v>
      </c>
      <c r="H86" s="9" t="s">
        <v>288</v>
      </c>
      <c r="I86" s="9" t="s">
        <v>173</v>
      </c>
      <c r="J86" s="9" t="s">
        <v>8522</v>
      </c>
      <c r="K86" s="11" t="s">
        <v>0</v>
      </c>
      <c r="L86" s="11" t="s">
        <v>0</v>
      </c>
      <c r="M86" s="21">
        <v>35</v>
      </c>
      <c r="N86" s="21">
        <v>20</v>
      </c>
      <c r="P86" s="11" t="s">
        <v>4168</v>
      </c>
      <c r="Q86" s="11"/>
      <c r="R86" s="150"/>
      <c r="T86" s="21">
        <f>IF(P86='Menu tendina'!A$5,0,IF(P86='Menu tendina'!A$4,'2. Private'!N86/2,IF(P86='Menu tendina'!A$3,'2. Private'!N86,IF(P86='Menu tendina'!A$2,'2. Private'!M86,0))))</f>
        <v>20</v>
      </c>
    </row>
    <row r="87" spans="1:20" x14ac:dyDescent="0.25">
      <c r="A87" s="9" t="s">
        <v>6347</v>
      </c>
      <c r="B87" s="9" t="s">
        <v>6246</v>
      </c>
      <c r="C87" s="11" t="s">
        <v>490</v>
      </c>
      <c r="D87" s="11">
        <v>3066</v>
      </c>
      <c r="E87" s="11">
        <v>78</v>
      </c>
      <c r="F87" s="256" t="s">
        <v>369</v>
      </c>
      <c r="G87" s="161" t="s">
        <v>0</v>
      </c>
      <c r="H87" s="9" t="s">
        <v>390</v>
      </c>
      <c r="I87" s="9" t="s">
        <v>173</v>
      </c>
      <c r="J87" s="9" t="s">
        <v>8522</v>
      </c>
      <c r="K87" s="11" t="s">
        <v>0</v>
      </c>
      <c r="L87" s="11" t="s">
        <v>0</v>
      </c>
      <c r="M87" s="21">
        <v>35</v>
      </c>
      <c r="N87" s="21">
        <v>20</v>
      </c>
      <c r="P87" s="11" t="s">
        <v>4167</v>
      </c>
      <c r="Q87" s="11" t="s">
        <v>8531</v>
      </c>
      <c r="R87" s="150" t="s">
        <v>8685</v>
      </c>
      <c r="T87" s="21">
        <f>IF(P87='Menu tendina'!A$5,0,IF(P87='Menu tendina'!A$4,'2. Private'!N87/2,IF(P87='Menu tendina'!A$3,'2. Private'!N87,IF(P87='Menu tendina'!A$2,'2. Private'!M87,0))))</f>
        <v>35</v>
      </c>
    </row>
    <row r="88" spans="1:20" x14ac:dyDescent="0.25">
      <c r="A88" s="9" t="s">
        <v>6347</v>
      </c>
      <c r="B88" s="9" t="s">
        <v>6246</v>
      </c>
      <c r="C88" s="11" t="s">
        <v>491</v>
      </c>
      <c r="D88" s="11">
        <v>3069</v>
      </c>
      <c r="E88" s="11">
        <v>79</v>
      </c>
      <c r="F88" s="256" t="s">
        <v>369</v>
      </c>
      <c r="G88" s="161" t="s">
        <v>0</v>
      </c>
      <c r="H88" s="9" t="s">
        <v>305</v>
      </c>
      <c r="I88" s="9" t="s">
        <v>173</v>
      </c>
      <c r="J88" s="9" t="s">
        <v>8522</v>
      </c>
      <c r="K88" s="11" t="s">
        <v>0</v>
      </c>
      <c r="L88" s="11" t="s">
        <v>0</v>
      </c>
      <c r="M88" s="21">
        <v>35</v>
      </c>
      <c r="N88" s="21">
        <v>20</v>
      </c>
      <c r="P88" s="11" t="s">
        <v>4170</v>
      </c>
      <c r="Q88" s="11"/>
      <c r="R88" s="150"/>
      <c r="T88" s="21">
        <f>IF(P88='Menu tendina'!A$5,0,IF(P88='Menu tendina'!A$4,'2. Private'!N88/2,IF(P88='Menu tendina'!A$3,'2. Private'!N88,IF(P88='Menu tendina'!A$2,'2. Private'!M88,0))))</f>
        <v>0</v>
      </c>
    </row>
    <row r="89" spans="1:20" x14ac:dyDescent="0.25">
      <c r="A89" s="9" t="s">
        <v>6347</v>
      </c>
      <c r="B89" s="9" t="s">
        <v>6246</v>
      </c>
      <c r="C89" s="11" t="s">
        <v>492</v>
      </c>
      <c r="D89" s="11">
        <v>3074</v>
      </c>
      <c r="E89" s="11">
        <v>80</v>
      </c>
      <c r="F89" s="256" t="s">
        <v>369</v>
      </c>
      <c r="G89" s="161" t="s">
        <v>0</v>
      </c>
      <c r="H89" s="9" t="s">
        <v>318</v>
      </c>
      <c r="I89" s="9" t="s">
        <v>173</v>
      </c>
      <c r="J89" s="9" t="s">
        <v>8522</v>
      </c>
      <c r="K89" s="11" t="s">
        <v>0</v>
      </c>
      <c r="L89" s="11" t="s">
        <v>0</v>
      </c>
      <c r="M89" s="21">
        <v>35</v>
      </c>
      <c r="N89" s="21">
        <v>20</v>
      </c>
      <c r="P89" s="11" t="s">
        <v>4170</v>
      </c>
      <c r="Q89" s="11"/>
      <c r="R89" s="150"/>
      <c r="T89" s="21">
        <f>IF(P89='Menu tendina'!A$5,0,IF(P89='Menu tendina'!A$4,'2. Private'!N89/2,IF(P89='Menu tendina'!A$3,'2. Private'!N89,IF(P89='Menu tendina'!A$2,'2. Private'!M89,0))))</f>
        <v>0</v>
      </c>
    </row>
    <row r="90" spans="1:20" x14ac:dyDescent="0.25">
      <c r="A90" s="9" t="s">
        <v>6347</v>
      </c>
      <c r="B90" s="9" t="s">
        <v>6246</v>
      </c>
      <c r="C90" s="11" t="s">
        <v>493</v>
      </c>
      <c r="D90" s="11">
        <v>3080</v>
      </c>
      <c r="E90" s="11">
        <v>81</v>
      </c>
      <c r="F90" s="256" t="s">
        <v>369</v>
      </c>
      <c r="G90" s="161" t="s">
        <v>0</v>
      </c>
      <c r="H90" s="9" t="s">
        <v>335</v>
      </c>
      <c r="I90" s="9" t="s">
        <v>173</v>
      </c>
      <c r="J90" s="9" t="s">
        <v>8522</v>
      </c>
      <c r="K90" s="11" t="s">
        <v>0</v>
      </c>
      <c r="L90" s="11" t="s">
        <v>0</v>
      </c>
      <c r="M90" s="21">
        <v>35</v>
      </c>
      <c r="N90" s="21">
        <v>20</v>
      </c>
      <c r="P90" s="11" t="s">
        <v>4167</v>
      </c>
      <c r="Q90" s="11" t="s">
        <v>8531</v>
      </c>
      <c r="R90" s="150" t="s">
        <v>8691</v>
      </c>
      <c r="T90" s="21">
        <f>IF(P90='Menu tendina'!A$5,0,IF(P90='Menu tendina'!A$4,'2. Private'!N90/2,IF(P90='Menu tendina'!A$3,'2. Private'!N90,IF(P90='Menu tendina'!A$2,'2. Private'!M90,0))))</f>
        <v>35</v>
      </c>
    </row>
    <row r="91" spans="1:20" x14ac:dyDescent="0.25">
      <c r="A91" s="9" t="s">
        <v>6347</v>
      </c>
      <c r="B91" s="9" t="s">
        <v>6246</v>
      </c>
      <c r="C91" s="11" t="s">
        <v>494</v>
      </c>
      <c r="D91" s="11">
        <v>3085</v>
      </c>
      <c r="E91" s="11">
        <v>82</v>
      </c>
      <c r="F91" s="256" t="s">
        <v>369</v>
      </c>
      <c r="G91" s="161" t="s">
        <v>0</v>
      </c>
      <c r="H91" s="9" t="s">
        <v>399</v>
      </c>
      <c r="I91" s="9" t="s">
        <v>173</v>
      </c>
      <c r="J91" s="9" t="s">
        <v>8522</v>
      </c>
      <c r="K91" s="11" t="s">
        <v>0</v>
      </c>
      <c r="L91" s="11" t="s">
        <v>0</v>
      </c>
      <c r="M91" s="21">
        <v>35</v>
      </c>
      <c r="N91" s="21">
        <v>20</v>
      </c>
      <c r="P91" s="11" t="s">
        <v>4167</v>
      </c>
      <c r="Q91" s="11" t="s">
        <v>8531</v>
      </c>
      <c r="R91" s="150" t="s">
        <v>8695</v>
      </c>
      <c r="T91" s="21">
        <f>IF(P91='Menu tendina'!A$5,0,IF(P91='Menu tendina'!A$4,'2. Private'!N91/2,IF(P91='Menu tendina'!A$3,'2. Private'!N91,IF(P91='Menu tendina'!A$2,'2. Private'!M91,0))))</f>
        <v>35</v>
      </c>
    </row>
    <row r="92" spans="1:20" x14ac:dyDescent="0.25">
      <c r="A92" s="9" t="s">
        <v>6347</v>
      </c>
      <c r="B92" s="9" t="s">
        <v>6246</v>
      </c>
      <c r="C92" s="11" t="s">
        <v>495</v>
      </c>
      <c r="D92" s="11">
        <v>3091</v>
      </c>
      <c r="E92" s="11">
        <v>83</v>
      </c>
      <c r="F92" s="256" t="s">
        <v>369</v>
      </c>
      <c r="G92" s="161" t="s">
        <v>0</v>
      </c>
      <c r="H92" s="9" t="s">
        <v>364</v>
      </c>
      <c r="I92" s="9" t="s">
        <v>173</v>
      </c>
      <c r="J92" s="9" t="s">
        <v>8522</v>
      </c>
      <c r="K92" s="11" t="s">
        <v>0</v>
      </c>
      <c r="L92" s="11" t="s">
        <v>0</v>
      </c>
      <c r="M92" s="21">
        <v>35</v>
      </c>
      <c r="N92" s="21">
        <v>20</v>
      </c>
      <c r="P92" s="11" t="s">
        <v>4167</v>
      </c>
      <c r="Q92" s="11" t="s">
        <v>8531</v>
      </c>
      <c r="R92" s="150" t="s">
        <v>8699</v>
      </c>
      <c r="T92" s="21">
        <f>IF(P92='Menu tendina'!A$5,0,IF(P92='Menu tendina'!A$4,'2. Private'!N92/2,IF(P92='Menu tendina'!A$3,'2. Private'!N92,IF(P92='Menu tendina'!A$2,'2. Private'!M92,0))))</f>
        <v>35</v>
      </c>
    </row>
    <row r="93" spans="1:20" x14ac:dyDescent="0.25">
      <c r="A93" s="9" t="s">
        <v>6347</v>
      </c>
      <c r="B93" s="9" t="s">
        <v>6243</v>
      </c>
      <c r="C93" s="11" t="s">
        <v>496</v>
      </c>
      <c r="D93" s="11">
        <v>3092</v>
      </c>
      <c r="E93" s="11">
        <v>1</v>
      </c>
      <c r="F93" s="256" t="s">
        <v>369</v>
      </c>
      <c r="G93" s="161" t="s">
        <v>0</v>
      </c>
      <c r="H93" s="9" t="s">
        <v>497</v>
      </c>
      <c r="I93" s="9" t="s">
        <v>112</v>
      </c>
      <c r="J93" s="9"/>
      <c r="K93" s="11" t="s">
        <v>0</v>
      </c>
      <c r="L93" s="19">
        <v>27</v>
      </c>
      <c r="M93" s="21">
        <v>2</v>
      </c>
      <c r="N93" s="21">
        <v>1</v>
      </c>
      <c r="P93" s="11" t="s">
        <v>4167</v>
      </c>
      <c r="Q93" s="11" t="s">
        <v>8531</v>
      </c>
      <c r="R93" s="150" t="s">
        <v>8548</v>
      </c>
      <c r="T93" s="21">
        <f>IF(P93='Menu tendina'!A$5,0,IF(P93='Menu tendina'!A$4,'2. Private'!N93/2,IF(P93='Menu tendina'!A$3,'2. Private'!N93,IF(P93='Menu tendina'!A$2,'2. Private'!M93,0))))</f>
        <v>2</v>
      </c>
    </row>
    <row r="94" spans="1:20" x14ac:dyDescent="0.25">
      <c r="A94" s="9" t="s">
        <v>6347</v>
      </c>
      <c r="B94" s="9" t="s">
        <v>6243</v>
      </c>
      <c r="C94" s="11" t="s">
        <v>498</v>
      </c>
      <c r="D94" s="11">
        <v>3093</v>
      </c>
      <c r="E94" s="11">
        <v>2</v>
      </c>
      <c r="F94" s="256" t="s">
        <v>369</v>
      </c>
      <c r="G94" s="161" t="s">
        <v>0</v>
      </c>
      <c r="H94" s="9" t="s">
        <v>499</v>
      </c>
      <c r="I94" s="9" t="s">
        <v>112</v>
      </c>
      <c r="J94" s="9"/>
      <c r="K94" s="11" t="s">
        <v>0</v>
      </c>
      <c r="L94" s="19">
        <v>27</v>
      </c>
      <c r="M94" s="21">
        <v>2</v>
      </c>
      <c r="N94" s="21">
        <v>1</v>
      </c>
      <c r="P94" s="11" t="s">
        <v>4167</v>
      </c>
      <c r="Q94" s="11" t="s">
        <v>8531</v>
      </c>
      <c r="R94" s="150" t="s">
        <v>8700</v>
      </c>
      <c r="T94" s="21">
        <f>IF(P94='Menu tendina'!A$5,0,IF(P94='Menu tendina'!A$4,'2. Private'!N94/2,IF(P94='Menu tendina'!A$3,'2. Private'!N94,IF(P94='Menu tendina'!A$2,'2. Private'!M94,0))))</f>
        <v>2</v>
      </c>
    </row>
    <row r="95" spans="1:20" x14ac:dyDescent="0.25">
      <c r="A95" s="9" t="s">
        <v>6347</v>
      </c>
      <c r="B95" s="9" t="s">
        <v>6243</v>
      </c>
      <c r="C95" s="11" t="s">
        <v>500</v>
      </c>
      <c r="D95" s="11">
        <v>3094</v>
      </c>
      <c r="E95" s="11">
        <v>5</v>
      </c>
      <c r="F95" s="256" t="s">
        <v>369</v>
      </c>
      <c r="G95" s="161" t="s">
        <v>0</v>
      </c>
      <c r="H95" s="9" t="s">
        <v>501</v>
      </c>
      <c r="I95" s="9" t="s">
        <v>173</v>
      </c>
      <c r="J95" s="9"/>
      <c r="K95" s="11" t="s">
        <v>0</v>
      </c>
      <c r="L95" s="33">
        <v>0.5</v>
      </c>
      <c r="M95" s="21">
        <v>100</v>
      </c>
      <c r="N95" s="21">
        <v>70</v>
      </c>
      <c r="P95" s="11" t="s">
        <v>4170</v>
      </c>
      <c r="Q95" s="11"/>
      <c r="R95" s="150"/>
      <c r="T95" s="21">
        <f>IF(P95='Menu tendina'!A$5,0,IF(P95='Menu tendina'!A$4,'2. Private'!N95/2,IF(P95='Menu tendina'!A$3,'2. Private'!N95,IF(P95='Menu tendina'!A$2,'2. Private'!M95,0))))</f>
        <v>0</v>
      </c>
    </row>
    <row r="96" spans="1:20" x14ac:dyDescent="0.25">
      <c r="A96" s="9" t="s">
        <v>6347</v>
      </c>
      <c r="B96" s="9" t="s">
        <v>6243</v>
      </c>
      <c r="C96" s="11" t="s">
        <v>503</v>
      </c>
      <c r="D96" s="11">
        <v>3095</v>
      </c>
      <c r="E96" s="11">
        <v>6</v>
      </c>
      <c r="F96" s="256" t="s">
        <v>369</v>
      </c>
      <c r="G96" s="161" t="s">
        <v>0</v>
      </c>
      <c r="H96" s="9" t="s">
        <v>504</v>
      </c>
      <c r="I96" s="9" t="s">
        <v>173</v>
      </c>
      <c r="J96" s="9"/>
      <c r="K96" s="11" t="s">
        <v>0</v>
      </c>
      <c r="L96" s="33">
        <v>0.5</v>
      </c>
      <c r="M96" s="21">
        <v>100</v>
      </c>
      <c r="N96" s="21">
        <v>70</v>
      </c>
      <c r="P96" s="11" t="s">
        <v>4170</v>
      </c>
      <c r="Q96" s="11"/>
      <c r="R96" s="150"/>
      <c r="T96" s="21">
        <f>IF(P96='Menu tendina'!A$5,0,IF(P96='Menu tendina'!A$4,'2. Private'!N96/2,IF(P96='Menu tendina'!A$3,'2. Private'!N96,IF(P96='Menu tendina'!A$2,'2. Private'!M96,0))))</f>
        <v>0</v>
      </c>
    </row>
    <row r="97" spans="1:20" x14ac:dyDescent="0.25">
      <c r="A97" s="9" t="s">
        <v>6347</v>
      </c>
      <c r="B97" s="9" t="s">
        <v>6243</v>
      </c>
      <c r="C97" s="11" t="s">
        <v>505</v>
      </c>
      <c r="D97" s="11">
        <v>3096</v>
      </c>
      <c r="E97" s="11">
        <v>7</v>
      </c>
      <c r="F97" s="256" t="s">
        <v>369</v>
      </c>
      <c r="G97" s="161" t="s">
        <v>0</v>
      </c>
      <c r="H97" s="9" t="s">
        <v>506</v>
      </c>
      <c r="I97" s="9" t="s">
        <v>173</v>
      </c>
      <c r="J97" s="9"/>
      <c r="K97" s="11" t="s">
        <v>0</v>
      </c>
      <c r="L97" s="33">
        <v>0.5</v>
      </c>
      <c r="M97" s="21">
        <v>100</v>
      </c>
      <c r="N97" s="21">
        <v>70</v>
      </c>
      <c r="P97" s="11" t="s">
        <v>4170</v>
      </c>
      <c r="Q97" s="11"/>
      <c r="R97" s="150"/>
      <c r="T97" s="21">
        <f>IF(P97='Menu tendina'!A$5,0,IF(P97='Menu tendina'!A$4,'2. Private'!N97/2,IF(P97='Menu tendina'!A$3,'2. Private'!N97,IF(P97='Menu tendina'!A$2,'2. Private'!M97,0))))</f>
        <v>0</v>
      </c>
    </row>
    <row r="98" spans="1:20" x14ac:dyDescent="0.25">
      <c r="A98" s="9" t="s">
        <v>6347</v>
      </c>
      <c r="B98" s="9" t="s">
        <v>6243</v>
      </c>
      <c r="C98" s="11" t="s">
        <v>507</v>
      </c>
      <c r="D98" s="11">
        <v>3097</v>
      </c>
      <c r="E98" s="11">
        <v>8</v>
      </c>
      <c r="F98" s="256" t="s">
        <v>369</v>
      </c>
      <c r="G98" s="161" t="s">
        <v>0</v>
      </c>
      <c r="H98" s="9" t="s">
        <v>508</v>
      </c>
      <c r="I98" s="9" t="s">
        <v>173</v>
      </c>
      <c r="J98" s="9"/>
      <c r="K98" s="11" t="s">
        <v>0</v>
      </c>
      <c r="L98" s="33">
        <v>0.5</v>
      </c>
      <c r="M98" s="21">
        <v>100</v>
      </c>
      <c r="N98" s="21">
        <v>70</v>
      </c>
      <c r="P98" s="11" t="s">
        <v>4170</v>
      </c>
      <c r="Q98" s="11"/>
      <c r="R98" s="150"/>
      <c r="T98" s="21">
        <f>IF(P98='Menu tendina'!A$5,0,IF(P98='Menu tendina'!A$4,'2. Private'!N98/2,IF(P98='Menu tendina'!A$3,'2. Private'!N98,IF(P98='Menu tendina'!A$2,'2. Private'!M98,0))))</f>
        <v>0</v>
      </c>
    </row>
    <row r="99" spans="1:20" x14ac:dyDescent="0.25">
      <c r="A99" s="9" t="s">
        <v>6347</v>
      </c>
      <c r="B99" s="9" t="s">
        <v>6243</v>
      </c>
      <c r="C99" s="11" t="s">
        <v>509</v>
      </c>
      <c r="D99" s="11">
        <v>3098</v>
      </c>
      <c r="E99" s="11">
        <v>9</v>
      </c>
      <c r="F99" s="256" t="s">
        <v>369</v>
      </c>
      <c r="G99" s="161" t="s">
        <v>0</v>
      </c>
      <c r="H99" s="9" t="s">
        <v>510</v>
      </c>
      <c r="I99" s="9" t="s">
        <v>173</v>
      </c>
      <c r="J99" s="9"/>
      <c r="K99" s="11" t="s">
        <v>0</v>
      </c>
      <c r="L99" s="33">
        <v>0.5</v>
      </c>
      <c r="M99" s="21">
        <v>100</v>
      </c>
      <c r="N99" s="21">
        <v>70</v>
      </c>
      <c r="P99" s="11" t="s">
        <v>4170</v>
      </c>
      <c r="Q99" s="11"/>
      <c r="R99" s="150"/>
      <c r="T99" s="21">
        <f>IF(P99='Menu tendina'!A$5,0,IF(P99='Menu tendina'!A$4,'2. Private'!N99/2,IF(P99='Menu tendina'!A$3,'2. Private'!N99,IF(P99='Menu tendina'!A$2,'2. Private'!M99,0))))</f>
        <v>0</v>
      </c>
    </row>
    <row r="100" spans="1:20" x14ac:dyDescent="0.25">
      <c r="A100" s="9" t="s">
        <v>6347</v>
      </c>
      <c r="B100" s="9" t="s">
        <v>6243</v>
      </c>
      <c r="C100" s="11" t="s">
        <v>511</v>
      </c>
      <c r="D100" s="11">
        <v>3099</v>
      </c>
      <c r="E100" s="11">
        <v>10</v>
      </c>
      <c r="F100" s="256" t="s">
        <v>369</v>
      </c>
      <c r="G100" s="161" t="s">
        <v>0</v>
      </c>
      <c r="H100" s="9" t="s">
        <v>512</v>
      </c>
      <c r="I100" s="9" t="s">
        <v>173</v>
      </c>
      <c r="J100" s="9"/>
      <c r="K100" s="11" t="s">
        <v>0</v>
      </c>
      <c r="L100" s="33">
        <v>0.5</v>
      </c>
      <c r="M100" s="21">
        <v>100</v>
      </c>
      <c r="N100" s="21">
        <v>70</v>
      </c>
      <c r="P100" s="11" t="s">
        <v>4170</v>
      </c>
      <c r="Q100" s="11"/>
      <c r="R100" s="150"/>
      <c r="T100" s="21">
        <f>IF(P100='Menu tendina'!A$5,0,IF(P100='Menu tendina'!A$4,'2. Private'!N100/2,IF(P100='Menu tendina'!A$3,'2. Private'!N100,IF(P100='Menu tendina'!A$2,'2. Private'!M100,0))))</f>
        <v>0</v>
      </c>
    </row>
    <row r="101" spans="1:20" x14ac:dyDescent="0.25">
      <c r="A101" s="9" t="s">
        <v>6347</v>
      </c>
      <c r="B101" s="9" t="s">
        <v>6243</v>
      </c>
      <c r="C101" s="11" t="s">
        <v>513</v>
      </c>
      <c r="D101" s="11">
        <v>3100</v>
      </c>
      <c r="E101" s="11">
        <v>11</v>
      </c>
      <c r="F101" s="256" t="s">
        <v>369</v>
      </c>
      <c r="G101" s="161" t="s">
        <v>0</v>
      </c>
      <c r="H101" s="9" t="s">
        <v>514</v>
      </c>
      <c r="I101" s="9" t="s">
        <v>173</v>
      </c>
      <c r="J101" s="9"/>
      <c r="K101" s="11" t="s">
        <v>0</v>
      </c>
      <c r="L101" s="33">
        <v>0.5</v>
      </c>
      <c r="M101" s="21">
        <v>100</v>
      </c>
      <c r="N101" s="21">
        <v>70</v>
      </c>
      <c r="P101" s="11" t="s">
        <v>4170</v>
      </c>
      <c r="Q101" s="11"/>
      <c r="R101" s="150"/>
      <c r="T101" s="21">
        <f>IF(P101='Menu tendina'!A$5,0,IF(P101='Menu tendina'!A$4,'2. Private'!N101/2,IF(P101='Menu tendina'!A$3,'2. Private'!N101,IF(P101='Menu tendina'!A$2,'2. Private'!M101,0))))</f>
        <v>0</v>
      </c>
    </row>
    <row r="102" spans="1:20" x14ac:dyDescent="0.25">
      <c r="A102" s="9" t="s">
        <v>6347</v>
      </c>
      <c r="B102" s="9" t="s">
        <v>6243</v>
      </c>
      <c r="C102" s="11" t="s">
        <v>515</v>
      </c>
      <c r="D102" s="11">
        <v>3101</v>
      </c>
      <c r="E102" s="11">
        <v>12</v>
      </c>
      <c r="F102" s="256" t="s">
        <v>369</v>
      </c>
      <c r="G102" s="161" t="s">
        <v>0</v>
      </c>
      <c r="H102" s="9" t="s">
        <v>516</v>
      </c>
      <c r="I102" s="9" t="s">
        <v>173</v>
      </c>
      <c r="J102" s="9"/>
      <c r="K102" s="11" t="s">
        <v>0</v>
      </c>
      <c r="L102" s="33">
        <v>0.5</v>
      </c>
      <c r="M102" s="21">
        <v>100</v>
      </c>
      <c r="N102" s="21">
        <v>70</v>
      </c>
      <c r="P102" s="11" t="s">
        <v>4170</v>
      </c>
      <c r="Q102" s="11"/>
      <c r="R102" s="150"/>
      <c r="T102" s="21">
        <f>IF(P102='Menu tendina'!A$5,0,IF(P102='Menu tendina'!A$4,'2. Private'!N102/2,IF(P102='Menu tendina'!A$3,'2. Private'!N102,IF(P102='Menu tendina'!A$2,'2. Private'!M102,0))))</f>
        <v>0</v>
      </c>
    </row>
    <row r="103" spans="1:20" x14ac:dyDescent="0.25">
      <c r="A103" s="9" t="s">
        <v>6347</v>
      </c>
      <c r="B103" s="9" t="s">
        <v>6243</v>
      </c>
      <c r="C103" s="11" t="s">
        <v>517</v>
      </c>
      <c r="D103" s="11">
        <v>3102</v>
      </c>
      <c r="E103" s="11">
        <v>13</v>
      </c>
      <c r="F103" s="256" t="s">
        <v>369</v>
      </c>
      <c r="G103" s="161" t="s">
        <v>0</v>
      </c>
      <c r="H103" s="9" t="s">
        <v>518</v>
      </c>
      <c r="I103" s="9" t="s">
        <v>173</v>
      </c>
      <c r="J103" s="9"/>
      <c r="K103" s="11" t="s">
        <v>0</v>
      </c>
      <c r="L103" s="33">
        <v>0.5</v>
      </c>
      <c r="M103" s="21">
        <v>100</v>
      </c>
      <c r="N103" s="21">
        <v>70</v>
      </c>
      <c r="P103" s="11" t="s">
        <v>4170</v>
      </c>
      <c r="Q103" s="11"/>
      <c r="R103" s="150"/>
      <c r="T103" s="21">
        <f>IF(P103='Menu tendina'!A$5,0,IF(P103='Menu tendina'!A$4,'2. Private'!N103/2,IF(P103='Menu tendina'!A$3,'2. Private'!N103,IF(P103='Menu tendina'!A$2,'2. Private'!M103,0))))</f>
        <v>0</v>
      </c>
    </row>
    <row r="104" spans="1:20" x14ac:dyDescent="0.25">
      <c r="A104" s="9" t="s">
        <v>6347</v>
      </c>
      <c r="B104" s="9" t="s">
        <v>6243</v>
      </c>
      <c r="C104" s="11" t="s">
        <v>519</v>
      </c>
      <c r="D104" s="11">
        <v>3103</v>
      </c>
      <c r="E104" s="11">
        <v>14</v>
      </c>
      <c r="F104" s="256" t="s">
        <v>369</v>
      </c>
      <c r="G104" s="161" t="s">
        <v>0</v>
      </c>
      <c r="H104" s="9" t="s">
        <v>520</v>
      </c>
      <c r="I104" s="9" t="s">
        <v>173</v>
      </c>
      <c r="J104" s="9"/>
      <c r="K104" s="11" t="s">
        <v>0</v>
      </c>
      <c r="L104" s="33">
        <v>0.5</v>
      </c>
      <c r="M104" s="21">
        <v>100</v>
      </c>
      <c r="N104" s="21">
        <v>70</v>
      </c>
      <c r="P104" s="11" t="s">
        <v>4170</v>
      </c>
      <c r="Q104" s="11"/>
      <c r="R104" s="150"/>
      <c r="T104" s="21">
        <f>IF(P104='Menu tendina'!A$5,0,IF(P104='Menu tendina'!A$4,'2. Private'!N104/2,IF(P104='Menu tendina'!A$3,'2. Private'!N104,IF(P104='Menu tendina'!A$2,'2. Private'!M104,0))))</f>
        <v>0</v>
      </c>
    </row>
    <row r="105" spans="1:20" x14ac:dyDescent="0.25">
      <c r="A105" s="9" t="s">
        <v>6347</v>
      </c>
      <c r="B105" s="9" t="s">
        <v>6243</v>
      </c>
      <c r="C105" s="11" t="s">
        <v>521</v>
      </c>
      <c r="D105" s="11">
        <v>3104</v>
      </c>
      <c r="E105" s="11">
        <v>15</v>
      </c>
      <c r="F105" s="256" t="s">
        <v>369</v>
      </c>
      <c r="G105" s="161" t="s">
        <v>0</v>
      </c>
      <c r="H105" s="9" t="s">
        <v>522</v>
      </c>
      <c r="I105" s="9" t="s">
        <v>173</v>
      </c>
      <c r="J105" s="9"/>
      <c r="K105" s="11" t="s">
        <v>0</v>
      </c>
      <c r="L105" s="33">
        <v>0.5</v>
      </c>
      <c r="M105" s="21">
        <v>100</v>
      </c>
      <c r="N105" s="21">
        <v>70</v>
      </c>
      <c r="P105" s="11" t="s">
        <v>4170</v>
      </c>
      <c r="Q105" s="11"/>
      <c r="R105" s="150"/>
      <c r="T105" s="21">
        <f>IF(P105='Menu tendina'!A$5,0,IF(P105='Menu tendina'!A$4,'2. Private'!N105/2,IF(P105='Menu tendina'!A$3,'2. Private'!N105,IF(P105='Menu tendina'!A$2,'2. Private'!M105,0))))</f>
        <v>0</v>
      </c>
    </row>
    <row r="106" spans="1:20" x14ac:dyDescent="0.25">
      <c r="A106" s="9" t="s">
        <v>6347</v>
      </c>
      <c r="B106" s="9" t="s">
        <v>6243</v>
      </c>
      <c r="C106" s="11" t="s">
        <v>523</v>
      </c>
      <c r="D106" s="11">
        <v>3105</v>
      </c>
      <c r="E106" s="11">
        <v>16</v>
      </c>
      <c r="F106" s="256" t="s">
        <v>369</v>
      </c>
      <c r="G106" s="161" t="s">
        <v>0</v>
      </c>
      <c r="H106" s="9" t="s">
        <v>524</v>
      </c>
      <c r="I106" s="9" t="s">
        <v>173</v>
      </c>
      <c r="J106" s="9"/>
      <c r="K106" s="11" t="s">
        <v>0</v>
      </c>
      <c r="L106" s="33">
        <v>0.5</v>
      </c>
      <c r="M106" s="21">
        <v>100</v>
      </c>
      <c r="N106" s="21">
        <v>70</v>
      </c>
      <c r="P106" s="11" t="s">
        <v>4170</v>
      </c>
      <c r="Q106" s="11"/>
      <c r="R106" s="150"/>
      <c r="T106" s="21">
        <f>IF(P106='Menu tendina'!A$5,0,IF(P106='Menu tendina'!A$4,'2. Private'!N106/2,IF(P106='Menu tendina'!A$3,'2. Private'!N106,IF(P106='Menu tendina'!A$2,'2. Private'!M106,0))))</f>
        <v>0</v>
      </c>
    </row>
    <row r="107" spans="1:20" x14ac:dyDescent="0.25">
      <c r="A107" s="9" t="s">
        <v>6347</v>
      </c>
      <c r="B107" s="9" t="s">
        <v>6243</v>
      </c>
      <c r="C107" s="11" t="s">
        <v>525</v>
      </c>
      <c r="D107" s="11">
        <v>3106</v>
      </c>
      <c r="E107" s="11">
        <v>3</v>
      </c>
      <c r="F107" s="256" t="s">
        <v>369</v>
      </c>
      <c r="G107" s="161" t="s">
        <v>0</v>
      </c>
      <c r="H107" s="9" t="s">
        <v>526</v>
      </c>
      <c r="I107" s="9" t="s">
        <v>2</v>
      </c>
      <c r="J107" s="9"/>
      <c r="K107" s="11" t="s">
        <v>0</v>
      </c>
      <c r="L107" s="19">
        <v>132</v>
      </c>
      <c r="M107" s="21">
        <v>2</v>
      </c>
      <c r="N107" s="21">
        <v>1</v>
      </c>
      <c r="P107" s="11" t="s">
        <v>4167</v>
      </c>
      <c r="Q107" s="11" t="s">
        <v>8531</v>
      </c>
      <c r="R107" s="150" t="s">
        <v>8534</v>
      </c>
      <c r="T107" s="21">
        <f>IF(P107='Menu tendina'!A$5,0,IF(P107='Menu tendina'!A$4,'2. Private'!N107/2,IF(P107='Menu tendina'!A$3,'2. Private'!N107,IF(P107='Menu tendina'!A$2,'2. Private'!M107,0))))</f>
        <v>2</v>
      </c>
    </row>
    <row r="108" spans="1:20" x14ac:dyDescent="0.25">
      <c r="A108" s="9" t="s">
        <v>6347</v>
      </c>
      <c r="B108" s="9" t="s">
        <v>6243</v>
      </c>
      <c r="C108" s="11" t="s">
        <v>527</v>
      </c>
      <c r="D108" s="11">
        <v>3107</v>
      </c>
      <c r="E108" s="11">
        <v>4</v>
      </c>
      <c r="F108" s="256" t="s">
        <v>369</v>
      </c>
      <c r="G108" s="161" t="s">
        <v>0</v>
      </c>
      <c r="H108" s="9" t="s">
        <v>528</v>
      </c>
      <c r="I108" s="9" t="s">
        <v>112</v>
      </c>
      <c r="J108" s="9"/>
      <c r="K108" s="11" t="s">
        <v>0</v>
      </c>
      <c r="L108" s="19">
        <v>80</v>
      </c>
      <c r="M108" s="21">
        <v>2</v>
      </c>
      <c r="N108" s="21">
        <v>1</v>
      </c>
      <c r="P108" s="11" t="s">
        <v>4167</v>
      </c>
      <c r="Q108" s="11" t="s">
        <v>8531</v>
      </c>
      <c r="R108" s="150" t="s">
        <v>8535</v>
      </c>
      <c r="T108" s="21">
        <f>IF(P108='Menu tendina'!A$5,0,IF(P108='Menu tendina'!A$4,'2. Private'!N108/2,IF(P108='Menu tendina'!A$3,'2. Private'!N108,IF(P108='Menu tendina'!A$2,'2. Private'!M108,0))))</f>
        <v>2</v>
      </c>
    </row>
    <row r="109" spans="1:20" x14ac:dyDescent="0.25">
      <c r="A109" s="9" t="s">
        <v>6347</v>
      </c>
      <c r="B109" s="9" t="s">
        <v>6243</v>
      </c>
      <c r="C109" s="11" t="s">
        <v>529</v>
      </c>
      <c r="D109" s="11">
        <v>3108</v>
      </c>
      <c r="E109" s="11">
        <v>17</v>
      </c>
      <c r="F109" s="256" t="s">
        <v>530</v>
      </c>
      <c r="G109" s="161" t="s">
        <v>0</v>
      </c>
      <c r="H109" s="9" t="s">
        <v>531</v>
      </c>
      <c r="I109" s="9" t="s">
        <v>112</v>
      </c>
      <c r="J109" s="9"/>
      <c r="K109" s="11" t="s">
        <v>0</v>
      </c>
      <c r="L109" s="19">
        <v>8</v>
      </c>
      <c r="M109" s="21">
        <v>20</v>
      </c>
      <c r="N109" s="21">
        <v>8</v>
      </c>
      <c r="P109" s="11" t="s">
        <v>4167</v>
      </c>
      <c r="Q109" s="11" t="s">
        <v>8532</v>
      </c>
      <c r="R109" s="150"/>
      <c r="T109" s="21">
        <f>IF(P109='Menu tendina'!A$5,0,IF(P109='Menu tendina'!A$4,'2. Private'!N109/2,IF(P109='Menu tendina'!A$3,'2. Private'!N109,IF(P109='Menu tendina'!A$2,'2. Private'!M109,0))))</f>
        <v>20</v>
      </c>
    </row>
    <row r="110" spans="1:20" x14ac:dyDescent="0.25">
      <c r="A110" s="9" t="s">
        <v>6347</v>
      </c>
      <c r="B110" s="9" t="s">
        <v>6243</v>
      </c>
      <c r="C110" s="11" t="s">
        <v>532</v>
      </c>
      <c r="D110" s="11">
        <v>2186</v>
      </c>
      <c r="E110" s="11">
        <v>114</v>
      </c>
      <c r="F110" s="256">
        <v>10000</v>
      </c>
      <c r="G110" s="161" t="s">
        <v>533</v>
      </c>
      <c r="H110" s="9" t="s">
        <v>534</v>
      </c>
      <c r="I110" s="9" t="s">
        <v>173</v>
      </c>
      <c r="J110" s="9"/>
      <c r="K110" s="11" t="s">
        <v>0</v>
      </c>
      <c r="L110" s="33">
        <v>4.5</v>
      </c>
      <c r="M110" s="21">
        <v>500</v>
      </c>
      <c r="N110" s="21">
        <v>180</v>
      </c>
      <c r="P110" s="11" t="s">
        <v>4167</v>
      </c>
      <c r="Q110" s="11" t="s">
        <v>8532</v>
      </c>
      <c r="R110" s="150"/>
      <c r="T110" s="21">
        <f>IF(P110='Menu tendina'!A$5,0,IF(P110='Menu tendina'!A$4,'2. Private'!N110/2,IF(P110='Menu tendina'!A$3,'2. Private'!N110,IF(P110='Menu tendina'!A$2,'2. Private'!M110,0))))</f>
        <v>500</v>
      </c>
    </row>
    <row r="111" spans="1:20" x14ac:dyDescent="0.25">
      <c r="A111" s="9" t="s">
        <v>6347</v>
      </c>
      <c r="B111" s="9" t="s">
        <v>6243</v>
      </c>
      <c r="C111" s="11" t="s">
        <v>535</v>
      </c>
      <c r="D111" s="11">
        <v>2187</v>
      </c>
      <c r="E111" s="11">
        <v>115</v>
      </c>
      <c r="F111" s="256">
        <v>10000</v>
      </c>
      <c r="G111" s="161" t="s">
        <v>533</v>
      </c>
      <c r="H111" s="9" t="s">
        <v>536</v>
      </c>
      <c r="I111" s="9" t="s">
        <v>173</v>
      </c>
      <c r="J111" s="9"/>
      <c r="K111" s="11" t="s">
        <v>0</v>
      </c>
      <c r="L111" s="33">
        <v>4.5</v>
      </c>
      <c r="M111" s="21">
        <v>45</v>
      </c>
      <c r="N111" s="21">
        <v>20</v>
      </c>
      <c r="P111" s="11" t="s">
        <v>4167</v>
      </c>
      <c r="Q111" s="11" t="s">
        <v>8532</v>
      </c>
      <c r="R111" s="150"/>
      <c r="T111" s="21">
        <f>IF(P111='Menu tendina'!A$5,0,IF(P111='Menu tendina'!A$4,'2. Private'!N111/2,IF(P111='Menu tendina'!A$3,'2. Private'!N111,IF(P111='Menu tendina'!A$2,'2. Private'!M111,0))))</f>
        <v>45</v>
      </c>
    </row>
    <row r="112" spans="1:20" x14ac:dyDescent="0.25">
      <c r="A112" s="9" t="s">
        <v>6347</v>
      </c>
      <c r="B112" s="9" t="s">
        <v>6243</v>
      </c>
      <c r="C112" s="11" t="s">
        <v>537</v>
      </c>
      <c r="D112" s="11">
        <v>3109</v>
      </c>
      <c r="E112" s="11">
        <v>18</v>
      </c>
      <c r="F112" s="256" t="s">
        <v>369</v>
      </c>
      <c r="G112" s="161" t="s">
        <v>0</v>
      </c>
      <c r="H112" s="9" t="s">
        <v>538</v>
      </c>
      <c r="I112" s="9" t="s">
        <v>173</v>
      </c>
      <c r="J112" s="9"/>
      <c r="K112" s="11" t="s">
        <v>0</v>
      </c>
      <c r="L112" s="19">
        <v>10</v>
      </c>
      <c r="M112" s="21">
        <v>10</v>
      </c>
      <c r="N112" s="21">
        <v>5</v>
      </c>
      <c r="P112" s="11" t="s">
        <v>4167</v>
      </c>
      <c r="Q112" s="11" t="s">
        <v>8531</v>
      </c>
      <c r="R112" s="150" t="s">
        <v>8536</v>
      </c>
      <c r="T112" s="21">
        <f>IF(P112='Menu tendina'!A$5,0,IF(P112='Menu tendina'!A$4,'2. Private'!N112/2,IF(P112='Menu tendina'!A$3,'2. Private'!N112,IF(P112='Menu tendina'!A$2,'2. Private'!M112,0))))</f>
        <v>10</v>
      </c>
    </row>
    <row r="113" spans="1:20" x14ac:dyDescent="0.25">
      <c r="A113" s="9" t="s">
        <v>6347</v>
      </c>
      <c r="B113" s="9" t="s">
        <v>6243</v>
      </c>
      <c r="C113" s="11" t="s">
        <v>539</v>
      </c>
      <c r="D113" s="11">
        <v>3110</v>
      </c>
      <c r="E113" s="11">
        <v>116</v>
      </c>
      <c r="F113" s="256">
        <v>5000</v>
      </c>
      <c r="G113" s="161" t="s">
        <v>533</v>
      </c>
      <c r="H113" s="9" t="s">
        <v>540</v>
      </c>
      <c r="I113" s="9" t="s">
        <v>112</v>
      </c>
      <c r="J113" s="9"/>
      <c r="K113" s="11" t="s">
        <v>0</v>
      </c>
      <c r="L113" s="19">
        <v>7</v>
      </c>
      <c r="M113" s="21">
        <v>12</v>
      </c>
      <c r="N113" s="21">
        <v>6</v>
      </c>
      <c r="P113" s="11" t="s">
        <v>4167</v>
      </c>
      <c r="Q113" s="11" t="s">
        <v>8531</v>
      </c>
      <c r="R113" s="150" t="s">
        <v>8537</v>
      </c>
      <c r="T113" s="21">
        <f>IF(P113='Menu tendina'!A$5,0,IF(P113='Menu tendina'!A$4,'2. Private'!N113/2,IF(P113='Menu tendina'!A$3,'2. Private'!N113,IF(P113='Menu tendina'!A$2,'2. Private'!M113,0))))</f>
        <v>12</v>
      </c>
    </row>
    <row r="114" spans="1:20" x14ac:dyDescent="0.25">
      <c r="A114" s="9" t="s">
        <v>6347</v>
      </c>
      <c r="B114" s="9" t="s">
        <v>6243</v>
      </c>
      <c r="C114" s="11" t="s">
        <v>541</v>
      </c>
      <c r="D114" s="11">
        <v>3111</v>
      </c>
      <c r="E114" s="11">
        <v>19</v>
      </c>
      <c r="F114" s="256" t="s">
        <v>369</v>
      </c>
      <c r="G114" s="161" t="s">
        <v>0</v>
      </c>
      <c r="H114" s="9" t="s">
        <v>542</v>
      </c>
      <c r="I114" s="9" t="s">
        <v>2</v>
      </c>
      <c r="J114" s="9"/>
      <c r="K114" s="11" t="s">
        <v>0</v>
      </c>
      <c r="L114" s="19">
        <v>9</v>
      </c>
      <c r="M114" s="21">
        <v>20</v>
      </c>
      <c r="N114" s="21">
        <v>8</v>
      </c>
      <c r="P114" s="11" t="s">
        <v>4167</v>
      </c>
      <c r="Q114" s="11" t="s">
        <v>8531</v>
      </c>
      <c r="R114" s="150" t="s">
        <v>8538</v>
      </c>
      <c r="T114" s="21">
        <f>IF(P114='Menu tendina'!A$5,0,IF(P114='Menu tendina'!A$4,'2. Private'!N114/2,IF(P114='Menu tendina'!A$3,'2. Private'!N114,IF(P114='Menu tendina'!A$2,'2. Private'!M114,0))))</f>
        <v>20</v>
      </c>
    </row>
    <row r="115" spans="1:20" x14ac:dyDescent="0.25">
      <c r="A115" s="9" t="s">
        <v>6347</v>
      </c>
      <c r="B115" s="9" t="s">
        <v>6243</v>
      </c>
      <c r="C115" s="11" t="s">
        <v>543</v>
      </c>
      <c r="D115" s="11">
        <v>3112</v>
      </c>
      <c r="E115" s="11">
        <v>20</v>
      </c>
      <c r="F115" s="256" t="s">
        <v>369</v>
      </c>
      <c r="G115" s="161" t="s">
        <v>0</v>
      </c>
      <c r="H115" s="9" t="s">
        <v>544</v>
      </c>
      <c r="I115" s="9" t="s">
        <v>2</v>
      </c>
      <c r="J115" s="9"/>
      <c r="K115" s="11" t="s">
        <v>0</v>
      </c>
      <c r="L115" s="19">
        <v>7</v>
      </c>
      <c r="M115" s="21">
        <v>13</v>
      </c>
      <c r="N115" s="21">
        <v>7</v>
      </c>
      <c r="P115" s="11" t="s">
        <v>4167</v>
      </c>
      <c r="Q115" s="11" t="s">
        <v>8531</v>
      </c>
      <c r="R115" s="150" t="s">
        <v>8539</v>
      </c>
      <c r="T115" s="21">
        <f>IF(P115='Menu tendina'!A$5,0,IF(P115='Menu tendina'!A$4,'2. Private'!N115/2,IF(P115='Menu tendina'!A$3,'2. Private'!N115,IF(P115='Menu tendina'!A$2,'2. Private'!M115,0))))</f>
        <v>13</v>
      </c>
    </row>
    <row r="116" spans="1:20" x14ac:dyDescent="0.25">
      <c r="A116" s="9" t="s">
        <v>6347</v>
      </c>
      <c r="B116" s="9" t="s">
        <v>6243</v>
      </c>
      <c r="C116" s="11" t="s">
        <v>545</v>
      </c>
      <c r="D116" s="11">
        <v>3113</v>
      </c>
      <c r="E116" s="11">
        <v>117</v>
      </c>
      <c r="F116" s="256">
        <v>5000</v>
      </c>
      <c r="G116" s="161" t="s">
        <v>546</v>
      </c>
      <c r="H116" s="9" t="s">
        <v>547</v>
      </c>
      <c r="I116" s="9" t="s">
        <v>173</v>
      </c>
      <c r="J116" s="9"/>
      <c r="K116" s="11" t="s">
        <v>0</v>
      </c>
      <c r="L116" s="19">
        <v>1</v>
      </c>
      <c r="M116" s="21">
        <v>35</v>
      </c>
      <c r="N116" s="21">
        <v>15</v>
      </c>
      <c r="P116" s="11" t="s">
        <v>4167</v>
      </c>
      <c r="Q116" s="11" t="s">
        <v>8532</v>
      </c>
      <c r="R116" s="150"/>
      <c r="T116" s="21">
        <f>IF(P116='Menu tendina'!A$5,0,IF(P116='Menu tendina'!A$4,'2. Private'!N116/2,IF(P116='Menu tendina'!A$3,'2. Private'!N116,IF(P116='Menu tendina'!A$2,'2. Private'!M116,0))))</f>
        <v>35</v>
      </c>
    </row>
    <row r="117" spans="1:20" x14ac:dyDescent="0.25">
      <c r="A117" s="9" t="s">
        <v>6347</v>
      </c>
      <c r="B117" s="9" t="s">
        <v>6243</v>
      </c>
      <c r="C117" s="11" t="s">
        <v>548</v>
      </c>
      <c r="D117" s="11">
        <v>3114</v>
      </c>
      <c r="E117" s="11">
        <v>21</v>
      </c>
      <c r="F117" s="256" t="s">
        <v>369</v>
      </c>
      <c r="G117" s="161" t="s">
        <v>0</v>
      </c>
      <c r="H117" s="9" t="s">
        <v>549</v>
      </c>
      <c r="I117" s="9" t="s">
        <v>112</v>
      </c>
      <c r="J117" s="9"/>
      <c r="K117" s="11" t="s">
        <v>0</v>
      </c>
      <c r="L117" s="19">
        <v>1</v>
      </c>
      <c r="M117" s="21">
        <v>60</v>
      </c>
      <c r="N117" s="21">
        <v>25</v>
      </c>
      <c r="P117" s="11" t="s">
        <v>4167</v>
      </c>
      <c r="Q117" s="11" t="s">
        <v>8531</v>
      </c>
      <c r="R117" s="150" t="s">
        <v>8540</v>
      </c>
      <c r="T117" s="21">
        <f>IF(P117='Menu tendina'!A$5,0,IF(P117='Menu tendina'!A$4,'2. Private'!N117/2,IF(P117='Menu tendina'!A$3,'2. Private'!N117,IF(P117='Menu tendina'!A$2,'2. Private'!M117,0))))</f>
        <v>60</v>
      </c>
    </row>
    <row r="118" spans="1:20" x14ac:dyDescent="0.25">
      <c r="A118" s="9" t="s">
        <v>6347</v>
      </c>
      <c r="B118" s="9" t="s">
        <v>6243</v>
      </c>
      <c r="C118" s="11" t="s">
        <v>550</v>
      </c>
      <c r="D118" s="11">
        <v>3116</v>
      </c>
      <c r="E118" s="11">
        <v>22</v>
      </c>
      <c r="F118" s="256" t="s">
        <v>369</v>
      </c>
      <c r="G118" s="161" t="s">
        <v>0</v>
      </c>
      <c r="H118" s="9" t="s">
        <v>551</v>
      </c>
      <c r="I118" s="9" t="s">
        <v>2</v>
      </c>
      <c r="J118" s="9"/>
      <c r="K118" s="11" t="s">
        <v>0</v>
      </c>
      <c r="L118" s="33" t="s">
        <v>0</v>
      </c>
      <c r="M118" s="21">
        <v>12</v>
      </c>
      <c r="N118" s="21">
        <v>7</v>
      </c>
      <c r="P118" s="11" t="s">
        <v>4167</v>
      </c>
      <c r="Q118" s="11" t="s">
        <v>8531</v>
      </c>
      <c r="R118" s="150" t="s">
        <v>8542</v>
      </c>
      <c r="T118" s="21">
        <f>IF(P118='Menu tendina'!A$5,0,IF(P118='Menu tendina'!A$4,'2. Private'!N118/2,IF(P118='Menu tendina'!A$3,'2. Private'!N118,IF(P118='Menu tendina'!A$2,'2. Private'!M118,0))))</f>
        <v>12</v>
      </c>
    </row>
    <row r="119" spans="1:20" x14ac:dyDescent="0.25">
      <c r="A119" s="15" t="s">
        <v>6347</v>
      </c>
      <c r="B119" s="15" t="s">
        <v>6243</v>
      </c>
      <c r="C119" s="16" t="s">
        <v>552</v>
      </c>
      <c r="D119" s="16" t="e">
        <v>#N/A</v>
      </c>
      <c r="E119" s="16" t="e">
        <v>#N/A</v>
      </c>
      <c r="F119" s="257" t="s">
        <v>369</v>
      </c>
      <c r="G119" s="259" t="s">
        <v>0</v>
      </c>
      <c r="H119" s="15" t="s">
        <v>551</v>
      </c>
      <c r="I119" s="15" t="s">
        <v>2</v>
      </c>
      <c r="J119" s="15" t="s">
        <v>6328</v>
      </c>
      <c r="K119" s="16" t="s">
        <v>4074</v>
      </c>
      <c r="L119" s="20">
        <v>5</v>
      </c>
      <c r="M119" s="22">
        <v>15</v>
      </c>
      <c r="N119" s="22">
        <v>10</v>
      </c>
      <c r="P119" s="11" t="s">
        <v>4167</v>
      </c>
      <c r="Q119" s="11" t="s">
        <v>4067</v>
      </c>
      <c r="R119" s="150" t="s">
        <v>4067</v>
      </c>
      <c r="T119" s="21">
        <f>IF(P119='Menu tendina'!A$5,0,IF(P119='Menu tendina'!A$4,'2. Private'!N119/2,IF(P119='Menu tendina'!A$3,'2. Private'!N119,IF(P119='Menu tendina'!A$2,'2. Private'!M119,0))))</f>
        <v>15</v>
      </c>
    </row>
    <row r="120" spans="1:20" x14ac:dyDescent="0.25">
      <c r="A120" s="9" t="s">
        <v>6347</v>
      </c>
      <c r="B120" s="9" t="s">
        <v>6243</v>
      </c>
      <c r="C120" s="11" t="s">
        <v>553</v>
      </c>
      <c r="D120" s="11">
        <v>3117</v>
      </c>
      <c r="E120" s="11">
        <v>23</v>
      </c>
      <c r="F120" s="256" t="s">
        <v>369</v>
      </c>
      <c r="G120" s="161" t="s">
        <v>0</v>
      </c>
      <c r="H120" s="9" t="s">
        <v>554</v>
      </c>
      <c r="I120" s="9" t="s">
        <v>112</v>
      </c>
      <c r="J120" s="9"/>
      <c r="K120" s="11" t="s">
        <v>0</v>
      </c>
      <c r="L120" s="19">
        <v>1</v>
      </c>
      <c r="M120" s="21">
        <v>25</v>
      </c>
      <c r="N120" s="21">
        <v>12</v>
      </c>
      <c r="P120" s="11" t="s">
        <v>4167</v>
      </c>
      <c r="Q120" s="11" t="s">
        <v>8531</v>
      </c>
      <c r="R120" s="150" t="s">
        <v>8541</v>
      </c>
      <c r="T120" s="21">
        <f>IF(P120='Menu tendina'!A$5,0,IF(P120='Menu tendina'!A$4,'2. Private'!N120/2,IF(P120='Menu tendina'!A$3,'2. Private'!N120,IF(P120='Menu tendina'!A$2,'2. Private'!M120,0))))</f>
        <v>25</v>
      </c>
    </row>
    <row r="121" spans="1:20" x14ac:dyDescent="0.25">
      <c r="A121" s="9" t="s">
        <v>6347</v>
      </c>
      <c r="B121" s="9" t="s">
        <v>6243</v>
      </c>
      <c r="C121" s="11" t="s">
        <v>555</v>
      </c>
      <c r="D121" s="11">
        <v>3118</v>
      </c>
      <c r="E121" s="11">
        <v>24</v>
      </c>
      <c r="F121" s="256" t="s">
        <v>369</v>
      </c>
      <c r="G121" s="161" t="s">
        <v>0</v>
      </c>
      <c r="H121" s="9" t="s">
        <v>556</v>
      </c>
      <c r="I121" s="9" t="s">
        <v>173</v>
      </c>
      <c r="J121" s="9"/>
      <c r="K121" s="11" t="s">
        <v>0</v>
      </c>
      <c r="L121" s="19">
        <v>1</v>
      </c>
      <c r="M121" s="21">
        <v>25</v>
      </c>
      <c r="N121" s="21">
        <v>13</v>
      </c>
      <c r="P121" s="11" t="s">
        <v>4167</v>
      </c>
      <c r="Q121" s="11" t="s">
        <v>8531</v>
      </c>
      <c r="R121" s="150" t="s">
        <v>8559</v>
      </c>
      <c r="T121" s="21">
        <f>IF(P121='Menu tendina'!A$5,0,IF(P121='Menu tendina'!A$4,'2. Private'!N121/2,IF(P121='Menu tendina'!A$3,'2. Private'!N121,IF(P121='Menu tendina'!A$2,'2. Private'!M121,0))))</f>
        <v>25</v>
      </c>
    </row>
    <row r="122" spans="1:20" x14ac:dyDescent="0.25">
      <c r="A122" s="9" t="s">
        <v>6347</v>
      </c>
      <c r="B122" s="9" t="s">
        <v>6243</v>
      </c>
      <c r="C122" s="11" t="s">
        <v>557</v>
      </c>
      <c r="D122" s="11">
        <v>3135</v>
      </c>
      <c r="E122" s="11">
        <v>25</v>
      </c>
      <c r="F122" s="256" t="s">
        <v>369</v>
      </c>
      <c r="G122" s="161" t="s">
        <v>0</v>
      </c>
      <c r="H122" s="9" t="s">
        <v>558</v>
      </c>
      <c r="I122" s="9" t="s">
        <v>2</v>
      </c>
      <c r="J122" s="9"/>
      <c r="K122" s="11" t="s">
        <v>0</v>
      </c>
      <c r="L122" s="19">
        <v>1</v>
      </c>
      <c r="M122" s="21">
        <v>15</v>
      </c>
      <c r="N122" s="21">
        <v>7</v>
      </c>
      <c r="P122" s="11" t="s">
        <v>4167</v>
      </c>
      <c r="Q122" s="11" t="s">
        <v>8531</v>
      </c>
      <c r="R122" s="150" t="s">
        <v>8560</v>
      </c>
      <c r="T122" s="21">
        <f>IF(P122='Menu tendina'!A$5,0,IF(P122='Menu tendina'!A$4,'2. Private'!N122/2,IF(P122='Menu tendina'!A$3,'2. Private'!N122,IF(P122='Menu tendina'!A$2,'2. Private'!M122,0))))</f>
        <v>15</v>
      </c>
    </row>
    <row r="123" spans="1:20" x14ac:dyDescent="0.25">
      <c r="A123" s="15" t="s">
        <v>6347</v>
      </c>
      <c r="B123" s="15" t="s">
        <v>6243</v>
      </c>
      <c r="C123" s="16" t="s">
        <v>559</v>
      </c>
      <c r="D123" s="16">
        <v>3136</v>
      </c>
      <c r="E123" s="16">
        <v>118</v>
      </c>
      <c r="F123" s="257">
        <v>5000</v>
      </c>
      <c r="G123" s="259" t="s">
        <v>546</v>
      </c>
      <c r="H123" s="15" t="s">
        <v>558</v>
      </c>
      <c r="I123" s="15" t="s">
        <v>2</v>
      </c>
      <c r="J123" s="15" t="s">
        <v>6328</v>
      </c>
      <c r="K123" s="16" t="s">
        <v>4074</v>
      </c>
      <c r="L123" s="20">
        <v>1</v>
      </c>
      <c r="M123" s="22">
        <v>12</v>
      </c>
      <c r="N123" s="22">
        <v>6</v>
      </c>
      <c r="P123" s="11" t="s">
        <v>4167</v>
      </c>
      <c r="Q123" s="11" t="s">
        <v>4067</v>
      </c>
      <c r="R123" s="150" t="s">
        <v>8561</v>
      </c>
      <c r="T123" s="21">
        <f>IF(P123='Menu tendina'!A$5,0,IF(P123='Menu tendina'!A$4,'2. Private'!N123/2,IF(P123='Menu tendina'!A$3,'2. Private'!N123,IF(P123='Menu tendina'!A$2,'2. Private'!M123,0))))</f>
        <v>12</v>
      </c>
    </row>
    <row r="124" spans="1:20" x14ac:dyDescent="0.25">
      <c r="A124" s="9" t="s">
        <v>6347</v>
      </c>
      <c r="B124" s="9" t="s">
        <v>6243</v>
      </c>
      <c r="C124" s="11" t="s">
        <v>560</v>
      </c>
      <c r="D124" s="11">
        <v>3119</v>
      </c>
      <c r="E124" s="11">
        <v>26</v>
      </c>
      <c r="F124" s="256" t="s">
        <v>369</v>
      </c>
      <c r="G124" s="161" t="s">
        <v>0</v>
      </c>
      <c r="H124" s="9" t="s">
        <v>561</v>
      </c>
      <c r="I124" s="9" t="s">
        <v>112</v>
      </c>
      <c r="J124" s="9"/>
      <c r="K124" s="11" t="s">
        <v>0</v>
      </c>
      <c r="L124" s="33">
        <v>4.5</v>
      </c>
      <c r="M124" s="21">
        <v>14</v>
      </c>
      <c r="N124" s="21">
        <v>8</v>
      </c>
      <c r="P124" s="11" t="s">
        <v>4167</v>
      </c>
      <c r="Q124" s="11" t="s">
        <v>8531</v>
      </c>
      <c r="R124" s="150" t="s">
        <v>8543</v>
      </c>
      <c r="T124" s="21">
        <f>IF(P124='Menu tendina'!A$5,0,IF(P124='Menu tendina'!A$4,'2. Private'!N124/2,IF(P124='Menu tendina'!A$3,'2. Private'!N124,IF(P124='Menu tendina'!A$2,'2. Private'!M124,0))))</f>
        <v>14</v>
      </c>
    </row>
    <row r="125" spans="1:20" x14ac:dyDescent="0.25">
      <c r="A125" s="9" t="s">
        <v>6347</v>
      </c>
      <c r="B125" s="9" t="s">
        <v>6243</v>
      </c>
      <c r="C125" s="11" t="s">
        <v>563</v>
      </c>
      <c r="D125" s="11">
        <v>3120</v>
      </c>
      <c r="E125" s="11">
        <v>27</v>
      </c>
      <c r="F125" s="256" t="s">
        <v>369</v>
      </c>
      <c r="G125" s="161" t="s">
        <v>0</v>
      </c>
      <c r="H125" s="9" t="s">
        <v>564</v>
      </c>
      <c r="I125" s="9" t="s">
        <v>112</v>
      </c>
      <c r="J125" s="9"/>
      <c r="K125" s="11" t="s">
        <v>0</v>
      </c>
      <c r="L125" s="33">
        <v>4.5</v>
      </c>
      <c r="M125" s="21">
        <v>14</v>
      </c>
      <c r="N125" s="21">
        <v>8</v>
      </c>
      <c r="P125" s="11" t="s">
        <v>4167</v>
      </c>
      <c r="Q125" s="11" t="s">
        <v>8531</v>
      </c>
      <c r="R125" s="150" t="s">
        <v>8544</v>
      </c>
      <c r="T125" s="21">
        <f>IF(P125='Menu tendina'!A$5,0,IF(P125='Menu tendina'!A$4,'2. Private'!N125/2,IF(P125='Menu tendina'!A$3,'2. Private'!N125,IF(P125='Menu tendina'!A$2,'2. Private'!M125,0))))</f>
        <v>14</v>
      </c>
    </row>
    <row r="126" spans="1:20" x14ac:dyDescent="0.25">
      <c r="A126" s="9" t="s">
        <v>6347</v>
      </c>
      <c r="B126" s="9" t="s">
        <v>6243</v>
      </c>
      <c r="C126" s="11" t="s">
        <v>565</v>
      </c>
      <c r="D126" s="11">
        <v>3121</v>
      </c>
      <c r="E126" s="11">
        <v>28</v>
      </c>
      <c r="F126" s="256" t="s">
        <v>369</v>
      </c>
      <c r="G126" s="161" t="s">
        <v>0</v>
      </c>
      <c r="H126" s="9" t="s">
        <v>566</v>
      </c>
      <c r="I126" s="9" t="s">
        <v>112</v>
      </c>
      <c r="J126" s="9"/>
      <c r="K126" s="11" t="s">
        <v>0</v>
      </c>
      <c r="L126" s="33">
        <v>4.5</v>
      </c>
      <c r="M126" s="21">
        <v>14</v>
      </c>
      <c r="N126" s="21">
        <v>8</v>
      </c>
      <c r="P126" s="11" t="s">
        <v>4167</v>
      </c>
      <c r="Q126" s="11" t="s">
        <v>8531</v>
      </c>
      <c r="R126" s="150" t="s">
        <v>8545</v>
      </c>
      <c r="T126" s="21">
        <f>IF(P126='Menu tendina'!A$5,0,IF(P126='Menu tendina'!A$4,'2. Private'!N126/2,IF(P126='Menu tendina'!A$3,'2. Private'!N126,IF(P126='Menu tendina'!A$2,'2. Private'!M126,0))))</f>
        <v>14</v>
      </c>
    </row>
    <row r="127" spans="1:20" x14ac:dyDescent="0.25">
      <c r="A127" s="9" t="s">
        <v>6347</v>
      </c>
      <c r="B127" s="9" t="s">
        <v>6243</v>
      </c>
      <c r="C127" s="11" t="s">
        <v>567</v>
      </c>
      <c r="D127" s="11">
        <v>3122</v>
      </c>
      <c r="E127" s="11">
        <v>29</v>
      </c>
      <c r="F127" s="256" t="s">
        <v>369</v>
      </c>
      <c r="G127" s="161" t="s">
        <v>0</v>
      </c>
      <c r="H127" s="9" t="s">
        <v>568</v>
      </c>
      <c r="I127" s="9" t="s">
        <v>112</v>
      </c>
      <c r="J127" s="9"/>
      <c r="K127" s="11" t="s">
        <v>0</v>
      </c>
      <c r="L127" s="33">
        <v>4.5</v>
      </c>
      <c r="M127" s="21">
        <v>25</v>
      </c>
      <c r="N127" s="21">
        <v>15</v>
      </c>
      <c r="P127" s="11" t="s">
        <v>4167</v>
      </c>
      <c r="Q127" s="11" t="s">
        <v>8531</v>
      </c>
      <c r="R127" s="150" t="s">
        <v>8547</v>
      </c>
      <c r="T127" s="21">
        <f>IF(P127='Menu tendina'!A$5,0,IF(P127='Menu tendina'!A$4,'2. Private'!N127/2,IF(P127='Menu tendina'!A$3,'2. Private'!N127,IF(P127='Menu tendina'!A$2,'2. Private'!M127,0))))</f>
        <v>25</v>
      </c>
    </row>
    <row r="128" spans="1:20" x14ac:dyDescent="0.25">
      <c r="A128" s="9" t="s">
        <v>6347</v>
      </c>
      <c r="B128" s="9" t="s">
        <v>6243</v>
      </c>
      <c r="C128" s="11" t="s">
        <v>569</v>
      </c>
      <c r="D128" s="11">
        <v>3123</v>
      </c>
      <c r="E128" s="11">
        <v>30</v>
      </c>
      <c r="F128" s="256" t="s">
        <v>369</v>
      </c>
      <c r="G128" s="161" t="s">
        <v>0</v>
      </c>
      <c r="H128" s="9" t="s">
        <v>570</v>
      </c>
      <c r="I128" s="9" t="s">
        <v>112</v>
      </c>
      <c r="J128" s="9"/>
      <c r="K128" s="11" t="s">
        <v>0</v>
      </c>
      <c r="L128" s="33">
        <v>4.5</v>
      </c>
      <c r="M128" s="21">
        <v>14</v>
      </c>
      <c r="N128" s="21">
        <v>8</v>
      </c>
      <c r="P128" s="11" t="s">
        <v>4167</v>
      </c>
      <c r="Q128" s="11" t="s">
        <v>8531</v>
      </c>
      <c r="R128" s="150" t="s">
        <v>8546</v>
      </c>
      <c r="T128" s="21">
        <f>IF(P128='Menu tendina'!A$5,0,IF(P128='Menu tendina'!A$4,'2. Private'!N128/2,IF(P128='Menu tendina'!A$3,'2. Private'!N128,IF(P128='Menu tendina'!A$2,'2. Private'!M128,0))))</f>
        <v>14</v>
      </c>
    </row>
    <row r="129" spans="1:20" x14ac:dyDescent="0.25">
      <c r="A129" s="9" t="s">
        <v>6347</v>
      </c>
      <c r="B129" s="9" t="s">
        <v>6243</v>
      </c>
      <c r="C129" s="11" t="s">
        <v>571</v>
      </c>
      <c r="D129" s="11">
        <v>3124</v>
      </c>
      <c r="E129" s="11">
        <v>31</v>
      </c>
      <c r="F129" s="256" t="s">
        <v>369</v>
      </c>
      <c r="G129" s="161" t="s">
        <v>0</v>
      </c>
      <c r="H129" s="9" t="s">
        <v>572</v>
      </c>
      <c r="I129" s="9" t="s">
        <v>112</v>
      </c>
      <c r="J129" s="9"/>
      <c r="K129" s="11" t="s">
        <v>0</v>
      </c>
      <c r="L129" s="33">
        <v>4.5</v>
      </c>
      <c r="M129" s="21">
        <v>14</v>
      </c>
      <c r="N129" s="21">
        <v>8</v>
      </c>
      <c r="P129" s="11" t="s">
        <v>4167</v>
      </c>
      <c r="Q129" s="11" t="s">
        <v>8531</v>
      </c>
      <c r="R129" s="150" t="s">
        <v>8549</v>
      </c>
      <c r="T129" s="21">
        <f>IF(P129='Menu tendina'!A$5,0,IF(P129='Menu tendina'!A$4,'2. Private'!N129/2,IF(P129='Menu tendina'!A$3,'2. Private'!N129,IF(P129='Menu tendina'!A$2,'2. Private'!M129,0))))</f>
        <v>14</v>
      </c>
    </row>
    <row r="130" spans="1:20" x14ac:dyDescent="0.25">
      <c r="A130" s="9" t="s">
        <v>6347</v>
      </c>
      <c r="B130" s="9" t="s">
        <v>6243</v>
      </c>
      <c r="C130" s="11" t="s">
        <v>573</v>
      </c>
      <c r="D130" s="11">
        <v>3125</v>
      </c>
      <c r="E130" s="11">
        <v>32</v>
      </c>
      <c r="F130" s="256" t="s">
        <v>369</v>
      </c>
      <c r="G130" s="161" t="s">
        <v>0</v>
      </c>
      <c r="H130" s="9" t="s">
        <v>574</v>
      </c>
      <c r="I130" s="9" t="s">
        <v>112</v>
      </c>
      <c r="J130" s="9"/>
      <c r="K130" s="11" t="s">
        <v>0</v>
      </c>
      <c r="L130" s="33">
        <v>4.5</v>
      </c>
      <c r="M130" s="21">
        <v>14</v>
      </c>
      <c r="N130" s="21">
        <v>8</v>
      </c>
      <c r="P130" s="11" t="s">
        <v>4167</v>
      </c>
      <c r="Q130" s="11" t="s">
        <v>8531</v>
      </c>
      <c r="R130" s="150" t="s">
        <v>8550</v>
      </c>
      <c r="T130" s="21">
        <f>IF(P130='Menu tendina'!A$5,0,IF(P130='Menu tendina'!A$4,'2. Private'!N130/2,IF(P130='Menu tendina'!A$3,'2. Private'!N130,IF(P130='Menu tendina'!A$2,'2. Private'!M130,0))))</f>
        <v>14</v>
      </c>
    </row>
    <row r="131" spans="1:20" x14ac:dyDescent="0.25">
      <c r="A131" s="9" t="s">
        <v>6347</v>
      </c>
      <c r="B131" s="9" t="s">
        <v>6243</v>
      </c>
      <c r="C131" s="11" t="s">
        <v>575</v>
      </c>
      <c r="D131" s="11">
        <v>3126</v>
      </c>
      <c r="E131" s="11">
        <v>33</v>
      </c>
      <c r="F131" s="256" t="s">
        <v>369</v>
      </c>
      <c r="G131" s="161" t="s">
        <v>0</v>
      </c>
      <c r="H131" s="9" t="s">
        <v>576</v>
      </c>
      <c r="I131" s="9" t="s">
        <v>112</v>
      </c>
      <c r="J131" s="9"/>
      <c r="K131" s="11" t="s">
        <v>0</v>
      </c>
      <c r="L131" s="33">
        <v>4.5</v>
      </c>
      <c r="M131" s="21">
        <v>14</v>
      </c>
      <c r="N131" s="21">
        <v>8</v>
      </c>
      <c r="P131" s="11" t="s">
        <v>4167</v>
      </c>
      <c r="Q131" s="11" t="s">
        <v>8531</v>
      </c>
      <c r="R131" s="150" t="s">
        <v>8551</v>
      </c>
      <c r="T131" s="21">
        <f>IF(P131='Menu tendina'!A$5,0,IF(P131='Menu tendina'!A$4,'2. Private'!N131/2,IF(P131='Menu tendina'!A$3,'2. Private'!N131,IF(P131='Menu tendina'!A$2,'2. Private'!M131,0))))</f>
        <v>14</v>
      </c>
    </row>
    <row r="132" spans="1:20" x14ac:dyDescent="0.25">
      <c r="A132" s="9" t="s">
        <v>6347</v>
      </c>
      <c r="B132" s="9" t="s">
        <v>6243</v>
      </c>
      <c r="C132" s="11" t="s">
        <v>577</v>
      </c>
      <c r="D132" s="11">
        <v>3127</v>
      </c>
      <c r="E132" s="11">
        <v>34</v>
      </c>
      <c r="F132" s="256" t="s">
        <v>369</v>
      </c>
      <c r="G132" s="161" t="s">
        <v>0</v>
      </c>
      <c r="H132" s="9" t="s">
        <v>578</v>
      </c>
      <c r="I132" s="9" t="s">
        <v>112</v>
      </c>
      <c r="J132" s="9"/>
      <c r="K132" s="11" t="s">
        <v>0</v>
      </c>
      <c r="L132" s="33">
        <v>4.5</v>
      </c>
      <c r="M132" s="21">
        <v>14</v>
      </c>
      <c r="N132" s="21">
        <v>8</v>
      </c>
      <c r="P132" s="11" t="s">
        <v>4167</v>
      </c>
      <c r="Q132" s="11" t="s">
        <v>8531</v>
      </c>
      <c r="R132" s="150" t="s">
        <v>8552</v>
      </c>
      <c r="T132" s="21">
        <f>IF(P132='Menu tendina'!A$5,0,IF(P132='Menu tendina'!A$4,'2. Private'!N132/2,IF(P132='Menu tendina'!A$3,'2. Private'!N132,IF(P132='Menu tendina'!A$2,'2. Private'!M132,0))))</f>
        <v>14</v>
      </c>
    </row>
    <row r="133" spans="1:20" x14ac:dyDescent="0.25">
      <c r="A133" s="9" t="s">
        <v>6347</v>
      </c>
      <c r="B133" s="9" t="s">
        <v>6243</v>
      </c>
      <c r="C133" s="11" t="s">
        <v>579</v>
      </c>
      <c r="D133" s="11">
        <v>3128</v>
      </c>
      <c r="E133" s="11">
        <v>35</v>
      </c>
      <c r="F133" s="256" t="s">
        <v>369</v>
      </c>
      <c r="G133" s="161" t="s">
        <v>0</v>
      </c>
      <c r="H133" s="9" t="s">
        <v>580</v>
      </c>
      <c r="I133" s="9" t="s">
        <v>112</v>
      </c>
      <c r="J133" s="9"/>
      <c r="K133" s="11" t="s">
        <v>0</v>
      </c>
      <c r="L133" s="33">
        <v>4.5</v>
      </c>
      <c r="M133" s="21">
        <v>14</v>
      </c>
      <c r="N133" s="21">
        <v>8</v>
      </c>
      <c r="P133" s="11" t="s">
        <v>4167</v>
      </c>
      <c r="Q133" s="11" t="s">
        <v>8531</v>
      </c>
      <c r="R133" s="150" t="s">
        <v>8553</v>
      </c>
      <c r="T133" s="21">
        <f>IF(P133='Menu tendina'!A$5,0,IF(P133='Menu tendina'!A$4,'2. Private'!N133/2,IF(P133='Menu tendina'!A$3,'2. Private'!N133,IF(P133='Menu tendina'!A$2,'2. Private'!M133,0))))</f>
        <v>14</v>
      </c>
    </row>
    <row r="134" spans="1:20" x14ac:dyDescent="0.25">
      <c r="A134" s="9" t="s">
        <v>6347</v>
      </c>
      <c r="B134" s="9" t="s">
        <v>6243</v>
      </c>
      <c r="C134" s="11" t="s">
        <v>581</v>
      </c>
      <c r="D134" s="11">
        <v>3129</v>
      </c>
      <c r="E134" s="11">
        <v>36</v>
      </c>
      <c r="F134" s="256" t="s">
        <v>369</v>
      </c>
      <c r="G134" s="161" t="s">
        <v>0</v>
      </c>
      <c r="H134" s="9" t="s">
        <v>582</v>
      </c>
      <c r="I134" s="9" t="s">
        <v>112</v>
      </c>
      <c r="J134" s="9"/>
      <c r="K134" s="11" t="s">
        <v>0</v>
      </c>
      <c r="L134" s="33">
        <v>4.5</v>
      </c>
      <c r="M134" s="21">
        <v>45</v>
      </c>
      <c r="N134" s="21">
        <v>25</v>
      </c>
      <c r="P134" s="11" t="s">
        <v>4167</v>
      </c>
      <c r="Q134" s="11" t="s">
        <v>8531</v>
      </c>
      <c r="R134" s="150" t="s">
        <v>8554</v>
      </c>
      <c r="T134" s="21">
        <f>IF(P134='Menu tendina'!A$5,0,IF(P134='Menu tendina'!A$4,'2. Private'!N134/2,IF(P134='Menu tendina'!A$3,'2. Private'!N134,IF(P134='Menu tendina'!A$2,'2. Private'!M134,0))))</f>
        <v>45</v>
      </c>
    </row>
    <row r="135" spans="1:20" x14ac:dyDescent="0.25">
      <c r="A135" s="9" t="s">
        <v>6347</v>
      </c>
      <c r="B135" s="9" t="s">
        <v>6243</v>
      </c>
      <c r="C135" s="11" t="s">
        <v>583</v>
      </c>
      <c r="D135" s="11">
        <v>3130</v>
      </c>
      <c r="E135" s="11">
        <v>37</v>
      </c>
      <c r="F135" s="256" t="s">
        <v>369</v>
      </c>
      <c r="G135" s="161" t="s">
        <v>0</v>
      </c>
      <c r="H135" s="9" t="s">
        <v>584</v>
      </c>
      <c r="I135" s="9" t="s">
        <v>112</v>
      </c>
      <c r="J135" s="9"/>
      <c r="K135" s="11" t="s">
        <v>0</v>
      </c>
      <c r="L135" s="33">
        <v>4.5</v>
      </c>
      <c r="M135" s="21">
        <v>14</v>
      </c>
      <c r="N135" s="21">
        <v>8</v>
      </c>
      <c r="P135" s="11" t="s">
        <v>4167</v>
      </c>
      <c r="Q135" s="11" t="s">
        <v>8531</v>
      </c>
      <c r="R135" s="150" t="s">
        <v>8555</v>
      </c>
      <c r="T135" s="21">
        <f>IF(P135='Menu tendina'!A$5,0,IF(P135='Menu tendina'!A$4,'2. Private'!N135/2,IF(P135='Menu tendina'!A$3,'2. Private'!N135,IF(P135='Menu tendina'!A$2,'2. Private'!M135,0))))</f>
        <v>14</v>
      </c>
    </row>
    <row r="136" spans="1:20" x14ac:dyDescent="0.25">
      <c r="A136" s="9" t="s">
        <v>6347</v>
      </c>
      <c r="B136" s="9" t="s">
        <v>6243</v>
      </c>
      <c r="C136" s="11" t="s">
        <v>585</v>
      </c>
      <c r="D136" s="11">
        <v>3131</v>
      </c>
      <c r="E136" s="11">
        <v>38</v>
      </c>
      <c r="F136" s="256" t="s">
        <v>369</v>
      </c>
      <c r="G136" s="161" t="s">
        <v>0</v>
      </c>
      <c r="H136" s="9" t="s">
        <v>586</v>
      </c>
      <c r="I136" s="9" t="s">
        <v>112</v>
      </c>
      <c r="J136" s="9"/>
      <c r="K136" s="11" t="s">
        <v>0</v>
      </c>
      <c r="L136" s="33">
        <v>4.5</v>
      </c>
      <c r="M136" s="21">
        <v>14</v>
      </c>
      <c r="N136" s="21">
        <v>8</v>
      </c>
      <c r="P136" s="11" t="s">
        <v>4167</v>
      </c>
      <c r="Q136" s="11" t="s">
        <v>8531</v>
      </c>
      <c r="R136" s="150" t="s">
        <v>8556</v>
      </c>
      <c r="T136" s="21">
        <f>IF(P136='Menu tendina'!A$5,0,IF(P136='Menu tendina'!A$4,'2. Private'!N136/2,IF(P136='Menu tendina'!A$3,'2. Private'!N136,IF(P136='Menu tendina'!A$2,'2. Private'!M136,0))))</f>
        <v>14</v>
      </c>
    </row>
    <row r="137" spans="1:20" x14ac:dyDescent="0.25">
      <c r="A137" s="9" t="s">
        <v>6347</v>
      </c>
      <c r="B137" s="9" t="s">
        <v>6243</v>
      </c>
      <c r="C137" s="11" t="s">
        <v>587</v>
      </c>
      <c r="D137" s="11">
        <v>3132</v>
      </c>
      <c r="E137" s="11">
        <v>39</v>
      </c>
      <c r="F137" s="256" t="s">
        <v>369</v>
      </c>
      <c r="G137" s="161" t="s">
        <v>0</v>
      </c>
      <c r="H137" s="9" t="s">
        <v>588</v>
      </c>
      <c r="I137" s="9" t="s">
        <v>112</v>
      </c>
      <c r="J137" s="9"/>
      <c r="K137" s="11" t="s">
        <v>0</v>
      </c>
      <c r="L137" s="33">
        <v>4.5</v>
      </c>
      <c r="M137" s="21">
        <v>14</v>
      </c>
      <c r="N137" s="21">
        <v>8</v>
      </c>
      <c r="P137" s="11" t="s">
        <v>4167</v>
      </c>
      <c r="Q137" s="11" t="s">
        <v>8531</v>
      </c>
      <c r="R137" s="150" t="s">
        <v>8557</v>
      </c>
      <c r="T137" s="21">
        <f>IF(P137='Menu tendina'!A$5,0,IF(P137='Menu tendina'!A$4,'2. Private'!N137/2,IF(P137='Menu tendina'!A$3,'2. Private'!N137,IF(P137='Menu tendina'!A$2,'2. Private'!M137,0))))</f>
        <v>14</v>
      </c>
    </row>
    <row r="138" spans="1:20" x14ac:dyDescent="0.25">
      <c r="A138" s="9" t="s">
        <v>6347</v>
      </c>
      <c r="B138" s="9" t="s">
        <v>6243</v>
      </c>
      <c r="C138" s="11" t="s">
        <v>589</v>
      </c>
      <c r="D138" s="11">
        <v>3133</v>
      </c>
      <c r="E138" s="11">
        <v>40</v>
      </c>
      <c r="F138" s="256" t="s">
        <v>369</v>
      </c>
      <c r="G138" s="161" t="s">
        <v>0</v>
      </c>
      <c r="H138" s="9" t="s">
        <v>590</v>
      </c>
      <c r="I138" s="9" t="s">
        <v>112</v>
      </c>
      <c r="J138" s="9"/>
      <c r="K138" s="11" t="s">
        <v>0</v>
      </c>
      <c r="L138" s="33">
        <v>4.5</v>
      </c>
      <c r="M138" s="21">
        <v>14</v>
      </c>
      <c r="N138" s="21">
        <v>8</v>
      </c>
      <c r="P138" s="11" t="s">
        <v>4167</v>
      </c>
      <c r="Q138" s="11" t="s">
        <v>8531</v>
      </c>
      <c r="R138" s="150" t="s">
        <v>8558</v>
      </c>
      <c r="T138" s="21">
        <f>IF(P138='Menu tendina'!A$5,0,IF(P138='Menu tendina'!A$4,'2. Private'!N138/2,IF(P138='Menu tendina'!A$3,'2. Private'!N138,IF(P138='Menu tendina'!A$2,'2. Private'!M138,0))))</f>
        <v>14</v>
      </c>
    </row>
    <row r="139" spans="1:20" x14ac:dyDescent="0.25">
      <c r="A139" s="9" t="s">
        <v>6347</v>
      </c>
      <c r="B139" s="9" t="s">
        <v>6243</v>
      </c>
      <c r="C139" s="11" t="s">
        <v>591</v>
      </c>
      <c r="D139" s="11">
        <v>3134</v>
      </c>
      <c r="E139" s="11">
        <v>41</v>
      </c>
      <c r="F139" s="256" t="s">
        <v>369</v>
      </c>
      <c r="G139" s="161" t="s">
        <v>0</v>
      </c>
      <c r="H139" s="9" t="s">
        <v>592</v>
      </c>
      <c r="I139" s="9" t="s">
        <v>112</v>
      </c>
      <c r="J139" s="9"/>
      <c r="K139" s="11" t="s">
        <v>0</v>
      </c>
      <c r="L139" s="33">
        <v>4.5</v>
      </c>
      <c r="M139" s="21">
        <v>14</v>
      </c>
      <c r="N139" s="21">
        <v>8</v>
      </c>
      <c r="P139" s="11" t="s">
        <v>4167</v>
      </c>
      <c r="Q139" s="11" t="s">
        <v>8531</v>
      </c>
      <c r="R139" s="150" t="s">
        <v>8562</v>
      </c>
      <c r="T139" s="21">
        <f>IF(P139='Menu tendina'!A$5,0,IF(P139='Menu tendina'!A$4,'2. Private'!N139/2,IF(P139='Menu tendina'!A$3,'2. Private'!N139,IF(P139='Menu tendina'!A$2,'2. Private'!M139,0))))</f>
        <v>14</v>
      </c>
    </row>
    <row r="140" spans="1:20" x14ac:dyDescent="0.25">
      <c r="A140" s="9" t="s">
        <v>6347</v>
      </c>
      <c r="B140" s="9" t="s">
        <v>6243</v>
      </c>
      <c r="C140" s="11" t="s">
        <v>593</v>
      </c>
      <c r="D140" s="11">
        <v>3137</v>
      </c>
      <c r="E140" s="11">
        <v>42</v>
      </c>
      <c r="F140" s="256" t="s">
        <v>369</v>
      </c>
      <c r="G140" s="161" t="s">
        <v>0</v>
      </c>
      <c r="H140" s="9" t="s">
        <v>594</v>
      </c>
      <c r="I140" s="9" t="s">
        <v>112</v>
      </c>
      <c r="J140" s="9"/>
      <c r="K140" s="11" t="s">
        <v>0</v>
      </c>
      <c r="L140" s="19">
        <v>105</v>
      </c>
      <c r="M140" s="21">
        <v>7</v>
      </c>
      <c r="N140" s="21">
        <v>4</v>
      </c>
      <c r="P140" s="11" t="s">
        <v>4167</v>
      </c>
      <c r="Q140" s="11" t="s">
        <v>8531</v>
      </c>
      <c r="R140" s="150" t="s">
        <v>8563</v>
      </c>
      <c r="T140" s="21">
        <f>IF(P140='Menu tendina'!A$5,0,IF(P140='Menu tendina'!A$4,'2. Private'!N140/2,IF(P140='Menu tendina'!A$3,'2. Private'!N140,IF(P140='Menu tendina'!A$2,'2. Private'!M140,0))))</f>
        <v>7</v>
      </c>
    </row>
    <row r="141" spans="1:20" x14ac:dyDescent="0.25">
      <c r="A141" s="9" t="s">
        <v>6347</v>
      </c>
      <c r="B141" s="9" t="s">
        <v>6243</v>
      </c>
      <c r="C141" s="11" t="s">
        <v>596</v>
      </c>
      <c r="D141" s="11">
        <v>3138</v>
      </c>
      <c r="E141" s="11">
        <v>43</v>
      </c>
      <c r="F141" s="256" t="s">
        <v>369</v>
      </c>
      <c r="G141" s="161" t="s">
        <v>0</v>
      </c>
      <c r="H141" s="9" t="s">
        <v>597</v>
      </c>
      <c r="I141" s="9" t="s">
        <v>112</v>
      </c>
      <c r="J141" s="9"/>
      <c r="K141" s="11" t="s">
        <v>0</v>
      </c>
      <c r="L141" s="19">
        <v>10</v>
      </c>
      <c r="M141" s="21">
        <v>10</v>
      </c>
      <c r="N141" s="21">
        <v>6</v>
      </c>
      <c r="P141" s="11" t="s">
        <v>4167</v>
      </c>
      <c r="Q141" s="11" t="s">
        <v>8531</v>
      </c>
      <c r="R141" s="150" t="s">
        <v>8564</v>
      </c>
      <c r="T141" s="21">
        <f>IF(P141='Menu tendina'!A$5,0,IF(P141='Menu tendina'!A$4,'2. Private'!N141/2,IF(P141='Menu tendina'!A$3,'2. Private'!N141,IF(P141='Menu tendina'!A$2,'2. Private'!M141,0))))</f>
        <v>10</v>
      </c>
    </row>
    <row r="142" spans="1:20" x14ac:dyDescent="0.25">
      <c r="A142" s="9" t="s">
        <v>6347</v>
      </c>
      <c r="B142" s="9" t="s">
        <v>6243</v>
      </c>
      <c r="C142" s="11" t="s">
        <v>599</v>
      </c>
      <c r="D142" s="11">
        <v>3139</v>
      </c>
      <c r="E142" s="11">
        <v>44</v>
      </c>
      <c r="F142" s="256" t="s">
        <v>369</v>
      </c>
      <c r="G142" s="161" t="s">
        <v>0</v>
      </c>
      <c r="H142" s="9" t="s">
        <v>600</v>
      </c>
      <c r="I142" s="9" t="s">
        <v>173</v>
      </c>
      <c r="J142" s="9"/>
      <c r="K142" s="11" t="s">
        <v>0</v>
      </c>
      <c r="L142" s="19">
        <v>2</v>
      </c>
      <c r="M142" s="21">
        <v>15</v>
      </c>
      <c r="N142" s="21">
        <v>9</v>
      </c>
      <c r="P142" s="11" t="s">
        <v>4167</v>
      </c>
      <c r="Q142" s="11" t="s">
        <v>8531</v>
      </c>
      <c r="R142" s="150" t="s">
        <v>8566</v>
      </c>
      <c r="T142" s="21">
        <f>IF(P142='Menu tendina'!A$5,0,IF(P142='Menu tendina'!A$4,'2. Private'!N142/2,IF(P142='Menu tendina'!A$3,'2. Private'!N142,IF(P142='Menu tendina'!A$2,'2. Private'!M142,0))))</f>
        <v>15</v>
      </c>
    </row>
    <row r="143" spans="1:20" x14ac:dyDescent="0.25">
      <c r="A143" s="9" t="s">
        <v>6347</v>
      </c>
      <c r="B143" s="9" t="s">
        <v>6243</v>
      </c>
      <c r="C143" s="11" t="s">
        <v>601</v>
      </c>
      <c r="D143" s="11">
        <v>3140</v>
      </c>
      <c r="E143" s="11">
        <v>45</v>
      </c>
      <c r="F143" s="256" t="s">
        <v>369</v>
      </c>
      <c r="G143" s="161" t="s">
        <v>0</v>
      </c>
      <c r="H143" s="9" t="s">
        <v>602</v>
      </c>
      <c r="I143" s="9" t="s">
        <v>173</v>
      </c>
      <c r="J143" s="9"/>
      <c r="K143" s="11" t="s">
        <v>0</v>
      </c>
      <c r="L143" s="19">
        <v>2</v>
      </c>
      <c r="M143" s="21">
        <v>15</v>
      </c>
      <c r="N143" s="21">
        <v>9</v>
      </c>
      <c r="P143" s="11" t="s">
        <v>4167</v>
      </c>
      <c r="Q143" s="11" t="s">
        <v>8531</v>
      </c>
      <c r="R143" s="150" t="s">
        <v>8567</v>
      </c>
      <c r="T143" s="21">
        <f>IF(P143='Menu tendina'!A$5,0,IF(P143='Menu tendina'!A$4,'2. Private'!N143/2,IF(P143='Menu tendina'!A$3,'2. Private'!N143,IF(P143='Menu tendina'!A$2,'2. Private'!M143,0))))</f>
        <v>15</v>
      </c>
    </row>
    <row r="144" spans="1:20" x14ac:dyDescent="0.25">
      <c r="A144" s="9" t="s">
        <v>6347</v>
      </c>
      <c r="B144" s="9" t="s">
        <v>6243</v>
      </c>
      <c r="C144" s="11" t="s">
        <v>603</v>
      </c>
      <c r="D144" s="11">
        <v>3141</v>
      </c>
      <c r="E144" s="11">
        <v>46</v>
      </c>
      <c r="F144" s="256" t="s">
        <v>369</v>
      </c>
      <c r="G144" s="161" t="s">
        <v>0</v>
      </c>
      <c r="H144" s="9" t="s">
        <v>604</v>
      </c>
      <c r="I144" s="9" t="s">
        <v>2</v>
      </c>
      <c r="J144" s="9"/>
      <c r="K144" s="11" t="s">
        <v>0</v>
      </c>
      <c r="L144" s="19">
        <v>2</v>
      </c>
      <c r="M144" s="21">
        <v>40</v>
      </c>
      <c r="N144" s="21">
        <v>20</v>
      </c>
      <c r="P144" s="11" t="s">
        <v>4167</v>
      </c>
      <c r="Q144" s="11" t="s">
        <v>8531</v>
      </c>
      <c r="R144" s="150" t="s">
        <v>8565</v>
      </c>
      <c r="T144" s="21">
        <f>IF(P144='Menu tendina'!A$5,0,IF(P144='Menu tendina'!A$4,'2. Private'!N144/2,IF(P144='Menu tendina'!A$3,'2. Private'!N144,IF(P144='Menu tendina'!A$2,'2. Private'!M144,0))))</f>
        <v>40</v>
      </c>
    </row>
    <row r="145" spans="1:20" x14ac:dyDescent="0.25">
      <c r="A145" s="9" t="s">
        <v>6347</v>
      </c>
      <c r="B145" s="9" t="s">
        <v>6243</v>
      </c>
      <c r="C145" s="11" t="s">
        <v>605</v>
      </c>
      <c r="D145" s="11">
        <v>3142</v>
      </c>
      <c r="E145" s="11">
        <v>47</v>
      </c>
      <c r="F145" s="256" t="s">
        <v>369</v>
      </c>
      <c r="G145" s="161" t="s">
        <v>0</v>
      </c>
      <c r="H145" s="9" t="s">
        <v>606</v>
      </c>
      <c r="I145" s="9" t="s">
        <v>173</v>
      </c>
      <c r="J145" s="9"/>
      <c r="K145" s="11" t="s">
        <v>0</v>
      </c>
      <c r="L145" s="19">
        <v>20</v>
      </c>
      <c r="M145" s="21">
        <v>10</v>
      </c>
      <c r="N145" s="21">
        <v>6</v>
      </c>
      <c r="P145" s="11" t="s">
        <v>4167</v>
      </c>
      <c r="Q145" s="11" t="s">
        <v>8531</v>
      </c>
      <c r="R145" s="150" t="s">
        <v>8568</v>
      </c>
      <c r="T145" s="21">
        <f>IF(P145='Menu tendina'!A$5,0,IF(P145='Menu tendina'!A$4,'2. Private'!N145/2,IF(P145='Menu tendina'!A$3,'2. Private'!N145,IF(P145='Menu tendina'!A$2,'2. Private'!M145,0))))</f>
        <v>10</v>
      </c>
    </row>
    <row r="146" spans="1:20" x14ac:dyDescent="0.25">
      <c r="A146" s="9" t="s">
        <v>6347</v>
      </c>
      <c r="B146" s="9" t="s">
        <v>6243</v>
      </c>
      <c r="C146" s="11" t="s">
        <v>607</v>
      </c>
      <c r="D146" s="11">
        <v>3143</v>
      </c>
      <c r="E146" s="11">
        <v>48</v>
      </c>
      <c r="F146" s="256" t="s">
        <v>369</v>
      </c>
      <c r="G146" s="161" t="s">
        <v>0</v>
      </c>
      <c r="H146" s="9" t="s">
        <v>608</v>
      </c>
      <c r="I146" s="9" t="s">
        <v>112</v>
      </c>
      <c r="J146" s="9"/>
      <c r="K146" s="11" t="s">
        <v>0</v>
      </c>
      <c r="L146" s="19">
        <v>1</v>
      </c>
      <c r="M146" s="21">
        <v>80</v>
      </c>
      <c r="N146" s="21">
        <v>35</v>
      </c>
      <c r="P146" s="11" t="s">
        <v>4167</v>
      </c>
      <c r="Q146" s="11" t="s">
        <v>4171</v>
      </c>
      <c r="R146" s="150" t="s">
        <v>8571</v>
      </c>
      <c r="T146" s="21">
        <f>IF(P146='Menu tendina'!A$5,0,IF(P146='Menu tendina'!A$4,'2. Private'!N146/2,IF(P146='Menu tendina'!A$3,'2. Private'!N146,IF(P146='Menu tendina'!A$2,'2. Private'!M146,0))))</f>
        <v>80</v>
      </c>
    </row>
    <row r="147" spans="1:20" x14ac:dyDescent="0.25">
      <c r="A147" s="9" t="s">
        <v>6347</v>
      </c>
      <c r="B147" s="9" t="s">
        <v>6243</v>
      </c>
      <c r="C147" s="11" t="s">
        <v>609</v>
      </c>
      <c r="D147" s="11">
        <v>3144</v>
      </c>
      <c r="E147" s="11">
        <v>49</v>
      </c>
      <c r="F147" s="256" t="s">
        <v>369</v>
      </c>
      <c r="G147" s="161" t="s">
        <v>0</v>
      </c>
      <c r="H147" s="9" t="s">
        <v>610</v>
      </c>
      <c r="I147" s="9" t="s">
        <v>112</v>
      </c>
      <c r="J147" s="9"/>
      <c r="K147" s="11" t="s">
        <v>0</v>
      </c>
      <c r="L147" s="19">
        <v>1</v>
      </c>
      <c r="M147" s="21">
        <v>40</v>
      </c>
      <c r="N147" s="21">
        <v>25</v>
      </c>
      <c r="P147" s="11" t="s">
        <v>4167</v>
      </c>
      <c r="Q147" s="11" t="s">
        <v>8531</v>
      </c>
      <c r="R147" s="150" t="s">
        <v>8648</v>
      </c>
      <c r="T147" s="21">
        <f>IF(P147='Menu tendina'!A$5,0,IF(P147='Menu tendina'!A$4,'2. Private'!N147/2,IF(P147='Menu tendina'!A$3,'2. Private'!N147,IF(P147='Menu tendina'!A$2,'2. Private'!M147,0))))</f>
        <v>40</v>
      </c>
    </row>
    <row r="148" spans="1:20" x14ac:dyDescent="0.25">
      <c r="A148" s="9" t="s">
        <v>6347</v>
      </c>
      <c r="B148" s="9" t="s">
        <v>6243</v>
      </c>
      <c r="C148" s="11" t="s">
        <v>611</v>
      </c>
      <c r="D148" s="11">
        <v>3145</v>
      </c>
      <c r="E148" s="11">
        <v>50</v>
      </c>
      <c r="F148" s="256" t="s">
        <v>369</v>
      </c>
      <c r="G148" s="161" t="s">
        <v>0</v>
      </c>
      <c r="H148" s="9" t="s">
        <v>612</v>
      </c>
      <c r="I148" s="9" t="s">
        <v>112</v>
      </c>
      <c r="J148" s="9"/>
      <c r="K148" s="11" t="s">
        <v>0</v>
      </c>
      <c r="L148" s="19">
        <v>8</v>
      </c>
      <c r="M148" s="21">
        <v>15</v>
      </c>
      <c r="N148" s="21">
        <v>10</v>
      </c>
      <c r="P148" s="11" t="s">
        <v>4167</v>
      </c>
      <c r="Q148" s="11" t="s">
        <v>8531</v>
      </c>
      <c r="R148" s="150" t="s">
        <v>8569</v>
      </c>
      <c r="T148" s="21">
        <f>IF(P148='Menu tendina'!A$5,0,IF(P148='Menu tendina'!A$4,'2. Private'!N148/2,IF(P148='Menu tendina'!A$3,'2. Private'!N148,IF(P148='Menu tendina'!A$2,'2. Private'!M148,0))))</f>
        <v>15</v>
      </c>
    </row>
    <row r="149" spans="1:20" x14ac:dyDescent="0.25">
      <c r="A149" s="9" t="s">
        <v>6347</v>
      </c>
      <c r="B149" s="9" t="s">
        <v>6243</v>
      </c>
      <c r="C149" s="11" t="s">
        <v>613</v>
      </c>
      <c r="D149" s="11">
        <v>3146</v>
      </c>
      <c r="E149" s="11">
        <v>51</v>
      </c>
      <c r="F149" s="256" t="s">
        <v>369</v>
      </c>
      <c r="G149" s="161" t="s">
        <v>0</v>
      </c>
      <c r="H149" s="9" t="s">
        <v>614</v>
      </c>
      <c r="I149" s="9" t="s">
        <v>173</v>
      </c>
      <c r="J149" s="9"/>
      <c r="K149" s="11" t="s">
        <v>0</v>
      </c>
      <c r="L149" s="19">
        <v>1</v>
      </c>
      <c r="M149" s="21">
        <v>30</v>
      </c>
      <c r="N149" s="21">
        <v>15</v>
      </c>
      <c r="P149" s="11" t="s">
        <v>4167</v>
      </c>
      <c r="Q149" s="11" t="s">
        <v>8531</v>
      </c>
      <c r="R149" s="150" t="s">
        <v>8570</v>
      </c>
      <c r="T149" s="21">
        <f>IF(P149='Menu tendina'!A$5,0,IF(P149='Menu tendina'!A$4,'2. Private'!N149/2,IF(P149='Menu tendina'!A$3,'2. Private'!N149,IF(P149='Menu tendina'!A$2,'2. Private'!M149,0))))</f>
        <v>30</v>
      </c>
    </row>
    <row r="150" spans="1:20" x14ac:dyDescent="0.25">
      <c r="A150" s="9" t="s">
        <v>6347</v>
      </c>
      <c r="B150" s="9" t="s">
        <v>6243</v>
      </c>
      <c r="C150" s="11" t="s">
        <v>615</v>
      </c>
      <c r="D150" s="11">
        <v>3147</v>
      </c>
      <c r="E150" s="11">
        <v>52</v>
      </c>
      <c r="F150" s="256" t="s">
        <v>369</v>
      </c>
      <c r="G150" s="161" t="s">
        <v>0</v>
      </c>
      <c r="H150" s="9" t="s">
        <v>616</v>
      </c>
      <c r="I150" s="9" t="s">
        <v>112</v>
      </c>
      <c r="J150" s="9"/>
      <c r="K150" s="11" t="s">
        <v>0</v>
      </c>
      <c r="L150" s="19">
        <v>1</v>
      </c>
      <c r="M150" s="21">
        <v>20</v>
      </c>
      <c r="N150" s="21">
        <v>13</v>
      </c>
      <c r="P150" s="11" t="s">
        <v>4167</v>
      </c>
      <c r="Q150" s="11" t="s">
        <v>8531</v>
      </c>
      <c r="R150" s="150" t="s">
        <v>8642</v>
      </c>
      <c r="T150" s="21">
        <f>IF(P150='Menu tendina'!A$5,0,IF(P150='Menu tendina'!A$4,'2. Private'!N150/2,IF(P150='Menu tendina'!A$3,'2. Private'!N150,IF(P150='Menu tendina'!A$2,'2. Private'!M150,0))))</f>
        <v>20</v>
      </c>
    </row>
    <row r="151" spans="1:20" x14ac:dyDescent="0.25">
      <c r="A151" s="9" t="s">
        <v>6347</v>
      </c>
      <c r="B151" s="9" t="s">
        <v>6243</v>
      </c>
      <c r="C151" s="11" t="s">
        <v>617</v>
      </c>
      <c r="D151" s="11">
        <v>3148</v>
      </c>
      <c r="E151" s="11">
        <v>53</v>
      </c>
      <c r="F151" s="256">
        <v>5000</v>
      </c>
      <c r="G151" s="161" t="s">
        <v>618</v>
      </c>
      <c r="H151" s="9" t="s">
        <v>619</v>
      </c>
      <c r="I151" s="9" t="s">
        <v>173</v>
      </c>
      <c r="J151" s="9"/>
      <c r="K151" s="11" t="s">
        <v>0</v>
      </c>
      <c r="L151" s="19">
        <v>1</v>
      </c>
      <c r="M151" s="21">
        <v>25</v>
      </c>
      <c r="N151" s="21">
        <v>15</v>
      </c>
      <c r="P151" s="11" t="s">
        <v>4167</v>
      </c>
      <c r="Q151" s="11" t="s">
        <v>8531</v>
      </c>
      <c r="R151" s="150" t="s">
        <v>8572</v>
      </c>
      <c r="T151" s="21">
        <f>IF(P151='Menu tendina'!A$5,0,IF(P151='Menu tendina'!A$4,'2. Private'!N151/2,IF(P151='Menu tendina'!A$3,'2. Private'!N151,IF(P151='Menu tendina'!A$2,'2. Private'!M151,0))))</f>
        <v>25</v>
      </c>
    </row>
    <row r="152" spans="1:20" x14ac:dyDescent="0.25">
      <c r="A152" s="15" t="s">
        <v>6347</v>
      </c>
      <c r="B152" s="15" t="s">
        <v>6243</v>
      </c>
      <c r="C152" s="16" t="s">
        <v>620</v>
      </c>
      <c r="D152" s="16" t="s">
        <v>0</v>
      </c>
      <c r="E152" s="16" t="s">
        <v>1171</v>
      </c>
      <c r="F152" s="257">
        <v>5000</v>
      </c>
      <c r="G152" s="259" t="s">
        <v>618</v>
      </c>
      <c r="H152" s="15" t="s">
        <v>619</v>
      </c>
      <c r="I152" s="15" t="s">
        <v>173</v>
      </c>
      <c r="J152" s="15" t="s">
        <v>6329</v>
      </c>
      <c r="K152" s="16" t="s">
        <v>4074</v>
      </c>
      <c r="L152" s="34" t="s">
        <v>0</v>
      </c>
      <c r="M152" s="22">
        <v>60</v>
      </c>
      <c r="N152" s="22">
        <v>35</v>
      </c>
      <c r="P152" s="11" t="s">
        <v>4167</v>
      </c>
      <c r="Q152" s="11" t="s">
        <v>8531</v>
      </c>
      <c r="R152" s="150" t="s">
        <v>8643</v>
      </c>
      <c r="T152" s="21">
        <f>IF(P152='Menu tendina'!A$5,0,IF(P152='Menu tendina'!A$4,'2. Private'!N152/2,IF(P152='Menu tendina'!A$3,'2. Private'!N152,IF(P152='Menu tendina'!A$2,'2. Private'!M152,0))))</f>
        <v>60</v>
      </c>
    </row>
    <row r="153" spans="1:20" x14ac:dyDescent="0.25">
      <c r="A153" s="9" t="s">
        <v>6347</v>
      </c>
      <c r="B153" s="9" t="s">
        <v>6243</v>
      </c>
      <c r="C153" s="11" t="s">
        <v>622</v>
      </c>
      <c r="D153" s="11">
        <v>3149</v>
      </c>
      <c r="E153" s="11">
        <v>119</v>
      </c>
      <c r="F153" s="256" t="s">
        <v>369</v>
      </c>
      <c r="G153" s="161" t="s">
        <v>0</v>
      </c>
      <c r="H153" s="9" t="s">
        <v>623</v>
      </c>
      <c r="I153" s="9" t="s">
        <v>173</v>
      </c>
      <c r="J153" s="9"/>
      <c r="K153" s="11" t="s">
        <v>0</v>
      </c>
      <c r="L153" s="19">
        <v>1</v>
      </c>
      <c r="M153" s="21">
        <v>40</v>
      </c>
      <c r="N153" s="21">
        <v>25</v>
      </c>
      <c r="P153" s="11" t="s">
        <v>4167</v>
      </c>
      <c r="Q153" s="11" t="s">
        <v>8531</v>
      </c>
      <c r="R153" s="150" t="s">
        <v>8573</v>
      </c>
      <c r="T153" s="21">
        <f>IF(P153='Menu tendina'!A$5,0,IF(P153='Menu tendina'!A$4,'2. Private'!N153/2,IF(P153='Menu tendina'!A$3,'2. Private'!N153,IF(P153='Menu tendina'!A$2,'2. Private'!M153,0))))</f>
        <v>40</v>
      </c>
    </row>
    <row r="154" spans="1:20" x14ac:dyDescent="0.25">
      <c r="A154" s="15" t="s">
        <v>6347</v>
      </c>
      <c r="B154" s="15" t="s">
        <v>6243</v>
      </c>
      <c r="C154" s="16" t="s">
        <v>624</v>
      </c>
      <c r="D154" s="16" t="s">
        <v>0</v>
      </c>
      <c r="E154" s="16" t="s">
        <v>1208</v>
      </c>
      <c r="F154" s="257" t="s">
        <v>369</v>
      </c>
      <c r="G154" s="259" t="s">
        <v>0</v>
      </c>
      <c r="H154" s="15" t="s">
        <v>619</v>
      </c>
      <c r="I154" s="15" t="s">
        <v>173</v>
      </c>
      <c r="J154" s="15" t="s">
        <v>6329</v>
      </c>
      <c r="K154" s="16" t="s">
        <v>4074</v>
      </c>
      <c r="L154" s="20" t="s">
        <v>0</v>
      </c>
      <c r="M154" s="22">
        <v>90</v>
      </c>
      <c r="N154" s="22">
        <v>65</v>
      </c>
      <c r="P154" s="11" t="s">
        <v>4167</v>
      </c>
      <c r="Q154" s="11" t="s">
        <v>8531</v>
      </c>
      <c r="R154" s="150" t="s">
        <v>8644</v>
      </c>
      <c r="T154" s="21">
        <f>IF(P154='Menu tendina'!A$5,0,IF(P154='Menu tendina'!A$4,'2. Private'!N154/2,IF(P154='Menu tendina'!A$3,'2. Private'!N154,IF(P154='Menu tendina'!A$2,'2. Private'!M154,0))))</f>
        <v>90</v>
      </c>
    </row>
    <row r="155" spans="1:20" x14ac:dyDescent="0.25">
      <c r="A155" s="9" t="s">
        <v>6347</v>
      </c>
      <c r="B155" s="9" t="s">
        <v>6243</v>
      </c>
      <c r="C155" s="11" t="s">
        <v>625</v>
      </c>
      <c r="D155" s="11">
        <v>3150</v>
      </c>
      <c r="E155" s="11">
        <v>54</v>
      </c>
      <c r="F155" s="256" t="s">
        <v>369</v>
      </c>
      <c r="G155" s="161" t="s">
        <v>0</v>
      </c>
      <c r="H155" s="9" t="s">
        <v>626</v>
      </c>
      <c r="I155" s="9" t="s">
        <v>173</v>
      </c>
      <c r="J155" s="9"/>
      <c r="K155" s="11" t="s">
        <v>0</v>
      </c>
      <c r="L155" s="19">
        <v>3</v>
      </c>
      <c r="M155" s="21">
        <v>25</v>
      </c>
      <c r="N155" s="21">
        <v>15</v>
      </c>
      <c r="P155" s="11" t="s">
        <v>4167</v>
      </c>
      <c r="Q155" s="11" t="s">
        <v>8531</v>
      </c>
      <c r="R155" s="150" t="s">
        <v>8574</v>
      </c>
      <c r="T155" s="21">
        <f>IF(P155='Menu tendina'!A$5,0,IF(P155='Menu tendina'!A$4,'2. Private'!N155/2,IF(P155='Menu tendina'!A$3,'2. Private'!N155,IF(P155='Menu tendina'!A$2,'2. Private'!M155,0))))</f>
        <v>25</v>
      </c>
    </row>
    <row r="156" spans="1:20" x14ac:dyDescent="0.25">
      <c r="A156" s="15" t="s">
        <v>6347</v>
      </c>
      <c r="B156" s="15" t="s">
        <v>6243</v>
      </c>
      <c r="C156" s="16" t="s">
        <v>628</v>
      </c>
      <c r="D156" s="16" t="s">
        <v>6263</v>
      </c>
      <c r="E156" s="16" t="s">
        <v>6264</v>
      </c>
      <c r="F156" s="257" t="s">
        <v>369</v>
      </c>
      <c r="G156" s="259" t="s">
        <v>0</v>
      </c>
      <c r="H156" s="15" t="s">
        <v>6326</v>
      </c>
      <c r="I156" s="15" t="s">
        <v>173</v>
      </c>
      <c r="J156" s="15" t="s">
        <v>6293</v>
      </c>
      <c r="K156" s="16" t="s">
        <v>4074</v>
      </c>
      <c r="L156" s="20" t="s">
        <v>0</v>
      </c>
      <c r="M156" s="22">
        <v>30</v>
      </c>
      <c r="N156" s="22">
        <v>20</v>
      </c>
      <c r="P156" s="11" t="s">
        <v>4167</v>
      </c>
      <c r="Q156" s="11" t="s">
        <v>8531</v>
      </c>
      <c r="R156" s="150" t="s">
        <v>8645</v>
      </c>
      <c r="T156" s="21">
        <f>IF(P156='Menu tendina'!A$5,0,IF(P156='Menu tendina'!A$4,'2. Private'!N156/2,IF(P156='Menu tendina'!A$3,'2. Private'!N156,IF(P156='Menu tendina'!A$2,'2. Private'!M156,0))))</f>
        <v>30</v>
      </c>
    </row>
    <row r="157" spans="1:20" x14ac:dyDescent="0.25">
      <c r="A157" s="9" t="s">
        <v>6347</v>
      </c>
      <c r="B157" s="9" t="s">
        <v>6243</v>
      </c>
      <c r="C157" s="11" t="s">
        <v>629</v>
      </c>
      <c r="D157" s="11">
        <v>3151</v>
      </c>
      <c r="E157" s="11">
        <v>55</v>
      </c>
      <c r="F157" s="256" t="s">
        <v>369</v>
      </c>
      <c r="G157" s="161" t="s">
        <v>0</v>
      </c>
      <c r="H157" s="9" t="s">
        <v>630</v>
      </c>
      <c r="I157" s="9" t="s">
        <v>2</v>
      </c>
      <c r="J157" s="9"/>
      <c r="K157" s="11" t="s">
        <v>0</v>
      </c>
      <c r="L157" s="19">
        <v>1</v>
      </c>
      <c r="M157" s="21">
        <v>100</v>
      </c>
      <c r="N157" s="21">
        <v>50</v>
      </c>
      <c r="P157" s="11" t="s">
        <v>4167</v>
      </c>
      <c r="Q157" s="11" t="s">
        <v>4172</v>
      </c>
      <c r="R157" s="150"/>
      <c r="T157" s="21">
        <f>IF(P157='Menu tendina'!A$5,0,IF(P157='Menu tendina'!A$4,'2. Private'!N157/2,IF(P157='Menu tendina'!A$3,'2. Private'!N157,IF(P157='Menu tendina'!A$2,'2. Private'!M157,0))))</f>
        <v>100</v>
      </c>
    </row>
    <row r="158" spans="1:20" x14ac:dyDescent="0.25">
      <c r="A158" s="9" t="s">
        <v>6347</v>
      </c>
      <c r="B158" s="9" t="s">
        <v>6243</v>
      </c>
      <c r="C158" s="11" t="s">
        <v>631</v>
      </c>
      <c r="D158" s="11">
        <v>3152</v>
      </c>
      <c r="E158" s="11">
        <v>56</v>
      </c>
      <c r="F158" s="256" t="s">
        <v>369</v>
      </c>
      <c r="G158" s="161" t="s">
        <v>0</v>
      </c>
      <c r="H158" s="9" t="s">
        <v>632</v>
      </c>
      <c r="I158" s="9" t="s">
        <v>112</v>
      </c>
      <c r="J158" s="9"/>
      <c r="K158" s="11" t="s">
        <v>0</v>
      </c>
      <c r="L158" s="19">
        <v>3</v>
      </c>
      <c r="M158" s="21">
        <v>12</v>
      </c>
      <c r="N158" s="21">
        <v>8</v>
      </c>
      <c r="P158" s="11" t="s">
        <v>4167</v>
      </c>
      <c r="Q158" s="11" t="s">
        <v>8531</v>
      </c>
      <c r="R158" s="150" t="s">
        <v>8575</v>
      </c>
      <c r="T158" s="21">
        <f>IF(P158='Menu tendina'!A$5,0,IF(P158='Menu tendina'!A$4,'2. Private'!N158/2,IF(P158='Menu tendina'!A$3,'2. Private'!N158,IF(P158='Menu tendina'!A$2,'2. Private'!M158,0))))</f>
        <v>12</v>
      </c>
    </row>
    <row r="159" spans="1:20" x14ac:dyDescent="0.25">
      <c r="A159" s="9" t="s">
        <v>6347</v>
      </c>
      <c r="B159" s="9" t="s">
        <v>6243</v>
      </c>
      <c r="C159" s="11" t="s">
        <v>633</v>
      </c>
      <c r="D159" s="11">
        <v>3153</v>
      </c>
      <c r="E159" s="11">
        <v>57</v>
      </c>
      <c r="F159" s="256" t="s">
        <v>369</v>
      </c>
      <c r="G159" s="161" t="s">
        <v>0</v>
      </c>
      <c r="H159" s="9" t="s">
        <v>634</v>
      </c>
      <c r="I159" s="9" t="s">
        <v>112</v>
      </c>
      <c r="J159" s="9"/>
      <c r="K159" s="11" t="s">
        <v>0</v>
      </c>
      <c r="L159" s="19">
        <v>3</v>
      </c>
      <c r="M159" s="21">
        <v>20</v>
      </c>
      <c r="N159" s="21">
        <v>10</v>
      </c>
      <c r="P159" s="11" t="s">
        <v>4167</v>
      </c>
      <c r="Q159" s="11" t="s">
        <v>8531</v>
      </c>
      <c r="R159" s="150" t="s">
        <v>8576</v>
      </c>
      <c r="T159" s="21">
        <f>IF(P159='Menu tendina'!A$5,0,IF(P159='Menu tendina'!A$4,'2. Private'!N159/2,IF(P159='Menu tendina'!A$3,'2. Private'!N159,IF(P159='Menu tendina'!A$2,'2. Private'!M159,0))))</f>
        <v>20</v>
      </c>
    </row>
    <row r="160" spans="1:20" x14ac:dyDescent="0.25">
      <c r="A160" s="9" t="s">
        <v>6347</v>
      </c>
      <c r="B160" s="9" t="s">
        <v>6243</v>
      </c>
      <c r="C160" s="11" t="s">
        <v>636</v>
      </c>
      <c r="D160" s="11">
        <v>3154</v>
      </c>
      <c r="E160" s="11">
        <v>58</v>
      </c>
      <c r="F160" s="256" t="s">
        <v>369</v>
      </c>
      <c r="G160" s="161" t="s">
        <v>0</v>
      </c>
      <c r="H160" s="9" t="s">
        <v>634</v>
      </c>
      <c r="I160" s="9" t="s">
        <v>112</v>
      </c>
      <c r="J160" s="9"/>
      <c r="K160" s="11" t="s">
        <v>0</v>
      </c>
      <c r="L160" s="19">
        <v>3</v>
      </c>
      <c r="M160" s="21">
        <v>20</v>
      </c>
      <c r="N160" s="21">
        <v>10</v>
      </c>
      <c r="P160" s="11" t="s">
        <v>4167</v>
      </c>
      <c r="Q160" s="11" t="s">
        <v>8531</v>
      </c>
      <c r="R160" s="150" t="s">
        <v>8578</v>
      </c>
      <c r="T160" s="21">
        <f>IF(P160='Menu tendina'!A$5,0,IF(P160='Menu tendina'!A$4,'2. Private'!N160/2,IF(P160='Menu tendina'!A$3,'2. Private'!N160,IF(P160='Menu tendina'!A$2,'2. Private'!M160,0))))</f>
        <v>20</v>
      </c>
    </row>
    <row r="161" spans="1:20" x14ac:dyDescent="0.25">
      <c r="A161" s="9" t="s">
        <v>6347</v>
      </c>
      <c r="B161" s="9" t="s">
        <v>6243</v>
      </c>
      <c r="C161" s="11" t="s">
        <v>637</v>
      </c>
      <c r="D161" s="11">
        <v>3155</v>
      </c>
      <c r="E161" s="11">
        <v>59</v>
      </c>
      <c r="F161" s="256" t="s">
        <v>369</v>
      </c>
      <c r="G161" s="161" t="s">
        <v>0</v>
      </c>
      <c r="H161" s="9" t="s">
        <v>634</v>
      </c>
      <c r="I161" s="9" t="s">
        <v>112</v>
      </c>
      <c r="J161" s="9"/>
      <c r="K161" s="11" t="s">
        <v>0</v>
      </c>
      <c r="L161" s="19">
        <v>3</v>
      </c>
      <c r="M161" s="21">
        <v>20</v>
      </c>
      <c r="N161" s="21">
        <v>10</v>
      </c>
      <c r="P161" s="11" t="s">
        <v>4167</v>
      </c>
      <c r="Q161" s="11" t="s">
        <v>8531</v>
      </c>
      <c r="R161" s="150" t="s">
        <v>8579</v>
      </c>
      <c r="T161" s="21">
        <f>IF(P161='Menu tendina'!A$5,0,IF(P161='Menu tendina'!A$4,'2. Private'!N161/2,IF(P161='Menu tendina'!A$3,'2. Private'!N161,IF(P161='Menu tendina'!A$2,'2. Private'!M161,0))))</f>
        <v>20</v>
      </c>
    </row>
    <row r="162" spans="1:20" x14ac:dyDescent="0.25">
      <c r="A162" s="9" t="s">
        <v>6347</v>
      </c>
      <c r="B162" s="9" t="s">
        <v>6243</v>
      </c>
      <c r="C162" s="11" t="s">
        <v>638</v>
      </c>
      <c r="D162" s="11">
        <v>3156</v>
      </c>
      <c r="E162" s="11">
        <v>60</v>
      </c>
      <c r="F162" s="256" t="s">
        <v>369</v>
      </c>
      <c r="G162" s="161" t="s">
        <v>0</v>
      </c>
      <c r="H162" s="9" t="s">
        <v>634</v>
      </c>
      <c r="I162" s="9" t="s">
        <v>112</v>
      </c>
      <c r="J162" s="9"/>
      <c r="K162" s="11" t="s">
        <v>0</v>
      </c>
      <c r="L162" s="19">
        <v>3</v>
      </c>
      <c r="M162" s="21">
        <v>20</v>
      </c>
      <c r="N162" s="21">
        <v>10</v>
      </c>
      <c r="P162" s="11" t="s">
        <v>4167</v>
      </c>
      <c r="Q162" s="11" t="s">
        <v>8531</v>
      </c>
      <c r="R162" s="150" t="s">
        <v>8577</v>
      </c>
      <c r="T162" s="21">
        <f>IF(P162='Menu tendina'!A$5,0,IF(P162='Menu tendina'!A$4,'2. Private'!N162/2,IF(P162='Menu tendina'!A$3,'2. Private'!N162,IF(P162='Menu tendina'!A$2,'2. Private'!M162,0))))</f>
        <v>20</v>
      </c>
    </row>
    <row r="163" spans="1:20" x14ac:dyDescent="0.25">
      <c r="A163" s="9" t="s">
        <v>6347</v>
      </c>
      <c r="B163" s="9" t="s">
        <v>6243</v>
      </c>
      <c r="C163" s="11" t="s">
        <v>639</v>
      </c>
      <c r="D163" s="11">
        <v>3157</v>
      </c>
      <c r="E163" s="11">
        <v>61</v>
      </c>
      <c r="F163" s="256" t="s">
        <v>369</v>
      </c>
      <c r="G163" s="161" t="s">
        <v>0</v>
      </c>
      <c r="H163" s="9" t="s">
        <v>640</v>
      </c>
      <c r="I163" s="9" t="s">
        <v>112</v>
      </c>
      <c r="J163" s="9"/>
      <c r="K163" s="11" t="s">
        <v>0</v>
      </c>
      <c r="L163" s="19">
        <v>1</v>
      </c>
      <c r="M163" s="21">
        <v>25</v>
      </c>
      <c r="N163" s="21">
        <v>15</v>
      </c>
      <c r="P163" s="11" t="s">
        <v>4167</v>
      </c>
      <c r="Q163" s="11" t="s">
        <v>8531</v>
      </c>
      <c r="R163" s="150" t="s">
        <v>8580</v>
      </c>
      <c r="T163" s="21">
        <f>IF(P163='Menu tendina'!A$5,0,IF(P163='Menu tendina'!A$4,'2. Private'!N163/2,IF(P163='Menu tendina'!A$3,'2. Private'!N163,IF(P163='Menu tendina'!A$2,'2. Private'!M163,0))))</f>
        <v>25</v>
      </c>
    </row>
    <row r="164" spans="1:20" x14ac:dyDescent="0.25">
      <c r="A164" s="9" t="s">
        <v>6347</v>
      </c>
      <c r="B164" s="9" t="s">
        <v>6243</v>
      </c>
      <c r="C164" s="11" t="s">
        <v>642</v>
      </c>
      <c r="D164" s="11">
        <v>3158</v>
      </c>
      <c r="E164" s="11">
        <v>62</v>
      </c>
      <c r="F164" s="256" t="s">
        <v>369</v>
      </c>
      <c r="G164" s="161" t="s">
        <v>0</v>
      </c>
      <c r="H164" s="9" t="s">
        <v>643</v>
      </c>
      <c r="I164" s="9" t="s">
        <v>112</v>
      </c>
      <c r="J164" s="9"/>
      <c r="K164" s="11" t="s">
        <v>0</v>
      </c>
      <c r="L164" s="19">
        <v>1</v>
      </c>
      <c r="M164" s="21">
        <v>25</v>
      </c>
      <c r="N164" s="21">
        <v>15</v>
      </c>
      <c r="P164" s="11" t="s">
        <v>4167</v>
      </c>
      <c r="Q164" s="11" t="s">
        <v>8531</v>
      </c>
      <c r="R164" s="150" t="s">
        <v>8581</v>
      </c>
      <c r="T164" s="21">
        <f>IF(P164='Menu tendina'!A$5,0,IF(P164='Menu tendina'!A$4,'2. Private'!N164/2,IF(P164='Menu tendina'!A$3,'2. Private'!N164,IF(P164='Menu tendina'!A$2,'2. Private'!M164,0))))</f>
        <v>25</v>
      </c>
    </row>
    <row r="165" spans="1:20" x14ac:dyDescent="0.25">
      <c r="A165" s="9" t="s">
        <v>6347</v>
      </c>
      <c r="B165" s="9" t="s">
        <v>6243</v>
      </c>
      <c r="C165" s="11" t="s">
        <v>645</v>
      </c>
      <c r="D165" s="11">
        <v>3159</v>
      </c>
      <c r="E165" s="11">
        <v>63</v>
      </c>
      <c r="F165" s="256" t="s">
        <v>369</v>
      </c>
      <c r="G165" s="161" t="s">
        <v>0</v>
      </c>
      <c r="H165" s="9" t="s">
        <v>646</v>
      </c>
      <c r="I165" s="9" t="s">
        <v>112</v>
      </c>
      <c r="J165" s="9"/>
      <c r="K165" s="11" t="s">
        <v>0</v>
      </c>
      <c r="L165" s="19">
        <v>2</v>
      </c>
      <c r="M165" s="21">
        <v>45</v>
      </c>
      <c r="N165" s="21">
        <v>23</v>
      </c>
      <c r="P165" s="11" t="s">
        <v>4167</v>
      </c>
      <c r="Q165" s="11" t="s">
        <v>4172</v>
      </c>
      <c r="R165" s="150"/>
      <c r="T165" s="21">
        <f>IF(P165='Menu tendina'!A$5,0,IF(P165='Menu tendina'!A$4,'2. Private'!N165/2,IF(P165='Menu tendina'!A$3,'2. Private'!N165,IF(P165='Menu tendina'!A$2,'2. Private'!M165,0))))</f>
        <v>45</v>
      </c>
    </row>
    <row r="166" spans="1:20" x14ac:dyDescent="0.25">
      <c r="A166" s="9" t="s">
        <v>6347</v>
      </c>
      <c r="B166" s="9" t="s">
        <v>6243</v>
      </c>
      <c r="C166" s="11" t="s">
        <v>647</v>
      </c>
      <c r="D166" s="11">
        <v>3160</v>
      </c>
      <c r="E166" s="11">
        <v>64</v>
      </c>
      <c r="F166" s="256" t="s">
        <v>369</v>
      </c>
      <c r="G166" s="161" t="s">
        <v>0</v>
      </c>
      <c r="H166" s="9" t="s">
        <v>648</v>
      </c>
      <c r="I166" s="9" t="s">
        <v>173</v>
      </c>
      <c r="J166" s="9"/>
      <c r="K166" s="11" t="s">
        <v>0</v>
      </c>
      <c r="L166" s="19">
        <v>1</v>
      </c>
      <c r="M166" s="21">
        <v>35</v>
      </c>
      <c r="N166" s="21">
        <v>18</v>
      </c>
      <c r="P166" s="11" t="s">
        <v>4167</v>
      </c>
      <c r="Q166" s="11" t="s">
        <v>4172</v>
      </c>
      <c r="R166" s="150"/>
      <c r="T166" s="21">
        <f>IF(P166='Menu tendina'!A$5,0,IF(P166='Menu tendina'!A$4,'2. Private'!N166/2,IF(P166='Menu tendina'!A$3,'2. Private'!N166,IF(P166='Menu tendina'!A$2,'2. Private'!M166,0))))</f>
        <v>35</v>
      </c>
    </row>
    <row r="167" spans="1:20" x14ac:dyDescent="0.25">
      <c r="A167" s="9" t="s">
        <v>6347</v>
      </c>
      <c r="B167" s="9" t="s">
        <v>6243</v>
      </c>
      <c r="C167" s="11" t="s">
        <v>649</v>
      </c>
      <c r="D167" s="11">
        <v>3161</v>
      </c>
      <c r="E167" s="11">
        <v>65</v>
      </c>
      <c r="F167" s="256" t="s">
        <v>369</v>
      </c>
      <c r="G167" s="161" t="s">
        <v>0</v>
      </c>
      <c r="H167" s="9" t="s">
        <v>650</v>
      </c>
      <c r="I167" s="9" t="s">
        <v>173</v>
      </c>
      <c r="J167" s="9"/>
      <c r="K167" s="11" t="s">
        <v>0</v>
      </c>
      <c r="L167" s="19">
        <v>1</v>
      </c>
      <c r="M167" s="21">
        <v>40</v>
      </c>
      <c r="N167" s="21">
        <v>20</v>
      </c>
      <c r="P167" s="11" t="s">
        <v>4167</v>
      </c>
      <c r="Q167" s="11" t="s">
        <v>8531</v>
      </c>
      <c r="R167" s="150" t="s">
        <v>8582</v>
      </c>
      <c r="T167" s="21">
        <f>IF(P167='Menu tendina'!A$5,0,IF(P167='Menu tendina'!A$4,'2. Private'!N167/2,IF(P167='Menu tendina'!A$3,'2. Private'!N167,IF(P167='Menu tendina'!A$2,'2. Private'!M167,0))))</f>
        <v>40</v>
      </c>
    </row>
    <row r="168" spans="1:20" x14ac:dyDescent="0.25">
      <c r="A168" s="9" t="s">
        <v>6347</v>
      </c>
      <c r="B168" s="9" t="s">
        <v>6243</v>
      </c>
      <c r="C168" s="11" t="s">
        <v>651</v>
      </c>
      <c r="D168" s="11">
        <v>2260</v>
      </c>
      <c r="E168" s="11">
        <v>120</v>
      </c>
      <c r="F168" s="256">
        <v>5000</v>
      </c>
      <c r="G168" s="161" t="s">
        <v>652</v>
      </c>
      <c r="H168" s="9" t="s">
        <v>653</v>
      </c>
      <c r="I168" s="9" t="s">
        <v>2</v>
      </c>
      <c r="J168" s="9"/>
      <c r="K168" s="11" t="s">
        <v>0</v>
      </c>
      <c r="L168" s="19">
        <v>2</v>
      </c>
      <c r="M168" s="21">
        <v>40</v>
      </c>
      <c r="N168" s="21">
        <v>20</v>
      </c>
      <c r="P168" s="11" t="s">
        <v>4167</v>
      </c>
      <c r="Q168" s="11" t="s">
        <v>4171</v>
      </c>
      <c r="R168" s="150" t="s">
        <v>8571</v>
      </c>
      <c r="T168" s="21">
        <f>IF(P168='Menu tendina'!A$5,0,IF(P168='Menu tendina'!A$4,'2. Private'!N168/2,IF(P168='Menu tendina'!A$3,'2. Private'!N168,IF(P168='Menu tendina'!A$2,'2. Private'!M168,0))))</f>
        <v>40</v>
      </c>
    </row>
    <row r="169" spans="1:20" x14ac:dyDescent="0.25">
      <c r="A169" s="9" t="s">
        <v>6347</v>
      </c>
      <c r="B169" s="9" t="s">
        <v>6243</v>
      </c>
      <c r="C169" s="11" t="s">
        <v>654</v>
      </c>
      <c r="D169" s="11">
        <v>2261</v>
      </c>
      <c r="E169" s="11">
        <v>121</v>
      </c>
      <c r="F169" s="256">
        <v>10000</v>
      </c>
      <c r="G169" s="161" t="s">
        <v>652</v>
      </c>
      <c r="H169" s="9" t="s">
        <v>653</v>
      </c>
      <c r="I169" s="9" t="s">
        <v>2</v>
      </c>
      <c r="J169" s="9"/>
      <c r="K169" s="11" t="s">
        <v>0</v>
      </c>
      <c r="L169" s="19">
        <v>2</v>
      </c>
      <c r="M169" s="21">
        <v>60</v>
      </c>
      <c r="N169" s="21">
        <v>30</v>
      </c>
      <c r="P169" s="11" t="s">
        <v>4167</v>
      </c>
      <c r="Q169" s="11" t="s">
        <v>4171</v>
      </c>
      <c r="R169" s="150" t="s">
        <v>8571</v>
      </c>
      <c r="T169" s="21">
        <f>IF(P169='Menu tendina'!A$5,0,IF(P169='Menu tendina'!A$4,'2. Private'!N169/2,IF(P169='Menu tendina'!A$3,'2. Private'!N169,IF(P169='Menu tendina'!A$2,'2. Private'!M169,0))))</f>
        <v>60</v>
      </c>
    </row>
    <row r="170" spans="1:20" x14ac:dyDescent="0.25">
      <c r="A170" s="9" t="s">
        <v>6347</v>
      </c>
      <c r="B170" s="9" t="s">
        <v>6243</v>
      </c>
      <c r="C170" s="11" t="s">
        <v>655</v>
      </c>
      <c r="D170" s="11">
        <v>3162</v>
      </c>
      <c r="E170" s="11">
        <v>122</v>
      </c>
      <c r="F170" s="256">
        <v>10000</v>
      </c>
      <c r="G170" s="161" t="s">
        <v>656</v>
      </c>
      <c r="H170" s="9" t="s">
        <v>6265</v>
      </c>
      <c r="I170" s="9" t="s">
        <v>2</v>
      </c>
      <c r="J170" s="9" t="s">
        <v>6331</v>
      </c>
      <c r="K170" s="11" t="s">
        <v>0</v>
      </c>
      <c r="L170" s="19">
        <v>1</v>
      </c>
      <c r="M170" s="21">
        <v>20</v>
      </c>
      <c r="N170" s="21">
        <v>10</v>
      </c>
      <c r="P170" s="11" t="s">
        <v>4167</v>
      </c>
      <c r="Q170" s="11" t="s">
        <v>8531</v>
      </c>
      <c r="R170" s="150" t="s">
        <v>8585</v>
      </c>
      <c r="T170" s="21">
        <f>IF(P170='Menu tendina'!A$5,0,IF(P170='Menu tendina'!A$4,'2. Private'!N170/2,IF(P170='Menu tendina'!A$3,'2. Private'!N170,IF(P170='Menu tendina'!A$2,'2. Private'!M170,0))))</f>
        <v>20</v>
      </c>
    </row>
    <row r="171" spans="1:20" x14ac:dyDescent="0.25">
      <c r="A171" s="15" t="s">
        <v>6347</v>
      </c>
      <c r="B171" s="15" t="s">
        <v>6243</v>
      </c>
      <c r="C171" s="16" t="s">
        <v>658</v>
      </c>
      <c r="D171" s="16" t="s">
        <v>6266</v>
      </c>
      <c r="E171" s="16" t="s">
        <v>0</v>
      </c>
      <c r="F171" s="257">
        <v>10000</v>
      </c>
      <c r="G171" s="259" t="s">
        <v>618</v>
      </c>
      <c r="H171" s="15" t="s">
        <v>6265</v>
      </c>
      <c r="I171" s="15" t="s">
        <v>2</v>
      </c>
      <c r="J171" s="15" t="s">
        <v>6330</v>
      </c>
      <c r="K171" s="16" t="s">
        <v>4074</v>
      </c>
      <c r="L171" s="20" t="s">
        <v>0</v>
      </c>
      <c r="M171" s="22">
        <v>45</v>
      </c>
      <c r="N171" s="22">
        <v>25</v>
      </c>
      <c r="P171" s="11" t="s">
        <v>4167</v>
      </c>
      <c r="Q171" s="11" t="s">
        <v>4067</v>
      </c>
      <c r="R171" s="150" t="s">
        <v>4067</v>
      </c>
      <c r="T171" s="21">
        <f>IF(P171='Menu tendina'!A$5,0,IF(P171='Menu tendina'!A$4,'2. Private'!N171/2,IF(P171='Menu tendina'!A$3,'2. Private'!N171,IF(P171='Menu tendina'!A$2,'2. Private'!M171,0))))</f>
        <v>45</v>
      </c>
    </row>
    <row r="172" spans="1:20" x14ac:dyDescent="0.25">
      <c r="A172" s="15" t="s">
        <v>6347</v>
      </c>
      <c r="B172" s="15" t="s">
        <v>6243</v>
      </c>
      <c r="C172" s="16" t="s">
        <v>6340</v>
      </c>
      <c r="D172" s="16" t="s">
        <v>6267</v>
      </c>
      <c r="E172" s="16" t="s">
        <v>0</v>
      </c>
      <c r="F172" s="257">
        <v>10000</v>
      </c>
      <c r="G172" s="259" t="s">
        <v>618</v>
      </c>
      <c r="H172" s="15" t="s">
        <v>6265</v>
      </c>
      <c r="I172" s="15" t="s">
        <v>2</v>
      </c>
      <c r="J172" s="15" t="s">
        <v>6332</v>
      </c>
      <c r="K172" s="16" t="s">
        <v>4074</v>
      </c>
      <c r="L172" s="20" t="s">
        <v>0</v>
      </c>
      <c r="M172" s="22">
        <v>45</v>
      </c>
      <c r="N172" s="22">
        <v>25</v>
      </c>
      <c r="P172" s="11" t="s">
        <v>4170</v>
      </c>
      <c r="Q172" s="11" t="s">
        <v>4067</v>
      </c>
      <c r="R172" s="150" t="s">
        <v>4067</v>
      </c>
      <c r="T172" s="21">
        <f>IF(P172='Menu tendina'!A$5,0,IF(P172='Menu tendina'!A$4,'2. Private'!N172/2,IF(P172='Menu tendina'!A$3,'2. Private'!N172,IF(P172='Menu tendina'!A$2,'2. Private'!M172,0))))</f>
        <v>0</v>
      </c>
    </row>
    <row r="173" spans="1:20" x14ac:dyDescent="0.25">
      <c r="A173" s="9" t="s">
        <v>6347</v>
      </c>
      <c r="B173" s="9" t="s">
        <v>6243</v>
      </c>
      <c r="C173" s="11" t="s">
        <v>659</v>
      </c>
      <c r="D173" s="11">
        <v>3163</v>
      </c>
      <c r="E173" s="11">
        <v>123</v>
      </c>
      <c r="F173" s="256">
        <v>10000</v>
      </c>
      <c r="G173" s="161" t="s">
        <v>656</v>
      </c>
      <c r="H173" s="9" t="s">
        <v>6268</v>
      </c>
      <c r="I173" s="9" t="s">
        <v>2</v>
      </c>
      <c r="J173" s="9" t="s">
        <v>6331</v>
      </c>
      <c r="K173" s="11" t="s">
        <v>0</v>
      </c>
      <c r="L173" s="19">
        <v>1</v>
      </c>
      <c r="M173" s="21">
        <v>20</v>
      </c>
      <c r="N173" s="21">
        <v>10</v>
      </c>
      <c r="P173" s="11" t="s">
        <v>4167</v>
      </c>
      <c r="Q173" s="11" t="s">
        <v>8531</v>
      </c>
      <c r="R173" s="150" t="s">
        <v>8586</v>
      </c>
      <c r="T173" s="21">
        <f>IF(P173='Menu tendina'!A$5,0,IF(P173='Menu tendina'!A$4,'2. Private'!N173/2,IF(P173='Menu tendina'!A$3,'2. Private'!N173,IF(P173='Menu tendina'!A$2,'2. Private'!M173,0))))</f>
        <v>20</v>
      </c>
    </row>
    <row r="174" spans="1:20" x14ac:dyDescent="0.25">
      <c r="A174" s="15" t="s">
        <v>6347</v>
      </c>
      <c r="B174" s="15" t="s">
        <v>6243</v>
      </c>
      <c r="C174" s="16" t="s">
        <v>660</v>
      </c>
      <c r="D174" s="16" t="s">
        <v>6269</v>
      </c>
      <c r="E174" s="16" t="s">
        <v>0</v>
      </c>
      <c r="F174" s="257">
        <v>10000</v>
      </c>
      <c r="G174" s="259" t="s">
        <v>618</v>
      </c>
      <c r="H174" s="15" t="s">
        <v>6268</v>
      </c>
      <c r="I174" s="15" t="s">
        <v>2</v>
      </c>
      <c r="J174" s="15" t="s">
        <v>6330</v>
      </c>
      <c r="K174" s="16" t="s">
        <v>4074</v>
      </c>
      <c r="L174" s="20" t="s">
        <v>0</v>
      </c>
      <c r="M174" s="22">
        <v>45</v>
      </c>
      <c r="N174" s="22">
        <v>25</v>
      </c>
      <c r="P174" s="11" t="s">
        <v>4170</v>
      </c>
      <c r="Q174" s="11" t="s">
        <v>4067</v>
      </c>
      <c r="R174" s="150" t="s">
        <v>4067</v>
      </c>
      <c r="T174" s="21">
        <f>IF(P174='Menu tendina'!A$5,0,IF(P174='Menu tendina'!A$4,'2. Private'!N174/2,IF(P174='Menu tendina'!A$3,'2. Private'!N174,IF(P174='Menu tendina'!A$2,'2. Private'!M174,0))))</f>
        <v>0</v>
      </c>
    </row>
    <row r="175" spans="1:20" x14ac:dyDescent="0.25">
      <c r="A175" s="15" t="s">
        <v>6347</v>
      </c>
      <c r="B175" s="15" t="s">
        <v>6243</v>
      </c>
      <c r="C175" s="16" t="s">
        <v>6341</v>
      </c>
      <c r="D175" s="16" t="s">
        <v>6270</v>
      </c>
      <c r="E175" s="16" t="s">
        <v>0</v>
      </c>
      <c r="F175" s="257">
        <v>10000</v>
      </c>
      <c r="G175" s="259" t="s">
        <v>618</v>
      </c>
      <c r="H175" s="15" t="s">
        <v>6268</v>
      </c>
      <c r="I175" s="15" t="s">
        <v>2</v>
      </c>
      <c r="J175" s="15" t="s">
        <v>6332</v>
      </c>
      <c r="K175" s="16" t="s">
        <v>4074</v>
      </c>
      <c r="L175" s="20" t="s">
        <v>0</v>
      </c>
      <c r="M175" s="22">
        <v>45</v>
      </c>
      <c r="N175" s="22">
        <v>25</v>
      </c>
      <c r="P175" s="11" t="s">
        <v>4167</v>
      </c>
      <c r="Q175" s="11" t="s">
        <v>4067</v>
      </c>
      <c r="R175" s="150" t="s">
        <v>4067</v>
      </c>
      <c r="T175" s="21">
        <f>IF(P175='Menu tendina'!A$5,0,IF(P175='Menu tendina'!A$4,'2. Private'!N175/2,IF(P175='Menu tendina'!A$3,'2. Private'!N175,IF(P175='Menu tendina'!A$2,'2. Private'!M175,0))))</f>
        <v>45</v>
      </c>
    </row>
    <row r="176" spans="1:20" x14ac:dyDescent="0.25">
      <c r="A176" s="9" t="s">
        <v>6347</v>
      </c>
      <c r="B176" s="9" t="s">
        <v>6243</v>
      </c>
      <c r="C176" s="11" t="s">
        <v>661</v>
      </c>
      <c r="D176" s="11">
        <v>3164</v>
      </c>
      <c r="E176" s="11">
        <v>124</v>
      </c>
      <c r="F176" s="256">
        <v>10000</v>
      </c>
      <c r="G176" s="161" t="s">
        <v>656</v>
      </c>
      <c r="H176" s="9" t="s">
        <v>6271</v>
      </c>
      <c r="I176" s="9" t="s">
        <v>2</v>
      </c>
      <c r="J176" s="9" t="s">
        <v>6331</v>
      </c>
      <c r="K176" s="11" t="s">
        <v>0</v>
      </c>
      <c r="L176" s="19">
        <v>1</v>
      </c>
      <c r="M176" s="21">
        <v>20</v>
      </c>
      <c r="N176" s="21">
        <v>10</v>
      </c>
      <c r="P176" s="11" t="s">
        <v>4167</v>
      </c>
      <c r="Q176" s="11" t="s">
        <v>8531</v>
      </c>
      <c r="R176" s="150" t="s">
        <v>8587</v>
      </c>
      <c r="T176" s="21">
        <f>IF(P176='Menu tendina'!A$5,0,IF(P176='Menu tendina'!A$4,'2. Private'!N176/2,IF(P176='Menu tendina'!A$3,'2. Private'!N176,IF(P176='Menu tendina'!A$2,'2. Private'!M176,0))))</f>
        <v>20</v>
      </c>
    </row>
    <row r="177" spans="1:20" x14ac:dyDescent="0.25">
      <c r="A177" s="15" t="s">
        <v>6347</v>
      </c>
      <c r="B177" s="15" t="s">
        <v>6243</v>
      </c>
      <c r="C177" s="16" t="s">
        <v>662</v>
      </c>
      <c r="D177" s="16" t="s">
        <v>6272</v>
      </c>
      <c r="E177" s="16" t="s">
        <v>0</v>
      </c>
      <c r="F177" s="257">
        <v>10000</v>
      </c>
      <c r="G177" s="259" t="s">
        <v>618</v>
      </c>
      <c r="H177" s="15" t="s">
        <v>6271</v>
      </c>
      <c r="I177" s="15" t="s">
        <v>2</v>
      </c>
      <c r="J177" s="15" t="s">
        <v>6330</v>
      </c>
      <c r="K177" s="16" t="s">
        <v>4074</v>
      </c>
      <c r="L177" s="20" t="s">
        <v>0</v>
      </c>
      <c r="M177" s="22">
        <v>45</v>
      </c>
      <c r="N177" s="22">
        <v>25</v>
      </c>
      <c r="P177" s="11" t="s">
        <v>4167</v>
      </c>
      <c r="Q177" s="11" t="s">
        <v>4067</v>
      </c>
      <c r="R177" s="150" t="s">
        <v>4067</v>
      </c>
      <c r="T177" s="21">
        <f>IF(P177='Menu tendina'!A$5,0,IF(P177='Menu tendina'!A$4,'2. Private'!N177/2,IF(P177='Menu tendina'!A$3,'2. Private'!N177,IF(P177='Menu tendina'!A$2,'2. Private'!M177,0))))</f>
        <v>45</v>
      </c>
    </row>
    <row r="178" spans="1:20" x14ac:dyDescent="0.25">
      <c r="A178" s="15" t="s">
        <v>6347</v>
      </c>
      <c r="B178" s="15" t="s">
        <v>6243</v>
      </c>
      <c r="C178" s="16" t="s">
        <v>6342</v>
      </c>
      <c r="D178" s="16" t="s">
        <v>6273</v>
      </c>
      <c r="E178" s="16" t="s">
        <v>0</v>
      </c>
      <c r="F178" s="257">
        <v>10000</v>
      </c>
      <c r="G178" s="259" t="s">
        <v>618</v>
      </c>
      <c r="H178" s="15" t="s">
        <v>6271</v>
      </c>
      <c r="I178" s="15" t="s">
        <v>2</v>
      </c>
      <c r="J178" s="15" t="s">
        <v>6332</v>
      </c>
      <c r="K178" s="16" t="s">
        <v>4074</v>
      </c>
      <c r="L178" s="20" t="s">
        <v>0</v>
      </c>
      <c r="M178" s="22">
        <v>45</v>
      </c>
      <c r="N178" s="22">
        <v>25</v>
      </c>
      <c r="P178" s="11" t="s">
        <v>4167</v>
      </c>
      <c r="Q178" s="11" t="s">
        <v>4067</v>
      </c>
      <c r="R178" s="150" t="s">
        <v>4067</v>
      </c>
      <c r="T178" s="21">
        <f>IF(P178='Menu tendina'!A$5,0,IF(P178='Menu tendina'!A$4,'2. Private'!N178/2,IF(P178='Menu tendina'!A$3,'2. Private'!N178,IF(P178='Menu tendina'!A$2,'2. Private'!M178,0))))</f>
        <v>45</v>
      </c>
    </row>
    <row r="179" spans="1:20" x14ac:dyDescent="0.25">
      <c r="A179" s="9" t="s">
        <v>6347</v>
      </c>
      <c r="B179" s="9" t="s">
        <v>6243</v>
      </c>
      <c r="C179" s="11" t="s">
        <v>663</v>
      </c>
      <c r="D179" s="11">
        <v>3165</v>
      </c>
      <c r="E179" s="11">
        <v>125</v>
      </c>
      <c r="F179" s="256">
        <v>10000</v>
      </c>
      <c r="G179" s="161" t="s">
        <v>656</v>
      </c>
      <c r="H179" s="9" t="s">
        <v>6274</v>
      </c>
      <c r="I179" s="9" t="s">
        <v>2</v>
      </c>
      <c r="J179" s="9" t="s">
        <v>6331</v>
      </c>
      <c r="K179" s="11" t="s">
        <v>0</v>
      </c>
      <c r="L179" s="19">
        <v>1</v>
      </c>
      <c r="M179" s="21">
        <v>20</v>
      </c>
      <c r="N179" s="21">
        <v>10</v>
      </c>
      <c r="P179" s="11" t="s">
        <v>4167</v>
      </c>
      <c r="Q179" s="11" t="s">
        <v>8531</v>
      </c>
      <c r="R179" s="150" t="s">
        <v>8588</v>
      </c>
      <c r="T179" s="21">
        <f>IF(P179='Menu tendina'!A$5,0,IF(P179='Menu tendina'!A$4,'2. Private'!N179/2,IF(P179='Menu tendina'!A$3,'2. Private'!N179,IF(P179='Menu tendina'!A$2,'2. Private'!M179,0))))</f>
        <v>20</v>
      </c>
    </row>
    <row r="180" spans="1:20" x14ac:dyDescent="0.25">
      <c r="A180" s="15" t="s">
        <v>6347</v>
      </c>
      <c r="B180" s="15" t="s">
        <v>6243</v>
      </c>
      <c r="C180" s="16" t="s">
        <v>664</v>
      </c>
      <c r="D180" s="16" t="s">
        <v>6275</v>
      </c>
      <c r="E180" s="16" t="s">
        <v>0</v>
      </c>
      <c r="F180" s="257">
        <v>10000</v>
      </c>
      <c r="G180" s="259" t="s">
        <v>618</v>
      </c>
      <c r="H180" s="15" t="s">
        <v>6274</v>
      </c>
      <c r="I180" s="15" t="s">
        <v>2</v>
      </c>
      <c r="J180" s="15" t="s">
        <v>6330</v>
      </c>
      <c r="K180" s="16" t="s">
        <v>4074</v>
      </c>
      <c r="L180" s="20" t="s">
        <v>0</v>
      </c>
      <c r="M180" s="22">
        <v>45</v>
      </c>
      <c r="N180" s="22">
        <v>25</v>
      </c>
      <c r="P180" s="11" t="s">
        <v>4168</v>
      </c>
      <c r="Q180" s="11" t="s">
        <v>4067</v>
      </c>
      <c r="R180" s="150" t="s">
        <v>4067</v>
      </c>
      <c r="T180" s="21">
        <f>IF(P180='Menu tendina'!A$5,0,IF(P180='Menu tendina'!A$4,'2. Private'!N180/2,IF(P180='Menu tendina'!A$3,'2. Private'!N180,IF(P180='Menu tendina'!A$2,'2. Private'!M180,0))))</f>
        <v>25</v>
      </c>
    </row>
    <row r="181" spans="1:20" x14ac:dyDescent="0.25">
      <c r="A181" s="15" t="s">
        <v>6347</v>
      </c>
      <c r="B181" s="15" t="s">
        <v>6243</v>
      </c>
      <c r="C181" s="16" t="s">
        <v>6343</v>
      </c>
      <c r="D181" s="16" t="s">
        <v>6276</v>
      </c>
      <c r="E181" s="16" t="s">
        <v>0</v>
      </c>
      <c r="F181" s="257">
        <v>10000</v>
      </c>
      <c r="G181" s="259" t="s">
        <v>618</v>
      </c>
      <c r="H181" s="15" t="s">
        <v>6274</v>
      </c>
      <c r="I181" s="15" t="s">
        <v>2</v>
      </c>
      <c r="J181" s="15" t="s">
        <v>6332</v>
      </c>
      <c r="K181" s="16" t="s">
        <v>4074</v>
      </c>
      <c r="L181" s="20" t="s">
        <v>0</v>
      </c>
      <c r="M181" s="22">
        <v>45</v>
      </c>
      <c r="N181" s="22">
        <v>25</v>
      </c>
      <c r="P181" s="11" t="s">
        <v>4170</v>
      </c>
      <c r="Q181" s="11" t="s">
        <v>4067</v>
      </c>
      <c r="R181" s="150" t="s">
        <v>4067</v>
      </c>
      <c r="T181" s="21">
        <f>IF(P181='Menu tendina'!A$5,0,IF(P181='Menu tendina'!A$4,'2. Private'!N181/2,IF(P181='Menu tendina'!A$3,'2. Private'!N181,IF(P181='Menu tendina'!A$2,'2. Private'!M181,0))))</f>
        <v>0</v>
      </c>
    </row>
    <row r="182" spans="1:20" x14ac:dyDescent="0.25">
      <c r="A182" s="9" t="s">
        <v>6347</v>
      </c>
      <c r="B182" s="9" t="s">
        <v>6243</v>
      </c>
      <c r="C182" s="11" t="s">
        <v>665</v>
      </c>
      <c r="D182" s="11">
        <v>3166</v>
      </c>
      <c r="E182" s="11">
        <v>126</v>
      </c>
      <c r="F182" s="256">
        <v>10000</v>
      </c>
      <c r="G182" s="161" t="s">
        <v>656</v>
      </c>
      <c r="H182" s="9" t="s">
        <v>6277</v>
      </c>
      <c r="I182" s="9" t="s">
        <v>2</v>
      </c>
      <c r="J182" s="9" t="s">
        <v>6331</v>
      </c>
      <c r="K182" s="11" t="s">
        <v>0</v>
      </c>
      <c r="L182" s="19">
        <v>1</v>
      </c>
      <c r="M182" s="21">
        <v>20</v>
      </c>
      <c r="N182" s="21">
        <v>10</v>
      </c>
      <c r="P182" s="11" t="s">
        <v>4167</v>
      </c>
      <c r="Q182" s="11" t="s">
        <v>8531</v>
      </c>
      <c r="R182" s="150" t="s">
        <v>8589</v>
      </c>
      <c r="T182" s="21">
        <f>IF(P182='Menu tendina'!A$5,0,IF(P182='Menu tendina'!A$4,'2. Private'!N182/2,IF(P182='Menu tendina'!A$3,'2. Private'!N182,IF(P182='Menu tendina'!A$2,'2. Private'!M182,0))))</f>
        <v>20</v>
      </c>
    </row>
    <row r="183" spans="1:20" x14ac:dyDescent="0.25">
      <c r="A183" s="15" t="s">
        <v>6347</v>
      </c>
      <c r="B183" s="15" t="s">
        <v>6243</v>
      </c>
      <c r="C183" s="16" t="s">
        <v>666</v>
      </c>
      <c r="D183" s="16" t="s">
        <v>6278</v>
      </c>
      <c r="E183" s="16" t="s">
        <v>0</v>
      </c>
      <c r="F183" s="257">
        <v>10000</v>
      </c>
      <c r="G183" s="259" t="s">
        <v>618</v>
      </c>
      <c r="H183" s="15" t="s">
        <v>6277</v>
      </c>
      <c r="I183" s="15" t="s">
        <v>2</v>
      </c>
      <c r="J183" s="15" t="s">
        <v>6330</v>
      </c>
      <c r="K183" s="16" t="s">
        <v>4074</v>
      </c>
      <c r="L183" s="20" t="s">
        <v>0</v>
      </c>
      <c r="M183" s="22">
        <v>45</v>
      </c>
      <c r="N183" s="22">
        <v>25</v>
      </c>
      <c r="P183" s="11" t="s">
        <v>4167</v>
      </c>
      <c r="Q183" s="11" t="s">
        <v>4067</v>
      </c>
      <c r="R183" s="150" t="s">
        <v>4067</v>
      </c>
      <c r="T183" s="21">
        <f>IF(P183='Menu tendina'!A$5,0,IF(P183='Menu tendina'!A$4,'2. Private'!N183/2,IF(P183='Menu tendina'!A$3,'2. Private'!N183,IF(P183='Menu tendina'!A$2,'2. Private'!M183,0))))</f>
        <v>45</v>
      </c>
    </row>
    <row r="184" spans="1:20" x14ac:dyDescent="0.25">
      <c r="A184" s="15" t="s">
        <v>6347</v>
      </c>
      <c r="B184" s="15" t="s">
        <v>6243</v>
      </c>
      <c r="C184" s="16" t="s">
        <v>6344</v>
      </c>
      <c r="D184" s="16" t="s">
        <v>6279</v>
      </c>
      <c r="E184" s="16" t="s">
        <v>0</v>
      </c>
      <c r="F184" s="257">
        <v>10000</v>
      </c>
      <c r="G184" s="259" t="s">
        <v>618</v>
      </c>
      <c r="H184" s="15" t="s">
        <v>6277</v>
      </c>
      <c r="I184" s="15" t="s">
        <v>2</v>
      </c>
      <c r="J184" s="15" t="s">
        <v>6332</v>
      </c>
      <c r="K184" s="16" t="s">
        <v>4074</v>
      </c>
      <c r="L184" s="20" t="s">
        <v>0</v>
      </c>
      <c r="M184" s="22">
        <v>45</v>
      </c>
      <c r="N184" s="22">
        <v>25</v>
      </c>
      <c r="P184" s="11" t="s">
        <v>4167</v>
      </c>
      <c r="Q184" s="11" t="s">
        <v>4067</v>
      </c>
      <c r="R184" s="150" t="s">
        <v>4067</v>
      </c>
      <c r="T184" s="21">
        <f>IF(P184='Menu tendina'!A$5,0,IF(P184='Menu tendina'!A$4,'2. Private'!N184/2,IF(P184='Menu tendina'!A$3,'2. Private'!N184,IF(P184='Menu tendina'!A$2,'2. Private'!M184,0))))</f>
        <v>45</v>
      </c>
    </row>
    <row r="185" spans="1:20" x14ac:dyDescent="0.25">
      <c r="A185" s="9" t="s">
        <v>6347</v>
      </c>
      <c r="B185" s="9" t="s">
        <v>6243</v>
      </c>
      <c r="C185" s="11" t="s">
        <v>667</v>
      </c>
      <c r="D185" s="11">
        <v>3167</v>
      </c>
      <c r="E185" s="11">
        <v>127</v>
      </c>
      <c r="F185" s="256">
        <v>10000</v>
      </c>
      <c r="G185" s="161" t="s">
        <v>656</v>
      </c>
      <c r="H185" s="9" t="s">
        <v>6280</v>
      </c>
      <c r="I185" s="9" t="s">
        <v>2</v>
      </c>
      <c r="J185" s="9" t="s">
        <v>6331</v>
      </c>
      <c r="K185" s="11" t="s">
        <v>0</v>
      </c>
      <c r="L185" s="19">
        <v>1</v>
      </c>
      <c r="M185" s="21">
        <v>20</v>
      </c>
      <c r="N185" s="21">
        <v>10</v>
      </c>
      <c r="P185" s="11" t="s">
        <v>4167</v>
      </c>
      <c r="Q185" s="11" t="s">
        <v>8531</v>
      </c>
      <c r="R185" s="150" t="s">
        <v>8590</v>
      </c>
      <c r="T185" s="21">
        <f>IF(P185='Menu tendina'!A$5,0,IF(P185='Menu tendina'!A$4,'2. Private'!N185/2,IF(P185='Menu tendina'!A$3,'2. Private'!N185,IF(P185='Menu tendina'!A$2,'2. Private'!M185,0))))</f>
        <v>20</v>
      </c>
    </row>
    <row r="186" spans="1:20" x14ac:dyDescent="0.25">
      <c r="A186" s="15" t="s">
        <v>6347</v>
      </c>
      <c r="B186" s="15" t="s">
        <v>6243</v>
      </c>
      <c r="C186" s="16" t="s">
        <v>668</v>
      </c>
      <c r="D186" s="16" t="s">
        <v>6281</v>
      </c>
      <c r="E186" s="16" t="s">
        <v>0</v>
      </c>
      <c r="F186" s="257">
        <v>10000</v>
      </c>
      <c r="G186" s="259" t="s">
        <v>618</v>
      </c>
      <c r="H186" s="15" t="s">
        <v>6280</v>
      </c>
      <c r="I186" s="15" t="s">
        <v>2</v>
      </c>
      <c r="J186" s="15" t="s">
        <v>6330</v>
      </c>
      <c r="K186" s="16" t="s">
        <v>4074</v>
      </c>
      <c r="L186" s="20" t="s">
        <v>0</v>
      </c>
      <c r="M186" s="22">
        <v>45</v>
      </c>
      <c r="N186" s="22">
        <v>25</v>
      </c>
      <c r="P186" s="11" t="s">
        <v>4167</v>
      </c>
      <c r="Q186" s="11" t="s">
        <v>4067</v>
      </c>
      <c r="R186" s="150" t="s">
        <v>4067</v>
      </c>
      <c r="T186" s="21">
        <f>IF(P186='Menu tendina'!A$5,0,IF(P186='Menu tendina'!A$4,'2. Private'!N186/2,IF(P186='Menu tendina'!A$3,'2. Private'!N186,IF(P186='Menu tendina'!A$2,'2. Private'!M186,0))))</f>
        <v>45</v>
      </c>
    </row>
    <row r="187" spans="1:20" x14ac:dyDescent="0.25">
      <c r="A187" s="15" t="s">
        <v>6347</v>
      </c>
      <c r="B187" s="15" t="s">
        <v>6243</v>
      </c>
      <c r="C187" s="16" t="s">
        <v>6345</v>
      </c>
      <c r="D187" s="16" t="s">
        <v>6282</v>
      </c>
      <c r="E187" s="16" t="s">
        <v>0</v>
      </c>
      <c r="F187" s="257">
        <v>10000</v>
      </c>
      <c r="G187" s="259" t="s">
        <v>618</v>
      </c>
      <c r="H187" s="15" t="s">
        <v>6280</v>
      </c>
      <c r="I187" s="15" t="s">
        <v>2</v>
      </c>
      <c r="J187" s="15" t="s">
        <v>6332</v>
      </c>
      <c r="K187" s="16" t="s">
        <v>4074</v>
      </c>
      <c r="L187" s="20" t="s">
        <v>0</v>
      </c>
      <c r="M187" s="22">
        <v>45</v>
      </c>
      <c r="N187" s="22">
        <v>25</v>
      </c>
      <c r="P187" s="11" t="s">
        <v>4170</v>
      </c>
      <c r="Q187" s="11" t="s">
        <v>4067</v>
      </c>
      <c r="R187" s="150" t="s">
        <v>4067</v>
      </c>
      <c r="T187" s="21">
        <f>IF(P187='Menu tendina'!A$5,0,IF(P187='Menu tendina'!A$4,'2. Private'!N187/2,IF(P187='Menu tendina'!A$3,'2. Private'!N187,IF(P187='Menu tendina'!A$2,'2. Private'!M187,0))))</f>
        <v>0</v>
      </c>
    </row>
    <row r="188" spans="1:20" x14ac:dyDescent="0.25">
      <c r="A188" s="9" t="s">
        <v>6347</v>
      </c>
      <c r="B188" s="9" t="s">
        <v>6243</v>
      </c>
      <c r="C188" s="11" t="s">
        <v>669</v>
      </c>
      <c r="D188" s="11">
        <v>3168</v>
      </c>
      <c r="E188" s="11">
        <v>128</v>
      </c>
      <c r="F188" s="256">
        <v>10000</v>
      </c>
      <c r="G188" s="161" t="s">
        <v>656</v>
      </c>
      <c r="H188" s="9" t="s">
        <v>6283</v>
      </c>
      <c r="I188" s="9" t="s">
        <v>2</v>
      </c>
      <c r="J188" s="9" t="s">
        <v>6331</v>
      </c>
      <c r="K188" s="11" t="s">
        <v>0</v>
      </c>
      <c r="L188" s="19">
        <v>1</v>
      </c>
      <c r="M188" s="21">
        <v>20</v>
      </c>
      <c r="N188" s="21">
        <v>10</v>
      </c>
      <c r="P188" s="11" t="s">
        <v>4167</v>
      </c>
      <c r="Q188" s="11" t="s">
        <v>8531</v>
      </c>
      <c r="R188" s="150" t="s">
        <v>8591</v>
      </c>
      <c r="T188" s="21">
        <f>IF(P188='Menu tendina'!A$5,0,IF(P188='Menu tendina'!A$4,'2. Private'!N188/2,IF(P188='Menu tendina'!A$3,'2. Private'!N188,IF(P188='Menu tendina'!A$2,'2. Private'!M188,0))))</f>
        <v>20</v>
      </c>
    </row>
    <row r="189" spans="1:20" x14ac:dyDescent="0.25">
      <c r="A189" s="15" t="s">
        <v>6347</v>
      </c>
      <c r="B189" s="15" t="s">
        <v>6243</v>
      </c>
      <c r="C189" s="16" t="s">
        <v>670</v>
      </c>
      <c r="D189" s="16" t="s">
        <v>6284</v>
      </c>
      <c r="E189" s="16" t="s">
        <v>0</v>
      </c>
      <c r="F189" s="257">
        <v>10000</v>
      </c>
      <c r="G189" s="259" t="s">
        <v>618</v>
      </c>
      <c r="H189" s="15" t="s">
        <v>6283</v>
      </c>
      <c r="I189" s="15" t="s">
        <v>2</v>
      </c>
      <c r="J189" s="15" t="s">
        <v>6330</v>
      </c>
      <c r="K189" s="16" t="s">
        <v>4074</v>
      </c>
      <c r="L189" s="20" t="s">
        <v>0</v>
      </c>
      <c r="M189" s="22">
        <v>45</v>
      </c>
      <c r="N189" s="22">
        <v>25</v>
      </c>
      <c r="P189" s="11" t="s">
        <v>4167</v>
      </c>
      <c r="Q189" s="11" t="s">
        <v>4067</v>
      </c>
      <c r="R189" s="150" t="s">
        <v>4067</v>
      </c>
      <c r="T189" s="21">
        <f>IF(P189='Menu tendina'!A$5,0,IF(P189='Menu tendina'!A$4,'2. Private'!N189/2,IF(P189='Menu tendina'!A$3,'2. Private'!N189,IF(P189='Menu tendina'!A$2,'2. Private'!M189,0))))</f>
        <v>45</v>
      </c>
    </row>
    <row r="190" spans="1:20" x14ac:dyDescent="0.25">
      <c r="A190" s="15" t="s">
        <v>6347</v>
      </c>
      <c r="B190" s="15" t="s">
        <v>6243</v>
      </c>
      <c r="C190" s="16" t="s">
        <v>6346</v>
      </c>
      <c r="D190" s="16" t="s">
        <v>6285</v>
      </c>
      <c r="E190" s="16" t="s">
        <v>0</v>
      </c>
      <c r="F190" s="257">
        <v>10000</v>
      </c>
      <c r="G190" s="259" t="s">
        <v>618</v>
      </c>
      <c r="H190" s="15" t="s">
        <v>6283</v>
      </c>
      <c r="I190" s="15" t="s">
        <v>2</v>
      </c>
      <c r="J190" s="15" t="s">
        <v>6332</v>
      </c>
      <c r="K190" s="16" t="s">
        <v>4074</v>
      </c>
      <c r="L190" s="20" t="s">
        <v>0</v>
      </c>
      <c r="M190" s="22">
        <v>45</v>
      </c>
      <c r="N190" s="22">
        <v>25</v>
      </c>
      <c r="P190" s="11" t="s">
        <v>4170</v>
      </c>
      <c r="Q190" s="11" t="s">
        <v>4067</v>
      </c>
      <c r="R190" s="150" t="s">
        <v>4067</v>
      </c>
      <c r="T190" s="21">
        <f>IF(P190='Menu tendina'!A$5,0,IF(P190='Menu tendina'!A$4,'2. Private'!N190/2,IF(P190='Menu tendina'!A$3,'2. Private'!N190,IF(P190='Menu tendina'!A$2,'2. Private'!M190,0))))</f>
        <v>0</v>
      </c>
    </row>
    <row r="191" spans="1:20" x14ac:dyDescent="0.25">
      <c r="A191" s="9" t="s">
        <v>6347</v>
      </c>
      <c r="B191" s="9" t="s">
        <v>6243</v>
      </c>
      <c r="C191" s="11" t="s">
        <v>671</v>
      </c>
      <c r="D191" s="11">
        <v>3169</v>
      </c>
      <c r="E191" s="11">
        <v>66</v>
      </c>
      <c r="F191" s="256" t="s">
        <v>369</v>
      </c>
      <c r="G191" s="161" t="s">
        <v>0</v>
      </c>
      <c r="H191" s="9" t="s">
        <v>672</v>
      </c>
      <c r="I191" s="9" t="s">
        <v>112</v>
      </c>
      <c r="J191" s="9"/>
      <c r="K191" s="11" t="s">
        <v>0</v>
      </c>
      <c r="L191" s="19">
        <v>1</v>
      </c>
      <c r="M191" s="21">
        <v>70</v>
      </c>
      <c r="N191" s="21">
        <v>35</v>
      </c>
      <c r="P191" s="11" t="s">
        <v>4167</v>
      </c>
      <c r="Q191" s="11" t="s">
        <v>4171</v>
      </c>
      <c r="R191" s="150" t="s">
        <v>8571</v>
      </c>
      <c r="T191" s="21">
        <f>IF(P191='Menu tendina'!A$5,0,IF(P191='Menu tendina'!A$4,'2. Private'!N191/2,IF(P191='Menu tendina'!A$3,'2. Private'!N191,IF(P191='Menu tendina'!A$2,'2. Private'!M191,0))))</f>
        <v>70</v>
      </c>
    </row>
    <row r="192" spans="1:20" x14ac:dyDescent="0.25">
      <c r="A192" s="9" t="s">
        <v>6347</v>
      </c>
      <c r="B192" s="9" t="s">
        <v>6243</v>
      </c>
      <c r="C192" s="11" t="s">
        <v>673</v>
      </c>
      <c r="D192" s="11">
        <v>3170</v>
      </c>
      <c r="E192" s="11">
        <v>67</v>
      </c>
      <c r="F192" s="256" t="s">
        <v>369</v>
      </c>
      <c r="G192" s="161" t="s">
        <v>0</v>
      </c>
      <c r="H192" s="9" t="s">
        <v>674</v>
      </c>
      <c r="I192" s="9" t="s">
        <v>2</v>
      </c>
      <c r="J192" s="9"/>
      <c r="K192" s="11" t="s">
        <v>0</v>
      </c>
      <c r="L192" s="19">
        <v>40</v>
      </c>
      <c r="M192" s="21">
        <v>7</v>
      </c>
      <c r="N192" s="21">
        <v>4</v>
      </c>
      <c r="P192" s="11" t="s">
        <v>4167</v>
      </c>
      <c r="Q192" s="11" t="s">
        <v>8531</v>
      </c>
      <c r="R192" s="150" t="s">
        <v>8583</v>
      </c>
      <c r="T192" s="21">
        <f>IF(P192='Menu tendina'!A$5,0,IF(P192='Menu tendina'!A$4,'2. Private'!N192/2,IF(P192='Menu tendina'!A$3,'2. Private'!N192,IF(P192='Menu tendina'!A$2,'2. Private'!M192,0))))</f>
        <v>7</v>
      </c>
    </row>
    <row r="193" spans="1:20" x14ac:dyDescent="0.25">
      <c r="A193" s="9" t="s">
        <v>6347</v>
      </c>
      <c r="B193" s="9" t="s">
        <v>6243</v>
      </c>
      <c r="C193" s="11" t="s">
        <v>675</v>
      </c>
      <c r="D193" s="11">
        <v>3171</v>
      </c>
      <c r="E193" s="11">
        <v>68</v>
      </c>
      <c r="F193" s="256" t="s">
        <v>369</v>
      </c>
      <c r="G193" s="161" t="s">
        <v>0</v>
      </c>
      <c r="H193" s="9" t="s">
        <v>676</v>
      </c>
      <c r="I193" s="9" t="s">
        <v>2</v>
      </c>
      <c r="J193" s="9"/>
      <c r="K193" s="11" t="s">
        <v>0</v>
      </c>
      <c r="L193" s="19">
        <v>10</v>
      </c>
      <c r="M193" s="21">
        <v>20</v>
      </c>
      <c r="N193" s="21">
        <v>8</v>
      </c>
      <c r="P193" s="11" t="s">
        <v>4167</v>
      </c>
      <c r="Q193" s="11" t="s">
        <v>8531</v>
      </c>
      <c r="R193" s="150" t="s">
        <v>8649</v>
      </c>
      <c r="T193" s="21">
        <f>IF(P193='Menu tendina'!A$5,0,IF(P193='Menu tendina'!A$4,'2. Private'!N193/2,IF(P193='Menu tendina'!A$3,'2. Private'!N193,IF(P193='Menu tendina'!A$2,'2. Private'!M193,0))))</f>
        <v>20</v>
      </c>
    </row>
    <row r="194" spans="1:20" x14ac:dyDescent="0.25">
      <c r="A194" s="9" t="s">
        <v>6347</v>
      </c>
      <c r="B194" s="9" t="s">
        <v>6243</v>
      </c>
      <c r="C194" s="11" t="s">
        <v>677</v>
      </c>
      <c r="D194" s="11">
        <v>3172</v>
      </c>
      <c r="E194" s="11">
        <v>69</v>
      </c>
      <c r="F194" s="256" t="s">
        <v>369</v>
      </c>
      <c r="G194" s="161" t="s">
        <v>0</v>
      </c>
      <c r="H194" s="9" t="s">
        <v>678</v>
      </c>
      <c r="I194" s="9" t="s">
        <v>112</v>
      </c>
      <c r="J194" s="9"/>
      <c r="K194" s="11" t="s">
        <v>0</v>
      </c>
      <c r="L194" s="19">
        <v>2</v>
      </c>
      <c r="M194" s="21">
        <v>55</v>
      </c>
      <c r="N194" s="21">
        <v>25</v>
      </c>
      <c r="P194" s="11" t="s">
        <v>4167</v>
      </c>
      <c r="Q194" s="11" t="s">
        <v>4171</v>
      </c>
      <c r="R194" s="150" t="s">
        <v>8571</v>
      </c>
      <c r="T194" s="21">
        <f>IF(P194='Menu tendina'!A$5,0,IF(P194='Menu tendina'!A$4,'2. Private'!N194/2,IF(P194='Menu tendina'!A$3,'2. Private'!N194,IF(P194='Menu tendina'!A$2,'2. Private'!M194,0))))</f>
        <v>55</v>
      </c>
    </row>
    <row r="195" spans="1:20" x14ac:dyDescent="0.25">
      <c r="A195" s="9" t="s">
        <v>6347</v>
      </c>
      <c r="B195" s="9" t="s">
        <v>6243</v>
      </c>
      <c r="C195" s="11" t="s">
        <v>679</v>
      </c>
      <c r="D195" s="11">
        <v>3173</v>
      </c>
      <c r="E195" s="11">
        <v>70</v>
      </c>
      <c r="F195" s="256" t="s">
        <v>369</v>
      </c>
      <c r="G195" s="161" t="s">
        <v>0</v>
      </c>
      <c r="H195" s="9" t="s">
        <v>680</v>
      </c>
      <c r="I195" s="9" t="s">
        <v>173</v>
      </c>
      <c r="J195" s="9"/>
      <c r="K195" s="11" t="s">
        <v>0</v>
      </c>
      <c r="L195" s="19">
        <v>2</v>
      </c>
      <c r="M195" s="21">
        <v>55</v>
      </c>
      <c r="N195" s="21">
        <v>25</v>
      </c>
      <c r="P195" s="11" t="s">
        <v>4167</v>
      </c>
      <c r="Q195" s="11" t="s">
        <v>8531</v>
      </c>
      <c r="R195" s="150" t="s">
        <v>8584</v>
      </c>
      <c r="T195" s="21">
        <f>IF(P195='Menu tendina'!A$5,0,IF(P195='Menu tendina'!A$4,'2. Private'!N195/2,IF(P195='Menu tendina'!A$3,'2. Private'!N195,IF(P195='Menu tendina'!A$2,'2. Private'!M195,0))))</f>
        <v>55</v>
      </c>
    </row>
    <row r="196" spans="1:20" x14ac:dyDescent="0.25">
      <c r="A196" s="9" t="s">
        <v>6347</v>
      </c>
      <c r="B196" s="9" t="s">
        <v>6243</v>
      </c>
      <c r="C196" s="11" t="s">
        <v>681</v>
      </c>
      <c r="D196" s="11">
        <v>3174</v>
      </c>
      <c r="E196" s="11">
        <v>71</v>
      </c>
      <c r="F196" s="256" t="s">
        <v>369</v>
      </c>
      <c r="G196" s="161" t="s">
        <v>0</v>
      </c>
      <c r="H196" s="9" t="s">
        <v>682</v>
      </c>
      <c r="I196" s="9" t="s">
        <v>112</v>
      </c>
      <c r="J196" s="9"/>
      <c r="K196" s="11" t="s">
        <v>0</v>
      </c>
      <c r="L196" s="19">
        <v>1</v>
      </c>
      <c r="M196" s="21">
        <v>35</v>
      </c>
      <c r="N196" s="21">
        <v>20</v>
      </c>
      <c r="P196" s="11" t="s">
        <v>4167</v>
      </c>
      <c r="Q196" s="11" t="s">
        <v>4171</v>
      </c>
      <c r="R196" s="150" t="s">
        <v>8571</v>
      </c>
      <c r="T196" s="21">
        <f>IF(P196='Menu tendina'!A$5,0,IF(P196='Menu tendina'!A$4,'2. Private'!N196/2,IF(P196='Menu tendina'!A$3,'2. Private'!N196,IF(P196='Menu tendina'!A$2,'2. Private'!M196,0))))</f>
        <v>35</v>
      </c>
    </row>
    <row r="197" spans="1:20" x14ac:dyDescent="0.25">
      <c r="A197" s="9" t="s">
        <v>6347</v>
      </c>
      <c r="B197" s="9" t="s">
        <v>6243</v>
      </c>
      <c r="C197" s="11" t="s">
        <v>683</v>
      </c>
      <c r="D197" s="11">
        <v>3175</v>
      </c>
      <c r="E197" s="11">
        <v>72</v>
      </c>
      <c r="F197" s="256" t="s">
        <v>369</v>
      </c>
      <c r="G197" s="161" t="s">
        <v>0</v>
      </c>
      <c r="H197" s="9" t="s">
        <v>684</v>
      </c>
      <c r="I197" s="9" t="s">
        <v>173</v>
      </c>
      <c r="J197" s="9"/>
      <c r="K197" s="11" t="s">
        <v>0</v>
      </c>
      <c r="L197" s="33">
        <v>1.5</v>
      </c>
      <c r="M197" s="21">
        <v>40</v>
      </c>
      <c r="N197" s="21">
        <v>20</v>
      </c>
      <c r="P197" s="11" t="s">
        <v>4167</v>
      </c>
      <c r="Q197" s="11" t="s">
        <v>8531</v>
      </c>
      <c r="R197" s="150" t="s">
        <v>8592</v>
      </c>
      <c r="T197" s="21">
        <f>IF(P197='Menu tendina'!A$5,0,IF(P197='Menu tendina'!A$4,'2. Private'!N197/2,IF(P197='Menu tendina'!A$3,'2. Private'!N197,IF(P197='Menu tendina'!A$2,'2. Private'!M197,0))))</f>
        <v>40</v>
      </c>
    </row>
    <row r="198" spans="1:20" x14ac:dyDescent="0.25">
      <c r="A198" s="9" t="s">
        <v>6347</v>
      </c>
      <c r="B198" s="9" t="s">
        <v>6243</v>
      </c>
      <c r="C198" s="11" t="s">
        <v>685</v>
      </c>
      <c r="D198" s="11">
        <v>3176</v>
      </c>
      <c r="E198" s="11">
        <v>73</v>
      </c>
      <c r="F198" s="256" t="s">
        <v>369</v>
      </c>
      <c r="G198" s="161" t="s">
        <v>0</v>
      </c>
      <c r="H198" s="9" t="s">
        <v>686</v>
      </c>
      <c r="I198" s="9" t="s">
        <v>173</v>
      </c>
      <c r="J198" s="9"/>
      <c r="K198" s="11" t="s">
        <v>0</v>
      </c>
      <c r="L198" s="33">
        <v>1.5</v>
      </c>
      <c r="M198" s="21">
        <v>40</v>
      </c>
      <c r="N198" s="21">
        <v>20</v>
      </c>
      <c r="P198" s="11" t="s">
        <v>4167</v>
      </c>
      <c r="Q198" s="11" t="s">
        <v>8531</v>
      </c>
      <c r="R198" s="150" t="s">
        <v>8593</v>
      </c>
      <c r="T198" s="21">
        <f>IF(P198='Menu tendina'!A$5,0,IF(P198='Menu tendina'!A$4,'2. Private'!N198/2,IF(P198='Menu tendina'!A$3,'2. Private'!N198,IF(P198='Menu tendina'!A$2,'2. Private'!M198,0))))</f>
        <v>40</v>
      </c>
    </row>
    <row r="199" spans="1:20" x14ac:dyDescent="0.25">
      <c r="A199" s="9" t="s">
        <v>6347</v>
      </c>
      <c r="B199" s="9" t="s">
        <v>6243</v>
      </c>
      <c r="C199" s="11" t="s">
        <v>687</v>
      </c>
      <c r="D199" s="11">
        <v>3177</v>
      </c>
      <c r="E199" s="11">
        <v>74</v>
      </c>
      <c r="F199" s="256" t="s">
        <v>369</v>
      </c>
      <c r="G199" s="161" t="s">
        <v>0</v>
      </c>
      <c r="H199" s="9" t="s">
        <v>688</v>
      </c>
      <c r="I199" s="9" t="s">
        <v>173</v>
      </c>
      <c r="J199" s="9"/>
      <c r="K199" s="11" t="s">
        <v>0</v>
      </c>
      <c r="L199" s="19">
        <v>1</v>
      </c>
      <c r="M199" s="21">
        <v>50</v>
      </c>
      <c r="N199" s="21">
        <v>25</v>
      </c>
      <c r="P199" s="11" t="s">
        <v>4167</v>
      </c>
      <c r="Q199" s="11" t="s">
        <v>8531</v>
      </c>
      <c r="R199" s="150" t="s">
        <v>8594</v>
      </c>
      <c r="T199" s="21">
        <f>IF(P199='Menu tendina'!A$5,0,IF(P199='Menu tendina'!A$4,'2. Private'!N199/2,IF(P199='Menu tendina'!A$3,'2. Private'!N199,IF(P199='Menu tendina'!A$2,'2. Private'!M199,0))))</f>
        <v>50</v>
      </c>
    </row>
    <row r="200" spans="1:20" x14ac:dyDescent="0.25">
      <c r="A200" s="9" t="s">
        <v>6347</v>
      </c>
      <c r="B200" s="9" t="s">
        <v>6243</v>
      </c>
      <c r="C200" s="11" t="s">
        <v>689</v>
      </c>
      <c r="D200" s="11">
        <v>3178</v>
      </c>
      <c r="E200" s="11">
        <v>75</v>
      </c>
      <c r="F200" s="256" t="s">
        <v>369</v>
      </c>
      <c r="G200" s="161" t="s">
        <v>0</v>
      </c>
      <c r="H200" s="9" t="s">
        <v>690</v>
      </c>
      <c r="I200" s="9" t="s">
        <v>173</v>
      </c>
      <c r="J200" s="9"/>
      <c r="K200" s="11" t="s">
        <v>0</v>
      </c>
      <c r="L200" s="33">
        <v>1.5</v>
      </c>
      <c r="M200" s="21">
        <v>40</v>
      </c>
      <c r="N200" s="21">
        <v>20</v>
      </c>
      <c r="P200" s="11" t="s">
        <v>4167</v>
      </c>
      <c r="Q200" s="11" t="s">
        <v>8531</v>
      </c>
      <c r="R200" s="150" t="s">
        <v>8595</v>
      </c>
      <c r="T200" s="21">
        <f>IF(P200='Menu tendina'!A$5,0,IF(P200='Menu tendina'!A$4,'2. Private'!N200/2,IF(P200='Menu tendina'!A$3,'2. Private'!N200,IF(P200='Menu tendina'!A$2,'2. Private'!M200,0))))</f>
        <v>40</v>
      </c>
    </row>
    <row r="201" spans="1:20" x14ac:dyDescent="0.25">
      <c r="A201" s="9" t="s">
        <v>6347</v>
      </c>
      <c r="B201" s="9" t="s">
        <v>6243</v>
      </c>
      <c r="C201" s="11" t="s">
        <v>691</v>
      </c>
      <c r="D201" s="11">
        <v>3179</v>
      </c>
      <c r="E201" s="11">
        <v>76</v>
      </c>
      <c r="F201" s="256" t="s">
        <v>369</v>
      </c>
      <c r="G201" s="161" t="s">
        <v>0</v>
      </c>
      <c r="H201" s="9" t="s">
        <v>692</v>
      </c>
      <c r="I201" s="9" t="s">
        <v>173</v>
      </c>
      <c r="J201" s="9"/>
      <c r="K201" s="11" t="s">
        <v>0</v>
      </c>
      <c r="L201" s="33">
        <v>1.5</v>
      </c>
      <c r="M201" s="21">
        <v>40</v>
      </c>
      <c r="N201" s="21">
        <v>20</v>
      </c>
      <c r="P201" s="11" t="s">
        <v>4167</v>
      </c>
      <c r="Q201" s="11" t="s">
        <v>8531</v>
      </c>
      <c r="R201" s="150" t="s">
        <v>8596</v>
      </c>
      <c r="T201" s="21">
        <f>IF(P201='Menu tendina'!A$5,0,IF(P201='Menu tendina'!A$4,'2. Private'!N201/2,IF(P201='Menu tendina'!A$3,'2. Private'!N201,IF(P201='Menu tendina'!A$2,'2. Private'!M201,0))))</f>
        <v>40</v>
      </c>
    </row>
    <row r="202" spans="1:20" x14ac:dyDescent="0.25">
      <c r="A202" s="9" t="s">
        <v>6347</v>
      </c>
      <c r="B202" s="9" t="s">
        <v>6243</v>
      </c>
      <c r="C202" s="11" t="s">
        <v>693</v>
      </c>
      <c r="D202" s="11">
        <v>3180</v>
      </c>
      <c r="E202" s="11">
        <v>77</v>
      </c>
      <c r="F202" s="256" t="s">
        <v>369</v>
      </c>
      <c r="G202" s="161" t="s">
        <v>0</v>
      </c>
      <c r="H202" s="9" t="s">
        <v>694</v>
      </c>
      <c r="I202" s="9" t="s">
        <v>173</v>
      </c>
      <c r="J202" s="9"/>
      <c r="K202" s="11" t="s">
        <v>0</v>
      </c>
      <c r="L202" s="33">
        <v>1.5</v>
      </c>
      <c r="M202" s="21">
        <v>40</v>
      </c>
      <c r="N202" s="21">
        <v>20</v>
      </c>
      <c r="P202" s="11" t="s">
        <v>4167</v>
      </c>
      <c r="Q202" s="11" t="s">
        <v>8531</v>
      </c>
      <c r="R202" s="150" t="s">
        <v>8597</v>
      </c>
      <c r="T202" s="21">
        <f>IF(P202='Menu tendina'!A$5,0,IF(P202='Menu tendina'!A$4,'2. Private'!N202/2,IF(P202='Menu tendina'!A$3,'2. Private'!N202,IF(P202='Menu tendina'!A$2,'2. Private'!M202,0))))</f>
        <v>40</v>
      </c>
    </row>
    <row r="203" spans="1:20" x14ac:dyDescent="0.25">
      <c r="A203" s="9" t="s">
        <v>6347</v>
      </c>
      <c r="B203" s="9" t="s">
        <v>6243</v>
      </c>
      <c r="C203" s="11" t="s">
        <v>695</v>
      </c>
      <c r="D203" s="11">
        <v>3181</v>
      </c>
      <c r="E203" s="11">
        <v>78</v>
      </c>
      <c r="F203" s="256" t="s">
        <v>369</v>
      </c>
      <c r="G203" s="161" t="s">
        <v>0</v>
      </c>
      <c r="H203" s="9" t="s">
        <v>696</v>
      </c>
      <c r="I203" s="9" t="s">
        <v>173</v>
      </c>
      <c r="J203" s="9"/>
      <c r="K203" s="11" t="s">
        <v>0</v>
      </c>
      <c r="L203" s="33">
        <v>1.5</v>
      </c>
      <c r="M203" s="21">
        <v>40</v>
      </c>
      <c r="N203" s="21">
        <v>20</v>
      </c>
      <c r="P203" s="11" t="s">
        <v>4167</v>
      </c>
      <c r="Q203" s="11" t="s">
        <v>8531</v>
      </c>
      <c r="R203" s="150" t="s">
        <v>8598</v>
      </c>
      <c r="T203" s="21">
        <f>IF(P203='Menu tendina'!A$5,0,IF(P203='Menu tendina'!A$4,'2. Private'!N203/2,IF(P203='Menu tendina'!A$3,'2. Private'!N203,IF(P203='Menu tendina'!A$2,'2. Private'!M203,0))))</f>
        <v>40</v>
      </c>
    </row>
    <row r="204" spans="1:20" x14ac:dyDescent="0.25">
      <c r="A204" s="9" t="s">
        <v>6347</v>
      </c>
      <c r="B204" s="9" t="s">
        <v>6243</v>
      </c>
      <c r="C204" s="11" t="s">
        <v>697</v>
      </c>
      <c r="D204" s="11">
        <v>3183</v>
      </c>
      <c r="E204" s="11">
        <v>79</v>
      </c>
      <c r="F204" s="256" t="s">
        <v>369</v>
      </c>
      <c r="G204" s="161" t="s">
        <v>0</v>
      </c>
      <c r="H204" s="9" t="s">
        <v>6286</v>
      </c>
      <c r="I204" s="9" t="s">
        <v>173</v>
      </c>
      <c r="J204" s="9"/>
      <c r="K204" s="11" t="s">
        <v>0</v>
      </c>
      <c r="L204" s="19">
        <v>1</v>
      </c>
      <c r="M204" s="21">
        <v>50</v>
      </c>
      <c r="N204" s="21">
        <v>25</v>
      </c>
      <c r="P204" s="11" t="s">
        <v>4167</v>
      </c>
      <c r="Q204" s="11" t="s">
        <v>8531</v>
      </c>
      <c r="R204" s="150" t="s">
        <v>8601</v>
      </c>
      <c r="T204" s="21">
        <f>IF(P204='Menu tendina'!A$5,0,IF(P204='Menu tendina'!A$4,'2. Private'!N204/2,IF(P204='Menu tendina'!A$3,'2. Private'!N204,IF(P204='Menu tendina'!A$2,'2. Private'!M204,0))))</f>
        <v>50</v>
      </c>
    </row>
    <row r="205" spans="1:20" x14ac:dyDescent="0.25">
      <c r="A205" s="15" t="s">
        <v>6347</v>
      </c>
      <c r="B205" s="15" t="s">
        <v>6243</v>
      </c>
      <c r="C205" s="16" t="s">
        <v>698</v>
      </c>
      <c r="D205" s="16" t="s">
        <v>6287</v>
      </c>
      <c r="E205" s="16" t="s">
        <v>6288</v>
      </c>
      <c r="F205" s="257" t="s">
        <v>369</v>
      </c>
      <c r="G205" s="259" t="s">
        <v>0</v>
      </c>
      <c r="H205" s="15" t="s">
        <v>6333</v>
      </c>
      <c r="I205" s="15" t="s">
        <v>173</v>
      </c>
      <c r="J205" s="15" t="s">
        <v>6334</v>
      </c>
      <c r="K205" s="16" t="s">
        <v>4074</v>
      </c>
      <c r="L205" s="20" t="s">
        <v>0</v>
      </c>
      <c r="M205" s="22">
        <v>55</v>
      </c>
      <c r="N205" s="22">
        <v>25</v>
      </c>
      <c r="P205" s="11" t="s">
        <v>4167</v>
      </c>
      <c r="Q205" s="11" t="s">
        <v>8531</v>
      </c>
      <c r="R205" s="150" t="s">
        <v>8646</v>
      </c>
      <c r="T205" s="21">
        <f>IF(P205='Menu tendina'!A$5,0,IF(P205='Menu tendina'!A$4,'2. Private'!N205/2,IF(P205='Menu tendina'!A$3,'2. Private'!N205,IF(P205='Menu tendina'!A$2,'2. Private'!M205,0))))</f>
        <v>55</v>
      </c>
    </row>
    <row r="206" spans="1:20" x14ac:dyDescent="0.25">
      <c r="A206" s="15" t="s">
        <v>6347</v>
      </c>
      <c r="B206" s="15" t="s">
        <v>6243</v>
      </c>
      <c r="C206" s="16" t="s">
        <v>699</v>
      </c>
      <c r="D206" s="16" t="s">
        <v>6289</v>
      </c>
      <c r="E206" s="16" t="s">
        <v>6290</v>
      </c>
      <c r="F206" s="257" t="s">
        <v>369</v>
      </c>
      <c r="G206" s="259" t="s">
        <v>0</v>
      </c>
      <c r="H206" s="15" t="s">
        <v>6333</v>
      </c>
      <c r="I206" s="15" t="s">
        <v>173</v>
      </c>
      <c r="J206" s="15" t="s">
        <v>6335</v>
      </c>
      <c r="K206" s="16" t="s">
        <v>4074</v>
      </c>
      <c r="L206" s="20" t="s">
        <v>0</v>
      </c>
      <c r="M206" s="22">
        <v>120</v>
      </c>
      <c r="N206" s="22">
        <v>60</v>
      </c>
      <c r="P206" s="11" t="s">
        <v>4167</v>
      </c>
      <c r="Q206" s="11" t="s">
        <v>4171</v>
      </c>
      <c r="R206" s="150" t="s">
        <v>8571</v>
      </c>
      <c r="T206" s="21">
        <f>IF(P206='Menu tendina'!A$5,0,IF(P206='Menu tendina'!A$4,'2. Private'!N206/2,IF(P206='Menu tendina'!A$3,'2. Private'!N206,IF(P206='Menu tendina'!A$2,'2. Private'!M206,0))))</f>
        <v>120</v>
      </c>
    </row>
    <row r="207" spans="1:20" x14ac:dyDescent="0.25">
      <c r="A207" s="9" t="s">
        <v>6347</v>
      </c>
      <c r="B207" s="9" t="s">
        <v>6243</v>
      </c>
      <c r="C207" s="11" t="s">
        <v>700</v>
      </c>
      <c r="D207" s="11">
        <v>3184</v>
      </c>
      <c r="E207" s="11">
        <v>80</v>
      </c>
      <c r="F207" s="256" t="s">
        <v>369</v>
      </c>
      <c r="G207" s="161" t="s">
        <v>0</v>
      </c>
      <c r="H207" s="9" t="s">
        <v>701</v>
      </c>
      <c r="I207" s="9" t="s">
        <v>112</v>
      </c>
      <c r="J207" s="9"/>
      <c r="K207" s="11" t="s">
        <v>0</v>
      </c>
      <c r="L207" s="11">
        <v>1.5</v>
      </c>
      <c r="M207" s="21">
        <v>20</v>
      </c>
      <c r="N207" s="21">
        <v>10</v>
      </c>
      <c r="P207" s="11" t="s">
        <v>4167</v>
      </c>
      <c r="Q207" s="11" t="s">
        <v>8531</v>
      </c>
      <c r="R207" s="150" t="s">
        <v>8602</v>
      </c>
      <c r="T207" s="21">
        <f>IF(P207='Menu tendina'!A$5,0,IF(P207='Menu tendina'!A$4,'2. Private'!N207/2,IF(P207='Menu tendina'!A$3,'2. Private'!N207,IF(P207='Menu tendina'!A$2,'2. Private'!M207,0))))</f>
        <v>20</v>
      </c>
    </row>
    <row r="208" spans="1:20" x14ac:dyDescent="0.25">
      <c r="A208" s="15" t="s">
        <v>6347</v>
      </c>
      <c r="B208" s="15" t="s">
        <v>6243</v>
      </c>
      <c r="C208" s="16" t="s">
        <v>703</v>
      </c>
      <c r="D208" s="16" t="s">
        <v>6291</v>
      </c>
      <c r="E208" s="16" t="s">
        <v>6292</v>
      </c>
      <c r="F208" s="257" t="s">
        <v>369</v>
      </c>
      <c r="G208" s="259" t="s">
        <v>0</v>
      </c>
      <c r="H208" s="15" t="s">
        <v>701</v>
      </c>
      <c r="I208" s="15" t="s">
        <v>112</v>
      </c>
      <c r="J208" s="15" t="s">
        <v>6336</v>
      </c>
      <c r="K208" s="16" t="s">
        <v>4074</v>
      </c>
      <c r="L208" s="16">
        <v>1</v>
      </c>
      <c r="M208" s="22">
        <v>40</v>
      </c>
      <c r="N208" s="22">
        <v>18</v>
      </c>
      <c r="P208" s="11" t="s">
        <v>4167</v>
      </c>
      <c r="Q208" s="11" t="s">
        <v>4067</v>
      </c>
      <c r="R208" s="150" t="s">
        <v>4067</v>
      </c>
      <c r="T208" s="21">
        <f>IF(P208='Menu tendina'!A$5,0,IF(P208='Menu tendina'!A$4,'2. Private'!N208/2,IF(P208='Menu tendina'!A$3,'2. Private'!N208,IF(P208='Menu tendina'!A$2,'2. Private'!M208,0))))</f>
        <v>40</v>
      </c>
    </row>
    <row r="209" spans="1:20" x14ac:dyDescent="0.25">
      <c r="A209" s="9" t="s">
        <v>6347</v>
      </c>
      <c r="B209" s="9" t="s">
        <v>6243</v>
      </c>
      <c r="C209" s="11" t="s">
        <v>704</v>
      </c>
      <c r="D209" s="11">
        <v>3185</v>
      </c>
      <c r="E209" s="11">
        <v>81</v>
      </c>
      <c r="F209" s="256" t="s">
        <v>369</v>
      </c>
      <c r="G209" s="161" t="s">
        <v>0</v>
      </c>
      <c r="H209" s="9" t="s">
        <v>705</v>
      </c>
      <c r="I209" s="9" t="s">
        <v>112</v>
      </c>
      <c r="J209" s="9"/>
      <c r="K209" s="11" t="s">
        <v>0</v>
      </c>
      <c r="L209" s="11">
        <v>1.5</v>
      </c>
      <c r="M209" s="21">
        <v>20</v>
      </c>
      <c r="N209" s="21">
        <v>10</v>
      </c>
      <c r="P209" s="11" t="s">
        <v>4167</v>
      </c>
      <c r="Q209" s="11" t="s">
        <v>8531</v>
      </c>
      <c r="R209" s="150" t="s">
        <v>8603</v>
      </c>
      <c r="T209" s="21">
        <f>IF(P209='Menu tendina'!A$5,0,IF(P209='Menu tendina'!A$4,'2. Private'!N209/2,IF(P209='Menu tendina'!A$3,'2. Private'!N209,IF(P209='Menu tendina'!A$2,'2. Private'!M209,0))))</f>
        <v>20</v>
      </c>
    </row>
    <row r="210" spans="1:20" x14ac:dyDescent="0.25">
      <c r="A210" s="15" t="s">
        <v>6347</v>
      </c>
      <c r="B210" s="15" t="s">
        <v>6243</v>
      </c>
      <c r="C210" s="16" t="s">
        <v>706</v>
      </c>
      <c r="D210" s="16" t="s">
        <v>6294</v>
      </c>
      <c r="E210" s="16" t="s">
        <v>6295</v>
      </c>
      <c r="F210" s="257" t="s">
        <v>369</v>
      </c>
      <c r="G210" s="259" t="s">
        <v>0</v>
      </c>
      <c r="H210" s="15" t="s">
        <v>705</v>
      </c>
      <c r="I210" s="15" t="s">
        <v>112</v>
      </c>
      <c r="J210" s="15" t="s">
        <v>6336</v>
      </c>
      <c r="K210" s="16" t="s">
        <v>4074</v>
      </c>
      <c r="L210" s="16">
        <v>1</v>
      </c>
      <c r="M210" s="22">
        <v>35</v>
      </c>
      <c r="N210" s="22">
        <v>15</v>
      </c>
      <c r="P210" s="11" t="s">
        <v>4167</v>
      </c>
      <c r="Q210" s="11" t="s">
        <v>4067</v>
      </c>
      <c r="R210" s="150" t="s">
        <v>4067</v>
      </c>
      <c r="T210" s="21">
        <f>IF(P210='Menu tendina'!A$5,0,IF(P210='Menu tendina'!A$4,'2. Private'!N210/2,IF(P210='Menu tendina'!A$3,'2. Private'!N210,IF(P210='Menu tendina'!A$2,'2. Private'!M210,0))))</f>
        <v>35</v>
      </c>
    </row>
    <row r="211" spans="1:20" x14ac:dyDescent="0.25">
      <c r="A211" s="9" t="s">
        <v>6347</v>
      </c>
      <c r="B211" s="9" t="s">
        <v>6243</v>
      </c>
      <c r="C211" s="11" t="s">
        <v>707</v>
      </c>
      <c r="D211" s="11">
        <v>3186</v>
      </c>
      <c r="E211" s="11">
        <v>82</v>
      </c>
      <c r="F211" s="256" t="s">
        <v>369</v>
      </c>
      <c r="G211" s="161" t="s">
        <v>0</v>
      </c>
      <c r="H211" s="9" t="s">
        <v>708</v>
      </c>
      <c r="I211" s="9" t="s">
        <v>112</v>
      </c>
      <c r="J211" s="9"/>
      <c r="K211" s="11" t="s">
        <v>0</v>
      </c>
      <c r="L211" s="11">
        <v>1.5</v>
      </c>
      <c r="M211" s="21">
        <v>20</v>
      </c>
      <c r="N211" s="21">
        <v>10</v>
      </c>
      <c r="P211" s="11" t="s">
        <v>4167</v>
      </c>
      <c r="Q211" s="11" t="s">
        <v>8531</v>
      </c>
      <c r="R211" s="150" t="s">
        <v>8604</v>
      </c>
      <c r="T211" s="21">
        <f>IF(P211='Menu tendina'!A$5,0,IF(P211='Menu tendina'!A$4,'2. Private'!N211/2,IF(P211='Menu tendina'!A$3,'2. Private'!N211,IF(P211='Menu tendina'!A$2,'2. Private'!M211,0))))</f>
        <v>20</v>
      </c>
    </row>
    <row r="212" spans="1:20" x14ac:dyDescent="0.25">
      <c r="A212" s="15" t="s">
        <v>6347</v>
      </c>
      <c r="B212" s="15" t="s">
        <v>6243</v>
      </c>
      <c r="C212" s="16" t="s">
        <v>709</v>
      </c>
      <c r="D212" s="16" t="s">
        <v>6296</v>
      </c>
      <c r="E212" s="16" t="s">
        <v>6297</v>
      </c>
      <c r="F212" s="257" t="s">
        <v>369</v>
      </c>
      <c r="G212" s="259" t="s">
        <v>0</v>
      </c>
      <c r="H212" s="15" t="s">
        <v>708</v>
      </c>
      <c r="I212" s="15" t="s">
        <v>112</v>
      </c>
      <c r="J212" s="15" t="s">
        <v>6336</v>
      </c>
      <c r="K212" s="16" t="s">
        <v>4074</v>
      </c>
      <c r="L212" s="16">
        <v>1</v>
      </c>
      <c r="M212" s="22">
        <v>40</v>
      </c>
      <c r="N212" s="22">
        <v>18</v>
      </c>
      <c r="P212" s="11" t="s">
        <v>4167</v>
      </c>
      <c r="Q212" s="11" t="s">
        <v>4067</v>
      </c>
      <c r="R212" s="150" t="s">
        <v>4067</v>
      </c>
      <c r="T212" s="21">
        <f>IF(P212='Menu tendina'!A$5,0,IF(P212='Menu tendina'!A$4,'2. Private'!N212/2,IF(P212='Menu tendina'!A$3,'2. Private'!N212,IF(P212='Menu tendina'!A$2,'2. Private'!M212,0))))</f>
        <v>40</v>
      </c>
    </row>
    <row r="213" spans="1:20" x14ac:dyDescent="0.25">
      <c r="A213" s="9" t="s">
        <v>6347</v>
      </c>
      <c r="B213" s="9" t="s">
        <v>6243</v>
      </c>
      <c r="C213" s="11" t="s">
        <v>710</v>
      </c>
      <c r="D213" s="11">
        <v>3187</v>
      </c>
      <c r="E213" s="11">
        <v>83</v>
      </c>
      <c r="F213" s="256" t="s">
        <v>369</v>
      </c>
      <c r="G213" s="161" t="s">
        <v>0</v>
      </c>
      <c r="H213" s="9" t="s">
        <v>711</v>
      </c>
      <c r="I213" s="9" t="s">
        <v>112</v>
      </c>
      <c r="J213" s="9"/>
      <c r="K213" s="11" t="s">
        <v>0</v>
      </c>
      <c r="L213" s="11">
        <v>1.5</v>
      </c>
      <c r="M213" s="21">
        <v>20</v>
      </c>
      <c r="N213" s="21">
        <v>10</v>
      </c>
      <c r="P213" s="11" t="s">
        <v>4167</v>
      </c>
      <c r="Q213" s="11" t="s">
        <v>8531</v>
      </c>
      <c r="R213" s="150" t="s">
        <v>8605</v>
      </c>
      <c r="T213" s="21">
        <f>IF(P213='Menu tendina'!A$5,0,IF(P213='Menu tendina'!A$4,'2. Private'!N213/2,IF(P213='Menu tendina'!A$3,'2. Private'!N213,IF(P213='Menu tendina'!A$2,'2. Private'!M213,0))))</f>
        <v>20</v>
      </c>
    </row>
    <row r="214" spans="1:20" x14ac:dyDescent="0.25">
      <c r="A214" s="15" t="s">
        <v>6347</v>
      </c>
      <c r="B214" s="15" t="s">
        <v>6243</v>
      </c>
      <c r="C214" s="16" t="s">
        <v>712</v>
      </c>
      <c r="D214" s="16" t="s">
        <v>6298</v>
      </c>
      <c r="E214" s="16" t="s">
        <v>6299</v>
      </c>
      <c r="F214" s="257" t="s">
        <v>369</v>
      </c>
      <c r="G214" s="259" t="s">
        <v>0</v>
      </c>
      <c r="H214" s="15" t="s">
        <v>711</v>
      </c>
      <c r="I214" s="15" t="s">
        <v>112</v>
      </c>
      <c r="J214" s="15" t="s">
        <v>6336</v>
      </c>
      <c r="K214" s="16" t="s">
        <v>4074</v>
      </c>
      <c r="L214" s="16">
        <v>1</v>
      </c>
      <c r="M214" s="22">
        <v>40</v>
      </c>
      <c r="N214" s="22">
        <v>18</v>
      </c>
      <c r="P214" s="11" t="s">
        <v>4167</v>
      </c>
      <c r="Q214" s="11" t="s">
        <v>4067</v>
      </c>
      <c r="R214" s="150" t="s">
        <v>4067</v>
      </c>
      <c r="T214" s="21">
        <f>IF(P214='Menu tendina'!A$5,0,IF(P214='Menu tendina'!A$4,'2. Private'!N214/2,IF(P214='Menu tendina'!A$3,'2. Private'!N214,IF(P214='Menu tendina'!A$2,'2. Private'!M214,0))))</f>
        <v>40</v>
      </c>
    </row>
    <row r="215" spans="1:20" x14ac:dyDescent="0.25">
      <c r="A215" s="9" t="s">
        <v>6347</v>
      </c>
      <c r="B215" s="9" t="s">
        <v>6243</v>
      </c>
      <c r="C215" s="11" t="s">
        <v>713</v>
      </c>
      <c r="D215" s="11">
        <v>3188</v>
      </c>
      <c r="E215" s="11">
        <v>84</v>
      </c>
      <c r="F215" s="256" t="s">
        <v>369</v>
      </c>
      <c r="G215" s="161" t="s">
        <v>0</v>
      </c>
      <c r="H215" s="9" t="s">
        <v>714</v>
      </c>
      <c r="I215" s="9" t="s">
        <v>112</v>
      </c>
      <c r="J215" s="9"/>
      <c r="K215" s="11" t="s">
        <v>0</v>
      </c>
      <c r="L215" s="11">
        <v>1</v>
      </c>
      <c r="M215" s="21">
        <v>15</v>
      </c>
      <c r="N215" s="21">
        <v>8</v>
      </c>
      <c r="P215" s="11" t="s">
        <v>4167</v>
      </c>
      <c r="Q215" s="11" t="s">
        <v>8531</v>
      </c>
      <c r="R215" s="150" t="s">
        <v>8606</v>
      </c>
      <c r="T215" s="21">
        <f>IF(P215='Menu tendina'!A$5,0,IF(P215='Menu tendina'!A$4,'2. Private'!N215/2,IF(P215='Menu tendina'!A$3,'2. Private'!N215,IF(P215='Menu tendina'!A$2,'2. Private'!M215,0))))</f>
        <v>15</v>
      </c>
    </row>
    <row r="216" spans="1:20" x14ac:dyDescent="0.25">
      <c r="A216" s="9" t="s">
        <v>6347</v>
      </c>
      <c r="B216" s="9" t="s">
        <v>6243</v>
      </c>
      <c r="C216" s="11" t="s">
        <v>715</v>
      </c>
      <c r="D216" s="11">
        <v>3189</v>
      </c>
      <c r="E216" s="11">
        <v>85</v>
      </c>
      <c r="F216" s="256" t="s">
        <v>369</v>
      </c>
      <c r="G216" s="161" t="s">
        <v>0</v>
      </c>
      <c r="H216" s="9" t="s">
        <v>716</v>
      </c>
      <c r="I216" s="9" t="s">
        <v>173</v>
      </c>
      <c r="J216" s="9"/>
      <c r="K216" s="11" t="s">
        <v>0</v>
      </c>
      <c r="L216" s="11">
        <v>1</v>
      </c>
      <c r="M216" s="21">
        <v>20</v>
      </c>
      <c r="N216" s="21">
        <v>10</v>
      </c>
      <c r="P216" s="11" t="s">
        <v>4167</v>
      </c>
      <c r="Q216" s="11" t="s">
        <v>8531</v>
      </c>
      <c r="R216" s="156" t="s">
        <v>8607</v>
      </c>
      <c r="T216" s="21">
        <f>IF(P216='Menu tendina'!A$5,0,IF(P216='Menu tendina'!A$4,'2. Private'!N216/2,IF(P216='Menu tendina'!A$3,'2. Private'!N216,IF(P216='Menu tendina'!A$2,'2. Private'!M216,0))))</f>
        <v>20</v>
      </c>
    </row>
    <row r="217" spans="1:20" x14ac:dyDescent="0.25">
      <c r="A217" s="9" t="s">
        <v>6347</v>
      </c>
      <c r="B217" s="9" t="s">
        <v>6243</v>
      </c>
      <c r="C217" s="11" t="s">
        <v>717</v>
      </c>
      <c r="D217" s="11">
        <v>3190</v>
      </c>
      <c r="E217" s="11">
        <v>86</v>
      </c>
      <c r="F217" s="256" t="s">
        <v>369</v>
      </c>
      <c r="G217" s="161" t="s">
        <v>0</v>
      </c>
      <c r="H217" s="9" t="s">
        <v>718</v>
      </c>
      <c r="I217" s="9" t="s">
        <v>112</v>
      </c>
      <c r="J217" s="9"/>
      <c r="K217" s="11" t="s">
        <v>0</v>
      </c>
      <c r="L217" s="11">
        <v>1.5</v>
      </c>
      <c r="M217" s="21">
        <v>15</v>
      </c>
      <c r="N217" s="21">
        <v>8</v>
      </c>
      <c r="P217" s="11" t="s">
        <v>4167</v>
      </c>
      <c r="Q217" s="11" t="s">
        <v>8531</v>
      </c>
      <c r="R217" s="150" t="s">
        <v>8608</v>
      </c>
      <c r="T217" s="21">
        <f>IF(P217='Menu tendina'!A$5,0,IF(P217='Menu tendina'!A$4,'2. Private'!N217/2,IF(P217='Menu tendina'!A$3,'2. Private'!N217,IF(P217='Menu tendina'!A$2,'2. Private'!M217,0))))</f>
        <v>15</v>
      </c>
    </row>
    <row r="218" spans="1:20" x14ac:dyDescent="0.25">
      <c r="A218" s="9" t="s">
        <v>6347</v>
      </c>
      <c r="B218" s="9" t="s">
        <v>6243</v>
      </c>
      <c r="C218" s="11" t="s">
        <v>720</v>
      </c>
      <c r="D218" s="11">
        <v>3191</v>
      </c>
      <c r="E218" s="11">
        <v>87</v>
      </c>
      <c r="F218" s="256" t="s">
        <v>369</v>
      </c>
      <c r="G218" s="161" t="s">
        <v>0</v>
      </c>
      <c r="H218" s="9" t="s">
        <v>721</v>
      </c>
      <c r="I218" s="9" t="s">
        <v>112</v>
      </c>
      <c r="J218" s="9"/>
      <c r="K218" s="11" t="s">
        <v>0</v>
      </c>
      <c r="L218" s="11">
        <v>1.5</v>
      </c>
      <c r="M218" s="21">
        <v>15</v>
      </c>
      <c r="N218" s="21">
        <v>8</v>
      </c>
      <c r="P218" s="11" t="s">
        <v>4167</v>
      </c>
      <c r="Q218" s="11" t="s">
        <v>8531</v>
      </c>
      <c r="R218" s="150" t="s">
        <v>8609</v>
      </c>
      <c r="T218" s="21">
        <f>IF(P218='Menu tendina'!A$5,0,IF(P218='Menu tendina'!A$4,'2. Private'!N218/2,IF(P218='Menu tendina'!A$3,'2. Private'!N218,IF(P218='Menu tendina'!A$2,'2. Private'!M218,0))))</f>
        <v>15</v>
      </c>
    </row>
    <row r="219" spans="1:20" x14ac:dyDescent="0.25">
      <c r="A219" s="9" t="s">
        <v>6347</v>
      </c>
      <c r="B219" s="9" t="s">
        <v>6243</v>
      </c>
      <c r="C219" s="11" t="s">
        <v>722</v>
      </c>
      <c r="D219" s="11">
        <v>3192</v>
      </c>
      <c r="E219" s="11">
        <v>88</v>
      </c>
      <c r="F219" s="256" t="s">
        <v>369</v>
      </c>
      <c r="G219" s="161" t="s">
        <v>0</v>
      </c>
      <c r="H219" s="9" t="s">
        <v>723</v>
      </c>
      <c r="I219" s="9" t="s">
        <v>173</v>
      </c>
      <c r="J219" s="9"/>
      <c r="K219" s="11" t="s">
        <v>0</v>
      </c>
      <c r="L219" s="11">
        <v>1.5</v>
      </c>
      <c r="M219" s="21">
        <v>20</v>
      </c>
      <c r="N219" s="21">
        <v>10</v>
      </c>
      <c r="P219" s="11" t="s">
        <v>4167</v>
      </c>
      <c r="Q219" s="11" t="s">
        <v>8531</v>
      </c>
      <c r="R219" s="150" t="s">
        <v>8610</v>
      </c>
      <c r="T219" s="21">
        <f>IF(P219='Menu tendina'!A$5,0,IF(P219='Menu tendina'!A$4,'2. Private'!N219/2,IF(P219='Menu tendina'!A$3,'2. Private'!N219,IF(P219='Menu tendina'!A$2,'2. Private'!M219,0))))</f>
        <v>20</v>
      </c>
    </row>
    <row r="220" spans="1:20" x14ac:dyDescent="0.25">
      <c r="A220" s="9" t="s">
        <v>6347</v>
      </c>
      <c r="B220" s="9" t="s">
        <v>6243</v>
      </c>
      <c r="C220" s="11" t="s">
        <v>724</v>
      </c>
      <c r="D220" s="11">
        <v>3193</v>
      </c>
      <c r="E220" s="11">
        <v>89</v>
      </c>
      <c r="F220" s="256" t="s">
        <v>369</v>
      </c>
      <c r="G220" s="161" t="s">
        <v>0</v>
      </c>
      <c r="H220" s="9" t="s">
        <v>725</v>
      </c>
      <c r="I220" s="9" t="s">
        <v>173</v>
      </c>
      <c r="J220" s="9"/>
      <c r="K220" s="11" t="s">
        <v>0</v>
      </c>
      <c r="L220" s="11">
        <v>1.5</v>
      </c>
      <c r="M220" s="21">
        <v>25</v>
      </c>
      <c r="N220" s="21">
        <v>14</v>
      </c>
      <c r="P220" s="11" t="s">
        <v>4167</v>
      </c>
      <c r="Q220" s="11" t="s">
        <v>8531</v>
      </c>
      <c r="R220" s="150" t="s">
        <v>8611</v>
      </c>
      <c r="T220" s="21">
        <f>IF(P220='Menu tendina'!A$5,0,IF(P220='Menu tendina'!A$4,'2. Private'!N220/2,IF(P220='Menu tendina'!A$3,'2. Private'!N220,IF(P220='Menu tendina'!A$2,'2. Private'!M220,0))))</f>
        <v>25</v>
      </c>
    </row>
    <row r="221" spans="1:20" x14ac:dyDescent="0.25">
      <c r="A221" s="9" t="s">
        <v>6347</v>
      </c>
      <c r="B221" s="9" t="s">
        <v>6243</v>
      </c>
      <c r="C221" s="11" t="s">
        <v>726</v>
      </c>
      <c r="D221" s="11">
        <v>3194</v>
      </c>
      <c r="E221" s="11">
        <v>90</v>
      </c>
      <c r="F221" s="256" t="s">
        <v>369</v>
      </c>
      <c r="G221" s="161" t="s">
        <v>0</v>
      </c>
      <c r="H221" s="9" t="s">
        <v>727</v>
      </c>
      <c r="I221" s="9" t="s">
        <v>173</v>
      </c>
      <c r="J221" s="9"/>
      <c r="K221" s="11" t="s">
        <v>0</v>
      </c>
      <c r="L221" s="11">
        <v>1.5</v>
      </c>
      <c r="M221" s="21">
        <v>25</v>
      </c>
      <c r="N221" s="21">
        <v>14</v>
      </c>
      <c r="P221" s="11" t="s">
        <v>4167</v>
      </c>
      <c r="Q221" s="11" t="s">
        <v>8531</v>
      </c>
      <c r="R221" s="150" t="s">
        <v>8612</v>
      </c>
      <c r="T221" s="21">
        <f>IF(P221='Menu tendina'!A$5,0,IF(P221='Menu tendina'!A$4,'2. Private'!N221/2,IF(P221='Menu tendina'!A$3,'2. Private'!N221,IF(P221='Menu tendina'!A$2,'2. Private'!M221,0))))</f>
        <v>25</v>
      </c>
    </row>
    <row r="222" spans="1:20" x14ac:dyDescent="0.25">
      <c r="A222" s="9" t="s">
        <v>6347</v>
      </c>
      <c r="B222" s="9" t="s">
        <v>6243</v>
      </c>
      <c r="C222" s="11" t="s">
        <v>728</v>
      </c>
      <c r="D222" s="11">
        <v>3195</v>
      </c>
      <c r="E222" s="11">
        <v>91</v>
      </c>
      <c r="F222" s="256" t="s">
        <v>369</v>
      </c>
      <c r="G222" s="161" t="s">
        <v>0</v>
      </c>
      <c r="H222" s="9" t="s">
        <v>729</v>
      </c>
      <c r="I222" s="9" t="s">
        <v>112</v>
      </c>
      <c r="J222" s="9"/>
      <c r="K222" s="11" t="s">
        <v>0</v>
      </c>
      <c r="L222" s="11">
        <v>1</v>
      </c>
      <c r="M222" s="21">
        <v>70</v>
      </c>
      <c r="N222" s="21">
        <v>45</v>
      </c>
      <c r="P222" s="11" t="s">
        <v>4167</v>
      </c>
      <c r="Q222" s="11" t="s">
        <v>4172</v>
      </c>
      <c r="R222" s="150"/>
      <c r="T222" s="21">
        <f>IF(P222='Menu tendina'!A$5,0,IF(P222='Menu tendina'!A$4,'2. Private'!N222/2,IF(P222='Menu tendina'!A$3,'2. Private'!N222,IF(P222='Menu tendina'!A$2,'2. Private'!M222,0))))</f>
        <v>70</v>
      </c>
    </row>
    <row r="223" spans="1:20" x14ac:dyDescent="0.25">
      <c r="A223" s="9" t="s">
        <v>6347</v>
      </c>
      <c r="B223" s="9" t="s">
        <v>6243</v>
      </c>
      <c r="C223" s="11" t="s">
        <v>730</v>
      </c>
      <c r="D223" s="11">
        <v>3196</v>
      </c>
      <c r="E223" s="11">
        <v>92</v>
      </c>
      <c r="F223" s="256" t="s">
        <v>369</v>
      </c>
      <c r="G223" s="161" t="s">
        <v>0</v>
      </c>
      <c r="H223" s="9" t="s">
        <v>731</v>
      </c>
      <c r="I223" s="9" t="s">
        <v>112</v>
      </c>
      <c r="J223" s="9"/>
      <c r="K223" s="11" t="s">
        <v>0</v>
      </c>
      <c r="L223" s="11">
        <v>1</v>
      </c>
      <c r="M223" s="21">
        <v>80</v>
      </c>
      <c r="N223" s="21">
        <v>50</v>
      </c>
      <c r="P223" s="11" t="s">
        <v>4167</v>
      </c>
      <c r="Q223" s="11" t="s">
        <v>4172</v>
      </c>
      <c r="R223" s="150"/>
      <c r="T223" s="21">
        <f>IF(P223='Menu tendina'!A$5,0,IF(P223='Menu tendina'!A$4,'2. Private'!N223/2,IF(P223='Menu tendina'!A$3,'2. Private'!N223,IF(P223='Menu tendina'!A$2,'2. Private'!M223,0))))</f>
        <v>80</v>
      </c>
    </row>
    <row r="224" spans="1:20" x14ac:dyDescent="0.25">
      <c r="A224" s="9" t="s">
        <v>6347</v>
      </c>
      <c r="B224" s="9" t="s">
        <v>6243</v>
      </c>
      <c r="C224" s="11" t="s">
        <v>732</v>
      </c>
      <c r="D224" s="11">
        <v>3197</v>
      </c>
      <c r="E224" s="11">
        <v>93</v>
      </c>
      <c r="F224" s="256" t="s">
        <v>369</v>
      </c>
      <c r="G224" s="161" t="s">
        <v>0</v>
      </c>
      <c r="H224" s="9" t="s">
        <v>733</v>
      </c>
      <c r="I224" s="9" t="s">
        <v>173</v>
      </c>
      <c r="J224" s="9"/>
      <c r="K224" s="11" t="s">
        <v>0</v>
      </c>
      <c r="L224" s="11">
        <v>1</v>
      </c>
      <c r="M224" s="21">
        <v>45</v>
      </c>
      <c r="N224" s="21">
        <v>20</v>
      </c>
      <c r="P224" s="11" t="s">
        <v>4167</v>
      </c>
      <c r="Q224" s="11" t="s">
        <v>8532</v>
      </c>
      <c r="R224" s="150"/>
      <c r="T224" s="21">
        <f>IF(P224='Menu tendina'!A$5,0,IF(P224='Menu tendina'!A$4,'2. Private'!N224/2,IF(P224='Menu tendina'!A$3,'2. Private'!N224,IF(P224='Menu tendina'!A$2,'2. Private'!M224,0))))</f>
        <v>45</v>
      </c>
    </row>
    <row r="225" spans="1:20" x14ac:dyDescent="0.25">
      <c r="A225" s="9" t="s">
        <v>6347</v>
      </c>
      <c r="B225" s="9" t="s">
        <v>6243</v>
      </c>
      <c r="C225" s="11" t="s">
        <v>734</v>
      </c>
      <c r="D225" s="11">
        <v>3198</v>
      </c>
      <c r="E225" s="11">
        <v>94</v>
      </c>
      <c r="F225" s="256" t="s">
        <v>369</v>
      </c>
      <c r="G225" s="161" t="s">
        <v>0</v>
      </c>
      <c r="H225" s="9" t="s">
        <v>735</v>
      </c>
      <c r="I225" s="9" t="s">
        <v>173</v>
      </c>
      <c r="J225" s="9"/>
      <c r="K225" s="11" t="s">
        <v>0</v>
      </c>
      <c r="L225" s="11">
        <v>1</v>
      </c>
      <c r="M225" s="21">
        <v>30</v>
      </c>
      <c r="N225" s="21">
        <v>15</v>
      </c>
      <c r="P225" s="11" t="s">
        <v>4167</v>
      </c>
      <c r="Q225" s="11" t="s">
        <v>8531</v>
      </c>
      <c r="R225" s="150" t="s">
        <v>8613</v>
      </c>
      <c r="T225" s="21">
        <f>IF(P225='Menu tendina'!A$5,0,IF(P225='Menu tendina'!A$4,'2. Private'!N225/2,IF(P225='Menu tendina'!A$3,'2. Private'!N225,IF(P225='Menu tendina'!A$2,'2. Private'!M225,0))))</f>
        <v>30</v>
      </c>
    </row>
    <row r="226" spans="1:20" x14ac:dyDescent="0.25">
      <c r="A226" s="9" t="s">
        <v>6347</v>
      </c>
      <c r="B226" s="9" t="s">
        <v>6243</v>
      </c>
      <c r="C226" s="11" t="s">
        <v>737</v>
      </c>
      <c r="D226" s="11">
        <v>3199</v>
      </c>
      <c r="E226" s="11">
        <v>95</v>
      </c>
      <c r="F226" s="256" t="s">
        <v>369</v>
      </c>
      <c r="G226" s="161" t="s">
        <v>0</v>
      </c>
      <c r="H226" s="9" t="s">
        <v>738</v>
      </c>
      <c r="I226" s="9" t="s">
        <v>112</v>
      </c>
      <c r="J226" s="9"/>
      <c r="K226" s="11" t="s">
        <v>0</v>
      </c>
      <c r="L226" s="11">
        <v>5</v>
      </c>
      <c r="M226" s="21">
        <v>20</v>
      </c>
      <c r="N226" s="21">
        <v>10</v>
      </c>
      <c r="P226" s="11" t="s">
        <v>4167</v>
      </c>
      <c r="Q226" s="11" t="s">
        <v>8531</v>
      </c>
      <c r="R226" s="150" t="s">
        <v>8615</v>
      </c>
      <c r="T226" s="21">
        <f>IF(P226='Menu tendina'!A$5,0,IF(P226='Menu tendina'!A$4,'2. Private'!N226/2,IF(P226='Menu tendina'!A$3,'2. Private'!N226,IF(P226='Menu tendina'!A$2,'2. Private'!M226,0))))</f>
        <v>20</v>
      </c>
    </row>
    <row r="227" spans="1:20" x14ac:dyDescent="0.25">
      <c r="A227" s="9" t="s">
        <v>6347</v>
      </c>
      <c r="B227" s="9" t="s">
        <v>6243</v>
      </c>
      <c r="C227" s="11" t="s">
        <v>739</v>
      </c>
      <c r="D227" s="11">
        <v>3200</v>
      </c>
      <c r="E227" s="11">
        <v>96</v>
      </c>
      <c r="F227" s="256" t="s">
        <v>369</v>
      </c>
      <c r="G227" s="161" t="s">
        <v>0</v>
      </c>
      <c r="H227" s="9" t="s">
        <v>740</v>
      </c>
      <c r="I227" s="9" t="s">
        <v>112</v>
      </c>
      <c r="J227" s="9"/>
      <c r="K227" s="11" t="s">
        <v>0</v>
      </c>
      <c r="L227" s="11">
        <v>5</v>
      </c>
      <c r="M227" s="21">
        <v>20</v>
      </c>
      <c r="N227" s="21">
        <v>10</v>
      </c>
      <c r="P227" s="11" t="s">
        <v>4167</v>
      </c>
      <c r="Q227" s="11" t="s">
        <v>8531</v>
      </c>
      <c r="R227" s="150" t="s">
        <v>8616</v>
      </c>
      <c r="T227" s="21">
        <f>IF(P227='Menu tendina'!A$5,0,IF(P227='Menu tendina'!A$4,'2. Private'!N227/2,IF(P227='Menu tendina'!A$3,'2. Private'!N227,IF(P227='Menu tendina'!A$2,'2. Private'!M227,0))))</f>
        <v>20</v>
      </c>
    </row>
    <row r="228" spans="1:20" x14ac:dyDescent="0.25">
      <c r="A228" s="9" t="s">
        <v>6347</v>
      </c>
      <c r="B228" s="9" t="s">
        <v>6243</v>
      </c>
      <c r="C228" s="11" t="s">
        <v>741</v>
      </c>
      <c r="D228" s="11">
        <v>3201</v>
      </c>
      <c r="E228" s="11">
        <v>129</v>
      </c>
      <c r="F228" s="256">
        <v>10000</v>
      </c>
      <c r="G228" s="161" t="s">
        <v>656</v>
      </c>
      <c r="H228" s="9" t="s">
        <v>742</v>
      </c>
      <c r="I228" s="9" t="s">
        <v>112</v>
      </c>
      <c r="J228" s="9"/>
      <c r="K228" s="11" t="s">
        <v>0</v>
      </c>
      <c r="L228" s="11">
        <v>7.5</v>
      </c>
      <c r="M228" s="21">
        <v>35</v>
      </c>
      <c r="N228" s="21">
        <v>20</v>
      </c>
      <c r="P228" s="11" t="s">
        <v>4167</v>
      </c>
      <c r="Q228" s="11" t="s">
        <v>8531</v>
      </c>
      <c r="R228" s="150" t="s">
        <v>8617</v>
      </c>
      <c r="T228" s="21">
        <f>IF(P228='Menu tendina'!A$5,0,IF(P228='Menu tendina'!A$4,'2. Private'!N228/2,IF(P228='Menu tendina'!A$3,'2. Private'!N228,IF(P228='Menu tendina'!A$2,'2. Private'!M228,0))))</f>
        <v>35</v>
      </c>
    </row>
    <row r="229" spans="1:20" x14ac:dyDescent="0.25">
      <c r="A229" s="9" t="s">
        <v>6347</v>
      </c>
      <c r="B229" s="9" t="s">
        <v>6243</v>
      </c>
      <c r="C229" s="11" t="s">
        <v>744</v>
      </c>
      <c r="D229" s="11">
        <v>3202</v>
      </c>
      <c r="E229" s="11">
        <v>130</v>
      </c>
      <c r="F229" s="256">
        <v>10000</v>
      </c>
      <c r="G229" s="161" t="s">
        <v>656</v>
      </c>
      <c r="H229" s="9" t="s">
        <v>745</v>
      </c>
      <c r="I229" s="9" t="s">
        <v>112</v>
      </c>
      <c r="J229" s="9"/>
      <c r="K229" s="11" t="s">
        <v>0</v>
      </c>
      <c r="L229" s="11">
        <v>7.5</v>
      </c>
      <c r="M229" s="21">
        <v>200</v>
      </c>
      <c r="N229" s="21">
        <v>90</v>
      </c>
      <c r="P229" s="11" t="s">
        <v>4167</v>
      </c>
      <c r="Q229" s="11" t="s">
        <v>4171</v>
      </c>
      <c r="R229" s="150" t="s">
        <v>8571</v>
      </c>
      <c r="T229" s="21">
        <f>IF(P229='Menu tendina'!A$5,0,IF(P229='Menu tendina'!A$4,'2. Private'!N229/2,IF(P229='Menu tendina'!A$3,'2. Private'!N229,IF(P229='Menu tendina'!A$2,'2. Private'!M229,0))))</f>
        <v>200</v>
      </c>
    </row>
    <row r="230" spans="1:20" x14ac:dyDescent="0.25">
      <c r="A230" s="9" t="s">
        <v>6347</v>
      </c>
      <c r="B230" s="9" t="s">
        <v>6243</v>
      </c>
      <c r="C230" s="11" t="s">
        <v>747</v>
      </c>
      <c r="D230" s="11">
        <v>3203</v>
      </c>
      <c r="E230" s="11">
        <v>97</v>
      </c>
      <c r="F230" s="256" t="s">
        <v>369</v>
      </c>
      <c r="G230" s="161" t="s">
        <v>0</v>
      </c>
      <c r="H230" s="9" t="s">
        <v>748</v>
      </c>
      <c r="I230" s="9" t="s">
        <v>112</v>
      </c>
      <c r="J230" s="9"/>
      <c r="K230" s="11" t="s">
        <v>0</v>
      </c>
      <c r="L230" s="11">
        <v>2</v>
      </c>
      <c r="M230" s="21">
        <v>30</v>
      </c>
      <c r="N230" s="21">
        <v>15</v>
      </c>
      <c r="P230" s="11" t="s">
        <v>4167</v>
      </c>
      <c r="Q230" s="11" t="s">
        <v>8531</v>
      </c>
      <c r="R230" s="150" t="s">
        <v>8614</v>
      </c>
      <c r="T230" s="21">
        <f>IF(P230='Menu tendina'!A$5,0,IF(P230='Menu tendina'!A$4,'2. Private'!N230/2,IF(P230='Menu tendina'!A$3,'2. Private'!N230,IF(P230='Menu tendina'!A$2,'2. Private'!M230,0))))</f>
        <v>30</v>
      </c>
    </row>
    <row r="231" spans="1:20" x14ac:dyDescent="0.25">
      <c r="A231" s="9" t="s">
        <v>6347</v>
      </c>
      <c r="B231" s="9" t="s">
        <v>6243</v>
      </c>
      <c r="C231" s="11" t="s">
        <v>749</v>
      </c>
      <c r="D231" s="11">
        <v>3204</v>
      </c>
      <c r="E231" s="11">
        <v>131</v>
      </c>
      <c r="F231" s="256">
        <v>5000</v>
      </c>
      <c r="G231" s="161" t="s">
        <v>656</v>
      </c>
      <c r="H231" s="9" t="s">
        <v>750</v>
      </c>
      <c r="I231" s="9" t="s">
        <v>112</v>
      </c>
      <c r="J231" s="9"/>
      <c r="K231" s="11" t="s">
        <v>0</v>
      </c>
      <c r="L231" s="11">
        <v>2</v>
      </c>
      <c r="M231" s="21">
        <v>18</v>
      </c>
      <c r="N231" s="21">
        <v>10</v>
      </c>
      <c r="P231" s="11" t="s">
        <v>4167</v>
      </c>
      <c r="Q231" s="11" t="s">
        <v>4171</v>
      </c>
      <c r="R231" s="150" t="s">
        <v>8571</v>
      </c>
      <c r="T231" s="21">
        <f>IF(P231='Menu tendina'!A$5,0,IF(P231='Menu tendina'!A$4,'2. Private'!N231/2,IF(P231='Menu tendina'!A$3,'2. Private'!N231,IF(P231='Menu tendina'!A$2,'2. Private'!M231,0))))</f>
        <v>18</v>
      </c>
    </row>
    <row r="232" spans="1:20" x14ac:dyDescent="0.25">
      <c r="A232" s="9" t="s">
        <v>6347</v>
      </c>
      <c r="B232" s="9" t="s">
        <v>6243</v>
      </c>
      <c r="C232" s="11" t="s">
        <v>751</v>
      </c>
      <c r="D232" s="11">
        <v>3205</v>
      </c>
      <c r="E232" s="11">
        <v>132</v>
      </c>
      <c r="F232" s="256">
        <v>5000</v>
      </c>
      <c r="G232" s="161" t="s">
        <v>656</v>
      </c>
      <c r="H232" s="9" t="s">
        <v>752</v>
      </c>
      <c r="I232" s="9" t="s">
        <v>112</v>
      </c>
      <c r="J232" s="9"/>
      <c r="K232" s="11" t="s">
        <v>0</v>
      </c>
      <c r="L232" s="11">
        <v>10</v>
      </c>
      <c r="M232" s="21">
        <v>10</v>
      </c>
      <c r="N232" s="21">
        <v>5</v>
      </c>
      <c r="P232" s="11" t="s">
        <v>4167</v>
      </c>
      <c r="Q232" s="11" t="s">
        <v>8531</v>
      </c>
      <c r="R232" s="150" t="s">
        <v>8618</v>
      </c>
      <c r="T232" s="21">
        <f>IF(P232='Menu tendina'!A$5,0,IF(P232='Menu tendina'!A$4,'2. Private'!N232/2,IF(P232='Menu tendina'!A$3,'2. Private'!N232,IF(P232='Menu tendina'!A$2,'2. Private'!M232,0))))</f>
        <v>10</v>
      </c>
    </row>
    <row r="233" spans="1:20" x14ac:dyDescent="0.25">
      <c r="A233" s="9" t="s">
        <v>6347</v>
      </c>
      <c r="B233" s="9" t="s">
        <v>6243</v>
      </c>
      <c r="C233" s="11" t="s">
        <v>754</v>
      </c>
      <c r="D233" s="11">
        <v>3206</v>
      </c>
      <c r="E233" s="11">
        <v>133</v>
      </c>
      <c r="F233" s="256">
        <v>5000</v>
      </c>
      <c r="G233" s="161" t="s">
        <v>656</v>
      </c>
      <c r="H233" s="9" t="s">
        <v>755</v>
      </c>
      <c r="I233" s="9" t="s">
        <v>173</v>
      </c>
      <c r="J233" s="9"/>
      <c r="K233" s="11" t="s">
        <v>0</v>
      </c>
      <c r="L233" s="11">
        <v>5</v>
      </c>
      <c r="M233" s="21">
        <v>7</v>
      </c>
      <c r="N233" s="21">
        <v>4</v>
      </c>
      <c r="P233" s="11" t="s">
        <v>4167</v>
      </c>
      <c r="Q233" s="11" t="s">
        <v>8531</v>
      </c>
      <c r="R233" s="150" t="s">
        <v>8619</v>
      </c>
      <c r="T233" s="21">
        <f>IF(P233='Menu tendina'!A$5,0,IF(P233='Menu tendina'!A$4,'2. Private'!N233/2,IF(P233='Menu tendina'!A$3,'2. Private'!N233,IF(P233='Menu tendina'!A$2,'2. Private'!M233,0))))</f>
        <v>7</v>
      </c>
    </row>
    <row r="234" spans="1:20" x14ac:dyDescent="0.25">
      <c r="A234" s="9" t="s">
        <v>6347</v>
      </c>
      <c r="B234" s="9" t="s">
        <v>6243</v>
      </c>
      <c r="C234" s="11" t="s">
        <v>756</v>
      </c>
      <c r="D234" s="11">
        <v>3207</v>
      </c>
      <c r="E234" s="11">
        <v>134</v>
      </c>
      <c r="F234" s="256">
        <v>5000</v>
      </c>
      <c r="G234" s="161" t="s">
        <v>656</v>
      </c>
      <c r="H234" s="9" t="s">
        <v>757</v>
      </c>
      <c r="I234" s="9" t="s">
        <v>112</v>
      </c>
      <c r="J234" s="9"/>
      <c r="K234" s="11" t="s">
        <v>0</v>
      </c>
      <c r="L234" s="11">
        <v>2</v>
      </c>
      <c r="M234" s="21">
        <v>150</v>
      </c>
      <c r="N234" s="21">
        <v>80</v>
      </c>
      <c r="P234" s="11" t="s">
        <v>4167</v>
      </c>
      <c r="Q234" s="11" t="s">
        <v>4171</v>
      </c>
      <c r="R234" s="150" t="s">
        <v>8571</v>
      </c>
      <c r="T234" s="21">
        <f>IF(P234='Menu tendina'!A$5,0,IF(P234='Menu tendina'!A$4,'2. Private'!N234/2,IF(P234='Menu tendina'!A$3,'2. Private'!N234,IF(P234='Menu tendina'!A$2,'2. Private'!M234,0))))</f>
        <v>150</v>
      </c>
    </row>
    <row r="235" spans="1:20" x14ac:dyDescent="0.25">
      <c r="A235" s="9" t="s">
        <v>6347</v>
      </c>
      <c r="B235" s="9" t="s">
        <v>6243</v>
      </c>
      <c r="C235" s="11" t="s">
        <v>759</v>
      </c>
      <c r="D235" s="11">
        <v>3208</v>
      </c>
      <c r="E235" s="11">
        <v>98</v>
      </c>
      <c r="F235" s="256" t="s">
        <v>369</v>
      </c>
      <c r="G235" s="161" t="s">
        <v>0</v>
      </c>
      <c r="H235" s="9" t="s">
        <v>760</v>
      </c>
      <c r="I235" s="9" t="s">
        <v>173</v>
      </c>
      <c r="J235" s="9"/>
      <c r="K235" s="11" t="s">
        <v>0</v>
      </c>
      <c r="L235" s="11">
        <v>1</v>
      </c>
      <c r="M235" s="21">
        <v>20</v>
      </c>
      <c r="N235" s="21">
        <v>13</v>
      </c>
      <c r="P235" s="11" t="s">
        <v>4167</v>
      </c>
      <c r="Q235" s="11" t="s">
        <v>8531</v>
      </c>
      <c r="R235" s="150" t="s">
        <v>8620</v>
      </c>
      <c r="T235" s="21">
        <f>IF(P235='Menu tendina'!A$5,0,IF(P235='Menu tendina'!A$4,'2. Private'!N235/2,IF(P235='Menu tendina'!A$3,'2. Private'!N235,IF(P235='Menu tendina'!A$2,'2. Private'!M235,0))))</f>
        <v>20</v>
      </c>
    </row>
    <row r="236" spans="1:20" x14ac:dyDescent="0.25">
      <c r="A236" s="9" t="s">
        <v>6347</v>
      </c>
      <c r="B236" s="9" t="s">
        <v>6243</v>
      </c>
      <c r="C236" s="11" t="s">
        <v>762</v>
      </c>
      <c r="D236" s="11">
        <v>3209</v>
      </c>
      <c r="E236" s="11">
        <v>99</v>
      </c>
      <c r="F236" s="256" t="s">
        <v>369</v>
      </c>
      <c r="G236" s="161" t="s">
        <v>0</v>
      </c>
      <c r="H236" s="9" t="s">
        <v>763</v>
      </c>
      <c r="I236" s="9" t="s">
        <v>112</v>
      </c>
      <c r="J236" s="9"/>
      <c r="K236" s="11" t="s">
        <v>0</v>
      </c>
      <c r="L236" s="11">
        <v>10</v>
      </c>
      <c r="M236" s="21">
        <v>13</v>
      </c>
      <c r="N236" s="21">
        <v>7</v>
      </c>
      <c r="P236" s="11" t="s">
        <v>4167</v>
      </c>
      <c r="Q236" s="11" t="s">
        <v>8531</v>
      </c>
      <c r="R236" s="150" t="s">
        <v>8650</v>
      </c>
      <c r="T236" s="21">
        <f>IF(P236='Menu tendina'!A$5,0,IF(P236='Menu tendina'!A$4,'2. Private'!N236/2,IF(P236='Menu tendina'!A$3,'2. Private'!N236,IF(P236='Menu tendina'!A$2,'2. Private'!M236,0))))</f>
        <v>13</v>
      </c>
    </row>
    <row r="237" spans="1:20" x14ac:dyDescent="0.25">
      <c r="A237" s="9" t="s">
        <v>6347</v>
      </c>
      <c r="B237" s="9" t="s">
        <v>6243</v>
      </c>
      <c r="C237" s="11" t="s">
        <v>764</v>
      </c>
      <c r="D237" s="11">
        <v>3210</v>
      </c>
      <c r="E237" s="11">
        <v>100</v>
      </c>
      <c r="F237" s="256" t="s">
        <v>369</v>
      </c>
      <c r="G237" s="161" t="s">
        <v>0</v>
      </c>
      <c r="H237" s="9" t="s">
        <v>765</v>
      </c>
      <c r="I237" s="9" t="s">
        <v>112</v>
      </c>
      <c r="J237" s="9"/>
      <c r="K237" s="11" t="s">
        <v>0</v>
      </c>
      <c r="L237" s="11">
        <v>20</v>
      </c>
      <c r="M237" s="21">
        <v>6</v>
      </c>
      <c r="N237" s="21">
        <v>4</v>
      </c>
      <c r="P237" s="11" t="s">
        <v>4167</v>
      </c>
      <c r="Q237" s="11" t="s">
        <v>8531</v>
      </c>
      <c r="R237" s="150" t="s">
        <v>8621</v>
      </c>
      <c r="T237" s="21">
        <f>IF(P237='Menu tendina'!A$5,0,IF(P237='Menu tendina'!A$4,'2. Private'!N237/2,IF(P237='Menu tendina'!A$3,'2. Private'!N237,IF(P237='Menu tendina'!A$2,'2. Private'!M237,0))))</f>
        <v>6</v>
      </c>
    </row>
    <row r="238" spans="1:20" x14ac:dyDescent="0.25">
      <c r="A238" s="9" t="s">
        <v>6347</v>
      </c>
      <c r="B238" s="9" t="s">
        <v>6243</v>
      </c>
      <c r="C238" s="11" t="s">
        <v>766</v>
      </c>
      <c r="D238" s="11">
        <v>3211</v>
      </c>
      <c r="E238" s="11">
        <v>101</v>
      </c>
      <c r="F238" s="256" t="s">
        <v>369</v>
      </c>
      <c r="G238" s="161" t="s">
        <v>0</v>
      </c>
      <c r="H238" s="9" t="s">
        <v>767</v>
      </c>
      <c r="I238" s="9" t="s">
        <v>173</v>
      </c>
      <c r="J238" s="9"/>
      <c r="K238" s="11" t="s">
        <v>0</v>
      </c>
      <c r="L238" s="11">
        <v>5</v>
      </c>
      <c r="M238" s="21">
        <v>8</v>
      </c>
      <c r="N238" s="21">
        <v>4</v>
      </c>
      <c r="P238" s="11" t="s">
        <v>4167</v>
      </c>
      <c r="Q238" s="11" t="s">
        <v>8531</v>
      </c>
      <c r="R238" s="150" t="s">
        <v>8622</v>
      </c>
      <c r="T238" s="21">
        <f>IF(P238='Menu tendina'!A$5,0,IF(P238='Menu tendina'!A$4,'2. Private'!N238/2,IF(P238='Menu tendina'!A$3,'2. Private'!N238,IF(P238='Menu tendina'!A$2,'2. Private'!M238,0))))</f>
        <v>8</v>
      </c>
    </row>
    <row r="239" spans="1:20" x14ac:dyDescent="0.25">
      <c r="A239" s="9" t="s">
        <v>6347</v>
      </c>
      <c r="B239" s="9" t="s">
        <v>6243</v>
      </c>
      <c r="C239" s="11" t="s">
        <v>768</v>
      </c>
      <c r="D239" s="11">
        <v>3212</v>
      </c>
      <c r="E239" s="11">
        <v>102</v>
      </c>
      <c r="F239" s="256" t="s">
        <v>369</v>
      </c>
      <c r="G239" s="161" t="s">
        <v>0</v>
      </c>
      <c r="H239" s="9" t="s">
        <v>769</v>
      </c>
      <c r="I239" s="9" t="s">
        <v>173</v>
      </c>
      <c r="J239" s="9"/>
      <c r="K239" s="11" t="s">
        <v>0</v>
      </c>
      <c r="L239" s="11">
        <v>2</v>
      </c>
      <c r="M239" s="21">
        <v>40</v>
      </c>
      <c r="N239" s="21">
        <v>20</v>
      </c>
      <c r="P239" s="11" t="s">
        <v>4167</v>
      </c>
      <c r="Q239" s="11" t="s">
        <v>8531</v>
      </c>
      <c r="R239" s="150" t="s">
        <v>8623</v>
      </c>
      <c r="T239" s="21">
        <f>IF(P239='Menu tendina'!A$5,0,IF(P239='Menu tendina'!A$4,'2. Private'!N239/2,IF(P239='Menu tendina'!A$3,'2. Private'!N239,IF(P239='Menu tendina'!A$2,'2. Private'!M239,0))))</f>
        <v>40</v>
      </c>
    </row>
    <row r="240" spans="1:20" x14ac:dyDescent="0.25">
      <c r="A240" s="9" t="s">
        <v>6347</v>
      </c>
      <c r="B240" s="9" t="s">
        <v>6243</v>
      </c>
      <c r="C240" s="11" t="s">
        <v>770</v>
      </c>
      <c r="D240" s="11">
        <v>3213</v>
      </c>
      <c r="E240" s="11">
        <v>135</v>
      </c>
      <c r="F240" s="256">
        <v>1000</v>
      </c>
      <c r="G240" s="161" t="s">
        <v>656</v>
      </c>
      <c r="H240" s="9" t="s">
        <v>772</v>
      </c>
      <c r="I240" s="9" t="s">
        <v>173</v>
      </c>
      <c r="J240" s="9"/>
      <c r="K240" s="11" t="s">
        <v>0</v>
      </c>
      <c r="L240" s="11">
        <v>30</v>
      </c>
      <c r="M240" s="21">
        <v>8</v>
      </c>
      <c r="N240" s="21">
        <v>4</v>
      </c>
      <c r="P240" s="11" t="s">
        <v>4167</v>
      </c>
      <c r="Q240" s="11" t="s">
        <v>8531</v>
      </c>
      <c r="R240" s="150" t="s">
        <v>8624</v>
      </c>
      <c r="T240" s="21">
        <f>IF(P240='Menu tendina'!A$5,0,IF(P240='Menu tendina'!A$4,'2. Private'!N240/2,IF(P240='Menu tendina'!A$3,'2. Private'!N240,IF(P240='Menu tendina'!A$2,'2. Private'!M240,0))))</f>
        <v>8</v>
      </c>
    </row>
    <row r="241" spans="1:20" x14ac:dyDescent="0.25">
      <c r="A241" s="9" t="s">
        <v>6347</v>
      </c>
      <c r="B241" s="9" t="s">
        <v>6243</v>
      </c>
      <c r="C241" s="11" t="s">
        <v>773</v>
      </c>
      <c r="D241" s="11">
        <v>3214</v>
      </c>
      <c r="E241" s="11">
        <v>103</v>
      </c>
      <c r="F241" s="256" t="s">
        <v>369</v>
      </c>
      <c r="G241" s="161" t="s">
        <v>0</v>
      </c>
      <c r="H241" s="9" t="s">
        <v>774</v>
      </c>
      <c r="I241" s="9" t="s">
        <v>173</v>
      </c>
      <c r="J241" s="9"/>
      <c r="K241" s="11" t="s">
        <v>0</v>
      </c>
      <c r="L241" s="11">
        <v>1</v>
      </c>
      <c r="M241" s="21">
        <v>20</v>
      </c>
      <c r="N241" s="21">
        <v>10</v>
      </c>
      <c r="P241" s="11" t="s">
        <v>4167</v>
      </c>
      <c r="Q241" s="11" t="s">
        <v>8531</v>
      </c>
      <c r="R241" s="150" t="s">
        <v>8625</v>
      </c>
      <c r="T241" s="21">
        <f>IF(P241='Menu tendina'!A$5,0,IF(P241='Menu tendina'!A$4,'2. Private'!N241/2,IF(P241='Menu tendina'!A$3,'2. Private'!N241,IF(P241='Menu tendina'!A$2,'2. Private'!M241,0))))</f>
        <v>20</v>
      </c>
    </row>
    <row r="242" spans="1:20" x14ac:dyDescent="0.25">
      <c r="A242" s="9" t="s">
        <v>6347</v>
      </c>
      <c r="B242" s="9" t="s">
        <v>6243</v>
      </c>
      <c r="C242" s="11" t="s">
        <v>775</v>
      </c>
      <c r="D242" s="11">
        <v>3215</v>
      </c>
      <c r="E242" s="11">
        <v>104</v>
      </c>
      <c r="F242" s="256" t="s">
        <v>369</v>
      </c>
      <c r="G242" s="161" t="s">
        <v>0</v>
      </c>
      <c r="H242" s="9" t="s">
        <v>776</v>
      </c>
      <c r="I242" s="9" t="s">
        <v>112</v>
      </c>
      <c r="J242" s="9"/>
      <c r="K242" s="11" t="s">
        <v>0</v>
      </c>
      <c r="L242" s="11">
        <v>1</v>
      </c>
      <c r="M242" s="21">
        <v>10</v>
      </c>
      <c r="N242" s="21">
        <v>5</v>
      </c>
      <c r="P242" s="11" t="s">
        <v>4167</v>
      </c>
      <c r="Q242" s="11" t="s">
        <v>8531</v>
      </c>
      <c r="R242" s="150" t="s">
        <v>8626</v>
      </c>
      <c r="T242" s="21">
        <f>IF(P242='Menu tendina'!A$5,0,IF(P242='Menu tendina'!A$4,'2. Private'!N242/2,IF(P242='Menu tendina'!A$3,'2. Private'!N242,IF(P242='Menu tendina'!A$2,'2. Private'!M242,0))))</f>
        <v>10</v>
      </c>
    </row>
    <row r="243" spans="1:20" x14ac:dyDescent="0.25">
      <c r="A243" s="9" t="s">
        <v>6347</v>
      </c>
      <c r="B243" s="9" t="s">
        <v>6243</v>
      </c>
      <c r="C243" s="11" t="s">
        <v>777</v>
      </c>
      <c r="D243" s="11">
        <v>3216</v>
      </c>
      <c r="E243" s="11">
        <v>105</v>
      </c>
      <c r="F243" s="256" t="s">
        <v>369</v>
      </c>
      <c r="G243" s="161" t="s">
        <v>0</v>
      </c>
      <c r="H243" s="9" t="s">
        <v>778</v>
      </c>
      <c r="I243" s="9" t="s">
        <v>173</v>
      </c>
      <c r="J243" s="9"/>
      <c r="K243" s="11" t="s">
        <v>0</v>
      </c>
      <c r="L243" s="11">
        <v>1</v>
      </c>
      <c r="M243" s="21">
        <v>40</v>
      </c>
      <c r="N243" s="21">
        <v>20</v>
      </c>
      <c r="P243" s="11" t="s">
        <v>4167</v>
      </c>
      <c r="Q243" s="11" t="s">
        <v>8531</v>
      </c>
      <c r="R243" s="150" t="s">
        <v>8627</v>
      </c>
      <c r="T243" s="21">
        <f>IF(P243='Menu tendina'!A$5,0,IF(P243='Menu tendina'!A$4,'2. Private'!N243/2,IF(P243='Menu tendina'!A$3,'2. Private'!N243,IF(P243='Menu tendina'!A$2,'2. Private'!M243,0))))</f>
        <v>40</v>
      </c>
    </row>
    <row r="244" spans="1:20" x14ac:dyDescent="0.25">
      <c r="A244" s="9" t="s">
        <v>6347</v>
      </c>
      <c r="B244" s="9" t="s">
        <v>6243</v>
      </c>
      <c r="C244" s="11" t="s">
        <v>779</v>
      </c>
      <c r="D244" s="11">
        <v>3217</v>
      </c>
      <c r="E244" s="11">
        <v>106</v>
      </c>
      <c r="F244" s="256" t="s">
        <v>369</v>
      </c>
      <c r="G244" s="161" t="s">
        <v>0</v>
      </c>
      <c r="H244" s="9" t="s">
        <v>780</v>
      </c>
      <c r="I244" s="9" t="s">
        <v>173</v>
      </c>
      <c r="J244" s="9"/>
      <c r="K244" s="11" t="s">
        <v>0</v>
      </c>
      <c r="L244" s="11">
        <v>1</v>
      </c>
      <c r="M244" s="21">
        <v>30</v>
      </c>
      <c r="N244" s="21">
        <v>15</v>
      </c>
      <c r="P244" s="11" t="s">
        <v>4167</v>
      </c>
      <c r="Q244" s="11" t="s">
        <v>8531</v>
      </c>
      <c r="R244" s="150" t="s">
        <v>8628</v>
      </c>
      <c r="T244" s="21">
        <f>IF(P244='Menu tendina'!A$5,0,IF(P244='Menu tendina'!A$4,'2. Private'!N244/2,IF(P244='Menu tendina'!A$3,'2. Private'!N244,IF(P244='Menu tendina'!A$2,'2. Private'!M244,0))))</f>
        <v>30</v>
      </c>
    </row>
    <row r="245" spans="1:20" x14ac:dyDescent="0.25">
      <c r="A245" s="9" t="s">
        <v>6347</v>
      </c>
      <c r="B245" s="9" t="s">
        <v>6243</v>
      </c>
      <c r="C245" s="11" t="s">
        <v>781</v>
      </c>
      <c r="D245" s="11">
        <v>3218</v>
      </c>
      <c r="E245" s="11">
        <v>107</v>
      </c>
      <c r="F245" s="256" t="s">
        <v>369</v>
      </c>
      <c r="G245" s="161" t="s">
        <v>0</v>
      </c>
      <c r="H245" s="9" t="s">
        <v>782</v>
      </c>
      <c r="I245" s="9" t="s">
        <v>173</v>
      </c>
      <c r="J245" s="9"/>
      <c r="K245" s="11" t="s">
        <v>0</v>
      </c>
      <c r="L245" s="11">
        <v>1</v>
      </c>
      <c r="M245" s="21">
        <v>35</v>
      </c>
      <c r="N245" s="21">
        <v>18</v>
      </c>
      <c r="P245" s="11" t="s">
        <v>4167</v>
      </c>
      <c r="Q245" s="11" t="s">
        <v>8531</v>
      </c>
      <c r="R245" s="150" t="s">
        <v>8629</v>
      </c>
      <c r="T245" s="21">
        <f>IF(P245='Menu tendina'!A$5,0,IF(P245='Menu tendina'!A$4,'2. Private'!N245/2,IF(P245='Menu tendina'!A$3,'2. Private'!N245,IF(P245='Menu tendina'!A$2,'2. Private'!M245,0))))</f>
        <v>35</v>
      </c>
    </row>
    <row r="246" spans="1:20" x14ac:dyDescent="0.25">
      <c r="A246" s="9" t="s">
        <v>6347</v>
      </c>
      <c r="B246" s="9" t="s">
        <v>6243</v>
      </c>
      <c r="C246" s="11" t="s">
        <v>783</v>
      </c>
      <c r="D246" s="11">
        <v>3219</v>
      </c>
      <c r="E246" s="11">
        <v>108</v>
      </c>
      <c r="F246" s="256" t="s">
        <v>369</v>
      </c>
      <c r="G246" s="161" t="s">
        <v>0</v>
      </c>
      <c r="H246" s="9" t="s">
        <v>784</v>
      </c>
      <c r="I246" s="9" t="s">
        <v>173</v>
      </c>
      <c r="J246" s="9"/>
      <c r="K246" s="11" t="s">
        <v>0</v>
      </c>
      <c r="L246" s="11">
        <v>2</v>
      </c>
      <c r="M246" s="21">
        <v>22</v>
      </c>
      <c r="N246" s="21">
        <v>10</v>
      </c>
      <c r="P246" s="11" t="s">
        <v>4167</v>
      </c>
      <c r="Q246" s="11" t="s">
        <v>8531</v>
      </c>
      <c r="R246" s="150" t="s">
        <v>8630</v>
      </c>
      <c r="T246" s="21">
        <f>IF(P246='Menu tendina'!A$5,0,IF(P246='Menu tendina'!A$4,'2. Private'!N246/2,IF(P246='Menu tendina'!A$3,'2. Private'!N246,IF(P246='Menu tendina'!A$2,'2. Private'!M246,0))))</f>
        <v>22</v>
      </c>
    </row>
    <row r="247" spans="1:20" x14ac:dyDescent="0.25">
      <c r="A247" s="9" t="s">
        <v>6347</v>
      </c>
      <c r="B247" s="9" t="s">
        <v>6243</v>
      </c>
      <c r="C247" s="11" t="s">
        <v>785</v>
      </c>
      <c r="D247" s="11">
        <v>3220</v>
      </c>
      <c r="E247" s="11">
        <v>109</v>
      </c>
      <c r="F247" s="256" t="s">
        <v>369</v>
      </c>
      <c r="G247" s="161" t="s">
        <v>0</v>
      </c>
      <c r="H247" s="9" t="s">
        <v>786</v>
      </c>
      <c r="I247" s="9" t="s">
        <v>173</v>
      </c>
      <c r="J247" s="9"/>
      <c r="K247" s="11" t="s">
        <v>0</v>
      </c>
      <c r="L247" s="11">
        <v>1</v>
      </c>
      <c r="M247" s="21">
        <v>22</v>
      </c>
      <c r="N247" s="21">
        <v>10</v>
      </c>
      <c r="P247" s="11" t="s">
        <v>4167</v>
      </c>
      <c r="Q247" s="11" t="s">
        <v>8531</v>
      </c>
      <c r="R247" s="150" t="s">
        <v>8631</v>
      </c>
      <c r="T247" s="21">
        <f>IF(P247='Menu tendina'!A$5,0,IF(P247='Menu tendina'!A$4,'2. Private'!N247/2,IF(P247='Menu tendina'!A$3,'2. Private'!N247,IF(P247='Menu tendina'!A$2,'2. Private'!M247,0))))</f>
        <v>22</v>
      </c>
    </row>
    <row r="248" spans="1:20" x14ac:dyDescent="0.25">
      <c r="A248" s="9" t="s">
        <v>6347</v>
      </c>
      <c r="B248" s="9" t="s">
        <v>6243</v>
      </c>
      <c r="C248" s="11" t="s">
        <v>787</v>
      </c>
      <c r="D248" s="11">
        <v>3221</v>
      </c>
      <c r="E248" s="11">
        <v>136</v>
      </c>
      <c r="F248" s="256">
        <v>2000</v>
      </c>
      <c r="G248" s="161" t="s">
        <v>789</v>
      </c>
      <c r="H248" s="9" t="s">
        <v>790</v>
      </c>
      <c r="I248" s="9" t="s">
        <v>112</v>
      </c>
      <c r="J248" s="9"/>
      <c r="K248" s="11" t="s">
        <v>0</v>
      </c>
      <c r="L248" s="11">
        <v>5</v>
      </c>
      <c r="M248" s="21">
        <v>22</v>
      </c>
      <c r="N248" s="21">
        <v>10</v>
      </c>
      <c r="P248" s="11" t="s">
        <v>4167</v>
      </c>
      <c r="Q248" s="11" t="s">
        <v>8531</v>
      </c>
      <c r="R248" s="150" t="s">
        <v>8632</v>
      </c>
      <c r="T248" s="21">
        <f>IF(P248='Menu tendina'!A$5,0,IF(P248='Menu tendina'!A$4,'2. Private'!N248/2,IF(P248='Menu tendina'!A$3,'2. Private'!N248,IF(P248='Menu tendina'!A$2,'2. Private'!M248,0))))</f>
        <v>22</v>
      </c>
    </row>
    <row r="249" spans="1:20" x14ac:dyDescent="0.25">
      <c r="A249" s="9" t="s">
        <v>6347</v>
      </c>
      <c r="B249" s="9" t="s">
        <v>6243</v>
      </c>
      <c r="C249" s="11" t="s">
        <v>791</v>
      </c>
      <c r="D249" s="11">
        <v>3222</v>
      </c>
      <c r="E249" s="11">
        <v>137</v>
      </c>
      <c r="F249" s="256">
        <v>2000</v>
      </c>
      <c r="G249" s="161" t="s">
        <v>789</v>
      </c>
      <c r="H249" s="9" t="s">
        <v>792</v>
      </c>
      <c r="I249" s="9" t="s">
        <v>112</v>
      </c>
      <c r="J249" s="9"/>
      <c r="K249" s="11" t="s">
        <v>0</v>
      </c>
      <c r="L249" s="11">
        <v>5</v>
      </c>
      <c r="M249" s="21">
        <v>22</v>
      </c>
      <c r="N249" s="21">
        <v>10</v>
      </c>
      <c r="P249" s="11" t="s">
        <v>4167</v>
      </c>
      <c r="Q249" s="11" t="s">
        <v>8531</v>
      </c>
      <c r="R249" s="150" t="s">
        <v>8633</v>
      </c>
      <c r="T249" s="21">
        <f>IF(P249='Menu tendina'!A$5,0,IF(P249='Menu tendina'!A$4,'2. Private'!N249/2,IF(P249='Menu tendina'!A$3,'2. Private'!N249,IF(P249='Menu tendina'!A$2,'2. Private'!M249,0))))</f>
        <v>22</v>
      </c>
    </row>
    <row r="250" spans="1:20" x14ac:dyDescent="0.25">
      <c r="A250" s="9" t="s">
        <v>6347</v>
      </c>
      <c r="B250" s="9" t="s">
        <v>6243</v>
      </c>
      <c r="C250" s="11" t="s">
        <v>793</v>
      </c>
      <c r="D250" s="11">
        <v>3223</v>
      </c>
      <c r="E250" s="11">
        <v>110</v>
      </c>
      <c r="F250" s="256" t="s">
        <v>369</v>
      </c>
      <c r="G250" s="161" t="s">
        <v>0</v>
      </c>
      <c r="H250" s="9" t="s">
        <v>794</v>
      </c>
      <c r="I250" s="9" t="s">
        <v>173</v>
      </c>
      <c r="J250" s="9"/>
      <c r="K250" s="11" t="s">
        <v>0</v>
      </c>
      <c r="L250" s="11">
        <v>1</v>
      </c>
      <c r="M250" s="21">
        <v>20</v>
      </c>
      <c r="N250" s="21">
        <v>10</v>
      </c>
      <c r="P250" s="11" t="s">
        <v>4167</v>
      </c>
      <c r="Q250" s="11" t="s">
        <v>8531</v>
      </c>
      <c r="R250" s="150" t="s">
        <v>8639</v>
      </c>
      <c r="T250" s="21">
        <f>IF(P250='Menu tendina'!A$5,0,IF(P250='Menu tendina'!A$4,'2. Private'!N250/2,IF(P250='Menu tendina'!A$3,'2. Private'!N250,IF(P250='Menu tendina'!A$2,'2. Private'!M250,0))))</f>
        <v>20</v>
      </c>
    </row>
    <row r="251" spans="1:20" x14ac:dyDescent="0.25">
      <c r="A251" s="9" t="s">
        <v>6347</v>
      </c>
      <c r="B251" s="9" t="s">
        <v>6243</v>
      </c>
      <c r="C251" s="11" t="s">
        <v>795</v>
      </c>
      <c r="D251" s="11">
        <v>3224</v>
      </c>
      <c r="E251" s="11">
        <v>111</v>
      </c>
      <c r="F251" s="256" t="s">
        <v>369</v>
      </c>
      <c r="G251" s="161" t="s">
        <v>0</v>
      </c>
      <c r="H251" s="9" t="s">
        <v>796</v>
      </c>
      <c r="I251" s="9" t="s">
        <v>797</v>
      </c>
      <c r="J251" s="9"/>
      <c r="K251" s="11" t="s">
        <v>0</v>
      </c>
      <c r="L251" s="11">
        <v>1</v>
      </c>
      <c r="M251" s="21">
        <v>75</v>
      </c>
      <c r="N251" s="21">
        <v>35</v>
      </c>
      <c r="P251" s="11" t="s">
        <v>4167</v>
      </c>
      <c r="Q251" s="11" t="s">
        <v>8531</v>
      </c>
      <c r="R251" s="150" t="s">
        <v>8634</v>
      </c>
      <c r="T251" s="21">
        <f>IF(P251='Menu tendina'!A$5,0,IF(P251='Menu tendina'!A$4,'2. Private'!N251/2,IF(P251='Menu tendina'!A$3,'2. Private'!N251,IF(P251='Menu tendina'!A$2,'2. Private'!M251,0))))</f>
        <v>75</v>
      </c>
    </row>
    <row r="252" spans="1:20" x14ac:dyDescent="0.25">
      <c r="A252" s="9" t="s">
        <v>6347</v>
      </c>
      <c r="B252" s="9" t="s">
        <v>6243</v>
      </c>
      <c r="C252" s="11" t="s">
        <v>798</v>
      </c>
      <c r="D252" s="11">
        <v>3225</v>
      </c>
      <c r="E252" s="11">
        <v>112</v>
      </c>
      <c r="F252" s="256" t="s">
        <v>369</v>
      </c>
      <c r="G252" s="161" t="s">
        <v>0</v>
      </c>
      <c r="H252" s="9" t="s">
        <v>799</v>
      </c>
      <c r="I252" s="9" t="s">
        <v>112</v>
      </c>
      <c r="J252" s="9"/>
      <c r="K252" s="11" t="s">
        <v>0</v>
      </c>
      <c r="L252" s="11">
        <v>1</v>
      </c>
      <c r="M252" s="21">
        <v>45</v>
      </c>
      <c r="N252" s="21">
        <v>25</v>
      </c>
      <c r="P252" s="11" t="s">
        <v>4167</v>
      </c>
      <c r="Q252" s="11" t="s">
        <v>8531</v>
      </c>
      <c r="R252" s="150" t="s">
        <v>8635</v>
      </c>
      <c r="T252" s="21">
        <f>IF(P252='Menu tendina'!A$5,0,IF(P252='Menu tendina'!A$4,'2. Private'!N252/2,IF(P252='Menu tendina'!A$3,'2. Private'!N252,IF(P252='Menu tendina'!A$2,'2. Private'!M252,0))))</f>
        <v>45</v>
      </c>
    </row>
    <row r="253" spans="1:20" x14ac:dyDescent="0.25">
      <c r="A253" s="9" t="s">
        <v>6347</v>
      </c>
      <c r="B253" s="9" t="s">
        <v>6243</v>
      </c>
      <c r="C253" s="11" t="s">
        <v>801</v>
      </c>
      <c r="D253" s="11">
        <v>3226</v>
      </c>
      <c r="E253" s="11">
        <v>113</v>
      </c>
      <c r="F253" s="256" t="s">
        <v>369</v>
      </c>
      <c r="G253" s="161" t="s">
        <v>0</v>
      </c>
      <c r="H253" s="9" t="s">
        <v>802</v>
      </c>
      <c r="I253" s="9" t="s">
        <v>112</v>
      </c>
      <c r="J253" s="9"/>
      <c r="K253" s="11" t="s">
        <v>0</v>
      </c>
      <c r="L253" s="11">
        <v>3</v>
      </c>
      <c r="M253" s="21">
        <v>13</v>
      </c>
      <c r="N253" s="21">
        <v>6</v>
      </c>
      <c r="P253" s="11" t="s">
        <v>4167</v>
      </c>
      <c r="Q253" s="11" t="s">
        <v>8531</v>
      </c>
      <c r="R253" s="150" t="s">
        <v>8636</v>
      </c>
      <c r="T253" s="21">
        <f>IF(P253='Menu tendina'!A$5,0,IF(P253='Menu tendina'!A$4,'2. Private'!N253/2,IF(P253='Menu tendina'!A$3,'2. Private'!N253,IF(P253='Menu tendina'!A$2,'2. Private'!M253,0))))</f>
        <v>13</v>
      </c>
    </row>
    <row r="254" spans="1:20" x14ac:dyDescent="0.25">
      <c r="A254" s="9" t="s">
        <v>6347</v>
      </c>
      <c r="B254" s="9" t="s">
        <v>6243</v>
      </c>
      <c r="C254" s="11" t="s">
        <v>803</v>
      </c>
      <c r="D254" s="11">
        <v>3227</v>
      </c>
      <c r="E254" s="11">
        <v>139</v>
      </c>
      <c r="F254" s="256">
        <v>1000</v>
      </c>
      <c r="G254" s="161" t="s">
        <v>789</v>
      </c>
      <c r="H254" s="9" t="s">
        <v>804</v>
      </c>
      <c r="I254" s="9" t="s">
        <v>112</v>
      </c>
      <c r="J254" s="9"/>
      <c r="K254" s="11" t="s">
        <v>0</v>
      </c>
      <c r="L254" s="11">
        <v>7.5</v>
      </c>
      <c r="M254" s="21">
        <v>8</v>
      </c>
      <c r="N254" s="21">
        <v>5</v>
      </c>
      <c r="P254" s="11" t="s">
        <v>4167</v>
      </c>
      <c r="Q254" s="11" t="s">
        <v>8531</v>
      </c>
      <c r="R254" s="150" t="s">
        <v>8637</v>
      </c>
      <c r="T254" s="21">
        <f>IF(P254='Menu tendina'!A$5,0,IF(P254='Menu tendina'!A$4,'2. Private'!N254/2,IF(P254='Menu tendina'!A$3,'2. Private'!N254,IF(P254='Menu tendina'!A$2,'2. Private'!M254,0))))</f>
        <v>8</v>
      </c>
    </row>
    <row r="255" spans="1:20" x14ac:dyDescent="0.25">
      <c r="A255" s="9" t="s">
        <v>6347</v>
      </c>
      <c r="B255" s="9" t="s">
        <v>6243</v>
      </c>
      <c r="C255" s="11" t="s">
        <v>805</v>
      </c>
      <c r="D255" s="11">
        <v>3228</v>
      </c>
      <c r="E255" s="11">
        <v>140</v>
      </c>
      <c r="F255" s="256">
        <v>1000</v>
      </c>
      <c r="G255" s="161" t="s">
        <v>789</v>
      </c>
      <c r="H255" s="9" t="s">
        <v>806</v>
      </c>
      <c r="I255" s="9" t="s">
        <v>112</v>
      </c>
      <c r="J255" s="9"/>
      <c r="K255" s="11" t="s">
        <v>0</v>
      </c>
      <c r="L255" s="11">
        <v>7.5</v>
      </c>
      <c r="M255" s="21">
        <v>6</v>
      </c>
      <c r="N255" s="21">
        <v>4</v>
      </c>
      <c r="P255" s="11" t="s">
        <v>4167</v>
      </c>
      <c r="Q255" s="11" t="s">
        <v>8531</v>
      </c>
      <c r="R255" s="150" t="s">
        <v>8638</v>
      </c>
      <c r="T255" s="21">
        <f>IF(P255='Menu tendina'!A$5,0,IF(P255='Menu tendina'!A$4,'2. Private'!N255/2,IF(P255='Menu tendina'!A$3,'2. Private'!N255,IF(P255='Menu tendina'!A$2,'2. Private'!M255,0))))</f>
        <v>6</v>
      </c>
    </row>
    <row r="256" spans="1:20" x14ac:dyDescent="0.25">
      <c r="A256" s="9" t="s">
        <v>6347</v>
      </c>
      <c r="B256" s="9" t="s">
        <v>6243</v>
      </c>
      <c r="C256" s="11" t="s">
        <v>807</v>
      </c>
      <c r="D256" s="11">
        <v>3229</v>
      </c>
      <c r="E256" s="11">
        <v>141</v>
      </c>
      <c r="F256" s="256">
        <v>5000</v>
      </c>
      <c r="G256" s="161" t="s">
        <v>789</v>
      </c>
      <c r="H256" s="9" t="s">
        <v>808</v>
      </c>
      <c r="I256" s="9" t="s">
        <v>112</v>
      </c>
      <c r="J256" s="9"/>
      <c r="K256" s="11" t="s">
        <v>0</v>
      </c>
      <c r="L256" s="11">
        <v>1</v>
      </c>
      <c r="M256" s="21">
        <v>120</v>
      </c>
      <c r="N256" s="21">
        <v>60</v>
      </c>
      <c r="P256" s="11" t="s">
        <v>4167</v>
      </c>
      <c r="Q256" s="11" t="s">
        <v>8532</v>
      </c>
      <c r="R256" s="150"/>
      <c r="T256" s="21">
        <f>IF(P256='Menu tendina'!A$5,0,IF(P256='Menu tendina'!A$4,'2. Private'!N256/2,IF(P256='Menu tendina'!A$3,'2. Private'!N256,IF(P256='Menu tendina'!A$2,'2. Private'!M256,0))))</f>
        <v>120</v>
      </c>
    </row>
    <row r="257" spans="1:20" x14ac:dyDescent="0.25">
      <c r="A257" s="9" t="s">
        <v>6347</v>
      </c>
      <c r="B257" s="9" t="s">
        <v>6243</v>
      </c>
      <c r="C257" s="11" t="s">
        <v>809</v>
      </c>
      <c r="D257" s="11">
        <v>3230</v>
      </c>
      <c r="E257" s="11">
        <v>138</v>
      </c>
      <c r="F257" s="256">
        <v>10000</v>
      </c>
      <c r="G257" s="161" t="s">
        <v>789</v>
      </c>
      <c r="H257" s="9" t="s">
        <v>810</v>
      </c>
      <c r="I257" s="9" t="s">
        <v>112</v>
      </c>
      <c r="J257" s="9"/>
      <c r="K257" s="11" t="s">
        <v>0</v>
      </c>
      <c r="L257" s="11">
        <v>2</v>
      </c>
      <c r="M257" s="21">
        <v>35</v>
      </c>
      <c r="N257" s="21">
        <v>20</v>
      </c>
      <c r="P257" s="11" t="s">
        <v>4167</v>
      </c>
      <c r="Q257" s="11" t="s">
        <v>4171</v>
      </c>
      <c r="R257" s="150" t="s">
        <v>8571</v>
      </c>
      <c r="T257" s="21">
        <f>IF(P257='Menu tendina'!A$5,0,IF(P257='Menu tendina'!A$4,'2. Private'!N257/2,IF(P257='Menu tendina'!A$3,'2. Private'!N257,IF(P257='Menu tendina'!A$2,'2. Private'!M257,0))))</f>
        <v>35</v>
      </c>
    </row>
    <row r="258" spans="1:20" x14ac:dyDescent="0.25">
      <c r="A258" s="9" t="s">
        <v>6347</v>
      </c>
      <c r="B258" s="9" t="s">
        <v>6243</v>
      </c>
      <c r="C258" s="11" t="s">
        <v>811</v>
      </c>
      <c r="D258" s="11">
        <v>3231</v>
      </c>
      <c r="E258" s="11">
        <v>147</v>
      </c>
      <c r="F258" s="256">
        <v>2000</v>
      </c>
      <c r="G258" s="161" t="s">
        <v>789</v>
      </c>
      <c r="H258" s="9" t="s">
        <v>812</v>
      </c>
      <c r="I258" s="9" t="s">
        <v>112</v>
      </c>
      <c r="J258" s="9"/>
      <c r="K258" s="11" t="s">
        <v>0</v>
      </c>
      <c r="L258" s="11">
        <v>1</v>
      </c>
      <c r="M258" s="21">
        <v>25</v>
      </c>
      <c r="N258" s="21">
        <v>15</v>
      </c>
      <c r="P258" s="11" t="s">
        <v>4167</v>
      </c>
      <c r="Q258" s="11" t="s">
        <v>4171</v>
      </c>
      <c r="R258" s="150" t="s">
        <v>8571</v>
      </c>
      <c r="T258" s="21">
        <f>IF(P258='Menu tendina'!A$5,0,IF(P258='Menu tendina'!A$4,'2. Private'!N258/2,IF(P258='Menu tendina'!A$3,'2. Private'!N258,IF(P258='Menu tendina'!A$2,'2. Private'!M258,0))))</f>
        <v>25</v>
      </c>
    </row>
    <row r="259" spans="1:20" x14ac:dyDescent="0.25">
      <c r="A259" s="9" t="s">
        <v>6347</v>
      </c>
      <c r="B259" s="9" t="s">
        <v>6243</v>
      </c>
      <c r="C259" s="11" t="s">
        <v>814</v>
      </c>
      <c r="D259" s="11">
        <v>3232</v>
      </c>
      <c r="E259" s="11">
        <v>148</v>
      </c>
      <c r="F259" s="256">
        <v>2000</v>
      </c>
      <c r="G259" s="161" t="s">
        <v>789</v>
      </c>
      <c r="H259" s="9" t="s">
        <v>815</v>
      </c>
      <c r="I259" s="9" t="s">
        <v>112</v>
      </c>
      <c r="J259" s="9"/>
      <c r="K259" s="11" t="s">
        <v>0</v>
      </c>
      <c r="L259" s="11">
        <v>1</v>
      </c>
      <c r="M259" s="21">
        <v>25</v>
      </c>
      <c r="N259" s="21">
        <v>15</v>
      </c>
      <c r="P259" s="11" t="s">
        <v>4167</v>
      </c>
      <c r="Q259" s="11" t="s">
        <v>4171</v>
      </c>
      <c r="R259" s="150" t="s">
        <v>8571</v>
      </c>
      <c r="T259" s="21">
        <f>IF(P259='Menu tendina'!A$5,0,IF(P259='Menu tendina'!A$4,'2. Private'!N259/2,IF(P259='Menu tendina'!A$3,'2. Private'!N259,IF(P259='Menu tendina'!A$2,'2. Private'!M259,0))))</f>
        <v>25</v>
      </c>
    </row>
    <row r="260" spans="1:20" x14ac:dyDescent="0.25">
      <c r="A260" s="9" t="s">
        <v>6347</v>
      </c>
      <c r="B260" s="9" t="s">
        <v>6243</v>
      </c>
      <c r="C260" s="11" t="s">
        <v>816</v>
      </c>
      <c r="D260" s="11">
        <v>3233</v>
      </c>
      <c r="E260" s="11">
        <v>149</v>
      </c>
      <c r="F260" s="256">
        <v>2000</v>
      </c>
      <c r="G260" s="161" t="s">
        <v>789</v>
      </c>
      <c r="H260" s="9" t="s">
        <v>817</v>
      </c>
      <c r="I260" s="9" t="s">
        <v>112</v>
      </c>
      <c r="J260" s="9"/>
      <c r="K260" s="11" t="s">
        <v>0</v>
      </c>
      <c r="L260" s="11">
        <v>1</v>
      </c>
      <c r="M260" s="21">
        <v>25</v>
      </c>
      <c r="N260" s="21">
        <v>15</v>
      </c>
      <c r="P260" s="11" t="s">
        <v>4167</v>
      </c>
      <c r="Q260" s="11" t="s">
        <v>4171</v>
      </c>
      <c r="R260" s="150" t="s">
        <v>8571</v>
      </c>
      <c r="T260" s="21">
        <f>IF(P260='Menu tendina'!A$5,0,IF(P260='Menu tendina'!A$4,'2. Private'!N260/2,IF(P260='Menu tendina'!A$3,'2. Private'!N260,IF(P260='Menu tendina'!A$2,'2. Private'!M260,0))))</f>
        <v>25</v>
      </c>
    </row>
    <row r="261" spans="1:20" x14ac:dyDescent="0.25">
      <c r="A261" s="9" t="s">
        <v>6347</v>
      </c>
      <c r="B261" s="9" t="s">
        <v>6243</v>
      </c>
      <c r="C261" s="11" t="s">
        <v>818</v>
      </c>
      <c r="D261" s="11">
        <v>3234</v>
      </c>
      <c r="E261" s="11">
        <v>150</v>
      </c>
      <c r="F261" s="256">
        <v>2000</v>
      </c>
      <c r="G261" s="161" t="s">
        <v>789</v>
      </c>
      <c r="H261" s="9" t="s">
        <v>819</v>
      </c>
      <c r="I261" s="9" t="s">
        <v>112</v>
      </c>
      <c r="J261" s="9"/>
      <c r="K261" s="11" t="s">
        <v>0</v>
      </c>
      <c r="L261" s="11">
        <v>1</v>
      </c>
      <c r="M261" s="21">
        <v>25</v>
      </c>
      <c r="N261" s="21">
        <v>15</v>
      </c>
      <c r="P261" s="11" t="s">
        <v>4167</v>
      </c>
      <c r="Q261" s="11" t="s">
        <v>4171</v>
      </c>
      <c r="R261" s="150" t="s">
        <v>8571</v>
      </c>
      <c r="T261" s="21">
        <f>IF(P261='Menu tendina'!A$5,0,IF(P261='Menu tendina'!A$4,'2. Private'!N261/2,IF(P261='Menu tendina'!A$3,'2. Private'!N261,IF(P261='Menu tendina'!A$2,'2. Private'!M261,0))))</f>
        <v>25</v>
      </c>
    </row>
    <row r="262" spans="1:20" x14ac:dyDescent="0.25">
      <c r="A262" s="9" t="s">
        <v>6347</v>
      </c>
      <c r="B262" s="9" t="s">
        <v>6243</v>
      </c>
      <c r="C262" s="11" t="s">
        <v>820</v>
      </c>
      <c r="D262" s="11">
        <v>3235</v>
      </c>
      <c r="E262" s="11">
        <v>151</v>
      </c>
      <c r="F262" s="256">
        <v>2000</v>
      </c>
      <c r="G262" s="161" t="s">
        <v>789</v>
      </c>
      <c r="H262" s="9" t="s">
        <v>821</v>
      </c>
      <c r="I262" s="9" t="s">
        <v>112</v>
      </c>
      <c r="J262" s="9"/>
      <c r="K262" s="11" t="s">
        <v>0</v>
      </c>
      <c r="L262" s="11">
        <v>1</v>
      </c>
      <c r="M262" s="21">
        <v>25</v>
      </c>
      <c r="N262" s="21">
        <v>15</v>
      </c>
      <c r="P262" s="11" t="s">
        <v>4167</v>
      </c>
      <c r="Q262" s="11" t="s">
        <v>4171</v>
      </c>
      <c r="R262" s="150" t="s">
        <v>8571</v>
      </c>
      <c r="T262" s="21">
        <f>IF(P262='Menu tendina'!A$5,0,IF(P262='Menu tendina'!A$4,'2. Private'!N262/2,IF(P262='Menu tendina'!A$3,'2. Private'!N262,IF(P262='Menu tendina'!A$2,'2. Private'!M262,0))))</f>
        <v>25</v>
      </c>
    </row>
    <row r="263" spans="1:20" x14ac:dyDescent="0.25">
      <c r="A263" s="15" t="s">
        <v>6347</v>
      </c>
      <c r="B263" s="15" t="s">
        <v>6243</v>
      </c>
      <c r="C263" s="16" t="s">
        <v>841</v>
      </c>
      <c r="D263" s="16" t="s">
        <v>6300</v>
      </c>
      <c r="E263" s="16" t="s">
        <v>0</v>
      </c>
      <c r="F263" s="257" t="s">
        <v>369</v>
      </c>
      <c r="G263" s="259" t="s">
        <v>0</v>
      </c>
      <c r="H263" s="15" t="s">
        <v>6327</v>
      </c>
      <c r="I263" s="15" t="s">
        <v>112</v>
      </c>
      <c r="J263" s="15"/>
      <c r="K263" s="16" t="s">
        <v>4074</v>
      </c>
      <c r="L263" s="16" t="s">
        <v>0</v>
      </c>
      <c r="M263" s="22">
        <v>85</v>
      </c>
      <c r="N263" s="22">
        <v>50</v>
      </c>
      <c r="P263" s="11" t="s">
        <v>4167</v>
      </c>
      <c r="Q263" s="11" t="s">
        <v>8531</v>
      </c>
      <c r="R263" s="150" t="s">
        <v>8647</v>
      </c>
      <c r="T263" s="21">
        <f>IF(P263='Menu tendina'!A$5,0,IF(P263='Menu tendina'!A$4,'2. Private'!N263/2,IF(P263='Menu tendina'!A$3,'2. Private'!N263,IF(P263='Menu tendina'!A$2,'2. Private'!M263,0))))</f>
        <v>85</v>
      </c>
    </row>
    <row r="264" spans="1:20" x14ac:dyDescent="0.25">
      <c r="A264" s="9" t="s">
        <v>6347</v>
      </c>
      <c r="B264" s="9" t="s">
        <v>6243</v>
      </c>
      <c r="C264" s="11" t="s">
        <v>822</v>
      </c>
      <c r="D264" s="11">
        <v>3236</v>
      </c>
      <c r="E264" s="11">
        <v>152</v>
      </c>
      <c r="F264" s="256">
        <v>2000</v>
      </c>
      <c r="G264" s="161" t="s">
        <v>789</v>
      </c>
      <c r="H264" s="9" t="s">
        <v>823</v>
      </c>
      <c r="I264" s="9" t="s">
        <v>112</v>
      </c>
      <c r="J264" s="9"/>
      <c r="K264" s="11" t="s">
        <v>0</v>
      </c>
      <c r="L264" s="11">
        <v>1</v>
      </c>
      <c r="M264" s="21">
        <v>30</v>
      </c>
      <c r="N264" s="21">
        <v>15</v>
      </c>
      <c r="P264" s="11" t="s">
        <v>4167</v>
      </c>
      <c r="Q264" s="11" t="s">
        <v>8531</v>
      </c>
      <c r="R264" s="150" t="s">
        <v>8640</v>
      </c>
      <c r="T264" s="21">
        <f>IF(P264='Menu tendina'!A$5,0,IF(P264='Menu tendina'!A$4,'2. Private'!N264/2,IF(P264='Menu tendina'!A$3,'2. Private'!N264,IF(P264='Menu tendina'!A$2,'2. Private'!M264,0))))</f>
        <v>30</v>
      </c>
    </row>
    <row r="265" spans="1:20" x14ac:dyDescent="0.25">
      <c r="A265" s="9" t="s">
        <v>6347</v>
      </c>
      <c r="B265" s="9" t="s">
        <v>6243</v>
      </c>
      <c r="C265" s="11" t="s">
        <v>825</v>
      </c>
      <c r="D265" s="11">
        <v>3237</v>
      </c>
      <c r="E265" s="11">
        <v>153</v>
      </c>
      <c r="F265" s="256">
        <v>2000</v>
      </c>
      <c r="G265" s="161" t="s">
        <v>789</v>
      </c>
      <c r="H265" s="9" t="s">
        <v>826</v>
      </c>
      <c r="I265" s="9" t="s">
        <v>112</v>
      </c>
      <c r="J265" s="9"/>
      <c r="K265" s="11" t="s">
        <v>0</v>
      </c>
      <c r="L265" s="11">
        <v>1</v>
      </c>
      <c r="M265" s="21">
        <v>30</v>
      </c>
      <c r="N265" s="21">
        <v>18</v>
      </c>
      <c r="P265" s="11" t="s">
        <v>4167</v>
      </c>
      <c r="Q265" s="11" t="s">
        <v>8531</v>
      </c>
      <c r="R265" s="150" t="s">
        <v>8641</v>
      </c>
      <c r="T265" s="21">
        <f>IF(P265='Menu tendina'!A$5,0,IF(P265='Menu tendina'!A$4,'2. Private'!N265/2,IF(P265='Menu tendina'!A$3,'2. Private'!N265,IF(P265='Menu tendina'!A$2,'2. Private'!M265,0))))</f>
        <v>30</v>
      </c>
    </row>
    <row r="266" spans="1:20" x14ac:dyDescent="0.25">
      <c r="A266" s="9" t="s">
        <v>6347</v>
      </c>
      <c r="B266" s="9" t="s">
        <v>6243</v>
      </c>
      <c r="C266" s="11" t="s">
        <v>828</v>
      </c>
      <c r="D266" s="11">
        <v>3238</v>
      </c>
      <c r="E266" s="11">
        <v>144</v>
      </c>
      <c r="F266" s="256">
        <v>2000</v>
      </c>
      <c r="G266" s="161" t="s">
        <v>789</v>
      </c>
      <c r="H266" s="9" t="s">
        <v>531</v>
      </c>
      <c r="I266" s="9" t="s">
        <v>112</v>
      </c>
      <c r="J266" s="9"/>
      <c r="K266" s="11" t="s">
        <v>0</v>
      </c>
      <c r="L266" s="11">
        <v>5</v>
      </c>
      <c r="M266" s="21">
        <v>45</v>
      </c>
      <c r="N266" s="21">
        <v>20</v>
      </c>
      <c r="P266" s="11" t="s">
        <v>4167</v>
      </c>
      <c r="Q266" s="11" t="s">
        <v>8532</v>
      </c>
      <c r="R266" s="150"/>
      <c r="T266" s="21">
        <f>IF(P266='Menu tendina'!A$5,0,IF(P266='Menu tendina'!A$4,'2. Private'!N266/2,IF(P266='Menu tendina'!A$3,'2. Private'!N266,IF(P266='Menu tendina'!A$2,'2. Private'!M266,0))))</f>
        <v>45</v>
      </c>
    </row>
    <row r="267" spans="1:20" x14ac:dyDescent="0.25">
      <c r="A267" s="9" t="s">
        <v>6347</v>
      </c>
      <c r="B267" s="9" t="s">
        <v>6243</v>
      </c>
      <c r="C267" s="11" t="s">
        <v>829</v>
      </c>
      <c r="D267" s="11">
        <v>3239</v>
      </c>
      <c r="E267" s="11">
        <v>142</v>
      </c>
      <c r="F267" s="256">
        <v>5000</v>
      </c>
      <c r="G267" s="161" t="s">
        <v>789</v>
      </c>
      <c r="H267" s="9" t="s">
        <v>830</v>
      </c>
      <c r="I267" s="9" t="s">
        <v>112</v>
      </c>
      <c r="J267" s="9"/>
      <c r="K267" s="11" t="s">
        <v>0</v>
      </c>
      <c r="L267" s="11">
        <v>9.5</v>
      </c>
      <c r="M267" s="21">
        <v>13</v>
      </c>
      <c r="N267" s="21">
        <v>8</v>
      </c>
      <c r="P267" s="11" t="s">
        <v>4167</v>
      </c>
      <c r="Q267" s="11" t="s">
        <v>4171</v>
      </c>
      <c r="R267" s="150" t="s">
        <v>8571</v>
      </c>
      <c r="T267" s="21">
        <f>IF(P267='Menu tendina'!A$5,0,IF(P267='Menu tendina'!A$4,'2. Private'!N267/2,IF(P267='Menu tendina'!A$3,'2. Private'!N267,IF(P267='Menu tendina'!A$2,'2. Private'!M267,0))))</f>
        <v>13</v>
      </c>
    </row>
    <row r="268" spans="1:20" x14ac:dyDescent="0.25">
      <c r="A268" s="9" t="s">
        <v>6347</v>
      </c>
      <c r="B268" s="9" t="s">
        <v>6243</v>
      </c>
      <c r="C268" s="11" t="s">
        <v>831</v>
      </c>
      <c r="D268" s="11">
        <v>3240</v>
      </c>
      <c r="E268" s="11">
        <v>143</v>
      </c>
      <c r="F268" s="256">
        <v>10000</v>
      </c>
      <c r="G268" s="161" t="s">
        <v>789</v>
      </c>
      <c r="H268" s="9" t="s">
        <v>832</v>
      </c>
      <c r="I268" s="9" t="s">
        <v>112</v>
      </c>
      <c r="J268" s="9"/>
      <c r="K268" s="11" t="s">
        <v>0</v>
      </c>
      <c r="L268" s="11">
        <v>1.5</v>
      </c>
      <c r="M268" s="21">
        <v>25</v>
      </c>
      <c r="N268" s="21">
        <v>15</v>
      </c>
      <c r="P268" s="11" t="s">
        <v>4167</v>
      </c>
      <c r="Q268" s="11" t="s">
        <v>4171</v>
      </c>
      <c r="R268" s="150" t="s">
        <v>8571</v>
      </c>
      <c r="T268" s="21">
        <f>IF(P268='Menu tendina'!A$5,0,IF(P268='Menu tendina'!A$4,'2. Private'!N268/2,IF(P268='Menu tendina'!A$3,'2. Private'!N268,IF(P268='Menu tendina'!A$2,'2. Private'!M268,0))))</f>
        <v>25</v>
      </c>
    </row>
    <row r="269" spans="1:20" x14ac:dyDescent="0.25">
      <c r="A269" s="9" t="s">
        <v>6347</v>
      </c>
      <c r="B269" s="9" t="s">
        <v>6243</v>
      </c>
      <c r="C269" s="11" t="s">
        <v>833</v>
      </c>
      <c r="D269" s="11">
        <v>3241</v>
      </c>
      <c r="E269" s="11">
        <v>146</v>
      </c>
      <c r="F269" s="256">
        <v>2000</v>
      </c>
      <c r="G269" s="161" t="s">
        <v>789</v>
      </c>
      <c r="H269" s="9" t="s">
        <v>834</v>
      </c>
      <c r="I269" s="9" t="s">
        <v>112</v>
      </c>
      <c r="J269" s="9"/>
      <c r="K269" s="11" t="s">
        <v>0</v>
      </c>
      <c r="L269" s="11">
        <v>10</v>
      </c>
      <c r="M269" s="21">
        <v>40</v>
      </c>
      <c r="N269" s="21">
        <v>15</v>
      </c>
      <c r="P269" s="11" t="s">
        <v>4167</v>
      </c>
      <c r="Q269" s="11" t="s">
        <v>8532</v>
      </c>
      <c r="R269" s="150"/>
      <c r="T269" s="21">
        <f>IF(P269='Menu tendina'!A$5,0,IF(P269='Menu tendina'!A$4,'2. Private'!N269/2,IF(P269='Menu tendina'!A$3,'2. Private'!N269,IF(P269='Menu tendina'!A$2,'2. Private'!M269,0))))</f>
        <v>40</v>
      </c>
    </row>
    <row r="270" spans="1:20" x14ac:dyDescent="0.25">
      <c r="A270" s="9" t="s">
        <v>6347</v>
      </c>
      <c r="B270" s="9" t="s">
        <v>6243</v>
      </c>
      <c r="C270" s="11" t="s">
        <v>835</v>
      </c>
      <c r="D270" s="11">
        <v>3242</v>
      </c>
      <c r="E270" s="11">
        <v>154</v>
      </c>
      <c r="F270" s="256">
        <v>2000</v>
      </c>
      <c r="G270" s="161" t="s">
        <v>789</v>
      </c>
      <c r="H270" s="9" t="s">
        <v>836</v>
      </c>
      <c r="I270" s="9" t="s">
        <v>112</v>
      </c>
      <c r="J270" s="9"/>
      <c r="K270" s="11" t="s">
        <v>0</v>
      </c>
      <c r="L270" s="11">
        <v>15</v>
      </c>
      <c r="M270" s="21">
        <v>35</v>
      </c>
      <c r="N270" s="21">
        <v>15</v>
      </c>
      <c r="P270" s="11" t="s">
        <v>4167</v>
      </c>
      <c r="Q270" s="11" t="s">
        <v>8532</v>
      </c>
      <c r="R270" s="150"/>
      <c r="T270" s="21">
        <f>IF(P270='Menu tendina'!A$5,0,IF(P270='Menu tendina'!A$4,'2. Private'!N270/2,IF(P270='Menu tendina'!A$3,'2. Private'!N270,IF(P270='Menu tendina'!A$2,'2. Private'!M270,0))))</f>
        <v>35</v>
      </c>
    </row>
    <row r="271" spans="1:20" x14ac:dyDescent="0.25">
      <c r="A271" s="9" t="s">
        <v>6347</v>
      </c>
      <c r="B271" s="9" t="s">
        <v>6243</v>
      </c>
      <c r="C271" s="11" t="s">
        <v>837</v>
      </c>
      <c r="D271" s="11">
        <v>3243</v>
      </c>
      <c r="E271" s="11">
        <v>145</v>
      </c>
      <c r="F271" s="256">
        <v>5000</v>
      </c>
      <c r="G271" s="161" t="s">
        <v>838</v>
      </c>
      <c r="H271" s="9" t="s">
        <v>839</v>
      </c>
      <c r="I271" s="9" t="s">
        <v>112</v>
      </c>
      <c r="J271" s="9"/>
      <c r="K271" s="11" t="s">
        <v>0</v>
      </c>
      <c r="L271" s="11">
        <v>2</v>
      </c>
      <c r="M271" s="21">
        <v>90</v>
      </c>
      <c r="N271" s="21">
        <v>45</v>
      </c>
      <c r="P271" s="11" t="s">
        <v>4167</v>
      </c>
      <c r="Q271" s="11" t="s">
        <v>4171</v>
      </c>
      <c r="R271" s="150" t="s">
        <v>8571</v>
      </c>
      <c r="T271" s="21">
        <f>IF(P271='Menu tendina'!A$5,0,IF(P271='Menu tendina'!A$4,'2. Private'!N271/2,IF(P271='Menu tendina'!A$3,'2. Private'!N271,IF(P271='Menu tendina'!A$2,'2. Private'!M271,0))))</f>
        <v>90</v>
      </c>
    </row>
    <row r="272" spans="1:20" x14ac:dyDescent="0.25">
      <c r="A272" s="9" t="s">
        <v>6347</v>
      </c>
      <c r="B272" s="9" t="s">
        <v>6339</v>
      </c>
      <c r="C272" s="11">
        <v>153</v>
      </c>
      <c r="D272" s="11">
        <v>3244</v>
      </c>
      <c r="E272" s="11">
        <v>3</v>
      </c>
      <c r="F272" s="256">
        <v>2000</v>
      </c>
      <c r="G272" s="161" t="s">
        <v>838</v>
      </c>
      <c r="H272" s="36" t="s">
        <v>843</v>
      </c>
      <c r="I272" s="14" t="s">
        <v>112</v>
      </c>
      <c r="J272" s="9"/>
      <c r="K272" s="11" t="s">
        <v>0</v>
      </c>
      <c r="L272" s="11">
        <v>11</v>
      </c>
      <c r="M272" s="21">
        <v>6</v>
      </c>
      <c r="N272" s="21">
        <v>2.5</v>
      </c>
      <c r="P272" s="11" t="s">
        <v>4167</v>
      </c>
      <c r="Q272" s="11" t="s">
        <v>8531</v>
      </c>
      <c r="R272" s="150"/>
      <c r="T272" s="21">
        <f>IF(P272='Menu tendina'!A$5,0,IF(P272='Menu tendina'!A$4,'2. Private'!N272/2,IF(P272='Menu tendina'!A$3,'2. Private'!N272,IF(P272='Menu tendina'!A$2,'2. Private'!M272,0))))</f>
        <v>6</v>
      </c>
    </row>
    <row r="273" spans="1:20" x14ac:dyDescent="0.25">
      <c r="A273" s="9" t="s">
        <v>6347</v>
      </c>
      <c r="B273" s="9" t="s">
        <v>6339</v>
      </c>
      <c r="C273" s="11">
        <v>154</v>
      </c>
      <c r="D273" s="11">
        <v>3245</v>
      </c>
      <c r="E273" s="11">
        <v>19</v>
      </c>
      <c r="F273" s="256">
        <v>2000</v>
      </c>
      <c r="G273" s="161" t="s">
        <v>838</v>
      </c>
      <c r="H273" s="36" t="s">
        <v>844</v>
      </c>
      <c r="I273" s="14" t="s">
        <v>797</v>
      </c>
      <c r="J273" s="9"/>
      <c r="K273" s="11" t="s">
        <v>0</v>
      </c>
      <c r="L273" s="11">
        <v>11</v>
      </c>
      <c r="M273" s="21">
        <v>3</v>
      </c>
      <c r="N273" s="21">
        <v>1.5</v>
      </c>
      <c r="P273" s="11" t="s">
        <v>4167</v>
      </c>
      <c r="Q273" s="11" t="s">
        <v>8531</v>
      </c>
      <c r="R273" s="150"/>
      <c r="T273" s="21">
        <f>IF(P273='Menu tendina'!A$5,0,IF(P273='Menu tendina'!A$4,'2. Private'!N273/2,IF(P273='Menu tendina'!A$3,'2. Private'!N273,IF(P273='Menu tendina'!A$2,'2. Private'!M273,0))))</f>
        <v>3</v>
      </c>
    </row>
    <row r="274" spans="1:20" x14ac:dyDescent="0.25">
      <c r="A274" s="9" t="s">
        <v>6347</v>
      </c>
      <c r="B274" s="9" t="s">
        <v>6339</v>
      </c>
      <c r="C274" s="11">
        <v>155</v>
      </c>
      <c r="D274" s="11">
        <v>3246</v>
      </c>
      <c r="E274" s="11">
        <v>18</v>
      </c>
      <c r="F274" s="256">
        <v>2000</v>
      </c>
      <c r="G274" s="161" t="s">
        <v>838</v>
      </c>
      <c r="H274" s="36" t="s">
        <v>846</v>
      </c>
      <c r="I274" s="14" t="s">
        <v>797</v>
      </c>
      <c r="J274" s="9"/>
      <c r="K274" s="11" t="s">
        <v>0</v>
      </c>
      <c r="L274" s="11">
        <v>11</v>
      </c>
      <c r="M274" s="21">
        <v>3</v>
      </c>
      <c r="N274" s="21">
        <v>1.5</v>
      </c>
      <c r="P274" s="11" t="s">
        <v>4167</v>
      </c>
      <c r="Q274" s="11" t="s">
        <v>8531</v>
      </c>
      <c r="R274" s="150"/>
      <c r="T274" s="21">
        <f>IF(P274='Menu tendina'!A$5,0,IF(P274='Menu tendina'!A$4,'2. Private'!N274/2,IF(P274='Menu tendina'!A$3,'2. Private'!N274,IF(P274='Menu tendina'!A$2,'2. Private'!M274,0))))</f>
        <v>3</v>
      </c>
    </row>
    <row r="275" spans="1:20" x14ac:dyDescent="0.25">
      <c r="A275" s="9" t="s">
        <v>6347</v>
      </c>
      <c r="B275" s="9" t="s">
        <v>6339</v>
      </c>
      <c r="C275" s="11">
        <v>156</v>
      </c>
      <c r="D275" s="11">
        <v>3247</v>
      </c>
      <c r="E275" s="11">
        <v>23</v>
      </c>
      <c r="F275" s="256">
        <v>2000</v>
      </c>
      <c r="G275" s="161" t="s">
        <v>838</v>
      </c>
      <c r="H275" s="36" t="s">
        <v>848</v>
      </c>
      <c r="I275" s="14" t="s">
        <v>797</v>
      </c>
      <c r="J275" s="9"/>
      <c r="K275" s="11" t="s">
        <v>0</v>
      </c>
      <c r="L275" s="11">
        <v>11</v>
      </c>
      <c r="M275" s="21">
        <v>3</v>
      </c>
      <c r="N275" s="21">
        <v>1.5</v>
      </c>
      <c r="P275" s="11" t="s">
        <v>4167</v>
      </c>
      <c r="Q275" s="11" t="s">
        <v>8531</v>
      </c>
      <c r="R275" s="150"/>
      <c r="T275" s="21">
        <f>IF(P275='Menu tendina'!A$5,0,IF(P275='Menu tendina'!A$4,'2. Private'!N275/2,IF(P275='Menu tendina'!A$3,'2. Private'!N275,IF(P275='Menu tendina'!A$2,'2. Private'!M275,0))))</f>
        <v>3</v>
      </c>
    </row>
    <row r="276" spans="1:20" x14ac:dyDescent="0.25">
      <c r="A276" s="9" t="s">
        <v>6347</v>
      </c>
      <c r="B276" s="9" t="s">
        <v>6339</v>
      </c>
      <c r="C276" s="11">
        <v>157</v>
      </c>
      <c r="D276" s="11">
        <v>3248</v>
      </c>
      <c r="E276" s="11">
        <v>8</v>
      </c>
      <c r="F276" s="256">
        <v>2000</v>
      </c>
      <c r="G276" s="161" t="s">
        <v>838</v>
      </c>
      <c r="H276" s="36" t="s">
        <v>850</v>
      </c>
      <c r="I276" s="14" t="s">
        <v>112</v>
      </c>
      <c r="J276" s="9"/>
      <c r="K276" s="11" t="s">
        <v>0</v>
      </c>
      <c r="L276" s="11">
        <v>11</v>
      </c>
      <c r="M276" s="21">
        <v>3</v>
      </c>
      <c r="N276" s="21">
        <v>1.5</v>
      </c>
      <c r="P276" s="11" t="s">
        <v>4167</v>
      </c>
      <c r="Q276" s="11" t="s">
        <v>8531</v>
      </c>
      <c r="R276" s="150"/>
      <c r="T276" s="21">
        <f>IF(P276='Menu tendina'!A$5,0,IF(P276='Menu tendina'!A$4,'2. Private'!N276/2,IF(P276='Menu tendina'!A$3,'2. Private'!N276,IF(P276='Menu tendina'!A$2,'2. Private'!M276,0))))</f>
        <v>3</v>
      </c>
    </row>
    <row r="277" spans="1:20" x14ac:dyDescent="0.25">
      <c r="A277" s="9" t="s">
        <v>6347</v>
      </c>
      <c r="B277" s="9" t="s">
        <v>6339</v>
      </c>
      <c r="C277" s="11">
        <v>158</v>
      </c>
      <c r="D277" s="11">
        <v>3249</v>
      </c>
      <c r="E277" s="11">
        <v>16</v>
      </c>
      <c r="F277" s="256">
        <v>5000</v>
      </c>
      <c r="G277" s="161" t="s">
        <v>838</v>
      </c>
      <c r="H277" s="36" t="s">
        <v>852</v>
      </c>
      <c r="I277" s="14" t="s">
        <v>112</v>
      </c>
      <c r="J277" s="9"/>
      <c r="K277" s="11" t="s">
        <v>0</v>
      </c>
      <c r="L277" s="11">
        <v>12</v>
      </c>
      <c r="M277" s="21">
        <v>7</v>
      </c>
      <c r="N277" s="21">
        <v>5</v>
      </c>
      <c r="P277" s="11" t="s">
        <v>4167</v>
      </c>
      <c r="Q277" s="11" t="s">
        <v>8531</v>
      </c>
      <c r="R277" s="150"/>
      <c r="T277" s="21">
        <f>IF(P277='Menu tendina'!A$5,0,IF(P277='Menu tendina'!A$4,'2. Private'!N277/2,IF(P277='Menu tendina'!A$3,'2. Private'!N277,IF(P277='Menu tendina'!A$2,'2. Private'!M277,0))))</f>
        <v>7</v>
      </c>
    </row>
    <row r="278" spans="1:20" x14ac:dyDescent="0.25">
      <c r="A278" s="9" t="s">
        <v>6347</v>
      </c>
      <c r="B278" s="9" t="s">
        <v>6339</v>
      </c>
      <c r="C278" s="11">
        <v>159</v>
      </c>
      <c r="D278" s="11">
        <v>3250</v>
      </c>
      <c r="E278" s="11">
        <v>15</v>
      </c>
      <c r="F278" s="256">
        <v>5000</v>
      </c>
      <c r="G278" s="161" t="s">
        <v>838</v>
      </c>
      <c r="H278" s="36" t="s">
        <v>854</v>
      </c>
      <c r="I278" s="14" t="s">
        <v>112</v>
      </c>
      <c r="J278" s="9"/>
      <c r="K278" s="11" t="s">
        <v>0</v>
      </c>
      <c r="L278" s="11">
        <v>11</v>
      </c>
      <c r="M278" s="21">
        <v>7</v>
      </c>
      <c r="N278" s="21">
        <v>5</v>
      </c>
      <c r="P278" s="11" t="s">
        <v>4167</v>
      </c>
      <c r="Q278" s="11" t="s">
        <v>8531</v>
      </c>
      <c r="R278" s="150"/>
      <c r="T278" s="21">
        <f>IF(P278='Menu tendina'!A$5,0,IF(P278='Menu tendina'!A$4,'2. Private'!N278/2,IF(P278='Menu tendina'!A$3,'2. Private'!N278,IF(P278='Menu tendina'!A$2,'2. Private'!M278,0))))</f>
        <v>7</v>
      </c>
    </row>
    <row r="279" spans="1:20" x14ac:dyDescent="0.25">
      <c r="A279" s="9" t="s">
        <v>6347</v>
      </c>
      <c r="B279" s="9" t="s">
        <v>6339</v>
      </c>
      <c r="C279" s="11">
        <v>160</v>
      </c>
      <c r="D279" s="11">
        <v>3251</v>
      </c>
      <c r="E279" s="11">
        <v>12</v>
      </c>
      <c r="F279" s="256">
        <v>1000</v>
      </c>
      <c r="G279" s="161" t="s">
        <v>838</v>
      </c>
      <c r="H279" s="36" t="s">
        <v>855</v>
      </c>
      <c r="I279" s="14" t="s">
        <v>112</v>
      </c>
      <c r="J279" s="9"/>
      <c r="K279" s="11" t="s">
        <v>0</v>
      </c>
      <c r="L279" s="11">
        <v>17.5</v>
      </c>
      <c r="M279" s="21">
        <v>2</v>
      </c>
      <c r="N279" s="21">
        <v>1</v>
      </c>
      <c r="P279" s="11" t="s">
        <v>4167</v>
      </c>
      <c r="Q279" s="11" t="s">
        <v>8531</v>
      </c>
      <c r="R279" s="150"/>
      <c r="T279" s="21">
        <f>IF(P279='Menu tendina'!A$5,0,IF(P279='Menu tendina'!A$4,'2. Private'!N279/2,IF(P279='Menu tendina'!A$3,'2. Private'!N279,IF(P279='Menu tendina'!A$2,'2. Private'!M279,0))))</f>
        <v>2</v>
      </c>
    </row>
    <row r="280" spans="1:20" x14ac:dyDescent="0.25">
      <c r="A280" s="9" t="s">
        <v>6347</v>
      </c>
      <c r="B280" s="9" t="s">
        <v>6339</v>
      </c>
      <c r="C280" s="11">
        <v>161</v>
      </c>
      <c r="D280" s="11">
        <v>3252</v>
      </c>
      <c r="E280" s="11">
        <v>13</v>
      </c>
      <c r="F280" s="256">
        <v>1000</v>
      </c>
      <c r="G280" s="161" t="s">
        <v>838</v>
      </c>
      <c r="H280" s="36" t="s">
        <v>857</v>
      </c>
      <c r="I280" s="14" t="s">
        <v>112</v>
      </c>
      <c r="J280" s="9"/>
      <c r="K280" s="11" t="s">
        <v>0</v>
      </c>
      <c r="L280" s="11">
        <v>17.5</v>
      </c>
      <c r="M280" s="21">
        <v>2</v>
      </c>
      <c r="N280" s="21">
        <v>1</v>
      </c>
      <c r="P280" s="11" t="s">
        <v>4167</v>
      </c>
      <c r="Q280" s="11" t="s">
        <v>8531</v>
      </c>
      <c r="R280" s="150"/>
      <c r="T280" s="21">
        <f>IF(P280='Menu tendina'!A$5,0,IF(P280='Menu tendina'!A$4,'2. Private'!N280/2,IF(P280='Menu tendina'!A$3,'2. Private'!N280,IF(P280='Menu tendina'!A$2,'2. Private'!M280,0))))</f>
        <v>2</v>
      </c>
    </row>
    <row r="281" spans="1:20" x14ac:dyDescent="0.25">
      <c r="A281" s="9" t="s">
        <v>6347</v>
      </c>
      <c r="B281" s="9" t="s">
        <v>6339</v>
      </c>
      <c r="C281" s="11">
        <v>162</v>
      </c>
      <c r="D281" s="11">
        <v>3253</v>
      </c>
      <c r="E281" s="11">
        <v>14</v>
      </c>
      <c r="F281" s="256">
        <v>2000</v>
      </c>
      <c r="G281" s="161" t="s">
        <v>838</v>
      </c>
      <c r="H281" s="36" t="s">
        <v>858</v>
      </c>
      <c r="I281" s="14" t="s">
        <v>112</v>
      </c>
      <c r="J281" s="9"/>
      <c r="K281" s="11" t="s">
        <v>0</v>
      </c>
      <c r="L281" s="11">
        <v>11</v>
      </c>
      <c r="M281" s="21">
        <v>3</v>
      </c>
      <c r="N281" s="21">
        <v>1.5</v>
      </c>
      <c r="P281" s="11" t="s">
        <v>4167</v>
      </c>
      <c r="Q281" s="11" t="s">
        <v>8531</v>
      </c>
      <c r="R281" s="150"/>
      <c r="T281" s="21">
        <f>IF(P281='Menu tendina'!A$5,0,IF(P281='Menu tendina'!A$4,'2. Private'!N281/2,IF(P281='Menu tendina'!A$3,'2. Private'!N281,IF(P281='Menu tendina'!A$2,'2. Private'!M281,0))))</f>
        <v>3</v>
      </c>
    </row>
    <row r="282" spans="1:20" x14ac:dyDescent="0.25">
      <c r="A282" s="9" t="s">
        <v>6347</v>
      </c>
      <c r="B282" s="9" t="s">
        <v>6339</v>
      </c>
      <c r="C282" s="11">
        <v>163</v>
      </c>
      <c r="D282" s="11">
        <v>3254</v>
      </c>
      <c r="E282" s="11">
        <v>15</v>
      </c>
      <c r="F282" s="256">
        <v>2000</v>
      </c>
      <c r="G282" s="161" t="s">
        <v>838</v>
      </c>
      <c r="H282" s="36" t="s">
        <v>860</v>
      </c>
      <c r="I282" s="14" t="s">
        <v>797</v>
      </c>
      <c r="J282" s="9"/>
      <c r="K282" s="11" t="s">
        <v>0</v>
      </c>
      <c r="L282" s="11">
        <v>11</v>
      </c>
      <c r="M282" s="21">
        <v>2.5</v>
      </c>
      <c r="N282" s="21">
        <v>1</v>
      </c>
      <c r="P282" s="11" t="s">
        <v>4167</v>
      </c>
      <c r="Q282" s="11" t="s">
        <v>8531</v>
      </c>
      <c r="R282" s="150"/>
      <c r="T282" s="21">
        <f>IF(P282='Menu tendina'!A$5,0,IF(P282='Menu tendina'!A$4,'2. Private'!N282/2,IF(P282='Menu tendina'!A$3,'2. Private'!N282,IF(P282='Menu tendina'!A$2,'2. Private'!M282,0))))</f>
        <v>2.5</v>
      </c>
    </row>
    <row r="283" spans="1:20" x14ac:dyDescent="0.25">
      <c r="A283" s="9" t="s">
        <v>6347</v>
      </c>
      <c r="B283" s="9" t="s">
        <v>6339</v>
      </c>
      <c r="C283" s="11">
        <v>164</v>
      </c>
      <c r="D283" s="11">
        <v>3255</v>
      </c>
      <c r="E283" s="11">
        <v>21</v>
      </c>
      <c r="F283" s="256">
        <v>2000</v>
      </c>
      <c r="G283" s="161" t="s">
        <v>838</v>
      </c>
      <c r="H283" s="36" t="s">
        <v>861</v>
      </c>
      <c r="I283" s="14" t="s">
        <v>797</v>
      </c>
      <c r="J283" s="9"/>
      <c r="K283" s="11" t="s">
        <v>0</v>
      </c>
      <c r="L283" s="11">
        <v>12</v>
      </c>
      <c r="M283" s="21">
        <v>3</v>
      </c>
      <c r="N283" s="21">
        <v>1.5</v>
      </c>
      <c r="P283" s="11" t="s">
        <v>4167</v>
      </c>
      <c r="Q283" s="11" t="s">
        <v>8531</v>
      </c>
      <c r="R283" s="150"/>
      <c r="T283" s="21">
        <f>IF(P283='Menu tendina'!A$5,0,IF(P283='Menu tendina'!A$4,'2. Private'!N283/2,IF(P283='Menu tendina'!A$3,'2. Private'!N283,IF(P283='Menu tendina'!A$2,'2. Private'!M283,0))))</f>
        <v>3</v>
      </c>
    </row>
    <row r="284" spans="1:20" x14ac:dyDescent="0.25">
      <c r="A284" s="9" t="s">
        <v>6347</v>
      </c>
      <c r="B284" s="9" t="s">
        <v>6339</v>
      </c>
      <c r="C284" s="11">
        <v>165</v>
      </c>
      <c r="D284" s="11">
        <v>3256</v>
      </c>
      <c r="E284" s="11">
        <v>22</v>
      </c>
      <c r="F284" s="256">
        <v>15000</v>
      </c>
      <c r="G284" s="161" t="s">
        <v>838</v>
      </c>
      <c r="H284" s="36" t="s">
        <v>861</v>
      </c>
      <c r="I284" s="14" t="s">
        <v>797</v>
      </c>
      <c r="J284" s="9"/>
      <c r="K284" s="11" t="s">
        <v>0</v>
      </c>
      <c r="L284" s="11">
        <v>11</v>
      </c>
      <c r="M284" s="21">
        <v>35</v>
      </c>
      <c r="N284" s="21">
        <v>20</v>
      </c>
      <c r="P284" s="11" t="s">
        <v>4167</v>
      </c>
      <c r="Q284" s="11" t="s">
        <v>8531</v>
      </c>
      <c r="R284" s="150"/>
      <c r="T284" s="21">
        <f>IF(P284='Menu tendina'!A$5,0,IF(P284='Menu tendina'!A$4,'2. Private'!N284/2,IF(P284='Menu tendina'!A$3,'2. Private'!N284,IF(P284='Menu tendina'!A$2,'2. Private'!M284,0))))</f>
        <v>35</v>
      </c>
    </row>
    <row r="285" spans="1:20" x14ac:dyDescent="0.25">
      <c r="A285" s="9" t="s">
        <v>6347</v>
      </c>
      <c r="B285" s="9" t="s">
        <v>6339</v>
      </c>
      <c r="C285" s="11">
        <v>166</v>
      </c>
      <c r="D285" s="11">
        <v>3257</v>
      </c>
      <c r="E285" s="11">
        <v>20</v>
      </c>
      <c r="F285" s="256">
        <v>2000</v>
      </c>
      <c r="G285" s="161" t="s">
        <v>838</v>
      </c>
      <c r="H285" s="36" t="s">
        <v>862</v>
      </c>
      <c r="I285" s="14" t="s">
        <v>797</v>
      </c>
      <c r="J285" s="9"/>
      <c r="K285" s="11" t="s">
        <v>0</v>
      </c>
      <c r="L285" s="11">
        <v>11</v>
      </c>
      <c r="M285" s="21">
        <v>2.5</v>
      </c>
      <c r="N285" s="21">
        <v>1</v>
      </c>
      <c r="P285" s="11" t="s">
        <v>4167</v>
      </c>
      <c r="Q285" s="11" t="s">
        <v>8531</v>
      </c>
      <c r="R285" s="150"/>
      <c r="T285" s="21">
        <f>IF(P285='Menu tendina'!A$5,0,IF(P285='Menu tendina'!A$4,'2. Private'!N285/2,IF(P285='Menu tendina'!A$3,'2. Private'!N285,IF(P285='Menu tendina'!A$2,'2. Private'!M285,0))))</f>
        <v>2.5</v>
      </c>
    </row>
    <row r="286" spans="1:20" x14ac:dyDescent="0.25">
      <c r="A286" s="9" t="s">
        <v>6347</v>
      </c>
      <c r="B286" s="9" t="s">
        <v>6339</v>
      </c>
      <c r="C286" s="11">
        <v>167</v>
      </c>
      <c r="D286" s="11">
        <v>3259</v>
      </c>
      <c r="E286" s="11">
        <v>10</v>
      </c>
      <c r="F286" s="256">
        <v>1000</v>
      </c>
      <c r="G286" s="161" t="s">
        <v>838</v>
      </c>
      <c r="H286" s="36" t="s">
        <v>863</v>
      </c>
      <c r="I286" s="14" t="s">
        <v>112</v>
      </c>
      <c r="J286" s="9"/>
      <c r="K286" s="11" t="s">
        <v>0</v>
      </c>
      <c r="L286" s="11">
        <v>410</v>
      </c>
      <c r="M286" s="21">
        <v>1</v>
      </c>
      <c r="N286" s="21">
        <v>0.5</v>
      </c>
      <c r="P286" s="11" t="s">
        <v>4167</v>
      </c>
      <c r="Q286" s="11" t="s">
        <v>8531</v>
      </c>
      <c r="R286" s="150"/>
      <c r="T286" s="21">
        <f>IF(P286='Menu tendina'!A$5,0,IF(P286='Menu tendina'!A$4,'2. Private'!N286/2,IF(P286='Menu tendina'!A$3,'2. Private'!N286,IF(P286='Menu tendina'!A$2,'2. Private'!M286,0))))</f>
        <v>1</v>
      </c>
    </row>
    <row r="287" spans="1:20" x14ac:dyDescent="0.25">
      <c r="A287" s="15" t="s">
        <v>6347</v>
      </c>
      <c r="B287" s="15" t="s">
        <v>6339</v>
      </c>
      <c r="C287" s="16" t="s">
        <v>865</v>
      </c>
      <c r="D287" s="16" t="s">
        <v>6301</v>
      </c>
      <c r="E287" s="16" t="s">
        <v>6302</v>
      </c>
      <c r="F287" s="257">
        <v>1000</v>
      </c>
      <c r="G287" s="259" t="s">
        <v>838</v>
      </c>
      <c r="H287" s="37" t="s">
        <v>6337</v>
      </c>
      <c r="I287" s="18" t="s">
        <v>112</v>
      </c>
      <c r="J287" s="15"/>
      <c r="K287" s="16" t="s">
        <v>4074</v>
      </c>
      <c r="L287" s="16" t="s">
        <v>0</v>
      </c>
      <c r="M287" s="22">
        <v>7</v>
      </c>
      <c r="N287" s="22">
        <v>4</v>
      </c>
      <c r="P287" s="11" t="s">
        <v>4167</v>
      </c>
      <c r="Q287" s="11" t="s">
        <v>8531</v>
      </c>
      <c r="R287" s="150"/>
      <c r="T287" s="21">
        <f>IF(P287='Menu tendina'!A$5,0,IF(P287='Menu tendina'!A$4,'2. Private'!N287/2,IF(P287='Menu tendina'!A$3,'2. Private'!N287,IF(P287='Menu tendina'!A$2,'2. Private'!M287,0))))</f>
        <v>7</v>
      </c>
    </row>
    <row r="288" spans="1:20" x14ac:dyDescent="0.25">
      <c r="A288" s="9" t="s">
        <v>6347</v>
      </c>
      <c r="B288" s="9" t="s">
        <v>6339</v>
      </c>
      <c r="C288" s="11">
        <v>168</v>
      </c>
      <c r="D288" s="11">
        <v>3258</v>
      </c>
      <c r="E288" s="11">
        <v>11</v>
      </c>
      <c r="F288" s="256" t="s">
        <v>8747</v>
      </c>
      <c r="G288" s="161" t="s">
        <v>838</v>
      </c>
      <c r="H288" s="36" t="s">
        <v>863</v>
      </c>
      <c r="I288" s="14" t="s">
        <v>112</v>
      </c>
      <c r="J288" s="9"/>
      <c r="K288" s="11" t="s">
        <v>0</v>
      </c>
      <c r="L288" s="11">
        <v>11</v>
      </c>
      <c r="M288" s="21">
        <v>3.5</v>
      </c>
      <c r="N288" s="21">
        <v>1.5</v>
      </c>
      <c r="P288" s="11" t="s">
        <v>4167</v>
      </c>
      <c r="Q288" s="11" t="s">
        <v>8531</v>
      </c>
      <c r="R288" s="150"/>
      <c r="T288" s="21">
        <f>IF(P288='Menu tendina'!A$5,0,IF(P288='Menu tendina'!A$4,'2. Private'!N288/2,IF(P288='Menu tendina'!A$3,'2. Private'!N288,IF(P288='Menu tendina'!A$2,'2. Private'!M288,0))))</f>
        <v>3.5</v>
      </c>
    </row>
    <row r="289" spans="1:20" x14ac:dyDescent="0.25">
      <c r="A289" s="9" t="s">
        <v>6347</v>
      </c>
      <c r="B289" s="9" t="s">
        <v>6339</v>
      </c>
      <c r="C289" s="11">
        <v>169</v>
      </c>
      <c r="D289" s="11">
        <v>3260</v>
      </c>
      <c r="E289" s="11">
        <v>9</v>
      </c>
      <c r="F289" s="256">
        <v>1000</v>
      </c>
      <c r="G289" s="161" t="s">
        <v>838</v>
      </c>
      <c r="H289" s="36" t="s">
        <v>866</v>
      </c>
      <c r="I289" s="14" t="s">
        <v>112</v>
      </c>
      <c r="J289" s="9"/>
      <c r="K289" s="11" t="s">
        <v>0</v>
      </c>
      <c r="L289" s="11">
        <v>25</v>
      </c>
      <c r="M289" s="21">
        <v>2</v>
      </c>
      <c r="N289" s="21">
        <v>1</v>
      </c>
      <c r="P289" s="11" t="s">
        <v>4167</v>
      </c>
      <c r="Q289" s="11" t="s">
        <v>8531</v>
      </c>
      <c r="R289" s="150"/>
      <c r="T289" s="21">
        <f>IF(P289='Menu tendina'!A$5,0,IF(P289='Menu tendina'!A$4,'2. Private'!N289/2,IF(P289='Menu tendina'!A$3,'2. Private'!N289,IF(P289='Menu tendina'!A$2,'2. Private'!M289,0))))</f>
        <v>2</v>
      </c>
    </row>
    <row r="290" spans="1:20" x14ac:dyDescent="0.25">
      <c r="A290" s="9" t="s">
        <v>6347</v>
      </c>
      <c r="B290" s="9" t="s">
        <v>6339</v>
      </c>
      <c r="C290" s="11">
        <v>170</v>
      </c>
      <c r="D290" s="11">
        <v>3261</v>
      </c>
      <c r="E290" s="11">
        <v>6</v>
      </c>
      <c r="F290" s="256">
        <v>2000</v>
      </c>
      <c r="G290" s="161" t="s">
        <v>838</v>
      </c>
      <c r="H290" s="36" t="s">
        <v>867</v>
      </c>
      <c r="I290" s="14" t="s">
        <v>112</v>
      </c>
      <c r="J290" s="9"/>
      <c r="K290" s="11" t="s">
        <v>0</v>
      </c>
      <c r="L290" s="11">
        <v>25</v>
      </c>
      <c r="M290" s="21">
        <v>2</v>
      </c>
      <c r="N290" s="21">
        <v>1</v>
      </c>
      <c r="P290" s="11" t="s">
        <v>4167</v>
      </c>
      <c r="Q290" s="11" t="s">
        <v>8531</v>
      </c>
      <c r="R290" s="150"/>
      <c r="T290" s="21">
        <f>IF(P290='Menu tendina'!A$5,0,IF(P290='Menu tendina'!A$4,'2. Private'!N290/2,IF(P290='Menu tendina'!A$3,'2. Private'!N290,IF(P290='Menu tendina'!A$2,'2. Private'!M290,0))))</f>
        <v>2</v>
      </c>
    </row>
    <row r="291" spans="1:20" x14ac:dyDescent="0.25">
      <c r="A291" s="9" t="s">
        <v>6347</v>
      </c>
      <c r="B291" s="9" t="s">
        <v>6339</v>
      </c>
      <c r="C291" s="11">
        <v>171</v>
      </c>
      <c r="D291" s="11">
        <v>3262</v>
      </c>
      <c r="E291" s="11">
        <v>25</v>
      </c>
      <c r="F291" s="256">
        <v>2000</v>
      </c>
      <c r="G291" s="161" t="s">
        <v>838</v>
      </c>
      <c r="H291" s="36" t="s">
        <v>868</v>
      </c>
      <c r="I291" s="14" t="s">
        <v>797</v>
      </c>
      <c r="J291" s="9"/>
      <c r="K291" s="11" t="s">
        <v>0</v>
      </c>
      <c r="L291" s="11">
        <v>11</v>
      </c>
      <c r="M291" s="21">
        <v>3</v>
      </c>
      <c r="N291" s="21">
        <v>1.5</v>
      </c>
      <c r="P291" s="11" t="s">
        <v>4167</v>
      </c>
      <c r="Q291" s="11" t="s">
        <v>8531</v>
      </c>
      <c r="R291" s="150"/>
      <c r="T291" s="21">
        <f>IF(P291='Menu tendina'!A$5,0,IF(P291='Menu tendina'!A$4,'2. Private'!N291/2,IF(P291='Menu tendina'!A$3,'2. Private'!N291,IF(P291='Menu tendina'!A$2,'2. Private'!M291,0))))</f>
        <v>3</v>
      </c>
    </row>
    <row r="292" spans="1:20" x14ac:dyDescent="0.25">
      <c r="A292" s="9" t="s">
        <v>6347</v>
      </c>
      <c r="B292" s="9" t="s">
        <v>6339</v>
      </c>
      <c r="C292" s="11">
        <v>172</v>
      </c>
      <c r="D292" s="11">
        <v>3263</v>
      </c>
      <c r="E292" s="11">
        <v>24</v>
      </c>
      <c r="F292" s="256">
        <v>2000</v>
      </c>
      <c r="G292" s="161" t="s">
        <v>838</v>
      </c>
      <c r="H292" s="36" t="s">
        <v>869</v>
      </c>
      <c r="I292" s="14" t="s">
        <v>797</v>
      </c>
      <c r="J292" s="9"/>
      <c r="K292" s="11" t="s">
        <v>0</v>
      </c>
      <c r="L292" s="11">
        <v>11</v>
      </c>
      <c r="M292" s="21">
        <v>3</v>
      </c>
      <c r="N292" s="21">
        <v>1.5</v>
      </c>
      <c r="P292" s="11" t="s">
        <v>4167</v>
      </c>
      <c r="Q292" s="11" t="s">
        <v>8531</v>
      </c>
      <c r="R292" s="150"/>
      <c r="T292" s="21">
        <f>IF(P292='Menu tendina'!A$5,0,IF(P292='Menu tendina'!A$4,'2. Private'!N292/2,IF(P292='Menu tendina'!A$3,'2. Private'!N292,IF(P292='Menu tendina'!A$2,'2. Private'!M292,0))))</f>
        <v>3</v>
      </c>
    </row>
    <row r="293" spans="1:20" x14ac:dyDescent="0.25">
      <c r="A293" s="9" t="s">
        <v>6347</v>
      </c>
      <c r="B293" s="9" t="s">
        <v>6339</v>
      </c>
      <c r="C293" s="11">
        <v>173</v>
      </c>
      <c r="D293" s="11">
        <v>3264</v>
      </c>
      <c r="E293" s="11">
        <v>43</v>
      </c>
      <c r="F293" s="256">
        <v>2000</v>
      </c>
      <c r="G293" s="161" t="s">
        <v>838</v>
      </c>
      <c r="H293" s="36" t="s">
        <v>871</v>
      </c>
      <c r="I293" s="14" t="s">
        <v>112</v>
      </c>
      <c r="J293" s="9"/>
      <c r="K293" s="11" t="s">
        <v>0</v>
      </c>
      <c r="L293" s="11">
        <v>12</v>
      </c>
      <c r="M293" s="21">
        <v>3</v>
      </c>
      <c r="N293" s="21">
        <v>1.5</v>
      </c>
      <c r="P293" s="11" t="s">
        <v>4167</v>
      </c>
      <c r="Q293" s="11" t="s">
        <v>8531</v>
      </c>
      <c r="R293" s="150"/>
      <c r="T293" s="21">
        <f>IF(P293='Menu tendina'!A$5,0,IF(P293='Menu tendina'!A$4,'2. Private'!N293/2,IF(P293='Menu tendina'!A$3,'2. Private'!N293,IF(P293='Menu tendina'!A$2,'2. Private'!M293,0))))</f>
        <v>3</v>
      </c>
    </row>
    <row r="294" spans="1:20" x14ac:dyDescent="0.25">
      <c r="A294" s="9" t="s">
        <v>6347</v>
      </c>
      <c r="B294" s="9" t="s">
        <v>6339</v>
      </c>
      <c r="C294" s="11">
        <v>174</v>
      </c>
      <c r="D294" s="11">
        <v>3265</v>
      </c>
      <c r="E294" s="11">
        <v>7</v>
      </c>
      <c r="F294" s="256">
        <v>1000</v>
      </c>
      <c r="G294" s="161" t="s">
        <v>838</v>
      </c>
      <c r="H294" s="36" t="s">
        <v>872</v>
      </c>
      <c r="I294" s="14" t="s">
        <v>112</v>
      </c>
      <c r="J294" s="9"/>
      <c r="K294" s="11" t="s">
        <v>0</v>
      </c>
      <c r="L294" s="11">
        <v>40</v>
      </c>
      <c r="M294" s="21">
        <v>2</v>
      </c>
      <c r="N294" s="21">
        <v>1</v>
      </c>
      <c r="P294" s="11" t="s">
        <v>4167</v>
      </c>
      <c r="Q294" s="11" t="s">
        <v>8531</v>
      </c>
      <c r="R294" s="150"/>
      <c r="T294" s="21">
        <f>IF(P294='Menu tendina'!A$5,0,IF(P294='Menu tendina'!A$4,'2. Private'!N294/2,IF(P294='Menu tendina'!A$3,'2. Private'!N294,IF(P294='Menu tendina'!A$2,'2. Private'!M294,0))))</f>
        <v>2</v>
      </c>
    </row>
    <row r="295" spans="1:20" x14ac:dyDescent="0.25">
      <c r="A295" s="9" t="s">
        <v>6347</v>
      </c>
      <c r="B295" s="9" t="s">
        <v>6339</v>
      </c>
      <c r="C295" s="11">
        <v>175</v>
      </c>
      <c r="D295" s="11">
        <v>3267</v>
      </c>
      <c r="E295" s="11">
        <v>1</v>
      </c>
      <c r="F295" s="256">
        <v>2000</v>
      </c>
      <c r="G295" s="161" t="s">
        <v>838</v>
      </c>
      <c r="H295" s="36" t="s">
        <v>873</v>
      </c>
      <c r="I295" s="14" t="s">
        <v>112</v>
      </c>
      <c r="J295" s="9"/>
      <c r="K295" s="11" t="s">
        <v>0</v>
      </c>
      <c r="L295" s="11">
        <v>15</v>
      </c>
      <c r="M295" s="21">
        <v>6</v>
      </c>
      <c r="N295" s="21">
        <v>2.5</v>
      </c>
      <c r="P295" s="11" t="s">
        <v>4167</v>
      </c>
      <c r="Q295" s="11" t="s">
        <v>8531</v>
      </c>
      <c r="R295" s="150"/>
      <c r="T295" s="21">
        <f>IF(P295='Menu tendina'!A$5,0,IF(P295='Menu tendina'!A$4,'2. Private'!N295/2,IF(P295='Menu tendina'!A$3,'2. Private'!N295,IF(P295='Menu tendina'!A$2,'2. Private'!M295,0))))</f>
        <v>6</v>
      </c>
    </row>
    <row r="296" spans="1:20" x14ac:dyDescent="0.25">
      <c r="A296" s="9" t="s">
        <v>6347</v>
      </c>
      <c r="B296" s="9" t="s">
        <v>6339</v>
      </c>
      <c r="C296" s="11">
        <v>176</v>
      </c>
      <c r="D296" s="11">
        <v>3266</v>
      </c>
      <c r="E296" s="11">
        <v>2</v>
      </c>
      <c r="F296" s="256">
        <v>2000</v>
      </c>
      <c r="G296" s="161" t="s">
        <v>838</v>
      </c>
      <c r="H296" s="36" t="s">
        <v>875</v>
      </c>
      <c r="I296" s="14" t="s">
        <v>112</v>
      </c>
      <c r="J296" s="9"/>
      <c r="K296" s="11" t="s">
        <v>0</v>
      </c>
      <c r="L296" s="11">
        <v>15</v>
      </c>
      <c r="M296" s="21">
        <v>6</v>
      </c>
      <c r="N296" s="21">
        <v>2.5</v>
      </c>
      <c r="P296" s="11" t="s">
        <v>4167</v>
      </c>
      <c r="Q296" s="11" t="s">
        <v>8531</v>
      </c>
      <c r="R296" s="150"/>
      <c r="T296" s="21">
        <f>IF(P296='Menu tendina'!A$5,0,IF(P296='Menu tendina'!A$4,'2. Private'!N296/2,IF(P296='Menu tendina'!A$3,'2. Private'!N296,IF(P296='Menu tendina'!A$2,'2. Private'!M296,0))))</f>
        <v>6</v>
      </c>
    </row>
    <row r="297" spans="1:20" x14ac:dyDescent="0.25">
      <c r="A297" s="9" t="s">
        <v>6347</v>
      </c>
      <c r="B297" s="9" t="s">
        <v>6339</v>
      </c>
      <c r="C297" s="11">
        <v>177</v>
      </c>
      <c r="D297" s="11">
        <v>3268</v>
      </c>
      <c r="E297" s="11">
        <v>27</v>
      </c>
      <c r="F297" s="256">
        <v>2000</v>
      </c>
      <c r="G297" s="161" t="s">
        <v>838</v>
      </c>
      <c r="H297" s="36" t="s">
        <v>877</v>
      </c>
      <c r="I297" s="14" t="s">
        <v>797</v>
      </c>
      <c r="J297" s="9"/>
      <c r="K297" s="11" t="s">
        <v>0</v>
      </c>
      <c r="L297" s="11">
        <v>6</v>
      </c>
      <c r="M297" s="21">
        <v>18</v>
      </c>
      <c r="N297" s="21">
        <v>10</v>
      </c>
      <c r="P297" s="11" t="s">
        <v>4167</v>
      </c>
      <c r="Q297" s="11" t="s">
        <v>8531</v>
      </c>
      <c r="R297" s="150"/>
      <c r="T297" s="21">
        <f>IF(P297='Menu tendina'!A$5,0,IF(P297='Menu tendina'!A$4,'2. Private'!N297/2,IF(P297='Menu tendina'!A$3,'2. Private'!N297,IF(P297='Menu tendina'!A$2,'2. Private'!M297,0))))</f>
        <v>18</v>
      </c>
    </row>
    <row r="298" spans="1:20" x14ac:dyDescent="0.25">
      <c r="A298" s="15" t="s">
        <v>6347</v>
      </c>
      <c r="B298" s="15" t="s">
        <v>6339</v>
      </c>
      <c r="C298" s="16" t="s">
        <v>880</v>
      </c>
      <c r="D298" s="16" t="s">
        <v>6303</v>
      </c>
      <c r="E298" s="16" t="s">
        <v>1146</v>
      </c>
      <c r="F298" s="257">
        <v>2000</v>
      </c>
      <c r="G298" s="259" t="s">
        <v>838</v>
      </c>
      <c r="H298" s="37" t="s">
        <v>877</v>
      </c>
      <c r="I298" s="18" t="s">
        <v>797</v>
      </c>
      <c r="J298" s="15" t="s">
        <v>6293</v>
      </c>
      <c r="K298" s="16" t="s">
        <v>4074</v>
      </c>
      <c r="L298" s="16" t="s">
        <v>0</v>
      </c>
      <c r="M298" s="22">
        <v>75</v>
      </c>
      <c r="N298" s="22">
        <v>50</v>
      </c>
      <c r="P298" s="11" t="s">
        <v>4167</v>
      </c>
      <c r="Q298" s="11" t="s">
        <v>8531</v>
      </c>
      <c r="R298" s="150"/>
      <c r="T298" s="21">
        <f>IF(P298='Menu tendina'!A$5,0,IF(P298='Menu tendina'!A$4,'2. Private'!N298/2,IF(P298='Menu tendina'!A$3,'2. Private'!N298,IF(P298='Menu tendina'!A$2,'2. Private'!M298,0))))</f>
        <v>75</v>
      </c>
    </row>
    <row r="299" spans="1:20" x14ac:dyDescent="0.25">
      <c r="A299" s="9" t="s">
        <v>6347</v>
      </c>
      <c r="B299" s="9" t="s">
        <v>6339</v>
      </c>
      <c r="C299" s="11">
        <v>178</v>
      </c>
      <c r="D299" s="11">
        <v>3269</v>
      </c>
      <c r="E299" s="11">
        <v>28</v>
      </c>
      <c r="F299" s="256">
        <v>2000</v>
      </c>
      <c r="G299" s="161" t="s">
        <v>838</v>
      </c>
      <c r="H299" s="36" t="s">
        <v>881</v>
      </c>
      <c r="I299" s="14" t="s">
        <v>797</v>
      </c>
      <c r="J299" s="9"/>
      <c r="K299" s="11" t="s">
        <v>0</v>
      </c>
      <c r="L299" s="11">
        <v>6</v>
      </c>
      <c r="M299" s="21">
        <v>18</v>
      </c>
      <c r="N299" s="21">
        <v>10</v>
      </c>
      <c r="P299" s="11" t="s">
        <v>4167</v>
      </c>
      <c r="Q299" s="11" t="s">
        <v>8531</v>
      </c>
      <c r="R299" s="150"/>
      <c r="T299" s="21">
        <f>IF(P299='Menu tendina'!A$5,0,IF(P299='Menu tendina'!A$4,'2. Private'!N299/2,IF(P299='Menu tendina'!A$3,'2. Private'!N299,IF(P299='Menu tendina'!A$2,'2. Private'!M299,0))))</f>
        <v>18</v>
      </c>
    </row>
    <row r="300" spans="1:20" x14ac:dyDescent="0.25">
      <c r="A300" s="15" t="s">
        <v>6347</v>
      </c>
      <c r="B300" s="15" t="s">
        <v>6339</v>
      </c>
      <c r="C300" s="16" t="s">
        <v>882</v>
      </c>
      <c r="D300" s="16" t="s">
        <v>6304</v>
      </c>
      <c r="E300" s="16" t="s">
        <v>4146</v>
      </c>
      <c r="F300" s="257">
        <v>2000</v>
      </c>
      <c r="G300" s="259" t="s">
        <v>838</v>
      </c>
      <c r="H300" s="37" t="s">
        <v>881</v>
      </c>
      <c r="I300" s="18" t="s">
        <v>797</v>
      </c>
      <c r="J300" s="15" t="s">
        <v>6293</v>
      </c>
      <c r="K300" s="16" t="s">
        <v>4074</v>
      </c>
      <c r="L300" s="16" t="s">
        <v>0</v>
      </c>
      <c r="M300" s="22">
        <v>75</v>
      </c>
      <c r="N300" s="22">
        <v>50</v>
      </c>
      <c r="P300" s="11" t="s">
        <v>4167</v>
      </c>
      <c r="Q300" s="11" t="s">
        <v>8531</v>
      </c>
      <c r="R300" s="150"/>
      <c r="T300" s="21">
        <f>IF(P300='Menu tendina'!A$5,0,IF(P300='Menu tendina'!A$4,'2. Private'!N300/2,IF(P300='Menu tendina'!A$3,'2. Private'!N300,IF(P300='Menu tendina'!A$2,'2. Private'!M300,0))))</f>
        <v>75</v>
      </c>
    </row>
    <row r="301" spans="1:20" x14ac:dyDescent="0.25">
      <c r="A301" s="9" t="s">
        <v>6347</v>
      </c>
      <c r="B301" s="9" t="s">
        <v>6339</v>
      </c>
      <c r="C301" s="11">
        <v>179</v>
      </c>
      <c r="D301" s="11">
        <v>3270</v>
      </c>
      <c r="E301" s="11">
        <v>4</v>
      </c>
      <c r="F301" s="256">
        <v>10000</v>
      </c>
      <c r="G301" s="161" t="s">
        <v>838</v>
      </c>
      <c r="H301" s="36" t="s">
        <v>883</v>
      </c>
      <c r="I301" s="14" t="s">
        <v>112</v>
      </c>
      <c r="J301" s="9"/>
      <c r="K301" s="11" t="s">
        <v>0</v>
      </c>
      <c r="L301" s="11">
        <v>28</v>
      </c>
      <c r="M301" s="21">
        <v>8</v>
      </c>
      <c r="N301" s="21">
        <v>4</v>
      </c>
      <c r="P301" s="11" t="s">
        <v>4167</v>
      </c>
      <c r="Q301" s="11" t="s">
        <v>8531</v>
      </c>
      <c r="R301" s="150"/>
      <c r="T301" s="21">
        <f>IF(P301='Menu tendina'!A$5,0,IF(P301='Menu tendina'!A$4,'2. Private'!N301/2,IF(P301='Menu tendina'!A$3,'2. Private'!N301,IF(P301='Menu tendina'!A$2,'2. Private'!M301,0))))</f>
        <v>8</v>
      </c>
    </row>
    <row r="302" spans="1:20" x14ac:dyDescent="0.25">
      <c r="A302" s="9" t="s">
        <v>6347</v>
      </c>
      <c r="B302" s="9" t="s">
        <v>6339</v>
      </c>
      <c r="C302" s="11">
        <v>180</v>
      </c>
      <c r="D302" s="11">
        <v>3271</v>
      </c>
      <c r="E302" s="11">
        <v>5</v>
      </c>
      <c r="F302" s="256">
        <v>10000</v>
      </c>
      <c r="G302" s="161" t="s">
        <v>838</v>
      </c>
      <c r="H302" s="36" t="s">
        <v>884</v>
      </c>
      <c r="I302" s="14" t="s">
        <v>112</v>
      </c>
      <c r="J302" s="9"/>
      <c r="K302" s="11" t="s">
        <v>0</v>
      </c>
      <c r="L302" s="11">
        <v>12</v>
      </c>
      <c r="M302" s="21">
        <v>10</v>
      </c>
      <c r="N302" s="21">
        <v>5</v>
      </c>
      <c r="P302" s="11" t="s">
        <v>4167</v>
      </c>
      <c r="Q302" s="11" t="s">
        <v>8531</v>
      </c>
      <c r="R302" s="150"/>
      <c r="T302" s="21">
        <f>IF(P302='Menu tendina'!A$5,0,IF(P302='Menu tendina'!A$4,'2. Private'!N302/2,IF(P302='Menu tendina'!A$3,'2. Private'!N302,IF(P302='Menu tendina'!A$2,'2. Private'!M302,0))))</f>
        <v>10</v>
      </c>
    </row>
    <row r="303" spans="1:20" x14ac:dyDescent="0.25">
      <c r="A303" s="9" t="s">
        <v>6347</v>
      </c>
      <c r="B303" s="9" t="s">
        <v>6339</v>
      </c>
      <c r="C303" s="11">
        <v>181</v>
      </c>
      <c r="D303" s="11">
        <v>3272</v>
      </c>
      <c r="E303" s="11">
        <v>32</v>
      </c>
      <c r="F303" s="256">
        <v>2000</v>
      </c>
      <c r="G303" s="161" t="s">
        <v>838</v>
      </c>
      <c r="H303" s="36" t="s">
        <v>885</v>
      </c>
      <c r="I303" s="14" t="s">
        <v>797</v>
      </c>
      <c r="J303" s="9"/>
      <c r="K303" s="11" t="s">
        <v>0</v>
      </c>
      <c r="L303" s="11">
        <v>11</v>
      </c>
      <c r="M303" s="21">
        <v>2.5</v>
      </c>
      <c r="N303" s="21">
        <v>1</v>
      </c>
      <c r="P303" s="11" t="s">
        <v>4167</v>
      </c>
      <c r="Q303" s="11" t="s">
        <v>8531</v>
      </c>
      <c r="R303" s="150"/>
      <c r="T303" s="21">
        <f>IF(P303='Menu tendina'!A$5,0,IF(P303='Menu tendina'!A$4,'2. Private'!N303/2,IF(P303='Menu tendina'!A$3,'2. Private'!N303,IF(P303='Menu tendina'!A$2,'2. Private'!M303,0))))</f>
        <v>2.5</v>
      </c>
    </row>
    <row r="304" spans="1:20" x14ac:dyDescent="0.25">
      <c r="A304" s="9" t="s">
        <v>6347</v>
      </c>
      <c r="B304" s="9" t="s">
        <v>6339</v>
      </c>
      <c r="C304" s="11">
        <v>182</v>
      </c>
      <c r="D304" s="11">
        <v>3273</v>
      </c>
      <c r="E304" s="11">
        <v>26</v>
      </c>
      <c r="F304" s="256">
        <v>2000</v>
      </c>
      <c r="G304" s="161" t="s">
        <v>838</v>
      </c>
      <c r="H304" s="36" t="s">
        <v>886</v>
      </c>
      <c r="I304" s="14" t="s">
        <v>797</v>
      </c>
      <c r="J304" s="9"/>
      <c r="K304" s="11" t="s">
        <v>0</v>
      </c>
      <c r="L304" s="11">
        <v>13</v>
      </c>
      <c r="M304" s="21">
        <v>2.5</v>
      </c>
      <c r="N304" s="21">
        <v>1</v>
      </c>
      <c r="P304" s="11" t="s">
        <v>4167</v>
      </c>
      <c r="Q304" s="11" t="s">
        <v>8531</v>
      </c>
      <c r="R304" s="150"/>
      <c r="T304" s="21">
        <f>IF(P304='Menu tendina'!A$5,0,IF(P304='Menu tendina'!A$4,'2. Private'!N304/2,IF(P304='Menu tendina'!A$3,'2. Private'!N304,IF(P304='Menu tendina'!A$2,'2. Private'!M304,0))))</f>
        <v>2.5</v>
      </c>
    </row>
    <row r="305" spans="1:20" x14ac:dyDescent="0.25">
      <c r="A305" s="9" t="s">
        <v>6347</v>
      </c>
      <c r="B305" s="9" t="s">
        <v>6339</v>
      </c>
      <c r="C305" s="11">
        <v>183</v>
      </c>
      <c r="D305" s="11">
        <v>3275</v>
      </c>
      <c r="E305" s="11">
        <v>44</v>
      </c>
      <c r="F305" s="256">
        <v>2000</v>
      </c>
      <c r="G305" s="161" t="s">
        <v>838</v>
      </c>
      <c r="H305" s="36" t="s">
        <v>843</v>
      </c>
      <c r="I305" s="14" t="s">
        <v>112</v>
      </c>
      <c r="J305" s="9"/>
      <c r="K305" s="11" t="s">
        <v>0</v>
      </c>
      <c r="L305" s="11">
        <v>11</v>
      </c>
      <c r="M305" s="21">
        <v>3</v>
      </c>
      <c r="N305" s="21">
        <v>1.5</v>
      </c>
      <c r="P305" s="11" t="s">
        <v>4167</v>
      </c>
      <c r="Q305" s="11" t="s">
        <v>8531</v>
      </c>
      <c r="R305" s="150"/>
      <c r="T305" s="21">
        <f>IF(P305='Menu tendina'!A$5,0,IF(P305='Menu tendina'!A$4,'2. Private'!N305/2,IF(P305='Menu tendina'!A$3,'2. Private'!N305,IF(P305='Menu tendina'!A$2,'2. Private'!M305,0))))</f>
        <v>3</v>
      </c>
    </row>
    <row r="306" spans="1:20" x14ac:dyDescent="0.25">
      <c r="A306" s="9" t="s">
        <v>6347</v>
      </c>
      <c r="B306" s="9" t="s">
        <v>6339</v>
      </c>
      <c r="C306" s="11">
        <v>184</v>
      </c>
      <c r="D306" s="11">
        <v>3276</v>
      </c>
      <c r="E306" s="11">
        <v>33</v>
      </c>
      <c r="F306" s="256">
        <v>2000</v>
      </c>
      <c r="G306" s="161" t="s">
        <v>838</v>
      </c>
      <c r="H306" s="36" t="s">
        <v>887</v>
      </c>
      <c r="I306" s="14" t="s">
        <v>112</v>
      </c>
      <c r="J306" s="9"/>
      <c r="K306" s="11" t="s">
        <v>0</v>
      </c>
      <c r="L306" s="11">
        <v>13</v>
      </c>
      <c r="M306" s="21">
        <v>3</v>
      </c>
      <c r="N306" s="21">
        <v>1.5</v>
      </c>
      <c r="P306" s="11" t="s">
        <v>4167</v>
      </c>
      <c r="Q306" s="11" t="s">
        <v>8531</v>
      </c>
      <c r="R306" s="150"/>
      <c r="T306" s="21">
        <f>IF(P306='Menu tendina'!A$5,0,IF(P306='Menu tendina'!A$4,'2. Private'!N306/2,IF(P306='Menu tendina'!A$3,'2. Private'!N306,IF(P306='Menu tendina'!A$2,'2. Private'!M306,0))))</f>
        <v>3</v>
      </c>
    </row>
    <row r="307" spans="1:20" x14ac:dyDescent="0.25">
      <c r="A307" s="9" t="s">
        <v>6347</v>
      </c>
      <c r="B307" s="9" t="s">
        <v>6339</v>
      </c>
      <c r="C307" s="11">
        <v>185</v>
      </c>
      <c r="D307" s="11">
        <v>3278</v>
      </c>
      <c r="E307" s="11">
        <v>30</v>
      </c>
      <c r="F307" s="256">
        <v>2000</v>
      </c>
      <c r="G307" s="161" t="s">
        <v>838</v>
      </c>
      <c r="H307" s="36" t="s">
        <v>889</v>
      </c>
      <c r="I307" s="14" t="s">
        <v>797</v>
      </c>
      <c r="J307" s="9"/>
      <c r="K307" s="11" t="s">
        <v>0</v>
      </c>
      <c r="L307" s="11">
        <v>11</v>
      </c>
      <c r="M307" s="21">
        <v>3</v>
      </c>
      <c r="N307" s="21">
        <v>1.5</v>
      </c>
      <c r="P307" s="11" t="s">
        <v>4167</v>
      </c>
      <c r="Q307" s="11" t="s">
        <v>8531</v>
      </c>
      <c r="R307" s="150"/>
      <c r="T307" s="21">
        <f>IF(P307='Menu tendina'!A$5,0,IF(P307='Menu tendina'!A$4,'2. Private'!N307/2,IF(P307='Menu tendina'!A$3,'2. Private'!N307,IF(P307='Menu tendina'!A$2,'2. Private'!M307,0))))</f>
        <v>3</v>
      </c>
    </row>
    <row r="308" spans="1:20" x14ac:dyDescent="0.25">
      <c r="A308" s="9" t="s">
        <v>6347</v>
      </c>
      <c r="B308" s="9" t="s">
        <v>6339</v>
      </c>
      <c r="C308" s="11">
        <v>186</v>
      </c>
      <c r="D308" s="11">
        <v>3279</v>
      </c>
      <c r="E308" s="11">
        <v>31</v>
      </c>
      <c r="F308" s="256">
        <v>2000</v>
      </c>
      <c r="G308" s="161" t="s">
        <v>838</v>
      </c>
      <c r="H308" s="36" t="s">
        <v>891</v>
      </c>
      <c r="I308" s="14" t="s">
        <v>797</v>
      </c>
      <c r="J308" s="9"/>
      <c r="K308" s="11" t="s">
        <v>0</v>
      </c>
      <c r="L308" s="11">
        <v>11</v>
      </c>
      <c r="M308" s="21">
        <v>3</v>
      </c>
      <c r="N308" s="21">
        <v>1.5</v>
      </c>
      <c r="P308" s="11" t="s">
        <v>4167</v>
      </c>
      <c r="Q308" s="11" t="s">
        <v>8531</v>
      </c>
      <c r="R308" s="150"/>
      <c r="T308" s="21">
        <f>IF(P308='Menu tendina'!A$5,0,IF(P308='Menu tendina'!A$4,'2. Private'!N308/2,IF(P308='Menu tendina'!A$3,'2. Private'!N308,IF(P308='Menu tendina'!A$2,'2. Private'!M308,0))))</f>
        <v>3</v>
      </c>
    </row>
    <row r="309" spans="1:20" x14ac:dyDescent="0.25">
      <c r="A309" s="9" t="s">
        <v>6347</v>
      </c>
      <c r="B309" s="9" t="s">
        <v>6339</v>
      </c>
      <c r="C309" s="11">
        <v>187</v>
      </c>
      <c r="D309" s="11">
        <v>3274</v>
      </c>
      <c r="E309" s="11">
        <v>40</v>
      </c>
      <c r="F309" s="256">
        <v>2000</v>
      </c>
      <c r="G309" s="161" t="s">
        <v>838</v>
      </c>
      <c r="H309" s="36" t="s">
        <v>893</v>
      </c>
      <c r="I309" s="14" t="s">
        <v>112</v>
      </c>
      <c r="J309" s="9"/>
      <c r="K309" s="11" t="s">
        <v>0</v>
      </c>
      <c r="L309" s="11">
        <v>12</v>
      </c>
      <c r="M309" s="21">
        <v>3</v>
      </c>
      <c r="N309" s="21">
        <v>1.5</v>
      </c>
      <c r="P309" s="11" t="s">
        <v>4167</v>
      </c>
      <c r="Q309" s="11" t="s">
        <v>8531</v>
      </c>
      <c r="R309" s="150"/>
      <c r="T309" s="21">
        <f>IF(P309='Menu tendina'!A$5,0,IF(P309='Menu tendina'!A$4,'2. Private'!N309/2,IF(P309='Menu tendina'!A$3,'2. Private'!N309,IF(P309='Menu tendina'!A$2,'2. Private'!M309,0))))</f>
        <v>3</v>
      </c>
    </row>
    <row r="310" spans="1:20" x14ac:dyDescent="0.25">
      <c r="A310" s="9" t="s">
        <v>6347</v>
      </c>
      <c r="B310" s="9" t="s">
        <v>6339</v>
      </c>
      <c r="C310" s="11">
        <v>188</v>
      </c>
      <c r="D310" s="11">
        <v>3277</v>
      </c>
      <c r="E310" s="11">
        <v>29</v>
      </c>
      <c r="F310" s="256">
        <v>2000</v>
      </c>
      <c r="G310" s="161" t="s">
        <v>838</v>
      </c>
      <c r="H310" s="36" t="s">
        <v>894</v>
      </c>
      <c r="I310" s="14" t="s">
        <v>797</v>
      </c>
      <c r="J310" s="9"/>
      <c r="K310" s="11" t="s">
        <v>0</v>
      </c>
      <c r="L310" s="11">
        <v>30</v>
      </c>
      <c r="M310" s="21">
        <v>2.5</v>
      </c>
      <c r="N310" s="21">
        <v>1</v>
      </c>
      <c r="P310" s="11" t="s">
        <v>4167</v>
      </c>
      <c r="Q310" s="11" t="s">
        <v>8531</v>
      </c>
      <c r="R310" s="150"/>
      <c r="T310" s="21">
        <f>IF(P310='Menu tendina'!A$5,0,IF(P310='Menu tendina'!A$4,'2. Private'!N310/2,IF(P310='Menu tendina'!A$3,'2. Private'!N310,IF(P310='Menu tendina'!A$2,'2. Private'!M310,0))))</f>
        <v>2.5</v>
      </c>
    </row>
    <row r="311" spans="1:20" x14ac:dyDescent="0.25">
      <c r="A311" s="9" t="s">
        <v>6347</v>
      </c>
      <c r="B311" s="9" t="s">
        <v>6339</v>
      </c>
      <c r="C311" s="11">
        <v>189</v>
      </c>
      <c r="D311" s="11">
        <v>3282</v>
      </c>
      <c r="E311" s="11">
        <v>42</v>
      </c>
      <c r="F311" s="256">
        <v>2000</v>
      </c>
      <c r="G311" s="161" t="s">
        <v>838</v>
      </c>
      <c r="H311" s="36" t="s">
        <v>558</v>
      </c>
      <c r="I311" s="14" t="s">
        <v>112</v>
      </c>
      <c r="J311" s="9"/>
      <c r="K311" s="11" t="s">
        <v>0</v>
      </c>
      <c r="L311" s="11">
        <v>11</v>
      </c>
      <c r="M311" s="21">
        <v>3</v>
      </c>
      <c r="N311" s="21">
        <v>1.5</v>
      </c>
      <c r="P311" s="11" t="s">
        <v>4167</v>
      </c>
      <c r="Q311" s="11" t="s">
        <v>8531</v>
      </c>
      <c r="R311" s="150"/>
      <c r="T311" s="21">
        <f>IF(P311='Menu tendina'!A$5,0,IF(P311='Menu tendina'!A$4,'2. Private'!N311/2,IF(P311='Menu tendina'!A$3,'2. Private'!N311,IF(P311='Menu tendina'!A$2,'2. Private'!M311,0))))</f>
        <v>3</v>
      </c>
    </row>
    <row r="312" spans="1:20" x14ac:dyDescent="0.25">
      <c r="A312" s="9" t="s">
        <v>6347</v>
      </c>
      <c r="B312" s="9" t="s">
        <v>6339</v>
      </c>
      <c r="C312" s="11">
        <v>190</v>
      </c>
      <c r="D312" s="11">
        <v>3283</v>
      </c>
      <c r="E312" s="11">
        <v>34</v>
      </c>
      <c r="F312" s="256">
        <v>2000</v>
      </c>
      <c r="G312" s="161" t="s">
        <v>838</v>
      </c>
      <c r="H312" s="36" t="s">
        <v>896</v>
      </c>
      <c r="I312" s="14" t="s">
        <v>112</v>
      </c>
      <c r="J312" s="9"/>
      <c r="K312" s="11" t="s">
        <v>0</v>
      </c>
      <c r="L312" s="11">
        <v>12</v>
      </c>
      <c r="M312" s="21">
        <v>3</v>
      </c>
      <c r="N312" s="21">
        <v>1.5</v>
      </c>
      <c r="P312" s="11" t="s">
        <v>4167</v>
      </c>
      <c r="Q312" s="11" t="s">
        <v>8531</v>
      </c>
      <c r="R312" s="150"/>
      <c r="T312" s="21">
        <f>IF(P312='Menu tendina'!A$5,0,IF(P312='Menu tendina'!A$4,'2. Private'!N312/2,IF(P312='Menu tendina'!A$3,'2. Private'!N312,IF(P312='Menu tendina'!A$2,'2. Private'!M312,0))))</f>
        <v>3</v>
      </c>
    </row>
    <row r="313" spans="1:20" x14ac:dyDescent="0.25">
      <c r="A313" s="9" t="s">
        <v>6347</v>
      </c>
      <c r="B313" s="9" t="s">
        <v>6339</v>
      </c>
      <c r="C313" s="11">
        <v>191</v>
      </c>
      <c r="D313" s="11">
        <v>3284</v>
      </c>
      <c r="E313" s="11">
        <v>38</v>
      </c>
      <c r="F313" s="256">
        <v>2000</v>
      </c>
      <c r="G313" s="161" t="s">
        <v>838</v>
      </c>
      <c r="H313" s="36" t="s">
        <v>897</v>
      </c>
      <c r="I313" s="14" t="s">
        <v>112</v>
      </c>
      <c r="J313" s="9"/>
      <c r="K313" s="11" t="s">
        <v>0</v>
      </c>
      <c r="L313" s="11">
        <v>11</v>
      </c>
      <c r="M313" s="21">
        <v>2.5</v>
      </c>
      <c r="N313" s="21">
        <v>1</v>
      </c>
      <c r="P313" s="11" t="s">
        <v>4167</v>
      </c>
      <c r="Q313" s="11" t="s">
        <v>8531</v>
      </c>
      <c r="R313" s="150"/>
      <c r="T313" s="21">
        <f>IF(P313='Menu tendina'!A$5,0,IF(P313='Menu tendina'!A$4,'2. Private'!N313/2,IF(P313='Menu tendina'!A$3,'2. Private'!N313,IF(P313='Menu tendina'!A$2,'2. Private'!M313,0))))</f>
        <v>2.5</v>
      </c>
    </row>
    <row r="314" spans="1:20" x14ac:dyDescent="0.25">
      <c r="A314" s="9" t="s">
        <v>6347</v>
      </c>
      <c r="B314" s="9" t="s">
        <v>6339</v>
      </c>
      <c r="C314" s="11">
        <v>192</v>
      </c>
      <c r="D314" s="11">
        <v>3285</v>
      </c>
      <c r="E314" s="11">
        <v>39</v>
      </c>
      <c r="F314" s="256">
        <v>2000</v>
      </c>
      <c r="G314" s="161" t="s">
        <v>838</v>
      </c>
      <c r="H314" s="36" t="s">
        <v>899</v>
      </c>
      <c r="I314" s="14" t="s">
        <v>112</v>
      </c>
      <c r="J314" s="9"/>
      <c r="K314" s="11" t="s">
        <v>0</v>
      </c>
      <c r="L314" s="11">
        <v>11</v>
      </c>
      <c r="M314" s="21">
        <v>3</v>
      </c>
      <c r="N314" s="21">
        <v>1.5</v>
      </c>
      <c r="P314" s="11" t="s">
        <v>4167</v>
      </c>
      <c r="Q314" s="11" t="s">
        <v>8531</v>
      </c>
      <c r="R314" s="150"/>
      <c r="T314" s="21">
        <f>IF(P314='Menu tendina'!A$5,0,IF(P314='Menu tendina'!A$4,'2. Private'!N314/2,IF(P314='Menu tendina'!A$3,'2. Private'!N314,IF(P314='Menu tendina'!A$2,'2. Private'!M314,0))))</f>
        <v>3</v>
      </c>
    </row>
    <row r="315" spans="1:20" x14ac:dyDescent="0.25">
      <c r="A315" s="9" t="s">
        <v>6347</v>
      </c>
      <c r="B315" s="9" t="s">
        <v>6339</v>
      </c>
      <c r="C315" s="11">
        <v>193</v>
      </c>
      <c r="D315" s="11">
        <v>3286</v>
      </c>
      <c r="E315" s="11">
        <v>41</v>
      </c>
      <c r="F315" s="256">
        <v>2000</v>
      </c>
      <c r="G315" s="161" t="s">
        <v>838</v>
      </c>
      <c r="H315" s="36" t="s">
        <v>901</v>
      </c>
      <c r="I315" s="14" t="s">
        <v>112</v>
      </c>
      <c r="J315" s="9"/>
      <c r="K315" s="11" t="s">
        <v>0</v>
      </c>
      <c r="L315" s="11">
        <v>11</v>
      </c>
      <c r="M315" s="21">
        <v>3</v>
      </c>
      <c r="N315" s="21">
        <v>1.5</v>
      </c>
      <c r="P315" s="11" t="s">
        <v>4167</v>
      </c>
      <c r="Q315" s="11" t="s">
        <v>8531</v>
      </c>
      <c r="R315" s="150"/>
      <c r="T315" s="21">
        <f>IF(P315='Menu tendina'!A$5,0,IF(P315='Menu tendina'!A$4,'2. Private'!N315/2,IF(P315='Menu tendina'!A$3,'2. Private'!N315,IF(P315='Menu tendina'!A$2,'2. Private'!M315,0))))</f>
        <v>3</v>
      </c>
    </row>
    <row r="316" spans="1:20" x14ac:dyDescent="0.25">
      <c r="A316" s="9" t="s">
        <v>6347</v>
      </c>
      <c r="B316" s="9" t="s">
        <v>6339</v>
      </c>
      <c r="C316" s="11">
        <v>194</v>
      </c>
      <c r="D316" s="11">
        <v>3287</v>
      </c>
      <c r="E316" s="11">
        <v>35</v>
      </c>
      <c r="F316" s="256">
        <v>2000</v>
      </c>
      <c r="G316" s="161" t="s">
        <v>838</v>
      </c>
      <c r="H316" s="36" t="s">
        <v>902</v>
      </c>
      <c r="I316" s="14" t="s">
        <v>112</v>
      </c>
      <c r="J316" s="9"/>
      <c r="K316" s="11" t="s">
        <v>0</v>
      </c>
      <c r="L316" s="11">
        <v>20</v>
      </c>
      <c r="M316" s="21">
        <v>2.5</v>
      </c>
      <c r="N316" s="21">
        <v>1</v>
      </c>
      <c r="P316" s="11" t="s">
        <v>4167</v>
      </c>
      <c r="Q316" s="11" t="s">
        <v>8531</v>
      </c>
      <c r="R316" s="150"/>
      <c r="T316" s="21">
        <f>IF(P316='Menu tendina'!A$5,0,IF(P316='Menu tendina'!A$4,'2. Private'!N316/2,IF(P316='Menu tendina'!A$3,'2. Private'!N316,IF(P316='Menu tendina'!A$2,'2. Private'!M316,0))))</f>
        <v>2.5</v>
      </c>
    </row>
    <row r="317" spans="1:20" x14ac:dyDescent="0.25">
      <c r="A317" s="9" t="s">
        <v>6347</v>
      </c>
      <c r="B317" s="9" t="s">
        <v>6339</v>
      </c>
      <c r="C317" s="11">
        <v>195</v>
      </c>
      <c r="D317" s="11">
        <v>3288</v>
      </c>
      <c r="E317" s="11">
        <v>36</v>
      </c>
      <c r="F317" s="256">
        <v>2000</v>
      </c>
      <c r="G317" s="161" t="s">
        <v>838</v>
      </c>
      <c r="H317" s="36" t="s">
        <v>903</v>
      </c>
      <c r="I317" s="14" t="s">
        <v>112</v>
      </c>
      <c r="J317" s="9"/>
      <c r="K317" s="11" t="s">
        <v>0</v>
      </c>
      <c r="L317" s="11">
        <v>12</v>
      </c>
      <c r="M317" s="21">
        <v>3</v>
      </c>
      <c r="N317" s="21">
        <v>1.5</v>
      </c>
      <c r="P317" s="11" t="s">
        <v>4167</v>
      </c>
      <c r="Q317" s="11" t="s">
        <v>8531</v>
      </c>
      <c r="R317" s="150"/>
      <c r="T317" s="21">
        <f>IF(P317='Menu tendina'!A$5,0,IF(P317='Menu tendina'!A$4,'2. Private'!N317/2,IF(P317='Menu tendina'!A$3,'2. Private'!N317,IF(P317='Menu tendina'!A$2,'2. Private'!M317,0))))</f>
        <v>3</v>
      </c>
    </row>
    <row r="318" spans="1:20" x14ac:dyDescent="0.25">
      <c r="A318" s="9" t="s">
        <v>6347</v>
      </c>
      <c r="B318" s="9" t="s">
        <v>6339</v>
      </c>
      <c r="C318" s="11">
        <v>196</v>
      </c>
      <c r="D318" s="11">
        <v>3289</v>
      </c>
      <c r="E318" s="11">
        <v>37</v>
      </c>
      <c r="F318" s="256">
        <v>2000</v>
      </c>
      <c r="G318" s="161" t="s">
        <v>838</v>
      </c>
      <c r="H318" s="36" t="s">
        <v>904</v>
      </c>
      <c r="I318" s="14" t="s">
        <v>112</v>
      </c>
      <c r="J318" s="9"/>
      <c r="K318" s="11" t="s">
        <v>0</v>
      </c>
      <c r="L318" s="11">
        <v>12</v>
      </c>
      <c r="M318" s="21">
        <v>3</v>
      </c>
      <c r="N318" s="21">
        <v>1.5</v>
      </c>
      <c r="P318" s="11" t="s">
        <v>4167</v>
      </c>
      <c r="Q318" s="11" t="s">
        <v>8531</v>
      </c>
      <c r="R318" s="150"/>
      <c r="T318" s="21">
        <f>IF(P318='Menu tendina'!A$5,0,IF(P318='Menu tendina'!A$4,'2. Private'!N318/2,IF(P318='Menu tendina'!A$3,'2. Private'!N318,IF(P318='Menu tendina'!A$2,'2. Private'!M318,0))))</f>
        <v>3</v>
      </c>
    </row>
    <row r="319" spans="1:20" x14ac:dyDescent="0.25">
      <c r="A319" s="9" t="s">
        <v>6347</v>
      </c>
      <c r="B319" s="9" t="s">
        <v>6339</v>
      </c>
      <c r="C319" s="11">
        <v>197</v>
      </c>
      <c r="D319" s="11">
        <v>3290</v>
      </c>
      <c r="E319" s="11">
        <v>48</v>
      </c>
      <c r="F319" s="256">
        <v>2000</v>
      </c>
      <c r="G319" s="161" t="s">
        <v>838</v>
      </c>
      <c r="H319" s="36" t="s">
        <v>906</v>
      </c>
      <c r="I319" s="14" t="s">
        <v>112</v>
      </c>
      <c r="J319" s="9"/>
      <c r="K319" s="11" t="s">
        <v>0</v>
      </c>
      <c r="L319" s="11">
        <v>11</v>
      </c>
      <c r="M319" s="21">
        <v>4</v>
      </c>
      <c r="N319" s="21">
        <v>2</v>
      </c>
      <c r="P319" s="11" t="s">
        <v>4167</v>
      </c>
      <c r="Q319" s="11" t="s">
        <v>8531</v>
      </c>
      <c r="R319" s="150"/>
      <c r="T319" s="21">
        <f>IF(P319='Menu tendina'!A$5,0,IF(P319='Menu tendina'!A$4,'2. Private'!N319/2,IF(P319='Menu tendina'!A$3,'2. Private'!N319,IF(P319='Menu tendina'!A$2,'2. Private'!M319,0))))</f>
        <v>4</v>
      </c>
    </row>
    <row r="320" spans="1:20" x14ac:dyDescent="0.25">
      <c r="A320" s="9" t="s">
        <v>6347</v>
      </c>
      <c r="B320" s="9" t="s">
        <v>6339</v>
      </c>
      <c r="C320" s="11">
        <v>198</v>
      </c>
      <c r="D320" s="11">
        <v>3291</v>
      </c>
      <c r="E320" s="11">
        <v>49</v>
      </c>
      <c r="F320" s="256">
        <v>2000</v>
      </c>
      <c r="G320" s="161" t="s">
        <v>838</v>
      </c>
      <c r="H320" s="36" t="s">
        <v>908</v>
      </c>
      <c r="I320" s="14" t="s">
        <v>112</v>
      </c>
      <c r="J320" s="9"/>
      <c r="K320" s="11" t="s">
        <v>0</v>
      </c>
      <c r="L320" s="11">
        <v>11</v>
      </c>
      <c r="M320" s="21">
        <v>4</v>
      </c>
      <c r="N320" s="21">
        <v>2</v>
      </c>
      <c r="P320" s="11" t="s">
        <v>4167</v>
      </c>
      <c r="Q320" s="11" t="s">
        <v>8531</v>
      </c>
      <c r="R320" s="150"/>
      <c r="T320" s="21">
        <f>IF(P320='Menu tendina'!A$5,0,IF(P320='Menu tendina'!A$4,'2. Private'!N320/2,IF(P320='Menu tendina'!A$3,'2. Private'!N320,IF(P320='Menu tendina'!A$2,'2. Private'!M320,0))))</f>
        <v>4</v>
      </c>
    </row>
    <row r="321" spans="1:20" x14ac:dyDescent="0.25">
      <c r="A321" s="9" t="s">
        <v>6347</v>
      </c>
      <c r="B321" s="9" t="s">
        <v>6339</v>
      </c>
      <c r="C321" s="11">
        <v>199</v>
      </c>
      <c r="D321" s="11">
        <v>3292</v>
      </c>
      <c r="E321" s="11">
        <v>46</v>
      </c>
      <c r="F321" s="256">
        <v>2000</v>
      </c>
      <c r="G321" s="161" t="s">
        <v>838</v>
      </c>
      <c r="H321" s="36" t="s">
        <v>909</v>
      </c>
      <c r="I321" s="14" t="s">
        <v>112</v>
      </c>
      <c r="J321" s="9" t="s">
        <v>4228</v>
      </c>
      <c r="K321" s="11" t="s">
        <v>0</v>
      </c>
      <c r="L321" s="11" t="s">
        <v>0</v>
      </c>
      <c r="M321" s="21">
        <v>250</v>
      </c>
      <c r="N321" s="21">
        <v>80</v>
      </c>
      <c r="P321" s="11" t="s">
        <v>4167</v>
      </c>
      <c r="Q321" s="11" t="s">
        <v>4172</v>
      </c>
      <c r="R321" s="150"/>
      <c r="T321" s="21">
        <f>IF(P321='Menu tendina'!A$5,0,IF(P321='Menu tendina'!A$4,'2. Private'!N321/2,IF(P321='Menu tendina'!A$3,'2. Private'!N321,IF(P321='Menu tendina'!A$2,'2. Private'!M321,0))))</f>
        <v>250</v>
      </c>
    </row>
    <row r="322" spans="1:20" x14ac:dyDescent="0.25">
      <c r="A322" s="15" t="s">
        <v>6347</v>
      </c>
      <c r="B322" s="15" t="s">
        <v>6339</v>
      </c>
      <c r="C322" s="16" t="s">
        <v>911</v>
      </c>
      <c r="D322" s="16" t="s">
        <v>6305</v>
      </c>
      <c r="E322" s="16" t="s">
        <v>6306</v>
      </c>
      <c r="F322" s="257">
        <v>2000</v>
      </c>
      <c r="G322" s="259" t="s">
        <v>838</v>
      </c>
      <c r="H322" s="37" t="s">
        <v>909</v>
      </c>
      <c r="I322" s="18" t="s">
        <v>112</v>
      </c>
      <c r="J322" s="15" t="s">
        <v>4219</v>
      </c>
      <c r="K322" s="16" t="s">
        <v>4074</v>
      </c>
      <c r="L322" s="16">
        <v>23</v>
      </c>
      <c r="M322" s="22">
        <v>2.5</v>
      </c>
      <c r="N322" s="22">
        <v>1</v>
      </c>
      <c r="P322" s="11" t="s">
        <v>4167</v>
      </c>
      <c r="Q322" s="11" t="s">
        <v>8531</v>
      </c>
      <c r="R322" s="150"/>
      <c r="T322" s="21">
        <f>IF(P322='Menu tendina'!A$5,0,IF(P322='Menu tendina'!A$4,'2. Private'!N322/2,IF(P322='Menu tendina'!A$3,'2. Private'!N322,IF(P322='Menu tendina'!A$2,'2. Private'!M322,0))))</f>
        <v>2.5</v>
      </c>
    </row>
    <row r="323" spans="1:20" x14ac:dyDescent="0.25">
      <c r="A323" s="9" t="s">
        <v>6347</v>
      </c>
      <c r="B323" s="9" t="s">
        <v>6339</v>
      </c>
      <c r="C323" s="11">
        <v>200</v>
      </c>
      <c r="D323" s="11">
        <v>3293</v>
      </c>
      <c r="E323" s="11">
        <v>47</v>
      </c>
      <c r="F323" s="256">
        <v>2000</v>
      </c>
      <c r="G323" s="161" t="s">
        <v>838</v>
      </c>
      <c r="H323" s="36" t="s">
        <v>912</v>
      </c>
      <c r="I323" s="14" t="s">
        <v>112</v>
      </c>
      <c r="J323" s="9" t="s">
        <v>4228</v>
      </c>
      <c r="K323" s="11" t="s">
        <v>0</v>
      </c>
      <c r="L323" s="11" t="s">
        <v>0</v>
      </c>
      <c r="M323" s="21">
        <v>2.5</v>
      </c>
      <c r="N323" s="21">
        <v>1</v>
      </c>
      <c r="P323" s="11" t="s">
        <v>4167</v>
      </c>
      <c r="Q323" s="11" t="s">
        <v>8531</v>
      </c>
      <c r="R323" s="150"/>
      <c r="T323" s="21">
        <f>IF(P323='Menu tendina'!A$5,0,IF(P323='Menu tendina'!A$4,'2. Private'!N323/2,IF(P323='Menu tendina'!A$3,'2. Private'!N323,IF(P323='Menu tendina'!A$2,'2. Private'!M323,0))))</f>
        <v>2.5</v>
      </c>
    </row>
    <row r="324" spans="1:20" x14ac:dyDescent="0.25">
      <c r="A324" s="15" t="s">
        <v>6347</v>
      </c>
      <c r="B324" s="15" t="s">
        <v>6339</v>
      </c>
      <c r="C324" s="16" t="s">
        <v>914</v>
      </c>
      <c r="D324" s="16" t="s">
        <v>6307</v>
      </c>
      <c r="E324" s="16" t="s">
        <v>6308</v>
      </c>
      <c r="F324" s="257">
        <v>2000</v>
      </c>
      <c r="G324" s="259" t="s">
        <v>838</v>
      </c>
      <c r="H324" s="37" t="s">
        <v>912</v>
      </c>
      <c r="I324" s="18" t="s">
        <v>112</v>
      </c>
      <c r="J324" s="15" t="s">
        <v>4219</v>
      </c>
      <c r="K324" s="16" t="s">
        <v>4074</v>
      </c>
      <c r="L324" s="16">
        <v>23</v>
      </c>
      <c r="M324" s="22">
        <v>50</v>
      </c>
      <c r="N324" s="22">
        <v>25</v>
      </c>
      <c r="P324" s="11" t="s">
        <v>4167</v>
      </c>
      <c r="Q324" s="11" t="s">
        <v>8531</v>
      </c>
      <c r="R324" s="150"/>
      <c r="T324" s="21">
        <f>IF(P324='Menu tendina'!A$5,0,IF(P324='Menu tendina'!A$4,'2. Private'!N324/2,IF(P324='Menu tendina'!A$3,'2. Private'!N324,IF(P324='Menu tendina'!A$2,'2. Private'!M324,0))))</f>
        <v>50</v>
      </c>
    </row>
    <row r="325" spans="1:20" x14ac:dyDescent="0.25">
      <c r="A325" s="9" t="s">
        <v>6347</v>
      </c>
      <c r="B325" s="9" t="s">
        <v>6339</v>
      </c>
      <c r="C325" s="11">
        <v>201</v>
      </c>
      <c r="D325" s="11">
        <v>3294</v>
      </c>
      <c r="E325" s="11">
        <v>50</v>
      </c>
      <c r="F325" s="256">
        <v>2000</v>
      </c>
      <c r="G325" s="161" t="s">
        <v>838</v>
      </c>
      <c r="H325" s="36" t="s">
        <v>915</v>
      </c>
      <c r="I325" s="14" t="s">
        <v>112</v>
      </c>
      <c r="J325" s="9"/>
      <c r="K325" s="11" t="s">
        <v>0</v>
      </c>
      <c r="L325" s="11">
        <v>11</v>
      </c>
      <c r="M325" s="21">
        <v>3</v>
      </c>
      <c r="N325" s="21">
        <v>1.5</v>
      </c>
      <c r="P325" s="11" t="s">
        <v>4167</v>
      </c>
      <c r="Q325" s="11" t="s">
        <v>8531</v>
      </c>
      <c r="R325" s="150"/>
      <c r="T325" s="21">
        <f>IF(P325='Menu tendina'!A$5,0,IF(P325='Menu tendina'!A$4,'2. Private'!N325/2,IF(P325='Menu tendina'!A$3,'2. Private'!N325,IF(P325='Menu tendina'!A$2,'2. Private'!M325,0))))</f>
        <v>3</v>
      </c>
    </row>
    <row r="326" spans="1:20" x14ac:dyDescent="0.25">
      <c r="A326" s="9" t="s">
        <v>6347</v>
      </c>
      <c r="B326" s="9" t="s">
        <v>6339</v>
      </c>
      <c r="C326" s="11">
        <v>202</v>
      </c>
      <c r="D326" s="11">
        <v>3295</v>
      </c>
      <c r="E326" s="11">
        <v>45</v>
      </c>
      <c r="F326" s="256">
        <v>2000</v>
      </c>
      <c r="G326" s="161" t="s">
        <v>838</v>
      </c>
      <c r="H326" s="36" t="s">
        <v>860</v>
      </c>
      <c r="I326" s="14" t="s">
        <v>112</v>
      </c>
      <c r="J326" s="9"/>
      <c r="K326" s="11" t="s">
        <v>0</v>
      </c>
      <c r="L326" s="11">
        <v>11</v>
      </c>
      <c r="M326" s="21">
        <v>3</v>
      </c>
      <c r="N326" s="21">
        <v>1.5</v>
      </c>
      <c r="P326" s="11" t="s">
        <v>4167</v>
      </c>
      <c r="Q326" s="11" t="s">
        <v>8531</v>
      </c>
      <c r="R326" s="150"/>
      <c r="T326" s="21">
        <f>IF(P326='Menu tendina'!A$5,0,IF(P326='Menu tendina'!A$4,'2. Private'!N326/2,IF(P326='Menu tendina'!A$3,'2. Private'!N326,IF(P326='Menu tendina'!A$2,'2. Private'!M326,0))))</f>
        <v>3</v>
      </c>
    </row>
    <row r="327" spans="1:20" x14ac:dyDescent="0.25">
      <c r="A327" s="9" t="s">
        <v>6347</v>
      </c>
      <c r="B327" s="9" t="s">
        <v>6339</v>
      </c>
      <c r="C327" s="11">
        <v>203</v>
      </c>
      <c r="D327" s="11">
        <v>3296</v>
      </c>
      <c r="E327" s="11">
        <v>51</v>
      </c>
      <c r="F327" s="256">
        <v>2000</v>
      </c>
      <c r="G327" s="161" t="s">
        <v>916</v>
      </c>
      <c r="H327" s="36" t="s">
        <v>917</v>
      </c>
      <c r="I327" s="14" t="s">
        <v>797</v>
      </c>
      <c r="J327" s="9"/>
      <c r="K327" s="11" t="s">
        <v>0</v>
      </c>
      <c r="L327" s="11">
        <v>11</v>
      </c>
      <c r="M327" s="21">
        <v>3</v>
      </c>
      <c r="N327" s="21">
        <v>1.5</v>
      </c>
      <c r="P327" s="11" t="s">
        <v>4167</v>
      </c>
      <c r="Q327" s="11" t="s">
        <v>8531</v>
      </c>
      <c r="R327" s="150"/>
      <c r="T327" s="21">
        <f>IF(P327='Menu tendina'!A$5,0,IF(P327='Menu tendina'!A$4,'2. Private'!N327/2,IF(P327='Menu tendina'!A$3,'2. Private'!N327,IF(P327='Menu tendina'!A$2,'2. Private'!M327,0))))</f>
        <v>3</v>
      </c>
    </row>
    <row r="328" spans="1:20" x14ac:dyDescent="0.25">
      <c r="A328" s="9" t="s">
        <v>6347</v>
      </c>
      <c r="B328" s="9" t="s">
        <v>6339</v>
      </c>
      <c r="C328" s="11">
        <v>204</v>
      </c>
      <c r="D328" s="11">
        <v>3297</v>
      </c>
      <c r="E328" s="11">
        <v>55</v>
      </c>
      <c r="F328" s="256">
        <v>2000</v>
      </c>
      <c r="G328" s="161" t="s">
        <v>916</v>
      </c>
      <c r="H328" s="36" t="s">
        <v>918</v>
      </c>
      <c r="I328" s="14" t="s">
        <v>797</v>
      </c>
      <c r="J328" s="9"/>
      <c r="K328" s="11" t="s">
        <v>0</v>
      </c>
      <c r="L328" s="11">
        <v>12</v>
      </c>
      <c r="M328" s="21">
        <v>2</v>
      </c>
      <c r="N328" s="21">
        <v>1</v>
      </c>
      <c r="P328" s="11" t="s">
        <v>4167</v>
      </c>
      <c r="Q328" s="11" t="s">
        <v>8531</v>
      </c>
      <c r="R328" s="150"/>
      <c r="T328" s="21">
        <f>IF(P328='Menu tendina'!A$5,0,IF(P328='Menu tendina'!A$4,'2. Private'!N328/2,IF(P328='Menu tendina'!A$3,'2. Private'!N328,IF(P328='Menu tendina'!A$2,'2. Private'!M328,0))))</f>
        <v>2</v>
      </c>
    </row>
    <row r="329" spans="1:20" x14ac:dyDescent="0.25">
      <c r="A329" s="9" t="s">
        <v>6347</v>
      </c>
      <c r="B329" s="9" t="s">
        <v>6339</v>
      </c>
      <c r="C329" s="11">
        <v>205</v>
      </c>
      <c r="D329" s="11">
        <v>3298</v>
      </c>
      <c r="E329" s="11">
        <v>54</v>
      </c>
      <c r="F329" s="256">
        <v>2000</v>
      </c>
      <c r="G329" s="161" t="s">
        <v>916</v>
      </c>
      <c r="H329" s="36" t="s">
        <v>919</v>
      </c>
      <c r="I329" s="14" t="s">
        <v>797</v>
      </c>
      <c r="J329" s="9"/>
      <c r="K329" s="11" t="s">
        <v>0</v>
      </c>
      <c r="L329" s="11">
        <v>12</v>
      </c>
      <c r="M329" s="21">
        <v>3</v>
      </c>
      <c r="N329" s="21">
        <v>1.5</v>
      </c>
      <c r="P329" s="11" t="s">
        <v>4167</v>
      </c>
      <c r="Q329" s="11" t="s">
        <v>8531</v>
      </c>
      <c r="R329" s="150"/>
      <c r="T329" s="21">
        <f>IF(P329='Menu tendina'!A$5,0,IF(P329='Menu tendina'!A$4,'2. Private'!N329/2,IF(P329='Menu tendina'!A$3,'2. Private'!N329,IF(P329='Menu tendina'!A$2,'2. Private'!M329,0))))</f>
        <v>3</v>
      </c>
    </row>
    <row r="330" spans="1:20" x14ac:dyDescent="0.25">
      <c r="A330" s="9" t="s">
        <v>6347</v>
      </c>
      <c r="B330" s="9" t="s">
        <v>6339</v>
      </c>
      <c r="C330" s="11">
        <v>206</v>
      </c>
      <c r="D330" s="11">
        <v>3299</v>
      </c>
      <c r="E330" s="11">
        <v>56</v>
      </c>
      <c r="F330" s="256">
        <v>2000</v>
      </c>
      <c r="G330" s="161" t="s">
        <v>916</v>
      </c>
      <c r="H330" s="36" t="s">
        <v>920</v>
      </c>
      <c r="I330" s="14" t="s">
        <v>797</v>
      </c>
      <c r="J330" s="9"/>
      <c r="K330" s="11" t="s">
        <v>0</v>
      </c>
      <c r="L330" s="11">
        <v>13</v>
      </c>
      <c r="M330" s="21">
        <v>3</v>
      </c>
      <c r="N330" s="21">
        <v>1.5</v>
      </c>
      <c r="P330" s="11" t="s">
        <v>4167</v>
      </c>
      <c r="Q330" s="11" t="s">
        <v>8531</v>
      </c>
      <c r="R330" s="150"/>
      <c r="T330" s="21">
        <f>IF(P330='Menu tendina'!A$5,0,IF(P330='Menu tendina'!A$4,'2. Private'!N330/2,IF(P330='Menu tendina'!A$3,'2. Private'!N330,IF(P330='Menu tendina'!A$2,'2. Private'!M330,0))))</f>
        <v>3</v>
      </c>
    </row>
    <row r="331" spans="1:20" x14ac:dyDescent="0.25">
      <c r="A331" s="9" t="s">
        <v>6347</v>
      </c>
      <c r="B331" s="9" t="s">
        <v>6339</v>
      </c>
      <c r="C331" s="11">
        <v>207</v>
      </c>
      <c r="D331" s="11">
        <v>3300</v>
      </c>
      <c r="E331" s="11">
        <v>57</v>
      </c>
      <c r="F331" s="256">
        <v>2000</v>
      </c>
      <c r="G331" s="161" t="s">
        <v>916</v>
      </c>
      <c r="H331" s="36" t="s">
        <v>922</v>
      </c>
      <c r="I331" s="14" t="s">
        <v>797</v>
      </c>
      <c r="J331" s="9"/>
      <c r="K331" s="11" t="s">
        <v>0</v>
      </c>
      <c r="L331" s="11">
        <v>11</v>
      </c>
      <c r="M331" s="21">
        <v>3</v>
      </c>
      <c r="N331" s="21">
        <v>1.5</v>
      </c>
      <c r="P331" s="11" t="s">
        <v>4167</v>
      </c>
      <c r="Q331" s="11" t="s">
        <v>8531</v>
      </c>
      <c r="R331" s="150"/>
      <c r="T331" s="21">
        <f>IF(P331='Menu tendina'!A$5,0,IF(P331='Menu tendina'!A$4,'2. Private'!N331/2,IF(P331='Menu tendina'!A$3,'2. Private'!N331,IF(P331='Menu tendina'!A$2,'2. Private'!M331,0))))</f>
        <v>3</v>
      </c>
    </row>
    <row r="332" spans="1:20" x14ac:dyDescent="0.25">
      <c r="A332" s="9" t="s">
        <v>6347</v>
      </c>
      <c r="B332" s="9" t="s">
        <v>6339</v>
      </c>
      <c r="C332" s="11">
        <v>208</v>
      </c>
      <c r="D332" s="11">
        <v>3301</v>
      </c>
      <c r="E332" s="11">
        <v>58</v>
      </c>
      <c r="F332" s="256">
        <v>2000</v>
      </c>
      <c r="G332" s="161" t="s">
        <v>916</v>
      </c>
      <c r="H332" s="36" t="s">
        <v>924</v>
      </c>
      <c r="I332" s="14" t="s">
        <v>797</v>
      </c>
      <c r="J332" s="9"/>
      <c r="K332" s="11" t="s">
        <v>0</v>
      </c>
      <c r="L332" s="11">
        <v>12</v>
      </c>
      <c r="M332" s="21">
        <v>2.5</v>
      </c>
      <c r="N332" s="21">
        <v>1</v>
      </c>
      <c r="P332" s="11" t="s">
        <v>4167</v>
      </c>
      <c r="Q332" s="11" t="s">
        <v>8531</v>
      </c>
      <c r="R332" s="150"/>
      <c r="T332" s="21">
        <f>IF(P332='Menu tendina'!A$5,0,IF(P332='Menu tendina'!A$4,'2. Private'!N332/2,IF(P332='Menu tendina'!A$3,'2. Private'!N332,IF(P332='Menu tendina'!A$2,'2. Private'!M332,0))))</f>
        <v>2.5</v>
      </c>
    </row>
    <row r="333" spans="1:20" x14ac:dyDescent="0.25">
      <c r="A333" s="9" t="s">
        <v>6347</v>
      </c>
      <c r="B333" s="9" t="s">
        <v>6339</v>
      </c>
      <c r="C333" s="11">
        <v>209</v>
      </c>
      <c r="D333" s="11">
        <v>3302</v>
      </c>
      <c r="E333" s="11">
        <v>59</v>
      </c>
      <c r="F333" s="256">
        <v>2000</v>
      </c>
      <c r="G333" s="161" t="s">
        <v>916</v>
      </c>
      <c r="H333" s="36" t="s">
        <v>925</v>
      </c>
      <c r="I333" s="14" t="s">
        <v>797</v>
      </c>
      <c r="J333" s="9"/>
      <c r="K333" s="11" t="s">
        <v>0</v>
      </c>
      <c r="L333" s="11">
        <v>15</v>
      </c>
      <c r="M333" s="21">
        <v>3</v>
      </c>
      <c r="N333" s="21">
        <v>1.5</v>
      </c>
      <c r="P333" s="11" t="s">
        <v>4167</v>
      </c>
      <c r="Q333" s="11" t="s">
        <v>8531</v>
      </c>
      <c r="R333" s="150"/>
      <c r="T333" s="21">
        <f>IF(P333='Menu tendina'!A$5,0,IF(P333='Menu tendina'!A$4,'2. Private'!N333/2,IF(P333='Menu tendina'!A$3,'2. Private'!N333,IF(P333='Menu tendina'!A$2,'2. Private'!M333,0))))</f>
        <v>3</v>
      </c>
    </row>
    <row r="334" spans="1:20" x14ac:dyDescent="0.25">
      <c r="A334" s="9" t="s">
        <v>6347</v>
      </c>
      <c r="B334" s="9" t="s">
        <v>6339</v>
      </c>
      <c r="C334" s="11">
        <v>210</v>
      </c>
      <c r="D334" s="11">
        <v>3303</v>
      </c>
      <c r="E334" s="11">
        <v>52</v>
      </c>
      <c r="F334" s="256">
        <v>2000</v>
      </c>
      <c r="G334" s="161" t="s">
        <v>916</v>
      </c>
      <c r="H334" s="36" t="s">
        <v>926</v>
      </c>
      <c r="I334" s="14" t="s">
        <v>797</v>
      </c>
      <c r="J334" s="9"/>
      <c r="K334" s="11" t="s">
        <v>0</v>
      </c>
      <c r="L334" s="11">
        <v>11</v>
      </c>
      <c r="M334" s="21">
        <v>3</v>
      </c>
      <c r="N334" s="21">
        <v>1.5</v>
      </c>
      <c r="P334" s="11" t="s">
        <v>4167</v>
      </c>
      <c r="Q334" s="11" t="s">
        <v>8531</v>
      </c>
      <c r="R334" s="150"/>
      <c r="T334" s="21">
        <f>IF(P334='Menu tendina'!A$5,0,IF(P334='Menu tendina'!A$4,'2. Private'!N334/2,IF(P334='Menu tendina'!A$3,'2. Private'!N334,IF(P334='Menu tendina'!A$2,'2. Private'!M334,0))))</f>
        <v>3</v>
      </c>
    </row>
    <row r="335" spans="1:20" x14ac:dyDescent="0.25">
      <c r="A335" s="9" t="s">
        <v>6347</v>
      </c>
      <c r="B335" s="9" t="s">
        <v>6339</v>
      </c>
      <c r="C335" s="11">
        <v>211</v>
      </c>
      <c r="D335" s="11">
        <v>3304</v>
      </c>
      <c r="E335" s="11">
        <v>53</v>
      </c>
      <c r="F335" s="256">
        <v>2000</v>
      </c>
      <c r="G335" s="161" t="s">
        <v>916</v>
      </c>
      <c r="H335" s="36" t="s">
        <v>927</v>
      </c>
      <c r="I335" s="14" t="s">
        <v>797</v>
      </c>
      <c r="J335" s="9"/>
      <c r="K335" s="11" t="s">
        <v>0</v>
      </c>
      <c r="L335" s="11">
        <v>12</v>
      </c>
      <c r="M335" s="21">
        <v>3</v>
      </c>
      <c r="N335" s="21">
        <v>1.5</v>
      </c>
      <c r="P335" s="11" t="s">
        <v>4167</v>
      </c>
      <c r="Q335" s="11" t="s">
        <v>8531</v>
      </c>
      <c r="R335" s="150"/>
      <c r="T335" s="21">
        <f>IF(P335='Menu tendina'!A$5,0,IF(P335='Menu tendina'!A$4,'2. Private'!N335/2,IF(P335='Menu tendina'!A$3,'2. Private'!N335,IF(P335='Menu tendina'!A$2,'2. Private'!M335,0))))</f>
        <v>3</v>
      </c>
    </row>
    <row r="336" spans="1:20" x14ac:dyDescent="0.25">
      <c r="A336" s="9" t="s">
        <v>6347</v>
      </c>
      <c r="B336" s="9" t="s">
        <v>6339</v>
      </c>
      <c r="C336" s="11">
        <v>212</v>
      </c>
      <c r="D336" s="11">
        <v>3305</v>
      </c>
      <c r="E336" s="11">
        <v>61</v>
      </c>
      <c r="F336" s="256">
        <v>2000</v>
      </c>
      <c r="G336" s="161" t="s">
        <v>916</v>
      </c>
      <c r="H336" s="36" t="s">
        <v>928</v>
      </c>
      <c r="I336" s="14" t="s">
        <v>112</v>
      </c>
      <c r="J336" s="9"/>
      <c r="K336" s="11" t="s">
        <v>0</v>
      </c>
      <c r="L336" s="11">
        <v>12.5</v>
      </c>
      <c r="M336" s="21">
        <v>2.5</v>
      </c>
      <c r="N336" s="21">
        <v>1</v>
      </c>
      <c r="P336" s="11" t="s">
        <v>4167</v>
      </c>
      <c r="Q336" s="11" t="s">
        <v>8531</v>
      </c>
      <c r="R336" s="150"/>
      <c r="T336" s="21">
        <f>IF(P336='Menu tendina'!A$5,0,IF(P336='Menu tendina'!A$4,'2. Private'!N336/2,IF(P336='Menu tendina'!A$3,'2. Private'!N336,IF(P336='Menu tendina'!A$2,'2. Private'!M336,0))))</f>
        <v>2.5</v>
      </c>
    </row>
    <row r="337" spans="1:20" x14ac:dyDescent="0.25">
      <c r="A337" s="9" t="s">
        <v>6347</v>
      </c>
      <c r="B337" s="9" t="s">
        <v>6339</v>
      </c>
      <c r="C337" s="11">
        <v>213</v>
      </c>
      <c r="D337" s="11">
        <v>3306</v>
      </c>
      <c r="E337" s="11">
        <v>62</v>
      </c>
      <c r="F337" s="256">
        <v>2000</v>
      </c>
      <c r="G337" s="161" t="s">
        <v>916</v>
      </c>
      <c r="H337" s="36" t="s">
        <v>929</v>
      </c>
      <c r="I337" s="14" t="s">
        <v>112</v>
      </c>
      <c r="J337" s="9"/>
      <c r="K337" s="11" t="s">
        <v>0</v>
      </c>
      <c r="L337" s="11">
        <v>12.5</v>
      </c>
      <c r="M337" s="21">
        <v>2.5</v>
      </c>
      <c r="N337" s="21">
        <v>1</v>
      </c>
      <c r="P337" s="11" t="s">
        <v>4167</v>
      </c>
      <c r="Q337" s="11" t="s">
        <v>8531</v>
      </c>
      <c r="R337" s="150"/>
      <c r="T337" s="21">
        <f>IF(P337='Menu tendina'!A$5,0,IF(P337='Menu tendina'!A$4,'2. Private'!N337/2,IF(P337='Menu tendina'!A$3,'2. Private'!N337,IF(P337='Menu tendina'!A$2,'2. Private'!M337,0))))</f>
        <v>2.5</v>
      </c>
    </row>
    <row r="338" spans="1:20" x14ac:dyDescent="0.25">
      <c r="A338" s="9" t="s">
        <v>6347</v>
      </c>
      <c r="B338" s="9" t="s">
        <v>6339</v>
      </c>
      <c r="C338" s="11">
        <v>214</v>
      </c>
      <c r="D338" s="11">
        <v>3307</v>
      </c>
      <c r="E338" s="11">
        <v>63</v>
      </c>
      <c r="F338" s="256">
        <v>2000</v>
      </c>
      <c r="G338" s="161" t="s">
        <v>916</v>
      </c>
      <c r="H338" s="36" t="s">
        <v>930</v>
      </c>
      <c r="I338" s="14" t="s">
        <v>112</v>
      </c>
      <c r="J338" s="9"/>
      <c r="K338" s="11" t="s">
        <v>0</v>
      </c>
      <c r="L338" s="11">
        <v>12.5</v>
      </c>
      <c r="M338" s="21">
        <v>2.5</v>
      </c>
      <c r="N338" s="21">
        <v>1</v>
      </c>
      <c r="P338" s="11" t="s">
        <v>4167</v>
      </c>
      <c r="Q338" s="11" t="s">
        <v>8531</v>
      </c>
      <c r="R338" s="150"/>
      <c r="T338" s="21">
        <f>IF(P338='Menu tendina'!A$5,0,IF(P338='Menu tendina'!A$4,'2. Private'!N338/2,IF(P338='Menu tendina'!A$3,'2. Private'!N338,IF(P338='Menu tendina'!A$2,'2. Private'!M338,0))))</f>
        <v>2.5</v>
      </c>
    </row>
    <row r="339" spans="1:20" x14ac:dyDescent="0.25">
      <c r="A339" s="9" t="s">
        <v>6347</v>
      </c>
      <c r="B339" s="9" t="s">
        <v>6339</v>
      </c>
      <c r="C339" s="11">
        <v>215</v>
      </c>
      <c r="D339" s="11">
        <v>3308</v>
      </c>
      <c r="E339" s="11">
        <v>64</v>
      </c>
      <c r="F339" s="256">
        <v>2000</v>
      </c>
      <c r="G339" s="161" t="s">
        <v>916</v>
      </c>
      <c r="H339" s="36" t="s">
        <v>931</v>
      </c>
      <c r="I339" s="14" t="s">
        <v>112</v>
      </c>
      <c r="J339" s="9"/>
      <c r="K339" s="11" t="s">
        <v>0</v>
      </c>
      <c r="L339" s="11">
        <v>12.5</v>
      </c>
      <c r="M339" s="21">
        <v>2.5</v>
      </c>
      <c r="N339" s="21">
        <v>1</v>
      </c>
      <c r="P339" s="11" t="s">
        <v>4167</v>
      </c>
      <c r="Q339" s="11" t="s">
        <v>8531</v>
      </c>
      <c r="R339" s="150"/>
      <c r="T339" s="21">
        <f>IF(P339='Menu tendina'!A$5,0,IF(P339='Menu tendina'!A$4,'2. Private'!N339/2,IF(P339='Menu tendina'!A$3,'2. Private'!N339,IF(P339='Menu tendina'!A$2,'2. Private'!M339,0))))</f>
        <v>2.5</v>
      </c>
    </row>
    <row r="340" spans="1:20" x14ac:dyDescent="0.25">
      <c r="A340" s="9" t="s">
        <v>6347</v>
      </c>
      <c r="B340" s="9" t="s">
        <v>6339</v>
      </c>
      <c r="C340" s="11">
        <v>216</v>
      </c>
      <c r="D340" s="11">
        <v>3309</v>
      </c>
      <c r="E340" s="11">
        <v>60</v>
      </c>
      <c r="F340" s="256">
        <v>2000</v>
      </c>
      <c r="G340" s="161" t="s">
        <v>916</v>
      </c>
      <c r="H340" s="36" t="s">
        <v>932</v>
      </c>
      <c r="I340" s="14" t="s">
        <v>797</v>
      </c>
      <c r="J340" s="9"/>
      <c r="K340" s="11" t="s">
        <v>0</v>
      </c>
      <c r="L340" s="11">
        <v>11</v>
      </c>
      <c r="M340" s="21">
        <v>3</v>
      </c>
      <c r="N340" s="21">
        <v>1.5</v>
      </c>
      <c r="P340" s="11" t="s">
        <v>4167</v>
      </c>
      <c r="Q340" s="11" t="s">
        <v>8531</v>
      </c>
      <c r="R340" s="150"/>
      <c r="T340" s="21">
        <f>IF(P340='Menu tendina'!A$5,0,IF(P340='Menu tendina'!A$4,'2. Private'!N340/2,IF(P340='Menu tendina'!A$3,'2. Private'!N340,IF(P340='Menu tendina'!A$2,'2. Private'!M340,0))))</f>
        <v>3</v>
      </c>
    </row>
    <row r="341" spans="1:20" x14ac:dyDescent="0.25">
      <c r="A341" s="9" t="s">
        <v>6347</v>
      </c>
      <c r="B341" s="9" t="s">
        <v>6339</v>
      </c>
      <c r="C341" s="11">
        <v>217</v>
      </c>
      <c r="D341" s="11">
        <v>3310</v>
      </c>
      <c r="E341" s="11">
        <v>78</v>
      </c>
      <c r="F341" s="256">
        <v>2000</v>
      </c>
      <c r="G341" s="161" t="s">
        <v>916</v>
      </c>
      <c r="H341" s="36" t="s">
        <v>933</v>
      </c>
      <c r="I341" s="14" t="s">
        <v>112</v>
      </c>
      <c r="J341" s="9"/>
      <c r="K341" s="11" t="s">
        <v>0</v>
      </c>
      <c r="L341" s="11">
        <v>12</v>
      </c>
      <c r="M341" s="21">
        <v>3</v>
      </c>
      <c r="N341" s="21">
        <v>1.5</v>
      </c>
      <c r="P341" s="11" t="s">
        <v>4167</v>
      </c>
      <c r="Q341" s="11" t="s">
        <v>8531</v>
      </c>
      <c r="R341" s="150"/>
      <c r="T341" s="21">
        <f>IF(P341='Menu tendina'!A$5,0,IF(P341='Menu tendina'!A$4,'2. Private'!N341/2,IF(P341='Menu tendina'!A$3,'2. Private'!N341,IF(P341='Menu tendina'!A$2,'2. Private'!M341,0))))</f>
        <v>3</v>
      </c>
    </row>
    <row r="342" spans="1:20" x14ac:dyDescent="0.25">
      <c r="A342" s="9" t="s">
        <v>6347</v>
      </c>
      <c r="B342" s="9" t="s">
        <v>6339</v>
      </c>
      <c r="C342" s="11">
        <v>218</v>
      </c>
      <c r="D342" s="11">
        <v>3311</v>
      </c>
      <c r="E342" s="11">
        <v>137</v>
      </c>
      <c r="F342" s="256">
        <v>2000</v>
      </c>
      <c r="G342" s="161" t="s">
        <v>935</v>
      </c>
      <c r="H342" s="36" t="s">
        <v>936</v>
      </c>
      <c r="I342" s="14" t="s">
        <v>797</v>
      </c>
      <c r="J342" s="9"/>
      <c r="K342" s="11" t="s">
        <v>0</v>
      </c>
      <c r="L342" s="11">
        <v>130</v>
      </c>
      <c r="M342" s="21">
        <v>3</v>
      </c>
      <c r="N342" s="21">
        <v>1.5</v>
      </c>
      <c r="P342" s="11" t="s">
        <v>4167</v>
      </c>
      <c r="Q342" s="11" t="s">
        <v>8531</v>
      </c>
      <c r="R342" s="150"/>
      <c r="T342" s="21">
        <f>IF(P342='Menu tendina'!A$5,0,IF(P342='Menu tendina'!A$4,'2. Private'!N342/2,IF(P342='Menu tendina'!A$3,'2. Private'!N342,IF(P342='Menu tendina'!A$2,'2. Private'!M342,0))))</f>
        <v>3</v>
      </c>
    </row>
    <row r="343" spans="1:20" x14ac:dyDescent="0.25">
      <c r="A343" s="9" t="s">
        <v>6347</v>
      </c>
      <c r="B343" s="9" t="s">
        <v>6339</v>
      </c>
      <c r="C343" s="11">
        <v>219</v>
      </c>
      <c r="D343" s="11">
        <v>3312</v>
      </c>
      <c r="E343" s="11">
        <v>69</v>
      </c>
      <c r="F343" s="256">
        <v>1000</v>
      </c>
      <c r="G343" s="161" t="s">
        <v>916</v>
      </c>
      <c r="H343" s="36" t="s">
        <v>937</v>
      </c>
      <c r="I343" s="14" t="s">
        <v>112</v>
      </c>
      <c r="J343" s="9"/>
      <c r="K343" s="11" t="s">
        <v>0</v>
      </c>
      <c r="L343" s="11">
        <v>15</v>
      </c>
      <c r="M343" s="21">
        <v>3</v>
      </c>
      <c r="N343" s="21">
        <v>1.5</v>
      </c>
      <c r="P343" s="11" t="s">
        <v>4167</v>
      </c>
      <c r="Q343" s="11" t="s">
        <v>8531</v>
      </c>
      <c r="R343" s="150"/>
      <c r="T343" s="21">
        <f>IF(P343='Menu tendina'!A$5,0,IF(P343='Menu tendina'!A$4,'2. Private'!N343/2,IF(P343='Menu tendina'!A$3,'2. Private'!N343,IF(P343='Menu tendina'!A$2,'2. Private'!M343,0))))</f>
        <v>3</v>
      </c>
    </row>
    <row r="344" spans="1:20" x14ac:dyDescent="0.25">
      <c r="A344" s="9" t="s">
        <v>6347</v>
      </c>
      <c r="B344" s="9" t="s">
        <v>6339</v>
      </c>
      <c r="C344" s="11">
        <v>220</v>
      </c>
      <c r="D344" s="11">
        <v>3313</v>
      </c>
      <c r="E344" s="11">
        <v>71</v>
      </c>
      <c r="F344" s="256">
        <v>1000</v>
      </c>
      <c r="G344" s="161" t="s">
        <v>916</v>
      </c>
      <c r="H344" s="36" t="s">
        <v>939</v>
      </c>
      <c r="I344" s="14" t="s">
        <v>112</v>
      </c>
      <c r="J344" s="9"/>
      <c r="K344" s="11" t="s">
        <v>0</v>
      </c>
      <c r="L344" s="11">
        <v>15</v>
      </c>
      <c r="M344" s="21">
        <v>3</v>
      </c>
      <c r="N344" s="21">
        <v>1.5</v>
      </c>
      <c r="P344" s="11" t="s">
        <v>4167</v>
      </c>
      <c r="Q344" s="11" t="s">
        <v>8531</v>
      </c>
      <c r="R344" s="150"/>
      <c r="T344" s="21">
        <f>IF(P344='Menu tendina'!A$5,0,IF(P344='Menu tendina'!A$4,'2. Private'!N344/2,IF(P344='Menu tendina'!A$3,'2. Private'!N344,IF(P344='Menu tendina'!A$2,'2. Private'!M344,0))))</f>
        <v>3</v>
      </c>
    </row>
    <row r="345" spans="1:20" x14ac:dyDescent="0.25">
      <c r="A345" s="9" t="s">
        <v>6347</v>
      </c>
      <c r="B345" s="9" t="s">
        <v>6339</v>
      </c>
      <c r="C345" s="11">
        <v>221</v>
      </c>
      <c r="D345" s="11">
        <v>3314</v>
      </c>
      <c r="E345" s="11">
        <v>72</v>
      </c>
      <c r="F345" s="256">
        <v>1000</v>
      </c>
      <c r="G345" s="161" t="s">
        <v>916</v>
      </c>
      <c r="H345" s="36" t="s">
        <v>941</v>
      </c>
      <c r="I345" s="14" t="s">
        <v>112</v>
      </c>
      <c r="J345" s="9"/>
      <c r="K345" s="11" t="s">
        <v>0</v>
      </c>
      <c r="L345" s="11">
        <v>15</v>
      </c>
      <c r="M345" s="21">
        <v>3</v>
      </c>
      <c r="N345" s="21">
        <v>1.5</v>
      </c>
      <c r="P345" s="11" t="s">
        <v>4167</v>
      </c>
      <c r="Q345" s="11" t="s">
        <v>8531</v>
      </c>
      <c r="R345" s="150"/>
      <c r="T345" s="21">
        <f>IF(P345='Menu tendina'!A$5,0,IF(P345='Menu tendina'!A$4,'2. Private'!N345/2,IF(P345='Menu tendina'!A$3,'2. Private'!N345,IF(P345='Menu tendina'!A$2,'2. Private'!M345,0))))</f>
        <v>3</v>
      </c>
    </row>
    <row r="346" spans="1:20" x14ac:dyDescent="0.25">
      <c r="A346" s="9" t="s">
        <v>6347</v>
      </c>
      <c r="B346" s="9" t="s">
        <v>6339</v>
      </c>
      <c r="C346" s="11">
        <v>222</v>
      </c>
      <c r="D346" s="11">
        <v>3315</v>
      </c>
      <c r="E346" s="11">
        <v>70</v>
      </c>
      <c r="F346" s="256">
        <v>1000</v>
      </c>
      <c r="G346" s="161" t="s">
        <v>916</v>
      </c>
      <c r="H346" s="36" t="s">
        <v>942</v>
      </c>
      <c r="I346" s="14" t="s">
        <v>112</v>
      </c>
      <c r="J346" s="9"/>
      <c r="K346" s="11" t="s">
        <v>0</v>
      </c>
      <c r="L346" s="11">
        <v>15</v>
      </c>
      <c r="M346" s="21">
        <v>3</v>
      </c>
      <c r="N346" s="21">
        <v>1.5</v>
      </c>
      <c r="P346" s="11" t="s">
        <v>4167</v>
      </c>
      <c r="Q346" s="11" t="s">
        <v>8531</v>
      </c>
      <c r="R346" s="150"/>
      <c r="T346" s="21">
        <f>IF(P346='Menu tendina'!A$5,0,IF(P346='Menu tendina'!A$4,'2. Private'!N346/2,IF(P346='Menu tendina'!A$3,'2. Private'!N346,IF(P346='Menu tendina'!A$2,'2. Private'!M346,0))))</f>
        <v>3</v>
      </c>
    </row>
    <row r="347" spans="1:20" x14ac:dyDescent="0.25">
      <c r="A347" s="9" t="s">
        <v>6347</v>
      </c>
      <c r="B347" s="9" t="s">
        <v>6339</v>
      </c>
      <c r="C347" s="11">
        <v>223</v>
      </c>
      <c r="D347" s="11">
        <v>3316</v>
      </c>
      <c r="E347" s="11">
        <v>73</v>
      </c>
      <c r="F347" s="256">
        <v>1000</v>
      </c>
      <c r="G347" s="161" t="s">
        <v>916</v>
      </c>
      <c r="H347" s="36" t="s">
        <v>943</v>
      </c>
      <c r="I347" s="14" t="s">
        <v>112</v>
      </c>
      <c r="J347" s="9"/>
      <c r="K347" s="11" t="s">
        <v>0</v>
      </c>
      <c r="L347" s="11">
        <v>15</v>
      </c>
      <c r="M347" s="21">
        <v>3</v>
      </c>
      <c r="N347" s="21">
        <v>1.5</v>
      </c>
      <c r="P347" s="11" t="s">
        <v>4167</v>
      </c>
      <c r="Q347" s="11" t="s">
        <v>8531</v>
      </c>
      <c r="R347" s="150"/>
      <c r="T347" s="21">
        <f>IF(P347='Menu tendina'!A$5,0,IF(P347='Menu tendina'!A$4,'2. Private'!N347/2,IF(P347='Menu tendina'!A$3,'2. Private'!N347,IF(P347='Menu tendina'!A$2,'2. Private'!M347,0))))</f>
        <v>3</v>
      </c>
    </row>
    <row r="348" spans="1:20" x14ac:dyDescent="0.25">
      <c r="A348" s="9" t="s">
        <v>6347</v>
      </c>
      <c r="B348" s="9" t="s">
        <v>6339</v>
      </c>
      <c r="C348" s="11">
        <v>224</v>
      </c>
      <c r="D348" s="11">
        <v>3317</v>
      </c>
      <c r="E348" s="11">
        <v>74</v>
      </c>
      <c r="F348" s="256">
        <v>1000</v>
      </c>
      <c r="G348" s="161" t="s">
        <v>916</v>
      </c>
      <c r="H348" s="36" t="s">
        <v>945</v>
      </c>
      <c r="I348" s="14" t="s">
        <v>112</v>
      </c>
      <c r="J348" s="9"/>
      <c r="K348" s="11" t="s">
        <v>0</v>
      </c>
      <c r="L348" s="11">
        <v>15</v>
      </c>
      <c r="M348" s="21">
        <v>3</v>
      </c>
      <c r="N348" s="21">
        <v>1.5</v>
      </c>
      <c r="P348" s="11" t="s">
        <v>4167</v>
      </c>
      <c r="Q348" s="11" t="s">
        <v>8531</v>
      </c>
      <c r="R348" s="150"/>
      <c r="T348" s="21">
        <f>IF(P348='Menu tendina'!A$5,0,IF(P348='Menu tendina'!A$4,'2. Private'!N348/2,IF(P348='Menu tendina'!A$3,'2. Private'!N348,IF(P348='Menu tendina'!A$2,'2. Private'!M348,0))))</f>
        <v>3</v>
      </c>
    </row>
    <row r="349" spans="1:20" x14ac:dyDescent="0.25">
      <c r="A349" s="9" t="s">
        <v>6347</v>
      </c>
      <c r="B349" s="9" t="s">
        <v>6339</v>
      </c>
      <c r="C349" s="11">
        <v>225</v>
      </c>
      <c r="D349" s="11">
        <v>3318</v>
      </c>
      <c r="E349" s="11">
        <v>75</v>
      </c>
      <c r="F349" s="256">
        <v>1000</v>
      </c>
      <c r="G349" s="161" t="s">
        <v>916</v>
      </c>
      <c r="H349" s="36" t="s">
        <v>946</v>
      </c>
      <c r="I349" s="14" t="s">
        <v>112</v>
      </c>
      <c r="J349" s="9"/>
      <c r="K349" s="11" t="s">
        <v>0</v>
      </c>
      <c r="L349" s="11">
        <v>15</v>
      </c>
      <c r="M349" s="21">
        <v>3</v>
      </c>
      <c r="N349" s="21">
        <v>1.5</v>
      </c>
      <c r="P349" s="11" t="s">
        <v>4167</v>
      </c>
      <c r="Q349" s="11" t="s">
        <v>8531</v>
      </c>
      <c r="R349" s="150"/>
      <c r="T349" s="21">
        <f>IF(P349='Menu tendina'!A$5,0,IF(P349='Menu tendina'!A$4,'2. Private'!N349/2,IF(P349='Menu tendina'!A$3,'2. Private'!N349,IF(P349='Menu tendina'!A$2,'2. Private'!M349,0))))</f>
        <v>3</v>
      </c>
    </row>
    <row r="350" spans="1:20" x14ac:dyDescent="0.25">
      <c r="A350" s="9" t="s">
        <v>6347</v>
      </c>
      <c r="B350" s="9" t="s">
        <v>6339</v>
      </c>
      <c r="C350" s="11">
        <v>226</v>
      </c>
      <c r="D350" s="11">
        <v>3319</v>
      </c>
      <c r="E350" s="11">
        <v>76</v>
      </c>
      <c r="F350" s="256">
        <v>2000</v>
      </c>
      <c r="G350" s="161" t="s">
        <v>916</v>
      </c>
      <c r="H350" s="36" t="s">
        <v>948</v>
      </c>
      <c r="I350" s="14" t="s">
        <v>112</v>
      </c>
      <c r="J350" s="9"/>
      <c r="K350" s="11" t="s">
        <v>0</v>
      </c>
      <c r="L350" s="11">
        <v>20</v>
      </c>
      <c r="M350" s="21">
        <v>2</v>
      </c>
      <c r="N350" s="21">
        <v>1</v>
      </c>
      <c r="P350" s="11" t="s">
        <v>4167</v>
      </c>
      <c r="Q350" s="11" t="s">
        <v>8531</v>
      </c>
      <c r="R350" s="150"/>
      <c r="T350" s="21">
        <f>IF(P350='Menu tendina'!A$5,0,IF(P350='Menu tendina'!A$4,'2. Private'!N350/2,IF(P350='Menu tendina'!A$3,'2. Private'!N350,IF(P350='Menu tendina'!A$2,'2. Private'!M350,0))))</f>
        <v>2</v>
      </c>
    </row>
    <row r="351" spans="1:20" x14ac:dyDescent="0.25">
      <c r="A351" s="9" t="s">
        <v>6347</v>
      </c>
      <c r="B351" s="9" t="s">
        <v>6339</v>
      </c>
      <c r="C351" s="11">
        <v>227</v>
      </c>
      <c r="D351" s="11">
        <v>3320</v>
      </c>
      <c r="E351" s="11">
        <v>65</v>
      </c>
      <c r="F351" s="256">
        <v>2000</v>
      </c>
      <c r="G351" s="161" t="s">
        <v>916</v>
      </c>
      <c r="H351" s="36" t="s">
        <v>950</v>
      </c>
      <c r="I351" s="14" t="s">
        <v>112</v>
      </c>
      <c r="J351" s="9"/>
      <c r="K351" s="11" t="s">
        <v>0</v>
      </c>
      <c r="L351" s="11">
        <v>11</v>
      </c>
      <c r="M351" s="21">
        <v>2</v>
      </c>
      <c r="N351" s="21">
        <v>1</v>
      </c>
      <c r="P351" s="11" t="s">
        <v>4167</v>
      </c>
      <c r="Q351" s="11" t="s">
        <v>8531</v>
      </c>
      <c r="R351" s="150"/>
      <c r="T351" s="21">
        <f>IF(P351='Menu tendina'!A$5,0,IF(P351='Menu tendina'!A$4,'2. Private'!N351/2,IF(P351='Menu tendina'!A$3,'2. Private'!N351,IF(P351='Menu tendina'!A$2,'2. Private'!M351,0))))</f>
        <v>2</v>
      </c>
    </row>
    <row r="352" spans="1:20" x14ac:dyDescent="0.25">
      <c r="A352" s="9" t="s">
        <v>6347</v>
      </c>
      <c r="B352" s="9" t="s">
        <v>6339</v>
      </c>
      <c r="C352" s="11">
        <v>228</v>
      </c>
      <c r="D352" s="11">
        <v>3321</v>
      </c>
      <c r="E352" s="11">
        <v>66</v>
      </c>
      <c r="F352" s="256">
        <v>5000</v>
      </c>
      <c r="G352" s="161" t="s">
        <v>916</v>
      </c>
      <c r="H352" s="36" t="s">
        <v>950</v>
      </c>
      <c r="I352" s="14" t="s">
        <v>112</v>
      </c>
      <c r="J352" s="9"/>
      <c r="K352" s="11" t="s">
        <v>0</v>
      </c>
      <c r="L352" s="11">
        <v>12</v>
      </c>
      <c r="M352" s="21">
        <v>3</v>
      </c>
      <c r="N352" s="21">
        <v>1.5</v>
      </c>
      <c r="P352" s="11" t="s">
        <v>4167</v>
      </c>
      <c r="Q352" s="11" t="s">
        <v>8531</v>
      </c>
      <c r="R352" s="150"/>
      <c r="T352" s="21">
        <f>IF(P352='Menu tendina'!A$5,0,IF(P352='Menu tendina'!A$4,'2. Private'!N352/2,IF(P352='Menu tendina'!A$3,'2. Private'!N352,IF(P352='Menu tendina'!A$2,'2. Private'!M352,0))))</f>
        <v>3</v>
      </c>
    </row>
    <row r="353" spans="1:20" x14ac:dyDescent="0.25">
      <c r="A353" s="9" t="s">
        <v>6347</v>
      </c>
      <c r="B353" s="9" t="s">
        <v>6339</v>
      </c>
      <c r="C353" s="11">
        <v>229</v>
      </c>
      <c r="D353" s="11">
        <v>3322</v>
      </c>
      <c r="E353" s="11">
        <v>67</v>
      </c>
      <c r="F353" s="256">
        <v>10000</v>
      </c>
      <c r="G353" s="161" t="s">
        <v>916</v>
      </c>
      <c r="H353" s="36" t="s">
        <v>951</v>
      </c>
      <c r="I353" s="14" t="s">
        <v>112</v>
      </c>
      <c r="J353" s="9"/>
      <c r="K353" s="11" t="s">
        <v>0</v>
      </c>
      <c r="L353" s="11">
        <v>12</v>
      </c>
      <c r="M353" s="21">
        <v>5</v>
      </c>
      <c r="N353" s="21">
        <v>2.5</v>
      </c>
      <c r="P353" s="11" t="s">
        <v>4167</v>
      </c>
      <c r="Q353" s="11" t="s">
        <v>8531</v>
      </c>
      <c r="R353" s="150"/>
      <c r="T353" s="21">
        <f>IF(P353='Menu tendina'!A$5,0,IF(P353='Menu tendina'!A$4,'2. Private'!N353/2,IF(P353='Menu tendina'!A$3,'2. Private'!N353,IF(P353='Menu tendina'!A$2,'2. Private'!M353,0))))</f>
        <v>5</v>
      </c>
    </row>
    <row r="354" spans="1:20" x14ac:dyDescent="0.25">
      <c r="A354" s="9" t="s">
        <v>6347</v>
      </c>
      <c r="B354" s="9" t="s">
        <v>6339</v>
      </c>
      <c r="C354" s="11">
        <v>230</v>
      </c>
      <c r="D354" s="11">
        <v>3323</v>
      </c>
      <c r="E354" s="11">
        <v>68</v>
      </c>
      <c r="F354" s="256">
        <v>2000</v>
      </c>
      <c r="G354" s="161" t="s">
        <v>916</v>
      </c>
      <c r="H354" s="36" t="s">
        <v>953</v>
      </c>
      <c r="I354" s="14" t="s">
        <v>112</v>
      </c>
      <c r="J354" s="9"/>
      <c r="K354" s="11" t="s">
        <v>0</v>
      </c>
      <c r="L354" s="11">
        <v>15</v>
      </c>
      <c r="M354" s="21">
        <v>3</v>
      </c>
      <c r="N354" s="21">
        <v>1</v>
      </c>
      <c r="P354" s="11" t="s">
        <v>4167</v>
      </c>
      <c r="Q354" s="11" t="s">
        <v>8531</v>
      </c>
      <c r="R354" s="150"/>
      <c r="T354" s="21">
        <f>IF(P354='Menu tendina'!A$5,0,IF(P354='Menu tendina'!A$4,'2. Private'!N354/2,IF(P354='Menu tendina'!A$3,'2. Private'!N354,IF(P354='Menu tendina'!A$2,'2. Private'!M354,0))))</f>
        <v>3</v>
      </c>
    </row>
    <row r="355" spans="1:20" x14ac:dyDescent="0.25">
      <c r="A355" s="9" t="s">
        <v>6347</v>
      </c>
      <c r="B355" s="9" t="s">
        <v>6339</v>
      </c>
      <c r="C355" s="11">
        <v>231</v>
      </c>
      <c r="D355" s="11">
        <v>3324</v>
      </c>
      <c r="E355" s="11">
        <v>79</v>
      </c>
      <c r="F355" s="256">
        <v>2000</v>
      </c>
      <c r="G355" s="161" t="s">
        <v>916</v>
      </c>
      <c r="H355" s="36" t="s">
        <v>955</v>
      </c>
      <c r="I355" s="14" t="s">
        <v>112</v>
      </c>
      <c r="J355" s="9"/>
      <c r="K355" s="11" t="s">
        <v>0</v>
      </c>
      <c r="L355" s="11">
        <v>20</v>
      </c>
      <c r="M355" s="21">
        <v>2</v>
      </c>
      <c r="N355" s="21">
        <v>1</v>
      </c>
      <c r="P355" s="11" t="s">
        <v>4167</v>
      </c>
      <c r="Q355" s="11" t="s">
        <v>8531</v>
      </c>
      <c r="R355" s="150"/>
      <c r="T355" s="21">
        <f>IF(P355='Menu tendina'!A$5,0,IF(P355='Menu tendina'!A$4,'2. Private'!N355/2,IF(P355='Menu tendina'!A$3,'2. Private'!N355,IF(P355='Menu tendina'!A$2,'2. Private'!M355,0))))</f>
        <v>2</v>
      </c>
    </row>
    <row r="356" spans="1:20" x14ac:dyDescent="0.25">
      <c r="A356" s="9" t="s">
        <v>6347</v>
      </c>
      <c r="B356" s="9" t="s">
        <v>6339</v>
      </c>
      <c r="C356" s="11">
        <v>232</v>
      </c>
      <c r="D356" s="11">
        <v>3325</v>
      </c>
      <c r="E356" s="11">
        <v>77</v>
      </c>
      <c r="F356" s="256">
        <v>5000</v>
      </c>
      <c r="G356" s="161" t="s">
        <v>916</v>
      </c>
      <c r="H356" s="36" t="s">
        <v>957</v>
      </c>
      <c r="I356" s="14" t="s">
        <v>112</v>
      </c>
      <c r="J356" s="9"/>
      <c r="K356" s="11" t="s">
        <v>0</v>
      </c>
      <c r="L356" s="11">
        <v>12</v>
      </c>
      <c r="M356" s="21">
        <v>3</v>
      </c>
      <c r="N356" s="21">
        <v>1.5</v>
      </c>
      <c r="P356" s="11" t="s">
        <v>4167</v>
      </c>
      <c r="Q356" s="11" t="s">
        <v>8531</v>
      </c>
      <c r="R356" s="150"/>
      <c r="T356" s="21">
        <f>IF(P356='Menu tendina'!A$5,0,IF(P356='Menu tendina'!A$4,'2. Private'!N356/2,IF(P356='Menu tendina'!A$3,'2. Private'!N356,IF(P356='Menu tendina'!A$2,'2. Private'!M356,0))))</f>
        <v>3</v>
      </c>
    </row>
    <row r="357" spans="1:20" x14ac:dyDescent="0.25">
      <c r="A357" s="9" t="s">
        <v>6347</v>
      </c>
      <c r="B357" s="9" t="s">
        <v>6339</v>
      </c>
      <c r="C357" s="11">
        <v>233</v>
      </c>
      <c r="D357" s="11">
        <v>3326</v>
      </c>
      <c r="E357" s="11">
        <v>80</v>
      </c>
      <c r="F357" s="256">
        <v>2000</v>
      </c>
      <c r="G357" s="161" t="s">
        <v>958</v>
      </c>
      <c r="H357" s="36" t="s">
        <v>959</v>
      </c>
      <c r="I357" s="14" t="s">
        <v>797</v>
      </c>
      <c r="J357" s="9"/>
      <c r="K357" s="11" t="s">
        <v>0</v>
      </c>
      <c r="L357" s="11">
        <v>12</v>
      </c>
      <c r="M357" s="21">
        <v>2.5</v>
      </c>
      <c r="N357" s="21">
        <v>1</v>
      </c>
      <c r="P357" s="11" t="s">
        <v>4167</v>
      </c>
      <c r="Q357" s="11" t="s">
        <v>4171</v>
      </c>
      <c r="R357" s="150"/>
      <c r="T357" s="21">
        <f>IF(P357='Menu tendina'!A$5,0,IF(P357='Menu tendina'!A$4,'2. Private'!N357/2,IF(P357='Menu tendina'!A$3,'2. Private'!N357,IF(P357='Menu tendina'!A$2,'2. Private'!M357,0))))</f>
        <v>2.5</v>
      </c>
    </row>
    <row r="358" spans="1:20" x14ac:dyDescent="0.25">
      <c r="A358" s="9" t="s">
        <v>6347</v>
      </c>
      <c r="B358" s="9" t="s">
        <v>6339</v>
      </c>
      <c r="C358" s="11">
        <v>234</v>
      </c>
      <c r="D358" s="11">
        <v>3327</v>
      </c>
      <c r="E358" s="11">
        <v>82</v>
      </c>
      <c r="F358" s="256">
        <v>2000</v>
      </c>
      <c r="G358" s="161" t="s">
        <v>958</v>
      </c>
      <c r="H358" s="36" t="s">
        <v>843</v>
      </c>
      <c r="I358" s="14" t="s">
        <v>112</v>
      </c>
      <c r="J358" s="9"/>
      <c r="K358" s="11" t="s">
        <v>0</v>
      </c>
      <c r="L358" s="11">
        <v>12</v>
      </c>
      <c r="M358" s="21">
        <v>3</v>
      </c>
      <c r="N358" s="21">
        <v>1.5</v>
      </c>
      <c r="P358" s="11" t="s">
        <v>4167</v>
      </c>
      <c r="Q358" s="11" t="s">
        <v>4171</v>
      </c>
      <c r="R358" s="150"/>
      <c r="T358" s="21">
        <f>IF(P358='Menu tendina'!A$5,0,IF(P358='Menu tendina'!A$4,'2. Private'!N358/2,IF(P358='Menu tendina'!A$3,'2. Private'!N358,IF(P358='Menu tendina'!A$2,'2. Private'!M358,0))))</f>
        <v>3</v>
      </c>
    </row>
    <row r="359" spans="1:20" x14ac:dyDescent="0.25">
      <c r="A359" s="9" t="s">
        <v>6347</v>
      </c>
      <c r="B359" s="9" t="s">
        <v>6339</v>
      </c>
      <c r="C359" s="11">
        <v>235</v>
      </c>
      <c r="D359" s="11">
        <v>3328</v>
      </c>
      <c r="E359" s="11">
        <v>83</v>
      </c>
      <c r="F359" s="256">
        <v>5000</v>
      </c>
      <c r="G359" s="161" t="s">
        <v>958</v>
      </c>
      <c r="H359" s="36" t="s">
        <v>843</v>
      </c>
      <c r="I359" s="14" t="s">
        <v>112</v>
      </c>
      <c r="J359" s="9"/>
      <c r="K359" s="11" t="s">
        <v>0</v>
      </c>
      <c r="L359" s="11">
        <v>11</v>
      </c>
      <c r="M359" s="21">
        <v>3</v>
      </c>
      <c r="N359" s="21">
        <v>1.5</v>
      </c>
      <c r="P359" s="11" t="s">
        <v>4167</v>
      </c>
      <c r="Q359" s="11" t="s">
        <v>4171</v>
      </c>
      <c r="R359" s="150"/>
      <c r="T359" s="21">
        <f>IF(P359='Menu tendina'!A$5,0,IF(P359='Menu tendina'!A$4,'2. Private'!N359/2,IF(P359='Menu tendina'!A$3,'2. Private'!N359,IF(P359='Menu tendina'!A$2,'2. Private'!M359,0))))</f>
        <v>3</v>
      </c>
    </row>
    <row r="360" spans="1:20" x14ac:dyDescent="0.25">
      <c r="A360" s="9" t="s">
        <v>6347</v>
      </c>
      <c r="B360" s="9" t="s">
        <v>6339</v>
      </c>
      <c r="C360" s="11">
        <v>236</v>
      </c>
      <c r="D360" s="11">
        <v>3329</v>
      </c>
      <c r="E360" s="11">
        <v>81</v>
      </c>
      <c r="F360" s="256">
        <v>2000</v>
      </c>
      <c r="G360" s="161" t="s">
        <v>958</v>
      </c>
      <c r="H360" s="36" t="s">
        <v>774</v>
      </c>
      <c r="I360" s="14" t="s">
        <v>112</v>
      </c>
      <c r="J360" s="9"/>
      <c r="K360" s="11" t="s">
        <v>0</v>
      </c>
      <c r="L360" s="11">
        <v>12</v>
      </c>
      <c r="M360" s="21">
        <v>2</v>
      </c>
      <c r="N360" s="21">
        <v>1</v>
      </c>
      <c r="P360" s="11" t="s">
        <v>4167</v>
      </c>
      <c r="Q360" s="11" t="s">
        <v>4171</v>
      </c>
      <c r="R360" s="150"/>
      <c r="T360" s="21">
        <f>IF(P360='Menu tendina'!A$5,0,IF(P360='Menu tendina'!A$4,'2. Private'!N360/2,IF(P360='Menu tendina'!A$3,'2. Private'!N360,IF(P360='Menu tendina'!A$2,'2. Private'!M360,0))))</f>
        <v>2</v>
      </c>
    </row>
    <row r="361" spans="1:20" x14ac:dyDescent="0.25">
      <c r="A361" s="9" t="s">
        <v>6347</v>
      </c>
      <c r="B361" s="9" t="s">
        <v>6339</v>
      </c>
      <c r="C361" s="11">
        <v>237</v>
      </c>
      <c r="D361" s="11">
        <v>3330</v>
      </c>
      <c r="E361" s="11">
        <v>84</v>
      </c>
      <c r="F361" s="256">
        <v>2000</v>
      </c>
      <c r="G361" s="161" t="s">
        <v>958</v>
      </c>
      <c r="H361" s="36" t="s">
        <v>960</v>
      </c>
      <c r="I361" s="14" t="s">
        <v>112</v>
      </c>
      <c r="J361" s="9"/>
      <c r="K361" s="11" t="s">
        <v>0</v>
      </c>
      <c r="L361" s="11">
        <v>12</v>
      </c>
      <c r="M361" s="21">
        <v>2</v>
      </c>
      <c r="N361" s="21">
        <v>1</v>
      </c>
      <c r="P361" s="11" t="s">
        <v>4167</v>
      </c>
      <c r="Q361" s="11" t="s">
        <v>4171</v>
      </c>
      <c r="R361" s="150"/>
      <c r="T361" s="21">
        <f>IF(P361='Menu tendina'!A$5,0,IF(P361='Menu tendina'!A$4,'2. Private'!N361/2,IF(P361='Menu tendina'!A$3,'2. Private'!N361,IF(P361='Menu tendina'!A$2,'2. Private'!M361,0))))</f>
        <v>2</v>
      </c>
    </row>
    <row r="362" spans="1:20" x14ac:dyDescent="0.25">
      <c r="A362" s="9" t="s">
        <v>6347</v>
      </c>
      <c r="B362" s="9" t="s">
        <v>6339</v>
      </c>
      <c r="C362" s="11">
        <v>238</v>
      </c>
      <c r="D362" s="11">
        <v>3331</v>
      </c>
      <c r="E362" s="11">
        <v>86</v>
      </c>
      <c r="F362" s="256">
        <v>2000</v>
      </c>
      <c r="G362" s="161" t="s">
        <v>958</v>
      </c>
      <c r="H362" s="36" t="s">
        <v>924</v>
      </c>
      <c r="I362" s="14" t="s">
        <v>112</v>
      </c>
      <c r="J362" s="9"/>
      <c r="K362" s="11" t="s">
        <v>0</v>
      </c>
      <c r="L362" s="11">
        <v>12</v>
      </c>
      <c r="M362" s="21">
        <v>2</v>
      </c>
      <c r="N362" s="21">
        <v>1</v>
      </c>
      <c r="P362" s="11" t="s">
        <v>4167</v>
      </c>
      <c r="Q362" s="11" t="s">
        <v>4171</v>
      </c>
      <c r="R362" s="150"/>
      <c r="T362" s="21">
        <f>IF(P362='Menu tendina'!A$5,0,IF(P362='Menu tendina'!A$4,'2. Private'!N362/2,IF(P362='Menu tendina'!A$3,'2. Private'!N362,IF(P362='Menu tendina'!A$2,'2. Private'!M362,0))))</f>
        <v>2</v>
      </c>
    </row>
    <row r="363" spans="1:20" x14ac:dyDescent="0.25">
      <c r="A363" s="9" t="s">
        <v>6347</v>
      </c>
      <c r="B363" s="9" t="s">
        <v>6339</v>
      </c>
      <c r="C363" s="11">
        <v>239</v>
      </c>
      <c r="D363" s="11">
        <v>3332</v>
      </c>
      <c r="E363" s="11">
        <v>85</v>
      </c>
      <c r="F363" s="256">
        <v>2000</v>
      </c>
      <c r="G363" s="161" t="s">
        <v>958</v>
      </c>
      <c r="H363" s="36" t="s">
        <v>962</v>
      </c>
      <c r="I363" s="14" t="s">
        <v>112</v>
      </c>
      <c r="J363" s="9"/>
      <c r="K363" s="11" t="s">
        <v>0</v>
      </c>
      <c r="L363" s="11">
        <v>30</v>
      </c>
      <c r="M363" s="21">
        <v>1</v>
      </c>
      <c r="N363" s="21">
        <v>0.5</v>
      </c>
      <c r="P363" s="11" t="s">
        <v>4167</v>
      </c>
      <c r="Q363" s="11" t="s">
        <v>4171</v>
      </c>
      <c r="R363" s="150"/>
      <c r="T363" s="21">
        <f>IF(P363='Menu tendina'!A$5,0,IF(P363='Menu tendina'!A$4,'2. Private'!N363/2,IF(P363='Menu tendina'!A$3,'2. Private'!N363,IF(P363='Menu tendina'!A$2,'2. Private'!M363,0))))</f>
        <v>1</v>
      </c>
    </row>
    <row r="364" spans="1:20" x14ac:dyDescent="0.25">
      <c r="A364" s="9" t="s">
        <v>6347</v>
      </c>
      <c r="B364" s="9" t="s">
        <v>6339</v>
      </c>
      <c r="C364" s="11">
        <v>240</v>
      </c>
      <c r="D364" s="11">
        <v>3334</v>
      </c>
      <c r="E364" s="11">
        <v>91</v>
      </c>
      <c r="F364" s="256">
        <v>2000</v>
      </c>
      <c r="G364" s="161" t="s">
        <v>958</v>
      </c>
      <c r="H364" s="36" t="s">
        <v>963</v>
      </c>
      <c r="I364" s="14" t="s">
        <v>112</v>
      </c>
      <c r="J364" s="9"/>
      <c r="K364" s="11" t="s">
        <v>0</v>
      </c>
      <c r="L364" s="11">
        <v>12</v>
      </c>
      <c r="M364" s="21">
        <v>2</v>
      </c>
      <c r="N364" s="21">
        <v>1</v>
      </c>
      <c r="P364" s="11" t="s">
        <v>4167</v>
      </c>
      <c r="Q364" s="11" t="s">
        <v>4171</v>
      </c>
      <c r="R364" s="150"/>
      <c r="T364" s="21">
        <f>IF(P364='Menu tendina'!A$5,0,IF(P364='Menu tendina'!A$4,'2. Private'!N364/2,IF(P364='Menu tendina'!A$3,'2. Private'!N364,IF(P364='Menu tendina'!A$2,'2. Private'!M364,0))))</f>
        <v>2</v>
      </c>
    </row>
    <row r="365" spans="1:20" x14ac:dyDescent="0.25">
      <c r="A365" s="9" t="s">
        <v>6347</v>
      </c>
      <c r="B365" s="9" t="s">
        <v>6339</v>
      </c>
      <c r="C365" s="11">
        <v>241</v>
      </c>
      <c r="D365" s="11">
        <v>3333</v>
      </c>
      <c r="E365" s="11">
        <v>88</v>
      </c>
      <c r="F365" s="256">
        <v>2000</v>
      </c>
      <c r="G365" s="161" t="s">
        <v>958</v>
      </c>
      <c r="H365" s="36" t="s">
        <v>964</v>
      </c>
      <c r="I365" s="14" t="s">
        <v>112</v>
      </c>
      <c r="J365" s="9"/>
      <c r="K365" s="11" t="s">
        <v>0</v>
      </c>
      <c r="L365" s="11">
        <v>11</v>
      </c>
      <c r="M365" s="21">
        <v>2</v>
      </c>
      <c r="N365" s="21">
        <v>1</v>
      </c>
      <c r="P365" s="11" t="s">
        <v>4167</v>
      </c>
      <c r="Q365" s="11" t="s">
        <v>4171</v>
      </c>
      <c r="R365" s="150"/>
      <c r="T365" s="21">
        <f>IF(P365='Menu tendina'!A$5,0,IF(P365='Menu tendina'!A$4,'2. Private'!N365/2,IF(P365='Menu tendina'!A$3,'2. Private'!N365,IF(P365='Menu tendina'!A$2,'2. Private'!M365,0))))</f>
        <v>2</v>
      </c>
    </row>
    <row r="366" spans="1:20" x14ac:dyDescent="0.25">
      <c r="A366" s="9" t="s">
        <v>6347</v>
      </c>
      <c r="B366" s="9" t="s">
        <v>6339</v>
      </c>
      <c r="C366" s="11">
        <v>242</v>
      </c>
      <c r="D366" s="11">
        <v>3335</v>
      </c>
      <c r="E366" s="11">
        <v>87</v>
      </c>
      <c r="F366" s="256">
        <v>2000</v>
      </c>
      <c r="G366" s="161" t="s">
        <v>958</v>
      </c>
      <c r="H366" s="36" t="s">
        <v>965</v>
      </c>
      <c r="I366" s="14" t="s">
        <v>112</v>
      </c>
      <c r="J366" s="9"/>
      <c r="K366" s="11" t="s">
        <v>0</v>
      </c>
      <c r="L366" s="11">
        <v>13</v>
      </c>
      <c r="M366" s="21">
        <v>2</v>
      </c>
      <c r="N366" s="21">
        <v>1</v>
      </c>
      <c r="P366" s="11" t="s">
        <v>4167</v>
      </c>
      <c r="Q366" s="11" t="s">
        <v>4171</v>
      </c>
      <c r="R366" s="150"/>
      <c r="T366" s="21">
        <f>IF(P366='Menu tendina'!A$5,0,IF(P366='Menu tendina'!A$4,'2. Private'!N366/2,IF(P366='Menu tendina'!A$3,'2. Private'!N366,IF(P366='Menu tendina'!A$2,'2. Private'!M366,0))))</f>
        <v>2</v>
      </c>
    </row>
    <row r="367" spans="1:20" x14ac:dyDescent="0.25">
      <c r="A367" s="9" t="s">
        <v>6347</v>
      </c>
      <c r="B367" s="9" t="s">
        <v>6339</v>
      </c>
      <c r="C367" s="11">
        <v>243</v>
      </c>
      <c r="D367" s="11">
        <v>3337</v>
      </c>
      <c r="E367" s="11">
        <v>89</v>
      </c>
      <c r="F367" s="256">
        <v>2000</v>
      </c>
      <c r="G367" s="161" t="s">
        <v>958</v>
      </c>
      <c r="H367" s="36" t="s">
        <v>967</v>
      </c>
      <c r="I367" s="14" t="s">
        <v>112</v>
      </c>
      <c r="J367" s="9"/>
      <c r="K367" s="11" t="s">
        <v>0</v>
      </c>
      <c r="L367" s="11">
        <v>12</v>
      </c>
      <c r="M367" s="21">
        <v>2</v>
      </c>
      <c r="N367" s="21">
        <v>1</v>
      </c>
      <c r="P367" s="11" t="s">
        <v>4167</v>
      </c>
      <c r="Q367" s="11" t="s">
        <v>4171</v>
      </c>
      <c r="R367" s="150"/>
      <c r="T367" s="21">
        <f>IF(P367='Menu tendina'!A$5,0,IF(P367='Menu tendina'!A$4,'2. Private'!N367/2,IF(P367='Menu tendina'!A$3,'2. Private'!N367,IF(P367='Menu tendina'!A$2,'2. Private'!M367,0))))</f>
        <v>2</v>
      </c>
    </row>
    <row r="368" spans="1:20" x14ac:dyDescent="0.25">
      <c r="A368" s="9" t="s">
        <v>6347</v>
      </c>
      <c r="B368" s="9" t="s">
        <v>6339</v>
      </c>
      <c r="C368" s="11">
        <v>244</v>
      </c>
      <c r="D368" s="11">
        <v>3336</v>
      </c>
      <c r="E368" s="11">
        <v>90</v>
      </c>
      <c r="F368" s="256">
        <v>2000</v>
      </c>
      <c r="G368" s="161" t="s">
        <v>958</v>
      </c>
      <c r="H368" s="36" t="s">
        <v>968</v>
      </c>
      <c r="I368" s="14" t="s">
        <v>112</v>
      </c>
      <c r="J368" s="9"/>
      <c r="K368" s="11" t="s">
        <v>0</v>
      </c>
      <c r="L368" s="11">
        <v>12</v>
      </c>
      <c r="M368" s="21">
        <v>2</v>
      </c>
      <c r="N368" s="21">
        <v>1</v>
      </c>
      <c r="P368" s="11" t="s">
        <v>4167</v>
      </c>
      <c r="Q368" s="11" t="s">
        <v>4171</v>
      </c>
      <c r="R368" s="150"/>
      <c r="T368" s="21">
        <f>IF(P368='Menu tendina'!A$5,0,IF(P368='Menu tendina'!A$4,'2. Private'!N368/2,IF(P368='Menu tendina'!A$3,'2. Private'!N368,IF(P368='Menu tendina'!A$2,'2. Private'!M368,0))))</f>
        <v>2</v>
      </c>
    </row>
    <row r="369" spans="1:20" x14ac:dyDescent="0.25">
      <c r="A369" s="9" t="s">
        <v>6347</v>
      </c>
      <c r="B369" s="9" t="s">
        <v>6339</v>
      </c>
      <c r="C369" s="11">
        <v>245</v>
      </c>
      <c r="D369" s="11">
        <v>3338</v>
      </c>
      <c r="E369" s="11">
        <v>95</v>
      </c>
      <c r="F369" s="256">
        <v>2000</v>
      </c>
      <c r="G369" s="161" t="s">
        <v>958</v>
      </c>
      <c r="H369" s="36" t="s">
        <v>969</v>
      </c>
      <c r="I369" s="14" t="s">
        <v>112</v>
      </c>
      <c r="J369" s="9"/>
      <c r="K369" s="11" t="s">
        <v>0</v>
      </c>
      <c r="L369" s="11">
        <v>12</v>
      </c>
      <c r="M369" s="21">
        <v>2</v>
      </c>
      <c r="N369" s="21">
        <v>1</v>
      </c>
      <c r="P369" s="11" t="s">
        <v>4167</v>
      </c>
      <c r="Q369" s="11" t="s">
        <v>4171</v>
      </c>
      <c r="R369" s="150"/>
      <c r="T369" s="21">
        <f>IF(P369='Menu tendina'!A$5,0,IF(P369='Menu tendina'!A$4,'2. Private'!N369/2,IF(P369='Menu tendina'!A$3,'2. Private'!N369,IF(P369='Menu tendina'!A$2,'2. Private'!M369,0))))</f>
        <v>2</v>
      </c>
    </row>
    <row r="370" spans="1:20" x14ac:dyDescent="0.25">
      <c r="A370" s="9" t="s">
        <v>6347</v>
      </c>
      <c r="B370" s="9" t="s">
        <v>6339</v>
      </c>
      <c r="C370" s="11">
        <v>246</v>
      </c>
      <c r="D370" s="11">
        <v>3339</v>
      </c>
      <c r="E370" s="11">
        <v>96</v>
      </c>
      <c r="F370" s="256">
        <v>5000</v>
      </c>
      <c r="G370" s="161" t="s">
        <v>958</v>
      </c>
      <c r="H370" s="36" t="s">
        <v>969</v>
      </c>
      <c r="I370" s="14" t="s">
        <v>112</v>
      </c>
      <c r="J370" s="9"/>
      <c r="K370" s="11" t="s">
        <v>0</v>
      </c>
      <c r="L370" s="11">
        <v>11</v>
      </c>
      <c r="M370" s="21">
        <v>2</v>
      </c>
      <c r="N370" s="21">
        <v>1</v>
      </c>
      <c r="P370" s="11" t="s">
        <v>4167</v>
      </c>
      <c r="Q370" s="11" t="s">
        <v>4171</v>
      </c>
      <c r="R370" s="150"/>
      <c r="T370" s="21">
        <f>IF(P370='Menu tendina'!A$5,0,IF(P370='Menu tendina'!A$4,'2. Private'!N370/2,IF(P370='Menu tendina'!A$3,'2. Private'!N370,IF(P370='Menu tendina'!A$2,'2. Private'!M370,0))))</f>
        <v>2</v>
      </c>
    </row>
    <row r="371" spans="1:20" x14ac:dyDescent="0.25">
      <c r="A371" s="9" t="s">
        <v>6347</v>
      </c>
      <c r="B371" s="9" t="s">
        <v>6339</v>
      </c>
      <c r="C371" s="11">
        <v>247</v>
      </c>
      <c r="D371" s="11">
        <v>3342</v>
      </c>
      <c r="E371" s="11">
        <v>94</v>
      </c>
      <c r="F371" s="256">
        <v>2000</v>
      </c>
      <c r="G371" s="161" t="s">
        <v>958</v>
      </c>
      <c r="H371" s="36" t="s">
        <v>970</v>
      </c>
      <c r="I371" s="14" t="s">
        <v>112</v>
      </c>
      <c r="J371" s="9"/>
      <c r="K371" s="11" t="s">
        <v>0</v>
      </c>
      <c r="L371" s="11">
        <v>11</v>
      </c>
      <c r="M371" s="21">
        <v>2</v>
      </c>
      <c r="N371" s="21">
        <v>1</v>
      </c>
      <c r="P371" s="11" t="s">
        <v>4167</v>
      </c>
      <c r="Q371" s="11" t="s">
        <v>4171</v>
      </c>
      <c r="R371" s="150"/>
      <c r="T371" s="21">
        <f>IF(P371='Menu tendina'!A$5,0,IF(P371='Menu tendina'!A$4,'2. Private'!N371/2,IF(P371='Menu tendina'!A$3,'2. Private'!N371,IF(P371='Menu tendina'!A$2,'2. Private'!M371,0))))</f>
        <v>2</v>
      </c>
    </row>
    <row r="372" spans="1:20" x14ac:dyDescent="0.25">
      <c r="A372" s="9" t="s">
        <v>6347</v>
      </c>
      <c r="B372" s="9" t="s">
        <v>6339</v>
      </c>
      <c r="C372" s="11">
        <v>248</v>
      </c>
      <c r="D372" s="11">
        <v>3343</v>
      </c>
      <c r="E372" s="11">
        <v>97</v>
      </c>
      <c r="F372" s="256">
        <v>2000</v>
      </c>
      <c r="G372" s="161" t="s">
        <v>958</v>
      </c>
      <c r="H372" s="36" t="s">
        <v>972</v>
      </c>
      <c r="I372" s="14" t="s">
        <v>112</v>
      </c>
      <c r="J372" s="9"/>
      <c r="K372" s="11" t="s">
        <v>0</v>
      </c>
      <c r="L372" s="11">
        <v>12</v>
      </c>
      <c r="M372" s="21">
        <v>2</v>
      </c>
      <c r="N372" s="21">
        <v>1</v>
      </c>
      <c r="P372" s="11" t="s">
        <v>4167</v>
      </c>
      <c r="Q372" s="11" t="s">
        <v>4171</v>
      </c>
      <c r="R372" s="150"/>
      <c r="T372" s="21">
        <f>IF(P372='Menu tendina'!A$5,0,IF(P372='Menu tendina'!A$4,'2. Private'!N372/2,IF(P372='Menu tendina'!A$3,'2. Private'!N372,IF(P372='Menu tendina'!A$2,'2. Private'!M372,0))))</f>
        <v>2</v>
      </c>
    </row>
    <row r="373" spans="1:20" x14ac:dyDescent="0.25">
      <c r="A373" s="9" t="s">
        <v>6347</v>
      </c>
      <c r="B373" s="9" t="s">
        <v>6339</v>
      </c>
      <c r="C373" s="11">
        <v>249</v>
      </c>
      <c r="D373" s="11">
        <v>3349</v>
      </c>
      <c r="E373" s="11">
        <v>98</v>
      </c>
      <c r="F373" s="256">
        <v>2000</v>
      </c>
      <c r="G373" s="161" t="s">
        <v>974</v>
      </c>
      <c r="H373" s="36" t="s">
        <v>975</v>
      </c>
      <c r="I373" s="14" t="s">
        <v>797</v>
      </c>
      <c r="J373" s="9"/>
      <c r="K373" s="11" t="s">
        <v>0</v>
      </c>
      <c r="L373" s="11">
        <v>13</v>
      </c>
      <c r="M373" s="21">
        <v>3</v>
      </c>
      <c r="N373" s="21">
        <v>1.5</v>
      </c>
      <c r="P373" s="11" t="s">
        <v>4167</v>
      </c>
      <c r="Q373" s="11" t="s">
        <v>4171</v>
      </c>
      <c r="R373" s="150"/>
      <c r="T373" s="21">
        <f>IF(P373='Menu tendina'!A$5,0,IF(P373='Menu tendina'!A$4,'2. Private'!N373/2,IF(P373='Menu tendina'!A$3,'2. Private'!N373,IF(P373='Menu tendina'!A$2,'2. Private'!M373,0))))</f>
        <v>3</v>
      </c>
    </row>
    <row r="374" spans="1:20" x14ac:dyDescent="0.25">
      <c r="A374" s="9" t="s">
        <v>6347</v>
      </c>
      <c r="B374" s="9" t="s">
        <v>6339</v>
      </c>
      <c r="C374" s="11">
        <v>250</v>
      </c>
      <c r="D374" s="11">
        <v>3340</v>
      </c>
      <c r="E374" s="11">
        <v>92</v>
      </c>
      <c r="F374" s="256">
        <v>2000</v>
      </c>
      <c r="G374" s="161" t="s">
        <v>958</v>
      </c>
      <c r="H374" s="36" t="s">
        <v>976</v>
      </c>
      <c r="I374" s="14" t="s">
        <v>112</v>
      </c>
      <c r="J374" s="9"/>
      <c r="K374" s="11" t="s">
        <v>0</v>
      </c>
      <c r="L374" s="11">
        <v>11</v>
      </c>
      <c r="M374" s="21">
        <v>2</v>
      </c>
      <c r="N374" s="21">
        <v>1</v>
      </c>
      <c r="P374" s="11" t="s">
        <v>4167</v>
      </c>
      <c r="Q374" s="11" t="s">
        <v>4171</v>
      </c>
      <c r="R374" s="150"/>
      <c r="T374" s="21">
        <f>IF(P374='Menu tendina'!A$5,0,IF(P374='Menu tendina'!A$4,'2. Private'!N374/2,IF(P374='Menu tendina'!A$3,'2. Private'!N374,IF(P374='Menu tendina'!A$2,'2. Private'!M374,0))))</f>
        <v>2</v>
      </c>
    </row>
    <row r="375" spans="1:20" x14ac:dyDescent="0.25">
      <c r="A375" s="9" t="s">
        <v>6347</v>
      </c>
      <c r="B375" s="9" t="s">
        <v>6339</v>
      </c>
      <c r="C375" s="11">
        <v>251</v>
      </c>
      <c r="D375" s="11">
        <v>3341</v>
      </c>
      <c r="E375" s="11">
        <v>93</v>
      </c>
      <c r="F375" s="256">
        <v>2000</v>
      </c>
      <c r="G375" s="161" t="s">
        <v>958</v>
      </c>
      <c r="H375" s="36" t="s">
        <v>978</v>
      </c>
      <c r="I375" s="14" t="s">
        <v>112</v>
      </c>
      <c r="J375" s="9"/>
      <c r="K375" s="11" t="s">
        <v>0</v>
      </c>
      <c r="L375" s="11">
        <v>11</v>
      </c>
      <c r="M375" s="21">
        <v>2</v>
      </c>
      <c r="N375" s="21">
        <v>1</v>
      </c>
      <c r="P375" s="11" t="s">
        <v>4167</v>
      </c>
      <c r="Q375" s="11" t="s">
        <v>4171</v>
      </c>
      <c r="R375" s="150"/>
      <c r="T375" s="21">
        <f>IF(P375='Menu tendina'!A$5,0,IF(P375='Menu tendina'!A$4,'2. Private'!N375/2,IF(P375='Menu tendina'!A$3,'2. Private'!N375,IF(P375='Menu tendina'!A$2,'2. Private'!M375,0))))</f>
        <v>2</v>
      </c>
    </row>
    <row r="376" spans="1:20" x14ac:dyDescent="0.25">
      <c r="A376" s="9" t="s">
        <v>6347</v>
      </c>
      <c r="B376" s="9" t="s">
        <v>6339</v>
      </c>
      <c r="C376" s="11">
        <v>252</v>
      </c>
      <c r="D376" s="11">
        <v>3350</v>
      </c>
      <c r="E376" s="11">
        <v>101</v>
      </c>
      <c r="F376" s="256">
        <v>2000</v>
      </c>
      <c r="G376" s="161" t="s">
        <v>974</v>
      </c>
      <c r="H376" s="36" t="s">
        <v>980</v>
      </c>
      <c r="I376" s="14" t="s">
        <v>797</v>
      </c>
      <c r="J376" s="9"/>
      <c r="K376" s="11" t="s">
        <v>0</v>
      </c>
      <c r="L376" s="11">
        <v>21</v>
      </c>
      <c r="M376" s="21">
        <v>1.5</v>
      </c>
      <c r="N376" s="21">
        <v>0.8</v>
      </c>
      <c r="P376" s="11" t="s">
        <v>4167</v>
      </c>
      <c r="Q376" s="11" t="s">
        <v>4171</v>
      </c>
      <c r="R376" s="150"/>
      <c r="T376" s="21">
        <f>IF(P376='Menu tendina'!A$5,0,IF(P376='Menu tendina'!A$4,'2. Private'!N376/2,IF(P376='Menu tendina'!A$3,'2. Private'!N376,IF(P376='Menu tendina'!A$2,'2. Private'!M376,0))))</f>
        <v>1.5</v>
      </c>
    </row>
    <row r="377" spans="1:20" x14ac:dyDescent="0.25">
      <c r="A377" s="9" t="s">
        <v>6347</v>
      </c>
      <c r="B377" s="9" t="s">
        <v>6339</v>
      </c>
      <c r="C377" s="11">
        <v>253</v>
      </c>
      <c r="D377" s="11">
        <v>3344</v>
      </c>
      <c r="E377" s="11">
        <v>118</v>
      </c>
      <c r="F377" s="256">
        <v>2000</v>
      </c>
      <c r="G377" s="161" t="s">
        <v>974</v>
      </c>
      <c r="H377" s="36" t="s">
        <v>981</v>
      </c>
      <c r="I377" s="14" t="s">
        <v>112</v>
      </c>
      <c r="J377" s="9"/>
      <c r="K377" s="11" t="s">
        <v>0</v>
      </c>
      <c r="L377" s="11">
        <v>12</v>
      </c>
      <c r="M377" s="21">
        <v>2</v>
      </c>
      <c r="N377" s="21">
        <v>1</v>
      </c>
      <c r="P377" s="11" t="s">
        <v>4167</v>
      </c>
      <c r="Q377" s="11" t="s">
        <v>4171</v>
      </c>
      <c r="R377" s="150"/>
      <c r="T377" s="21">
        <f>IF(P377='Menu tendina'!A$5,0,IF(P377='Menu tendina'!A$4,'2. Private'!N377/2,IF(P377='Menu tendina'!A$3,'2. Private'!N377,IF(P377='Menu tendina'!A$2,'2. Private'!M377,0))))</f>
        <v>2</v>
      </c>
    </row>
    <row r="378" spans="1:20" x14ac:dyDescent="0.25">
      <c r="A378" s="9" t="s">
        <v>6347</v>
      </c>
      <c r="B378" s="9" t="s">
        <v>6339</v>
      </c>
      <c r="C378" s="11">
        <v>254</v>
      </c>
      <c r="D378" s="11">
        <v>3345</v>
      </c>
      <c r="E378" s="11">
        <v>120</v>
      </c>
      <c r="F378" s="256">
        <v>2000</v>
      </c>
      <c r="G378" s="161" t="s">
        <v>974</v>
      </c>
      <c r="H378" s="36" t="s">
        <v>982</v>
      </c>
      <c r="I378" s="14" t="s">
        <v>112</v>
      </c>
      <c r="J378" s="9"/>
      <c r="K378" s="11" t="s">
        <v>0</v>
      </c>
      <c r="L378" s="11">
        <v>12</v>
      </c>
      <c r="M378" s="21">
        <v>2</v>
      </c>
      <c r="N378" s="21">
        <v>1</v>
      </c>
      <c r="P378" s="11" t="s">
        <v>4167</v>
      </c>
      <c r="Q378" s="11" t="s">
        <v>4171</v>
      </c>
      <c r="R378" s="150"/>
      <c r="T378" s="21">
        <f>IF(P378='Menu tendina'!A$5,0,IF(P378='Menu tendina'!A$4,'2. Private'!N378/2,IF(P378='Menu tendina'!A$3,'2. Private'!N378,IF(P378='Menu tendina'!A$2,'2. Private'!M378,0))))</f>
        <v>2</v>
      </c>
    </row>
    <row r="379" spans="1:20" x14ac:dyDescent="0.25">
      <c r="A379" s="9" t="s">
        <v>6347</v>
      </c>
      <c r="B379" s="9" t="s">
        <v>6339</v>
      </c>
      <c r="C379" s="11">
        <v>255</v>
      </c>
      <c r="D379" s="11">
        <v>3348</v>
      </c>
      <c r="E379" s="11">
        <v>99</v>
      </c>
      <c r="F379" s="256">
        <v>2000</v>
      </c>
      <c r="G379" s="161" t="s">
        <v>974</v>
      </c>
      <c r="H379" s="36" t="s">
        <v>983</v>
      </c>
      <c r="I379" s="14" t="s">
        <v>797</v>
      </c>
      <c r="J379" s="9"/>
      <c r="K379" s="11" t="s">
        <v>0</v>
      </c>
      <c r="L379" s="11">
        <v>18</v>
      </c>
      <c r="M379" s="21">
        <v>1.5</v>
      </c>
      <c r="N379" s="21">
        <v>0.8</v>
      </c>
      <c r="P379" s="11" t="s">
        <v>4167</v>
      </c>
      <c r="Q379" s="11" t="s">
        <v>4171</v>
      </c>
      <c r="R379" s="150"/>
      <c r="T379" s="21">
        <f>IF(P379='Menu tendina'!A$5,0,IF(P379='Menu tendina'!A$4,'2. Private'!N379/2,IF(P379='Menu tendina'!A$3,'2. Private'!N379,IF(P379='Menu tendina'!A$2,'2. Private'!M379,0))))</f>
        <v>1.5</v>
      </c>
    </row>
    <row r="380" spans="1:20" x14ac:dyDescent="0.25">
      <c r="A380" s="9" t="s">
        <v>6347</v>
      </c>
      <c r="B380" s="9" t="s">
        <v>6339</v>
      </c>
      <c r="C380" s="11">
        <v>256</v>
      </c>
      <c r="D380" s="11">
        <v>3371</v>
      </c>
      <c r="E380" s="11">
        <v>119</v>
      </c>
      <c r="F380" s="256">
        <v>2000</v>
      </c>
      <c r="G380" s="161" t="s">
        <v>974</v>
      </c>
      <c r="H380" s="36" t="s">
        <v>984</v>
      </c>
      <c r="I380" s="14" t="s">
        <v>112</v>
      </c>
      <c r="J380" s="9"/>
      <c r="K380" s="11" t="s">
        <v>0</v>
      </c>
      <c r="L380" s="11">
        <v>11</v>
      </c>
      <c r="M380" s="21">
        <v>2</v>
      </c>
      <c r="N380" s="21">
        <v>1</v>
      </c>
      <c r="P380" s="11" t="s">
        <v>4167</v>
      </c>
      <c r="Q380" s="11" t="s">
        <v>4171</v>
      </c>
      <c r="R380" s="150"/>
      <c r="T380" s="21">
        <f>IF(P380='Menu tendina'!A$5,0,IF(P380='Menu tendina'!A$4,'2. Private'!N380/2,IF(P380='Menu tendina'!A$3,'2. Private'!N380,IF(P380='Menu tendina'!A$2,'2. Private'!M380,0))))</f>
        <v>2</v>
      </c>
    </row>
    <row r="381" spans="1:20" x14ac:dyDescent="0.25">
      <c r="A381" s="9" t="s">
        <v>6347</v>
      </c>
      <c r="B381" s="9" t="s">
        <v>6339</v>
      </c>
      <c r="C381" s="11">
        <v>257</v>
      </c>
      <c r="D381" s="11">
        <v>3347</v>
      </c>
      <c r="E381" s="11">
        <v>117</v>
      </c>
      <c r="F381" s="256">
        <v>2000</v>
      </c>
      <c r="G381" s="161" t="s">
        <v>974</v>
      </c>
      <c r="H381" s="36" t="s">
        <v>985</v>
      </c>
      <c r="I381" s="14" t="s">
        <v>112</v>
      </c>
      <c r="J381" s="9"/>
      <c r="K381" s="11" t="s">
        <v>0</v>
      </c>
      <c r="L381" s="11">
        <v>12</v>
      </c>
      <c r="M381" s="21">
        <v>2</v>
      </c>
      <c r="N381" s="21">
        <v>1</v>
      </c>
      <c r="P381" s="11" t="s">
        <v>4167</v>
      </c>
      <c r="Q381" s="11" t="s">
        <v>4171</v>
      </c>
      <c r="R381" s="150"/>
      <c r="T381" s="21">
        <f>IF(P381='Menu tendina'!A$5,0,IF(P381='Menu tendina'!A$4,'2. Private'!N381/2,IF(P381='Menu tendina'!A$3,'2. Private'!N381,IF(P381='Menu tendina'!A$2,'2. Private'!M381,0))))</f>
        <v>2</v>
      </c>
    </row>
    <row r="382" spans="1:20" x14ac:dyDescent="0.25">
      <c r="A382" s="9" t="s">
        <v>6347</v>
      </c>
      <c r="B382" s="9" t="s">
        <v>6339</v>
      </c>
      <c r="C382" s="11">
        <v>258</v>
      </c>
      <c r="D382" s="11">
        <v>3346</v>
      </c>
      <c r="E382" s="11">
        <v>116</v>
      </c>
      <c r="F382" s="256">
        <v>2000</v>
      </c>
      <c r="G382" s="161" t="s">
        <v>974</v>
      </c>
      <c r="H382" s="36" t="s">
        <v>986</v>
      </c>
      <c r="I382" s="14" t="s">
        <v>112</v>
      </c>
      <c r="J382" s="9"/>
      <c r="K382" s="11" t="s">
        <v>0</v>
      </c>
      <c r="L382" s="11">
        <v>12</v>
      </c>
      <c r="M382" s="21">
        <v>2</v>
      </c>
      <c r="N382" s="21">
        <v>1</v>
      </c>
      <c r="P382" s="11" t="s">
        <v>4167</v>
      </c>
      <c r="Q382" s="11" t="s">
        <v>4171</v>
      </c>
      <c r="R382" s="150"/>
      <c r="T382" s="21">
        <f>IF(P382='Menu tendina'!A$5,0,IF(P382='Menu tendina'!A$4,'2. Private'!N382/2,IF(P382='Menu tendina'!A$3,'2. Private'!N382,IF(P382='Menu tendina'!A$2,'2. Private'!M382,0))))</f>
        <v>2</v>
      </c>
    </row>
    <row r="383" spans="1:20" x14ac:dyDescent="0.25">
      <c r="A383" s="9" t="s">
        <v>6347</v>
      </c>
      <c r="B383" s="9" t="s">
        <v>6339</v>
      </c>
      <c r="C383" s="11">
        <v>259</v>
      </c>
      <c r="D383" s="11">
        <v>3380</v>
      </c>
      <c r="E383" s="11">
        <v>115</v>
      </c>
      <c r="F383" s="256">
        <v>2000</v>
      </c>
      <c r="G383" s="161" t="s">
        <v>974</v>
      </c>
      <c r="H383" s="36" t="s">
        <v>987</v>
      </c>
      <c r="I383" s="14" t="s">
        <v>112</v>
      </c>
      <c r="J383" s="9"/>
      <c r="K383" s="11" t="s">
        <v>0</v>
      </c>
      <c r="L383" s="11">
        <v>11</v>
      </c>
      <c r="M383" s="21">
        <v>3</v>
      </c>
      <c r="N383" s="21">
        <v>1.5</v>
      </c>
      <c r="P383" s="11" t="s">
        <v>4167</v>
      </c>
      <c r="Q383" s="11" t="s">
        <v>4171</v>
      </c>
      <c r="R383" s="150"/>
      <c r="T383" s="21">
        <f>IF(P383='Menu tendina'!A$5,0,IF(P383='Menu tendina'!A$4,'2. Private'!N383/2,IF(P383='Menu tendina'!A$3,'2. Private'!N383,IF(P383='Menu tendina'!A$2,'2. Private'!M383,0))))</f>
        <v>3</v>
      </c>
    </row>
    <row r="384" spans="1:20" x14ac:dyDescent="0.25">
      <c r="A384" s="9" t="s">
        <v>6347</v>
      </c>
      <c r="B384" s="9" t="s">
        <v>6339</v>
      </c>
      <c r="C384" s="11">
        <v>260</v>
      </c>
      <c r="D384" s="11">
        <v>3351</v>
      </c>
      <c r="E384" s="11">
        <v>100</v>
      </c>
      <c r="F384" s="256">
        <v>2000</v>
      </c>
      <c r="G384" s="161" t="s">
        <v>974</v>
      </c>
      <c r="H384" s="36" t="s">
        <v>989</v>
      </c>
      <c r="I384" s="14" t="s">
        <v>797</v>
      </c>
      <c r="J384" s="9"/>
      <c r="K384" s="11" t="s">
        <v>0</v>
      </c>
      <c r="L384" s="11">
        <v>21</v>
      </c>
      <c r="M384" s="21">
        <v>1.5</v>
      </c>
      <c r="N384" s="21">
        <v>0.8</v>
      </c>
      <c r="P384" s="11" t="s">
        <v>4167</v>
      </c>
      <c r="Q384" s="11" t="s">
        <v>4171</v>
      </c>
      <c r="R384" s="150"/>
      <c r="T384" s="21">
        <f>IF(P384='Menu tendina'!A$5,0,IF(P384='Menu tendina'!A$4,'2. Private'!N384/2,IF(P384='Menu tendina'!A$3,'2. Private'!N384,IF(P384='Menu tendina'!A$2,'2. Private'!M384,0))))</f>
        <v>1.5</v>
      </c>
    </row>
    <row r="385" spans="1:20" x14ac:dyDescent="0.25">
      <c r="A385" s="9" t="s">
        <v>6347</v>
      </c>
      <c r="B385" s="9" t="s">
        <v>6339</v>
      </c>
      <c r="C385" s="11">
        <v>261</v>
      </c>
      <c r="D385" s="11">
        <v>3353</v>
      </c>
      <c r="E385" s="11">
        <v>110</v>
      </c>
      <c r="F385" s="256">
        <v>2000</v>
      </c>
      <c r="G385" s="161" t="s">
        <v>974</v>
      </c>
      <c r="H385" s="36" t="s">
        <v>893</v>
      </c>
      <c r="I385" s="14" t="s">
        <v>797</v>
      </c>
      <c r="J385" s="9"/>
      <c r="K385" s="11" t="s">
        <v>0</v>
      </c>
      <c r="L385" s="11">
        <v>13</v>
      </c>
      <c r="M385" s="21">
        <v>1.5</v>
      </c>
      <c r="N385" s="21">
        <v>0.8</v>
      </c>
      <c r="P385" s="11" t="s">
        <v>4167</v>
      </c>
      <c r="Q385" s="11" t="s">
        <v>4171</v>
      </c>
      <c r="R385" s="150"/>
      <c r="T385" s="21">
        <f>IF(P385='Menu tendina'!A$5,0,IF(P385='Menu tendina'!A$4,'2. Private'!N385/2,IF(P385='Menu tendina'!A$3,'2. Private'!N385,IF(P385='Menu tendina'!A$2,'2. Private'!M385,0))))</f>
        <v>1.5</v>
      </c>
    </row>
    <row r="386" spans="1:20" x14ac:dyDescent="0.25">
      <c r="A386" s="9" t="s">
        <v>6347</v>
      </c>
      <c r="B386" s="9" t="s">
        <v>6339</v>
      </c>
      <c r="C386" s="11">
        <v>262</v>
      </c>
      <c r="D386" s="11">
        <v>3352</v>
      </c>
      <c r="E386" s="11">
        <v>123</v>
      </c>
      <c r="F386" s="256">
        <v>2000</v>
      </c>
      <c r="G386" s="161" t="s">
        <v>974</v>
      </c>
      <c r="H386" s="36" t="s">
        <v>990</v>
      </c>
      <c r="I386" s="14" t="s">
        <v>112</v>
      </c>
      <c r="J386" s="9"/>
      <c r="K386" s="11" t="s">
        <v>0</v>
      </c>
      <c r="L386" s="11">
        <v>13</v>
      </c>
      <c r="M386" s="21">
        <v>1.5</v>
      </c>
      <c r="N386" s="21">
        <v>0.8</v>
      </c>
      <c r="P386" s="11" t="s">
        <v>4167</v>
      </c>
      <c r="Q386" s="11" t="s">
        <v>4171</v>
      </c>
      <c r="R386" s="150"/>
      <c r="T386" s="21">
        <f>IF(P386='Menu tendina'!A$5,0,IF(P386='Menu tendina'!A$4,'2. Private'!N386/2,IF(P386='Menu tendina'!A$3,'2. Private'!N386,IF(P386='Menu tendina'!A$2,'2. Private'!M386,0))))</f>
        <v>1.5</v>
      </c>
    </row>
    <row r="387" spans="1:20" x14ac:dyDescent="0.25">
      <c r="A387" s="9" t="s">
        <v>6347</v>
      </c>
      <c r="B387" s="9" t="s">
        <v>6339</v>
      </c>
      <c r="C387" s="11">
        <v>263</v>
      </c>
      <c r="D387" s="11">
        <v>3362</v>
      </c>
      <c r="E387" s="11">
        <v>111</v>
      </c>
      <c r="F387" s="256">
        <v>2000</v>
      </c>
      <c r="G387" s="161" t="s">
        <v>974</v>
      </c>
      <c r="H387" s="36" t="s">
        <v>991</v>
      </c>
      <c r="I387" s="14" t="s">
        <v>797</v>
      </c>
      <c r="J387" s="9"/>
      <c r="K387" s="11" t="s">
        <v>0</v>
      </c>
      <c r="L387" s="11">
        <v>16</v>
      </c>
      <c r="M387" s="21">
        <v>3</v>
      </c>
      <c r="N387" s="21">
        <v>1.5</v>
      </c>
      <c r="P387" s="11" t="s">
        <v>4167</v>
      </c>
      <c r="Q387" s="11" t="s">
        <v>4171</v>
      </c>
      <c r="R387" s="150"/>
      <c r="T387" s="21">
        <f>IF(P387='Menu tendina'!A$5,0,IF(P387='Menu tendina'!A$4,'2. Private'!N387/2,IF(P387='Menu tendina'!A$3,'2. Private'!N387,IF(P387='Menu tendina'!A$2,'2. Private'!M387,0))))</f>
        <v>3</v>
      </c>
    </row>
    <row r="388" spans="1:20" x14ac:dyDescent="0.25">
      <c r="A388" s="9" t="s">
        <v>6347</v>
      </c>
      <c r="B388" s="9" t="s">
        <v>6339</v>
      </c>
      <c r="C388" s="11">
        <v>264</v>
      </c>
      <c r="D388" s="11">
        <v>3363</v>
      </c>
      <c r="E388" s="11">
        <v>112</v>
      </c>
      <c r="F388" s="256">
        <v>2000</v>
      </c>
      <c r="G388" s="161" t="s">
        <v>974</v>
      </c>
      <c r="H388" s="36" t="s">
        <v>993</v>
      </c>
      <c r="I388" s="14" t="s">
        <v>797</v>
      </c>
      <c r="J388" s="9"/>
      <c r="K388" s="11" t="s">
        <v>0</v>
      </c>
      <c r="L388" s="11">
        <v>16</v>
      </c>
      <c r="M388" s="21">
        <v>3</v>
      </c>
      <c r="N388" s="21">
        <v>1.5</v>
      </c>
      <c r="P388" s="11" t="s">
        <v>4167</v>
      </c>
      <c r="Q388" s="11" t="s">
        <v>4171</v>
      </c>
      <c r="R388" s="150"/>
      <c r="T388" s="21">
        <f>IF(P388='Menu tendina'!A$5,0,IF(P388='Menu tendina'!A$4,'2. Private'!N388/2,IF(P388='Menu tendina'!A$3,'2. Private'!N388,IF(P388='Menu tendina'!A$2,'2. Private'!M388,0))))</f>
        <v>3</v>
      </c>
    </row>
    <row r="389" spans="1:20" x14ac:dyDescent="0.25">
      <c r="A389" s="9" t="s">
        <v>6347</v>
      </c>
      <c r="B389" s="9" t="s">
        <v>6339</v>
      </c>
      <c r="C389" s="11">
        <v>265</v>
      </c>
      <c r="D389" s="11">
        <v>3356</v>
      </c>
      <c r="E389" s="11">
        <v>106</v>
      </c>
      <c r="F389" s="256">
        <v>2000</v>
      </c>
      <c r="G389" s="161" t="s">
        <v>974</v>
      </c>
      <c r="H389" s="36" t="s">
        <v>995</v>
      </c>
      <c r="I389" s="14" t="s">
        <v>797</v>
      </c>
      <c r="J389" s="9"/>
      <c r="K389" s="11" t="s">
        <v>0</v>
      </c>
      <c r="L389" s="11">
        <v>13</v>
      </c>
      <c r="M389" s="21">
        <v>2</v>
      </c>
      <c r="N389" s="21">
        <v>1</v>
      </c>
      <c r="P389" s="11" t="s">
        <v>4167</v>
      </c>
      <c r="Q389" s="11" t="s">
        <v>4171</v>
      </c>
      <c r="R389" s="150"/>
      <c r="T389" s="21">
        <f>IF(P389='Menu tendina'!A$5,0,IF(P389='Menu tendina'!A$4,'2. Private'!N389/2,IF(P389='Menu tendina'!A$3,'2. Private'!N389,IF(P389='Menu tendina'!A$2,'2. Private'!M389,0))))</f>
        <v>2</v>
      </c>
    </row>
    <row r="390" spans="1:20" x14ac:dyDescent="0.25">
      <c r="A390" s="9" t="s">
        <v>6347</v>
      </c>
      <c r="B390" s="9" t="s">
        <v>6339</v>
      </c>
      <c r="C390" s="11">
        <v>266</v>
      </c>
      <c r="D390" s="11">
        <v>3357</v>
      </c>
      <c r="E390" s="11">
        <v>107</v>
      </c>
      <c r="F390" s="256">
        <v>5000</v>
      </c>
      <c r="G390" s="161" t="s">
        <v>974</v>
      </c>
      <c r="H390" s="36" t="s">
        <v>995</v>
      </c>
      <c r="I390" s="14" t="s">
        <v>797</v>
      </c>
      <c r="J390" s="9"/>
      <c r="K390" s="11" t="s">
        <v>0</v>
      </c>
      <c r="L390" s="11">
        <v>13</v>
      </c>
      <c r="M390" s="21">
        <v>3</v>
      </c>
      <c r="N390" s="21">
        <v>1.5</v>
      </c>
      <c r="P390" s="11" t="s">
        <v>4167</v>
      </c>
      <c r="Q390" s="11" t="s">
        <v>4171</v>
      </c>
      <c r="R390" s="150"/>
      <c r="T390" s="21">
        <f>IF(P390='Menu tendina'!A$5,0,IF(P390='Menu tendina'!A$4,'2. Private'!N390/2,IF(P390='Menu tendina'!A$3,'2. Private'!N390,IF(P390='Menu tendina'!A$2,'2. Private'!M390,0))))</f>
        <v>3</v>
      </c>
    </row>
    <row r="391" spans="1:20" x14ac:dyDescent="0.25">
      <c r="A391" s="9" t="s">
        <v>6347</v>
      </c>
      <c r="B391" s="9" t="s">
        <v>6339</v>
      </c>
      <c r="C391" s="11">
        <v>267</v>
      </c>
      <c r="D391" s="11">
        <v>3358</v>
      </c>
      <c r="E391" s="11">
        <v>108</v>
      </c>
      <c r="F391" s="256">
        <v>2000</v>
      </c>
      <c r="G391" s="161" t="s">
        <v>974</v>
      </c>
      <c r="H391" s="36" t="s">
        <v>996</v>
      </c>
      <c r="I391" s="14" t="s">
        <v>797</v>
      </c>
      <c r="J391" s="9"/>
      <c r="K391" s="11" t="s">
        <v>0</v>
      </c>
      <c r="L391" s="11">
        <v>13</v>
      </c>
      <c r="M391" s="21">
        <v>2</v>
      </c>
      <c r="N391" s="21">
        <v>1</v>
      </c>
      <c r="P391" s="11" t="s">
        <v>4167</v>
      </c>
      <c r="Q391" s="11" t="s">
        <v>4171</v>
      </c>
      <c r="R391" s="150"/>
      <c r="T391" s="21">
        <f>IF(P391='Menu tendina'!A$5,0,IF(P391='Menu tendina'!A$4,'2. Private'!N391/2,IF(P391='Menu tendina'!A$3,'2. Private'!N391,IF(P391='Menu tendina'!A$2,'2. Private'!M391,0))))</f>
        <v>2</v>
      </c>
    </row>
    <row r="392" spans="1:20" x14ac:dyDescent="0.25">
      <c r="A392" s="9" t="s">
        <v>6347</v>
      </c>
      <c r="B392" s="9" t="s">
        <v>6339</v>
      </c>
      <c r="C392" s="11">
        <v>268</v>
      </c>
      <c r="D392" s="11">
        <v>3359</v>
      </c>
      <c r="E392" s="11">
        <v>109</v>
      </c>
      <c r="F392" s="256">
        <v>5000</v>
      </c>
      <c r="G392" s="161" t="s">
        <v>974</v>
      </c>
      <c r="H392" s="36" t="s">
        <v>996</v>
      </c>
      <c r="I392" s="14" t="s">
        <v>797</v>
      </c>
      <c r="J392" s="9"/>
      <c r="K392" s="11" t="s">
        <v>0</v>
      </c>
      <c r="L392" s="11">
        <v>13</v>
      </c>
      <c r="M392" s="21">
        <v>3</v>
      </c>
      <c r="N392" s="21">
        <v>1.5</v>
      </c>
      <c r="P392" s="11" t="s">
        <v>4167</v>
      </c>
      <c r="Q392" s="11" t="s">
        <v>4171</v>
      </c>
      <c r="R392" s="150"/>
      <c r="T392" s="21">
        <f>IF(P392='Menu tendina'!A$5,0,IF(P392='Menu tendina'!A$4,'2. Private'!N392/2,IF(P392='Menu tendina'!A$3,'2. Private'!N392,IF(P392='Menu tendina'!A$2,'2. Private'!M392,0))))</f>
        <v>3</v>
      </c>
    </row>
    <row r="393" spans="1:20" x14ac:dyDescent="0.25">
      <c r="A393" s="9" t="s">
        <v>6347</v>
      </c>
      <c r="B393" s="9" t="s">
        <v>6339</v>
      </c>
      <c r="C393" s="11">
        <v>269</v>
      </c>
      <c r="D393" s="11">
        <v>3360</v>
      </c>
      <c r="E393" s="11">
        <v>105</v>
      </c>
      <c r="F393" s="256">
        <v>2000</v>
      </c>
      <c r="G393" s="161" t="s">
        <v>974</v>
      </c>
      <c r="H393" s="36" t="s">
        <v>997</v>
      </c>
      <c r="I393" s="14" t="s">
        <v>112</v>
      </c>
      <c r="J393" s="9"/>
      <c r="K393" s="11" t="s">
        <v>0</v>
      </c>
      <c r="L393" s="11">
        <v>13</v>
      </c>
      <c r="M393" s="21">
        <v>8</v>
      </c>
      <c r="N393" s="21">
        <v>5</v>
      </c>
      <c r="P393" s="11" t="s">
        <v>4167</v>
      </c>
      <c r="Q393" s="11" t="s">
        <v>4171</v>
      </c>
      <c r="R393" s="150"/>
      <c r="T393" s="21">
        <f>IF(P393='Menu tendina'!A$5,0,IF(P393='Menu tendina'!A$4,'2. Private'!N393/2,IF(P393='Menu tendina'!A$3,'2. Private'!N393,IF(P393='Menu tendina'!A$2,'2. Private'!M393,0))))</f>
        <v>8</v>
      </c>
    </row>
    <row r="394" spans="1:20" x14ac:dyDescent="0.25">
      <c r="A394" s="9" t="s">
        <v>6347</v>
      </c>
      <c r="B394" s="9" t="s">
        <v>6339</v>
      </c>
      <c r="C394" s="11">
        <v>270</v>
      </c>
      <c r="D394" s="11">
        <v>3361</v>
      </c>
      <c r="E394" s="11">
        <v>129</v>
      </c>
      <c r="F394" s="256">
        <v>2000</v>
      </c>
      <c r="G394" s="161" t="s">
        <v>974</v>
      </c>
      <c r="H394" s="36" t="s">
        <v>999</v>
      </c>
      <c r="I394" s="14" t="s">
        <v>797</v>
      </c>
      <c r="J394" s="9"/>
      <c r="K394" s="11" t="s">
        <v>0</v>
      </c>
      <c r="L394" s="11">
        <v>13</v>
      </c>
      <c r="M394" s="21">
        <v>7</v>
      </c>
      <c r="N394" s="21">
        <v>4</v>
      </c>
      <c r="P394" s="11" t="s">
        <v>4167</v>
      </c>
      <c r="Q394" s="11" t="s">
        <v>4171</v>
      </c>
      <c r="R394" s="150"/>
      <c r="T394" s="21">
        <f>IF(P394='Menu tendina'!A$5,0,IF(P394='Menu tendina'!A$4,'2. Private'!N394/2,IF(P394='Menu tendina'!A$3,'2. Private'!N394,IF(P394='Menu tendina'!A$2,'2. Private'!M394,0))))</f>
        <v>7</v>
      </c>
    </row>
    <row r="395" spans="1:20" x14ac:dyDescent="0.25">
      <c r="A395" s="9" t="s">
        <v>6347</v>
      </c>
      <c r="B395" s="9" t="s">
        <v>6339</v>
      </c>
      <c r="C395" s="11">
        <v>271</v>
      </c>
      <c r="D395" s="11">
        <v>3364</v>
      </c>
      <c r="E395" s="11">
        <v>126</v>
      </c>
      <c r="F395" s="256">
        <v>2000</v>
      </c>
      <c r="G395" s="161" t="s">
        <v>974</v>
      </c>
      <c r="H395" s="36" t="s">
        <v>1000</v>
      </c>
      <c r="I395" s="14" t="s">
        <v>112</v>
      </c>
      <c r="J395" s="9"/>
      <c r="K395" s="11" t="s">
        <v>0</v>
      </c>
      <c r="L395" s="11">
        <v>25</v>
      </c>
      <c r="M395" s="21">
        <v>1.5</v>
      </c>
      <c r="N395" s="21">
        <v>0.8</v>
      </c>
      <c r="P395" s="11" t="s">
        <v>4167</v>
      </c>
      <c r="Q395" s="11" t="s">
        <v>4171</v>
      </c>
      <c r="R395" s="150"/>
      <c r="T395" s="21">
        <f>IF(P395='Menu tendina'!A$5,0,IF(P395='Menu tendina'!A$4,'2. Private'!N395/2,IF(P395='Menu tendina'!A$3,'2. Private'!N395,IF(P395='Menu tendina'!A$2,'2. Private'!M395,0))))</f>
        <v>1.5</v>
      </c>
    </row>
    <row r="396" spans="1:20" x14ac:dyDescent="0.25">
      <c r="A396" s="9" t="s">
        <v>6347</v>
      </c>
      <c r="B396" s="9" t="s">
        <v>6339</v>
      </c>
      <c r="C396" s="11">
        <v>272</v>
      </c>
      <c r="D396" s="11">
        <v>3366</v>
      </c>
      <c r="E396" s="11">
        <v>122</v>
      </c>
      <c r="F396" s="256">
        <v>2000</v>
      </c>
      <c r="G396" s="161" t="s">
        <v>974</v>
      </c>
      <c r="H396" s="36" t="s">
        <v>1001</v>
      </c>
      <c r="I396" s="14" t="s">
        <v>112</v>
      </c>
      <c r="J396" s="9"/>
      <c r="K396" s="11" t="s">
        <v>0</v>
      </c>
      <c r="L396" s="11">
        <v>13</v>
      </c>
      <c r="M396" s="21">
        <v>2</v>
      </c>
      <c r="N396" s="21">
        <v>1</v>
      </c>
      <c r="P396" s="11" t="s">
        <v>4167</v>
      </c>
      <c r="Q396" s="11" t="s">
        <v>4171</v>
      </c>
      <c r="R396" s="150"/>
      <c r="T396" s="21">
        <f>IF(P396='Menu tendina'!A$5,0,IF(P396='Menu tendina'!A$4,'2. Private'!N396/2,IF(P396='Menu tendina'!A$3,'2. Private'!N396,IF(P396='Menu tendina'!A$2,'2. Private'!M396,0))))</f>
        <v>2</v>
      </c>
    </row>
    <row r="397" spans="1:20" x14ac:dyDescent="0.25">
      <c r="A397" s="9" t="s">
        <v>6347</v>
      </c>
      <c r="B397" s="9" t="s">
        <v>6339</v>
      </c>
      <c r="C397" s="11">
        <v>273</v>
      </c>
      <c r="D397" s="11">
        <v>3365</v>
      </c>
      <c r="E397" s="11">
        <v>121</v>
      </c>
      <c r="F397" s="256">
        <v>2000</v>
      </c>
      <c r="G397" s="161" t="s">
        <v>974</v>
      </c>
      <c r="H397" s="36" t="s">
        <v>1002</v>
      </c>
      <c r="I397" s="14" t="s">
        <v>112</v>
      </c>
      <c r="J397" s="9"/>
      <c r="K397" s="11" t="s">
        <v>0</v>
      </c>
      <c r="L397" s="11">
        <v>161</v>
      </c>
      <c r="M397" s="21">
        <v>1</v>
      </c>
      <c r="N397" s="21">
        <v>0.5</v>
      </c>
      <c r="P397" s="11" t="s">
        <v>4167</v>
      </c>
      <c r="Q397" s="11" t="s">
        <v>4171</v>
      </c>
      <c r="R397" s="150"/>
      <c r="T397" s="21">
        <f>IF(P397='Menu tendina'!A$5,0,IF(P397='Menu tendina'!A$4,'2. Private'!N397/2,IF(P397='Menu tendina'!A$3,'2. Private'!N397,IF(P397='Menu tendina'!A$2,'2. Private'!M397,0))))</f>
        <v>1</v>
      </c>
    </row>
    <row r="398" spans="1:20" x14ac:dyDescent="0.25">
      <c r="A398" s="9" t="s">
        <v>6347</v>
      </c>
      <c r="B398" s="9" t="s">
        <v>6339</v>
      </c>
      <c r="C398" s="11">
        <v>274</v>
      </c>
      <c r="D398" s="11">
        <v>3367</v>
      </c>
      <c r="E398" s="11">
        <v>124</v>
      </c>
      <c r="F398" s="256">
        <v>2000</v>
      </c>
      <c r="G398" s="161" t="s">
        <v>974</v>
      </c>
      <c r="H398" s="36" t="s">
        <v>1003</v>
      </c>
      <c r="I398" s="14" t="s">
        <v>112</v>
      </c>
      <c r="J398" s="9"/>
      <c r="K398" s="11" t="s">
        <v>0</v>
      </c>
      <c r="L398" s="11">
        <v>13</v>
      </c>
      <c r="M398" s="21">
        <v>2</v>
      </c>
      <c r="N398" s="21">
        <v>1</v>
      </c>
      <c r="P398" s="11" t="s">
        <v>4167</v>
      </c>
      <c r="Q398" s="11" t="s">
        <v>4171</v>
      </c>
      <c r="R398" s="150"/>
      <c r="T398" s="21">
        <f>IF(P398='Menu tendina'!A$5,0,IF(P398='Menu tendina'!A$4,'2. Private'!N398/2,IF(P398='Menu tendina'!A$3,'2. Private'!N398,IF(P398='Menu tendina'!A$2,'2. Private'!M398,0))))</f>
        <v>2</v>
      </c>
    </row>
    <row r="399" spans="1:20" x14ac:dyDescent="0.25">
      <c r="A399" s="9" t="s">
        <v>6347</v>
      </c>
      <c r="B399" s="9" t="s">
        <v>6339</v>
      </c>
      <c r="C399" s="11">
        <v>275</v>
      </c>
      <c r="D399" s="11">
        <v>3368</v>
      </c>
      <c r="E399" s="11">
        <v>125</v>
      </c>
      <c r="F399" s="256">
        <v>2000</v>
      </c>
      <c r="G399" s="161" t="s">
        <v>974</v>
      </c>
      <c r="H399" s="36" t="s">
        <v>1004</v>
      </c>
      <c r="I399" s="14" t="s">
        <v>112</v>
      </c>
      <c r="J399" s="9"/>
      <c r="K399" s="11" t="s">
        <v>0</v>
      </c>
      <c r="L399" s="11">
        <v>13</v>
      </c>
      <c r="M399" s="21">
        <v>2</v>
      </c>
      <c r="N399" s="21">
        <v>1</v>
      </c>
      <c r="P399" s="11" t="s">
        <v>4167</v>
      </c>
      <c r="Q399" s="11" t="s">
        <v>4171</v>
      </c>
      <c r="R399" s="150"/>
      <c r="T399" s="21">
        <f>IF(P399='Menu tendina'!A$5,0,IF(P399='Menu tendina'!A$4,'2. Private'!N399/2,IF(P399='Menu tendina'!A$3,'2. Private'!N399,IF(P399='Menu tendina'!A$2,'2. Private'!M399,0))))</f>
        <v>2</v>
      </c>
    </row>
    <row r="400" spans="1:20" x14ac:dyDescent="0.25">
      <c r="A400" s="9" t="s">
        <v>6347</v>
      </c>
      <c r="B400" s="9" t="s">
        <v>6339</v>
      </c>
      <c r="C400" s="11">
        <v>276</v>
      </c>
      <c r="D400" s="11">
        <v>3369</v>
      </c>
      <c r="E400" s="11">
        <v>130</v>
      </c>
      <c r="F400" s="256">
        <v>2000</v>
      </c>
      <c r="G400" s="161" t="s">
        <v>974</v>
      </c>
      <c r="H400" s="36" t="s">
        <v>1005</v>
      </c>
      <c r="I400" s="14" t="s">
        <v>112</v>
      </c>
      <c r="J400" s="9"/>
      <c r="K400" s="11" t="s">
        <v>0</v>
      </c>
      <c r="L400" s="11">
        <v>13</v>
      </c>
      <c r="M400" s="21">
        <v>3</v>
      </c>
      <c r="N400" s="21">
        <v>1.5</v>
      </c>
      <c r="P400" s="11" t="s">
        <v>4167</v>
      </c>
      <c r="Q400" s="11" t="s">
        <v>4171</v>
      </c>
      <c r="R400" s="150"/>
      <c r="T400" s="21">
        <f>IF(P400='Menu tendina'!A$5,0,IF(P400='Menu tendina'!A$4,'2. Private'!N400/2,IF(P400='Menu tendina'!A$3,'2. Private'!N400,IF(P400='Menu tendina'!A$2,'2. Private'!M400,0))))</f>
        <v>3</v>
      </c>
    </row>
    <row r="401" spans="1:20" x14ac:dyDescent="0.25">
      <c r="A401" s="9" t="s">
        <v>6347</v>
      </c>
      <c r="B401" s="9" t="s">
        <v>6339</v>
      </c>
      <c r="C401" s="11">
        <v>277</v>
      </c>
      <c r="D401" s="11">
        <v>3403</v>
      </c>
      <c r="E401" s="11">
        <v>155</v>
      </c>
      <c r="F401" s="256">
        <v>2000</v>
      </c>
      <c r="G401" s="161" t="s">
        <v>1006</v>
      </c>
      <c r="H401" s="36" t="s">
        <v>1007</v>
      </c>
      <c r="I401" s="14" t="s">
        <v>112</v>
      </c>
      <c r="J401" s="9"/>
      <c r="K401" s="11" t="s">
        <v>0</v>
      </c>
      <c r="L401" s="11">
        <v>33</v>
      </c>
      <c r="M401" s="21">
        <v>2</v>
      </c>
      <c r="N401" s="21">
        <v>1</v>
      </c>
      <c r="P401" s="11" t="s">
        <v>4167</v>
      </c>
      <c r="Q401" s="11" t="s">
        <v>4171</v>
      </c>
      <c r="R401" s="150"/>
      <c r="T401" s="21">
        <f>IF(P401='Menu tendina'!A$5,0,IF(P401='Menu tendina'!A$4,'2. Private'!N401/2,IF(P401='Menu tendina'!A$3,'2. Private'!N401,IF(P401='Menu tendina'!A$2,'2. Private'!M401,0))))</f>
        <v>2</v>
      </c>
    </row>
    <row r="402" spans="1:20" x14ac:dyDescent="0.25">
      <c r="A402" s="9" t="s">
        <v>6347</v>
      </c>
      <c r="B402" s="9" t="s">
        <v>6339</v>
      </c>
      <c r="C402" s="11">
        <v>278</v>
      </c>
      <c r="D402" s="11">
        <v>3372</v>
      </c>
      <c r="E402" s="11">
        <v>131</v>
      </c>
      <c r="F402" s="256">
        <v>5000</v>
      </c>
      <c r="G402" s="161" t="s">
        <v>974</v>
      </c>
      <c r="H402" s="36" t="s">
        <v>1008</v>
      </c>
      <c r="I402" s="11" t="s">
        <v>112</v>
      </c>
      <c r="J402" s="9"/>
      <c r="K402" s="11" t="s">
        <v>0</v>
      </c>
      <c r="L402" s="11">
        <v>13</v>
      </c>
      <c r="M402" s="21">
        <v>2</v>
      </c>
      <c r="N402" s="21">
        <v>1</v>
      </c>
      <c r="P402" s="11" t="s">
        <v>4167</v>
      </c>
      <c r="Q402" s="11" t="s">
        <v>4171</v>
      </c>
      <c r="R402" s="150"/>
      <c r="T402" s="21">
        <f>IF(P402='Menu tendina'!A$5,0,IF(P402='Menu tendina'!A$4,'2. Private'!N402/2,IF(P402='Menu tendina'!A$3,'2. Private'!N402,IF(P402='Menu tendina'!A$2,'2. Private'!M402,0))))</f>
        <v>2</v>
      </c>
    </row>
    <row r="403" spans="1:20" x14ac:dyDescent="0.25">
      <c r="A403" s="9" t="s">
        <v>6347</v>
      </c>
      <c r="B403" s="9" t="s">
        <v>6339</v>
      </c>
      <c r="C403" s="11">
        <v>279</v>
      </c>
      <c r="D403" s="11">
        <v>3374</v>
      </c>
      <c r="E403" s="11">
        <v>132</v>
      </c>
      <c r="F403" s="256">
        <v>2000</v>
      </c>
      <c r="G403" s="161" t="s">
        <v>974</v>
      </c>
      <c r="H403" s="36" t="s">
        <v>962</v>
      </c>
      <c r="I403" s="11" t="s">
        <v>112</v>
      </c>
      <c r="J403" s="9"/>
      <c r="K403" s="11" t="s">
        <v>0</v>
      </c>
      <c r="L403" s="11">
        <v>161</v>
      </c>
      <c r="M403" s="21">
        <v>1</v>
      </c>
      <c r="N403" s="21">
        <v>0.5</v>
      </c>
      <c r="P403" s="11" t="s">
        <v>4167</v>
      </c>
      <c r="Q403" s="11" t="s">
        <v>4171</v>
      </c>
      <c r="R403" s="150"/>
      <c r="T403" s="21">
        <f>IF(P403='Menu tendina'!A$5,0,IF(P403='Menu tendina'!A$4,'2. Private'!N403/2,IF(P403='Menu tendina'!A$3,'2. Private'!N403,IF(P403='Menu tendina'!A$2,'2. Private'!M403,0))))</f>
        <v>1</v>
      </c>
    </row>
    <row r="404" spans="1:20" x14ac:dyDescent="0.25">
      <c r="A404" s="9" t="s">
        <v>6347</v>
      </c>
      <c r="B404" s="9" t="s">
        <v>6339</v>
      </c>
      <c r="C404" s="11">
        <v>280</v>
      </c>
      <c r="D404" s="11">
        <v>2529</v>
      </c>
      <c r="E404" s="11">
        <v>133</v>
      </c>
      <c r="F404" s="256">
        <v>5000</v>
      </c>
      <c r="G404" s="161" t="s">
        <v>974</v>
      </c>
      <c r="H404" s="36" t="s">
        <v>962</v>
      </c>
      <c r="I404" s="11" t="s">
        <v>112</v>
      </c>
      <c r="J404" s="9"/>
      <c r="K404" s="11" t="s">
        <v>0</v>
      </c>
      <c r="L404" s="11">
        <v>111</v>
      </c>
      <c r="M404" s="21">
        <v>3</v>
      </c>
      <c r="N404" s="21">
        <v>1</v>
      </c>
      <c r="P404" s="11" t="s">
        <v>4167</v>
      </c>
      <c r="Q404" s="11" t="s">
        <v>4171</v>
      </c>
      <c r="R404" s="150"/>
      <c r="T404" s="21">
        <f>IF(P404='Menu tendina'!A$5,0,IF(P404='Menu tendina'!A$4,'2. Private'!N404/2,IF(P404='Menu tendina'!A$3,'2. Private'!N404,IF(P404='Menu tendina'!A$2,'2. Private'!M404,0))))</f>
        <v>3</v>
      </c>
    </row>
    <row r="405" spans="1:20" x14ac:dyDescent="0.25">
      <c r="A405" s="9" t="s">
        <v>6347</v>
      </c>
      <c r="B405" s="9" t="s">
        <v>6339</v>
      </c>
      <c r="C405" s="11">
        <v>281</v>
      </c>
      <c r="D405" s="11">
        <v>3370</v>
      </c>
      <c r="E405" s="11">
        <v>114</v>
      </c>
      <c r="F405" s="256">
        <v>5000</v>
      </c>
      <c r="G405" s="161" t="s">
        <v>974</v>
      </c>
      <c r="H405" s="36" t="s">
        <v>1010</v>
      </c>
      <c r="I405" s="11" t="s">
        <v>797</v>
      </c>
      <c r="J405" s="9"/>
      <c r="K405" s="11" t="s">
        <v>0</v>
      </c>
      <c r="L405" s="11">
        <v>14</v>
      </c>
      <c r="M405" s="21">
        <v>3</v>
      </c>
      <c r="N405" s="21">
        <v>1.5</v>
      </c>
      <c r="P405" s="11" t="s">
        <v>4167</v>
      </c>
      <c r="Q405" s="11" t="s">
        <v>4171</v>
      </c>
      <c r="R405" s="150"/>
      <c r="T405" s="21">
        <f>IF(P405='Menu tendina'!A$5,0,IF(P405='Menu tendina'!A$4,'2. Private'!N405/2,IF(P405='Menu tendina'!A$3,'2. Private'!N405,IF(P405='Menu tendina'!A$2,'2. Private'!M405,0))))</f>
        <v>3</v>
      </c>
    </row>
    <row r="406" spans="1:20" x14ac:dyDescent="0.25">
      <c r="A406" s="9" t="s">
        <v>6347</v>
      </c>
      <c r="B406" s="9" t="s">
        <v>6339</v>
      </c>
      <c r="C406" s="11">
        <v>282</v>
      </c>
      <c r="D406" s="11">
        <v>3375</v>
      </c>
      <c r="E406" s="11">
        <v>127</v>
      </c>
      <c r="F406" s="256">
        <v>2000</v>
      </c>
      <c r="G406" s="161" t="s">
        <v>974</v>
      </c>
      <c r="H406" s="36" t="s">
        <v>1011</v>
      </c>
      <c r="I406" s="11" t="s">
        <v>112</v>
      </c>
      <c r="J406" s="9"/>
      <c r="K406" s="11" t="s">
        <v>0</v>
      </c>
      <c r="L406" s="11">
        <v>16</v>
      </c>
      <c r="M406" s="21">
        <v>2.5</v>
      </c>
      <c r="N406" s="21">
        <v>1</v>
      </c>
      <c r="P406" s="11" t="s">
        <v>4167</v>
      </c>
      <c r="Q406" s="11" t="s">
        <v>4171</v>
      </c>
      <c r="R406" s="150"/>
      <c r="T406" s="21">
        <f>IF(P406='Menu tendina'!A$5,0,IF(P406='Menu tendina'!A$4,'2. Private'!N406/2,IF(P406='Menu tendina'!A$3,'2. Private'!N406,IF(P406='Menu tendina'!A$2,'2. Private'!M406,0))))</f>
        <v>2.5</v>
      </c>
    </row>
    <row r="407" spans="1:20" x14ac:dyDescent="0.25">
      <c r="A407" s="9" t="s">
        <v>6347</v>
      </c>
      <c r="B407" s="9" t="s">
        <v>6339</v>
      </c>
      <c r="C407" s="11">
        <v>283</v>
      </c>
      <c r="D407" s="11">
        <v>3378</v>
      </c>
      <c r="E407" s="11">
        <v>103</v>
      </c>
      <c r="F407" s="256">
        <v>2000</v>
      </c>
      <c r="G407" s="161" t="s">
        <v>974</v>
      </c>
      <c r="H407" s="36" t="s">
        <v>1012</v>
      </c>
      <c r="I407" s="11" t="s">
        <v>112</v>
      </c>
      <c r="J407" s="9"/>
      <c r="K407" s="11" t="s">
        <v>0</v>
      </c>
      <c r="L407" s="11">
        <v>12</v>
      </c>
      <c r="M407" s="21">
        <v>2.5</v>
      </c>
      <c r="N407" s="21">
        <v>1</v>
      </c>
      <c r="P407" s="11" t="s">
        <v>4167</v>
      </c>
      <c r="Q407" s="11" t="s">
        <v>4171</v>
      </c>
      <c r="R407" s="150"/>
      <c r="T407" s="21">
        <f>IF(P407='Menu tendina'!A$5,0,IF(P407='Menu tendina'!A$4,'2. Private'!N407/2,IF(P407='Menu tendina'!A$3,'2. Private'!N407,IF(P407='Menu tendina'!A$2,'2. Private'!M407,0))))</f>
        <v>2.5</v>
      </c>
    </row>
    <row r="408" spans="1:20" x14ac:dyDescent="0.25">
      <c r="A408" s="9" t="s">
        <v>6347</v>
      </c>
      <c r="B408" s="9" t="s">
        <v>6339</v>
      </c>
      <c r="C408" s="11">
        <v>284</v>
      </c>
      <c r="D408" s="11">
        <v>3379</v>
      </c>
      <c r="E408" s="11">
        <v>104</v>
      </c>
      <c r="F408" s="256">
        <v>2000</v>
      </c>
      <c r="G408" s="161" t="s">
        <v>974</v>
      </c>
      <c r="H408" s="36" t="s">
        <v>1014</v>
      </c>
      <c r="I408" s="11" t="s">
        <v>112</v>
      </c>
      <c r="J408" s="9"/>
      <c r="K408" s="11" t="s">
        <v>0</v>
      </c>
      <c r="L408" s="11">
        <v>12</v>
      </c>
      <c r="M408" s="21">
        <v>2.5</v>
      </c>
      <c r="N408" s="21">
        <v>1</v>
      </c>
      <c r="P408" s="11" t="s">
        <v>4167</v>
      </c>
      <c r="Q408" s="11" t="s">
        <v>4171</v>
      </c>
      <c r="R408" s="150"/>
      <c r="T408" s="21">
        <f>IF(P408='Menu tendina'!A$5,0,IF(P408='Menu tendina'!A$4,'2. Private'!N408/2,IF(P408='Menu tendina'!A$3,'2. Private'!N408,IF(P408='Menu tendina'!A$2,'2. Private'!M408,0))))</f>
        <v>2.5</v>
      </c>
    </row>
    <row r="409" spans="1:20" x14ac:dyDescent="0.25">
      <c r="A409" s="9" t="s">
        <v>6347</v>
      </c>
      <c r="B409" s="9" t="s">
        <v>6339</v>
      </c>
      <c r="C409" s="11">
        <v>285</v>
      </c>
      <c r="D409" s="11">
        <v>3381</v>
      </c>
      <c r="E409" s="11">
        <v>134</v>
      </c>
      <c r="F409" s="256">
        <v>2000</v>
      </c>
      <c r="G409" s="161" t="s">
        <v>974</v>
      </c>
      <c r="H409" s="36" t="s">
        <v>1016</v>
      </c>
      <c r="I409" s="11" t="s">
        <v>112</v>
      </c>
      <c r="J409" s="9"/>
      <c r="K409" s="11" t="s">
        <v>0</v>
      </c>
      <c r="L409" s="11">
        <v>13</v>
      </c>
      <c r="M409" s="21">
        <v>2</v>
      </c>
      <c r="N409" s="21">
        <v>1</v>
      </c>
      <c r="P409" s="11" t="s">
        <v>4167</v>
      </c>
      <c r="Q409" s="11" t="s">
        <v>4171</v>
      </c>
      <c r="R409" s="150"/>
      <c r="T409" s="21">
        <f>IF(P409='Menu tendina'!A$5,0,IF(P409='Menu tendina'!A$4,'2. Private'!N409/2,IF(P409='Menu tendina'!A$3,'2. Private'!N409,IF(P409='Menu tendina'!A$2,'2. Private'!M409,0))))</f>
        <v>2</v>
      </c>
    </row>
    <row r="410" spans="1:20" x14ac:dyDescent="0.25">
      <c r="A410" s="9" t="s">
        <v>6347</v>
      </c>
      <c r="B410" s="9" t="s">
        <v>6339</v>
      </c>
      <c r="C410" s="11">
        <v>286</v>
      </c>
      <c r="D410" s="11">
        <v>3414</v>
      </c>
      <c r="E410" s="11">
        <v>128</v>
      </c>
      <c r="F410" s="256">
        <v>2000</v>
      </c>
      <c r="G410" s="161" t="s">
        <v>974</v>
      </c>
      <c r="H410" s="36" t="s">
        <v>1017</v>
      </c>
      <c r="I410" s="11" t="s">
        <v>112</v>
      </c>
      <c r="J410" s="9"/>
      <c r="K410" s="11" t="s">
        <v>0</v>
      </c>
      <c r="L410" s="11">
        <v>12</v>
      </c>
      <c r="M410" s="21">
        <v>2.5</v>
      </c>
      <c r="N410" s="21">
        <v>1</v>
      </c>
      <c r="P410" s="11" t="s">
        <v>4167</v>
      </c>
      <c r="Q410" s="11" t="s">
        <v>4171</v>
      </c>
      <c r="R410" s="150"/>
      <c r="T410" s="21">
        <f>IF(P410='Menu tendina'!A$5,0,IF(P410='Menu tendina'!A$4,'2. Private'!N410/2,IF(P410='Menu tendina'!A$3,'2. Private'!N410,IF(P410='Menu tendina'!A$2,'2. Private'!M410,0))))</f>
        <v>2.5</v>
      </c>
    </row>
    <row r="411" spans="1:20" x14ac:dyDescent="0.25">
      <c r="A411" s="9" t="s">
        <v>6347</v>
      </c>
      <c r="B411" s="9" t="s">
        <v>6339</v>
      </c>
      <c r="C411" s="11">
        <v>287</v>
      </c>
      <c r="D411" s="11">
        <v>3373</v>
      </c>
      <c r="E411" s="11">
        <v>135</v>
      </c>
      <c r="F411" s="256">
        <v>5000</v>
      </c>
      <c r="G411" s="161" t="s">
        <v>974</v>
      </c>
      <c r="H411" s="36" t="s">
        <v>1019</v>
      </c>
      <c r="I411" s="11" t="s">
        <v>112</v>
      </c>
      <c r="J411" s="9"/>
      <c r="K411" s="11" t="s">
        <v>0</v>
      </c>
      <c r="L411" s="11">
        <v>13</v>
      </c>
      <c r="M411" s="21">
        <v>3</v>
      </c>
      <c r="N411" s="21">
        <v>1.5</v>
      </c>
      <c r="P411" s="11" t="s">
        <v>4167</v>
      </c>
      <c r="Q411" s="11" t="s">
        <v>4171</v>
      </c>
      <c r="R411" s="150"/>
      <c r="T411" s="21">
        <f>IF(P411='Menu tendina'!A$5,0,IF(P411='Menu tendina'!A$4,'2. Private'!N411/2,IF(P411='Menu tendina'!A$3,'2. Private'!N411,IF(P411='Menu tendina'!A$2,'2. Private'!M411,0))))</f>
        <v>3</v>
      </c>
    </row>
    <row r="412" spans="1:20" x14ac:dyDescent="0.25">
      <c r="A412" s="9" t="s">
        <v>6347</v>
      </c>
      <c r="B412" s="9" t="s">
        <v>6339</v>
      </c>
      <c r="C412" s="11">
        <v>288</v>
      </c>
      <c r="D412" s="11">
        <v>3377</v>
      </c>
      <c r="E412" s="11">
        <v>102</v>
      </c>
      <c r="F412" s="256">
        <v>2000</v>
      </c>
      <c r="G412" s="161" t="s">
        <v>974</v>
      </c>
      <c r="H412" s="36" t="s">
        <v>1021</v>
      </c>
      <c r="I412" s="11" t="s">
        <v>112</v>
      </c>
      <c r="J412" s="9"/>
      <c r="K412" s="11" t="s">
        <v>0</v>
      </c>
      <c r="L412" s="11">
        <v>14</v>
      </c>
      <c r="M412" s="21">
        <v>1.5</v>
      </c>
      <c r="N412" s="21">
        <v>0.8</v>
      </c>
      <c r="P412" s="11" t="s">
        <v>4167</v>
      </c>
      <c r="Q412" s="11" t="s">
        <v>4171</v>
      </c>
      <c r="R412" s="150"/>
      <c r="T412" s="21">
        <f>IF(P412='Menu tendina'!A$5,0,IF(P412='Menu tendina'!A$4,'2. Private'!N412/2,IF(P412='Menu tendina'!A$3,'2. Private'!N412,IF(P412='Menu tendina'!A$2,'2. Private'!M412,0))))</f>
        <v>1.5</v>
      </c>
    </row>
    <row r="413" spans="1:20" x14ac:dyDescent="0.25">
      <c r="A413" s="9" t="s">
        <v>6347</v>
      </c>
      <c r="B413" s="9" t="s">
        <v>6339</v>
      </c>
      <c r="C413" s="11">
        <v>289</v>
      </c>
      <c r="D413" s="11">
        <v>3385</v>
      </c>
      <c r="E413" s="11">
        <v>138</v>
      </c>
      <c r="F413" s="256">
        <v>2000</v>
      </c>
      <c r="G413" s="161" t="s">
        <v>935</v>
      </c>
      <c r="H413" s="36" t="s">
        <v>1023</v>
      </c>
      <c r="I413" s="11" t="s">
        <v>112</v>
      </c>
      <c r="J413" s="9"/>
      <c r="K413" s="11" t="s">
        <v>0</v>
      </c>
      <c r="L413" s="11">
        <v>13</v>
      </c>
      <c r="M413" s="21">
        <v>2</v>
      </c>
      <c r="N413" s="21">
        <v>1</v>
      </c>
      <c r="P413" s="11" t="s">
        <v>4167</v>
      </c>
      <c r="Q413" s="11" t="s">
        <v>4171</v>
      </c>
      <c r="R413" s="150"/>
      <c r="T413" s="21">
        <f>IF(P413='Menu tendina'!A$5,0,IF(P413='Menu tendina'!A$4,'2. Private'!N413/2,IF(P413='Menu tendina'!A$3,'2. Private'!N413,IF(P413='Menu tendina'!A$2,'2. Private'!M413,0))))</f>
        <v>2</v>
      </c>
    </row>
    <row r="414" spans="1:20" x14ac:dyDescent="0.25">
      <c r="A414" s="9" t="s">
        <v>6347</v>
      </c>
      <c r="B414" s="9" t="s">
        <v>6339</v>
      </c>
      <c r="C414" s="11">
        <v>290</v>
      </c>
      <c r="D414" s="11">
        <v>3386</v>
      </c>
      <c r="E414" s="11">
        <v>139</v>
      </c>
      <c r="F414" s="256">
        <v>2000</v>
      </c>
      <c r="G414" s="161" t="s">
        <v>935</v>
      </c>
      <c r="H414" s="36" t="s">
        <v>1023</v>
      </c>
      <c r="I414" s="11" t="s">
        <v>112</v>
      </c>
      <c r="J414" s="9"/>
      <c r="K414" s="11" t="s">
        <v>0</v>
      </c>
      <c r="L414" s="11">
        <v>13</v>
      </c>
      <c r="M414" s="21">
        <v>2</v>
      </c>
      <c r="N414" s="21">
        <v>1</v>
      </c>
      <c r="P414" s="11" t="s">
        <v>4167</v>
      </c>
      <c r="Q414" s="11" t="s">
        <v>4171</v>
      </c>
      <c r="R414" s="150"/>
      <c r="T414" s="21">
        <f>IF(P414='Menu tendina'!A$5,0,IF(P414='Menu tendina'!A$4,'2. Private'!N414/2,IF(P414='Menu tendina'!A$3,'2. Private'!N414,IF(P414='Menu tendina'!A$2,'2. Private'!M414,0))))</f>
        <v>2</v>
      </c>
    </row>
    <row r="415" spans="1:20" x14ac:dyDescent="0.25">
      <c r="A415" s="9" t="s">
        <v>6347</v>
      </c>
      <c r="B415" s="9" t="s">
        <v>6339</v>
      </c>
      <c r="C415" s="11">
        <v>291</v>
      </c>
      <c r="D415" s="11">
        <v>3384</v>
      </c>
      <c r="E415" s="11">
        <v>140</v>
      </c>
      <c r="F415" s="256">
        <v>2000</v>
      </c>
      <c r="G415" s="161" t="s">
        <v>935</v>
      </c>
      <c r="H415" s="36" t="s">
        <v>1023</v>
      </c>
      <c r="I415" s="11" t="s">
        <v>112</v>
      </c>
      <c r="J415" s="9"/>
      <c r="K415" s="11" t="s">
        <v>0</v>
      </c>
      <c r="L415" s="11">
        <v>13</v>
      </c>
      <c r="M415" s="21">
        <v>2</v>
      </c>
      <c r="N415" s="21">
        <v>1</v>
      </c>
      <c r="P415" s="11" t="s">
        <v>4167</v>
      </c>
      <c r="Q415" s="11" t="s">
        <v>4171</v>
      </c>
      <c r="R415" s="150"/>
      <c r="T415" s="21">
        <f>IF(P415='Menu tendina'!A$5,0,IF(P415='Menu tendina'!A$4,'2. Private'!N415/2,IF(P415='Menu tendina'!A$3,'2. Private'!N415,IF(P415='Menu tendina'!A$2,'2. Private'!M415,0))))</f>
        <v>2</v>
      </c>
    </row>
    <row r="416" spans="1:20" x14ac:dyDescent="0.25">
      <c r="A416" s="9" t="s">
        <v>6347</v>
      </c>
      <c r="B416" s="9" t="s">
        <v>6339</v>
      </c>
      <c r="C416" s="11">
        <v>292</v>
      </c>
      <c r="D416" s="11">
        <v>3383</v>
      </c>
      <c r="E416" s="11">
        <v>141</v>
      </c>
      <c r="F416" s="256">
        <v>2000</v>
      </c>
      <c r="G416" s="161" t="s">
        <v>935</v>
      </c>
      <c r="H416" s="36" t="s">
        <v>1023</v>
      </c>
      <c r="I416" s="11" t="s">
        <v>112</v>
      </c>
      <c r="J416" s="9"/>
      <c r="K416" s="11" t="s">
        <v>0</v>
      </c>
      <c r="L416" s="11">
        <v>13</v>
      </c>
      <c r="M416" s="21">
        <v>2</v>
      </c>
      <c r="N416" s="21">
        <v>1</v>
      </c>
      <c r="P416" s="11" t="s">
        <v>4167</v>
      </c>
      <c r="Q416" s="11" t="s">
        <v>4171</v>
      </c>
      <c r="R416" s="150"/>
      <c r="T416" s="21">
        <f>IF(P416='Menu tendina'!A$5,0,IF(P416='Menu tendina'!A$4,'2. Private'!N416/2,IF(P416='Menu tendina'!A$3,'2. Private'!N416,IF(P416='Menu tendina'!A$2,'2. Private'!M416,0))))</f>
        <v>2</v>
      </c>
    </row>
    <row r="417" spans="1:20" x14ac:dyDescent="0.25">
      <c r="A417" s="9" t="s">
        <v>6347</v>
      </c>
      <c r="B417" s="9" t="s">
        <v>6339</v>
      </c>
      <c r="C417" s="11">
        <v>293</v>
      </c>
      <c r="D417" s="11">
        <v>3387</v>
      </c>
      <c r="E417" s="11">
        <v>142</v>
      </c>
      <c r="F417" s="256">
        <v>2000</v>
      </c>
      <c r="G417" s="161" t="s">
        <v>935</v>
      </c>
      <c r="H417" s="36" t="s">
        <v>1023</v>
      </c>
      <c r="I417" s="11" t="s">
        <v>112</v>
      </c>
      <c r="J417" s="9"/>
      <c r="K417" s="11" t="s">
        <v>0</v>
      </c>
      <c r="L417" s="11">
        <v>13</v>
      </c>
      <c r="M417" s="21">
        <v>2</v>
      </c>
      <c r="N417" s="21">
        <v>1</v>
      </c>
      <c r="P417" s="11" t="s">
        <v>4167</v>
      </c>
      <c r="Q417" s="11" t="s">
        <v>4171</v>
      </c>
      <c r="R417" s="150"/>
      <c r="T417" s="21">
        <f>IF(P417='Menu tendina'!A$5,0,IF(P417='Menu tendina'!A$4,'2. Private'!N417/2,IF(P417='Menu tendina'!A$3,'2. Private'!N417,IF(P417='Menu tendina'!A$2,'2. Private'!M417,0))))</f>
        <v>2</v>
      </c>
    </row>
    <row r="418" spans="1:20" x14ac:dyDescent="0.25">
      <c r="A418" s="9" t="s">
        <v>6347</v>
      </c>
      <c r="B418" s="9" t="s">
        <v>6339</v>
      </c>
      <c r="C418" s="11">
        <v>294</v>
      </c>
      <c r="D418" s="11">
        <v>3389</v>
      </c>
      <c r="E418" s="11">
        <v>143</v>
      </c>
      <c r="F418" s="256">
        <v>2000</v>
      </c>
      <c r="G418" s="161" t="s">
        <v>935</v>
      </c>
      <c r="H418" s="36" t="s">
        <v>1023</v>
      </c>
      <c r="I418" s="11" t="s">
        <v>112</v>
      </c>
      <c r="J418" s="9"/>
      <c r="K418" s="11" t="s">
        <v>0</v>
      </c>
      <c r="L418" s="11">
        <v>13</v>
      </c>
      <c r="M418" s="21">
        <v>2</v>
      </c>
      <c r="N418" s="21">
        <v>1</v>
      </c>
      <c r="P418" s="11" t="s">
        <v>4167</v>
      </c>
      <c r="Q418" s="11" t="s">
        <v>4171</v>
      </c>
      <c r="R418" s="150"/>
      <c r="T418" s="21">
        <f>IF(P418='Menu tendina'!A$5,0,IF(P418='Menu tendina'!A$4,'2. Private'!N418/2,IF(P418='Menu tendina'!A$3,'2. Private'!N418,IF(P418='Menu tendina'!A$2,'2. Private'!M418,0))))</f>
        <v>2</v>
      </c>
    </row>
    <row r="419" spans="1:20" x14ac:dyDescent="0.25">
      <c r="A419" s="9" t="s">
        <v>6347</v>
      </c>
      <c r="B419" s="9" t="s">
        <v>6339</v>
      </c>
      <c r="C419" s="11">
        <v>295</v>
      </c>
      <c r="D419" s="11">
        <v>3388</v>
      </c>
      <c r="E419" s="11">
        <v>144</v>
      </c>
      <c r="F419" s="256">
        <v>2000</v>
      </c>
      <c r="G419" s="161" t="s">
        <v>935</v>
      </c>
      <c r="H419" s="36" t="s">
        <v>1023</v>
      </c>
      <c r="I419" s="11" t="s">
        <v>112</v>
      </c>
      <c r="J419" s="9"/>
      <c r="K419" s="11" t="s">
        <v>0</v>
      </c>
      <c r="L419" s="11">
        <v>13</v>
      </c>
      <c r="M419" s="21">
        <v>2</v>
      </c>
      <c r="N419" s="21">
        <v>1</v>
      </c>
      <c r="P419" s="11" t="s">
        <v>4167</v>
      </c>
      <c r="Q419" s="11" t="s">
        <v>4171</v>
      </c>
      <c r="R419" s="150"/>
      <c r="T419" s="21">
        <f>IF(P419='Menu tendina'!A$5,0,IF(P419='Menu tendina'!A$4,'2. Private'!N419/2,IF(P419='Menu tendina'!A$3,'2. Private'!N419,IF(P419='Menu tendina'!A$2,'2. Private'!M419,0))))</f>
        <v>2</v>
      </c>
    </row>
    <row r="420" spans="1:20" x14ac:dyDescent="0.25">
      <c r="A420" s="9" t="s">
        <v>6347</v>
      </c>
      <c r="B420" s="9" t="s">
        <v>6339</v>
      </c>
      <c r="C420" s="11">
        <v>296</v>
      </c>
      <c r="D420" s="11">
        <v>3390</v>
      </c>
      <c r="E420" s="11">
        <v>145</v>
      </c>
      <c r="F420" s="256">
        <v>2000</v>
      </c>
      <c r="G420" s="161" t="s">
        <v>935</v>
      </c>
      <c r="H420" s="36" t="s">
        <v>1023</v>
      </c>
      <c r="I420" s="11" t="s">
        <v>112</v>
      </c>
      <c r="J420" s="9"/>
      <c r="K420" s="11" t="s">
        <v>0</v>
      </c>
      <c r="L420" s="11">
        <v>13</v>
      </c>
      <c r="M420" s="21">
        <v>2</v>
      </c>
      <c r="N420" s="21">
        <v>1</v>
      </c>
      <c r="P420" s="11" t="s">
        <v>4167</v>
      </c>
      <c r="Q420" s="11" t="s">
        <v>4171</v>
      </c>
      <c r="R420" s="150"/>
      <c r="T420" s="21">
        <f>IF(P420='Menu tendina'!A$5,0,IF(P420='Menu tendina'!A$4,'2. Private'!N420/2,IF(P420='Menu tendina'!A$3,'2. Private'!N420,IF(P420='Menu tendina'!A$2,'2. Private'!M420,0))))</f>
        <v>2</v>
      </c>
    </row>
    <row r="421" spans="1:20" x14ac:dyDescent="0.25">
      <c r="A421" s="9" t="s">
        <v>6347</v>
      </c>
      <c r="B421" s="9" t="s">
        <v>6339</v>
      </c>
      <c r="C421" s="11">
        <v>297</v>
      </c>
      <c r="D421" s="11">
        <v>3376</v>
      </c>
      <c r="E421" s="11">
        <v>136</v>
      </c>
      <c r="F421" s="256">
        <v>2000</v>
      </c>
      <c r="G421" s="161" t="s">
        <v>974</v>
      </c>
      <c r="H421" s="36" t="s">
        <v>1024</v>
      </c>
      <c r="I421" s="11" t="s">
        <v>112</v>
      </c>
      <c r="J421" s="9"/>
      <c r="K421" s="11" t="s">
        <v>0</v>
      </c>
      <c r="L421" s="11">
        <v>11</v>
      </c>
      <c r="M421" s="21">
        <v>3</v>
      </c>
      <c r="N421" s="21">
        <v>1.5</v>
      </c>
      <c r="P421" s="11" t="s">
        <v>4167</v>
      </c>
      <c r="Q421" s="11" t="s">
        <v>4171</v>
      </c>
      <c r="R421" s="150"/>
      <c r="T421" s="21">
        <f>IF(P421='Menu tendina'!A$5,0,IF(P421='Menu tendina'!A$4,'2. Private'!N421/2,IF(P421='Menu tendina'!A$3,'2. Private'!N421,IF(P421='Menu tendina'!A$2,'2. Private'!M421,0))))</f>
        <v>3</v>
      </c>
    </row>
    <row r="422" spans="1:20" x14ac:dyDescent="0.25">
      <c r="A422" s="9" t="s">
        <v>6347</v>
      </c>
      <c r="B422" s="9" t="s">
        <v>6339</v>
      </c>
      <c r="C422" s="11">
        <v>298</v>
      </c>
      <c r="D422" s="11">
        <v>3382</v>
      </c>
      <c r="E422" s="11">
        <v>137</v>
      </c>
      <c r="F422" s="256">
        <v>2000</v>
      </c>
      <c r="G422" s="161" t="s">
        <v>974</v>
      </c>
      <c r="H422" s="36" t="s">
        <v>936</v>
      </c>
      <c r="I422" s="11" t="s">
        <v>797</v>
      </c>
      <c r="J422" s="9"/>
      <c r="K422" s="11" t="s">
        <v>0</v>
      </c>
      <c r="L422" s="11">
        <v>50</v>
      </c>
      <c r="M422" s="21">
        <v>1.5</v>
      </c>
      <c r="N422" s="21">
        <v>0.8</v>
      </c>
      <c r="P422" s="11" t="s">
        <v>4167</v>
      </c>
      <c r="Q422" s="11" t="s">
        <v>4171</v>
      </c>
      <c r="R422" s="150"/>
      <c r="T422" s="21">
        <f>IF(P422='Menu tendina'!A$5,0,IF(P422='Menu tendina'!A$4,'2. Private'!N422/2,IF(P422='Menu tendina'!A$3,'2. Private'!N422,IF(P422='Menu tendina'!A$2,'2. Private'!M422,0))))</f>
        <v>1.5</v>
      </c>
    </row>
    <row r="423" spans="1:20" x14ac:dyDescent="0.25">
      <c r="A423" s="9" t="s">
        <v>6347</v>
      </c>
      <c r="B423" s="9" t="s">
        <v>6339</v>
      </c>
      <c r="C423" s="11">
        <v>299</v>
      </c>
      <c r="D423" s="11">
        <v>3404</v>
      </c>
      <c r="E423" s="11">
        <v>160</v>
      </c>
      <c r="F423" s="256">
        <v>2000</v>
      </c>
      <c r="G423" s="161" t="s">
        <v>1006</v>
      </c>
      <c r="H423" s="36" t="s">
        <v>1026</v>
      </c>
      <c r="I423" s="11" t="s">
        <v>112</v>
      </c>
      <c r="J423" s="9"/>
      <c r="K423" s="11" t="s">
        <v>0</v>
      </c>
      <c r="L423" s="11">
        <v>40</v>
      </c>
      <c r="M423" s="21">
        <v>1.5</v>
      </c>
      <c r="N423" s="21">
        <v>0.8</v>
      </c>
      <c r="P423" s="11" t="s">
        <v>4167</v>
      </c>
      <c r="Q423" s="11" t="s">
        <v>4171</v>
      </c>
      <c r="R423" s="150"/>
      <c r="T423" s="21">
        <f>IF(P423='Menu tendina'!A$5,0,IF(P423='Menu tendina'!A$4,'2. Private'!N423/2,IF(P423='Menu tendina'!A$3,'2. Private'!N423,IF(P423='Menu tendina'!A$2,'2. Private'!M423,0))))</f>
        <v>1.5</v>
      </c>
    </row>
    <row r="424" spans="1:20" x14ac:dyDescent="0.25">
      <c r="A424" s="9" t="s">
        <v>6347</v>
      </c>
      <c r="B424" s="9" t="s">
        <v>6339</v>
      </c>
      <c r="C424" s="11">
        <v>300</v>
      </c>
      <c r="D424" s="11">
        <v>3392</v>
      </c>
      <c r="E424" s="11">
        <v>159</v>
      </c>
      <c r="F424" s="256">
        <v>2000</v>
      </c>
      <c r="G424" s="161" t="s">
        <v>1006</v>
      </c>
      <c r="H424" s="36" t="s">
        <v>1028</v>
      </c>
      <c r="I424" s="11" t="s">
        <v>112</v>
      </c>
      <c r="J424" s="9"/>
      <c r="K424" s="11" t="s">
        <v>0</v>
      </c>
      <c r="L424" s="11">
        <v>33</v>
      </c>
      <c r="M424" s="21">
        <v>1</v>
      </c>
      <c r="N424" s="21">
        <v>0.5</v>
      </c>
      <c r="P424" s="11" t="s">
        <v>4167</v>
      </c>
      <c r="Q424" s="11" t="s">
        <v>4171</v>
      </c>
      <c r="R424" s="150"/>
      <c r="T424" s="21">
        <f>IF(P424='Menu tendina'!A$5,0,IF(P424='Menu tendina'!A$4,'2. Private'!N424/2,IF(P424='Menu tendina'!A$3,'2. Private'!N424,IF(P424='Menu tendina'!A$2,'2. Private'!M424,0))))</f>
        <v>1</v>
      </c>
    </row>
    <row r="425" spans="1:20" x14ac:dyDescent="0.25">
      <c r="A425" s="9" t="s">
        <v>6347</v>
      </c>
      <c r="B425" s="9" t="s">
        <v>6339</v>
      </c>
      <c r="C425" s="11">
        <v>301</v>
      </c>
      <c r="D425" s="11">
        <v>3398</v>
      </c>
      <c r="E425" s="11">
        <v>157</v>
      </c>
      <c r="F425" s="256">
        <v>2000</v>
      </c>
      <c r="G425" s="161" t="s">
        <v>1006</v>
      </c>
      <c r="H425" s="36" t="s">
        <v>1029</v>
      </c>
      <c r="I425" s="11" t="s">
        <v>112</v>
      </c>
      <c r="J425" s="9"/>
      <c r="K425" s="11" t="s">
        <v>0</v>
      </c>
      <c r="L425" s="11">
        <v>35</v>
      </c>
      <c r="M425" s="21">
        <v>1</v>
      </c>
      <c r="N425" s="21">
        <v>0.5</v>
      </c>
      <c r="P425" s="11" t="s">
        <v>4167</v>
      </c>
      <c r="Q425" s="11" t="s">
        <v>4171</v>
      </c>
      <c r="R425" s="150"/>
      <c r="T425" s="21">
        <f>IF(P425='Menu tendina'!A$5,0,IF(P425='Menu tendina'!A$4,'2. Private'!N425/2,IF(P425='Menu tendina'!A$3,'2. Private'!N425,IF(P425='Menu tendina'!A$2,'2. Private'!M425,0))))</f>
        <v>1</v>
      </c>
    </row>
    <row r="426" spans="1:20" x14ac:dyDescent="0.25">
      <c r="A426" s="9" t="s">
        <v>6347</v>
      </c>
      <c r="B426" s="9" t="s">
        <v>6339</v>
      </c>
      <c r="C426" s="11">
        <v>302</v>
      </c>
      <c r="D426" s="11">
        <v>3391</v>
      </c>
      <c r="E426" s="11">
        <v>147</v>
      </c>
      <c r="F426" s="256">
        <v>2000</v>
      </c>
      <c r="G426" s="161" t="s">
        <v>1006</v>
      </c>
      <c r="H426" s="36" t="s">
        <v>1031</v>
      </c>
      <c r="I426" s="11" t="s">
        <v>797</v>
      </c>
      <c r="J426" s="9"/>
      <c r="K426" s="11" t="s">
        <v>0</v>
      </c>
      <c r="L426" s="11">
        <v>33</v>
      </c>
      <c r="M426" s="21">
        <v>1</v>
      </c>
      <c r="N426" s="21">
        <v>0.5</v>
      </c>
      <c r="P426" s="11" t="s">
        <v>4167</v>
      </c>
      <c r="Q426" s="11" t="s">
        <v>4171</v>
      </c>
      <c r="R426" s="150"/>
      <c r="T426" s="21">
        <f>IF(P426='Menu tendina'!A$5,0,IF(P426='Menu tendina'!A$4,'2. Private'!N426/2,IF(P426='Menu tendina'!A$3,'2. Private'!N426,IF(P426='Menu tendina'!A$2,'2. Private'!M426,0))))</f>
        <v>1</v>
      </c>
    </row>
    <row r="427" spans="1:20" x14ac:dyDescent="0.25">
      <c r="A427" s="9" t="s">
        <v>6347</v>
      </c>
      <c r="B427" s="9" t="s">
        <v>6339</v>
      </c>
      <c r="C427" s="11">
        <v>303</v>
      </c>
      <c r="D427" s="11">
        <v>3400</v>
      </c>
      <c r="E427" s="11">
        <v>156</v>
      </c>
      <c r="F427" s="256">
        <v>2000</v>
      </c>
      <c r="G427" s="161" t="s">
        <v>1006</v>
      </c>
      <c r="H427" s="36" t="s">
        <v>1032</v>
      </c>
      <c r="I427" s="11" t="s">
        <v>112</v>
      </c>
      <c r="J427" s="9"/>
      <c r="K427" s="11" t="s">
        <v>0</v>
      </c>
      <c r="L427" s="11">
        <v>32</v>
      </c>
      <c r="M427" s="21">
        <v>1</v>
      </c>
      <c r="N427" s="21">
        <v>0.5</v>
      </c>
      <c r="P427" s="11" t="s">
        <v>4167</v>
      </c>
      <c r="Q427" s="11" t="s">
        <v>4171</v>
      </c>
      <c r="R427" s="150"/>
      <c r="T427" s="21">
        <f>IF(P427='Menu tendina'!A$5,0,IF(P427='Menu tendina'!A$4,'2. Private'!N427/2,IF(P427='Menu tendina'!A$3,'2. Private'!N427,IF(P427='Menu tendina'!A$2,'2. Private'!M427,0))))</f>
        <v>1</v>
      </c>
    </row>
    <row r="428" spans="1:20" x14ac:dyDescent="0.25">
      <c r="A428" s="9" t="s">
        <v>6347</v>
      </c>
      <c r="B428" s="9" t="s">
        <v>6339</v>
      </c>
      <c r="C428" s="11">
        <v>304</v>
      </c>
      <c r="D428" s="11">
        <v>3401</v>
      </c>
      <c r="E428" s="11">
        <v>158</v>
      </c>
      <c r="F428" s="256">
        <v>2000</v>
      </c>
      <c r="G428" s="161" t="s">
        <v>1006</v>
      </c>
      <c r="H428" s="36" t="s">
        <v>1034</v>
      </c>
      <c r="I428" s="11" t="s">
        <v>112</v>
      </c>
      <c r="J428" s="9"/>
      <c r="K428" s="11" t="s">
        <v>0</v>
      </c>
      <c r="L428" s="11">
        <v>35</v>
      </c>
      <c r="M428" s="21">
        <v>1</v>
      </c>
      <c r="N428" s="21">
        <v>0.5</v>
      </c>
      <c r="P428" s="11" t="s">
        <v>4167</v>
      </c>
      <c r="Q428" s="11" t="s">
        <v>4171</v>
      </c>
      <c r="R428" s="150"/>
      <c r="T428" s="21">
        <f>IF(P428='Menu tendina'!A$5,0,IF(P428='Menu tendina'!A$4,'2. Private'!N428/2,IF(P428='Menu tendina'!A$3,'2. Private'!N428,IF(P428='Menu tendina'!A$2,'2. Private'!M428,0))))</f>
        <v>1</v>
      </c>
    </row>
    <row r="429" spans="1:20" x14ac:dyDescent="0.25">
      <c r="A429" s="15" t="s">
        <v>6347</v>
      </c>
      <c r="B429" s="15" t="s">
        <v>6339</v>
      </c>
      <c r="C429" s="16" t="s">
        <v>1036</v>
      </c>
      <c r="D429" s="16" t="s">
        <v>6309</v>
      </c>
      <c r="E429" s="16" t="s">
        <v>6310</v>
      </c>
      <c r="F429" s="257">
        <v>2000</v>
      </c>
      <c r="G429" s="259" t="s">
        <v>1006</v>
      </c>
      <c r="H429" s="37" t="s">
        <v>1034</v>
      </c>
      <c r="I429" s="16" t="s">
        <v>112</v>
      </c>
      <c r="J429" s="15" t="s">
        <v>6293</v>
      </c>
      <c r="K429" s="16" t="s">
        <v>0</v>
      </c>
      <c r="L429" s="16" t="s">
        <v>0</v>
      </c>
      <c r="M429" s="22">
        <v>75</v>
      </c>
      <c r="N429" s="22">
        <v>35</v>
      </c>
      <c r="P429" s="11" t="s">
        <v>4167</v>
      </c>
      <c r="Q429" s="11" t="s">
        <v>4171</v>
      </c>
      <c r="R429" s="150"/>
      <c r="T429" s="21">
        <f>IF(P429='Menu tendina'!A$5,0,IF(P429='Menu tendina'!A$4,'2. Private'!N429/2,IF(P429='Menu tendina'!A$3,'2. Private'!N429,IF(P429='Menu tendina'!A$2,'2. Private'!M429,0))))</f>
        <v>75</v>
      </c>
    </row>
    <row r="430" spans="1:20" x14ac:dyDescent="0.25">
      <c r="A430" s="9" t="s">
        <v>6347</v>
      </c>
      <c r="B430" s="9" t="s">
        <v>6339</v>
      </c>
      <c r="C430" s="11">
        <v>305</v>
      </c>
      <c r="D430" s="11">
        <v>3410</v>
      </c>
      <c r="E430" s="11">
        <v>146</v>
      </c>
      <c r="F430" s="256">
        <v>2000</v>
      </c>
      <c r="G430" s="161" t="s">
        <v>1006</v>
      </c>
      <c r="H430" s="36" t="s">
        <v>1037</v>
      </c>
      <c r="I430" s="11" t="s">
        <v>797</v>
      </c>
      <c r="J430" s="9"/>
      <c r="K430" s="11" t="s">
        <v>0</v>
      </c>
      <c r="L430" s="11">
        <v>35</v>
      </c>
      <c r="M430" s="21">
        <v>1.5</v>
      </c>
      <c r="N430" s="21">
        <v>0.8</v>
      </c>
      <c r="P430" s="11" t="s">
        <v>4167</v>
      </c>
      <c r="Q430" s="11" t="s">
        <v>4171</v>
      </c>
      <c r="R430" s="150"/>
      <c r="T430" s="21">
        <f>IF(P430='Menu tendina'!A$5,0,IF(P430='Menu tendina'!A$4,'2. Private'!N430/2,IF(P430='Menu tendina'!A$3,'2. Private'!N430,IF(P430='Menu tendina'!A$2,'2. Private'!M430,0))))</f>
        <v>1.5</v>
      </c>
    </row>
    <row r="431" spans="1:20" x14ac:dyDescent="0.25">
      <c r="A431" s="9" t="s">
        <v>6347</v>
      </c>
      <c r="B431" s="9" t="s">
        <v>6339</v>
      </c>
      <c r="C431" s="11">
        <v>306</v>
      </c>
      <c r="D431" s="11">
        <v>3408</v>
      </c>
      <c r="E431" s="11">
        <v>151</v>
      </c>
      <c r="F431" s="256">
        <v>5000</v>
      </c>
      <c r="G431" s="161" t="s">
        <v>1006</v>
      </c>
      <c r="H431" s="36" t="s">
        <v>1039</v>
      </c>
      <c r="I431" s="11" t="s">
        <v>797</v>
      </c>
      <c r="J431" s="9"/>
      <c r="K431" s="11" t="s">
        <v>0</v>
      </c>
      <c r="L431" s="11">
        <v>32</v>
      </c>
      <c r="M431" s="21">
        <v>2</v>
      </c>
      <c r="N431" s="21">
        <v>1</v>
      </c>
      <c r="P431" s="11" t="s">
        <v>4167</v>
      </c>
      <c r="Q431" s="11" t="s">
        <v>4171</v>
      </c>
      <c r="R431" s="150"/>
      <c r="T431" s="21">
        <f>IF(P431='Menu tendina'!A$5,0,IF(P431='Menu tendina'!A$4,'2. Private'!N431/2,IF(P431='Menu tendina'!A$3,'2. Private'!N431,IF(P431='Menu tendina'!A$2,'2. Private'!M431,0))))</f>
        <v>2</v>
      </c>
    </row>
    <row r="432" spans="1:20" x14ac:dyDescent="0.25">
      <c r="A432" s="9" t="s">
        <v>6347</v>
      </c>
      <c r="B432" s="9" t="s">
        <v>6339</v>
      </c>
      <c r="C432" s="11">
        <v>307</v>
      </c>
      <c r="D432" s="11">
        <v>3406</v>
      </c>
      <c r="E432" s="11">
        <v>169</v>
      </c>
      <c r="F432" s="256">
        <v>2000</v>
      </c>
      <c r="G432" s="161" t="s">
        <v>1006</v>
      </c>
      <c r="H432" s="36" t="s">
        <v>1041</v>
      </c>
      <c r="I432" s="11" t="s">
        <v>1042</v>
      </c>
      <c r="J432" s="9"/>
      <c r="K432" s="11" t="s">
        <v>0</v>
      </c>
      <c r="L432" s="11">
        <v>40</v>
      </c>
      <c r="M432" s="21">
        <v>1</v>
      </c>
      <c r="N432" s="21">
        <v>0.5</v>
      </c>
      <c r="P432" s="11" t="s">
        <v>4167</v>
      </c>
      <c r="Q432" s="11" t="s">
        <v>4171</v>
      </c>
      <c r="R432" s="150"/>
      <c r="T432" s="21">
        <f>IF(P432='Menu tendina'!A$5,0,IF(P432='Menu tendina'!A$4,'2. Private'!N432/2,IF(P432='Menu tendina'!A$3,'2. Private'!N432,IF(P432='Menu tendina'!A$2,'2. Private'!M432,0))))</f>
        <v>1</v>
      </c>
    </row>
    <row r="433" spans="1:20" x14ac:dyDescent="0.25">
      <c r="A433" s="9" t="s">
        <v>6347</v>
      </c>
      <c r="B433" s="9" t="s">
        <v>6339</v>
      </c>
      <c r="C433" s="11">
        <v>308</v>
      </c>
      <c r="D433" s="11">
        <v>3407</v>
      </c>
      <c r="E433" s="11">
        <v>170</v>
      </c>
      <c r="F433" s="256">
        <v>2000</v>
      </c>
      <c r="G433" s="161" t="s">
        <v>1006</v>
      </c>
      <c r="H433" s="36" t="s">
        <v>1044</v>
      </c>
      <c r="I433" s="11" t="s">
        <v>1042</v>
      </c>
      <c r="J433" s="9"/>
      <c r="K433" s="11" t="s">
        <v>0</v>
      </c>
      <c r="L433" s="11">
        <v>40</v>
      </c>
      <c r="M433" s="21">
        <v>1</v>
      </c>
      <c r="N433" s="21">
        <v>0.5</v>
      </c>
      <c r="P433" s="11" t="s">
        <v>4167</v>
      </c>
      <c r="Q433" s="11" t="s">
        <v>4171</v>
      </c>
      <c r="R433" s="150"/>
      <c r="T433" s="21">
        <f>IF(P433='Menu tendina'!A$5,0,IF(P433='Menu tendina'!A$4,'2. Private'!N433/2,IF(P433='Menu tendina'!A$3,'2. Private'!N433,IF(P433='Menu tendina'!A$2,'2. Private'!M433,0))))</f>
        <v>1</v>
      </c>
    </row>
    <row r="434" spans="1:20" x14ac:dyDescent="0.25">
      <c r="A434" s="9" t="s">
        <v>6347</v>
      </c>
      <c r="B434" s="9" t="s">
        <v>6339</v>
      </c>
      <c r="C434" s="11">
        <v>309</v>
      </c>
      <c r="D434" s="11">
        <v>3402</v>
      </c>
      <c r="E434" s="11">
        <v>150</v>
      </c>
      <c r="F434" s="256">
        <v>5000</v>
      </c>
      <c r="G434" s="161" t="s">
        <v>1006</v>
      </c>
      <c r="H434" s="36" t="s">
        <v>1046</v>
      </c>
      <c r="I434" s="11" t="s">
        <v>797</v>
      </c>
      <c r="J434" s="9"/>
      <c r="K434" s="11" t="s">
        <v>0</v>
      </c>
      <c r="L434" s="11">
        <v>32</v>
      </c>
      <c r="M434" s="21">
        <v>1.5</v>
      </c>
      <c r="N434" s="21">
        <v>0.8</v>
      </c>
      <c r="P434" s="11" t="s">
        <v>4167</v>
      </c>
      <c r="Q434" s="11" t="s">
        <v>4171</v>
      </c>
      <c r="R434" s="150"/>
      <c r="T434" s="21">
        <f>IF(P434='Menu tendina'!A$5,0,IF(P434='Menu tendina'!A$4,'2. Private'!N434/2,IF(P434='Menu tendina'!A$3,'2. Private'!N434,IF(P434='Menu tendina'!A$2,'2. Private'!M434,0))))</f>
        <v>1.5</v>
      </c>
    </row>
    <row r="435" spans="1:20" x14ac:dyDescent="0.25">
      <c r="A435" s="9" t="s">
        <v>6347</v>
      </c>
      <c r="B435" s="9" t="s">
        <v>6339</v>
      </c>
      <c r="C435" s="11">
        <v>310</v>
      </c>
      <c r="D435" s="11" t="s">
        <v>6311</v>
      </c>
      <c r="E435" s="11">
        <v>152</v>
      </c>
      <c r="F435" s="256">
        <v>2000</v>
      </c>
      <c r="G435" s="161" t="s">
        <v>1006</v>
      </c>
      <c r="H435" s="36" t="s">
        <v>1048</v>
      </c>
      <c r="I435" s="11" t="s">
        <v>797</v>
      </c>
      <c r="J435" s="9"/>
      <c r="K435" s="11" t="s">
        <v>0</v>
      </c>
      <c r="L435" s="11">
        <v>32</v>
      </c>
      <c r="M435" s="21">
        <v>1.5</v>
      </c>
      <c r="N435" s="21">
        <v>0.8</v>
      </c>
      <c r="P435" s="11" t="s">
        <v>4167</v>
      </c>
      <c r="Q435" s="11" t="s">
        <v>4171</v>
      </c>
      <c r="R435" s="150"/>
      <c r="T435" s="21">
        <f>IF(P435='Menu tendina'!A$5,0,IF(P435='Menu tendina'!A$4,'2. Private'!N435/2,IF(P435='Menu tendina'!A$3,'2. Private'!N435,IF(P435='Menu tendina'!A$2,'2. Private'!M435,0))))</f>
        <v>1.5</v>
      </c>
    </row>
    <row r="436" spans="1:20" x14ac:dyDescent="0.25">
      <c r="A436" s="9" t="s">
        <v>6347</v>
      </c>
      <c r="B436" s="9" t="s">
        <v>6339</v>
      </c>
      <c r="C436" s="11">
        <v>311</v>
      </c>
      <c r="D436" s="11">
        <v>3399</v>
      </c>
      <c r="E436" s="11">
        <v>161</v>
      </c>
      <c r="F436" s="256">
        <v>5000</v>
      </c>
      <c r="G436" s="161" t="s">
        <v>1006</v>
      </c>
      <c r="H436" s="36" t="s">
        <v>1050</v>
      </c>
      <c r="I436" s="11" t="s">
        <v>112</v>
      </c>
      <c r="J436" s="9"/>
      <c r="K436" s="11" t="s">
        <v>0</v>
      </c>
      <c r="L436" s="11">
        <v>20</v>
      </c>
      <c r="M436" s="21">
        <v>2</v>
      </c>
      <c r="N436" s="21">
        <v>1</v>
      </c>
      <c r="P436" s="11" t="s">
        <v>4167</v>
      </c>
      <c r="Q436" s="11" t="s">
        <v>4171</v>
      </c>
      <c r="R436" s="150"/>
      <c r="T436" s="21">
        <f>IF(P436='Menu tendina'!A$5,0,IF(P436='Menu tendina'!A$4,'2. Private'!N436/2,IF(P436='Menu tendina'!A$3,'2. Private'!N436,IF(P436='Menu tendina'!A$2,'2. Private'!M436,0))))</f>
        <v>2</v>
      </c>
    </row>
    <row r="437" spans="1:20" x14ac:dyDescent="0.25">
      <c r="A437" s="9" t="s">
        <v>6347</v>
      </c>
      <c r="B437" s="9" t="s">
        <v>6339</v>
      </c>
      <c r="C437" s="11">
        <v>312</v>
      </c>
      <c r="D437" s="11">
        <v>3411</v>
      </c>
      <c r="E437" s="11">
        <v>148</v>
      </c>
      <c r="F437" s="256">
        <v>2000</v>
      </c>
      <c r="G437" s="161" t="s">
        <v>1006</v>
      </c>
      <c r="H437" s="36" t="s">
        <v>1052</v>
      </c>
      <c r="I437" s="11" t="s">
        <v>797</v>
      </c>
      <c r="J437" s="9"/>
      <c r="K437" s="11" t="s">
        <v>0</v>
      </c>
      <c r="L437" s="11">
        <v>40</v>
      </c>
      <c r="M437" s="21">
        <v>1.5</v>
      </c>
      <c r="N437" s="21">
        <v>0.8</v>
      </c>
      <c r="P437" s="11" t="s">
        <v>4167</v>
      </c>
      <c r="Q437" s="11" t="s">
        <v>4171</v>
      </c>
      <c r="R437" s="150"/>
      <c r="T437" s="21">
        <f>IF(P437='Menu tendina'!A$5,0,IF(P437='Menu tendina'!A$4,'2. Private'!N437/2,IF(P437='Menu tendina'!A$3,'2. Private'!N437,IF(P437='Menu tendina'!A$2,'2. Private'!M437,0))))</f>
        <v>1.5</v>
      </c>
    </row>
    <row r="438" spans="1:20" x14ac:dyDescent="0.25">
      <c r="A438" s="9" t="s">
        <v>6347</v>
      </c>
      <c r="B438" s="9" t="s">
        <v>6339</v>
      </c>
      <c r="C438" s="11">
        <v>313</v>
      </c>
      <c r="D438" s="11">
        <v>3413</v>
      </c>
      <c r="E438" s="11">
        <v>166</v>
      </c>
      <c r="F438" s="256">
        <v>2000</v>
      </c>
      <c r="G438" s="161" t="s">
        <v>1006</v>
      </c>
      <c r="H438" s="36" t="s">
        <v>1053</v>
      </c>
      <c r="I438" s="11" t="s">
        <v>112</v>
      </c>
      <c r="J438" s="9"/>
      <c r="K438" s="11" t="s">
        <v>0</v>
      </c>
      <c r="L438" s="11">
        <v>40</v>
      </c>
      <c r="M438" s="21">
        <v>1</v>
      </c>
      <c r="N438" s="21">
        <v>0.5</v>
      </c>
      <c r="P438" s="11" t="s">
        <v>4167</v>
      </c>
      <c r="Q438" s="11" t="s">
        <v>4171</v>
      </c>
      <c r="R438" s="150"/>
      <c r="T438" s="21">
        <f>IF(P438='Menu tendina'!A$5,0,IF(P438='Menu tendina'!A$4,'2. Private'!N438/2,IF(P438='Menu tendina'!A$3,'2. Private'!N438,IF(P438='Menu tendina'!A$2,'2. Private'!M438,0))))</f>
        <v>1</v>
      </c>
    </row>
    <row r="439" spans="1:20" x14ac:dyDescent="0.25">
      <c r="A439" s="9" t="s">
        <v>6347</v>
      </c>
      <c r="B439" s="9" t="s">
        <v>6339</v>
      </c>
      <c r="C439" s="11">
        <v>314</v>
      </c>
      <c r="D439" s="11">
        <v>3394</v>
      </c>
      <c r="E439" s="11">
        <v>162</v>
      </c>
      <c r="F439" s="256">
        <v>2000</v>
      </c>
      <c r="G439" s="161" t="s">
        <v>1006</v>
      </c>
      <c r="H439" s="36" t="s">
        <v>1055</v>
      </c>
      <c r="I439" s="11" t="s">
        <v>112</v>
      </c>
      <c r="J439" s="9"/>
      <c r="K439" s="11" t="s">
        <v>0</v>
      </c>
      <c r="L439" s="11">
        <v>31</v>
      </c>
      <c r="M439" s="21">
        <v>1.5</v>
      </c>
      <c r="N439" s="21">
        <v>0.8</v>
      </c>
      <c r="P439" s="11" t="s">
        <v>4167</v>
      </c>
      <c r="Q439" s="11" t="s">
        <v>4171</v>
      </c>
      <c r="R439" s="150"/>
      <c r="T439" s="21">
        <f>IF(P439='Menu tendina'!A$5,0,IF(P439='Menu tendina'!A$4,'2. Private'!N439/2,IF(P439='Menu tendina'!A$3,'2. Private'!N439,IF(P439='Menu tendina'!A$2,'2. Private'!M439,0))))</f>
        <v>1.5</v>
      </c>
    </row>
    <row r="440" spans="1:20" x14ac:dyDescent="0.25">
      <c r="A440" s="15" t="s">
        <v>6347</v>
      </c>
      <c r="B440" s="15" t="s">
        <v>6339</v>
      </c>
      <c r="C440" s="16" t="s">
        <v>1056</v>
      </c>
      <c r="D440" s="16" t="s">
        <v>6312</v>
      </c>
      <c r="E440" s="16" t="s">
        <v>6313</v>
      </c>
      <c r="F440" s="257">
        <v>2000</v>
      </c>
      <c r="G440" s="259" t="s">
        <v>1006</v>
      </c>
      <c r="H440" s="37" t="s">
        <v>1055</v>
      </c>
      <c r="I440" s="16" t="s">
        <v>112</v>
      </c>
      <c r="J440" s="15" t="s">
        <v>6293</v>
      </c>
      <c r="K440" s="16" t="s">
        <v>4074</v>
      </c>
      <c r="L440" s="16" t="s">
        <v>0</v>
      </c>
      <c r="M440" s="22">
        <v>30</v>
      </c>
      <c r="N440" s="22">
        <v>15</v>
      </c>
      <c r="P440" s="11" t="s">
        <v>4167</v>
      </c>
      <c r="Q440" s="11" t="s">
        <v>4171</v>
      </c>
      <c r="R440" s="150"/>
      <c r="T440" s="21">
        <f>IF(P440='Menu tendina'!A$5,0,IF(P440='Menu tendina'!A$4,'2. Private'!N440/2,IF(P440='Menu tendina'!A$3,'2. Private'!N440,IF(P440='Menu tendina'!A$2,'2. Private'!M440,0))))</f>
        <v>30</v>
      </c>
    </row>
    <row r="441" spans="1:20" x14ac:dyDescent="0.25">
      <c r="A441" s="9" t="s">
        <v>6347</v>
      </c>
      <c r="B441" s="9" t="s">
        <v>6339</v>
      </c>
      <c r="C441" s="11">
        <v>315</v>
      </c>
      <c r="D441" s="11">
        <v>3396</v>
      </c>
      <c r="E441" s="11">
        <v>164</v>
      </c>
      <c r="F441" s="256">
        <v>2000</v>
      </c>
      <c r="G441" s="161" t="s">
        <v>1006</v>
      </c>
      <c r="H441" s="36" t="s">
        <v>1057</v>
      </c>
      <c r="I441" s="11" t="s">
        <v>112</v>
      </c>
      <c r="J441" s="9"/>
      <c r="K441" s="11" t="s">
        <v>0</v>
      </c>
      <c r="L441" s="11">
        <v>35</v>
      </c>
      <c r="M441" s="21">
        <v>1.5</v>
      </c>
      <c r="N441" s="21">
        <v>0.8</v>
      </c>
      <c r="P441" s="11" t="s">
        <v>4167</v>
      </c>
      <c r="Q441" s="11" t="s">
        <v>4171</v>
      </c>
      <c r="R441" s="150"/>
      <c r="T441" s="21">
        <f>IF(P441='Menu tendina'!A$5,0,IF(P441='Menu tendina'!A$4,'2. Private'!N441/2,IF(P441='Menu tendina'!A$3,'2. Private'!N441,IF(P441='Menu tendina'!A$2,'2. Private'!M441,0))))</f>
        <v>1.5</v>
      </c>
    </row>
    <row r="442" spans="1:20" x14ac:dyDescent="0.25">
      <c r="A442" s="15" t="s">
        <v>6347</v>
      </c>
      <c r="B442" s="15" t="s">
        <v>6339</v>
      </c>
      <c r="C442" s="16" t="s">
        <v>1058</v>
      </c>
      <c r="D442" s="16" t="s">
        <v>6314</v>
      </c>
      <c r="E442" s="16" t="s">
        <v>6315</v>
      </c>
      <c r="F442" s="257">
        <v>2000</v>
      </c>
      <c r="G442" s="259" t="s">
        <v>1006</v>
      </c>
      <c r="H442" s="37" t="s">
        <v>1057</v>
      </c>
      <c r="I442" s="16" t="s">
        <v>112</v>
      </c>
      <c r="J442" s="15" t="s">
        <v>6293</v>
      </c>
      <c r="K442" s="16" t="s">
        <v>4074</v>
      </c>
      <c r="L442" s="16" t="s">
        <v>0</v>
      </c>
      <c r="M442" s="22">
        <v>20</v>
      </c>
      <c r="N442" s="22">
        <v>10</v>
      </c>
      <c r="P442" s="11" t="s">
        <v>4167</v>
      </c>
      <c r="Q442" s="11" t="s">
        <v>4171</v>
      </c>
      <c r="R442" s="150"/>
      <c r="T442" s="21">
        <f>IF(P442='Menu tendina'!A$5,0,IF(P442='Menu tendina'!A$4,'2. Private'!N442/2,IF(P442='Menu tendina'!A$3,'2. Private'!N442,IF(P442='Menu tendina'!A$2,'2. Private'!M442,0))))</f>
        <v>20</v>
      </c>
    </row>
    <row r="443" spans="1:20" x14ac:dyDescent="0.25">
      <c r="A443" s="9" t="s">
        <v>6347</v>
      </c>
      <c r="B443" s="9" t="s">
        <v>6339</v>
      </c>
      <c r="C443" s="11">
        <v>316</v>
      </c>
      <c r="D443" s="11">
        <v>3397</v>
      </c>
      <c r="E443" s="11">
        <v>165</v>
      </c>
      <c r="F443" s="256">
        <v>2000</v>
      </c>
      <c r="G443" s="161" t="s">
        <v>1006</v>
      </c>
      <c r="H443" s="36" t="s">
        <v>1060</v>
      </c>
      <c r="I443" s="11" t="s">
        <v>112</v>
      </c>
      <c r="J443" s="9"/>
      <c r="K443" s="11" t="s">
        <v>0</v>
      </c>
      <c r="L443" s="11">
        <v>35</v>
      </c>
      <c r="M443" s="21">
        <v>1.5</v>
      </c>
      <c r="N443" s="21">
        <v>0.8</v>
      </c>
      <c r="P443" s="11" t="s">
        <v>4167</v>
      </c>
      <c r="Q443" s="11" t="s">
        <v>4171</v>
      </c>
      <c r="R443" s="150"/>
      <c r="T443" s="21">
        <f>IF(P443='Menu tendina'!A$5,0,IF(P443='Menu tendina'!A$4,'2. Private'!N443/2,IF(P443='Menu tendina'!A$3,'2. Private'!N443,IF(P443='Menu tendina'!A$2,'2. Private'!M443,0))))</f>
        <v>1.5</v>
      </c>
    </row>
    <row r="444" spans="1:20" x14ac:dyDescent="0.25">
      <c r="A444" s="15" t="s">
        <v>6347</v>
      </c>
      <c r="B444" s="15" t="s">
        <v>6339</v>
      </c>
      <c r="C444" s="16" t="s">
        <v>1061</v>
      </c>
      <c r="D444" s="16" t="s">
        <v>6316</v>
      </c>
      <c r="E444" s="16" t="s">
        <v>6317</v>
      </c>
      <c r="F444" s="257">
        <v>2000</v>
      </c>
      <c r="G444" s="259" t="s">
        <v>1006</v>
      </c>
      <c r="H444" s="37" t="s">
        <v>1060</v>
      </c>
      <c r="I444" s="16" t="s">
        <v>112</v>
      </c>
      <c r="J444" s="15" t="s">
        <v>6293</v>
      </c>
      <c r="K444" s="16" t="s">
        <v>4074</v>
      </c>
      <c r="L444" s="16" t="s">
        <v>0</v>
      </c>
      <c r="M444" s="22">
        <v>20</v>
      </c>
      <c r="N444" s="22">
        <v>10</v>
      </c>
      <c r="P444" s="11" t="s">
        <v>4167</v>
      </c>
      <c r="Q444" s="11" t="s">
        <v>4171</v>
      </c>
      <c r="R444" s="150"/>
      <c r="T444" s="21">
        <f>IF(P444='Menu tendina'!A$5,0,IF(P444='Menu tendina'!A$4,'2. Private'!N444/2,IF(P444='Menu tendina'!A$3,'2. Private'!N444,IF(P444='Menu tendina'!A$2,'2. Private'!M444,0))))</f>
        <v>20</v>
      </c>
    </row>
    <row r="445" spans="1:20" x14ac:dyDescent="0.25">
      <c r="A445" s="9" t="s">
        <v>6347</v>
      </c>
      <c r="B445" s="9" t="s">
        <v>6339</v>
      </c>
      <c r="C445" s="11">
        <v>317</v>
      </c>
      <c r="D445" s="11">
        <v>3395</v>
      </c>
      <c r="E445" s="11">
        <v>163</v>
      </c>
      <c r="F445" s="256">
        <v>2000</v>
      </c>
      <c r="G445" s="161" t="s">
        <v>1006</v>
      </c>
      <c r="H445" s="36" t="s">
        <v>1062</v>
      </c>
      <c r="I445" s="11" t="s">
        <v>112</v>
      </c>
      <c r="J445" s="9"/>
      <c r="K445" s="11" t="s">
        <v>0</v>
      </c>
      <c r="L445" s="11">
        <v>35</v>
      </c>
      <c r="M445" s="21">
        <v>1.5</v>
      </c>
      <c r="N445" s="21">
        <v>0.8</v>
      </c>
      <c r="P445" s="11" t="s">
        <v>4167</v>
      </c>
      <c r="Q445" s="11" t="s">
        <v>4171</v>
      </c>
      <c r="R445" s="150"/>
      <c r="T445" s="21">
        <f>IF(P445='Menu tendina'!A$5,0,IF(P445='Menu tendina'!A$4,'2. Private'!N445/2,IF(P445='Menu tendina'!A$3,'2. Private'!N445,IF(P445='Menu tendina'!A$2,'2. Private'!M445,0))))</f>
        <v>1.5</v>
      </c>
    </row>
    <row r="446" spans="1:20" x14ac:dyDescent="0.25">
      <c r="A446" s="15" t="s">
        <v>6347</v>
      </c>
      <c r="B446" s="15" t="s">
        <v>6339</v>
      </c>
      <c r="C446" s="16" t="s">
        <v>1063</v>
      </c>
      <c r="D446" s="16" t="s">
        <v>6318</v>
      </c>
      <c r="E446" s="16" t="s">
        <v>6319</v>
      </c>
      <c r="F446" s="257">
        <v>2000</v>
      </c>
      <c r="G446" s="259" t="s">
        <v>1006</v>
      </c>
      <c r="H446" s="37" t="s">
        <v>1062</v>
      </c>
      <c r="I446" s="16" t="s">
        <v>112</v>
      </c>
      <c r="J446" s="15" t="s">
        <v>6293</v>
      </c>
      <c r="K446" s="16" t="s">
        <v>4074</v>
      </c>
      <c r="L446" s="16" t="s">
        <v>0</v>
      </c>
      <c r="M446" s="22">
        <v>20</v>
      </c>
      <c r="N446" s="22">
        <v>10</v>
      </c>
      <c r="P446" s="11" t="s">
        <v>4167</v>
      </c>
      <c r="Q446" s="11" t="s">
        <v>4171</v>
      </c>
      <c r="R446" s="150"/>
      <c r="T446" s="21">
        <f>IF(P446='Menu tendina'!A$5,0,IF(P446='Menu tendina'!A$4,'2. Private'!N446/2,IF(P446='Menu tendina'!A$3,'2. Private'!N446,IF(P446='Menu tendina'!A$2,'2. Private'!M446,0))))</f>
        <v>20</v>
      </c>
    </row>
    <row r="447" spans="1:20" x14ac:dyDescent="0.25">
      <c r="A447" s="9" t="s">
        <v>6347</v>
      </c>
      <c r="B447" s="9" t="s">
        <v>6339</v>
      </c>
      <c r="C447" s="11">
        <v>318</v>
      </c>
      <c r="D447" s="11">
        <v>3412</v>
      </c>
      <c r="E447" s="11">
        <v>153</v>
      </c>
      <c r="F447" s="256">
        <v>5000</v>
      </c>
      <c r="G447" s="161" t="s">
        <v>1006</v>
      </c>
      <c r="H447" s="36" t="s">
        <v>1064</v>
      </c>
      <c r="I447" s="11" t="s">
        <v>797</v>
      </c>
      <c r="J447" s="9"/>
      <c r="K447" s="11" t="s">
        <v>0</v>
      </c>
      <c r="L447" s="11">
        <v>33</v>
      </c>
      <c r="M447" s="21">
        <v>1.5</v>
      </c>
      <c r="N447" s="21">
        <v>0.8</v>
      </c>
      <c r="P447" s="11" t="s">
        <v>4167</v>
      </c>
      <c r="Q447" s="11" t="s">
        <v>4171</v>
      </c>
      <c r="R447" s="150"/>
      <c r="T447" s="21">
        <f>IF(P447='Menu tendina'!A$5,0,IF(P447='Menu tendina'!A$4,'2. Private'!N447/2,IF(P447='Menu tendina'!A$3,'2. Private'!N447,IF(P447='Menu tendina'!A$2,'2. Private'!M447,0))))</f>
        <v>1.5</v>
      </c>
    </row>
    <row r="448" spans="1:20" x14ac:dyDescent="0.25">
      <c r="A448" s="9" t="s">
        <v>6347</v>
      </c>
      <c r="B448" s="9" t="s">
        <v>6339</v>
      </c>
      <c r="C448" s="11">
        <v>319</v>
      </c>
      <c r="D448" s="11">
        <v>3405</v>
      </c>
      <c r="E448" s="11">
        <v>148</v>
      </c>
      <c r="F448" s="256">
        <v>2000</v>
      </c>
      <c r="G448" s="161" t="s">
        <v>1006</v>
      </c>
      <c r="H448" s="36" t="s">
        <v>1065</v>
      </c>
      <c r="I448" s="11" t="s">
        <v>797</v>
      </c>
      <c r="J448" s="9"/>
      <c r="K448" s="11" t="s">
        <v>0</v>
      </c>
      <c r="L448" s="11">
        <v>40</v>
      </c>
      <c r="M448" s="21">
        <v>1.5</v>
      </c>
      <c r="N448" s="21">
        <v>0.8</v>
      </c>
      <c r="P448" s="11" t="s">
        <v>4167</v>
      </c>
      <c r="Q448" s="11" t="s">
        <v>4171</v>
      </c>
      <c r="R448" s="150"/>
      <c r="T448" s="21">
        <f>IF(P448='Menu tendina'!A$5,0,IF(P448='Menu tendina'!A$4,'2. Private'!N448/2,IF(P448='Menu tendina'!A$3,'2. Private'!N448,IF(P448='Menu tendina'!A$2,'2. Private'!M448,0))))</f>
        <v>1.5</v>
      </c>
    </row>
    <row r="449" spans="1:20" x14ac:dyDescent="0.25">
      <c r="A449" s="9" t="s">
        <v>6347</v>
      </c>
      <c r="B449" s="9" t="s">
        <v>6339</v>
      </c>
      <c r="C449" s="11">
        <v>320</v>
      </c>
      <c r="D449" s="11">
        <v>3409</v>
      </c>
      <c r="E449" s="11">
        <v>154</v>
      </c>
      <c r="F449" s="256">
        <v>5000</v>
      </c>
      <c r="G449" s="161" t="s">
        <v>1006</v>
      </c>
      <c r="H449" s="36" t="s">
        <v>1067</v>
      </c>
      <c r="I449" s="11" t="s">
        <v>797</v>
      </c>
      <c r="J449" s="9"/>
      <c r="K449" s="11" t="s">
        <v>0</v>
      </c>
      <c r="L449" s="11">
        <v>32</v>
      </c>
      <c r="M449" s="21">
        <v>2</v>
      </c>
      <c r="N449" s="21">
        <v>1</v>
      </c>
      <c r="P449" s="11" t="s">
        <v>4167</v>
      </c>
      <c r="Q449" s="11" t="s">
        <v>4171</v>
      </c>
      <c r="R449" s="150"/>
      <c r="T449" s="21">
        <f>IF(P449='Menu tendina'!A$5,0,IF(P449='Menu tendina'!A$4,'2. Private'!N449/2,IF(P449='Menu tendina'!A$3,'2. Private'!N449,IF(P449='Menu tendina'!A$2,'2. Private'!M449,0))))</f>
        <v>2</v>
      </c>
    </row>
    <row r="450" spans="1:20" x14ac:dyDescent="0.25">
      <c r="A450" s="9" t="s">
        <v>6347</v>
      </c>
      <c r="B450" s="9" t="s">
        <v>6339</v>
      </c>
      <c r="C450" s="11">
        <v>321</v>
      </c>
      <c r="D450" s="11">
        <v>3417</v>
      </c>
      <c r="E450" s="11">
        <v>167</v>
      </c>
      <c r="F450" s="256">
        <v>2000</v>
      </c>
      <c r="G450" s="161" t="s">
        <v>1006</v>
      </c>
      <c r="H450" s="36" t="s">
        <v>1069</v>
      </c>
      <c r="I450" s="11" t="s">
        <v>112</v>
      </c>
      <c r="J450" s="9"/>
      <c r="K450" s="11" t="s">
        <v>0</v>
      </c>
      <c r="L450" s="11">
        <v>35</v>
      </c>
      <c r="M450" s="21">
        <v>1.5</v>
      </c>
      <c r="N450" s="21">
        <v>0.8</v>
      </c>
      <c r="P450" s="11" t="s">
        <v>4167</v>
      </c>
      <c r="Q450" s="11" t="s">
        <v>4171</v>
      </c>
      <c r="R450" s="150"/>
      <c r="T450" s="21">
        <f>IF(P450='Menu tendina'!A$5,0,IF(P450='Menu tendina'!A$4,'2. Private'!N450/2,IF(P450='Menu tendina'!A$3,'2. Private'!N450,IF(P450='Menu tendina'!A$2,'2. Private'!M450,0))))</f>
        <v>1.5</v>
      </c>
    </row>
    <row r="451" spans="1:20" x14ac:dyDescent="0.25">
      <c r="A451" s="9" t="s">
        <v>6347</v>
      </c>
      <c r="B451" s="9" t="s">
        <v>6339</v>
      </c>
      <c r="C451" s="11">
        <v>322</v>
      </c>
      <c r="D451" s="11">
        <v>3416</v>
      </c>
      <c r="E451" s="11">
        <v>168</v>
      </c>
      <c r="F451" s="256">
        <v>2000</v>
      </c>
      <c r="G451" s="161" t="s">
        <v>1006</v>
      </c>
      <c r="H451" s="36" t="s">
        <v>1071</v>
      </c>
      <c r="I451" s="11" t="s">
        <v>112</v>
      </c>
      <c r="J451" s="9"/>
      <c r="K451" s="11" t="s">
        <v>0</v>
      </c>
      <c r="L451" s="11">
        <v>35</v>
      </c>
      <c r="M451" s="21">
        <v>1.5</v>
      </c>
      <c r="N451" s="21">
        <v>0.8</v>
      </c>
      <c r="P451" s="11" t="s">
        <v>4167</v>
      </c>
      <c r="Q451" s="11" t="s">
        <v>4171</v>
      </c>
      <c r="R451" s="150"/>
      <c r="T451" s="21">
        <f>IF(P451='Menu tendina'!A$5,0,IF(P451='Menu tendina'!A$4,'2. Private'!N451/2,IF(P451='Menu tendina'!A$3,'2. Private'!N451,IF(P451='Menu tendina'!A$2,'2. Private'!M451,0))))</f>
        <v>1.5</v>
      </c>
    </row>
    <row r="452" spans="1:20" x14ac:dyDescent="0.25">
      <c r="A452" s="9" t="s">
        <v>6347</v>
      </c>
      <c r="B452" s="9" t="s">
        <v>6339</v>
      </c>
      <c r="C452" s="11">
        <v>323</v>
      </c>
      <c r="D452" s="11">
        <v>3393</v>
      </c>
      <c r="E452" s="11">
        <v>171</v>
      </c>
      <c r="F452" s="256">
        <v>2000</v>
      </c>
      <c r="G452" s="161" t="s">
        <v>1006</v>
      </c>
      <c r="H452" s="36" t="s">
        <v>1072</v>
      </c>
      <c r="I452" s="11" t="s">
        <v>1042</v>
      </c>
      <c r="J452" s="9"/>
      <c r="K452" s="11" t="s">
        <v>0</v>
      </c>
      <c r="L452" s="11">
        <v>32</v>
      </c>
      <c r="M452" s="21">
        <v>1.5</v>
      </c>
      <c r="N452" s="21">
        <v>0.8</v>
      </c>
      <c r="P452" s="11" t="s">
        <v>4167</v>
      </c>
      <c r="Q452" s="11" t="s">
        <v>4171</v>
      </c>
      <c r="R452" s="150"/>
      <c r="T452" s="21">
        <f>IF(P452='Menu tendina'!A$5,0,IF(P452='Menu tendina'!A$4,'2. Private'!N452/2,IF(P452='Menu tendina'!A$3,'2. Private'!N452,IF(P452='Menu tendina'!A$2,'2. Private'!M452,0))))</f>
        <v>1.5</v>
      </c>
    </row>
    <row r="453" spans="1:20" x14ac:dyDescent="0.25">
      <c r="A453" s="9" t="s">
        <v>6347</v>
      </c>
      <c r="B453" s="9" t="s">
        <v>6339</v>
      </c>
      <c r="C453" s="11">
        <v>324</v>
      </c>
      <c r="D453" s="11">
        <v>3415</v>
      </c>
      <c r="E453" s="11">
        <v>172</v>
      </c>
      <c r="F453" s="256">
        <v>5000</v>
      </c>
      <c r="G453" s="161" t="s">
        <v>1006</v>
      </c>
      <c r="H453" s="36" t="s">
        <v>1074</v>
      </c>
      <c r="I453" s="11" t="s">
        <v>1042</v>
      </c>
      <c r="J453" s="9"/>
      <c r="K453" s="11" t="s">
        <v>0</v>
      </c>
      <c r="L453" s="11">
        <v>32</v>
      </c>
      <c r="M453" s="21">
        <v>1.5</v>
      </c>
      <c r="N453" s="21">
        <v>0.8</v>
      </c>
      <c r="P453" s="11" t="s">
        <v>4167</v>
      </c>
      <c r="Q453" s="11" t="s">
        <v>4171</v>
      </c>
      <c r="R453" s="150"/>
      <c r="T453" s="21">
        <f>IF(P453='Menu tendina'!A$5,0,IF(P453='Menu tendina'!A$4,'2. Private'!N453/2,IF(P453='Menu tendina'!A$3,'2. Private'!N453,IF(P453='Menu tendina'!A$2,'2. Private'!M453,0))))</f>
        <v>1.5</v>
      </c>
    </row>
    <row r="454" spans="1:20" x14ac:dyDescent="0.25">
      <c r="A454" s="9" t="s">
        <v>6347</v>
      </c>
      <c r="B454" s="9" t="s">
        <v>6339</v>
      </c>
      <c r="C454" s="11">
        <v>325</v>
      </c>
      <c r="D454" s="11">
        <v>3418</v>
      </c>
      <c r="E454" s="11">
        <v>175</v>
      </c>
      <c r="F454" s="256">
        <v>5000</v>
      </c>
      <c r="G454" s="161" t="s">
        <v>1076</v>
      </c>
      <c r="H454" s="36" t="s">
        <v>1077</v>
      </c>
      <c r="I454" s="11" t="s">
        <v>797</v>
      </c>
      <c r="J454" s="9"/>
      <c r="K454" s="11" t="s">
        <v>0</v>
      </c>
      <c r="L454" s="11">
        <v>40</v>
      </c>
      <c r="M454" s="21">
        <v>1.5</v>
      </c>
      <c r="N454" s="21">
        <v>0.8</v>
      </c>
      <c r="P454" s="11" t="s">
        <v>4167</v>
      </c>
      <c r="Q454" s="11" t="s">
        <v>4171</v>
      </c>
      <c r="R454" s="150"/>
      <c r="T454" s="21">
        <f>IF(P454='Menu tendina'!A$5,0,IF(P454='Menu tendina'!A$4,'2. Private'!N454/2,IF(P454='Menu tendina'!A$3,'2. Private'!N454,IF(P454='Menu tendina'!A$2,'2. Private'!M454,0))))</f>
        <v>1.5</v>
      </c>
    </row>
    <row r="455" spans="1:20" x14ac:dyDescent="0.25">
      <c r="A455" s="9" t="s">
        <v>6347</v>
      </c>
      <c r="B455" s="9" t="s">
        <v>6339</v>
      </c>
      <c r="C455" s="11">
        <v>326</v>
      </c>
      <c r="D455" s="11">
        <v>3419</v>
      </c>
      <c r="E455" s="11">
        <v>174</v>
      </c>
      <c r="F455" s="256">
        <v>5000</v>
      </c>
      <c r="G455" s="161" t="s">
        <v>1076</v>
      </c>
      <c r="H455" s="36" t="s">
        <v>1079</v>
      </c>
      <c r="I455" s="11" t="s">
        <v>797</v>
      </c>
      <c r="J455" s="9"/>
      <c r="K455" s="11" t="s">
        <v>0</v>
      </c>
      <c r="L455" s="11">
        <v>40</v>
      </c>
      <c r="M455" s="21">
        <v>1.5</v>
      </c>
      <c r="N455" s="21">
        <v>0.8</v>
      </c>
      <c r="P455" s="11" t="s">
        <v>4167</v>
      </c>
      <c r="Q455" s="11" t="s">
        <v>4171</v>
      </c>
      <c r="R455" s="150"/>
      <c r="T455" s="21">
        <f>IF(P455='Menu tendina'!A$5,0,IF(P455='Menu tendina'!A$4,'2. Private'!N455/2,IF(P455='Menu tendina'!A$3,'2. Private'!N455,IF(P455='Menu tendina'!A$2,'2. Private'!M455,0))))</f>
        <v>1.5</v>
      </c>
    </row>
    <row r="456" spans="1:20" x14ac:dyDescent="0.25">
      <c r="A456" s="9" t="s">
        <v>6347</v>
      </c>
      <c r="B456" s="9" t="s">
        <v>6339</v>
      </c>
      <c r="C456" s="11">
        <v>327</v>
      </c>
      <c r="D456" s="11">
        <v>3420</v>
      </c>
      <c r="E456" s="11">
        <v>176</v>
      </c>
      <c r="F456" s="256">
        <v>5000</v>
      </c>
      <c r="G456" s="161" t="s">
        <v>1076</v>
      </c>
      <c r="H456" s="36" t="s">
        <v>1080</v>
      </c>
      <c r="I456" s="11" t="s">
        <v>797</v>
      </c>
      <c r="J456" s="9"/>
      <c r="K456" s="11" t="s">
        <v>0</v>
      </c>
      <c r="L456" s="12">
        <v>35</v>
      </c>
      <c r="M456" s="21">
        <v>1.5</v>
      </c>
      <c r="N456" s="21">
        <v>0.8</v>
      </c>
      <c r="P456" s="11" t="s">
        <v>4167</v>
      </c>
      <c r="Q456" s="11" t="s">
        <v>4171</v>
      </c>
      <c r="R456" s="150"/>
      <c r="T456" s="21">
        <f>IF(P456='Menu tendina'!A$5,0,IF(P456='Menu tendina'!A$4,'2. Private'!N456/2,IF(P456='Menu tendina'!A$3,'2. Private'!N456,IF(P456='Menu tendina'!A$2,'2. Private'!M456,0))))</f>
        <v>1.5</v>
      </c>
    </row>
    <row r="457" spans="1:20" x14ac:dyDescent="0.25">
      <c r="A457" s="15" t="s">
        <v>6347</v>
      </c>
      <c r="B457" s="15" t="s">
        <v>6339</v>
      </c>
      <c r="C457" s="16" t="s">
        <v>1082</v>
      </c>
      <c r="D457" s="16" t="s">
        <v>6320</v>
      </c>
      <c r="E457" s="16" t="s">
        <v>6321</v>
      </c>
      <c r="F457" s="257">
        <v>5000</v>
      </c>
      <c r="G457" s="259" t="s">
        <v>1076</v>
      </c>
      <c r="H457" s="37" t="s">
        <v>1080</v>
      </c>
      <c r="I457" s="16" t="s">
        <v>797</v>
      </c>
      <c r="J457" s="15" t="s">
        <v>6293</v>
      </c>
      <c r="K457" s="16" t="s">
        <v>4074</v>
      </c>
      <c r="L457" s="16" t="s">
        <v>0</v>
      </c>
      <c r="M457" s="22">
        <v>40</v>
      </c>
      <c r="N457" s="22">
        <v>20</v>
      </c>
      <c r="P457" s="11" t="s">
        <v>4167</v>
      </c>
      <c r="Q457" s="11" t="s">
        <v>4171</v>
      </c>
      <c r="R457" s="150"/>
      <c r="T457" s="21">
        <f>IF(P457='Menu tendina'!A$5,0,IF(P457='Menu tendina'!A$4,'2. Private'!N457/2,IF(P457='Menu tendina'!A$3,'2. Private'!N457,IF(P457='Menu tendina'!A$2,'2. Private'!M457,0))))</f>
        <v>40</v>
      </c>
    </row>
    <row r="458" spans="1:20" x14ac:dyDescent="0.25">
      <c r="A458" s="9" t="s">
        <v>6347</v>
      </c>
      <c r="B458" s="9" t="s">
        <v>6339</v>
      </c>
      <c r="C458" s="11">
        <v>328</v>
      </c>
      <c r="D458" s="11">
        <v>3422</v>
      </c>
      <c r="E458" s="11">
        <v>173</v>
      </c>
      <c r="F458" s="256">
        <v>2000</v>
      </c>
      <c r="G458" s="161" t="s">
        <v>1076</v>
      </c>
      <c r="H458" s="36" t="s">
        <v>1083</v>
      </c>
      <c r="I458" s="11" t="s">
        <v>797</v>
      </c>
      <c r="J458" s="9"/>
      <c r="K458" s="11" t="s">
        <v>0</v>
      </c>
      <c r="L458" s="11">
        <v>40</v>
      </c>
      <c r="M458" s="21">
        <v>1.5</v>
      </c>
      <c r="N458" s="21">
        <v>0.8</v>
      </c>
      <c r="P458" s="11" t="s">
        <v>4167</v>
      </c>
      <c r="Q458" s="11" t="s">
        <v>4171</v>
      </c>
      <c r="R458" s="150"/>
      <c r="T458" s="21">
        <f>IF(P458='Menu tendina'!A$5,0,IF(P458='Menu tendina'!A$4,'2. Private'!N458/2,IF(P458='Menu tendina'!A$3,'2. Private'!N458,IF(P458='Menu tendina'!A$2,'2. Private'!M458,0))))</f>
        <v>1.5</v>
      </c>
    </row>
    <row r="459" spans="1:20" x14ac:dyDescent="0.25">
      <c r="A459" s="9" t="s">
        <v>6347</v>
      </c>
      <c r="B459" s="9" t="s">
        <v>6339</v>
      </c>
      <c r="C459" s="11">
        <v>329</v>
      </c>
      <c r="D459" s="11">
        <v>3421</v>
      </c>
      <c r="E459" s="11">
        <v>177</v>
      </c>
      <c r="F459" s="256">
        <v>5000</v>
      </c>
      <c r="G459" s="161" t="s">
        <v>1076</v>
      </c>
      <c r="H459" s="36" t="s">
        <v>1084</v>
      </c>
      <c r="I459" s="11" t="s">
        <v>797</v>
      </c>
      <c r="J459" s="9"/>
      <c r="K459" s="11" t="s">
        <v>0</v>
      </c>
      <c r="L459" s="11">
        <v>32</v>
      </c>
      <c r="M459" s="21">
        <v>1.5</v>
      </c>
      <c r="N459" s="21">
        <v>0.8</v>
      </c>
      <c r="P459" s="11" t="s">
        <v>4167</v>
      </c>
      <c r="Q459" s="11" t="s">
        <v>4171</v>
      </c>
      <c r="R459" s="150"/>
      <c r="T459" s="21">
        <f>IF(P459='Menu tendina'!A$5,0,IF(P459='Menu tendina'!A$4,'2. Private'!N459/2,IF(P459='Menu tendina'!A$3,'2. Private'!N459,IF(P459='Menu tendina'!A$2,'2. Private'!M459,0))))</f>
        <v>1.5</v>
      </c>
    </row>
    <row r="460" spans="1:20" x14ac:dyDescent="0.25">
      <c r="A460" s="9" t="s">
        <v>6347</v>
      </c>
      <c r="B460" s="9" t="s">
        <v>6339</v>
      </c>
      <c r="C460" s="11">
        <v>330</v>
      </c>
      <c r="D460" s="11">
        <v>3423</v>
      </c>
      <c r="E460" s="11">
        <v>186</v>
      </c>
      <c r="F460" s="256">
        <v>2000</v>
      </c>
      <c r="G460" s="161" t="s">
        <v>1076</v>
      </c>
      <c r="H460" s="36" t="s">
        <v>1086</v>
      </c>
      <c r="I460" s="11" t="s">
        <v>112</v>
      </c>
      <c r="J460" s="9"/>
      <c r="K460" s="11" t="s">
        <v>0</v>
      </c>
      <c r="L460" s="11">
        <v>65</v>
      </c>
      <c r="M460" s="21">
        <v>1</v>
      </c>
      <c r="N460" s="21">
        <v>0.5</v>
      </c>
      <c r="P460" s="11" t="s">
        <v>4167</v>
      </c>
      <c r="Q460" s="11" t="s">
        <v>4171</v>
      </c>
      <c r="R460" s="150"/>
      <c r="T460" s="21">
        <f>IF(P460='Menu tendina'!A$5,0,IF(P460='Menu tendina'!A$4,'2. Private'!N460/2,IF(P460='Menu tendina'!A$3,'2. Private'!N460,IF(P460='Menu tendina'!A$2,'2. Private'!M460,0))))</f>
        <v>1</v>
      </c>
    </row>
    <row r="461" spans="1:20" x14ac:dyDescent="0.25">
      <c r="A461" s="9" t="s">
        <v>6347</v>
      </c>
      <c r="B461" s="9" t="s">
        <v>6339</v>
      </c>
      <c r="C461" s="11">
        <v>331</v>
      </c>
      <c r="D461" s="11">
        <v>3424</v>
      </c>
      <c r="E461" s="11">
        <v>184</v>
      </c>
      <c r="F461" s="256">
        <v>2000</v>
      </c>
      <c r="G461" s="161" t="s">
        <v>1076</v>
      </c>
      <c r="H461" s="36" t="s">
        <v>953</v>
      </c>
      <c r="I461" s="11" t="s">
        <v>112</v>
      </c>
      <c r="J461" s="9"/>
      <c r="K461" s="11" t="s">
        <v>0</v>
      </c>
      <c r="L461" s="11">
        <v>33</v>
      </c>
      <c r="M461" s="21">
        <v>1.5</v>
      </c>
      <c r="N461" s="21">
        <v>0.8</v>
      </c>
      <c r="P461" s="11" t="s">
        <v>4167</v>
      </c>
      <c r="Q461" s="11" t="s">
        <v>4171</v>
      </c>
      <c r="R461" s="150"/>
      <c r="T461" s="21">
        <f>IF(P461='Menu tendina'!A$5,0,IF(P461='Menu tendina'!A$4,'2. Private'!N461/2,IF(P461='Menu tendina'!A$3,'2. Private'!N461,IF(P461='Menu tendina'!A$2,'2. Private'!M461,0))))</f>
        <v>1.5</v>
      </c>
    </row>
    <row r="462" spans="1:20" x14ac:dyDescent="0.25">
      <c r="A462" s="9" t="s">
        <v>6347</v>
      </c>
      <c r="B462" s="9" t="s">
        <v>6339</v>
      </c>
      <c r="C462" s="11">
        <v>332</v>
      </c>
      <c r="D462" s="11">
        <v>3425</v>
      </c>
      <c r="E462" s="11">
        <v>185</v>
      </c>
      <c r="F462" s="256">
        <v>2000</v>
      </c>
      <c r="G462" s="161" t="s">
        <v>1076</v>
      </c>
      <c r="H462" s="36" t="s">
        <v>953</v>
      </c>
      <c r="I462" s="11" t="s">
        <v>112</v>
      </c>
      <c r="J462" s="9"/>
      <c r="K462" s="11" t="s">
        <v>0</v>
      </c>
      <c r="L462" s="11">
        <v>33</v>
      </c>
      <c r="M462" s="21">
        <v>1.5</v>
      </c>
      <c r="N462" s="21">
        <v>0.8</v>
      </c>
      <c r="P462" s="11" t="s">
        <v>4167</v>
      </c>
      <c r="Q462" s="11" t="s">
        <v>4171</v>
      </c>
      <c r="R462" s="150"/>
      <c r="T462" s="21">
        <f>IF(P462='Menu tendina'!A$5,0,IF(P462='Menu tendina'!A$4,'2. Private'!N462/2,IF(P462='Menu tendina'!A$3,'2. Private'!N462,IF(P462='Menu tendina'!A$2,'2. Private'!M462,0))))</f>
        <v>1.5</v>
      </c>
    </row>
    <row r="463" spans="1:20" x14ac:dyDescent="0.25">
      <c r="A463" s="9" t="s">
        <v>6347</v>
      </c>
      <c r="B463" s="9" t="s">
        <v>6339</v>
      </c>
      <c r="C463" s="11">
        <v>333</v>
      </c>
      <c r="D463" s="11">
        <v>3427</v>
      </c>
      <c r="E463" s="11">
        <v>178</v>
      </c>
      <c r="F463" s="256">
        <v>5000</v>
      </c>
      <c r="G463" s="161" t="s">
        <v>1076</v>
      </c>
      <c r="H463" s="36" t="s">
        <v>1087</v>
      </c>
      <c r="I463" s="11" t="s">
        <v>1042</v>
      </c>
      <c r="J463" s="9"/>
      <c r="K463" s="11" t="s">
        <v>0</v>
      </c>
      <c r="L463" s="11">
        <v>32</v>
      </c>
      <c r="M463" s="21">
        <v>1.5</v>
      </c>
      <c r="N463" s="21">
        <v>0.8</v>
      </c>
      <c r="P463" s="11" t="s">
        <v>4167</v>
      </c>
      <c r="Q463" s="11" t="s">
        <v>4171</v>
      </c>
      <c r="R463" s="150"/>
      <c r="T463" s="21">
        <f>IF(P463='Menu tendina'!A$5,0,IF(P463='Menu tendina'!A$4,'2. Private'!N463/2,IF(P463='Menu tendina'!A$3,'2. Private'!N463,IF(P463='Menu tendina'!A$2,'2. Private'!M463,0))))</f>
        <v>1.5</v>
      </c>
    </row>
    <row r="464" spans="1:20" x14ac:dyDescent="0.25">
      <c r="A464" s="9" t="s">
        <v>6347</v>
      </c>
      <c r="B464" s="9" t="s">
        <v>6339</v>
      </c>
      <c r="C464" s="11">
        <v>334</v>
      </c>
      <c r="D464" s="11">
        <v>3426</v>
      </c>
      <c r="E464" s="11">
        <v>179</v>
      </c>
      <c r="F464" s="256">
        <v>5000</v>
      </c>
      <c r="G464" s="161" t="s">
        <v>1076</v>
      </c>
      <c r="H464" s="36" t="s">
        <v>1089</v>
      </c>
      <c r="I464" s="11" t="s">
        <v>1042</v>
      </c>
      <c r="J464" s="9"/>
      <c r="K464" s="11" t="s">
        <v>0</v>
      </c>
      <c r="L464" s="11">
        <v>40</v>
      </c>
      <c r="M464" s="21">
        <v>1.5</v>
      </c>
      <c r="N464" s="21">
        <v>0.8</v>
      </c>
      <c r="P464" s="11" t="s">
        <v>4167</v>
      </c>
      <c r="Q464" s="11" t="s">
        <v>4171</v>
      </c>
      <c r="R464" s="150"/>
      <c r="T464" s="21">
        <f>IF(P464='Menu tendina'!A$5,0,IF(P464='Menu tendina'!A$4,'2. Private'!N464/2,IF(P464='Menu tendina'!A$3,'2. Private'!N464,IF(P464='Menu tendina'!A$2,'2. Private'!M464,0))))</f>
        <v>1.5</v>
      </c>
    </row>
    <row r="465" spans="1:20" x14ac:dyDescent="0.25">
      <c r="A465" s="9" t="s">
        <v>6347</v>
      </c>
      <c r="B465" s="9" t="s">
        <v>6339</v>
      </c>
      <c r="C465" s="11">
        <v>335</v>
      </c>
      <c r="D465" s="11">
        <v>3428</v>
      </c>
      <c r="E465" s="11">
        <v>188</v>
      </c>
      <c r="F465" s="256">
        <v>5000</v>
      </c>
      <c r="G465" s="161" t="s">
        <v>1076</v>
      </c>
      <c r="H465" s="36" t="s">
        <v>1091</v>
      </c>
      <c r="I465" s="11" t="s">
        <v>112</v>
      </c>
      <c r="J465" s="9"/>
      <c r="K465" s="11" t="s">
        <v>0</v>
      </c>
      <c r="L465" s="11">
        <v>40</v>
      </c>
      <c r="M465" s="21">
        <v>1.5</v>
      </c>
      <c r="N465" s="21">
        <v>0.8</v>
      </c>
      <c r="P465" s="11" t="s">
        <v>4167</v>
      </c>
      <c r="Q465" s="11" t="s">
        <v>4171</v>
      </c>
      <c r="R465" s="150"/>
      <c r="T465" s="21">
        <f>IF(P465='Menu tendina'!A$5,0,IF(P465='Menu tendina'!A$4,'2. Private'!N465/2,IF(P465='Menu tendina'!A$3,'2. Private'!N465,IF(P465='Menu tendina'!A$2,'2. Private'!M465,0))))</f>
        <v>1.5</v>
      </c>
    </row>
    <row r="466" spans="1:20" x14ac:dyDescent="0.25">
      <c r="A466" s="9" t="s">
        <v>6347</v>
      </c>
      <c r="B466" s="9" t="s">
        <v>6339</v>
      </c>
      <c r="C466" s="11">
        <v>336</v>
      </c>
      <c r="D466" s="11">
        <v>3430</v>
      </c>
      <c r="E466" s="11">
        <v>181</v>
      </c>
      <c r="F466" s="256">
        <v>5000</v>
      </c>
      <c r="G466" s="161" t="s">
        <v>1076</v>
      </c>
      <c r="H466" s="36" t="s">
        <v>1093</v>
      </c>
      <c r="I466" s="11" t="s">
        <v>797</v>
      </c>
      <c r="J466" s="9"/>
      <c r="K466" s="11" t="s">
        <v>0</v>
      </c>
      <c r="L466" s="11">
        <v>40</v>
      </c>
      <c r="M466" s="21">
        <v>1.5</v>
      </c>
      <c r="N466" s="21">
        <v>0.8</v>
      </c>
      <c r="P466" s="11" t="s">
        <v>4167</v>
      </c>
      <c r="Q466" s="11" t="s">
        <v>4171</v>
      </c>
      <c r="R466" s="150"/>
      <c r="T466" s="21">
        <f>IF(P466='Menu tendina'!A$5,0,IF(P466='Menu tendina'!A$4,'2. Private'!N466/2,IF(P466='Menu tendina'!A$3,'2. Private'!N466,IF(P466='Menu tendina'!A$2,'2. Private'!M466,0))))</f>
        <v>1.5</v>
      </c>
    </row>
    <row r="467" spans="1:20" x14ac:dyDescent="0.25">
      <c r="A467" s="9" t="s">
        <v>6347</v>
      </c>
      <c r="B467" s="9" t="s">
        <v>6339</v>
      </c>
      <c r="C467" s="11">
        <v>337</v>
      </c>
      <c r="D467" s="11">
        <v>3429</v>
      </c>
      <c r="E467" s="11">
        <v>187</v>
      </c>
      <c r="F467" s="256">
        <v>5000</v>
      </c>
      <c r="G467" s="161" t="s">
        <v>1076</v>
      </c>
      <c r="H467" s="36" t="s">
        <v>1095</v>
      </c>
      <c r="I467" s="11" t="s">
        <v>112</v>
      </c>
      <c r="J467" s="9"/>
      <c r="K467" s="11" t="s">
        <v>0</v>
      </c>
      <c r="L467" s="11">
        <v>35</v>
      </c>
      <c r="M467" s="21">
        <v>1.5</v>
      </c>
      <c r="N467" s="21">
        <v>0.8</v>
      </c>
      <c r="P467" s="11" t="s">
        <v>4167</v>
      </c>
      <c r="Q467" s="11" t="s">
        <v>4171</v>
      </c>
      <c r="R467" s="150"/>
      <c r="T467" s="21">
        <f>IF(P467='Menu tendina'!A$5,0,IF(P467='Menu tendina'!A$4,'2. Private'!N467/2,IF(P467='Menu tendina'!A$3,'2. Private'!N467,IF(P467='Menu tendina'!A$2,'2. Private'!M467,0))))</f>
        <v>1.5</v>
      </c>
    </row>
    <row r="468" spans="1:20" x14ac:dyDescent="0.25">
      <c r="A468" s="9" t="s">
        <v>6347</v>
      </c>
      <c r="B468" s="9" t="s">
        <v>6339</v>
      </c>
      <c r="C468" s="11">
        <v>338</v>
      </c>
      <c r="D468" s="11">
        <v>3437</v>
      </c>
      <c r="E468" s="11">
        <v>189</v>
      </c>
      <c r="F468" s="256">
        <v>5000</v>
      </c>
      <c r="G468" s="161" t="s">
        <v>1076</v>
      </c>
      <c r="H468" s="36" t="s">
        <v>1097</v>
      </c>
      <c r="I468" s="11" t="s">
        <v>112</v>
      </c>
      <c r="J468" s="9"/>
      <c r="K468" s="11" t="s">
        <v>0</v>
      </c>
      <c r="L468" s="11">
        <v>32</v>
      </c>
      <c r="M468" s="21">
        <v>1.5</v>
      </c>
      <c r="N468" s="21">
        <v>0.8</v>
      </c>
      <c r="P468" s="11" t="s">
        <v>4167</v>
      </c>
      <c r="Q468" s="11" t="s">
        <v>4171</v>
      </c>
      <c r="R468" s="150"/>
      <c r="T468" s="21">
        <f>IF(P468='Menu tendina'!A$5,0,IF(P468='Menu tendina'!A$4,'2. Private'!N468/2,IF(P468='Menu tendina'!A$3,'2. Private'!N468,IF(P468='Menu tendina'!A$2,'2. Private'!M468,0))))</f>
        <v>1.5</v>
      </c>
    </row>
    <row r="469" spans="1:20" x14ac:dyDescent="0.25">
      <c r="A469" s="9" t="s">
        <v>6347</v>
      </c>
      <c r="B469" s="9" t="s">
        <v>6339</v>
      </c>
      <c r="C469" s="11">
        <v>339</v>
      </c>
      <c r="D469" s="11">
        <v>3432</v>
      </c>
      <c r="E469" s="11">
        <v>190</v>
      </c>
      <c r="F469" s="256">
        <v>10000</v>
      </c>
      <c r="G469" s="161" t="s">
        <v>1076</v>
      </c>
      <c r="H469" s="36" t="s">
        <v>1098</v>
      </c>
      <c r="I469" s="11" t="s">
        <v>112</v>
      </c>
      <c r="J469" s="9"/>
      <c r="K469" s="11" t="s">
        <v>0</v>
      </c>
      <c r="L469" s="11">
        <v>35</v>
      </c>
      <c r="M469" s="21">
        <v>1.5</v>
      </c>
      <c r="N469" s="21">
        <v>0.8</v>
      </c>
      <c r="P469" s="11" t="s">
        <v>4167</v>
      </c>
      <c r="Q469" s="11" t="s">
        <v>4171</v>
      </c>
      <c r="R469" s="150"/>
      <c r="T469" s="21">
        <f>IF(P469='Menu tendina'!A$5,0,IF(P469='Menu tendina'!A$4,'2. Private'!N469/2,IF(P469='Menu tendina'!A$3,'2. Private'!N469,IF(P469='Menu tendina'!A$2,'2. Private'!M469,0))))</f>
        <v>1.5</v>
      </c>
    </row>
    <row r="470" spans="1:20" x14ac:dyDescent="0.25">
      <c r="A470" s="9" t="s">
        <v>6347</v>
      </c>
      <c r="B470" s="9" t="s">
        <v>6339</v>
      </c>
      <c r="C470" s="11">
        <v>340</v>
      </c>
      <c r="D470" s="11">
        <v>3433</v>
      </c>
      <c r="E470" s="11">
        <v>182</v>
      </c>
      <c r="F470" s="256">
        <v>5000</v>
      </c>
      <c r="G470" s="161" t="s">
        <v>1076</v>
      </c>
      <c r="H470" s="36" t="s">
        <v>1100</v>
      </c>
      <c r="I470" s="11" t="s">
        <v>1042</v>
      </c>
      <c r="J470" s="9"/>
      <c r="K470" s="11" t="s">
        <v>0</v>
      </c>
      <c r="L470" s="11">
        <v>40</v>
      </c>
      <c r="M470" s="21">
        <v>1.5</v>
      </c>
      <c r="N470" s="21">
        <v>0.8</v>
      </c>
      <c r="P470" s="11" t="s">
        <v>4167</v>
      </c>
      <c r="Q470" s="11" t="s">
        <v>4171</v>
      </c>
      <c r="R470" s="150"/>
      <c r="T470" s="21">
        <f>IF(P470='Menu tendina'!A$5,0,IF(P470='Menu tendina'!A$4,'2. Private'!N470/2,IF(P470='Menu tendina'!A$3,'2. Private'!N470,IF(P470='Menu tendina'!A$2,'2. Private'!M470,0))))</f>
        <v>1.5</v>
      </c>
    </row>
    <row r="471" spans="1:20" x14ac:dyDescent="0.25">
      <c r="A471" s="9" t="s">
        <v>6347</v>
      </c>
      <c r="B471" s="9" t="s">
        <v>6339</v>
      </c>
      <c r="C471" s="11">
        <v>341</v>
      </c>
      <c r="D471" s="11">
        <v>3438</v>
      </c>
      <c r="E471" s="11">
        <v>183</v>
      </c>
      <c r="F471" s="256">
        <v>5000</v>
      </c>
      <c r="G471" s="161" t="s">
        <v>1076</v>
      </c>
      <c r="H471" s="36" t="s">
        <v>1101</v>
      </c>
      <c r="I471" s="11" t="s">
        <v>1042</v>
      </c>
      <c r="J471" s="9"/>
      <c r="K471" s="11" t="s">
        <v>0</v>
      </c>
      <c r="L471" s="11">
        <v>32</v>
      </c>
      <c r="M471" s="21">
        <v>1.5</v>
      </c>
      <c r="N471" s="21">
        <v>0.8</v>
      </c>
      <c r="P471" s="11" t="s">
        <v>4167</v>
      </c>
      <c r="Q471" s="11" t="s">
        <v>4171</v>
      </c>
      <c r="R471" s="150"/>
      <c r="T471" s="21">
        <f>IF(P471='Menu tendina'!A$5,0,IF(P471='Menu tendina'!A$4,'2. Private'!N471/2,IF(P471='Menu tendina'!A$3,'2. Private'!N471,IF(P471='Menu tendina'!A$2,'2. Private'!M471,0))))</f>
        <v>1.5</v>
      </c>
    </row>
    <row r="472" spans="1:20" x14ac:dyDescent="0.25">
      <c r="A472" s="9" t="s">
        <v>6347</v>
      </c>
      <c r="B472" s="9" t="s">
        <v>6339</v>
      </c>
      <c r="C472" s="11">
        <v>342</v>
      </c>
      <c r="D472" s="11">
        <v>3431</v>
      </c>
      <c r="E472" s="11">
        <v>180</v>
      </c>
      <c r="F472" s="256">
        <v>5000</v>
      </c>
      <c r="G472" s="161" t="s">
        <v>1076</v>
      </c>
      <c r="H472" s="36" t="s">
        <v>1102</v>
      </c>
      <c r="I472" s="11" t="s">
        <v>1042</v>
      </c>
      <c r="J472" s="9"/>
      <c r="K472" s="11" t="s">
        <v>0</v>
      </c>
      <c r="L472" s="11">
        <v>34</v>
      </c>
      <c r="M472" s="21">
        <v>1.5</v>
      </c>
      <c r="N472" s="21">
        <v>0.8</v>
      </c>
      <c r="P472" s="11" t="s">
        <v>4167</v>
      </c>
      <c r="Q472" s="11" t="s">
        <v>4171</v>
      </c>
      <c r="R472" s="150"/>
      <c r="T472" s="21">
        <f>IF(P472='Menu tendina'!A$5,0,IF(P472='Menu tendina'!A$4,'2. Private'!N472/2,IF(P472='Menu tendina'!A$3,'2. Private'!N472,IF(P472='Menu tendina'!A$2,'2. Private'!M472,0))))</f>
        <v>1.5</v>
      </c>
    </row>
    <row r="473" spans="1:20" x14ac:dyDescent="0.25">
      <c r="A473" s="9" t="s">
        <v>6347</v>
      </c>
      <c r="B473" s="9" t="s">
        <v>6339</v>
      </c>
      <c r="C473" s="11">
        <v>343</v>
      </c>
      <c r="D473" s="11">
        <v>3435</v>
      </c>
      <c r="E473" s="11">
        <v>195</v>
      </c>
      <c r="F473" s="256">
        <v>5000</v>
      </c>
      <c r="G473" s="161" t="s">
        <v>1104</v>
      </c>
      <c r="H473" s="36" t="s">
        <v>1105</v>
      </c>
      <c r="I473" s="11" t="s">
        <v>1042</v>
      </c>
      <c r="J473" s="9"/>
      <c r="K473" s="11" t="s">
        <v>0</v>
      </c>
      <c r="L473" s="11">
        <v>45</v>
      </c>
      <c r="M473" s="21">
        <v>1</v>
      </c>
      <c r="N473" s="21">
        <v>0.5</v>
      </c>
      <c r="P473" s="11" t="s">
        <v>4167</v>
      </c>
      <c r="Q473" s="11" t="s">
        <v>4171</v>
      </c>
      <c r="R473" s="150"/>
      <c r="T473" s="21">
        <f>IF(P473='Menu tendina'!A$5,0,IF(P473='Menu tendina'!A$4,'2. Private'!N473/2,IF(P473='Menu tendina'!A$3,'2. Private'!N473,IF(P473='Menu tendina'!A$2,'2. Private'!M473,0))))</f>
        <v>1</v>
      </c>
    </row>
    <row r="474" spans="1:20" x14ac:dyDescent="0.25">
      <c r="A474" s="9" t="s">
        <v>6347</v>
      </c>
      <c r="B474" s="9" t="s">
        <v>6339</v>
      </c>
      <c r="C474" s="11">
        <v>344</v>
      </c>
      <c r="D474" s="11">
        <v>3436</v>
      </c>
      <c r="E474" s="11">
        <v>194</v>
      </c>
      <c r="F474" s="256">
        <v>5000</v>
      </c>
      <c r="G474" s="161" t="s">
        <v>1104</v>
      </c>
      <c r="H474" s="36" t="s">
        <v>1106</v>
      </c>
      <c r="I474" s="11" t="s">
        <v>797</v>
      </c>
      <c r="J474" s="9"/>
      <c r="K474" s="11" t="s">
        <v>0</v>
      </c>
      <c r="L474" s="11">
        <v>35</v>
      </c>
      <c r="M474" s="21">
        <v>1.5</v>
      </c>
      <c r="N474" s="21">
        <v>0.8</v>
      </c>
      <c r="P474" s="11" t="s">
        <v>4167</v>
      </c>
      <c r="Q474" s="11" t="s">
        <v>4171</v>
      </c>
      <c r="R474" s="150"/>
      <c r="T474" s="21">
        <f>IF(P474='Menu tendina'!A$5,0,IF(P474='Menu tendina'!A$4,'2. Private'!N474/2,IF(P474='Menu tendina'!A$3,'2. Private'!N474,IF(P474='Menu tendina'!A$2,'2. Private'!M474,0))))</f>
        <v>1.5</v>
      </c>
    </row>
    <row r="475" spans="1:20" x14ac:dyDescent="0.25">
      <c r="A475" s="9" t="s">
        <v>6347</v>
      </c>
      <c r="B475" s="9" t="s">
        <v>6339</v>
      </c>
      <c r="C475" s="11">
        <v>345</v>
      </c>
      <c r="D475" s="11">
        <v>3434</v>
      </c>
      <c r="E475" s="11">
        <v>191</v>
      </c>
      <c r="F475" s="256">
        <v>5000</v>
      </c>
      <c r="G475" s="161" t="s">
        <v>1104</v>
      </c>
      <c r="H475" s="36" t="s">
        <v>1108</v>
      </c>
      <c r="I475" s="11" t="s">
        <v>112</v>
      </c>
      <c r="J475" s="9"/>
      <c r="K475" s="11" t="s">
        <v>0</v>
      </c>
      <c r="L475" s="11">
        <v>32</v>
      </c>
      <c r="M475" s="21">
        <v>1.5</v>
      </c>
      <c r="N475" s="21">
        <v>0.8</v>
      </c>
      <c r="P475" s="11" t="s">
        <v>4167</v>
      </c>
      <c r="Q475" s="11" t="s">
        <v>4171</v>
      </c>
      <c r="R475" s="150"/>
      <c r="T475" s="21">
        <f>IF(P475='Menu tendina'!A$5,0,IF(P475='Menu tendina'!A$4,'2. Private'!N475/2,IF(P475='Menu tendina'!A$3,'2. Private'!N475,IF(P475='Menu tendina'!A$2,'2. Private'!M475,0))))</f>
        <v>1.5</v>
      </c>
    </row>
    <row r="476" spans="1:20" x14ac:dyDescent="0.25">
      <c r="A476" s="9" t="s">
        <v>6347</v>
      </c>
      <c r="B476" s="9" t="s">
        <v>6339</v>
      </c>
      <c r="C476" s="11">
        <v>346</v>
      </c>
      <c r="D476" s="11">
        <v>3439</v>
      </c>
      <c r="E476" s="11">
        <v>193</v>
      </c>
      <c r="F476" s="256">
        <v>5000</v>
      </c>
      <c r="G476" s="161" t="s">
        <v>1104</v>
      </c>
      <c r="H476" s="36" t="s">
        <v>1110</v>
      </c>
      <c r="I476" s="11" t="s">
        <v>797</v>
      </c>
      <c r="J476" s="9"/>
      <c r="K476" s="11" t="s">
        <v>0</v>
      </c>
      <c r="L476" s="11">
        <v>40</v>
      </c>
      <c r="M476" s="21">
        <v>1.5</v>
      </c>
      <c r="N476" s="21">
        <v>0.8</v>
      </c>
      <c r="P476" s="11" t="s">
        <v>4167</v>
      </c>
      <c r="Q476" s="11" t="s">
        <v>4171</v>
      </c>
      <c r="R476" s="150"/>
      <c r="T476" s="21">
        <f>IF(P476='Menu tendina'!A$5,0,IF(P476='Menu tendina'!A$4,'2. Private'!N476/2,IF(P476='Menu tendina'!A$3,'2. Private'!N476,IF(P476='Menu tendina'!A$2,'2. Private'!M476,0))))</f>
        <v>1.5</v>
      </c>
    </row>
    <row r="477" spans="1:20" x14ac:dyDescent="0.25">
      <c r="A477" s="9" t="s">
        <v>6347</v>
      </c>
      <c r="B477" s="9" t="s">
        <v>6339</v>
      </c>
      <c r="C477" s="11">
        <v>347</v>
      </c>
      <c r="D477" s="11">
        <v>3441</v>
      </c>
      <c r="E477" s="11">
        <v>192</v>
      </c>
      <c r="F477" s="256">
        <v>5000</v>
      </c>
      <c r="G477" s="161" t="s">
        <v>1104</v>
      </c>
      <c r="H477" s="36" t="s">
        <v>1102</v>
      </c>
      <c r="I477" s="11" t="s">
        <v>797</v>
      </c>
      <c r="J477" s="9"/>
      <c r="K477" s="11" t="s">
        <v>0</v>
      </c>
      <c r="L477" s="11">
        <v>35</v>
      </c>
      <c r="M477" s="21">
        <v>1.5</v>
      </c>
      <c r="N477" s="21">
        <v>0.8</v>
      </c>
      <c r="P477" s="11" t="s">
        <v>4167</v>
      </c>
      <c r="Q477" s="11" t="s">
        <v>4171</v>
      </c>
      <c r="R477" s="150"/>
      <c r="T477" s="21">
        <f>IF(P477='Menu tendina'!A$5,0,IF(P477='Menu tendina'!A$4,'2. Private'!N477/2,IF(P477='Menu tendina'!A$3,'2. Private'!N477,IF(P477='Menu tendina'!A$2,'2. Private'!M477,0))))</f>
        <v>1.5</v>
      </c>
    </row>
    <row r="478" spans="1:20" x14ac:dyDescent="0.25">
      <c r="A478" s="15" t="s">
        <v>6347</v>
      </c>
      <c r="B478" s="15" t="s">
        <v>6339</v>
      </c>
      <c r="C478" s="16" t="s">
        <v>1113</v>
      </c>
      <c r="D478" s="16" t="e">
        <v>#N/A</v>
      </c>
      <c r="E478" s="16" t="e">
        <v>#N/A</v>
      </c>
      <c r="F478" s="257">
        <v>5000</v>
      </c>
      <c r="G478" s="259" t="s">
        <v>1104</v>
      </c>
      <c r="H478" s="37" t="s">
        <v>6338</v>
      </c>
      <c r="I478" s="16" t="s">
        <v>797</v>
      </c>
      <c r="J478" s="15"/>
      <c r="K478" s="16" t="s">
        <v>4074</v>
      </c>
      <c r="L478" s="16" t="s">
        <v>0</v>
      </c>
      <c r="M478" s="22">
        <v>450</v>
      </c>
      <c r="N478" s="22">
        <v>350</v>
      </c>
      <c r="P478" s="11" t="s">
        <v>4170</v>
      </c>
      <c r="Q478" s="11"/>
      <c r="R478" s="150"/>
      <c r="T478" s="21">
        <f>IF(P478='Menu tendina'!A$5,0,IF(P478='Menu tendina'!A$4,'2. Private'!N478/2,IF(P478='Menu tendina'!A$3,'2. Private'!N478,IF(P478='Menu tendina'!A$2,'2. Private'!M478,0))))</f>
        <v>0</v>
      </c>
    </row>
    <row r="479" spans="1:20" x14ac:dyDescent="0.25">
      <c r="A479" s="9" t="s">
        <v>6347</v>
      </c>
      <c r="B479" s="9" t="s">
        <v>6339</v>
      </c>
      <c r="C479" s="11">
        <v>348</v>
      </c>
      <c r="D479" s="11">
        <v>3440</v>
      </c>
      <c r="E479" s="11">
        <v>196</v>
      </c>
      <c r="F479" s="256">
        <v>5000</v>
      </c>
      <c r="G479" s="161" t="s">
        <v>1104</v>
      </c>
      <c r="H479" s="36" t="s">
        <v>1114</v>
      </c>
      <c r="I479" s="11" t="s">
        <v>797</v>
      </c>
      <c r="J479" s="9"/>
      <c r="K479" s="11" t="s">
        <v>0</v>
      </c>
      <c r="L479" s="11">
        <v>42</v>
      </c>
      <c r="M479" s="21">
        <v>1</v>
      </c>
      <c r="N479" s="21">
        <v>0.5</v>
      </c>
      <c r="P479" s="11" t="s">
        <v>4167</v>
      </c>
      <c r="Q479" s="11" t="s">
        <v>4171</v>
      </c>
      <c r="R479" s="150"/>
      <c r="T479" s="21">
        <f>IF(P479='Menu tendina'!A$5,0,IF(P479='Menu tendina'!A$4,'2. Private'!N479/2,IF(P479='Menu tendina'!A$3,'2. Private'!N479,IF(P479='Menu tendina'!A$2,'2. Private'!M479,0))))</f>
        <v>1</v>
      </c>
    </row>
    <row r="480" spans="1:20" x14ac:dyDescent="0.25">
      <c r="A480" s="9" t="s">
        <v>6347</v>
      </c>
      <c r="B480" s="9" t="s">
        <v>6339</v>
      </c>
      <c r="C480" s="11">
        <v>349</v>
      </c>
      <c r="D480" s="11">
        <v>2692</v>
      </c>
      <c r="E480" s="11">
        <v>197</v>
      </c>
      <c r="F480" s="256">
        <v>2000</v>
      </c>
      <c r="G480" s="161" t="s">
        <v>1104</v>
      </c>
      <c r="H480" s="36" t="s">
        <v>936</v>
      </c>
      <c r="I480" s="11" t="s">
        <v>1042</v>
      </c>
      <c r="J480" s="9"/>
      <c r="K480" s="11" t="s">
        <v>0</v>
      </c>
      <c r="L480" s="11">
        <v>115</v>
      </c>
      <c r="M480" s="21">
        <v>1</v>
      </c>
      <c r="N480" s="21">
        <v>0.5</v>
      </c>
      <c r="P480" s="11" t="s">
        <v>4167</v>
      </c>
      <c r="Q480" s="11" t="s">
        <v>4171</v>
      </c>
      <c r="R480" s="150"/>
      <c r="T480" s="21">
        <f>IF(P480='Menu tendina'!A$5,0,IF(P480='Menu tendina'!A$4,'2. Private'!N480/2,IF(P480='Menu tendina'!A$3,'2. Private'!N480,IF(P480='Menu tendina'!A$2,'2. Private'!M480,0))))</f>
        <v>1</v>
      </c>
    </row>
  </sheetData>
  <sheetProtection autoFilter="0"/>
  <protectedRanges>
    <protectedRange sqref="P1:R1048576" name="Collezione"/>
    <protectedRange sqref="A1:XFD1" name="Intervallo2"/>
  </protectedRanges>
  <autoFilter ref="A1:S480" xr:uid="{505C4E07-6679-4ADF-AF6D-EE6883860D62}"/>
  <phoneticPr fontId="5" type="noConversion"/>
  <conditionalFormatting sqref="P1">
    <cfRule type="cellIs" dxfId="157" priority="9" operator="equal">
      <formula>"Usata"</formula>
    </cfRule>
    <cfRule type="cellIs" dxfId="156" priority="10" operator="equal">
      <formula>"2a Scelta"</formula>
    </cfRule>
    <cfRule type="cellIs" dxfId="155" priority="11" operator="equal">
      <formula>"Manca"</formula>
    </cfRule>
    <cfRule type="cellIs" dxfId="154" priority="12" operator="equal">
      <formula>"Nuova"</formula>
    </cfRule>
  </conditionalFormatting>
  <dataValidations count="1">
    <dataValidation type="list" allowBlank="1" showInputMessage="1" showErrorMessage="1" sqref="P1" xr:uid="{82BE712C-9CCA-4815-8814-95E7DFF5DCD6}">
      <formula1>"Nuova,Usata,2a Scelta,Manca"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" operator="equal" id="{1B8EA7D5-4237-4398-ACD9-23D115B5567F}">
            <xm:f>'Menu tendina'!$A$5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6" operator="equal" id="{0797A489-021E-4B6C-B257-1C66CCE3D547}">
            <xm:f>'Menu tendina'!$A$4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7" operator="equal" id="{70ED871D-7ABA-4F52-A1D5-4088DCD07142}">
            <xm:f>'Menu tendina'!$A$3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" operator="equal" id="{9E8F507D-B479-478E-90EB-3955F29E8EC9}">
            <xm:f>'Menu tendina'!$A$2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P2:P480</xm:sqref>
        </x14:conditionalFormatting>
        <x14:conditionalFormatting xmlns:xm="http://schemas.microsoft.com/office/excel/2006/main">
          <x14:cfRule type="cellIs" priority="1" operator="equal" id="{13C2CD16-87CD-49A6-80D7-98606E65A8B0}">
            <xm:f>'Menu tendina'!$B$5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2" operator="equal" id="{C68D6BDA-681F-4A5E-B941-1CE38BC43CC9}">
            <xm:f>'Menu tendina'!$B$4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" operator="equal" id="{4D4603A8-2CE3-4121-ABDA-49DC6768506A}">
            <xm:f>'Menu tendina'!$B$3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4" operator="equal" id="{7D02E614-C11D-4371-B995-C9705E351559}">
            <xm:f>'Menu tendina'!$B$2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Q2:R480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5AF2B49-E000-4DE5-A424-366599A37087}">
          <x14:formula1>
            <xm:f>'Menu tendina'!$A$2:$A$5</xm:f>
          </x14:formula1>
          <xm:sqref>P2:P480</xm:sqref>
        </x14:dataValidation>
        <x14:dataValidation type="list" allowBlank="1" showInputMessage="1" showErrorMessage="1" xr:uid="{D7955B5C-904D-4AD7-BED2-A04C996BE463}">
          <x14:formula1>
            <xm:f>'Menu tendina'!$B$2:$B$6</xm:f>
          </x14:formula1>
          <xm:sqref>Q2:Q480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BF4B-9B5C-47A2-A45D-256194B89AFD}">
  <sheetPr>
    <tabColor rgb="FF009999"/>
  </sheetPr>
  <dimension ref="A1:T443"/>
  <sheetViews>
    <sheetView zoomScale="71" zoomScaleNormal="70" workbookViewId="0">
      <pane xSplit="3" ySplit="1" topLeftCell="H188" activePane="bottomRight" state="frozen"/>
      <selection activeCell="F4" sqref="F4"/>
      <selection pane="topRight" activeCell="F4" sqref="F4"/>
      <selection pane="bottomLeft" activeCell="F4" sqref="F4"/>
      <selection pane="bottomRight" activeCell="A189" sqref="A189:XFD189"/>
    </sheetView>
  </sheetViews>
  <sheetFormatPr defaultColWidth="8.83203125" defaultRowHeight="12.5" x14ac:dyDescent="0.25"/>
  <cols>
    <col min="1" max="1" width="21.08203125" style="2" hidden="1" customWidth="1"/>
    <col min="2" max="2" width="15.5" style="2" bestFit="1" customWidth="1"/>
    <col min="3" max="3" width="9.5" style="12" customWidth="1"/>
    <col min="4" max="4" width="8.4140625" style="2" customWidth="1"/>
    <col min="5" max="5" width="12.5" style="2" hidden="1" customWidth="1"/>
    <col min="6" max="6" width="10.33203125" style="2" customWidth="1"/>
    <col min="7" max="7" width="11" style="262" bestFit="1" customWidth="1"/>
    <col min="8" max="8" width="37.1640625" style="2" customWidth="1"/>
    <col min="9" max="9" width="5.5" style="2" customWidth="1"/>
    <col min="10" max="10" width="68.5" style="2" customWidth="1"/>
    <col min="11" max="11" width="8.83203125" style="12" customWidth="1"/>
    <col min="12" max="12" width="8.83203125" style="254"/>
    <col min="13" max="13" width="13.08203125" style="23" customWidth="1"/>
    <col min="14" max="14" width="13.08203125" style="2" customWidth="1"/>
    <col min="15" max="15" width="1.9140625" style="2" customWidth="1"/>
    <col min="16" max="16" width="12.5" style="12" customWidth="1"/>
    <col min="17" max="17" width="15.4140625" style="12" bestFit="1" customWidth="1"/>
    <col min="18" max="18" width="20.5" style="151" bestFit="1" customWidth="1"/>
    <col min="19" max="19" width="1.4140625" style="2" customWidth="1"/>
    <col min="20" max="20" width="13.08203125" style="23" customWidth="1"/>
    <col min="21" max="16384" width="8.83203125" style="2"/>
  </cols>
  <sheetData>
    <row r="1" spans="1:20" ht="25" x14ac:dyDescent="0.25">
      <c r="A1" s="3" t="s">
        <v>4037</v>
      </c>
      <c r="B1" s="4" t="s">
        <v>4049</v>
      </c>
      <c r="C1" s="4" t="s">
        <v>4038</v>
      </c>
      <c r="D1" s="5" t="s">
        <v>4039</v>
      </c>
      <c r="E1" s="5" t="s">
        <v>4050</v>
      </c>
      <c r="F1" s="5" t="s">
        <v>4051</v>
      </c>
      <c r="G1" s="229" t="s">
        <v>4040</v>
      </c>
      <c r="H1" s="5" t="s">
        <v>4041</v>
      </c>
      <c r="I1" s="5" t="s">
        <v>4043</v>
      </c>
      <c r="J1" s="8" t="s">
        <v>4045</v>
      </c>
      <c r="K1" s="5" t="s">
        <v>4042</v>
      </c>
      <c r="L1" s="251" t="s">
        <v>4044</v>
      </c>
      <c r="M1" s="7" t="s">
        <v>4052</v>
      </c>
      <c r="N1" s="7" t="s">
        <v>4053</v>
      </c>
      <c r="O1" s="1"/>
      <c r="P1" s="10" t="s">
        <v>4046</v>
      </c>
      <c r="Q1" s="8" t="s">
        <v>4054</v>
      </c>
      <c r="R1" s="8" t="s">
        <v>8599</v>
      </c>
      <c r="S1" s="1"/>
      <c r="T1" s="7" t="s">
        <v>4174</v>
      </c>
    </row>
    <row r="2" spans="1:20" x14ac:dyDescent="0.25">
      <c r="A2" s="9" t="s">
        <v>7620</v>
      </c>
      <c r="B2" s="9" t="s">
        <v>4268</v>
      </c>
      <c r="C2" s="11">
        <v>1</v>
      </c>
      <c r="D2" s="11">
        <v>1101</v>
      </c>
      <c r="E2" s="11">
        <v>1</v>
      </c>
      <c r="F2" s="260">
        <v>5000</v>
      </c>
      <c r="G2" s="263" t="s">
        <v>157</v>
      </c>
      <c r="H2" s="9" t="s">
        <v>370</v>
      </c>
      <c r="I2" s="9" t="s">
        <v>2</v>
      </c>
      <c r="J2" s="9" t="s">
        <v>4270</v>
      </c>
      <c r="K2" s="11" t="s">
        <v>0</v>
      </c>
      <c r="L2" s="252">
        <v>150</v>
      </c>
      <c r="M2" s="21">
        <v>45</v>
      </c>
      <c r="N2" s="21">
        <v>10</v>
      </c>
      <c r="P2" s="11" t="s">
        <v>4167</v>
      </c>
      <c r="Q2" s="11" t="s">
        <v>4172</v>
      </c>
      <c r="R2" s="150"/>
      <c r="T2" s="21">
        <f>IF(P2='Menu tendina'!A$5,0,IF(P2='Menu tendina'!A$4,'3. SIP'!N2/2,IF(P2='Menu tendina'!A$3,'3. SIP'!N2,IF(P2='Menu tendina'!A$2,'3. SIP'!M2,0))))</f>
        <v>45</v>
      </c>
    </row>
    <row r="3" spans="1:20" x14ac:dyDescent="0.25">
      <c r="A3" s="15" t="s">
        <v>7620</v>
      </c>
      <c r="B3" s="15" t="s">
        <v>4268</v>
      </c>
      <c r="C3" s="16" t="s">
        <v>1117</v>
      </c>
      <c r="D3" s="16" t="s">
        <v>4301</v>
      </c>
      <c r="E3" s="16" t="s">
        <v>1117</v>
      </c>
      <c r="F3" s="261">
        <v>5000</v>
      </c>
      <c r="G3" s="264" t="s">
        <v>157</v>
      </c>
      <c r="H3" s="15" t="s">
        <v>370</v>
      </c>
      <c r="I3" s="15" t="s">
        <v>2</v>
      </c>
      <c r="J3" s="15" t="s">
        <v>4271</v>
      </c>
      <c r="K3" s="16" t="s">
        <v>4074</v>
      </c>
      <c r="L3" s="253" t="s">
        <v>0</v>
      </c>
      <c r="M3" s="22">
        <v>45</v>
      </c>
      <c r="N3" s="22">
        <v>10</v>
      </c>
      <c r="P3" s="16" t="s">
        <v>4167</v>
      </c>
      <c r="Q3" s="16" t="s">
        <v>4172</v>
      </c>
      <c r="R3" s="157"/>
      <c r="T3" s="21">
        <f>IF(P3='Menu tendina'!A$5,0,IF(P3='Menu tendina'!A$4,'3. SIP'!N3/2,IF(P3='Menu tendina'!A$3,'3. SIP'!N3,IF(P3='Menu tendina'!A$2,'3. SIP'!M3,0))))</f>
        <v>45</v>
      </c>
    </row>
    <row r="4" spans="1:20" x14ac:dyDescent="0.25">
      <c r="A4" s="9" t="s">
        <v>7620</v>
      </c>
      <c r="B4" s="9" t="s">
        <v>4268</v>
      </c>
      <c r="C4" s="11">
        <v>2</v>
      </c>
      <c r="D4" s="11">
        <v>1102</v>
      </c>
      <c r="E4" s="11">
        <v>2</v>
      </c>
      <c r="F4" s="260">
        <v>10000</v>
      </c>
      <c r="G4" s="263" t="s">
        <v>157</v>
      </c>
      <c r="H4" s="9" t="s">
        <v>370</v>
      </c>
      <c r="I4" s="9" t="s">
        <v>2</v>
      </c>
      <c r="J4" s="9" t="s">
        <v>4270</v>
      </c>
      <c r="K4" s="11" t="s">
        <v>0</v>
      </c>
      <c r="L4" s="252">
        <v>150</v>
      </c>
      <c r="M4" s="21">
        <v>40</v>
      </c>
      <c r="N4" s="21">
        <v>10</v>
      </c>
      <c r="P4" s="11" t="s">
        <v>4167</v>
      </c>
      <c r="Q4" s="11" t="s">
        <v>4172</v>
      </c>
      <c r="R4" s="150"/>
      <c r="T4" s="21">
        <f>IF(P4='Menu tendina'!A$5,0,IF(P4='Menu tendina'!A$4,'3. SIP'!N4/2,IF(P4='Menu tendina'!A$3,'3. SIP'!N4,IF(P4='Menu tendina'!A$2,'3. SIP'!M4,0))))</f>
        <v>40</v>
      </c>
    </row>
    <row r="5" spans="1:20" x14ac:dyDescent="0.25">
      <c r="A5" s="15" t="s">
        <v>7620</v>
      </c>
      <c r="B5" s="15" t="s">
        <v>4268</v>
      </c>
      <c r="C5" s="16" t="s">
        <v>1118</v>
      </c>
      <c r="D5" s="16" t="s">
        <v>4302</v>
      </c>
      <c r="E5" s="16" t="s">
        <v>1118</v>
      </c>
      <c r="F5" s="261">
        <v>10000</v>
      </c>
      <c r="G5" s="264" t="s">
        <v>157</v>
      </c>
      <c r="H5" s="15" t="s">
        <v>370</v>
      </c>
      <c r="I5" s="15" t="s">
        <v>2</v>
      </c>
      <c r="J5" s="15" t="s">
        <v>4269</v>
      </c>
      <c r="K5" s="16" t="s">
        <v>4074</v>
      </c>
      <c r="L5" s="253" t="s">
        <v>0</v>
      </c>
      <c r="M5" s="22">
        <v>40</v>
      </c>
      <c r="N5" s="22">
        <v>10</v>
      </c>
      <c r="P5" s="16" t="s">
        <v>4167</v>
      </c>
      <c r="Q5" s="16" t="s">
        <v>4171</v>
      </c>
      <c r="R5" s="157"/>
      <c r="T5" s="21">
        <f>IF(P5='Menu tendina'!A$5,0,IF(P5='Menu tendina'!A$4,'3. SIP'!N5/2,IF(P5='Menu tendina'!A$3,'3. SIP'!N5,IF(P5='Menu tendina'!A$2,'3. SIP'!M5,0))))</f>
        <v>40</v>
      </c>
    </row>
    <row r="6" spans="1:20" x14ac:dyDescent="0.25">
      <c r="A6" s="9" t="s">
        <v>7620</v>
      </c>
      <c r="B6" s="9" t="s">
        <v>4268</v>
      </c>
      <c r="C6" s="11">
        <v>3</v>
      </c>
      <c r="D6" s="11" t="s">
        <v>4303</v>
      </c>
      <c r="E6" s="11">
        <v>3</v>
      </c>
      <c r="F6" s="260">
        <v>5000</v>
      </c>
      <c r="G6" s="263" t="s">
        <v>157</v>
      </c>
      <c r="H6" s="9" t="s">
        <v>370</v>
      </c>
      <c r="I6" s="9" t="s">
        <v>2</v>
      </c>
      <c r="J6" s="9" t="s">
        <v>4272</v>
      </c>
      <c r="K6" s="11" t="s">
        <v>0</v>
      </c>
      <c r="L6" s="252">
        <v>200</v>
      </c>
      <c r="M6" s="21">
        <v>10</v>
      </c>
      <c r="N6" s="21">
        <v>8</v>
      </c>
      <c r="P6" s="11" t="s">
        <v>4167</v>
      </c>
      <c r="Q6" s="11" t="s">
        <v>4067</v>
      </c>
      <c r="R6" s="150"/>
      <c r="T6" s="21">
        <f>IF(P6='Menu tendina'!A$5,0,IF(P6='Menu tendina'!A$4,'3. SIP'!N6/2,IF(P6='Menu tendina'!A$3,'3. SIP'!N6,IF(P6='Menu tendina'!A$2,'3. SIP'!M6,0))))</f>
        <v>10</v>
      </c>
    </row>
    <row r="7" spans="1:20" x14ac:dyDescent="0.25">
      <c r="A7" s="9" t="s">
        <v>7620</v>
      </c>
      <c r="B7" s="9" t="s">
        <v>4268</v>
      </c>
      <c r="C7" s="11">
        <v>4</v>
      </c>
      <c r="D7" s="11" t="s">
        <v>4304</v>
      </c>
      <c r="E7" s="11">
        <v>4</v>
      </c>
      <c r="F7" s="260">
        <v>10000</v>
      </c>
      <c r="G7" s="263" t="s">
        <v>157</v>
      </c>
      <c r="H7" s="9" t="s">
        <v>370</v>
      </c>
      <c r="I7" s="9" t="s">
        <v>2</v>
      </c>
      <c r="J7" s="9" t="s">
        <v>4272</v>
      </c>
      <c r="K7" s="11" t="s">
        <v>0</v>
      </c>
      <c r="L7" s="252">
        <v>100</v>
      </c>
      <c r="M7" s="21">
        <v>50</v>
      </c>
      <c r="N7" s="21">
        <v>25</v>
      </c>
      <c r="P7" s="11" t="s">
        <v>4167</v>
      </c>
      <c r="Q7" s="11" t="s">
        <v>4067</v>
      </c>
      <c r="R7" s="150"/>
      <c r="T7" s="21">
        <f>IF(P7='Menu tendina'!A$5,0,IF(P7='Menu tendina'!A$4,'3. SIP'!N7/2,IF(P7='Menu tendina'!A$3,'3. SIP'!N7,IF(P7='Menu tendina'!A$2,'3. SIP'!M7,0))))</f>
        <v>50</v>
      </c>
    </row>
    <row r="8" spans="1:20" x14ac:dyDescent="0.25">
      <c r="A8" s="9" t="s">
        <v>7620</v>
      </c>
      <c r="B8" s="9" t="s">
        <v>4268</v>
      </c>
      <c r="C8" s="11">
        <v>5</v>
      </c>
      <c r="D8" s="11">
        <v>1103</v>
      </c>
      <c r="E8" s="11">
        <v>5</v>
      </c>
      <c r="F8" s="260">
        <v>5000</v>
      </c>
      <c r="G8" s="263" t="s">
        <v>157</v>
      </c>
      <c r="H8" s="9" t="s">
        <v>370</v>
      </c>
      <c r="I8" s="9" t="s">
        <v>2</v>
      </c>
      <c r="J8" s="9" t="s">
        <v>4273</v>
      </c>
      <c r="K8" s="11" t="s">
        <v>0</v>
      </c>
      <c r="L8" s="252" t="s">
        <v>0</v>
      </c>
      <c r="M8" s="21">
        <v>120</v>
      </c>
      <c r="N8" s="21">
        <v>70</v>
      </c>
      <c r="P8" s="11" t="s">
        <v>4167</v>
      </c>
      <c r="Q8" s="11" t="s">
        <v>4067</v>
      </c>
      <c r="R8" s="150"/>
      <c r="T8" s="21">
        <f>IF(P8='Menu tendina'!A$5,0,IF(P8='Menu tendina'!A$4,'3. SIP'!N8/2,IF(P8='Menu tendina'!A$3,'3. SIP'!N8,IF(P8='Menu tendina'!A$2,'3. SIP'!M8,0))))</f>
        <v>120</v>
      </c>
    </row>
    <row r="9" spans="1:20" x14ac:dyDescent="0.25">
      <c r="A9" s="15" t="s">
        <v>7620</v>
      </c>
      <c r="B9" s="15" t="s">
        <v>4268</v>
      </c>
      <c r="C9" s="16" t="s">
        <v>1119</v>
      </c>
      <c r="D9" s="16" t="s">
        <v>4305</v>
      </c>
      <c r="E9" s="16" t="s">
        <v>1119</v>
      </c>
      <c r="F9" s="261">
        <v>5000</v>
      </c>
      <c r="G9" s="264" t="s">
        <v>157</v>
      </c>
      <c r="H9" s="15" t="s">
        <v>370</v>
      </c>
      <c r="I9" s="15" t="s">
        <v>2</v>
      </c>
      <c r="J9" s="15" t="s">
        <v>4274</v>
      </c>
      <c r="K9" s="16" t="s">
        <v>4074</v>
      </c>
      <c r="L9" s="253">
        <v>100</v>
      </c>
      <c r="M9" s="22">
        <v>10</v>
      </c>
      <c r="N9" s="22">
        <v>6</v>
      </c>
      <c r="P9" s="16" t="s">
        <v>4167</v>
      </c>
      <c r="Q9" s="16" t="s">
        <v>4067</v>
      </c>
      <c r="R9" s="157"/>
      <c r="T9" s="21">
        <f>IF(P9='Menu tendina'!A$5,0,IF(P9='Menu tendina'!A$4,'3. SIP'!N9/2,IF(P9='Menu tendina'!A$3,'3. SIP'!N9,IF(P9='Menu tendina'!A$2,'3. SIP'!M9,0))))</f>
        <v>10</v>
      </c>
    </row>
    <row r="10" spans="1:20" x14ac:dyDescent="0.25">
      <c r="A10" s="15" t="s">
        <v>7620</v>
      </c>
      <c r="B10" s="15" t="s">
        <v>4268</v>
      </c>
      <c r="C10" s="16" t="s">
        <v>1120</v>
      </c>
      <c r="D10" s="16" t="s">
        <v>4306</v>
      </c>
      <c r="E10" s="16" t="s">
        <v>1120</v>
      </c>
      <c r="F10" s="261">
        <v>5000</v>
      </c>
      <c r="G10" s="264" t="s">
        <v>157</v>
      </c>
      <c r="H10" s="15" t="s">
        <v>370</v>
      </c>
      <c r="I10" s="15" t="s">
        <v>2</v>
      </c>
      <c r="J10" s="15" t="s">
        <v>4275</v>
      </c>
      <c r="K10" s="16" t="s">
        <v>4074</v>
      </c>
      <c r="L10" s="253">
        <v>100</v>
      </c>
      <c r="M10" s="22">
        <v>10</v>
      </c>
      <c r="N10" s="22">
        <v>6</v>
      </c>
      <c r="P10" s="16" t="s">
        <v>4167</v>
      </c>
      <c r="Q10" s="16" t="s">
        <v>4067</v>
      </c>
      <c r="R10" s="157"/>
      <c r="T10" s="21">
        <f>IF(P10='Menu tendina'!A$5,0,IF(P10='Menu tendina'!A$4,'3. SIP'!N10/2,IF(P10='Menu tendina'!A$3,'3. SIP'!N10,IF(P10='Menu tendina'!A$2,'3. SIP'!M10,0))))</f>
        <v>10</v>
      </c>
    </row>
    <row r="11" spans="1:20" x14ac:dyDescent="0.25">
      <c r="A11" s="15" t="s">
        <v>7620</v>
      </c>
      <c r="B11" s="15" t="s">
        <v>4268</v>
      </c>
      <c r="C11" s="16" t="s">
        <v>1121</v>
      </c>
      <c r="D11" s="16" t="s">
        <v>4307</v>
      </c>
      <c r="E11" s="16" t="s">
        <v>1121</v>
      </c>
      <c r="F11" s="261">
        <v>5000</v>
      </c>
      <c r="G11" s="264" t="s">
        <v>157</v>
      </c>
      <c r="H11" s="15" t="s">
        <v>370</v>
      </c>
      <c r="I11" s="15" t="s">
        <v>2</v>
      </c>
      <c r="J11" s="15" t="s">
        <v>4276</v>
      </c>
      <c r="K11" s="16" t="s">
        <v>4074</v>
      </c>
      <c r="L11" s="253">
        <v>100</v>
      </c>
      <c r="M11" s="22">
        <v>10</v>
      </c>
      <c r="N11" s="22">
        <v>6</v>
      </c>
      <c r="P11" s="16" t="s">
        <v>4167</v>
      </c>
      <c r="Q11" s="16" t="s">
        <v>4067</v>
      </c>
      <c r="R11" s="157"/>
      <c r="T11" s="21">
        <f>IF(P11='Menu tendina'!A$5,0,IF(P11='Menu tendina'!A$4,'3. SIP'!N11/2,IF(P11='Menu tendina'!A$3,'3. SIP'!N11,IF(P11='Menu tendina'!A$2,'3. SIP'!M11,0))))</f>
        <v>10</v>
      </c>
    </row>
    <row r="12" spans="1:20" x14ac:dyDescent="0.25">
      <c r="A12" s="15" t="s">
        <v>7620</v>
      </c>
      <c r="B12" s="15" t="s">
        <v>4268</v>
      </c>
      <c r="C12" s="16" t="s">
        <v>1122</v>
      </c>
      <c r="D12" s="16" t="s">
        <v>4308</v>
      </c>
      <c r="E12" s="16" t="s">
        <v>1122</v>
      </c>
      <c r="F12" s="261">
        <v>5000</v>
      </c>
      <c r="G12" s="264" t="s">
        <v>157</v>
      </c>
      <c r="H12" s="15" t="s">
        <v>370</v>
      </c>
      <c r="I12" s="15" t="s">
        <v>2</v>
      </c>
      <c r="J12" s="15" t="s">
        <v>4277</v>
      </c>
      <c r="K12" s="16" t="s">
        <v>4074</v>
      </c>
      <c r="L12" s="253" t="s">
        <v>129</v>
      </c>
      <c r="M12" s="22">
        <v>10</v>
      </c>
      <c r="N12" s="22">
        <v>6</v>
      </c>
      <c r="P12" s="16" t="s">
        <v>4167</v>
      </c>
      <c r="Q12" s="16" t="s">
        <v>4067</v>
      </c>
      <c r="R12" s="157"/>
      <c r="T12" s="21">
        <f>IF(P12='Menu tendina'!A$5,0,IF(P12='Menu tendina'!A$4,'3. SIP'!N12/2,IF(P12='Menu tendina'!A$3,'3. SIP'!N12,IF(P12='Menu tendina'!A$2,'3. SIP'!M12,0))))</f>
        <v>10</v>
      </c>
    </row>
    <row r="13" spans="1:20" x14ac:dyDescent="0.25">
      <c r="A13" s="9" t="s">
        <v>7620</v>
      </c>
      <c r="B13" s="9" t="s">
        <v>4268</v>
      </c>
      <c r="C13" s="11">
        <v>6</v>
      </c>
      <c r="D13" s="11">
        <v>1104</v>
      </c>
      <c r="E13" s="11">
        <v>6</v>
      </c>
      <c r="F13" s="260">
        <v>10000</v>
      </c>
      <c r="G13" s="263" t="s">
        <v>157</v>
      </c>
      <c r="H13" s="9" t="s">
        <v>370</v>
      </c>
      <c r="I13" s="9" t="s">
        <v>2</v>
      </c>
      <c r="J13" s="9" t="s">
        <v>4278</v>
      </c>
      <c r="K13" s="11" t="s">
        <v>0</v>
      </c>
      <c r="L13" s="252" t="s">
        <v>0</v>
      </c>
      <c r="M13" s="21">
        <v>150</v>
      </c>
      <c r="N13" s="21">
        <v>90</v>
      </c>
      <c r="P13" s="11" t="s">
        <v>4167</v>
      </c>
      <c r="Q13" s="11" t="s">
        <v>4067</v>
      </c>
      <c r="R13" s="150"/>
      <c r="T13" s="21">
        <f>IF(P13='Menu tendina'!A$5,0,IF(P13='Menu tendina'!A$4,'3. SIP'!N13/2,IF(P13='Menu tendina'!A$3,'3. SIP'!N13,IF(P13='Menu tendina'!A$2,'3. SIP'!M13,0))))</f>
        <v>150</v>
      </c>
    </row>
    <row r="14" spans="1:20" x14ac:dyDescent="0.25">
      <c r="A14" s="15" t="s">
        <v>7620</v>
      </c>
      <c r="B14" s="15" t="s">
        <v>4268</v>
      </c>
      <c r="C14" s="16" t="s">
        <v>1123</v>
      </c>
      <c r="D14" s="16" t="s">
        <v>4309</v>
      </c>
      <c r="E14" s="16" t="s">
        <v>1123</v>
      </c>
      <c r="F14" s="261">
        <v>10000</v>
      </c>
      <c r="G14" s="264" t="s">
        <v>157</v>
      </c>
      <c r="H14" s="15" t="s">
        <v>370</v>
      </c>
      <c r="I14" s="15" t="s">
        <v>2</v>
      </c>
      <c r="J14" s="15" t="s">
        <v>4274</v>
      </c>
      <c r="K14" s="16" t="s">
        <v>4074</v>
      </c>
      <c r="L14" s="253" t="s">
        <v>129</v>
      </c>
      <c r="M14" s="22">
        <v>12</v>
      </c>
      <c r="N14" s="22">
        <v>7</v>
      </c>
      <c r="P14" s="16" t="s">
        <v>4167</v>
      </c>
      <c r="Q14" s="16" t="s">
        <v>4067</v>
      </c>
      <c r="R14" s="157"/>
      <c r="T14" s="21">
        <f>IF(P14='Menu tendina'!A$5,0,IF(P14='Menu tendina'!A$4,'3. SIP'!N14/2,IF(P14='Menu tendina'!A$3,'3. SIP'!N14,IF(P14='Menu tendina'!A$2,'3. SIP'!M14,0))))</f>
        <v>12</v>
      </c>
    </row>
    <row r="15" spans="1:20" x14ac:dyDescent="0.25">
      <c r="A15" s="15" t="s">
        <v>7620</v>
      </c>
      <c r="B15" s="15" t="s">
        <v>4268</v>
      </c>
      <c r="C15" s="16" t="s">
        <v>1124</v>
      </c>
      <c r="D15" s="16" t="s">
        <v>4310</v>
      </c>
      <c r="E15" s="16" t="s">
        <v>1124</v>
      </c>
      <c r="F15" s="261">
        <v>10000</v>
      </c>
      <c r="G15" s="264" t="s">
        <v>157</v>
      </c>
      <c r="H15" s="15" t="s">
        <v>370</v>
      </c>
      <c r="I15" s="15" t="s">
        <v>2</v>
      </c>
      <c r="J15" s="15" t="s">
        <v>4275</v>
      </c>
      <c r="K15" s="16" t="s">
        <v>4074</v>
      </c>
      <c r="L15" s="253" t="s">
        <v>129</v>
      </c>
      <c r="M15" s="22">
        <v>12</v>
      </c>
      <c r="N15" s="22">
        <v>7</v>
      </c>
      <c r="P15" s="16" t="s">
        <v>4167</v>
      </c>
      <c r="Q15" s="16" t="s">
        <v>4067</v>
      </c>
      <c r="R15" s="157"/>
      <c r="T15" s="21">
        <f>IF(P15='Menu tendina'!A$5,0,IF(P15='Menu tendina'!A$4,'3. SIP'!N15/2,IF(P15='Menu tendina'!A$3,'3. SIP'!N15,IF(P15='Menu tendina'!A$2,'3. SIP'!M15,0))))</f>
        <v>12</v>
      </c>
    </row>
    <row r="16" spans="1:20" x14ac:dyDescent="0.25">
      <c r="A16" s="15" t="s">
        <v>7620</v>
      </c>
      <c r="B16" s="15" t="s">
        <v>4268</v>
      </c>
      <c r="C16" s="16" t="s">
        <v>1125</v>
      </c>
      <c r="D16" s="16" t="s">
        <v>4311</v>
      </c>
      <c r="E16" s="16" t="s">
        <v>1125</v>
      </c>
      <c r="F16" s="261">
        <v>10000</v>
      </c>
      <c r="G16" s="264" t="s">
        <v>157</v>
      </c>
      <c r="H16" s="15" t="s">
        <v>370</v>
      </c>
      <c r="I16" s="15" t="s">
        <v>2</v>
      </c>
      <c r="J16" s="15" t="s">
        <v>4276</v>
      </c>
      <c r="K16" s="16" t="s">
        <v>4074</v>
      </c>
      <c r="L16" s="253" t="s">
        <v>129</v>
      </c>
      <c r="M16" s="22">
        <v>12</v>
      </c>
      <c r="N16" s="22">
        <v>7</v>
      </c>
      <c r="P16" s="16" t="s">
        <v>4167</v>
      </c>
      <c r="Q16" s="16" t="s">
        <v>4067</v>
      </c>
      <c r="R16" s="157"/>
      <c r="T16" s="21">
        <f>IF(P16='Menu tendina'!A$5,0,IF(P16='Menu tendina'!A$4,'3. SIP'!N16/2,IF(P16='Menu tendina'!A$3,'3. SIP'!N16,IF(P16='Menu tendina'!A$2,'3. SIP'!M16,0))))</f>
        <v>12</v>
      </c>
    </row>
    <row r="17" spans="1:20" x14ac:dyDescent="0.25">
      <c r="A17" s="15" t="s">
        <v>7620</v>
      </c>
      <c r="B17" s="15" t="s">
        <v>4268</v>
      </c>
      <c r="C17" s="16" t="s">
        <v>1126</v>
      </c>
      <c r="D17" s="16" t="s">
        <v>4312</v>
      </c>
      <c r="E17" s="16" t="s">
        <v>1126</v>
      </c>
      <c r="F17" s="261">
        <v>10000</v>
      </c>
      <c r="G17" s="264" t="s">
        <v>157</v>
      </c>
      <c r="H17" s="15" t="s">
        <v>370</v>
      </c>
      <c r="I17" s="15" t="s">
        <v>2</v>
      </c>
      <c r="J17" s="15" t="s">
        <v>4277</v>
      </c>
      <c r="K17" s="16" t="s">
        <v>4074</v>
      </c>
      <c r="L17" s="253" t="s">
        <v>129</v>
      </c>
      <c r="M17" s="22">
        <v>12</v>
      </c>
      <c r="N17" s="22">
        <v>7</v>
      </c>
      <c r="P17" s="16" t="s">
        <v>4167</v>
      </c>
      <c r="Q17" s="16" t="s">
        <v>4067</v>
      </c>
      <c r="R17" s="157"/>
      <c r="T17" s="21">
        <f>IF(P17='Menu tendina'!A$5,0,IF(P17='Menu tendina'!A$4,'3. SIP'!N17/2,IF(P17='Menu tendina'!A$3,'3. SIP'!N17,IF(P17='Menu tendina'!A$2,'3. SIP'!M17,0))))</f>
        <v>12</v>
      </c>
    </row>
    <row r="18" spans="1:20" x14ac:dyDescent="0.25">
      <c r="A18" s="9" t="s">
        <v>7620</v>
      </c>
      <c r="B18" s="9" t="s">
        <v>4268</v>
      </c>
      <c r="C18" s="11">
        <v>7</v>
      </c>
      <c r="D18" s="11">
        <v>1105</v>
      </c>
      <c r="E18" s="11">
        <v>7</v>
      </c>
      <c r="F18" s="260">
        <v>5000</v>
      </c>
      <c r="G18" s="263" t="s">
        <v>157</v>
      </c>
      <c r="H18" s="9" t="s">
        <v>370</v>
      </c>
      <c r="I18" s="9" t="s">
        <v>2</v>
      </c>
      <c r="J18" s="9" t="s">
        <v>4279</v>
      </c>
      <c r="K18" s="11" t="s">
        <v>0</v>
      </c>
      <c r="L18" s="252" t="s">
        <v>0</v>
      </c>
      <c r="M18" s="21">
        <v>25</v>
      </c>
      <c r="N18" s="21">
        <v>15</v>
      </c>
      <c r="P18" s="11" t="s">
        <v>4167</v>
      </c>
      <c r="Q18" s="11" t="s">
        <v>4172</v>
      </c>
      <c r="R18" s="150"/>
      <c r="T18" s="21">
        <f>IF(P18='Menu tendina'!A$5,0,IF(P18='Menu tendina'!A$4,'3. SIP'!N18/2,IF(P18='Menu tendina'!A$3,'3. SIP'!N18,IF(P18='Menu tendina'!A$2,'3. SIP'!M18,0))))</f>
        <v>25</v>
      </c>
    </row>
    <row r="19" spans="1:20" x14ac:dyDescent="0.25">
      <c r="A19" s="9" t="s">
        <v>7620</v>
      </c>
      <c r="B19" s="9" t="s">
        <v>4268</v>
      </c>
      <c r="C19" s="11">
        <v>8</v>
      </c>
      <c r="D19" s="11">
        <v>1106</v>
      </c>
      <c r="E19" s="11">
        <v>8</v>
      </c>
      <c r="F19" s="260">
        <v>10000</v>
      </c>
      <c r="G19" s="263" t="s">
        <v>157</v>
      </c>
      <c r="H19" s="9" t="s">
        <v>370</v>
      </c>
      <c r="I19" s="9" t="s">
        <v>2</v>
      </c>
      <c r="J19" s="9" t="s">
        <v>4279</v>
      </c>
      <c r="K19" s="11" t="s">
        <v>0</v>
      </c>
      <c r="L19" s="252" t="s">
        <v>0</v>
      </c>
      <c r="M19" s="21">
        <v>30</v>
      </c>
      <c r="N19" s="21">
        <v>20</v>
      </c>
      <c r="P19" s="11" t="s">
        <v>4167</v>
      </c>
      <c r="Q19" s="11" t="s">
        <v>4172</v>
      </c>
      <c r="R19" s="150"/>
      <c r="T19" s="21">
        <f>IF(P19='Menu tendina'!A$5,0,IF(P19='Menu tendina'!A$4,'3. SIP'!N19/2,IF(P19='Menu tendina'!A$3,'3. SIP'!N19,IF(P19='Menu tendina'!A$2,'3. SIP'!M19,0))))</f>
        <v>30</v>
      </c>
    </row>
    <row r="20" spans="1:20" x14ac:dyDescent="0.25">
      <c r="A20" s="9" t="s">
        <v>7620</v>
      </c>
      <c r="B20" s="9" t="s">
        <v>4268</v>
      </c>
      <c r="C20" s="11">
        <v>9</v>
      </c>
      <c r="D20" s="11">
        <v>1107</v>
      </c>
      <c r="E20" s="11">
        <v>9</v>
      </c>
      <c r="F20" s="260">
        <v>5000</v>
      </c>
      <c r="G20" s="263" t="s">
        <v>157</v>
      </c>
      <c r="H20" s="9" t="s">
        <v>370</v>
      </c>
      <c r="I20" s="9" t="s">
        <v>2</v>
      </c>
      <c r="J20" s="9" t="s">
        <v>4280</v>
      </c>
      <c r="K20" s="11" t="s">
        <v>0</v>
      </c>
      <c r="L20" s="252" t="s">
        <v>115</v>
      </c>
      <c r="M20" s="21">
        <v>4</v>
      </c>
      <c r="N20" s="21">
        <v>0.3</v>
      </c>
      <c r="P20" s="11" t="s">
        <v>4167</v>
      </c>
      <c r="Q20" s="11" t="s">
        <v>8531</v>
      </c>
      <c r="R20" s="150"/>
      <c r="T20" s="21">
        <f>IF(P20='Menu tendina'!A$5,0,IF(P20='Menu tendina'!A$4,'3. SIP'!N20/2,IF(P20='Menu tendina'!A$3,'3. SIP'!N20,IF(P20='Menu tendina'!A$2,'3. SIP'!M20,0))))</f>
        <v>4</v>
      </c>
    </row>
    <row r="21" spans="1:20" x14ac:dyDescent="0.25">
      <c r="A21" s="15" t="s">
        <v>7620</v>
      </c>
      <c r="B21" s="15" t="s">
        <v>4268</v>
      </c>
      <c r="C21" s="16" t="s">
        <v>1127</v>
      </c>
      <c r="D21" s="16" t="s">
        <v>4313</v>
      </c>
      <c r="E21" s="16" t="s">
        <v>1127</v>
      </c>
      <c r="F21" s="261">
        <v>5000</v>
      </c>
      <c r="G21" s="264" t="s">
        <v>157</v>
      </c>
      <c r="H21" s="15" t="s">
        <v>370</v>
      </c>
      <c r="I21" s="15" t="s">
        <v>2</v>
      </c>
      <c r="J21" s="15" t="s">
        <v>4281</v>
      </c>
      <c r="K21" s="16" t="s">
        <v>4074</v>
      </c>
      <c r="L21" s="253" t="s">
        <v>0</v>
      </c>
      <c r="M21" s="22">
        <v>4</v>
      </c>
      <c r="N21" s="22">
        <v>0.5</v>
      </c>
      <c r="P21" s="16" t="s">
        <v>4167</v>
      </c>
      <c r="Q21" s="16" t="s">
        <v>8531</v>
      </c>
      <c r="R21" s="157"/>
      <c r="T21" s="21">
        <f>IF(P21='Menu tendina'!A$5,0,IF(P21='Menu tendina'!A$4,'3. SIP'!N21/2,IF(P21='Menu tendina'!A$3,'3. SIP'!N21,IF(P21='Menu tendina'!A$2,'3. SIP'!M21,0))))</f>
        <v>4</v>
      </c>
    </row>
    <row r="22" spans="1:20" x14ac:dyDescent="0.25">
      <c r="A22" s="9" t="s">
        <v>7620</v>
      </c>
      <c r="B22" s="9" t="s">
        <v>4268</v>
      </c>
      <c r="C22" s="11">
        <v>10</v>
      </c>
      <c r="D22" s="11" t="s">
        <v>4314</v>
      </c>
      <c r="E22" s="11">
        <v>10</v>
      </c>
      <c r="F22" s="260">
        <v>10000</v>
      </c>
      <c r="G22" s="263" t="s">
        <v>157</v>
      </c>
      <c r="H22" s="9" t="s">
        <v>370</v>
      </c>
      <c r="I22" s="9" t="s">
        <v>2</v>
      </c>
      <c r="J22" s="9" t="s">
        <v>4282</v>
      </c>
      <c r="K22" s="11" t="s">
        <v>0</v>
      </c>
      <c r="L22" s="252" t="s">
        <v>145</v>
      </c>
      <c r="M22" s="21">
        <v>35</v>
      </c>
      <c r="N22" s="21">
        <v>20</v>
      </c>
      <c r="P22" s="11" t="s">
        <v>4167</v>
      </c>
      <c r="Q22" s="11" t="s">
        <v>4067</v>
      </c>
      <c r="R22" s="150"/>
      <c r="T22" s="21">
        <f>IF(P22='Menu tendina'!A$5,0,IF(P22='Menu tendina'!A$4,'3. SIP'!N22/2,IF(P22='Menu tendina'!A$3,'3. SIP'!N22,IF(P22='Menu tendina'!A$2,'3. SIP'!M22,0))))</f>
        <v>35</v>
      </c>
    </row>
    <row r="23" spans="1:20" x14ac:dyDescent="0.25">
      <c r="A23" s="9" t="s">
        <v>7620</v>
      </c>
      <c r="B23" s="9" t="s">
        <v>4268</v>
      </c>
      <c r="C23" s="11">
        <v>11</v>
      </c>
      <c r="D23" s="11">
        <v>1108</v>
      </c>
      <c r="E23" s="11">
        <v>11</v>
      </c>
      <c r="F23" s="260">
        <v>5000</v>
      </c>
      <c r="G23" s="263" t="s">
        <v>157</v>
      </c>
      <c r="H23" s="9" t="s">
        <v>370</v>
      </c>
      <c r="I23" s="9" t="s">
        <v>112</v>
      </c>
      <c r="J23" s="9" t="s">
        <v>4283</v>
      </c>
      <c r="K23" s="11" t="s">
        <v>0</v>
      </c>
      <c r="L23" s="252" t="s">
        <v>1128</v>
      </c>
      <c r="M23" s="21">
        <v>2.5</v>
      </c>
      <c r="N23" s="21">
        <v>0.5</v>
      </c>
      <c r="P23" s="11" t="s">
        <v>4167</v>
      </c>
      <c r="Q23" s="11" t="s">
        <v>8532</v>
      </c>
      <c r="R23" s="150"/>
      <c r="T23" s="21">
        <f>IF(P23='Menu tendina'!A$5,0,IF(P23='Menu tendina'!A$4,'3. SIP'!N23/2,IF(P23='Menu tendina'!A$3,'3. SIP'!N23,IF(P23='Menu tendina'!A$2,'3. SIP'!M23,0))))</f>
        <v>2.5</v>
      </c>
    </row>
    <row r="24" spans="1:20" x14ac:dyDescent="0.25">
      <c r="A24" s="9" t="s">
        <v>7620</v>
      </c>
      <c r="B24" s="9" t="s">
        <v>4268</v>
      </c>
      <c r="C24" s="11">
        <v>12</v>
      </c>
      <c r="D24" s="11">
        <v>1109</v>
      </c>
      <c r="E24" s="11">
        <v>12</v>
      </c>
      <c r="F24" s="260">
        <v>10000</v>
      </c>
      <c r="G24" s="263" t="s">
        <v>157</v>
      </c>
      <c r="H24" s="9" t="s">
        <v>370</v>
      </c>
      <c r="I24" s="9" t="s">
        <v>112</v>
      </c>
      <c r="J24" s="9" t="s">
        <v>4283</v>
      </c>
      <c r="K24" s="11" t="s">
        <v>0</v>
      </c>
      <c r="L24" s="252" t="s">
        <v>1129</v>
      </c>
      <c r="M24" s="21">
        <v>40</v>
      </c>
      <c r="N24" s="21">
        <v>0.6</v>
      </c>
      <c r="P24" s="11" t="s">
        <v>4167</v>
      </c>
      <c r="Q24" s="11" t="s">
        <v>8531</v>
      </c>
      <c r="R24" s="150"/>
      <c r="T24" s="21">
        <f>IF(P24='Menu tendina'!A$5,0,IF(P24='Menu tendina'!A$4,'3. SIP'!N24/2,IF(P24='Menu tendina'!A$3,'3. SIP'!N24,IF(P24='Menu tendina'!A$2,'3. SIP'!M24,0))))</f>
        <v>40</v>
      </c>
    </row>
    <row r="25" spans="1:20" x14ac:dyDescent="0.25">
      <c r="A25" s="9" t="s">
        <v>7620</v>
      </c>
      <c r="B25" s="9" t="s">
        <v>4268</v>
      </c>
      <c r="C25" s="11">
        <v>13</v>
      </c>
      <c r="D25" s="11">
        <v>1112</v>
      </c>
      <c r="E25" s="11">
        <v>13</v>
      </c>
      <c r="F25" s="260">
        <v>5000</v>
      </c>
      <c r="G25" s="263" t="s">
        <v>163</v>
      </c>
      <c r="H25" s="9" t="s">
        <v>370</v>
      </c>
      <c r="I25" s="9" t="s">
        <v>2</v>
      </c>
      <c r="J25" s="9" t="s">
        <v>4284</v>
      </c>
      <c r="K25" s="11" t="s">
        <v>0</v>
      </c>
      <c r="L25" s="252" t="s">
        <v>1130</v>
      </c>
      <c r="M25" s="21">
        <v>3</v>
      </c>
      <c r="N25" s="21">
        <v>0.3</v>
      </c>
      <c r="P25" s="11" t="s">
        <v>4167</v>
      </c>
      <c r="Q25" s="11" t="s">
        <v>4172</v>
      </c>
      <c r="R25" s="150"/>
      <c r="T25" s="21">
        <f>IF(P25='Menu tendina'!A$5,0,IF(P25='Menu tendina'!A$4,'3. SIP'!N25/2,IF(P25='Menu tendina'!A$3,'3. SIP'!N25,IF(P25='Menu tendina'!A$2,'3. SIP'!M25,0))))</f>
        <v>3</v>
      </c>
    </row>
    <row r="26" spans="1:20" x14ac:dyDescent="0.25">
      <c r="A26" s="15" t="s">
        <v>7620</v>
      </c>
      <c r="B26" s="15" t="s">
        <v>4268</v>
      </c>
      <c r="C26" s="16" t="s">
        <v>1131</v>
      </c>
      <c r="D26" s="16" t="s">
        <v>4315</v>
      </c>
      <c r="E26" s="16" t="s">
        <v>1131</v>
      </c>
      <c r="F26" s="261">
        <v>5000</v>
      </c>
      <c r="G26" s="264" t="s">
        <v>163</v>
      </c>
      <c r="H26" s="15" t="s">
        <v>370</v>
      </c>
      <c r="I26" s="15" t="s">
        <v>2</v>
      </c>
      <c r="J26" s="15" t="s">
        <v>4285</v>
      </c>
      <c r="K26" s="16" t="s">
        <v>4074</v>
      </c>
      <c r="L26" s="253" t="s">
        <v>0</v>
      </c>
      <c r="M26" s="22">
        <v>4.5</v>
      </c>
      <c r="N26" s="22">
        <v>0.5</v>
      </c>
      <c r="P26" s="11" t="s">
        <v>4167</v>
      </c>
      <c r="Q26" s="11" t="s">
        <v>8532</v>
      </c>
      <c r="R26" s="150"/>
      <c r="T26" s="21">
        <f>IF(P26='Menu tendina'!A$5,0,IF(P26='Menu tendina'!A$4,'3. SIP'!N26/2,IF(P26='Menu tendina'!A$3,'3. SIP'!N26,IF(P26='Menu tendina'!A$2,'3. SIP'!M26,0))))</f>
        <v>4.5</v>
      </c>
    </row>
    <row r="27" spans="1:20" x14ac:dyDescent="0.25">
      <c r="A27" s="9" t="s">
        <v>7620</v>
      </c>
      <c r="B27" s="9" t="s">
        <v>4268</v>
      </c>
      <c r="C27" s="11">
        <v>14</v>
      </c>
      <c r="D27" s="11">
        <v>1113</v>
      </c>
      <c r="E27" s="11">
        <v>14</v>
      </c>
      <c r="F27" s="260">
        <v>10000</v>
      </c>
      <c r="G27" s="263" t="s">
        <v>163</v>
      </c>
      <c r="H27" s="9" t="s">
        <v>370</v>
      </c>
      <c r="I27" s="9" t="s">
        <v>2</v>
      </c>
      <c r="J27" s="9" t="s">
        <v>4284</v>
      </c>
      <c r="K27" s="11" t="s">
        <v>0</v>
      </c>
      <c r="L27" s="252" t="s">
        <v>1132</v>
      </c>
      <c r="M27" s="21">
        <v>4</v>
      </c>
      <c r="N27" s="21">
        <v>0.3</v>
      </c>
      <c r="P27" s="11" t="s">
        <v>4167</v>
      </c>
      <c r="Q27" s="11" t="s">
        <v>8532</v>
      </c>
      <c r="R27" s="150"/>
      <c r="T27" s="21">
        <f>IF(P27='Menu tendina'!A$5,0,IF(P27='Menu tendina'!A$4,'3. SIP'!N27/2,IF(P27='Menu tendina'!A$3,'3. SIP'!N27,IF(P27='Menu tendina'!A$2,'3. SIP'!M27,0))))</f>
        <v>4</v>
      </c>
    </row>
    <row r="28" spans="1:20" x14ac:dyDescent="0.25">
      <c r="A28" s="15" t="s">
        <v>7620</v>
      </c>
      <c r="B28" s="15" t="s">
        <v>4268</v>
      </c>
      <c r="C28" s="16" t="s">
        <v>1133</v>
      </c>
      <c r="D28" s="16" t="s">
        <v>2095</v>
      </c>
      <c r="E28" s="16" t="s">
        <v>1133</v>
      </c>
      <c r="F28" s="261">
        <v>10000</v>
      </c>
      <c r="G28" s="264" t="s">
        <v>163</v>
      </c>
      <c r="H28" s="15" t="s">
        <v>370</v>
      </c>
      <c r="I28" s="15" t="s">
        <v>2</v>
      </c>
      <c r="J28" s="15" t="s">
        <v>4285</v>
      </c>
      <c r="K28" s="16" t="s">
        <v>4074</v>
      </c>
      <c r="L28" s="253" t="s">
        <v>0</v>
      </c>
      <c r="M28" s="22">
        <v>5</v>
      </c>
      <c r="N28" s="22">
        <v>0.5</v>
      </c>
      <c r="P28" s="11" t="s">
        <v>4167</v>
      </c>
      <c r="Q28" s="11" t="s">
        <v>8532</v>
      </c>
      <c r="R28" s="150"/>
      <c r="T28" s="21">
        <f>IF(P28='Menu tendina'!A$5,0,IF(P28='Menu tendina'!A$4,'3. SIP'!N28/2,IF(P28='Menu tendina'!A$3,'3. SIP'!N28,IF(P28='Menu tendina'!A$2,'3. SIP'!M28,0))))</f>
        <v>5</v>
      </c>
    </row>
    <row r="29" spans="1:20" x14ac:dyDescent="0.25">
      <c r="A29" s="9" t="s">
        <v>7620</v>
      </c>
      <c r="B29" s="9" t="s">
        <v>4268</v>
      </c>
      <c r="C29" s="11">
        <v>15</v>
      </c>
      <c r="D29" s="11">
        <v>5208</v>
      </c>
      <c r="E29" s="11">
        <v>15</v>
      </c>
      <c r="F29" s="260">
        <v>5000</v>
      </c>
      <c r="G29" s="263" t="s">
        <v>163</v>
      </c>
      <c r="H29" s="9" t="s">
        <v>370</v>
      </c>
      <c r="I29" s="9" t="s">
        <v>2</v>
      </c>
      <c r="J29" s="9" t="s">
        <v>4287</v>
      </c>
      <c r="K29" s="11" t="s">
        <v>0</v>
      </c>
      <c r="L29" s="252" t="s">
        <v>0</v>
      </c>
      <c r="M29" s="21">
        <v>150</v>
      </c>
      <c r="N29" s="21">
        <v>90</v>
      </c>
      <c r="P29" s="11" t="s">
        <v>4167</v>
      </c>
      <c r="Q29" s="11" t="s">
        <v>4067</v>
      </c>
      <c r="R29" s="150"/>
      <c r="T29" s="21">
        <f>IF(P29='Menu tendina'!A$5,0,IF(P29='Menu tendina'!A$4,'3. SIP'!N29/2,IF(P29='Menu tendina'!A$3,'3. SIP'!N29,IF(P29='Menu tendina'!A$2,'3. SIP'!M29,0))))</f>
        <v>150</v>
      </c>
    </row>
    <row r="30" spans="1:20" x14ac:dyDescent="0.25">
      <c r="A30" s="9" t="s">
        <v>7620</v>
      </c>
      <c r="B30" s="9" t="s">
        <v>4268</v>
      </c>
      <c r="C30" s="11">
        <v>16</v>
      </c>
      <c r="D30" s="11">
        <v>8209</v>
      </c>
      <c r="E30" s="11">
        <v>16</v>
      </c>
      <c r="F30" s="260">
        <v>10000</v>
      </c>
      <c r="G30" s="263" t="s">
        <v>163</v>
      </c>
      <c r="H30" s="9" t="s">
        <v>370</v>
      </c>
      <c r="I30" s="9" t="s">
        <v>2</v>
      </c>
      <c r="J30" s="9" t="s">
        <v>4286</v>
      </c>
      <c r="K30" s="11" t="s">
        <v>0</v>
      </c>
      <c r="L30" s="252" t="s">
        <v>0</v>
      </c>
      <c r="M30" s="21">
        <v>300</v>
      </c>
      <c r="N30" s="21">
        <v>180</v>
      </c>
      <c r="P30" s="11" t="s">
        <v>4170</v>
      </c>
      <c r="Q30" s="11" t="s">
        <v>4067</v>
      </c>
      <c r="R30" s="150"/>
      <c r="T30" s="21">
        <f>IF(P30='Menu tendina'!A$5,0,IF(P30='Menu tendina'!A$4,'3. SIP'!N30/2,IF(P30='Menu tendina'!A$3,'3. SIP'!N30,IF(P30='Menu tendina'!A$2,'3. SIP'!M30,0))))</f>
        <v>0</v>
      </c>
    </row>
    <row r="31" spans="1:20" x14ac:dyDescent="0.25">
      <c r="A31" s="9" t="s">
        <v>7620</v>
      </c>
      <c r="B31" s="9" t="s">
        <v>4268</v>
      </c>
      <c r="C31" s="11">
        <v>17</v>
      </c>
      <c r="D31" s="11" t="s">
        <v>4317</v>
      </c>
      <c r="E31" s="11" t="s">
        <v>1135</v>
      </c>
      <c r="F31" s="260">
        <v>5000</v>
      </c>
      <c r="G31" s="263" t="s">
        <v>163</v>
      </c>
      <c r="H31" s="9" t="s">
        <v>370</v>
      </c>
      <c r="I31" s="9" t="s">
        <v>797</v>
      </c>
      <c r="J31" s="9" t="s">
        <v>4288</v>
      </c>
      <c r="K31" s="11" t="s">
        <v>0</v>
      </c>
      <c r="L31" s="252" t="s">
        <v>1134</v>
      </c>
      <c r="M31" s="21">
        <v>400</v>
      </c>
      <c r="N31" s="21">
        <v>70</v>
      </c>
      <c r="P31" s="11" t="s">
        <v>4168</v>
      </c>
      <c r="Q31" s="11"/>
      <c r="R31" s="150"/>
      <c r="T31" s="21">
        <f>IF(P31='Menu tendina'!A$5,0,IF(P31='Menu tendina'!A$4,'3. SIP'!N31/2,IF(P31='Menu tendina'!A$3,'3. SIP'!N31,IF(P31='Menu tendina'!A$2,'3. SIP'!M31,0))))</f>
        <v>70</v>
      </c>
    </row>
    <row r="32" spans="1:20" x14ac:dyDescent="0.25">
      <c r="A32" s="15" t="s">
        <v>7620</v>
      </c>
      <c r="B32" s="15" t="s">
        <v>4268</v>
      </c>
      <c r="C32" s="16" t="s">
        <v>1135</v>
      </c>
      <c r="D32" s="16">
        <v>1114</v>
      </c>
      <c r="E32" s="16">
        <v>17</v>
      </c>
      <c r="F32" s="261">
        <v>5000</v>
      </c>
      <c r="G32" s="264" t="s">
        <v>163</v>
      </c>
      <c r="H32" s="15" t="s">
        <v>370</v>
      </c>
      <c r="I32" s="15" t="s">
        <v>797</v>
      </c>
      <c r="J32" s="15" t="s">
        <v>4289</v>
      </c>
      <c r="K32" s="16" t="s">
        <v>4074</v>
      </c>
      <c r="L32" s="253" t="s">
        <v>129</v>
      </c>
      <c r="M32" s="22" t="s">
        <v>8</v>
      </c>
      <c r="N32" s="22">
        <v>130</v>
      </c>
      <c r="P32" s="11" t="s">
        <v>4168</v>
      </c>
      <c r="Q32" s="11"/>
      <c r="R32" s="150"/>
      <c r="T32" s="21">
        <f>IF(P32='Menu tendina'!A$5,0,IF(P32='Menu tendina'!A$4,'3. SIP'!N32/2,IF(P32='Menu tendina'!A$3,'3. SIP'!N32,IF(P32='Menu tendina'!A$2,'3. SIP'!M32,0))))</f>
        <v>130</v>
      </c>
    </row>
    <row r="33" spans="1:20" x14ac:dyDescent="0.25">
      <c r="A33" s="9" t="s">
        <v>7620</v>
      </c>
      <c r="B33" s="9" t="s">
        <v>4268</v>
      </c>
      <c r="C33" s="11">
        <v>18</v>
      </c>
      <c r="D33" s="11">
        <v>1115</v>
      </c>
      <c r="E33" s="11">
        <v>18</v>
      </c>
      <c r="F33" s="260">
        <v>10000</v>
      </c>
      <c r="G33" s="263" t="s">
        <v>163</v>
      </c>
      <c r="H33" s="9" t="s">
        <v>370</v>
      </c>
      <c r="I33" s="9" t="s">
        <v>797</v>
      </c>
      <c r="J33" s="9" t="s">
        <v>4290</v>
      </c>
      <c r="K33" s="11" t="s">
        <v>0</v>
      </c>
      <c r="L33" s="252" t="s">
        <v>123</v>
      </c>
      <c r="M33" s="21" t="s">
        <v>8</v>
      </c>
      <c r="N33" s="21">
        <v>350</v>
      </c>
      <c r="P33" s="11" t="s">
        <v>4168</v>
      </c>
      <c r="Q33" s="11" t="s">
        <v>4171</v>
      </c>
      <c r="R33" s="150"/>
      <c r="T33" s="21">
        <f>IF(P33='Menu tendina'!A$5,0,IF(P33='Menu tendina'!A$4,'3. SIP'!N33/2,IF(P33='Menu tendina'!A$3,'3. SIP'!N33,IF(P33='Menu tendina'!A$2,'3. SIP'!M33,0))))</f>
        <v>350</v>
      </c>
    </row>
    <row r="34" spans="1:20" x14ac:dyDescent="0.25">
      <c r="A34" s="9" t="s">
        <v>7620</v>
      </c>
      <c r="B34" s="9" t="s">
        <v>4268</v>
      </c>
      <c r="C34" s="11">
        <v>19</v>
      </c>
      <c r="D34" s="11">
        <v>1116</v>
      </c>
      <c r="E34" s="11">
        <v>19</v>
      </c>
      <c r="F34" s="260">
        <v>5000</v>
      </c>
      <c r="G34" s="263" t="s">
        <v>163</v>
      </c>
      <c r="H34" s="9" t="s">
        <v>370</v>
      </c>
      <c r="I34" s="9" t="s">
        <v>1136</v>
      </c>
      <c r="J34" s="9" t="s">
        <v>4291</v>
      </c>
      <c r="K34" s="11" t="s">
        <v>0</v>
      </c>
      <c r="L34" s="252" t="s">
        <v>109</v>
      </c>
      <c r="M34" s="21">
        <v>4</v>
      </c>
      <c r="N34" s="21">
        <v>0.3</v>
      </c>
      <c r="P34" s="11" t="s">
        <v>4167</v>
      </c>
      <c r="Q34" s="11" t="s">
        <v>8531</v>
      </c>
      <c r="R34" s="150"/>
      <c r="T34" s="21">
        <f>IF(P34='Menu tendina'!A$5,0,IF(P34='Menu tendina'!A$4,'3. SIP'!N34/2,IF(P34='Menu tendina'!A$3,'3. SIP'!N34,IF(P34='Menu tendina'!A$2,'3. SIP'!M34,0))))</f>
        <v>4</v>
      </c>
    </row>
    <row r="35" spans="1:20" x14ac:dyDescent="0.25">
      <c r="A35" s="15" t="s">
        <v>7620</v>
      </c>
      <c r="B35" s="15" t="s">
        <v>4268</v>
      </c>
      <c r="C35" s="16" t="s">
        <v>1137</v>
      </c>
      <c r="D35" s="16" t="s">
        <v>4318</v>
      </c>
      <c r="E35" s="16" t="s">
        <v>1137</v>
      </c>
      <c r="F35" s="261">
        <v>5000</v>
      </c>
      <c r="G35" s="264" t="s">
        <v>163</v>
      </c>
      <c r="H35" s="15" t="s">
        <v>370</v>
      </c>
      <c r="I35" s="15" t="s">
        <v>1136</v>
      </c>
      <c r="J35" s="15" t="s">
        <v>4292</v>
      </c>
      <c r="K35" s="16" t="s">
        <v>4074</v>
      </c>
      <c r="L35" s="253" t="s">
        <v>0</v>
      </c>
      <c r="M35" s="22">
        <v>50</v>
      </c>
      <c r="N35" s="22">
        <v>1</v>
      </c>
      <c r="P35" s="11" t="s">
        <v>4167</v>
      </c>
      <c r="Q35" s="11"/>
      <c r="R35" s="150" t="s">
        <v>8571</v>
      </c>
      <c r="T35" s="21">
        <f>IF(P35='Menu tendina'!A$5,0,IF(P35='Menu tendina'!A$4,'3. SIP'!N35/2,IF(P35='Menu tendina'!A$3,'3. SIP'!N35,IF(P35='Menu tendina'!A$2,'3. SIP'!M35,0))))</f>
        <v>50</v>
      </c>
    </row>
    <row r="36" spans="1:20" x14ac:dyDescent="0.25">
      <c r="A36" s="9" t="s">
        <v>7620</v>
      </c>
      <c r="B36" s="9" t="s">
        <v>4268</v>
      </c>
      <c r="C36" s="11">
        <v>20</v>
      </c>
      <c r="D36" s="11">
        <v>1117</v>
      </c>
      <c r="E36" s="11">
        <v>20</v>
      </c>
      <c r="F36" s="260">
        <v>10000</v>
      </c>
      <c r="G36" s="263" t="s">
        <v>163</v>
      </c>
      <c r="H36" s="9" t="s">
        <v>370</v>
      </c>
      <c r="I36" s="9" t="s">
        <v>1136</v>
      </c>
      <c r="J36" s="9" t="s">
        <v>4290</v>
      </c>
      <c r="K36" s="11" t="s">
        <v>0</v>
      </c>
      <c r="L36" s="252" t="s">
        <v>1138</v>
      </c>
      <c r="M36" s="21">
        <v>2.5</v>
      </c>
      <c r="N36" s="21">
        <v>0.4</v>
      </c>
      <c r="P36" s="11" t="s">
        <v>4167</v>
      </c>
      <c r="Q36" s="11" t="s">
        <v>8532</v>
      </c>
      <c r="R36" s="150"/>
      <c r="T36" s="21">
        <f>IF(P36='Menu tendina'!A$5,0,IF(P36='Menu tendina'!A$4,'3. SIP'!N36/2,IF(P36='Menu tendina'!A$3,'3. SIP'!N36,IF(P36='Menu tendina'!A$2,'3. SIP'!M36,0))))</f>
        <v>2.5</v>
      </c>
    </row>
    <row r="37" spans="1:20" x14ac:dyDescent="0.25">
      <c r="A37" s="9" t="s">
        <v>7620</v>
      </c>
      <c r="B37" s="9" t="s">
        <v>4268</v>
      </c>
      <c r="C37" s="11">
        <v>21</v>
      </c>
      <c r="D37" s="11">
        <v>1118</v>
      </c>
      <c r="E37" s="11">
        <v>21</v>
      </c>
      <c r="F37" s="260">
        <v>5000</v>
      </c>
      <c r="G37" s="263" t="s">
        <v>163</v>
      </c>
      <c r="H37" s="9" t="s">
        <v>370</v>
      </c>
      <c r="I37" s="9" t="s">
        <v>1136</v>
      </c>
      <c r="J37" s="9" t="s">
        <v>4293</v>
      </c>
      <c r="K37" s="11" t="s">
        <v>0</v>
      </c>
      <c r="L37" s="252" t="s">
        <v>1128</v>
      </c>
      <c r="M37" s="21">
        <v>3</v>
      </c>
      <c r="N37" s="21">
        <v>0.5</v>
      </c>
      <c r="P37" s="11" t="s">
        <v>4167</v>
      </c>
      <c r="Q37" s="11" t="s">
        <v>8532</v>
      </c>
      <c r="R37" s="150"/>
      <c r="T37" s="21">
        <f>IF(P37='Menu tendina'!A$5,0,IF(P37='Menu tendina'!A$4,'3. SIP'!N37/2,IF(P37='Menu tendina'!A$3,'3. SIP'!N37,IF(P37='Menu tendina'!A$2,'3. SIP'!M37,0))))</f>
        <v>3</v>
      </c>
    </row>
    <row r="38" spans="1:20" x14ac:dyDescent="0.25">
      <c r="A38" s="15" t="s">
        <v>7620</v>
      </c>
      <c r="B38" s="15" t="s">
        <v>4268</v>
      </c>
      <c r="C38" s="16" t="s">
        <v>1139</v>
      </c>
      <c r="D38" s="16" t="s">
        <v>0</v>
      </c>
      <c r="E38" s="16" t="s">
        <v>0</v>
      </c>
      <c r="F38" s="261">
        <v>5000</v>
      </c>
      <c r="G38" s="264" t="s">
        <v>163</v>
      </c>
      <c r="H38" s="15" t="s">
        <v>370</v>
      </c>
      <c r="I38" s="15" t="s">
        <v>1136</v>
      </c>
      <c r="J38" s="15" t="s">
        <v>4294</v>
      </c>
      <c r="K38" s="16" t="s">
        <v>4074</v>
      </c>
      <c r="L38" s="253" t="s">
        <v>0</v>
      </c>
      <c r="M38" s="22">
        <v>3</v>
      </c>
      <c r="N38" s="22">
        <v>35</v>
      </c>
      <c r="P38" s="11" t="s">
        <v>4170</v>
      </c>
      <c r="Q38" s="11"/>
      <c r="R38" s="150"/>
      <c r="T38" s="21">
        <f>IF(P38='Menu tendina'!A$5,0,IF(P38='Menu tendina'!A$4,'3. SIP'!N38/2,IF(P38='Menu tendina'!A$3,'3. SIP'!N38,IF(P38='Menu tendina'!A$2,'3. SIP'!M38,0))))</f>
        <v>0</v>
      </c>
    </row>
    <row r="39" spans="1:20" x14ac:dyDescent="0.25">
      <c r="A39" s="9" t="s">
        <v>7620</v>
      </c>
      <c r="B39" s="9" t="s">
        <v>4268</v>
      </c>
      <c r="C39" s="11">
        <v>22</v>
      </c>
      <c r="D39" s="11">
        <v>1119</v>
      </c>
      <c r="E39" s="11">
        <v>22</v>
      </c>
      <c r="F39" s="260">
        <v>10000</v>
      </c>
      <c r="G39" s="263" t="s">
        <v>163</v>
      </c>
      <c r="H39" s="9" t="s">
        <v>370</v>
      </c>
      <c r="I39" s="9" t="s">
        <v>1136</v>
      </c>
      <c r="J39" s="9" t="s">
        <v>4293</v>
      </c>
      <c r="K39" s="11" t="s">
        <v>0</v>
      </c>
      <c r="L39" s="252" t="s">
        <v>1140</v>
      </c>
      <c r="M39" s="21">
        <v>4</v>
      </c>
      <c r="N39" s="21">
        <v>0.6</v>
      </c>
      <c r="P39" s="11" t="s">
        <v>4167</v>
      </c>
      <c r="Q39" s="11" t="s">
        <v>8532</v>
      </c>
      <c r="R39" s="150"/>
      <c r="T39" s="21">
        <f>IF(P39='Menu tendina'!A$5,0,IF(P39='Menu tendina'!A$4,'3. SIP'!N39/2,IF(P39='Menu tendina'!A$3,'3. SIP'!N39,IF(P39='Menu tendina'!A$2,'3. SIP'!M39,0))))</f>
        <v>4</v>
      </c>
    </row>
    <row r="40" spans="1:20" x14ac:dyDescent="0.25">
      <c r="A40" s="15" t="s">
        <v>7620</v>
      </c>
      <c r="B40" s="15" t="s">
        <v>4268</v>
      </c>
      <c r="C40" s="16" t="s">
        <v>1141</v>
      </c>
      <c r="D40" s="16" t="s">
        <v>4319</v>
      </c>
      <c r="E40" s="16" t="s">
        <v>0</v>
      </c>
      <c r="F40" s="261">
        <v>10000</v>
      </c>
      <c r="G40" s="264" t="s">
        <v>163</v>
      </c>
      <c r="H40" s="15" t="s">
        <v>370</v>
      </c>
      <c r="I40" s="15" t="s">
        <v>1136</v>
      </c>
      <c r="J40" s="15" t="s">
        <v>4295</v>
      </c>
      <c r="K40" s="16" t="s">
        <v>4074</v>
      </c>
      <c r="L40" s="253" t="s">
        <v>0</v>
      </c>
      <c r="M40" s="22">
        <v>4</v>
      </c>
      <c r="N40" s="22">
        <v>2</v>
      </c>
      <c r="P40" s="11" t="s">
        <v>4170</v>
      </c>
      <c r="Q40" s="11"/>
      <c r="R40" s="150"/>
      <c r="T40" s="21">
        <f>IF(P40='Menu tendina'!A$5,0,IF(P40='Menu tendina'!A$4,'3. SIP'!N40/2,IF(P40='Menu tendina'!A$3,'3. SIP'!N40,IF(P40='Menu tendina'!A$2,'3. SIP'!M40,0))))</f>
        <v>0</v>
      </c>
    </row>
    <row r="41" spans="1:20" x14ac:dyDescent="0.25">
      <c r="A41" s="9" t="s">
        <v>7620</v>
      </c>
      <c r="B41" s="9" t="s">
        <v>4268</v>
      </c>
      <c r="C41" s="11">
        <v>23</v>
      </c>
      <c r="D41" s="11">
        <v>1120</v>
      </c>
      <c r="E41" s="11">
        <v>23</v>
      </c>
      <c r="F41" s="260">
        <v>5000</v>
      </c>
      <c r="G41" s="263" t="s">
        <v>165</v>
      </c>
      <c r="H41" s="9" t="s">
        <v>370</v>
      </c>
      <c r="I41" s="9" t="s">
        <v>2</v>
      </c>
      <c r="J41" s="9" t="s">
        <v>4296</v>
      </c>
      <c r="K41" s="11" t="s">
        <v>0</v>
      </c>
      <c r="L41" s="252" t="s">
        <v>1142</v>
      </c>
      <c r="M41" s="21">
        <v>3.5</v>
      </c>
      <c r="N41" s="21">
        <v>0.2</v>
      </c>
      <c r="P41" s="11" t="s">
        <v>4167</v>
      </c>
      <c r="Q41" s="11" t="s">
        <v>4171</v>
      </c>
      <c r="R41" s="150"/>
      <c r="T41" s="21">
        <f>IF(P41='Menu tendina'!A$5,0,IF(P41='Menu tendina'!A$4,'3. SIP'!N41/2,IF(P41='Menu tendina'!A$3,'3. SIP'!N41,IF(P41='Menu tendina'!A$2,'3. SIP'!M41,0))))</f>
        <v>3.5</v>
      </c>
    </row>
    <row r="42" spans="1:20" x14ac:dyDescent="0.25">
      <c r="A42" s="15" t="s">
        <v>7620</v>
      </c>
      <c r="B42" s="15" t="s">
        <v>4268</v>
      </c>
      <c r="C42" s="16" t="s">
        <v>1143</v>
      </c>
      <c r="D42" s="16" t="s">
        <v>4320</v>
      </c>
      <c r="E42" s="16" t="s">
        <v>1143</v>
      </c>
      <c r="F42" s="261">
        <v>5000</v>
      </c>
      <c r="G42" s="264" t="s">
        <v>165</v>
      </c>
      <c r="H42" s="15" t="s">
        <v>370</v>
      </c>
      <c r="I42" s="15" t="s">
        <v>2</v>
      </c>
      <c r="J42" s="15" t="s">
        <v>4297</v>
      </c>
      <c r="K42" s="16" t="s">
        <v>4074</v>
      </c>
      <c r="L42" s="253" t="s">
        <v>0</v>
      </c>
      <c r="M42" s="22">
        <v>20</v>
      </c>
      <c r="N42" s="22">
        <v>3</v>
      </c>
      <c r="P42" s="11" t="s">
        <v>4167</v>
      </c>
      <c r="Q42" s="11" t="s">
        <v>8531</v>
      </c>
      <c r="R42" s="150"/>
      <c r="T42" s="21">
        <f>IF(P42='Menu tendina'!A$5,0,IF(P42='Menu tendina'!A$4,'3. SIP'!N42/2,IF(P42='Menu tendina'!A$3,'3. SIP'!N42,IF(P42='Menu tendina'!A$2,'3. SIP'!M42,0))))</f>
        <v>20</v>
      </c>
    </row>
    <row r="43" spans="1:20" x14ac:dyDescent="0.25">
      <c r="A43" s="15" t="s">
        <v>7620</v>
      </c>
      <c r="B43" s="15" t="s">
        <v>4268</v>
      </c>
      <c r="C43" s="16" t="s">
        <v>1144</v>
      </c>
      <c r="D43" s="16" t="s">
        <v>0</v>
      </c>
      <c r="E43" s="16" t="s">
        <v>0</v>
      </c>
      <c r="F43" s="261">
        <v>5000</v>
      </c>
      <c r="G43" s="264" t="s">
        <v>165</v>
      </c>
      <c r="H43" s="15" t="s">
        <v>370</v>
      </c>
      <c r="I43" s="15" t="s">
        <v>2</v>
      </c>
      <c r="J43" s="15" t="s">
        <v>4298</v>
      </c>
      <c r="K43" s="16" t="s">
        <v>4074</v>
      </c>
      <c r="L43" s="253" t="s">
        <v>0</v>
      </c>
      <c r="M43" s="22">
        <v>20</v>
      </c>
      <c r="N43" s="22">
        <v>3</v>
      </c>
      <c r="P43" s="11" t="s">
        <v>4167</v>
      </c>
      <c r="Q43" s="11" t="s">
        <v>8531</v>
      </c>
      <c r="R43" s="150"/>
      <c r="T43" s="21">
        <f>IF(P43='Menu tendina'!A$5,0,IF(P43='Menu tendina'!A$4,'3. SIP'!N43/2,IF(P43='Menu tendina'!A$3,'3. SIP'!N43,IF(P43='Menu tendina'!A$2,'3. SIP'!M43,0))))</f>
        <v>20</v>
      </c>
    </row>
    <row r="44" spans="1:20" x14ac:dyDescent="0.25">
      <c r="A44" s="9" t="s">
        <v>7620</v>
      </c>
      <c r="B44" s="9" t="s">
        <v>4268</v>
      </c>
      <c r="C44" s="11">
        <v>24</v>
      </c>
      <c r="D44" s="11">
        <v>1121</v>
      </c>
      <c r="E44" s="11">
        <v>24</v>
      </c>
      <c r="F44" s="260">
        <v>5000</v>
      </c>
      <c r="G44" s="263" t="s">
        <v>165</v>
      </c>
      <c r="H44" s="9" t="s">
        <v>370</v>
      </c>
      <c r="I44" s="9" t="s">
        <v>112</v>
      </c>
      <c r="J44" s="9" t="s">
        <v>4299</v>
      </c>
      <c r="K44" s="11" t="s">
        <v>0</v>
      </c>
      <c r="L44" s="252" t="s">
        <v>1145</v>
      </c>
      <c r="M44" s="21">
        <v>5</v>
      </c>
      <c r="N44" s="21">
        <v>0.6</v>
      </c>
      <c r="P44" s="11" t="s">
        <v>4167</v>
      </c>
      <c r="Q44" s="11" t="s">
        <v>4172</v>
      </c>
      <c r="R44" s="150"/>
      <c r="T44" s="21">
        <f>IF(P44='Menu tendina'!A$5,0,IF(P44='Menu tendina'!A$4,'3. SIP'!N44/2,IF(P44='Menu tendina'!A$3,'3. SIP'!N44,IF(P44='Menu tendina'!A$2,'3. SIP'!M44,0))))</f>
        <v>5</v>
      </c>
    </row>
    <row r="45" spans="1:20" x14ac:dyDescent="0.25">
      <c r="A45" s="9" t="s">
        <v>7620</v>
      </c>
      <c r="B45" s="9" t="s">
        <v>4268</v>
      </c>
      <c r="C45" s="11">
        <v>25</v>
      </c>
      <c r="D45" s="11">
        <v>1122</v>
      </c>
      <c r="E45" s="11">
        <v>25</v>
      </c>
      <c r="F45" s="260">
        <v>10000</v>
      </c>
      <c r="G45" s="263" t="s">
        <v>165</v>
      </c>
      <c r="H45" s="9" t="s">
        <v>370</v>
      </c>
      <c r="I45" s="9" t="s">
        <v>112</v>
      </c>
      <c r="J45" s="9" t="s">
        <v>4299</v>
      </c>
      <c r="K45" s="11" t="s">
        <v>0</v>
      </c>
      <c r="L45" s="252" t="s">
        <v>1129</v>
      </c>
      <c r="M45" s="21">
        <v>5</v>
      </c>
      <c r="N45" s="21">
        <v>0.6</v>
      </c>
      <c r="P45" s="11" t="s">
        <v>4167</v>
      </c>
      <c r="Q45" s="11" t="s">
        <v>8532</v>
      </c>
      <c r="R45" s="150"/>
      <c r="T45" s="21">
        <f>IF(P45='Menu tendina'!A$5,0,IF(P45='Menu tendina'!A$4,'3. SIP'!N45/2,IF(P45='Menu tendina'!A$3,'3. SIP'!N45,IF(P45='Menu tendina'!A$2,'3. SIP'!M45,0))))</f>
        <v>5</v>
      </c>
    </row>
    <row r="46" spans="1:20" x14ac:dyDescent="0.25">
      <c r="A46" s="9" t="s">
        <v>7620</v>
      </c>
      <c r="B46" s="9" t="s">
        <v>4268</v>
      </c>
      <c r="C46" s="11">
        <v>26</v>
      </c>
      <c r="D46" s="11">
        <v>1124</v>
      </c>
      <c r="E46" s="11">
        <v>26</v>
      </c>
      <c r="F46" s="260">
        <v>5000</v>
      </c>
      <c r="G46" s="263" t="s">
        <v>165</v>
      </c>
      <c r="H46" s="9" t="s">
        <v>370</v>
      </c>
      <c r="I46" s="9" t="s">
        <v>1136</v>
      </c>
      <c r="J46" s="9" t="s">
        <v>4300</v>
      </c>
      <c r="K46" s="11" t="s">
        <v>0</v>
      </c>
      <c r="L46" s="252" t="s">
        <v>1128</v>
      </c>
      <c r="M46" s="21">
        <v>25</v>
      </c>
      <c r="N46" s="21">
        <v>1.5</v>
      </c>
      <c r="P46" s="11" t="s">
        <v>4167</v>
      </c>
      <c r="Q46" s="11" t="s">
        <v>8531</v>
      </c>
      <c r="R46" s="150"/>
      <c r="T46" s="21">
        <f>IF(P46='Menu tendina'!A$5,0,IF(P46='Menu tendina'!A$4,'3. SIP'!N46/2,IF(P46='Menu tendina'!A$3,'3. SIP'!N46,IF(P46='Menu tendina'!A$2,'3. SIP'!M46,0))))</f>
        <v>25</v>
      </c>
    </row>
    <row r="47" spans="1:20" x14ac:dyDescent="0.25">
      <c r="A47" s="9" t="s">
        <v>7620</v>
      </c>
      <c r="B47" s="9" t="s">
        <v>4268</v>
      </c>
      <c r="C47" s="11">
        <v>27</v>
      </c>
      <c r="D47" s="11">
        <v>1125</v>
      </c>
      <c r="E47" s="11">
        <v>27</v>
      </c>
      <c r="F47" s="260">
        <v>10000</v>
      </c>
      <c r="G47" s="263" t="s">
        <v>165</v>
      </c>
      <c r="H47" s="9" t="s">
        <v>370</v>
      </c>
      <c r="I47" s="9" t="s">
        <v>1136</v>
      </c>
      <c r="J47" s="9" t="s">
        <v>4300</v>
      </c>
      <c r="K47" s="11" t="s">
        <v>0</v>
      </c>
      <c r="L47" s="252" t="s">
        <v>1140</v>
      </c>
      <c r="M47" s="21">
        <v>30</v>
      </c>
      <c r="N47" s="21">
        <v>1.5</v>
      </c>
      <c r="P47" s="11" t="s">
        <v>4167</v>
      </c>
      <c r="Q47" s="11" t="s">
        <v>8532</v>
      </c>
      <c r="R47" s="150"/>
      <c r="T47" s="21">
        <f>IF(P47='Menu tendina'!A$5,0,IF(P47='Menu tendina'!A$4,'3. SIP'!N47/2,IF(P47='Menu tendina'!A$3,'3. SIP'!N47,IF(P47='Menu tendina'!A$2,'3. SIP'!M47,0))))</f>
        <v>30</v>
      </c>
    </row>
    <row r="48" spans="1:20" x14ac:dyDescent="0.25">
      <c r="A48" s="15" t="s">
        <v>7620</v>
      </c>
      <c r="B48" s="15" t="s">
        <v>4268</v>
      </c>
      <c r="C48" s="16" t="s">
        <v>1146</v>
      </c>
      <c r="D48" s="16">
        <v>5210</v>
      </c>
      <c r="E48" s="16" t="s">
        <v>1146</v>
      </c>
      <c r="F48" s="261">
        <v>20000</v>
      </c>
      <c r="G48" s="264" t="s">
        <v>165</v>
      </c>
      <c r="H48" s="15" t="s">
        <v>370</v>
      </c>
      <c r="I48" s="15" t="s">
        <v>112</v>
      </c>
      <c r="J48" s="15" t="s">
        <v>4300</v>
      </c>
      <c r="K48" s="16" t="s">
        <v>4074</v>
      </c>
      <c r="L48" s="253" t="s">
        <v>129</v>
      </c>
      <c r="M48" s="22">
        <v>10</v>
      </c>
      <c r="N48" s="22">
        <v>6</v>
      </c>
      <c r="P48" s="11" t="s">
        <v>4167</v>
      </c>
      <c r="Q48" s="11" t="s">
        <v>4067</v>
      </c>
      <c r="R48" s="150" t="s">
        <v>4067</v>
      </c>
      <c r="T48" s="21">
        <f>IF(P48='Menu tendina'!A$5,0,IF(P48='Menu tendina'!A$4,'3. SIP'!N48/2,IF(P48='Menu tendina'!A$3,'3. SIP'!N48,IF(P48='Menu tendina'!A$2,'3. SIP'!M48,0))))</f>
        <v>10</v>
      </c>
    </row>
    <row r="49" spans="1:20" x14ac:dyDescent="0.25">
      <c r="A49" s="15" t="s">
        <v>7620</v>
      </c>
      <c r="B49" s="15" t="s">
        <v>4268</v>
      </c>
      <c r="C49" s="16" t="s">
        <v>1147</v>
      </c>
      <c r="D49" s="16">
        <v>5211</v>
      </c>
      <c r="E49" s="16" t="s">
        <v>1147</v>
      </c>
      <c r="F49" s="261">
        <v>30000</v>
      </c>
      <c r="G49" s="264" t="s">
        <v>165</v>
      </c>
      <c r="H49" s="15" t="s">
        <v>370</v>
      </c>
      <c r="I49" s="15" t="s">
        <v>112</v>
      </c>
      <c r="J49" s="15" t="s">
        <v>4300</v>
      </c>
      <c r="K49" s="16" t="s">
        <v>4074</v>
      </c>
      <c r="L49" s="253" t="s">
        <v>366</v>
      </c>
      <c r="M49" s="22">
        <v>10</v>
      </c>
      <c r="N49" s="22">
        <v>6</v>
      </c>
      <c r="P49" s="11" t="s">
        <v>4167</v>
      </c>
      <c r="Q49" s="11" t="s">
        <v>4067</v>
      </c>
      <c r="R49" s="150" t="s">
        <v>4067</v>
      </c>
      <c r="T49" s="21">
        <f>IF(P49='Menu tendina'!A$5,0,IF(P49='Menu tendina'!A$4,'3. SIP'!N49/2,IF(P49='Menu tendina'!A$3,'3. SIP'!N49,IF(P49='Menu tendina'!A$2,'3. SIP'!M49,0))))</f>
        <v>10</v>
      </c>
    </row>
    <row r="50" spans="1:20" x14ac:dyDescent="0.25">
      <c r="A50" s="9" t="s">
        <v>7620</v>
      </c>
      <c r="B50" s="9" t="s">
        <v>4268</v>
      </c>
      <c r="C50" s="11">
        <v>28</v>
      </c>
      <c r="D50" s="11">
        <v>1127</v>
      </c>
      <c r="E50" s="11">
        <v>28</v>
      </c>
      <c r="F50" s="260">
        <v>5000</v>
      </c>
      <c r="G50" s="263" t="s">
        <v>175</v>
      </c>
      <c r="H50" s="9" t="s">
        <v>370</v>
      </c>
      <c r="I50" s="9" t="s">
        <v>1136</v>
      </c>
      <c r="J50" s="9" t="s">
        <v>4929</v>
      </c>
      <c r="K50" s="11" t="s">
        <v>0</v>
      </c>
      <c r="L50" s="252" t="s">
        <v>1128</v>
      </c>
      <c r="M50" s="21">
        <v>15</v>
      </c>
      <c r="N50" s="21">
        <v>1.5</v>
      </c>
      <c r="P50" s="11" t="s">
        <v>4167</v>
      </c>
      <c r="Q50" s="11" t="s">
        <v>4171</v>
      </c>
      <c r="R50" s="150" t="s">
        <v>8571</v>
      </c>
      <c r="T50" s="21">
        <f>IF(P50='Menu tendina'!A$5,0,IF(P50='Menu tendina'!A$4,'3. SIP'!N50/2,IF(P50='Menu tendina'!A$3,'3. SIP'!N50,IF(P50='Menu tendina'!A$2,'3. SIP'!M50,0))))</f>
        <v>15</v>
      </c>
    </row>
    <row r="51" spans="1:20" x14ac:dyDescent="0.25">
      <c r="A51" s="9" t="s">
        <v>7620</v>
      </c>
      <c r="B51" s="9" t="s">
        <v>4268</v>
      </c>
      <c r="C51" s="11">
        <v>29</v>
      </c>
      <c r="D51" s="11">
        <v>1128</v>
      </c>
      <c r="E51" s="11">
        <v>29</v>
      </c>
      <c r="F51" s="260">
        <v>10000</v>
      </c>
      <c r="G51" s="263" t="s">
        <v>175</v>
      </c>
      <c r="H51" s="9" t="s">
        <v>370</v>
      </c>
      <c r="I51" s="9" t="s">
        <v>1136</v>
      </c>
      <c r="J51" s="9" t="s">
        <v>4929</v>
      </c>
      <c r="K51" s="11" t="s">
        <v>0</v>
      </c>
      <c r="L51" s="252" t="s">
        <v>1140</v>
      </c>
      <c r="M51" s="21">
        <v>25</v>
      </c>
      <c r="N51" s="21">
        <v>1.5</v>
      </c>
      <c r="P51" s="11" t="s">
        <v>4167</v>
      </c>
      <c r="Q51" s="11" t="s">
        <v>8532</v>
      </c>
      <c r="R51" s="150"/>
      <c r="T51" s="21">
        <f>IF(P51='Menu tendina'!A$5,0,IF(P51='Menu tendina'!A$4,'3. SIP'!N51/2,IF(P51='Menu tendina'!A$3,'3. SIP'!N51,IF(P51='Menu tendina'!A$2,'3. SIP'!M51,0))))</f>
        <v>25</v>
      </c>
    </row>
    <row r="52" spans="1:20" x14ac:dyDescent="0.25">
      <c r="A52" s="9" t="s">
        <v>7620</v>
      </c>
      <c r="B52" s="9" t="s">
        <v>4268</v>
      </c>
      <c r="C52" s="11">
        <v>30</v>
      </c>
      <c r="D52" s="11">
        <v>1129</v>
      </c>
      <c r="E52" s="11">
        <v>30</v>
      </c>
      <c r="F52" s="260">
        <v>5000</v>
      </c>
      <c r="G52" s="263" t="s">
        <v>175</v>
      </c>
      <c r="H52" s="9" t="s">
        <v>370</v>
      </c>
      <c r="I52" s="9" t="s">
        <v>1136</v>
      </c>
      <c r="J52" s="9" t="s">
        <v>4930</v>
      </c>
      <c r="K52" s="11" t="s">
        <v>0</v>
      </c>
      <c r="L52" s="252" t="s">
        <v>1148</v>
      </c>
      <c r="M52" s="21">
        <v>10</v>
      </c>
      <c r="N52" s="21">
        <v>0.4</v>
      </c>
      <c r="P52" s="11" t="s">
        <v>4167</v>
      </c>
      <c r="Q52" s="11" t="s">
        <v>8532</v>
      </c>
      <c r="R52" s="150"/>
      <c r="T52" s="21">
        <f>IF(P52='Menu tendina'!A$5,0,IF(P52='Menu tendina'!A$4,'3. SIP'!N52/2,IF(P52='Menu tendina'!A$3,'3. SIP'!N52,IF(P52='Menu tendina'!A$2,'3. SIP'!M52,0))))</f>
        <v>10</v>
      </c>
    </row>
    <row r="53" spans="1:20" x14ac:dyDescent="0.25">
      <c r="A53" s="9" t="s">
        <v>7620</v>
      </c>
      <c r="B53" s="9" t="s">
        <v>4268</v>
      </c>
      <c r="C53" s="11">
        <v>31</v>
      </c>
      <c r="D53" s="11">
        <v>1130</v>
      </c>
      <c r="E53" s="11">
        <v>31</v>
      </c>
      <c r="F53" s="260">
        <v>10000</v>
      </c>
      <c r="G53" s="263" t="s">
        <v>175</v>
      </c>
      <c r="H53" s="9" t="s">
        <v>370</v>
      </c>
      <c r="I53" s="9" t="s">
        <v>1136</v>
      </c>
      <c r="J53" s="9" t="s">
        <v>4930</v>
      </c>
      <c r="K53" s="11" t="s">
        <v>0</v>
      </c>
      <c r="L53" s="252" t="s">
        <v>1149</v>
      </c>
      <c r="M53" s="21">
        <v>15</v>
      </c>
      <c r="N53" s="21">
        <v>0.5</v>
      </c>
      <c r="P53" s="11" t="s">
        <v>4167</v>
      </c>
      <c r="Q53" s="11" t="s">
        <v>8531</v>
      </c>
      <c r="R53" s="150"/>
      <c r="T53" s="21">
        <f>IF(P53='Menu tendina'!A$5,0,IF(P53='Menu tendina'!A$4,'3. SIP'!N53/2,IF(P53='Menu tendina'!A$3,'3. SIP'!N53,IF(P53='Menu tendina'!A$2,'3. SIP'!M53,0))))</f>
        <v>15</v>
      </c>
    </row>
    <row r="54" spans="1:20" x14ac:dyDescent="0.25">
      <c r="A54" s="9" t="s">
        <v>7620</v>
      </c>
      <c r="B54" s="9" t="s">
        <v>4268</v>
      </c>
      <c r="C54" s="11">
        <v>32</v>
      </c>
      <c r="D54" s="11">
        <v>1131</v>
      </c>
      <c r="E54" s="11">
        <v>32</v>
      </c>
      <c r="F54" s="260">
        <v>5000</v>
      </c>
      <c r="G54" s="263" t="s">
        <v>1150</v>
      </c>
      <c r="H54" s="9" t="s">
        <v>370</v>
      </c>
      <c r="I54" s="9" t="s">
        <v>2</v>
      </c>
      <c r="J54" s="9" t="s">
        <v>4229</v>
      </c>
      <c r="K54" s="11" t="s">
        <v>0</v>
      </c>
      <c r="L54" s="252" t="s">
        <v>788</v>
      </c>
      <c r="M54" s="21">
        <v>20</v>
      </c>
      <c r="N54" s="21">
        <v>0.3</v>
      </c>
      <c r="P54" s="11" t="s">
        <v>4167</v>
      </c>
      <c r="Q54" s="11" t="s">
        <v>8532</v>
      </c>
      <c r="R54" s="150"/>
      <c r="T54" s="21">
        <f>IF(P54='Menu tendina'!A$5,0,IF(P54='Menu tendina'!A$4,'3. SIP'!N54/2,IF(P54='Menu tendina'!A$3,'3. SIP'!N54,IF(P54='Menu tendina'!A$2,'3. SIP'!M54,0))))</f>
        <v>20</v>
      </c>
    </row>
    <row r="55" spans="1:20" x14ac:dyDescent="0.25">
      <c r="A55" s="9" t="s">
        <v>7620</v>
      </c>
      <c r="B55" s="9" t="s">
        <v>4268</v>
      </c>
      <c r="C55" s="11">
        <v>33</v>
      </c>
      <c r="D55" s="11">
        <v>1132</v>
      </c>
      <c r="E55" s="11">
        <v>33</v>
      </c>
      <c r="F55" s="260">
        <v>10000</v>
      </c>
      <c r="G55" s="263" t="s">
        <v>1150</v>
      </c>
      <c r="H55" s="9" t="s">
        <v>370</v>
      </c>
      <c r="I55" s="9" t="s">
        <v>2</v>
      </c>
      <c r="J55" s="9" t="s">
        <v>4229</v>
      </c>
      <c r="K55" s="11" t="s">
        <v>0</v>
      </c>
      <c r="L55" s="252" t="s">
        <v>1149</v>
      </c>
      <c r="M55" s="21">
        <v>25</v>
      </c>
      <c r="N55" s="21">
        <v>0.5</v>
      </c>
      <c r="P55" s="11" t="s">
        <v>4167</v>
      </c>
      <c r="Q55" s="11" t="s">
        <v>8531</v>
      </c>
      <c r="R55" s="150"/>
      <c r="T55" s="21">
        <f>IF(P55='Menu tendina'!A$5,0,IF(P55='Menu tendina'!A$4,'3. SIP'!N55/2,IF(P55='Menu tendina'!A$3,'3. SIP'!N55,IF(P55='Menu tendina'!A$2,'3. SIP'!M55,0))))</f>
        <v>25</v>
      </c>
    </row>
    <row r="56" spans="1:20" x14ac:dyDescent="0.25">
      <c r="A56" s="9" t="s">
        <v>7620</v>
      </c>
      <c r="B56" s="9" t="s">
        <v>4268</v>
      </c>
      <c r="C56" s="11">
        <v>34</v>
      </c>
      <c r="D56" s="11">
        <v>1133</v>
      </c>
      <c r="E56" s="11">
        <v>34</v>
      </c>
      <c r="F56" s="260">
        <v>5000</v>
      </c>
      <c r="G56" s="263" t="s">
        <v>1150</v>
      </c>
      <c r="H56" s="9" t="s">
        <v>370</v>
      </c>
      <c r="I56" s="9" t="s">
        <v>2</v>
      </c>
      <c r="J56" s="9" t="s">
        <v>4930</v>
      </c>
      <c r="K56" s="11" t="s">
        <v>0</v>
      </c>
      <c r="L56" s="252" t="s">
        <v>1151</v>
      </c>
      <c r="M56" s="21">
        <v>20</v>
      </c>
      <c r="N56" s="21">
        <v>0.3</v>
      </c>
      <c r="P56" s="11" t="s">
        <v>4167</v>
      </c>
      <c r="Q56" s="11" t="s">
        <v>8531</v>
      </c>
      <c r="R56" s="150"/>
      <c r="T56" s="21">
        <f>IF(P56='Menu tendina'!A$5,0,IF(P56='Menu tendina'!A$4,'3. SIP'!N56/2,IF(P56='Menu tendina'!A$3,'3. SIP'!N56,IF(P56='Menu tendina'!A$2,'3. SIP'!M56,0))))</f>
        <v>20</v>
      </c>
    </row>
    <row r="57" spans="1:20" x14ac:dyDescent="0.25">
      <c r="A57" s="9" t="s">
        <v>7620</v>
      </c>
      <c r="B57" s="9" t="s">
        <v>4268</v>
      </c>
      <c r="C57" s="11">
        <v>35</v>
      </c>
      <c r="D57" s="11">
        <v>1134</v>
      </c>
      <c r="E57" s="11">
        <v>35</v>
      </c>
      <c r="F57" s="260">
        <v>10000</v>
      </c>
      <c r="G57" s="263" t="s">
        <v>1150</v>
      </c>
      <c r="H57" s="9" t="s">
        <v>370</v>
      </c>
      <c r="I57" s="9" t="s">
        <v>2</v>
      </c>
      <c r="J57" s="9" t="s">
        <v>4930</v>
      </c>
      <c r="K57" s="11" t="s">
        <v>0</v>
      </c>
      <c r="L57" s="252" t="s">
        <v>1152</v>
      </c>
      <c r="M57" s="21">
        <v>6</v>
      </c>
      <c r="N57" s="21">
        <v>0.3</v>
      </c>
      <c r="P57" s="11" t="s">
        <v>4167</v>
      </c>
      <c r="Q57" s="11" t="s">
        <v>8531</v>
      </c>
      <c r="R57" s="150"/>
      <c r="T57" s="21">
        <f>IF(P57='Menu tendina'!A$5,0,IF(P57='Menu tendina'!A$4,'3. SIP'!N57/2,IF(P57='Menu tendina'!A$3,'3. SIP'!N57,IF(P57='Menu tendina'!A$2,'3. SIP'!M57,0))))</f>
        <v>6</v>
      </c>
    </row>
    <row r="58" spans="1:20" x14ac:dyDescent="0.25">
      <c r="A58" s="9" t="s">
        <v>7620</v>
      </c>
      <c r="B58" s="9" t="s">
        <v>4268</v>
      </c>
      <c r="C58" s="11">
        <v>36</v>
      </c>
      <c r="D58" s="11">
        <v>1135</v>
      </c>
      <c r="E58" s="11">
        <v>36</v>
      </c>
      <c r="F58" s="260">
        <v>5000</v>
      </c>
      <c r="G58" s="263" t="s">
        <v>1150</v>
      </c>
      <c r="H58" s="9" t="s">
        <v>370</v>
      </c>
      <c r="I58" s="9" t="s">
        <v>112</v>
      </c>
      <c r="J58" s="9" t="s">
        <v>4931</v>
      </c>
      <c r="K58" s="11" t="s">
        <v>0</v>
      </c>
      <c r="L58" s="252" t="s">
        <v>383</v>
      </c>
      <c r="M58" s="21">
        <v>5</v>
      </c>
      <c r="N58" s="21">
        <v>0.6</v>
      </c>
      <c r="P58" s="11" t="s">
        <v>4167</v>
      </c>
      <c r="Q58" s="11" t="s">
        <v>8531</v>
      </c>
      <c r="R58" s="150"/>
      <c r="T58" s="21">
        <f>IF(P58='Menu tendina'!A$5,0,IF(P58='Menu tendina'!A$4,'3. SIP'!N58/2,IF(P58='Menu tendina'!A$3,'3. SIP'!N58,IF(P58='Menu tendina'!A$2,'3. SIP'!M58,0))))</f>
        <v>5</v>
      </c>
    </row>
    <row r="59" spans="1:20" x14ac:dyDescent="0.25">
      <c r="A59" s="9" t="s">
        <v>7620</v>
      </c>
      <c r="B59" s="9" t="s">
        <v>4268</v>
      </c>
      <c r="C59" s="11">
        <v>37</v>
      </c>
      <c r="D59" s="11">
        <v>1136</v>
      </c>
      <c r="E59" s="11">
        <v>37</v>
      </c>
      <c r="F59" s="260">
        <v>10000</v>
      </c>
      <c r="G59" s="263" t="s">
        <v>1150</v>
      </c>
      <c r="H59" s="9" t="s">
        <v>370</v>
      </c>
      <c r="I59" s="9" t="s">
        <v>112</v>
      </c>
      <c r="J59" s="9" t="s">
        <v>4931</v>
      </c>
      <c r="K59" s="11" t="s">
        <v>0</v>
      </c>
      <c r="L59" s="252" t="s">
        <v>145</v>
      </c>
      <c r="M59" s="21">
        <v>6</v>
      </c>
      <c r="N59" s="21">
        <v>0.7</v>
      </c>
      <c r="P59" s="11" t="s">
        <v>4167</v>
      </c>
      <c r="Q59" s="11" t="s">
        <v>8532</v>
      </c>
      <c r="R59" s="150"/>
      <c r="T59" s="21">
        <f>IF(P59='Menu tendina'!A$5,0,IF(P59='Menu tendina'!A$4,'3. SIP'!N59/2,IF(P59='Menu tendina'!A$3,'3. SIP'!N59,IF(P59='Menu tendina'!A$2,'3. SIP'!M59,0))))</f>
        <v>6</v>
      </c>
    </row>
    <row r="60" spans="1:20" x14ac:dyDescent="0.25">
      <c r="A60" s="9" t="s">
        <v>7620</v>
      </c>
      <c r="B60" s="9" t="s">
        <v>4268</v>
      </c>
      <c r="C60" s="11">
        <v>38</v>
      </c>
      <c r="D60" s="11">
        <v>1137</v>
      </c>
      <c r="E60" s="11">
        <v>38</v>
      </c>
      <c r="F60" s="260">
        <v>10000</v>
      </c>
      <c r="G60" s="263" t="s">
        <v>1150</v>
      </c>
      <c r="H60" s="2" t="s">
        <v>370</v>
      </c>
      <c r="I60" s="9" t="s">
        <v>112</v>
      </c>
      <c r="J60" s="9" t="s">
        <v>4932</v>
      </c>
      <c r="K60" s="11" t="s">
        <v>0</v>
      </c>
      <c r="L60" s="252" t="s">
        <v>1153</v>
      </c>
      <c r="M60" s="21">
        <v>8</v>
      </c>
      <c r="N60" s="21">
        <v>0.4</v>
      </c>
      <c r="P60" s="11" t="s">
        <v>4167</v>
      </c>
      <c r="Q60" s="11" t="s">
        <v>8531</v>
      </c>
      <c r="R60" s="150"/>
      <c r="T60" s="21">
        <f>IF(P60='Menu tendina'!A$5,0,IF(P60='Menu tendina'!A$4,'3. SIP'!N60/2,IF(P60='Menu tendina'!A$3,'3. SIP'!N60,IF(P60='Menu tendina'!A$2,'3. SIP'!M60,0))))</f>
        <v>8</v>
      </c>
    </row>
    <row r="61" spans="1:20" x14ac:dyDescent="0.25">
      <c r="A61" s="9" t="s">
        <v>7620</v>
      </c>
      <c r="B61" s="9" t="s">
        <v>4268</v>
      </c>
      <c r="C61" s="11">
        <v>39</v>
      </c>
      <c r="D61" s="11">
        <v>1138</v>
      </c>
      <c r="E61" s="11">
        <v>39</v>
      </c>
      <c r="F61" s="260">
        <v>5000</v>
      </c>
      <c r="G61" s="263" t="s">
        <v>1150</v>
      </c>
      <c r="H61" s="9" t="s">
        <v>370</v>
      </c>
      <c r="I61" s="9" t="s">
        <v>173</v>
      </c>
      <c r="J61" s="9" t="s">
        <v>4933</v>
      </c>
      <c r="K61" s="11" t="s">
        <v>0</v>
      </c>
      <c r="L61" s="252" t="s">
        <v>1154</v>
      </c>
      <c r="M61" s="21">
        <v>15</v>
      </c>
      <c r="N61" s="21">
        <v>0.5</v>
      </c>
      <c r="P61" s="11" t="s">
        <v>4167</v>
      </c>
      <c r="Q61" s="11" t="s">
        <v>8531</v>
      </c>
      <c r="R61" s="150"/>
      <c r="T61" s="21">
        <f>IF(P61='Menu tendina'!A$5,0,IF(P61='Menu tendina'!A$4,'3. SIP'!N61/2,IF(P61='Menu tendina'!A$3,'3. SIP'!N61,IF(P61='Menu tendina'!A$2,'3. SIP'!M61,0))))</f>
        <v>15</v>
      </c>
    </row>
    <row r="62" spans="1:20" x14ac:dyDescent="0.25">
      <c r="A62" s="15" t="s">
        <v>7620</v>
      </c>
      <c r="B62" s="15" t="s">
        <v>4268</v>
      </c>
      <c r="C62" s="16" t="s">
        <v>1155</v>
      </c>
      <c r="D62" s="16" t="s">
        <v>4321</v>
      </c>
      <c r="E62" s="16" t="s">
        <v>0</v>
      </c>
      <c r="F62" s="261">
        <v>5000</v>
      </c>
      <c r="G62" s="264" t="s">
        <v>1150</v>
      </c>
      <c r="H62" s="15" t="s">
        <v>370</v>
      </c>
      <c r="I62" s="15" t="s">
        <v>173</v>
      </c>
      <c r="J62" s="15" t="s">
        <v>4230</v>
      </c>
      <c r="K62" s="16" t="s">
        <v>0</v>
      </c>
      <c r="L62" s="253" t="s">
        <v>0</v>
      </c>
      <c r="M62" s="22">
        <v>9</v>
      </c>
      <c r="N62" s="22">
        <v>1</v>
      </c>
      <c r="P62" s="11" t="s">
        <v>4167</v>
      </c>
      <c r="Q62" s="11" t="s">
        <v>8532</v>
      </c>
      <c r="R62" s="150"/>
      <c r="T62" s="21">
        <f>IF(P62='Menu tendina'!A$5,0,IF(P62='Menu tendina'!A$4,'3. SIP'!N62/2,IF(P62='Menu tendina'!A$3,'3. SIP'!N62,IF(P62='Menu tendina'!A$2,'3. SIP'!M62,0))))</f>
        <v>9</v>
      </c>
    </row>
    <row r="63" spans="1:20" x14ac:dyDescent="0.25">
      <c r="A63" s="9" t="s">
        <v>7620</v>
      </c>
      <c r="B63" s="9" t="s">
        <v>4268</v>
      </c>
      <c r="C63" s="11">
        <v>40</v>
      </c>
      <c r="D63" s="11">
        <v>1139</v>
      </c>
      <c r="E63" s="11">
        <v>40</v>
      </c>
      <c r="F63" s="260">
        <v>10000</v>
      </c>
      <c r="G63" s="263" t="s">
        <v>1150</v>
      </c>
      <c r="H63" s="9" t="s">
        <v>370</v>
      </c>
      <c r="I63" s="9" t="s">
        <v>173</v>
      </c>
      <c r="J63" s="9" t="s">
        <v>4933</v>
      </c>
      <c r="K63" s="11" t="s">
        <v>0</v>
      </c>
      <c r="L63" s="252" t="s">
        <v>771</v>
      </c>
      <c r="M63" s="21">
        <v>20</v>
      </c>
      <c r="N63" s="21">
        <v>0.5</v>
      </c>
      <c r="P63" s="11" t="s">
        <v>4167</v>
      </c>
      <c r="Q63" s="11" t="s">
        <v>8532</v>
      </c>
      <c r="R63" s="150"/>
      <c r="T63" s="21">
        <f>IF(P63='Menu tendina'!A$5,0,IF(P63='Menu tendina'!A$4,'3. SIP'!N63/2,IF(P63='Menu tendina'!A$3,'3. SIP'!N63,IF(P63='Menu tendina'!A$2,'3. SIP'!M63,0))))</f>
        <v>20</v>
      </c>
    </row>
    <row r="64" spans="1:20" x14ac:dyDescent="0.25">
      <c r="A64" s="15" t="s">
        <v>7620</v>
      </c>
      <c r="B64" s="15" t="s">
        <v>4268</v>
      </c>
      <c r="C64" s="16" t="s">
        <v>1156</v>
      </c>
      <c r="D64" s="16" t="s">
        <v>4322</v>
      </c>
      <c r="E64" s="16" t="s">
        <v>0</v>
      </c>
      <c r="F64" s="261">
        <v>10000</v>
      </c>
      <c r="G64" s="264" t="s">
        <v>1150</v>
      </c>
      <c r="H64" s="15" t="s">
        <v>370</v>
      </c>
      <c r="I64" s="15" t="s">
        <v>173</v>
      </c>
      <c r="J64" s="15" t="s">
        <v>4230</v>
      </c>
      <c r="K64" s="16" t="s">
        <v>0</v>
      </c>
      <c r="L64" s="253" t="s">
        <v>0</v>
      </c>
      <c r="M64" s="22">
        <v>8</v>
      </c>
      <c r="N64" s="22">
        <v>1</v>
      </c>
      <c r="P64" s="11" t="s">
        <v>4167</v>
      </c>
      <c r="Q64" s="11" t="s">
        <v>8532</v>
      </c>
      <c r="R64" s="150"/>
      <c r="T64" s="21">
        <f>IF(P64='Menu tendina'!A$5,0,IF(P64='Menu tendina'!A$4,'3. SIP'!N64/2,IF(P64='Menu tendina'!A$3,'3. SIP'!N64,IF(P64='Menu tendina'!A$2,'3. SIP'!M64,0))))</f>
        <v>8</v>
      </c>
    </row>
    <row r="65" spans="1:20" x14ac:dyDescent="0.25">
      <c r="A65" s="9" t="s">
        <v>7620</v>
      </c>
      <c r="B65" s="9" t="s">
        <v>4268</v>
      </c>
      <c r="C65" s="11">
        <v>41</v>
      </c>
      <c r="D65" s="11">
        <v>1144</v>
      </c>
      <c r="E65" s="11">
        <v>41</v>
      </c>
      <c r="F65" s="260">
        <v>5000</v>
      </c>
      <c r="G65" s="263" t="s">
        <v>1157</v>
      </c>
      <c r="H65" s="9" t="s">
        <v>370</v>
      </c>
      <c r="I65" s="9" t="s">
        <v>2</v>
      </c>
      <c r="J65" s="9"/>
      <c r="K65" s="11" t="s">
        <v>0</v>
      </c>
      <c r="L65" s="252" t="s">
        <v>1158</v>
      </c>
      <c r="M65" s="21">
        <v>3</v>
      </c>
      <c r="N65" s="21">
        <v>0.2</v>
      </c>
      <c r="P65" s="11" t="s">
        <v>4167</v>
      </c>
      <c r="Q65" s="11" t="s">
        <v>8532</v>
      </c>
      <c r="R65" s="150"/>
      <c r="T65" s="21">
        <f>IF(P65='Menu tendina'!A$5,0,IF(P65='Menu tendina'!A$4,'3. SIP'!N65/2,IF(P65='Menu tendina'!A$3,'3. SIP'!N65,IF(P65='Menu tendina'!A$2,'3. SIP'!M65,0))))</f>
        <v>3</v>
      </c>
    </row>
    <row r="66" spans="1:20" x14ac:dyDescent="0.25">
      <c r="A66" s="9" t="s">
        <v>7620</v>
      </c>
      <c r="B66" s="9" t="s">
        <v>4268</v>
      </c>
      <c r="C66" s="11">
        <v>42</v>
      </c>
      <c r="D66" s="11">
        <v>1145</v>
      </c>
      <c r="E66" s="11">
        <v>42</v>
      </c>
      <c r="F66" s="260">
        <v>10000</v>
      </c>
      <c r="G66" s="263" t="s">
        <v>1157</v>
      </c>
      <c r="H66" s="9" t="s">
        <v>370</v>
      </c>
      <c r="I66" s="9" t="s">
        <v>2</v>
      </c>
      <c r="J66" s="9"/>
      <c r="K66" s="11" t="s">
        <v>0</v>
      </c>
      <c r="L66" s="252" t="s">
        <v>1159</v>
      </c>
      <c r="M66" s="21">
        <v>4</v>
      </c>
      <c r="N66" s="21">
        <v>0.4</v>
      </c>
      <c r="P66" s="11" t="s">
        <v>4167</v>
      </c>
      <c r="Q66" s="11" t="s">
        <v>8532</v>
      </c>
      <c r="R66" s="150"/>
      <c r="T66" s="21">
        <f>IF(P66='Menu tendina'!A$5,0,IF(P66='Menu tendina'!A$4,'3. SIP'!N66/2,IF(P66='Menu tendina'!A$3,'3. SIP'!N66,IF(P66='Menu tendina'!A$2,'3. SIP'!M66,0))))</f>
        <v>4</v>
      </c>
    </row>
    <row r="67" spans="1:20" x14ac:dyDescent="0.25">
      <c r="A67" s="9" t="s">
        <v>7620</v>
      </c>
      <c r="B67" s="9" t="s">
        <v>4268</v>
      </c>
      <c r="C67" s="11">
        <v>43</v>
      </c>
      <c r="D67" s="11">
        <v>1146</v>
      </c>
      <c r="E67" s="11">
        <v>43</v>
      </c>
      <c r="F67" s="260">
        <v>5000</v>
      </c>
      <c r="G67" s="263" t="s">
        <v>1157</v>
      </c>
      <c r="H67" s="9" t="s">
        <v>370</v>
      </c>
      <c r="I67" s="9" t="s">
        <v>112</v>
      </c>
      <c r="J67" s="9" t="s">
        <v>4215</v>
      </c>
      <c r="K67" s="11" t="s">
        <v>0</v>
      </c>
      <c r="L67" s="252" t="s">
        <v>117</v>
      </c>
      <c r="M67" s="21">
        <v>5</v>
      </c>
      <c r="N67" s="21">
        <v>0.2</v>
      </c>
      <c r="P67" s="11" t="s">
        <v>4167</v>
      </c>
      <c r="Q67" s="11" t="s">
        <v>8532</v>
      </c>
      <c r="R67" s="150" t="s">
        <v>8748</v>
      </c>
      <c r="T67" s="21">
        <f>IF(P67='Menu tendina'!A$5,0,IF(P67='Menu tendina'!A$4,'3. SIP'!N67/2,IF(P67='Menu tendina'!A$3,'3. SIP'!N67,IF(P67='Menu tendina'!A$2,'3. SIP'!M67,0))))</f>
        <v>5</v>
      </c>
    </row>
    <row r="68" spans="1:20" x14ac:dyDescent="0.25">
      <c r="A68" s="9" t="s">
        <v>7620</v>
      </c>
      <c r="B68" s="9" t="s">
        <v>4268</v>
      </c>
      <c r="C68" s="11">
        <v>44</v>
      </c>
      <c r="D68" s="11">
        <v>1147</v>
      </c>
      <c r="E68" s="11">
        <v>44</v>
      </c>
      <c r="F68" s="260">
        <v>10000</v>
      </c>
      <c r="G68" s="263" t="s">
        <v>1157</v>
      </c>
      <c r="H68" s="9" t="s">
        <v>370</v>
      </c>
      <c r="I68" s="9" t="s">
        <v>112</v>
      </c>
      <c r="J68" s="9" t="s">
        <v>4215</v>
      </c>
      <c r="K68" s="11" t="s">
        <v>0</v>
      </c>
      <c r="L68" s="252" t="s">
        <v>1160</v>
      </c>
      <c r="M68" s="21">
        <v>8</v>
      </c>
      <c r="N68" s="21">
        <v>0.4</v>
      </c>
      <c r="P68" s="11" t="s">
        <v>4167</v>
      </c>
      <c r="Q68" s="11" t="s">
        <v>8531</v>
      </c>
      <c r="R68" s="150"/>
      <c r="T68" s="21">
        <f>IF(P68='Menu tendina'!A$5,0,IF(P68='Menu tendina'!A$4,'3. SIP'!N68/2,IF(P68='Menu tendina'!A$3,'3. SIP'!N68,IF(P68='Menu tendina'!A$2,'3. SIP'!M68,0))))</f>
        <v>8</v>
      </c>
    </row>
    <row r="69" spans="1:20" x14ac:dyDescent="0.25">
      <c r="A69" s="9" t="s">
        <v>7620</v>
      </c>
      <c r="B69" s="9" t="s">
        <v>4268</v>
      </c>
      <c r="C69" s="11">
        <v>45</v>
      </c>
      <c r="D69" s="11">
        <v>1148</v>
      </c>
      <c r="E69" s="11">
        <v>45</v>
      </c>
      <c r="F69" s="260">
        <v>5000</v>
      </c>
      <c r="G69" s="263" t="s">
        <v>1157</v>
      </c>
      <c r="H69" s="9" t="s">
        <v>370</v>
      </c>
      <c r="I69" s="9" t="s">
        <v>173</v>
      </c>
      <c r="J69" s="9"/>
      <c r="K69" s="11" t="s">
        <v>0</v>
      </c>
      <c r="L69" s="252" t="s">
        <v>1161</v>
      </c>
      <c r="M69" s="21">
        <v>20</v>
      </c>
      <c r="N69" s="21">
        <v>0.4</v>
      </c>
      <c r="P69" s="11" t="s">
        <v>4167</v>
      </c>
      <c r="Q69" s="11" t="s">
        <v>8532</v>
      </c>
      <c r="R69" s="150"/>
      <c r="T69" s="21">
        <f>IF(P69='Menu tendina'!A$5,0,IF(P69='Menu tendina'!A$4,'3. SIP'!N69/2,IF(P69='Menu tendina'!A$3,'3. SIP'!N69,IF(P69='Menu tendina'!A$2,'3. SIP'!M69,0))))</f>
        <v>20</v>
      </c>
    </row>
    <row r="70" spans="1:20" x14ac:dyDescent="0.25">
      <c r="A70" s="9" t="s">
        <v>7620</v>
      </c>
      <c r="B70" s="9" t="s">
        <v>4268</v>
      </c>
      <c r="C70" s="11">
        <v>46</v>
      </c>
      <c r="D70" s="11">
        <v>1149</v>
      </c>
      <c r="E70" s="11">
        <v>46</v>
      </c>
      <c r="F70" s="260">
        <v>10000</v>
      </c>
      <c r="G70" s="263" t="s">
        <v>1157</v>
      </c>
      <c r="H70" s="9" t="s">
        <v>370</v>
      </c>
      <c r="I70" s="9" t="s">
        <v>173</v>
      </c>
      <c r="J70" s="9"/>
      <c r="K70" s="11" t="s">
        <v>0</v>
      </c>
      <c r="L70" s="252" t="s">
        <v>1162</v>
      </c>
      <c r="M70" s="21">
        <v>10</v>
      </c>
      <c r="N70" s="21">
        <v>0.5</v>
      </c>
      <c r="P70" s="11" t="s">
        <v>4167</v>
      </c>
      <c r="Q70" s="11" t="s">
        <v>8532</v>
      </c>
      <c r="R70" s="150"/>
      <c r="T70" s="21">
        <f>IF(P70='Menu tendina'!A$5,0,IF(P70='Menu tendina'!A$4,'3. SIP'!N70/2,IF(P70='Menu tendina'!A$3,'3. SIP'!N70,IF(P70='Menu tendina'!A$2,'3. SIP'!M70,0))))</f>
        <v>10</v>
      </c>
    </row>
    <row r="71" spans="1:20" x14ac:dyDescent="0.25">
      <c r="A71" s="9" t="s">
        <v>7620</v>
      </c>
      <c r="B71" s="9" t="s">
        <v>4268</v>
      </c>
      <c r="C71" s="11">
        <v>47</v>
      </c>
      <c r="D71" s="11">
        <v>1150</v>
      </c>
      <c r="E71" s="11">
        <v>47</v>
      </c>
      <c r="F71" s="260">
        <v>10000</v>
      </c>
      <c r="G71" s="263" t="s">
        <v>533</v>
      </c>
      <c r="H71" s="9" t="s">
        <v>370</v>
      </c>
      <c r="I71" s="9" t="s">
        <v>2</v>
      </c>
      <c r="J71" s="9" t="s">
        <v>4231</v>
      </c>
      <c r="K71" s="11" t="s">
        <v>0</v>
      </c>
      <c r="L71" s="252" t="s">
        <v>1149</v>
      </c>
      <c r="M71" s="21">
        <v>20</v>
      </c>
      <c r="N71" s="21">
        <v>0.6</v>
      </c>
      <c r="P71" s="11" t="s">
        <v>4167</v>
      </c>
      <c r="Q71" s="11" t="s">
        <v>8532</v>
      </c>
      <c r="R71" s="150"/>
      <c r="T71" s="21">
        <f>IF(P71='Menu tendina'!A$5,0,IF(P71='Menu tendina'!A$4,'3. SIP'!N71/2,IF(P71='Menu tendina'!A$3,'3. SIP'!N71,IF(P71='Menu tendina'!A$2,'3. SIP'!M71,0))))</f>
        <v>20</v>
      </c>
    </row>
    <row r="72" spans="1:20" x14ac:dyDescent="0.25">
      <c r="A72" s="9" t="s">
        <v>7620</v>
      </c>
      <c r="B72" s="9" t="s">
        <v>4268</v>
      </c>
      <c r="C72" s="11">
        <v>48</v>
      </c>
      <c r="D72" s="11">
        <v>1151</v>
      </c>
      <c r="E72" s="11">
        <v>48</v>
      </c>
      <c r="F72" s="260">
        <v>5000</v>
      </c>
      <c r="G72" s="263" t="s">
        <v>533</v>
      </c>
      <c r="H72" s="9" t="s">
        <v>370</v>
      </c>
      <c r="I72" s="9" t="s">
        <v>2</v>
      </c>
      <c r="J72" s="9" t="s">
        <v>4934</v>
      </c>
      <c r="K72" s="11" t="s">
        <v>0</v>
      </c>
      <c r="L72" s="252" t="s">
        <v>1163</v>
      </c>
      <c r="M72" s="21">
        <v>12</v>
      </c>
      <c r="N72" s="21">
        <v>0.3</v>
      </c>
      <c r="P72" s="11" t="s">
        <v>4167</v>
      </c>
      <c r="Q72" s="11" t="s">
        <v>8532</v>
      </c>
      <c r="R72" s="150"/>
      <c r="T72" s="21">
        <f>IF(P72='Menu tendina'!A$5,0,IF(P72='Menu tendina'!A$4,'3. SIP'!N72/2,IF(P72='Menu tendina'!A$3,'3. SIP'!N72,IF(P72='Menu tendina'!A$2,'3. SIP'!M72,0))))</f>
        <v>12</v>
      </c>
    </row>
    <row r="73" spans="1:20" x14ac:dyDescent="0.25">
      <c r="A73" s="9" t="s">
        <v>7620</v>
      </c>
      <c r="B73" s="9" t="s">
        <v>4268</v>
      </c>
      <c r="C73" s="11">
        <v>49</v>
      </c>
      <c r="D73" s="11">
        <v>1152</v>
      </c>
      <c r="E73" s="11">
        <v>49</v>
      </c>
      <c r="F73" s="260">
        <v>10000</v>
      </c>
      <c r="G73" s="263" t="s">
        <v>533</v>
      </c>
      <c r="H73" s="9" t="s">
        <v>370</v>
      </c>
      <c r="I73" s="9" t="s">
        <v>2</v>
      </c>
      <c r="J73" s="9" t="s">
        <v>4934</v>
      </c>
      <c r="K73" s="11" t="s">
        <v>0</v>
      </c>
      <c r="L73" s="252" t="s">
        <v>1164</v>
      </c>
      <c r="M73" s="21">
        <v>15</v>
      </c>
      <c r="N73" s="21">
        <v>0.4</v>
      </c>
      <c r="P73" s="11" t="s">
        <v>4167</v>
      </c>
      <c r="Q73" s="11" t="s">
        <v>8531</v>
      </c>
      <c r="R73" s="150"/>
      <c r="T73" s="21">
        <f>IF(P73='Menu tendina'!A$5,0,IF(P73='Menu tendina'!A$4,'3. SIP'!N73/2,IF(P73='Menu tendina'!A$3,'3. SIP'!N73,IF(P73='Menu tendina'!A$2,'3. SIP'!M73,0))))</f>
        <v>15</v>
      </c>
    </row>
    <row r="74" spans="1:20" x14ac:dyDescent="0.25">
      <c r="A74" s="9" t="s">
        <v>7620</v>
      </c>
      <c r="B74" s="9" t="s">
        <v>4268</v>
      </c>
      <c r="C74" s="11">
        <v>50</v>
      </c>
      <c r="D74" s="11">
        <v>1153</v>
      </c>
      <c r="E74" s="11">
        <v>50</v>
      </c>
      <c r="F74" s="260">
        <v>5000</v>
      </c>
      <c r="G74" s="263" t="s">
        <v>533</v>
      </c>
      <c r="H74" s="9" t="s">
        <v>370</v>
      </c>
      <c r="I74" s="9" t="s">
        <v>2</v>
      </c>
      <c r="J74" s="9" t="s">
        <v>4935</v>
      </c>
      <c r="K74" s="11" t="s">
        <v>0</v>
      </c>
      <c r="L74" s="252" t="s">
        <v>1161</v>
      </c>
      <c r="M74" s="21">
        <v>20</v>
      </c>
      <c r="N74" s="21">
        <v>0.4</v>
      </c>
      <c r="P74" s="11" t="s">
        <v>4167</v>
      </c>
      <c r="Q74" s="11" t="s">
        <v>8532</v>
      </c>
      <c r="R74" s="150"/>
      <c r="T74" s="21">
        <f>IF(P74='Menu tendina'!A$5,0,IF(P74='Menu tendina'!A$4,'3. SIP'!N74/2,IF(P74='Menu tendina'!A$3,'3. SIP'!N74,IF(P74='Menu tendina'!A$2,'3. SIP'!M74,0))))</f>
        <v>20</v>
      </c>
    </row>
    <row r="75" spans="1:20" x14ac:dyDescent="0.25">
      <c r="A75" s="9" t="s">
        <v>7620</v>
      </c>
      <c r="B75" s="9" t="s">
        <v>4268</v>
      </c>
      <c r="C75" s="11">
        <v>51</v>
      </c>
      <c r="D75" s="11">
        <v>1154</v>
      </c>
      <c r="E75" s="11">
        <v>51</v>
      </c>
      <c r="F75" s="260">
        <v>10000</v>
      </c>
      <c r="G75" s="263" t="s">
        <v>533</v>
      </c>
      <c r="H75" s="9" t="s">
        <v>370</v>
      </c>
      <c r="I75" s="9" t="s">
        <v>2</v>
      </c>
      <c r="J75" s="9" t="s">
        <v>4935</v>
      </c>
      <c r="K75" s="11" t="s">
        <v>0</v>
      </c>
      <c r="L75" s="252" t="s">
        <v>1165</v>
      </c>
      <c r="M75" s="21">
        <v>25</v>
      </c>
      <c r="N75" s="21">
        <v>0.6</v>
      </c>
      <c r="P75" s="11" t="s">
        <v>4167</v>
      </c>
      <c r="Q75" s="11" t="s">
        <v>4171</v>
      </c>
      <c r="R75" s="150" t="s">
        <v>8571</v>
      </c>
      <c r="T75" s="21">
        <f>IF(P75='Menu tendina'!A$5,0,IF(P75='Menu tendina'!A$4,'3. SIP'!N75/2,IF(P75='Menu tendina'!A$3,'3. SIP'!N75,IF(P75='Menu tendina'!A$2,'3. SIP'!M75,0))))</f>
        <v>25</v>
      </c>
    </row>
    <row r="76" spans="1:20" x14ac:dyDescent="0.25">
      <c r="A76" s="9" t="s">
        <v>7620</v>
      </c>
      <c r="B76" s="9" t="s">
        <v>4268</v>
      </c>
      <c r="C76" s="11">
        <v>52</v>
      </c>
      <c r="D76" s="11">
        <v>1155</v>
      </c>
      <c r="E76" s="11">
        <v>52</v>
      </c>
      <c r="F76" s="260">
        <v>5000</v>
      </c>
      <c r="G76" s="263" t="s">
        <v>533</v>
      </c>
      <c r="H76" s="9" t="s">
        <v>370</v>
      </c>
      <c r="I76" s="9" t="s">
        <v>112</v>
      </c>
      <c r="J76" s="9" t="s">
        <v>4936</v>
      </c>
      <c r="K76" s="11" t="s">
        <v>0</v>
      </c>
      <c r="L76" s="252" t="s">
        <v>1167</v>
      </c>
      <c r="M76" s="21">
        <v>2.5</v>
      </c>
      <c r="N76" s="21">
        <v>0.2</v>
      </c>
      <c r="P76" s="11" t="s">
        <v>4167</v>
      </c>
      <c r="Q76" s="11" t="s">
        <v>8531</v>
      </c>
      <c r="R76" s="150"/>
      <c r="T76" s="21">
        <f>IF(P76='Menu tendina'!A$5,0,IF(P76='Menu tendina'!A$4,'3. SIP'!N76/2,IF(P76='Menu tendina'!A$3,'3. SIP'!N76,IF(P76='Menu tendina'!A$2,'3. SIP'!M76,0))))</f>
        <v>2.5</v>
      </c>
    </row>
    <row r="77" spans="1:20" x14ac:dyDescent="0.25">
      <c r="A77" s="15" t="s">
        <v>7620</v>
      </c>
      <c r="B77" s="15" t="s">
        <v>4268</v>
      </c>
      <c r="C77" s="16" t="s">
        <v>1168</v>
      </c>
      <c r="D77" s="16" t="s">
        <v>4323</v>
      </c>
      <c r="E77" s="16" t="s">
        <v>1168</v>
      </c>
      <c r="F77" s="261">
        <v>5000</v>
      </c>
      <c r="G77" s="264" t="s">
        <v>533</v>
      </c>
      <c r="H77" s="15" t="s">
        <v>370</v>
      </c>
      <c r="I77" s="15" t="s">
        <v>112</v>
      </c>
      <c r="J77" s="15" t="s">
        <v>4937</v>
      </c>
      <c r="K77" s="16" t="s">
        <v>0</v>
      </c>
      <c r="L77" s="253" t="s">
        <v>0</v>
      </c>
      <c r="M77" s="22">
        <v>25</v>
      </c>
      <c r="N77" s="22">
        <v>1</v>
      </c>
      <c r="P77" s="11" t="s">
        <v>4168</v>
      </c>
      <c r="Q77" s="11"/>
      <c r="R77" s="150"/>
      <c r="T77" s="21">
        <f>IF(P77='Menu tendina'!A$5,0,IF(P77='Menu tendina'!A$4,'3. SIP'!N77/2,IF(P77='Menu tendina'!A$3,'3. SIP'!N77,IF(P77='Menu tendina'!A$2,'3. SIP'!M77,0))))</f>
        <v>1</v>
      </c>
    </row>
    <row r="78" spans="1:20" x14ac:dyDescent="0.25">
      <c r="A78" s="9" t="s">
        <v>7620</v>
      </c>
      <c r="B78" s="9" t="s">
        <v>4268</v>
      </c>
      <c r="C78" s="11">
        <v>53</v>
      </c>
      <c r="D78" s="11">
        <v>1156</v>
      </c>
      <c r="E78" s="11">
        <v>53</v>
      </c>
      <c r="F78" s="260">
        <v>10000</v>
      </c>
      <c r="G78" s="263" t="s">
        <v>533</v>
      </c>
      <c r="H78" s="9" t="s">
        <v>370</v>
      </c>
      <c r="I78" s="9" t="s">
        <v>112</v>
      </c>
      <c r="J78" s="9" t="s">
        <v>4936</v>
      </c>
      <c r="K78" s="11" t="s">
        <v>0</v>
      </c>
      <c r="L78" s="252" t="s">
        <v>1170</v>
      </c>
      <c r="M78" s="21">
        <v>10</v>
      </c>
      <c r="N78" s="21">
        <v>0.4</v>
      </c>
      <c r="P78" s="11" t="s">
        <v>4167</v>
      </c>
      <c r="Q78" s="11" t="s">
        <v>4171</v>
      </c>
      <c r="R78" s="150" t="s">
        <v>8571</v>
      </c>
      <c r="T78" s="21">
        <f>IF(P78='Menu tendina'!A$5,0,IF(P78='Menu tendina'!A$4,'3. SIP'!N78/2,IF(P78='Menu tendina'!A$3,'3. SIP'!N78,IF(P78='Menu tendina'!A$2,'3. SIP'!M78,0))))</f>
        <v>10</v>
      </c>
    </row>
    <row r="79" spans="1:20" x14ac:dyDescent="0.25">
      <c r="A79" s="15" t="s">
        <v>7620</v>
      </c>
      <c r="B79" s="15" t="s">
        <v>4268</v>
      </c>
      <c r="C79" s="16" t="s">
        <v>1171</v>
      </c>
      <c r="D79" s="16" t="s">
        <v>4324</v>
      </c>
      <c r="E79" s="16" t="s">
        <v>1171</v>
      </c>
      <c r="F79" s="261">
        <v>10000</v>
      </c>
      <c r="G79" s="264" t="s">
        <v>533</v>
      </c>
      <c r="H79" s="15" t="s">
        <v>370</v>
      </c>
      <c r="I79" s="15" t="s">
        <v>112</v>
      </c>
      <c r="J79" s="15" t="s">
        <v>4937</v>
      </c>
      <c r="K79" s="16" t="s">
        <v>0</v>
      </c>
      <c r="L79" s="253" t="s">
        <v>0</v>
      </c>
      <c r="M79" s="22">
        <v>30</v>
      </c>
      <c r="N79" s="22">
        <v>1.3</v>
      </c>
      <c r="P79" s="11" t="s">
        <v>4168</v>
      </c>
      <c r="Q79" s="11"/>
      <c r="R79" s="150"/>
      <c r="T79" s="21">
        <f>IF(P79='Menu tendina'!A$5,0,IF(P79='Menu tendina'!A$4,'3. SIP'!N79/2,IF(P79='Menu tendina'!A$3,'3. SIP'!N79,IF(P79='Menu tendina'!A$2,'3. SIP'!M79,0))))</f>
        <v>1.3</v>
      </c>
    </row>
    <row r="80" spans="1:20" x14ac:dyDescent="0.25">
      <c r="A80" s="9" t="s">
        <v>7620</v>
      </c>
      <c r="B80" s="9" t="s">
        <v>4268</v>
      </c>
      <c r="C80" s="11">
        <v>54</v>
      </c>
      <c r="D80" s="11">
        <v>1157</v>
      </c>
      <c r="E80" s="11">
        <v>54</v>
      </c>
      <c r="F80" s="260">
        <v>5000</v>
      </c>
      <c r="G80" s="263" t="s">
        <v>533</v>
      </c>
      <c r="H80" s="9" t="s">
        <v>370</v>
      </c>
      <c r="I80" s="9" t="s">
        <v>112</v>
      </c>
      <c r="J80" s="9" t="s">
        <v>4935</v>
      </c>
      <c r="K80" s="11" t="s">
        <v>0</v>
      </c>
      <c r="L80" s="252" t="s">
        <v>1172</v>
      </c>
      <c r="M80" s="21">
        <v>20</v>
      </c>
      <c r="N80" s="21">
        <v>0.5</v>
      </c>
      <c r="P80" s="11" t="s">
        <v>4167</v>
      </c>
      <c r="Q80" s="11" t="s">
        <v>8532</v>
      </c>
      <c r="R80" s="150"/>
      <c r="T80" s="21">
        <f>IF(P80='Menu tendina'!A$5,0,IF(P80='Menu tendina'!A$4,'3. SIP'!N80/2,IF(P80='Menu tendina'!A$3,'3. SIP'!N80,IF(P80='Menu tendina'!A$2,'3. SIP'!M80,0))))</f>
        <v>20</v>
      </c>
    </row>
    <row r="81" spans="1:20" x14ac:dyDescent="0.25">
      <c r="A81" s="9" t="s">
        <v>7620</v>
      </c>
      <c r="B81" s="9" t="s">
        <v>4268</v>
      </c>
      <c r="C81" s="11">
        <v>55</v>
      </c>
      <c r="D81" s="11">
        <v>1158</v>
      </c>
      <c r="E81" s="11">
        <v>55</v>
      </c>
      <c r="F81" s="260">
        <v>10000</v>
      </c>
      <c r="G81" s="263" t="s">
        <v>533</v>
      </c>
      <c r="H81" s="9" t="s">
        <v>1166</v>
      </c>
      <c r="I81" s="9" t="s">
        <v>112</v>
      </c>
      <c r="J81" s="9" t="s">
        <v>4938</v>
      </c>
      <c r="K81" s="11" t="s">
        <v>0</v>
      </c>
      <c r="L81" s="252" t="s">
        <v>1173</v>
      </c>
      <c r="M81" s="21">
        <v>25</v>
      </c>
      <c r="N81" s="21">
        <v>0.6</v>
      </c>
      <c r="P81" s="11" t="s">
        <v>4167</v>
      </c>
      <c r="Q81" s="11" t="s">
        <v>8532</v>
      </c>
      <c r="R81" s="150"/>
      <c r="T81" s="21">
        <f>IF(P81='Menu tendina'!A$5,0,IF(P81='Menu tendina'!A$4,'3. SIP'!N81/2,IF(P81='Menu tendina'!A$3,'3. SIP'!N81,IF(P81='Menu tendina'!A$2,'3. SIP'!M81,0))))</f>
        <v>25</v>
      </c>
    </row>
    <row r="82" spans="1:20" x14ac:dyDescent="0.25">
      <c r="A82" s="15" t="s">
        <v>7620</v>
      </c>
      <c r="B82" s="15" t="s">
        <v>4268</v>
      </c>
      <c r="C82" s="16" t="s">
        <v>1174</v>
      </c>
      <c r="D82" s="16" t="s">
        <v>4325</v>
      </c>
      <c r="E82" s="16" t="s">
        <v>1174</v>
      </c>
      <c r="F82" s="261">
        <v>10000</v>
      </c>
      <c r="G82" s="264" t="s">
        <v>533</v>
      </c>
      <c r="H82" s="15" t="s">
        <v>1169</v>
      </c>
      <c r="I82" s="15" t="s">
        <v>112</v>
      </c>
      <c r="J82" s="15" t="s">
        <v>4939</v>
      </c>
      <c r="K82" s="16" t="s">
        <v>0</v>
      </c>
      <c r="L82" s="253" t="s">
        <v>1140</v>
      </c>
      <c r="M82" s="22">
        <v>35</v>
      </c>
      <c r="N82" s="22">
        <v>1</v>
      </c>
      <c r="P82" s="11" t="s">
        <v>4168</v>
      </c>
      <c r="Q82" s="11"/>
      <c r="R82" s="150"/>
      <c r="T82" s="21">
        <f>IF(P82='Menu tendina'!A$5,0,IF(P82='Menu tendina'!A$4,'3. SIP'!N82/2,IF(P82='Menu tendina'!A$3,'3. SIP'!N82,IF(P82='Menu tendina'!A$2,'3. SIP'!M82,0))))</f>
        <v>1</v>
      </c>
    </row>
    <row r="83" spans="1:20" x14ac:dyDescent="0.25">
      <c r="A83" s="9" t="s">
        <v>7620</v>
      </c>
      <c r="B83" s="9" t="s">
        <v>4268</v>
      </c>
      <c r="C83" s="11">
        <v>56</v>
      </c>
      <c r="D83" s="11">
        <v>1164</v>
      </c>
      <c r="E83" s="11">
        <v>56</v>
      </c>
      <c r="F83" s="260">
        <v>10000</v>
      </c>
      <c r="G83" s="263" t="s">
        <v>533</v>
      </c>
      <c r="H83" s="9" t="s">
        <v>1175</v>
      </c>
      <c r="I83" s="9" t="s">
        <v>173</v>
      </c>
      <c r="J83" s="9" t="s">
        <v>4940</v>
      </c>
      <c r="K83" s="11" t="s">
        <v>0</v>
      </c>
      <c r="L83" s="252" t="s">
        <v>771</v>
      </c>
      <c r="M83" s="21">
        <v>50</v>
      </c>
      <c r="N83" s="21">
        <v>0.8</v>
      </c>
      <c r="P83" s="11" t="s">
        <v>4167</v>
      </c>
      <c r="Q83" s="11"/>
      <c r="R83" s="150"/>
      <c r="T83" s="21">
        <f>IF(P83='Menu tendina'!A$5,0,IF(P83='Menu tendina'!A$4,'3. SIP'!N83/2,IF(P83='Menu tendina'!A$3,'3. SIP'!N83,IF(P83='Menu tendina'!A$2,'3. SIP'!M83,0))))</f>
        <v>50</v>
      </c>
    </row>
    <row r="84" spans="1:20" x14ac:dyDescent="0.25">
      <c r="A84" s="9" t="s">
        <v>7620</v>
      </c>
      <c r="B84" s="9" t="s">
        <v>4268</v>
      </c>
      <c r="C84" s="11">
        <v>57</v>
      </c>
      <c r="D84" s="11">
        <v>1163</v>
      </c>
      <c r="E84" s="11">
        <v>57</v>
      </c>
      <c r="F84" s="260">
        <v>5000</v>
      </c>
      <c r="G84" s="263" t="s">
        <v>533</v>
      </c>
      <c r="H84" s="9" t="s">
        <v>370</v>
      </c>
      <c r="I84" s="9" t="s">
        <v>173</v>
      </c>
      <c r="J84" s="9" t="s">
        <v>4941</v>
      </c>
      <c r="K84" s="11" t="s">
        <v>0</v>
      </c>
      <c r="L84" s="252" t="s">
        <v>1176</v>
      </c>
      <c r="M84" s="21">
        <v>15</v>
      </c>
      <c r="N84" s="21">
        <v>0.5</v>
      </c>
      <c r="P84" s="11" t="s">
        <v>4167</v>
      </c>
      <c r="Q84" s="11" t="s">
        <v>8531</v>
      </c>
      <c r="R84" s="150"/>
      <c r="T84" s="21">
        <f>IF(P84='Menu tendina'!A$5,0,IF(P84='Menu tendina'!A$4,'3. SIP'!N84/2,IF(P84='Menu tendina'!A$3,'3. SIP'!N84,IF(P84='Menu tendina'!A$2,'3. SIP'!M84,0))))</f>
        <v>15</v>
      </c>
    </row>
    <row r="85" spans="1:20" x14ac:dyDescent="0.25">
      <c r="A85" s="9" t="s">
        <v>7620</v>
      </c>
      <c r="B85" s="9" t="s">
        <v>4268</v>
      </c>
      <c r="C85" s="11">
        <v>58</v>
      </c>
      <c r="D85" s="11">
        <v>1164</v>
      </c>
      <c r="E85" s="11">
        <v>58</v>
      </c>
      <c r="F85" s="260">
        <v>10000</v>
      </c>
      <c r="G85" s="263" t="s">
        <v>533</v>
      </c>
      <c r="H85" s="9" t="s">
        <v>370</v>
      </c>
      <c r="I85" s="9" t="s">
        <v>173</v>
      </c>
      <c r="J85" s="9" t="s">
        <v>4941</v>
      </c>
      <c r="K85" s="11" t="s">
        <v>0</v>
      </c>
      <c r="L85" s="252" t="s">
        <v>1162</v>
      </c>
      <c r="M85" s="21">
        <v>30</v>
      </c>
      <c r="N85" s="21">
        <v>0.8</v>
      </c>
      <c r="P85" s="11" t="s">
        <v>4167</v>
      </c>
      <c r="Q85" s="11" t="s">
        <v>8532</v>
      </c>
      <c r="R85" s="150"/>
      <c r="T85" s="21">
        <f>IF(P85='Menu tendina'!A$5,0,IF(P85='Menu tendina'!A$4,'3. SIP'!N85/2,IF(P85='Menu tendina'!A$3,'3. SIP'!N85,IF(P85='Menu tendina'!A$2,'3. SIP'!M85,0))))</f>
        <v>30</v>
      </c>
    </row>
    <row r="86" spans="1:20" x14ac:dyDescent="0.25">
      <c r="A86" s="9" t="s">
        <v>7620</v>
      </c>
      <c r="B86" s="9" t="s">
        <v>4268</v>
      </c>
      <c r="C86" s="11">
        <v>59</v>
      </c>
      <c r="D86" s="11">
        <v>1165</v>
      </c>
      <c r="E86" s="11">
        <v>59</v>
      </c>
      <c r="F86" s="260">
        <v>5000</v>
      </c>
      <c r="G86" s="263" t="s">
        <v>533</v>
      </c>
      <c r="H86" s="9" t="s">
        <v>370</v>
      </c>
      <c r="I86" s="9" t="s">
        <v>173</v>
      </c>
      <c r="J86" s="9" t="s">
        <v>4935</v>
      </c>
      <c r="K86" s="11" t="s">
        <v>0</v>
      </c>
      <c r="L86" s="252" t="s">
        <v>1154</v>
      </c>
      <c r="M86" s="21">
        <v>15</v>
      </c>
      <c r="N86" s="21">
        <v>1</v>
      </c>
      <c r="P86" s="11" t="s">
        <v>4167</v>
      </c>
      <c r="Q86" s="11" t="s">
        <v>8532</v>
      </c>
      <c r="R86" s="150"/>
      <c r="T86" s="21">
        <f>IF(P86='Menu tendina'!A$5,0,IF(P86='Menu tendina'!A$4,'3. SIP'!N86/2,IF(P86='Menu tendina'!A$3,'3. SIP'!N86,IF(P86='Menu tendina'!A$2,'3. SIP'!M86,0))))</f>
        <v>15</v>
      </c>
    </row>
    <row r="87" spans="1:20" x14ac:dyDescent="0.25">
      <c r="A87" s="9" t="s">
        <v>7620</v>
      </c>
      <c r="B87" s="9" t="s">
        <v>4268</v>
      </c>
      <c r="C87" s="11">
        <v>60</v>
      </c>
      <c r="D87" s="11">
        <v>1166</v>
      </c>
      <c r="E87" s="11">
        <v>60</v>
      </c>
      <c r="F87" s="260">
        <v>10000</v>
      </c>
      <c r="G87" s="263" t="s">
        <v>533</v>
      </c>
      <c r="H87" s="9" t="s">
        <v>370</v>
      </c>
      <c r="I87" s="9" t="s">
        <v>173</v>
      </c>
      <c r="J87" s="9" t="s">
        <v>4935</v>
      </c>
      <c r="K87" s="11" t="s">
        <v>0</v>
      </c>
      <c r="L87" s="252" t="s">
        <v>1129</v>
      </c>
      <c r="M87" s="21">
        <v>50</v>
      </c>
      <c r="N87" s="21">
        <v>2</v>
      </c>
      <c r="P87" s="11" t="s">
        <v>4167</v>
      </c>
      <c r="Q87" s="11" t="s">
        <v>8532</v>
      </c>
      <c r="R87" s="150"/>
      <c r="T87" s="21">
        <f>IF(P87='Menu tendina'!A$5,0,IF(P87='Menu tendina'!A$4,'3. SIP'!N87/2,IF(P87='Menu tendina'!A$3,'3. SIP'!N87,IF(P87='Menu tendina'!A$2,'3. SIP'!M87,0))))</f>
        <v>50</v>
      </c>
    </row>
    <row r="88" spans="1:20" x14ac:dyDescent="0.25">
      <c r="A88" s="9" t="s">
        <v>7621</v>
      </c>
      <c r="B88" s="9" t="s">
        <v>4942</v>
      </c>
      <c r="C88" s="11">
        <v>61</v>
      </c>
      <c r="D88" s="11">
        <v>2140</v>
      </c>
      <c r="E88" s="11">
        <v>1</v>
      </c>
      <c r="F88" s="260">
        <v>10000</v>
      </c>
      <c r="G88" s="263" t="s">
        <v>175</v>
      </c>
      <c r="H88" s="9" t="s">
        <v>4203</v>
      </c>
      <c r="I88" s="9" t="s">
        <v>173</v>
      </c>
      <c r="J88" s="9"/>
      <c r="K88" s="11" t="s">
        <v>0</v>
      </c>
      <c r="L88" s="252">
        <v>65</v>
      </c>
      <c r="M88" s="21">
        <v>60</v>
      </c>
      <c r="N88" s="21">
        <v>25</v>
      </c>
      <c r="P88" s="11" t="s">
        <v>4167</v>
      </c>
      <c r="Q88" s="11" t="s">
        <v>8531</v>
      </c>
      <c r="R88" s="150"/>
      <c r="T88" s="21">
        <f>IF(P88='Menu tendina'!A$5,0,IF(P88='Menu tendina'!A$4,'3. SIP'!N88/2,IF(P88='Menu tendina'!A$3,'3. SIP'!N88,IF(P88='Menu tendina'!A$2,'3. SIP'!M88,0))))</f>
        <v>60</v>
      </c>
    </row>
    <row r="89" spans="1:20" x14ac:dyDescent="0.25">
      <c r="A89" s="15" t="s">
        <v>7621</v>
      </c>
      <c r="B89" s="15" t="s">
        <v>4942</v>
      </c>
      <c r="C89" s="16" t="s">
        <v>1177</v>
      </c>
      <c r="D89" s="16" t="s">
        <v>0</v>
      </c>
      <c r="E89" s="16" t="s">
        <v>0</v>
      </c>
      <c r="F89" s="261">
        <v>10000</v>
      </c>
      <c r="G89" s="264" t="s">
        <v>175</v>
      </c>
      <c r="H89" s="15" t="s">
        <v>4203</v>
      </c>
      <c r="I89" s="15" t="s">
        <v>173</v>
      </c>
      <c r="J89" s="15" t="s">
        <v>4204</v>
      </c>
      <c r="K89" s="16" t="s">
        <v>4074</v>
      </c>
      <c r="L89" s="253" t="s">
        <v>0</v>
      </c>
      <c r="M89" s="22" t="s">
        <v>8</v>
      </c>
      <c r="N89" s="22">
        <v>200</v>
      </c>
      <c r="P89" s="11" t="s">
        <v>4170</v>
      </c>
      <c r="Q89" s="11"/>
      <c r="R89" s="150"/>
      <c r="T89" s="21">
        <f>IF(P89='Menu tendina'!A$5,0,IF(P89='Menu tendina'!A$4,'3. SIP'!N89/2,IF(P89='Menu tendina'!A$3,'3. SIP'!N89,IF(P89='Menu tendina'!A$2,'3. SIP'!M89,0))))</f>
        <v>0</v>
      </c>
    </row>
    <row r="90" spans="1:20" x14ac:dyDescent="0.25">
      <c r="A90" s="9" t="s">
        <v>7621</v>
      </c>
      <c r="B90" s="9" t="s">
        <v>4942</v>
      </c>
      <c r="C90" s="11">
        <v>62</v>
      </c>
      <c r="D90" s="11">
        <v>2141</v>
      </c>
      <c r="E90" s="11">
        <v>2</v>
      </c>
      <c r="F90" s="260">
        <v>5000</v>
      </c>
      <c r="G90" s="263" t="s">
        <v>1150</v>
      </c>
      <c r="H90" s="9" t="s">
        <v>1178</v>
      </c>
      <c r="I90" s="9" t="s">
        <v>112</v>
      </c>
      <c r="J90" s="9"/>
      <c r="K90" s="11" t="s">
        <v>0</v>
      </c>
      <c r="L90" s="252">
        <v>500</v>
      </c>
      <c r="M90" s="21">
        <v>5</v>
      </c>
      <c r="N90" s="21">
        <v>1</v>
      </c>
      <c r="P90" s="11" t="s">
        <v>4167</v>
      </c>
      <c r="Q90" s="11" t="s">
        <v>8532</v>
      </c>
      <c r="R90" s="150"/>
      <c r="T90" s="21">
        <f>IF(P90='Menu tendina'!A$5,0,IF(P90='Menu tendina'!A$4,'3. SIP'!N90/2,IF(P90='Menu tendina'!A$3,'3. SIP'!N90,IF(P90='Menu tendina'!A$2,'3. SIP'!M90,0))))</f>
        <v>5</v>
      </c>
    </row>
    <row r="91" spans="1:20" x14ac:dyDescent="0.25">
      <c r="A91" s="9" t="s">
        <v>7621</v>
      </c>
      <c r="B91" s="9" t="s">
        <v>4942</v>
      </c>
      <c r="C91" s="11">
        <v>63</v>
      </c>
      <c r="D91" s="11">
        <v>2142</v>
      </c>
      <c r="E91" s="11">
        <v>3</v>
      </c>
      <c r="F91" s="260">
        <v>10000</v>
      </c>
      <c r="G91" s="263" t="s">
        <v>1150</v>
      </c>
      <c r="H91" s="9" t="s">
        <v>1178</v>
      </c>
      <c r="I91" s="9" t="s">
        <v>112</v>
      </c>
      <c r="J91" s="9"/>
      <c r="K91" s="11" t="s">
        <v>0</v>
      </c>
      <c r="L91" s="252">
        <v>500</v>
      </c>
      <c r="M91" s="21">
        <v>5</v>
      </c>
      <c r="N91" s="21">
        <v>1</v>
      </c>
      <c r="P91" s="11" t="s">
        <v>4167</v>
      </c>
      <c r="Q91" s="11" t="s">
        <v>8532</v>
      </c>
      <c r="R91" s="150"/>
      <c r="T91" s="21">
        <f>IF(P91='Menu tendina'!A$5,0,IF(P91='Menu tendina'!A$4,'3. SIP'!N91/2,IF(P91='Menu tendina'!A$3,'3. SIP'!N91,IF(P91='Menu tendina'!A$2,'3. SIP'!M91,0))))</f>
        <v>5</v>
      </c>
    </row>
    <row r="92" spans="1:20" x14ac:dyDescent="0.25">
      <c r="A92" s="9" t="s">
        <v>7621</v>
      </c>
      <c r="B92" s="9" t="s">
        <v>4942</v>
      </c>
      <c r="C92" s="11">
        <v>64</v>
      </c>
      <c r="D92" s="11">
        <v>2143</v>
      </c>
      <c r="E92" s="11">
        <v>4</v>
      </c>
      <c r="F92" s="260">
        <v>5000</v>
      </c>
      <c r="G92" s="263" t="s">
        <v>1179</v>
      </c>
      <c r="H92" s="9" t="s">
        <v>1178</v>
      </c>
      <c r="I92" s="9" t="s">
        <v>112</v>
      </c>
      <c r="J92" s="9"/>
      <c r="K92" s="11" t="s">
        <v>0</v>
      </c>
      <c r="L92" s="252">
        <v>2150</v>
      </c>
      <c r="M92" s="21">
        <v>2</v>
      </c>
      <c r="N92" s="21">
        <v>0.5</v>
      </c>
      <c r="P92" s="11" t="s">
        <v>4167</v>
      </c>
      <c r="Q92" s="11" t="s">
        <v>8532</v>
      </c>
      <c r="R92" s="150"/>
      <c r="T92" s="21">
        <f>IF(P92='Menu tendina'!A$5,0,IF(P92='Menu tendina'!A$4,'3. SIP'!N92/2,IF(P92='Menu tendina'!A$3,'3. SIP'!N92,IF(P92='Menu tendina'!A$2,'3. SIP'!M92,0))))</f>
        <v>2</v>
      </c>
    </row>
    <row r="93" spans="1:20" x14ac:dyDescent="0.25">
      <c r="A93" s="9" t="s">
        <v>7621</v>
      </c>
      <c r="B93" s="9" t="s">
        <v>4942</v>
      </c>
      <c r="C93" s="11">
        <v>65</v>
      </c>
      <c r="D93" s="11">
        <v>2144</v>
      </c>
      <c r="E93" s="11">
        <v>5</v>
      </c>
      <c r="F93" s="260">
        <v>5000</v>
      </c>
      <c r="G93" s="263" t="s">
        <v>1150</v>
      </c>
      <c r="H93" s="9" t="s">
        <v>1180</v>
      </c>
      <c r="I93" s="9" t="s">
        <v>112</v>
      </c>
      <c r="J93" s="9"/>
      <c r="K93" s="11" t="s">
        <v>0</v>
      </c>
      <c r="L93" s="252">
        <v>150</v>
      </c>
      <c r="M93" s="21">
        <v>15</v>
      </c>
      <c r="N93" s="21">
        <v>5</v>
      </c>
      <c r="P93" s="11" t="s">
        <v>4167</v>
      </c>
      <c r="Q93" s="11" t="s">
        <v>8531</v>
      </c>
      <c r="R93" s="150" t="s">
        <v>8705</v>
      </c>
      <c r="T93" s="21">
        <f>IF(P93='Menu tendina'!A$5,0,IF(P93='Menu tendina'!A$4,'3. SIP'!N93/2,IF(P93='Menu tendina'!A$3,'3. SIP'!N93,IF(P93='Menu tendina'!A$2,'3. SIP'!M93,0))))</f>
        <v>15</v>
      </c>
    </row>
    <row r="94" spans="1:20" x14ac:dyDescent="0.25">
      <c r="A94" s="9" t="s">
        <v>7621</v>
      </c>
      <c r="B94" s="9" t="s">
        <v>4942</v>
      </c>
      <c r="C94" s="11">
        <v>66</v>
      </c>
      <c r="D94" s="11">
        <v>2145</v>
      </c>
      <c r="E94" s="11">
        <v>6</v>
      </c>
      <c r="F94" s="260">
        <v>5000</v>
      </c>
      <c r="G94" s="263" t="s">
        <v>1150</v>
      </c>
      <c r="H94" s="9" t="s">
        <v>1181</v>
      </c>
      <c r="I94" s="9" t="s">
        <v>112</v>
      </c>
      <c r="J94" s="9"/>
      <c r="K94" s="11" t="s">
        <v>0</v>
      </c>
      <c r="L94" s="252">
        <v>150</v>
      </c>
      <c r="M94" s="21">
        <v>15</v>
      </c>
      <c r="N94" s="21">
        <v>5</v>
      </c>
      <c r="P94" s="11" t="s">
        <v>4167</v>
      </c>
      <c r="Q94" s="11" t="s">
        <v>8531</v>
      </c>
      <c r="R94" s="150" t="s">
        <v>8706</v>
      </c>
      <c r="T94" s="21">
        <f>IF(P94='Menu tendina'!A$5,0,IF(P94='Menu tendina'!A$4,'3. SIP'!N94/2,IF(P94='Menu tendina'!A$3,'3. SIP'!N94,IF(P94='Menu tendina'!A$2,'3. SIP'!M94,0))))</f>
        <v>15</v>
      </c>
    </row>
    <row r="95" spans="1:20" x14ac:dyDescent="0.25">
      <c r="A95" s="9" t="s">
        <v>7621</v>
      </c>
      <c r="B95" s="9" t="s">
        <v>4942</v>
      </c>
      <c r="C95" s="11">
        <v>67</v>
      </c>
      <c r="D95" s="11">
        <v>2146</v>
      </c>
      <c r="E95" s="11">
        <v>7</v>
      </c>
      <c r="F95" s="260">
        <v>5000</v>
      </c>
      <c r="G95" s="263" t="s">
        <v>1150</v>
      </c>
      <c r="H95" s="9" t="s">
        <v>1182</v>
      </c>
      <c r="I95" s="9" t="s">
        <v>112</v>
      </c>
      <c r="J95" s="9"/>
      <c r="K95" s="11" t="s">
        <v>0</v>
      </c>
      <c r="L95" s="252">
        <v>150</v>
      </c>
      <c r="M95" s="21">
        <v>15</v>
      </c>
      <c r="N95" s="21">
        <v>5</v>
      </c>
      <c r="P95" s="11" t="s">
        <v>4167</v>
      </c>
      <c r="Q95" s="11" t="s">
        <v>4172</v>
      </c>
      <c r="R95" s="150"/>
      <c r="T95" s="21">
        <f>IF(P95='Menu tendina'!A$5,0,IF(P95='Menu tendina'!A$4,'3. SIP'!N95/2,IF(P95='Menu tendina'!A$3,'3. SIP'!N95,IF(P95='Menu tendina'!A$2,'3. SIP'!M95,0))))</f>
        <v>15</v>
      </c>
    </row>
    <row r="96" spans="1:20" x14ac:dyDescent="0.25">
      <c r="A96" s="9" t="s">
        <v>7621</v>
      </c>
      <c r="B96" s="9" t="s">
        <v>4942</v>
      </c>
      <c r="C96" s="11">
        <v>68</v>
      </c>
      <c r="D96" s="11">
        <v>2147</v>
      </c>
      <c r="E96" s="11">
        <v>8</v>
      </c>
      <c r="F96" s="260">
        <v>5000</v>
      </c>
      <c r="G96" s="263" t="s">
        <v>1150</v>
      </c>
      <c r="H96" s="9" t="s">
        <v>1183</v>
      </c>
      <c r="I96" s="9" t="s">
        <v>112</v>
      </c>
      <c r="J96" s="9"/>
      <c r="K96" s="11" t="s">
        <v>0</v>
      </c>
      <c r="L96" s="252">
        <v>150</v>
      </c>
      <c r="M96" s="21">
        <v>15</v>
      </c>
      <c r="N96" s="21">
        <v>5</v>
      </c>
      <c r="P96" s="11" t="s">
        <v>4167</v>
      </c>
      <c r="Q96" s="11" t="s">
        <v>4171</v>
      </c>
      <c r="R96" s="150" t="s">
        <v>8571</v>
      </c>
      <c r="T96" s="21">
        <f>IF(P96='Menu tendina'!A$5,0,IF(P96='Menu tendina'!A$4,'3. SIP'!N96/2,IF(P96='Menu tendina'!A$3,'3. SIP'!N96,IF(P96='Menu tendina'!A$2,'3. SIP'!M96,0))))</f>
        <v>15</v>
      </c>
    </row>
    <row r="97" spans="1:20" x14ac:dyDescent="0.25">
      <c r="A97" s="9" t="s">
        <v>7621</v>
      </c>
      <c r="B97" s="9" t="s">
        <v>4942</v>
      </c>
      <c r="C97" s="11">
        <v>69</v>
      </c>
      <c r="D97" s="11">
        <v>2148</v>
      </c>
      <c r="E97" s="11">
        <v>9</v>
      </c>
      <c r="F97" s="260">
        <v>5000</v>
      </c>
      <c r="G97" s="263" t="s">
        <v>1150</v>
      </c>
      <c r="H97" s="9" t="s">
        <v>1184</v>
      </c>
      <c r="I97" s="9" t="s">
        <v>112</v>
      </c>
      <c r="J97" s="9"/>
      <c r="K97" s="11" t="s">
        <v>0</v>
      </c>
      <c r="L97" s="252">
        <v>150</v>
      </c>
      <c r="M97" s="21">
        <v>15</v>
      </c>
      <c r="N97" s="21">
        <v>5</v>
      </c>
      <c r="P97" s="11" t="s">
        <v>4167</v>
      </c>
      <c r="Q97" s="11" t="s">
        <v>8531</v>
      </c>
      <c r="R97" s="150" t="s">
        <v>8707</v>
      </c>
      <c r="T97" s="21">
        <f>IF(P97='Menu tendina'!A$5,0,IF(P97='Menu tendina'!A$4,'3. SIP'!N97/2,IF(P97='Menu tendina'!A$3,'3. SIP'!N97,IF(P97='Menu tendina'!A$2,'3. SIP'!M97,0))))</f>
        <v>15</v>
      </c>
    </row>
    <row r="98" spans="1:20" x14ac:dyDescent="0.25">
      <c r="A98" s="9" t="s">
        <v>7621</v>
      </c>
      <c r="B98" s="9" t="s">
        <v>4942</v>
      </c>
      <c r="C98" s="11">
        <v>70</v>
      </c>
      <c r="D98" s="11">
        <v>2149</v>
      </c>
      <c r="E98" s="11">
        <v>10</v>
      </c>
      <c r="F98" s="260">
        <v>5000</v>
      </c>
      <c r="G98" s="263" t="s">
        <v>1150</v>
      </c>
      <c r="H98" s="9" t="s">
        <v>1185</v>
      </c>
      <c r="I98" s="9" t="s">
        <v>112</v>
      </c>
      <c r="J98" s="9"/>
      <c r="K98" s="11" t="s">
        <v>0</v>
      </c>
      <c r="L98" s="252">
        <v>150</v>
      </c>
      <c r="M98" s="21">
        <v>15</v>
      </c>
      <c r="N98" s="21">
        <v>5</v>
      </c>
      <c r="P98" s="11" t="s">
        <v>4167</v>
      </c>
      <c r="Q98" s="11" t="s">
        <v>4171</v>
      </c>
      <c r="R98" s="150" t="s">
        <v>8571</v>
      </c>
      <c r="T98" s="21">
        <f>IF(P98='Menu tendina'!A$5,0,IF(P98='Menu tendina'!A$4,'3. SIP'!N98/2,IF(P98='Menu tendina'!A$3,'3. SIP'!N98,IF(P98='Menu tendina'!A$2,'3. SIP'!M98,0))))</f>
        <v>15</v>
      </c>
    </row>
    <row r="99" spans="1:20" x14ac:dyDescent="0.25">
      <c r="A99" s="9" t="s">
        <v>7621</v>
      </c>
      <c r="B99" s="9" t="s">
        <v>4942</v>
      </c>
      <c r="C99" s="11">
        <v>71</v>
      </c>
      <c r="D99" s="11">
        <v>2150</v>
      </c>
      <c r="E99" s="11">
        <v>11</v>
      </c>
      <c r="F99" s="260">
        <v>5000</v>
      </c>
      <c r="G99" s="263" t="s">
        <v>1150</v>
      </c>
      <c r="H99" s="9" t="s">
        <v>1186</v>
      </c>
      <c r="I99" s="9" t="s">
        <v>112</v>
      </c>
      <c r="J99" s="9"/>
      <c r="K99" s="11" t="s">
        <v>0</v>
      </c>
      <c r="L99" s="252">
        <v>150</v>
      </c>
      <c r="M99" s="21">
        <v>15</v>
      </c>
      <c r="N99" s="21">
        <v>5</v>
      </c>
      <c r="P99" s="11" t="s">
        <v>4167</v>
      </c>
      <c r="Q99" s="11" t="s">
        <v>8531</v>
      </c>
      <c r="R99" s="150" t="s">
        <v>8708</v>
      </c>
      <c r="T99" s="21">
        <f>IF(P99='Menu tendina'!A$5,0,IF(P99='Menu tendina'!A$4,'3. SIP'!N99/2,IF(P99='Menu tendina'!A$3,'3. SIP'!N99,IF(P99='Menu tendina'!A$2,'3. SIP'!M99,0))))</f>
        <v>15</v>
      </c>
    </row>
    <row r="100" spans="1:20" x14ac:dyDescent="0.25">
      <c r="A100" s="9" t="s">
        <v>7621</v>
      </c>
      <c r="B100" s="9" t="s">
        <v>4942</v>
      </c>
      <c r="C100" s="11">
        <v>72</v>
      </c>
      <c r="D100" s="11">
        <v>2151</v>
      </c>
      <c r="E100" s="11">
        <v>12</v>
      </c>
      <c r="F100" s="260">
        <v>5000</v>
      </c>
      <c r="G100" s="263" t="s">
        <v>1150</v>
      </c>
      <c r="H100" s="9" t="s">
        <v>1187</v>
      </c>
      <c r="I100" s="9" t="s">
        <v>112</v>
      </c>
      <c r="J100" s="9"/>
      <c r="K100" s="11" t="s">
        <v>0</v>
      </c>
      <c r="L100" s="252">
        <v>150</v>
      </c>
      <c r="M100" s="21">
        <v>15</v>
      </c>
      <c r="N100" s="21">
        <v>5</v>
      </c>
      <c r="P100" s="11" t="s">
        <v>4167</v>
      </c>
      <c r="Q100" s="11" t="s">
        <v>8531</v>
      </c>
      <c r="R100" s="150" t="s">
        <v>8709</v>
      </c>
      <c r="T100" s="21">
        <f>IF(P100='Menu tendina'!A$5,0,IF(P100='Menu tendina'!A$4,'3. SIP'!N100/2,IF(P100='Menu tendina'!A$3,'3. SIP'!N100,IF(P100='Menu tendina'!A$2,'3. SIP'!M100,0))))</f>
        <v>15</v>
      </c>
    </row>
    <row r="101" spans="1:20" x14ac:dyDescent="0.25">
      <c r="A101" s="9" t="s">
        <v>7621</v>
      </c>
      <c r="B101" s="9" t="s">
        <v>4942</v>
      </c>
      <c r="C101" s="11">
        <v>73</v>
      </c>
      <c r="D101" s="11">
        <v>2152</v>
      </c>
      <c r="E101" s="11">
        <v>13</v>
      </c>
      <c r="F101" s="260">
        <v>5000</v>
      </c>
      <c r="G101" s="263" t="s">
        <v>1150</v>
      </c>
      <c r="H101" s="9" t="s">
        <v>1188</v>
      </c>
      <c r="I101" s="9" t="s">
        <v>112</v>
      </c>
      <c r="J101" s="9"/>
      <c r="K101" s="11" t="s">
        <v>0</v>
      </c>
      <c r="L101" s="252">
        <v>150</v>
      </c>
      <c r="M101" s="21">
        <v>15</v>
      </c>
      <c r="N101" s="21">
        <v>5</v>
      </c>
      <c r="P101" s="11" t="s">
        <v>4167</v>
      </c>
      <c r="Q101" s="11" t="s">
        <v>8531</v>
      </c>
      <c r="R101" s="150" t="s">
        <v>8710</v>
      </c>
      <c r="T101" s="21">
        <f>IF(P101='Menu tendina'!A$5,0,IF(P101='Menu tendina'!A$4,'3. SIP'!N101/2,IF(P101='Menu tendina'!A$3,'3. SIP'!N101,IF(P101='Menu tendina'!A$2,'3. SIP'!M101,0))))</f>
        <v>15</v>
      </c>
    </row>
    <row r="102" spans="1:20" x14ac:dyDescent="0.25">
      <c r="A102" s="9" t="s">
        <v>7621</v>
      </c>
      <c r="B102" s="9" t="s">
        <v>4942</v>
      </c>
      <c r="C102" s="11">
        <v>74</v>
      </c>
      <c r="D102" s="11">
        <v>2153</v>
      </c>
      <c r="E102" s="11">
        <v>14</v>
      </c>
      <c r="F102" s="260">
        <v>5000</v>
      </c>
      <c r="G102" s="263" t="s">
        <v>1150</v>
      </c>
      <c r="H102" s="9" t="s">
        <v>1189</v>
      </c>
      <c r="I102" s="9" t="s">
        <v>112</v>
      </c>
      <c r="J102" s="9"/>
      <c r="K102" s="11" t="s">
        <v>0</v>
      </c>
      <c r="L102" s="252">
        <v>150</v>
      </c>
      <c r="M102" s="21">
        <v>15</v>
      </c>
      <c r="N102" s="21">
        <v>5</v>
      </c>
      <c r="P102" s="11" t="s">
        <v>4167</v>
      </c>
      <c r="Q102" s="11" t="s">
        <v>8531</v>
      </c>
      <c r="R102" s="150" t="s">
        <v>8711</v>
      </c>
      <c r="T102" s="21">
        <f>IF(P102='Menu tendina'!A$5,0,IF(P102='Menu tendina'!A$4,'3. SIP'!N102/2,IF(P102='Menu tendina'!A$3,'3. SIP'!N102,IF(P102='Menu tendina'!A$2,'3. SIP'!M102,0))))</f>
        <v>15</v>
      </c>
    </row>
    <row r="103" spans="1:20" x14ac:dyDescent="0.25">
      <c r="A103" s="9" t="s">
        <v>7621</v>
      </c>
      <c r="B103" s="9" t="s">
        <v>4942</v>
      </c>
      <c r="C103" s="11">
        <v>75</v>
      </c>
      <c r="D103" s="11">
        <v>2154</v>
      </c>
      <c r="E103" s="11">
        <v>15</v>
      </c>
      <c r="F103" s="260">
        <v>5000</v>
      </c>
      <c r="G103" s="263" t="s">
        <v>1150</v>
      </c>
      <c r="H103" s="9" t="s">
        <v>1190</v>
      </c>
      <c r="I103" s="9" t="s">
        <v>112</v>
      </c>
      <c r="J103" s="9"/>
      <c r="K103" s="11" t="s">
        <v>0</v>
      </c>
      <c r="L103" s="252">
        <v>150</v>
      </c>
      <c r="M103" s="21">
        <v>30</v>
      </c>
      <c r="N103" s="21">
        <v>15</v>
      </c>
      <c r="P103" s="11" t="s">
        <v>4167</v>
      </c>
      <c r="Q103" s="11" t="s">
        <v>4172</v>
      </c>
      <c r="R103" s="150"/>
      <c r="T103" s="21">
        <f>IF(P103='Menu tendina'!A$5,0,IF(P103='Menu tendina'!A$4,'3. SIP'!N103/2,IF(P103='Menu tendina'!A$3,'3. SIP'!N103,IF(P103='Menu tendina'!A$2,'3. SIP'!M103,0))))</f>
        <v>30</v>
      </c>
    </row>
    <row r="104" spans="1:20" x14ac:dyDescent="0.25">
      <c r="A104" s="9" t="s">
        <v>7621</v>
      </c>
      <c r="B104" s="9" t="s">
        <v>4942</v>
      </c>
      <c r="C104" s="11">
        <v>76</v>
      </c>
      <c r="D104" s="11">
        <v>2155</v>
      </c>
      <c r="E104" s="11">
        <v>16</v>
      </c>
      <c r="F104" s="260">
        <v>5000</v>
      </c>
      <c r="G104" s="263" t="s">
        <v>1150</v>
      </c>
      <c r="H104" s="9" t="s">
        <v>1191</v>
      </c>
      <c r="I104" s="9" t="s">
        <v>112</v>
      </c>
      <c r="J104" s="9"/>
      <c r="K104" s="11" t="s">
        <v>0</v>
      </c>
      <c r="L104" s="252">
        <v>150</v>
      </c>
      <c r="M104" s="21">
        <v>20</v>
      </c>
      <c r="N104" s="21">
        <v>10</v>
      </c>
      <c r="P104" s="11" t="s">
        <v>4167</v>
      </c>
      <c r="Q104" s="11" t="s">
        <v>8531</v>
      </c>
      <c r="R104" s="150" t="s">
        <v>8712</v>
      </c>
      <c r="T104" s="21">
        <f>IF(P104='Menu tendina'!A$5,0,IF(P104='Menu tendina'!A$4,'3. SIP'!N104/2,IF(P104='Menu tendina'!A$3,'3. SIP'!N104,IF(P104='Menu tendina'!A$2,'3. SIP'!M104,0))))</f>
        <v>20</v>
      </c>
    </row>
    <row r="105" spans="1:20" x14ac:dyDescent="0.25">
      <c r="A105" s="9" t="s">
        <v>7621</v>
      </c>
      <c r="B105" s="9" t="s">
        <v>4942</v>
      </c>
      <c r="C105" s="11">
        <v>77</v>
      </c>
      <c r="D105" s="11">
        <v>2156</v>
      </c>
      <c r="E105" s="11">
        <v>17</v>
      </c>
      <c r="F105" s="260">
        <v>5000</v>
      </c>
      <c r="G105" s="263" t="s">
        <v>1150</v>
      </c>
      <c r="H105" s="9" t="s">
        <v>1192</v>
      </c>
      <c r="I105" s="9" t="s">
        <v>173</v>
      </c>
      <c r="J105" s="9"/>
      <c r="K105" s="11" t="s">
        <v>0</v>
      </c>
      <c r="L105" s="252">
        <v>400</v>
      </c>
      <c r="M105" s="21">
        <v>5</v>
      </c>
      <c r="N105" s="21">
        <v>1</v>
      </c>
      <c r="P105" s="11" t="s">
        <v>4167</v>
      </c>
      <c r="Q105" s="11" t="s">
        <v>8531</v>
      </c>
      <c r="R105" s="150" t="s">
        <v>8701</v>
      </c>
      <c r="T105" s="21">
        <f>IF(P105='Menu tendina'!A$5,0,IF(P105='Menu tendina'!A$4,'3. SIP'!N105/2,IF(P105='Menu tendina'!A$3,'3. SIP'!N105,IF(P105='Menu tendina'!A$2,'3. SIP'!M105,0))))</f>
        <v>5</v>
      </c>
    </row>
    <row r="106" spans="1:20" x14ac:dyDescent="0.25">
      <c r="A106" s="9" t="s">
        <v>7621</v>
      </c>
      <c r="B106" s="9" t="s">
        <v>4942</v>
      </c>
      <c r="C106" s="11">
        <v>78</v>
      </c>
      <c r="D106" s="11">
        <v>2157</v>
      </c>
      <c r="E106" s="11">
        <v>18</v>
      </c>
      <c r="F106" s="260">
        <v>5000</v>
      </c>
      <c r="G106" s="263" t="s">
        <v>1150</v>
      </c>
      <c r="H106" s="9" t="s">
        <v>1192</v>
      </c>
      <c r="I106" s="9" t="s">
        <v>112</v>
      </c>
      <c r="J106" s="9"/>
      <c r="K106" s="11" t="s">
        <v>0</v>
      </c>
      <c r="L106" s="252">
        <v>1000</v>
      </c>
      <c r="M106" s="21">
        <v>3</v>
      </c>
      <c r="N106" s="21">
        <v>0.5</v>
      </c>
      <c r="P106" s="11" t="s">
        <v>4167</v>
      </c>
      <c r="Q106" s="11" t="s">
        <v>8531</v>
      </c>
      <c r="R106" s="150" t="s">
        <v>8702</v>
      </c>
      <c r="T106" s="21">
        <f>IF(P106='Menu tendina'!A$5,0,IF(P106='Menu tendina'!A$4,'3. SIP'!N106/2,IF(P106='Menu tendina'!A$3,'3. SIP'!N106,IF(P106='Menu tendina'!A$2,'3. SIP'!M106,0))))</f>
        <v>3</v>
      </c>
    </row>
    <row r="107" spans="1:20" x14ac:dyDescent="0.25">
      <c r="A107" s="9" t="s">
        <v>7621</v>
      </c>
      <c r="B107" s="9" t="s">
        <v>4942</v>
      </c>
      <c r="C107" s="11">
        <v>79</v>
      </c>
      <c r="D107" s="11">
        <v>2158</v>
      </c>
      <c r="E107" s="11">
        <v>19</v>
      </c>
      <c r="F107" s="260">
        <v>10000</v>
      </c>
      <c r="G107" s="263" t="s">
        <v>1150</v>
      </c>
      <c r="H107" s="9" t="s">
        <v>1192</v>
      </c>
      <c r="I107" s="9" t="s">
        <v>112</v>
      </c>
      <c r="J107" s="9"/>
      <c r="K107" s="11" t="s">
        <v>0</v>
      </c>
      <c r="L107" s="252">
        <v>350</v>
      </c>
      <c r="M107" s="21">
        <v>5</v>
      </c>
      <c r="N107" s="21">
        <v>1</v>
      </c>
      <c r="P107" s="11" t="s">
        <v>4167</v>
      </c>
      <c r="Q107" s="11" t="s">
        <v>8531</v>
      </c>
      <c r="R107" s="150" t="s">
        <v>8703</v>
      </c>
      <c r="T107" s="21">
        <f>IF(P107='Menu tendina'!A$5,0,IF(P107='Menu tendina'!A$4,'3. SIP'!N107/2,IF(P107='Menu tendina'!A$3,'3. SIP'!N107,IF(P107='Menu tendina'!A$2,'3. SIP'!M107,0))))</f>
        <v>5</v>
      </c>
    </row>
    <row r="108" spans="1:20" x14ac:dyDescent="0.25">
      <c r="A108" s="9" t="s">
        <v>7621</v>
      </c>
      <c r="B108" s="9" t="s">
        <v>4942</v>
      </c>
      <c r="C108" s="11">
        <v>80</v>
      </c>
      <c r="D108" s="11">
        <v>2159</v>
      </c>
      <c r="E108" s="11">
        <v>20</v>
      </c>
      <c r="F108" s="260">
        <v>5000</v>
      </c>
      <c r="G108" s="263" t="s">
        <v>1179</v>
      </c>
      <c r="H108" s="9" t="s">
        <v>1192</v>
      </c>
      <c r="I108" s="9" t="s">
        <v>112</v>
      </c>
      <c r="J108" s="9"/>
      <c r="K108" s="11" t="s">
        <v>0</v>
      </c>
      <c r="L108" s="252">
        <v>1350</v>
      </c>
      <c r="M108" s="21">
        <v>3</v>
      </c>
      <c r="N108" s="21">
        <v>0.5</v>
      </c>
      <c r="P108" s="11" t="s">
        <v>4167</v>
      </c>
      <c r="Q108" s="11" t="s">
        <v>8531</v>
      </c>
      <c r="R108" s="150" t="s">
        <v>8729</v>
      </c>
      <c r="T108" s="21">
        <f>IF(P108='Menu tendina'!A$5,0,IF(P108='Menu tendina'!A$4,'3. SIP'!N108/2,IF(P108='Menu tendina'!A$3,'3. SIP'!N108,IF(P108='Menu tendina'!A$2,'3. SIP'!M108,0))))</f>
        <v>3</v>
      </c>
    </row>
    <row r="109" spans="1:20" x14ac:dyDescent="0.25">
      <c r="A109" s="9" t="s">
        <v>7621</v>
      </c>
      <c r="B109" s="9" t="s">
        <v>4942</v>
      </c>
      <c r="C109" s="11">
        <v>81</v>
      </c>
      <c r="D109" s="11">
        <v>2160</v>
      </c>
      <c r="E109" s="11">
        <v>21</v>
      </c>
      <c r="F109" s="260">
        <v>10000</v>
      </c>
      <c r="G109" s="263" t="s">
        <v>1179</v>
      </c>
      <c r="H109" s="9" t="s">
        <v>1192</v>
      </c>
      <c r="I109" s="9" t="s">
        <v>112</v>
      </c>
      <c r="J109" s="9"/>
      <c r="K109" s="11" t="s">
        <v>0</v>
      </c>
      <c r="L109" s="252">
        <v>300</v>
      </c>
      <c r="M109" s="21">
        <v>5</v>
      </c>
      <c r="N109" s="21">
        <v>1.5</v>
      </c>
      <c r="P109" s="11" t="s">
        <v>4167</v>
      </c>
      <c r="Q109" s="11" t="s">
        <v>8531</v>
      </c>
      <c r="R109" s="150" t="s">
        <v>8704</v>
      </c>
      <c r="T109" s="21">
        <f>IF(P109='Menu tendina'!A$5,0,IF(P109='Menu tendina'!A$4,'3. SIP'!N109/2,IF(P109='Menu tendina'!A$3,'3. SIP'!N109,IF(P109='Menu tendina'!A$2,'3. SIP'!M109,0))))</f>
        <v>5</v>
      </c>
    </row>
    <row r="110" spans="1:20" x14ac:dyDescent="0.25">
      <c r="A110" s="9" t="s">
        <v>7621</v>
      </c>
      <c r="B110" s="9" t="s">
        <v>4942</v>
      </c>
      <c r="C110" s="11">
        <v>82</v>
      </c>
      <c r="D110" s="11">
        <v>2161</v>
      </c>
      <c r="E110" s="11">
        <v>22</v>
      </c>
      <c r="F110" s="260">
        <v>10000</v>
      </c>
      <c r="G110" s="263" t="s">
        <v>1150</v>
      </c>
      <c r="H110" s="9" t="s">
        <v>501</v>
      </c>
      <c r="I110" s="9" t="s">
        <v>173</v>
      </c>
      <c r="J110" s="9"/>
      <c r="K110" s="11" t="s">
        <v>0</v>
      </c>
      <c r="L110" s="252">
        <v>8</v>
      </c>
      <c r="M110" s="21">
        <v>120</v>
      </c>
      <c r="N110" s="21">
        <v>50</v>
      </c>
      <c r="P110" s="11" t="s">
        <v>4167</v>
      </c>
      <c r="Q110" s="11" t="s">
        <v>8532</v>
      </c>
      <c r="R110" s="150"/>
      <c r="T110" s="21">
        <f>IF(P110='Menu tendina'!A$5,0,IF(P110='Menu tendina'!A$4,'3. SIP'!N110/2,IF(P110='Menu tendina'!A$3,'3. SIP'!N110,IF(P110='Menu tendina'!A$2,'3. SIP'!M110,0))))</f>
        <v>120</v>
      </c>
    </row>
    <row r="111" spans="1:20" x14ac:dyDescent="0.25">
      <c r="A111" s="9" t="s">
        <v>7621</v>
      </c>
      <c r="B111" s="9" t="s">
        <v>4942</v>
      </c>
      <c r="C111" s="11">
        <v>83</v>
      </c>
      <c r="D111" s="11">
        <v>2162</v>
      </c>
      <c r="E111" s="11">
        <v>23</v>
      </c>
      <c r="F111" s="260">
        <v>10000</v>
      </c>
      <c r="G111" s="263" t="s">
        <v>1150</v>
      </c>
      <c r="H111" s="9" t="s">
        <v>504</v>
      </c>
      <c r="I111" s="9" t="s">
        <v>173</v>
      </c>
      <c r="J111" s="9"/>
      <c r="K111" s="11" t="s">
        <v>0</v>
      </c>
      <c r="L111" s="252">
        <v>8</v>
      </c>
      <c r="M111" s="21">
        <v>100</v>
      </c>
      <c r="N111" s="21">
        <v>40</v>
      </c>
      <c r="P111" s="11" t="s">
        <v>4167</v>
      </c>
      <c r="Q111" s="11" t="s">
        <v>8532</v>
      </c>
      <c r="R111" s="150"/>
      <c r="T111" s="21">
        <f>IF(P111='Menu tendina'!A$5,0,IF(P111='Menu tendina'!A$4,'3. SIP'!N111/2,IF(P111='Menu tendina'!A$3,'3. SIP'!N111,IF(P111='Menu tendina'!A$2,'3. SIP'!M111,0))))</f>
        <v>100</v>
      </c>
    </row>
    <row r="112" spans="1:20" x14ac:dyDescent="0.25">
      <c r="A112" s="9" t="s">
        <v>7621</v>
      </c>
      <c r="B112" s="9" t="s">
        <v>4942</v>
      </c>
      <c r="C112" s="11">
        <v>84</v>
      </c>
      <c r="D112" s="11">
        <v>2163</v>
      </c>
      <c r="E112" s="11">
        <v>24</v>
      </c>
      <c r="F112" s="260">
        <v>10000</v>
      </c>
      <c r="G112" s="263" t="s">
        <v>1150</v>
      </c>
      <c r="H112" s="9" t="s">
        <v>1193</v>
      </c>
      <c r="I112" s="9" t="s">
        <v>173</v>
      </c>
      <c r="J112" s="9"/>
      <c r="K112" s="11" t="s">
        <v>0</v>
      </c>
      <c r="L112" s="252">
        <v>8</v>
      </c>
      <c r="M112" s="21">
        <v>120</v>
      </c>
      <c r="N112" s="21">
        <v>40</v>
      </c>
      <c r="P112" s="11" t="s">
        <v>4167</v>
      </c>
      <c r="Q112" s="11" t="s">
        <v>8532</v>
      </c>
      <c r="R112" s="150"/>
      <c r="T112" s="21">
        <f>IF(P112='Menu tendina'!A$5,0,IF(P112='Menu tendina'!A$4,'3. SIP'!N112/2,IF(P112='Menu tendina'!A$3,'3. SIP'!N112,IF(P112='Menu tendina'!A$2,'3. SIP'!M112,0))))</f>
        <v>120</v>
      </c>
    </row>
    <row r="113" spans="1:20" x14ac:dyDescent="0.25">
      <c r="A113" s="9" t="s">
        <v>7621</v>
      </c>
      <c r="B113" s="9" t="s">
        <v>4942</v>
      </c>
      <c r="C113" s="11">
        <v>85</v>
      </c>
      <c r="D113" s="11">
        <v>2164</v>
      </c>
      <c r="E113" s="11">
        <v>25</v>
      </c>
      <c r="F113" s="260">
        <v>10000</v>
      </c>
      <c r="G113" s="263" t="s">
        <v>1150</v>
      </c>
      <c r="H113" s="9" t="s">
        <v>508</v>
      </c>
      <c r="I113" s="9" t="s">
        <v>173</v>
      </c>
      <c r="J113" s="9"/>
      <c r="K113" s="11" t="s">
        <v>0</v>
      </c>
      <c r="L113" s="252">
        <v>8</v>
      </c>
      <c r="M113" s="21">
        <v>100</v>
      </c>
      <c r="N113" s="21">
        <v>40</v>
      </c>
      <c r="P113" s="11" t="s">
        <v>4167</v>
      </c>
      <c r="Q113" s="11" t="s">
        <v>8531</v>
      </c>
      <c r="R113" s="150" t="s">
        <v>8713</v>
      </c>
      <c r="T113" s="21">
        <f>IF(P113='Menu tendina'!A$5,0,IF(P113='Menu tendina'!A$4,'3. SIP'!N113/2,IF(P113='Menu tendina'!A$3,'3. SIP'!N113,IF(P113='Menu tendina'!A$2,'3. SIP'!M113,0))))</f>
        <v>100</v>
      </c>
    </row>
    <row r="114" spans="1:20" x14ac:dyDescent="0.25">
      <c r="A114" s="9" t="s">
        <v>7621</v>
      </c>
      <c r="B114" s="9" t="s">
        <v>4942</v>
      </c>
      <c r="C114" s="11">
        <v>86</v>
      </c>
      <c r="D114" s="11">
        <v>2165</v>
      </c>
      <c r="E114" s="11">
        <v>26</v>
      </c>
      <c r="F114" s="260">
        <v>10000</v>
      </c>
      <c r="G114" s="263" t="s">
        <v>1150</v>
      </c>
      <c r="H114" s="9" t="s">
        <v>510</v>
      </c>
      <c r="I114" s="9" t="s">
        <v>173</v>
      </c>
      <c r="J114" s="9"/>
      <c r="K114" s="11" t="s">
        <v>0</v>
      </c>
      <c r="L114" s="252">
        <v>8</v>
      </c>
      <c r="M114" s="21">
        <v>100</v>
      </c>
      <c r="N114" s="21">
        <v>40</v>
      </c>
      <c r="P114" s="11" t="s">
        <v>4167</v>
      </c>
      <c r="Q114" s="11" t="s">
        <v>8532</v>
      </c>
      <c r="R114" s="150"/>
      <c r="T114" s="21">
        <f>IF(P114='Menu tendina'!A$5,0,IF(P114='Menu tendina'!A$4,'3. SIP'!N114/2,IF(P114='Menu tendina'!A$3,'3. SIP'!N114,IF(P114='Menu tendina'!A$2,'3. SIP'!M114,0))))</f>
        <v>100</v>
      </c>
    </row>
    <row r="115" spans="1:20" x14ac:dyDescent="0.25">
      <c r="A115" s="9" t="s">
        <v>7621</v>
      </c>
      <c r="B115" s="9" t="s">
        <v>4942</v>
      </c>
      <c r="C115" s="11">
        <v>87</v>
      </c>
      <c r="D115" s="11">
        <v>2166</v>
      </c>
      <c r="E115" s="11">
        <v>27</v>
      </c>
      <c r="F115" s="260">
        <v>10000</v>
      </c>
      <c r="G115" s="263" t="s">
        <v>1150</v>
      </c>
      <c r="H115" s="9" t="s">
        <v>512</v>
      </c>
      <c r="I115" s="9" t="s">
        <v>173</v>
      </c>
      <c r="J115" s="9"/>
      <c r="K115" s="11" t="s">
        <v>0</v>
      </c>
      <c r="L115" s="252">
        <v>8</v>
      </c>
      <c r="M115" s="21">
        <v>100</v>
      </c>
      <c r="N115" s="21">
        <v>40</v>
      </c>
      <c r="P115" s="11" t="s">
        <v>4167</v>
      </c>
      <c r="Q115" s="11" t="s">
        <v>8531</v>
      </c>
      <c r="R115" s="150" t="s">
        <v>8714</v>
      </c>
      <c r="T115" s="21">
        <f>IF(P115='Menu tendina'!A$5,0,IF(P115='Menu tendina'!A$4,'3. SIP'!N115/2,IF(P115='Menu tendina'!A$3,'3. SIP'!N115,IF(P115='Menu tendina'!A$2,'3. SIP'!M115,0))))</f>
        <v>100</v>
      </c>
    </row>
    <row r="116" spans="1:20" x14ac:dyDescent="0.25">
      <c r="A116" s="9" t="s">
        <v>7621</v>
      </c>
      <c r="B116" s="9" t="s">
        <v>4942</v>
      </c>
      <c r="C116" s="11">
        <v>88</v>
      </c>
      <c r="D116" s="11">
        <v>2167</v>
      </c>
      <c r="E116" s="11">
        <v>28</v>
      </c>
      <c r="F116" s="260">
        <v>10000</v>
      </c>
      <c r="G116" s="263" t="s">
        <v>1150</v>
      </c>
      <c r="H116" s="9" t="s">
        <v>514</v>
      </c>
      <c r="I116" s="9" t="s">
        <v>173</v>
      </c>
      <c r="J116" s="9"/>
      <c r="K116" s="11" t="s">
        <v>0</v>
      </c>
      <c r="L116" s="252">
        <v>8</v>
      </c>
      <c r="M116" s="21">
        <v>100</v>
      </c>
      <c r="N116" s="21">
        <v>40</v>
      </c>
      <c r="P116" s="11" t="s">
        <v>4167</v>
      </c>
      <c r="Q116" s="11" t="s">
        <v>8532</v>
      </c>
      <c r="R116" s="150"/>
      <c r="T116" s="21">
        <f>IF(P116='Menu tendina'!A$5,0,IF(P116='Menu tendina'!A$4,'3. SIP'!N116/2,IF(P116='Menu tendina'!A$3,'3. SIP'!N116,IF(P116='Menu tendina'!A$2,'3. SIP'!M116,0))))</f>
        <v>100</v>
      </c>
    </row>
    <row r="117" spans="1:20" x14ac:dyDescent="0.25">
      <c r="A117" s="9" t="s">
        <v>7621</v>
      </c>
      <c r="B117" s="9" t="s">
        <v>4942</v>
      </c>
      <c r="C117" s="11">
        <v>89</v>
      </c>
      <c r="D117" s="11">
        <v>2168</v>
      </c>
      <c r="E117" s="11">
        <v>29</v>
      </c>
      <c r="F117" s="260">
        <v>10000</v>
      </c>
      <c r="G117" s="263" t="s">
        <v>1150</v>
      </c>
      <c r="H117" s="9" t="s">
        <v>516</v>
      </c>
      <c r="I117" s="9" t="s">
        <v>173</v>
      </c>
      <c r="J117" s="9"/>
      <c r="K117" s="11" t="s">
        <v>0</v>
      </c>
      <c r="L117" s="252">
        <v>8</v>
      </c>
      <c r="M117" s="21">
        <v>100</v>
      </c>
      <c r="N117" s="21">
        <v>40</v>
      </c>
      <c r="P117" s="11" t="s">
        <v>4167</v>
      </c>
      <c r="Q117" s="11" t="s">
        <v>8532</v>
      </c>
      <c r="R117" s="150"/>
      <c r="T117" s="21">
        <f>IF(P117='Menu tendina'!A$5,0,IF(P117='Menu tendina'!A$4,'3. SIP'!N117/2,IF(P117='Menu tendina'!A$3,'3. SIP'!N117,IF(P117='Menu tendina'!A$2,'3. SIP'!M117,0))))</f>
        <v>100</v>
      </c>
    </row>
    <row r="118" spans="1:20" x14ac:dyDescent="0.25">
      <c r="A118" s="9" t="s">
        <v>7621</v>
      </c>
      <c r="B118" s="9" t="s">
        <v>4942</v>
      </c>
      <c r="C118" s="11">
        <v>90</v>
      </c>
      <c r="D118" s="11">
        <v>2169</v>
      </c>
      <c r="E118" s="11">
        <v>30</v>
      </c>
      <c r="F118" s="260">
        <v>10000</v>
      </c>
      <c r="G118" s="263" t="s">
        <v>1150</v>
      </c>
      <c r="H118" s="9" t="s">
        <v>518</v>
      </c>
      <c r="I118" s="9" t="s">
        <v>173</v>
      </c>
      <c r="J118" s="9"/>
      <c r="K118" s="11" t="s">
        <v>0</v>
      </c>
      <c r="L118" s="252">
        <v>8</v>
      </c>
      <c r="M118" s="21">
        <v>100</v>
      </c>
      <c r="N118" s="21">
        <v>40</v>
      </c>
      <c r="P118" s="11" t="s">
        <v>4167</v>
      </c>
      <c r="Q118" s="11" t="s">
        <v>8531</v>
      </c>
      <c r="R118" s="150" t="s">
        <v>8715</v>
      </c>
      <c r="T118" s="21">
        <f>IF(P118='Menu tendina'!A$5,0,IF(P118='Menu tendina'!A$4,'3. SIP'!N118/2,IF(P118='Menu tendina'!A$3,'3. SIP'!N118,IF(P118='Menu tendina'!A$2,'3. SIP'!M118,0))))</f>
        <v>100</v>
      </c>
    </row>
    <row r="119" spans="1:20" x14ac:dyDescent="0.25">
      <c r="A119" s="9" t="s">
        <v>7621</v>
      </c>
      <c r="B119" s="9" t="s">
        <v>4942</v>
      </c>
      <c r="C119" s="11">
        <v>91</v>
      </c>
      <c r="D119" s="11">
        <v>2170</v>
      </c>
      <c r="E119" s="11">
        <v>31</v>
      </c>
      <c r="F119" s="260">
        <v>10000</v>
      </c>
      <c r="G119" s="263" t="s">
        <v>1150</v>
      </c>
      <c r="H119" s="9" t="s">
        <v>520</v>
      </c>
      <c r="I119" s="9" t="s">
        <v>173</v>
      </c>
      <c r="J119" s="9"/>
      <c r="K119" s="11" t="s">
        <v>0</v>
      </c>
      <c r="L119" s="252">
        <v>8</v>
      </c>
      <c r="M119" s="21">
        <v>100</v>
      </c>
      <c r="N119" s="21">
        <v>40</v>
      </c>
      <c r="P119" s="11" t="s">
        <v>4167</v>
      </c>
      <c r="Q119" s="11" t="s">
        <v>8531</v>
      </c>
      <c r="R119" s="150" t="s">
        <v>8716</v>
      </c>
      <c r="T119" s="21">
        <f>IF(P119='Menu tendina'!A$5,0,IF(P119='Menu tendina'!A$4,'3. SIP'!N119/2,IF(P119='Menu tendina'!A$3,'3. SIP'!N119,IF(P119='Menu tendina'!A$2,'3. SIP'!M119,0))))</f>
        <v>100</v>
      </c>
    </row>
    <row r="120" spans="1:20" x14ac:dyDescent="0.25">
      <c r="A120" s="9" t="s">
        <v>7621</v>
      </c>
      <c r="B120" s="9" t="s">
        <v>4942</v>
      </c>
      <c r="C120" s="11">
        <v>92</v>
      </c>
      <c r="D120" s="11">
        <v>2171</v>
      </c>
      <c r="E120" s="11">
        <v>32</v>
      </c>
      <c r="F120" s="260">
        <v>10000</v>
      </c>
      <c r="G120" s="263" t="s">
        <v>1150</v>
      </c>
      <c r="H120" s="9" t="s">
        <v>522</v>
      </c>
      <c r="I120" s="9" t="s">
        <v>173</v>
      </c>
      <c r="J120" s="9"/>
      <c r="K120" s="11" t="s">
        <v>0</v>
      </c>
      <c r="L120" s="252">
        <v>8</v>
      </c>
      <c r="M120" s="21">
        <v>100</v>
      </c>
      <c r="N120" s="21">
        <v>40</v>
      </c>
      <c r="P120" s="11" t="s">
        <v>4167</v>
      </c>
      <c r="Q120" s="11" t="s">
        <v>8531</v>
      </c>
      <c r="R120" s="150" t="s">
        <v>8749</v>
      </c>
      <c r="T120" s="21">
        <f>IF(P120='Menu tendina'!A$5,0,IF(P120='Menu tendina'!A$4,'3. SIP'!N120/2,IF(P120='Menu tendina'!A$3,'3. SIP'!N120,IF(P120='Menu tendina'!A$2,'3. SIP'!M120,0))))</f>
        <v>100</v>
      </c>
    </row>
    <row r="121" spans="1:20" x14ac:dyDescent="0.25">
      <c r="A121" s="9" t="s">
        <v>7621</v>
      </c>
      <c r="B121" s="9" t="s">
        <v>4942</v>
      </c>
      <c r="C121" s="11">
        <v>93</v>
      </c>
      <c r="D121" s="11">
        <v>2172</v>
      </c>
      <c r="E121" s="11">
        <v>33</v>
      </c>
      <c r="F121" s="260">
        <v>10000</v>
      </c>
      <c r="G121" s="263" t="s">
        <v>1150</v>
      </c>
      <c r="H121" s="9" t="s">
        <v>524</v>
      </c>
      <c r="I121" s="9" t="s">
        <v>173</v>
      </c>
      <c r="J121" s="9"/>
      <c r="K121" s="11" t="s">
        <v>0</v>
      </c>
      <c r="L121" s="252">
        <v>8</v>
      </c>
      <c r="M121" s="21">
        <v>100</v>
      </c>
      <c r="N121" s="21">
        <v>40</v>
      </c>
      <c r="P121" s="11" t="s">
        <v>4167</v>
      </c>
      <c r="Q121" s="11" t="s">
        <v>8532</v>
      </c>
      <c r="R121" s="150"/>
      <c r="T121" s="21">
        <f>IF(P121='Menu tendina'!A$5,0,IF(P121='Menu tendina'!A$4,'3. SIP'!N121/2,IF(P121='Menu tendina'!A$3,'3. SIP'!N121,IF(P121='Menu tendina'!A$2,'3. SIP'!M121,0))))</f>
        <v>100</v>
      </c>
    </row>
    <row r="122" spans="1:20" x14ac:dyDescent="0.25">
      <c r="A122" s="9" t="s">
        <v>7621</v>
      </c>
      <c r="B122" s="9" t="s">
        <v>4942</v>
      </c>
      <c r="C122" s="11">
        <v>94</v>
      </c>
      <c r="D122" s="11">
        <v>2173</v>
      </c>
      <c r="E122" s="11">
        <v>34</v>
      </c>
      <c r="F122" s="260">
        <v>10000</v>
      </c>
      <c r="G122" s="263" t="s">
        <v>1150</v>
      </c>
      <c r="H122" s="9" t="s">
        <v>1194</v>
      </c>
      <c r="I122" s="9" t="s">
        <v>173</v>
      </c>
      <c r="J122" s="9"/>
      <c r="K122" s="11" t="s">
        <v>0</v>
      </c>
      <c r="L122" s="252">
        <v>300</v>
      </c>
      <c r="M122" s="21">
        <v>4</v>
      </c>
      <c r="N122" s="21">
        <v>0.8</v>
      </c>
      <c r="P122" s="11" t="s">
        <v>4167</v>
      </c>
      <c r="Q122" s="11" t="s">
        <v>8531</v>
      </c>
      <c r="R122" s="150" t="s">
        <v>8726</v>
      </c>
      <c r="T122" s="21">
        <f>IF(P122='Menu tendina'!A$5,0,IF(P122='Menu tendina'!A$4,'3. SIP'!N122/2,IF(P122='Menu tendina'!A$3,'3. SIP'!N122,IF(P122='Menu tendina'!A$2,'3. SIP'!M122,0))))</f>
        <v>4</v>
      </c>
    </row>
    <row r="123" spans="1:20" x14ac:dyDescent="0.25">
      <c r="A123" s="9" t="s">
        <v>7621</v>
      </c>
      <c r="B123" s="9" t="s">
        <v>4942</v>
      </c>
      <c r="C123" s="11">
        <v>95</v>
      </c>
      <c r="D123" s="11">
        <v>2174</v>
      </c>
      <c r="E123" s="11">
        <v>35</v>
      </c>
      <c r="F123" s="260">
        <v>10000</v>
      </c>
      <c r="G123" s="263" t="s">
        <v>656</v>
      </c>
      <c r="H123" s="9" t="s">
        <v>1195</v>
      </c>
      <c r="I123" s="9" t="s">
        <v>173</v>
      </c>
      <c r="J123" s="9"/>
      <c r="K123" s="11" t="s">
        <v>0</v>
      </c>
      <c r="L123" s="252">
        <v>100</v>
      </c>
      <c r="M123" s="21">
        <v>10</v>
      </c>
      <c r="N123" s="21">
        <v>2</v>
      </c>
      <c r="P123" s="11" t="s">
        <v>4167</v>
      </c>
      <c r="Q123" s="11" t="s">
        <v>8531</v>
      </c>
      <c r="R123" s="150" t="s">
        <v>8728</v>
      </c>
      <c r="T123" s="21">
        <f>IF(P123='Menu tendina'!A$5,0,IF(P123='Menu tendina'!A$4,'3. SIP'!N123/2,IF(P123='Menu tendina'!A$3,'3. SIP'!N123,IF(P123='Menu tendina'!A$2,'3. SIP'!M123,0))))</f>
        <v>10</v>
      </c>
    </row>
    <row r="124" spans="1:20" x14ac:dyDescent="0.25">
      <c r="A124" s="9" t="s">
        <v>7621</v>
      </c>
      <c r="B124" s="9" t="s">
        <v>4942</v>
      </c>
      <c r="C124" s="11">
        <v>96</v>
      </c>
      <c r="D124" s="11">
        <v>2175</v>
      </c>
      <c r="E124" s="11">
        <v>36</v>
      </c>
      <c r="F124" s="260">
        <v>5000</v>
      </c>
      <c r="G124" s="263" t="s">
        <v>1157</v>
      </c>
      <c r="H124" s="9" t="s">
        <v>1196</v>
      </c>
      <c r="I124" s="9" t="s">
        <v>112</v>
      </c>
      <c r="J124" s="9"/>
      <c r="K124" s="11" t="s">
        <v>0</v>
      </c>
      <c r="L124" s="252">
        <v>50</v>
      </c>
      <c r="M124" s="21">
        <v>40</v>
      </c>
      <c r="N124" s="21">
        <v>3</v>
      </c>
      <c r="P124" s="11" t="s">
        <v>4167</v>
      </c>
      <c r="Q124" s="11" t="s">
        <v>8531</v>
      </c>
      <c r="R124" s="150" t="s">
        <v>8717</v>
      </c>
      <c r="T124" s="21">
        <f>IF(P124='Menu tendina'!A$5,0,IF(P124='Menu tendina'!A$4,'3. SIP'!N124/2,IF(P124='Menu tendina'!A$3,'3. SIP'!N124,IF(P124='Menu tendina'!A$2,'3. SIP'!M124,0))))</f>
        <v>40</v>
      </c>
    </row>
    <row r="125" spans="1:20" x14ac:dyDescent="0.25">
      <c r="A125" s="9" t="s">
        <v>7621</v>
      </c>
      <c r="B125" s="9" t="s">
        <v>4942</v>
      </c>
      <c r="C125" s="11">
        <v>97</v>
      </c>
      <c r="D125" s="11">
        <v>2176</v>
      </c>
      <c r="E125" s="11">
        <v>37</v>
      </c>
      <c r="F125" s="260">
        <v>5000</v>
      </c>
      <c r="G125" s="263" t="s">
        <v>1157</v>
      </c>
      <c r="H125" s="9" t="s">
        <v>1197</v>
      </c>
      <c r="I125" s="9" t="s">
        <v>112</v>
      </c>
      <c r="J125" s="9"/>
      <c r="K125" s="11" t="s">
        <v>0</v>
      </c>
      <c r="L125" s="252">
        <v>50</v>
      </c>
      <c r="M125" s="21">
        <v>40</v>
      </c>
      <c r="N125" s="21">
        <v>3</v>
      </c>
      <c r="P125" s="11" t="s">
        <v>4167</v>
      </c>
      <c r="Q125" s="11" t="s">
        <v>8531</v>
      </c>
      <c r="R125" s="150" t="s">
        <v>8718</v>
      </c>
      <c r="T125" s="21">
        <f>IF(P125='Menu tendina'!A$5,0,IF(P125='Menu tendina'!A$4,'3. SIP'!N125/2,IF(P125='Menu tendina'!A$3,'3. SIP'!N125,IF(P125='Menu tendina'!A$2,'3. SIP'!M125,0))))</f>
        <v>40</v>
      </c>
    </row>
    <row r="126" spans="1:20" x14ac:dyDescent="0.25">
      <c r="A126" s="9" t="s">
        <v>7621</v>
      </c>
      <c r="B126" s="9" t="s">
        <v>4942</v>
      </c>
      <c r="C126" s="11">
        <v>98</v>
      </c>
      <c r="D126" s="11">
        <v>2177</v>
      </c>
      <c r="E126" s="11">
        <v>38</v>
      </c>
      <c r="F126" s="260">
        <v>5000</v>
      </c>
      <c r="G126" s="263" t="s">
        <v>1157</v>
      </c>
      <c r="H126" s="9" t="s">
        <v>1198</v>
      </c>
      <c r="I126" s="9" t="s">
        <v>112</v>
      </c>
      <c r="J126" s="9"/>
      <c r="K126" s="11" t="s">
        <v>0</v>
      </c>
      <c r="L126" s="252">
        <v>50</v>
      </c>
      <c r="M126" s="21">
        <v>40</v>
      </c>
      <c r="N126" s="21">
        <v>3</v>
      </c>
      <c r="P126" s="11" t="s">
        <v>4167</v>
      </c>
      <c r="Q126" s="11" t="s">
        <v>8531</v>
      </c>
      <c r="R126" s="150" t="s">
        <v>8719</v>
      </c>
      <c r="T126" s="21">
        <f>IF(P126='Menu tendina'!A$5,0,IF(P126='Menu tendina'!A$4,'3. SIP'!N126/2,IF(P126='Menu tendina'!A$3,'3. SIP'!N126,IF(P126='Menu tendina'!A$2,'3. SIP'!M126,0))))</f>
        <v>40</v>
      </c>
    </row>
    <row r="127" spans="1:20" x14ac:dyDescent="0.25">
      <c r="A127" s="9" t="s">
        <v>7621</v>
      </c>
      <c r="B127" s="9" t="s">
        <v>4942</v>
      </c>
      <c r="C127" s="11">
        <v>99</v>
      </c>
      <c r="D127" s="11">
        <v>2178</v>
      </c>
      <c r="E127" s="11">
        <v>39</v>
      </c>
      <c r="F127" s="260">
        <v>5000</v>
      </c>
      <c r="G127" s="263" t="s">
        <v>1157</v>
      </c>
      <c r="H127" s="9" t="s">
        <v>1199</v>
      </c>
      <c r="I127" s="9" t="s">
        <v>112</v>
      </c>
      <c r="J127" s="9"/>
      <c r="K127" s="11" t="s">
        <v>0</v>
      </c>
      <c r="L127" s="252">
        <v>50</v>
      </c>
      <c r="M127" s="21">
        <v>130</v>
      </c>
      <c r="N127" s="21">
        <v>22</v>
      </c>
      <c r="P127" s="11" t="s">
        <v>4167</v>
      </c>
      <c r="Q127" s="11" t="s">
        <v>8532</v>
      </c>
      <c r="R127" s="150"/>
      <c r="T127" s="21">
        <f>IF(P127='Menu tendina'!A$5,0,IF(P127='Menu tendina'!A$4,'3. SIP'!N127/2,IF(P127='Menu tendina'!A$3,'3. SIP'!N127,IF(P127='Menu tendina'!A$2,'3. SIP'!M127,0))))</f>
        <v>130</v>
      </c>
    </row>
    <row r="128" spans="1:20" x14ac:dyDescent="0.25">
      <c r="A128" s="9" t="s">
        <v>7621</v>
      </c>
      <c r="B128" s="9" t="s">
        <v>4942</v>
      </c>
      <c r="C128" s="11">
        <v>100</v>
      </c>
      <c r="D128" s="11">
        <v>2179</v>
      </c>
      <c r="E128" s="11">
        <v>40</v>
      </c>
      <c r="F128" s="260">
        <v>5000</v>
      </c>
      <c r="G128" s="263" t="s">
        <v>533</v>
      </c>
      <c r="H128" s="9" t="s">
        <v>1200</v>
      </c>
      <c r="I128" s="9" t="s">
        <v>2</v>
      </c>
      <c r="J128" s="9"/>
      <c r="K128" s="11" t="s">
        <v>0</v>
      </c>
      <c r="L128" s="252">
        <v>600</v>
      </c>
      <c r="M128" s="21">
        <v>3</v>
      </c>
      <c r="N128" s="21">
        <v>0.5</v>
      </c>
      <c r="P128" s="11" t="s">
        <v>4167</v>
      </c>
      <c r="Q128" s="11" t="s">
        <v>8531</v>
      </c>
      <c r="R128" s="150" t="s">
        <v>8721</v>
      </c>
      <c r="T128" s="21">
        <f>IF(P128='Menu tendina'!A$5,0,IF(P128='Menu tendina'!A$4,'3. SIP'!N128/2,IF(P128='Menu tendina'!A$3,'3. SIP'!N128,IF(P128='Menu tendina'!A$2,'3. SIP'!M128,0))))</f>
        <v>3</v>
      </c>
    </row>
    <row r="129" spans="1:20" x14ac:dyDescent="0.25">
      <c r="A129" s="9" t="s">
        <v>7621</v>
      </c>
      <c r="B129" s="9" t="s">
        <v>4942</v>
      </c>
      <c r="C129" s="11">
        <v>101</v>
      </c>
      <c r="D129" s="11">
        <v>2180</v>
      </c>
      <c r="E129" s="11">
        <v>41</v>
      </c>
      <c r="F129" s="260">
        <v>5000</v>
      </c>
      <c r="G129" s="263" t="s">
        <v>533</v>
      </c>
      <c r="H129" s="9" t="s">
        <v>1200</v>
      </c>
      <c r="I129" s="9" t="s">
        <v>112</v>
      </c>
      <c r="J129" s="9"/>
      <c r="K129" s="11" t="s">
        <v>0</v>
      </c>
      <c r="L129" s="252">
        <v>900</v>
      </c>
      <c r="M129" s="21">
        <v>5</v>
      </c>
      <c r="N129" s="21">
        <v>0.5</v>
      </c>
      <c r="P129" s="11" t="s">
        <v>4167</v>
      </c>
      <c r="Q129" s="11" t="s">
        <v>8531</v>
      </c>
      <c r="R129" s="150" t="s">
        <v>8723</v>
      </c>
      <c r="T129" s="21">
        <f>IF(P129='Menu tendina'!A$5,0,IF(P129='Menu tendina'!A$4,'3. SIP'!N129/2,IF(P129='Menu tendina'!A$3,'3. SIP'!N129,IF(P129='Menu tendina'!A$2,'3. SIP'!M129,0))))</f>
        <v>5</v>
      </c>
    </row>
    <row r="130" spans="1:20" x14ac:dyDescent="0.25">
      <c r="A130" s="9" t="s">
        <v>7621</v>
      </c>
      <c r="B130" s="9" t="s">
        <v>4942</v>
      </c>
      <c r="C130" s="11">
        <v>102</v>
      </c>
      <c r="D130" s="11">
        <v>2181</v>
      </c>
      <c r="E130" s="11">
        <v>42</v>
      </c>
      <c r="F130" s="260">
        <v>5000</v>
      </c>
      <c r="G130" s="263" t="s">
        <v>533</v>
      </c>
      <c r="H130" s="9" t="s">
        <v>1200</v>
      </c>
      <c r="I130" s="9" t="s">
        <v>173</v>
      </c>
      <c r="J130" s="9"/>
      <c r="K130" s="11" t="s">
        <v>0</v>
      </c>
      <c r="L130" s="252">
        <v>500</v>
      </c>
      <c r="M130" s="21">
        <v>8</v>
      </c>
      <c r="N130" s="21">
        <v>0.8</v>
      </c>
      <c r="P130" s="11" t="s">
        <v>4167</v>
      </c>
      <c r="Q130" s="11" t="s">
        <v>8531</v>
      </c>
      <c r="R130" s="150" t="s">
        <v>8722</v>
      </c>
      <c r="T130" s="21">
        <f>IF(P130='Menu tendina'!A$5,0,IF(P130='Menu tendina'!A$4,'3. SIP'!N130/2,IF(P130='Menu tendina'!A$3,'3. SIP'!N130,IF(P130='Menu tendina'!A$2,'3. SIP'!M130,0))))</f>
        <v>8</v>
      </c>
    </row>
    <row r="131" spans="1:20" x14ac:dyDescent="0.25">
      <c r="A131" s="15" t="s">
        <v>7621</v>
      </c>
      <c r="B131" s="15" t="s">
        <v>4942</v>
      </c>
      <c r="C131" s="16" t="s">
        <v>1201</v>
      </c>
      <c r="D131" s="16" t="s">
        <v>4326</v>
      </c>
      <c r="E131" s="16" t="s">
        <v>4232</v>
      </c>
      <c r="F131" s="261">
        <v>5000</v>
      </c>
      <c r="G131" s="264" t="s">
        <v>533</v>
      </c>
      <c r="H131" s="15" t="s">
        <v>1200</v>
      </c>
      <c r="I131" s="15" t="s">
        <v>173</v>
      </c>
      <c r="J131" s="15" t="s">
        <v>4212</v>
      </c>
      <c r="K131" s="16" t="s">
        <v>4074</v>
      </c>
      <c r="L131" s="253">
        <v>500</v>
      </c>
      <c r="M131" s="22">
        <v>80</v>
      </c>
      <c r="N131" s="22" t="s">
        <v>0</v>
      </c>
      <c r="P131" s="16" t="s">
        <v>4167</v>
      </c>
      <c r="Q131" s="16" t="s">
        <v>4067</v>
      </c>
      <c r="R131" s="157"/>
      <c r="T131" s="21">
        <f>IF(P131='Menu tendina'!A$5,0,IF(P131='Menu tendina'!A$4,'3. SIP'!N131/2,IF(P131='Menu tendina'!A$3,'3. SIP'!N131,IF(P131='Menu tendina'!A$2,'3. SIP'!M131,0))))</f>
        <v>80</v>
      </c>
    </row>
    <row r="132" spans="1:20" x14ac:dyDescent="0.25">
      <c r="A132" s="9" t="s">
        <v>7621</v>
      </c>
      <c r="B132" s="9" t="s">
        <v>4942</v>
      </c>
      <c r="C132" s="11">
        <v>103</v>
      </c>
      <c r="D132" s="11">
        <v>2182</v>
      </c>
      <c r="E132" s="11">
        <v>43</v>
      </c>
      <c r="F132" s="260">
        <v>5000</v>
      </c>
      <c r="G132" s="263" t="s">
        <v>533</v>
      </c>
      <c r="H132" s="9" t="s">
        <v>1202</v>
      </c>
      <c r="I132" s="9" t="s">
        <v>173</v>
      </c>
      <c r="J132" s="9"/>
      <c r="K132" s="11" t="s">
        <v>0</v>
      </c>
      <c r="L132" s="252">
        <v>100</v>
      </c>
      <c r="M132" s="21">
        <v>10</v>
      </c>
      <c r="N132" s="21">
        <v>1.5</v>
      </c>
      <c r="P132" s="11" t="s">
        <v>4167</v>
      </c>
      <c r="Q132" s="11" t="s">
        <v>8531</v>
      </c>
      <c r="R132" s="150" t="s">
        <v>8727</v>
      </c>
      <c r="T132" s="21">
        <f>IF(P132='Menu tendina'!A$5,0,IF(P132='Menu tendina'!A$4,'3. SIP'!N132/2,IF(P132='Menu tendina'!A$3,'3. SIP'!N132,IF(P132='Menu tendina'!A$2,'3. SIP'!M132,0))))</f>
        <v>10</v>
      </c>
    </row>
    <row r="133" spans="1:20" x14ac:dyDescent="0.25">
      <c r="A133" s="9" t="s">
        <v>7621</v>
      </c>
      <c r="B133" s="9" t="s">
        <v>4942</v>
      </c>
      <c r="C133" s="11">
        <v>104</v>
      </c>
      <c r="D133" s="11">
        <v>2183</v>
      </c>
      <c r="E133" s="11">
        <v>44</v>
      </c>
      <c r="F133" s="260">
        <v>5000</v>
      </c>
      <c r="G133" s="263" t="s">
        <v>1157</v>
      </c>
      <c r="H133" s="9" t="s">
        <v>1203</v>
      </c>
      <c r="I133" s="9" t="s">
        <v>112</v>
      </c>
      <c r="J133" s="9"/>
      <c r="K133" s="11" t="s">
        <v>0</v>
      </c>
      <c r="L133" s="252">
        <v>22</v>
      </c>
      <c r="M133" s="21">
        <v>15</v>
      </c>
      <c r="N133" s="21">
        <v>10</v>
      </c>
      <c r="P133" s="11" t="s">
        <v>4167</v>
      </c>
      <c r="Q133" s="11" t="s">
        <v>8531</v>
      </c>
      <c r="R133" s="150" t="s">
        <v>8720</v>
      </c>
      <c r="T133" s="21">
        <f>IF(P133='Menu tendina'!A$5,0,IF(P133='Menu tendina'!A$4,'3. SIP'!N133/2,IF(P133='Menu tendina'!A$3,'3. SIP'!N133,IF(P133='Menu tendina'!A$2,'3. SIP'!M133,0))))</f>
        <v>15</v>
      </c>
    </row>
    <row r="134" spans="1:20" x14ac:dyDescent="0.25">
      <c r="A134" s="9" t="s">
        <v>7621</v>
      </c>
      <c r="B134" s="9" t="s">
        <v>4942</v>
      </c>
      <c r="C134" s="11">
        <v>105</v>
      </c>
      <c r="D134" s="11">
        <v>2184</v>
      </c>
      <c r="E134" s="11">
        <v>45</v>
      </c>
      <c r="F134" s="260">
        <v>5000</v>
      </c>
      <c r="G134" s="263" t="s">
        <v>533</v>
      </c>
      <c r="H134" s="9" t="s">
        <v>1204</v>
      </c>
      <c r="I134" s="9" t="s">
        <v>112</v>
      </c>
      <c r="J134" s="9"/>
      <c r="K134" s="11" t="s">
        <v>0</v>
      </c>
      <c r="L134" s="252">
        <v>1000</v>
      </c>
      <c r="M134" s="21">
        <v>4</v>
      </c>
      <c r="N134" s="21">
        <v>0.5</v>
      </c>
      <c r="P134" s="11" t="s">
        <v>4167</v>
      </c>
      <c r="Q134" s="11" t="s">
        <v>8531</v>
      </c>
      <c r="R134" s="150" t="s">
        <v>8724</v>
      </c>
      <c r="T134" s="21">
        <f>IF(P134='Menu tendina'!A$5,0,IF(P134='Menu tendina'!A$4,'3. SIP'!N134/2,IF(P134='Menu tendina'!A$3,'3. SIP'!N134,IF(P134='Menu tendina'!A$2,'3. SIP'!M134,0))))</f>
        <v>4</v>
      </c>
    </row>
    <row r="135" spans="1:20" x14ac:dyDescent="0.25">
      <c r="A135" s="9" t="s">
        <v>7621</v>
      </c>
      <c r="B135" s="9" t="s">
        <v>4942</v>
      </c>
      <c r="C135" s="11">
        <v>106</v>
      </c>
      <c r="D135" s="11">
        <v>2185</v>
      </c>
      <c r="E135" s="11">
        <v>46</v>
      </c>
      <c r="F135" s="260">
        <v>5000</v>
      </c>
      <c r="G135" s="263" t="s">
        <v>533</v>
      </c>
      <c r="H135" s="9" t="s">
        <v>1205</v>
      </c>
      <c r="I135" s="9" t="s">
        <v>112</v>
      </c>
      <c r="J135" s="9"/>
      <c r="K135" s="11" t="s">
        <v>0</v>
      </c>
      <c r="L135" s="252">
        <v>232</v>
      </c>
      <c r="M135" s="21">
        <v>10</v>
      </c>
      <c r="N135" s="21">
        <v>1</v>
      </c>
      <c r="P135" s="11" t="s">
        <v>4167</v>
      </c>
      <c r="Q135" s="11" t="s">
        <v>8531</v>
      </c>
      <c r="R135" s="150" t="s">
        <v>8725</v>
      </c>
      <c r="T135" s="21">
        <f>IF(P135='Menu tendina'!A$5,0,IF(P135='Menu tendina'!A$4,'3. SIP'!N135/2,IF(P135='Menu tendina'!A$3,'3. SIP'!N135,IF(P135='Menu tendina'!A$2,'3. SIP'!M135,0))))</f>
        <v>10</v>
      </c>
    </row>
    <row r="136" spans="1:20" x14ac:dyDescent="0.25">
      <c r="A136" s="9" t="s">
        <v>7621</v>
      </c>
      <c r="B136" s="9" t="s">
        <v>4942</v>
      </c>
      <c r="C136" s="11">
        <v>107</v>
      </c>
      <c r="D136" s="11">
        <v>2188</v>
      </c>
      <c r="E136" s="11">
        <v>47</v>
      </c>
      <c r="F136" s="260">
        <v>5000</v>
      </c>
      <c r="G136" s="263" t="s">
        <v>533</v>
      </c>
      <c r="H136" s="9" t="s">
        <v>1206</v>
      </c>
      <c r="I136" s="9" t="s">
        <v>112</v>
      </c>
      <c r="J136" s="9"/>
      <c r="K136" s="11" t="s">
        <v>0</v>
      </c>
      <c r="L136" s="252">
        <v>100</v>
      </c>
      <c r="M136" s="21">
        <v>18</v>
      </c>
      <c r="N136" s="21">
        <v>2</v>
      </c>
      <c r="P136" s="11" t="s">
        <v>4167</v>
      </c>
      <c r="Q136" s="11" t="s">
        <v>4171</v>
      </c>
      <c r="R136" s="150" t="s">
        <v>8571</v>
      </c>
      <c r="T136" s="21">
        <f>IF(P136='Menu tendina'!A$5,0,IF(P136='Menu tendina'!A$4,'3. SIP'!N136/2,IF(P136='Menu tendina'!A$3,'3. SIP'!N136,IF(P136='Menu tendina'!A$2,'3. SIP'!M136,0))))</f>
        <v>18</v>
      </c>
    </row>
    <row r="137" spans="1:20" x14ac:dyDescent="0.25">
      <c r="A137" s="9" t="s">
        <v>7620</v>
      </c>
      <c r="B137" s="9" t="s">
        <v>4942</v>
      </c>
      <c r="C137" s="11">
        <v>108</v>
      </c>
      <c r="D137" s="11">
        <v>1201</v>
      </c>
      <c r="E137" s="11">
        <v>61</v>
      </c>
      <c r="F137" s="260">
        <v>10000</v>
      </c>
      <c r="G137" s="263" t="s">
        <v>533</v>
      </c>
      <c r="H137" s="9" t="s">
        <v>4205</v>
      </c>
      <c r="I137" s="9" t="s">
        <v>112</v>
      </c>
      <c r="J137" s="9" t="s">
        <v>4209</v>
      </c>
      <c r="K137" s="11" t="s">
        <v>0</v>
      </c>
      <c r="L137" s="252">
        <v>600</v>
      </c>
      <c r="M137" s="21">
        <v>60</v>
      </c>
      <c r="N137" s="21">
        <v>3</v>
      </c>
      <c r="P137" s="11" t="s">
        <v>4167</v>
      </c>
      <c r="Q137" s="11" t="s">
        <v>8531</v>
      </c>
      <c r="R137" s="150"/>
      <c r="T137" s="21">
        <f>IF(P137='Menu tendina'!A$5,0,IF(P137='Menu tendina'!A$4,'3. SIP'!N137/2,IF(P137='Menu tendina'!A$3,'3. SIP'!N137,IF(P137='Menu tendina'!A$2,'3. SIP'!M137,0))))</f>
        <v>60</v>
      </c>
    </row>
    <row r="138" spans="1:20" x14ac:dyDescent="0.25">
      <c r="A138" s="9" t="s">
        <v>7620</v>
      </c>
      <c r="B138" s="9" t="s">
        <v>4942</v>
      </c>
      <c r="C138" s="11">
        <v>109</v>
      </c>
      <c r="D138" s="11">
        <v>1202</v>
      </c>
      <c r="E138" s="11">
        <v>62</v>
      </c>
      <c r="F138" s="260">
        <v>5000</v>
      </c>
      <c r="G138" s="263" t="s">
        <v>533</v>
      </c>
      <c r="H138" s="9" t="s">
        <v>4205</v>
      </c>
      <c r="I138" s="9" t="s">
        <v>112</v>
      </c>
      <c r="J138" s="9" t="s">
        <v>4206</v>
      </c>
      <c r="K138" s="11" t="s">
        <v>0</v>
      </c>
      <c r="L138" s="252">
        <v>2400</v>
      </c>
      <c r="M138" s="21">
        <v>18</v>
      </c>
      <c r="N138" s="21">
        <v>0.3</v>
      </c>
      <c r="P138" s="11" t="s">
        <v>4167</v>
      </c>
      <c r="Q138" s="11" t="s">
        <v>8531</v>
      </c>
      <c r="R138" s="150"/>
      <c r="T138" s="21">
        <f>IF(P138='Menu tendina'!A$5,0,IF(P138='Menu tendina'!A$4,'3. SIP'!N138/2,IF(P138='Menu tendina'!A$3,'3. SIP'!N138,IF(P138='Menu tendina'!A$2,'3. SIP'!M138,0))))</f>
        <v>18</v>
      </c>
    </row>
    <row r="139" spans="1:20" x14ac:dyDescent="0.25">
      <c r="A139" s="9" t="s">
        <v>7620</v>
      </c>
      <c r="B139" s="9" t="s">
        <v>4942</v>
      </c>
      <c r="C139" s="11">
        <v>110</v>
      </c>
      <c r="D139" s="11">
        <v>1203</v>
      </c>
      <c r="E139" s="11">
        <v>63</v>
      </c>
      <c r="F139" s="260">
        <v>10000</v>
      </c>
      <c r="G139" s="263" t="s">
        <v>533</v>
      </c>
      <c r="H139" s="9" t="s">
        <v>4205</v>
      </c>
      <c r="I139" s="9" t="s">
        <v>112</v>
      </c>
      <c r="J139" s="9" t="s">
        <v>4206</v>
      </c>
      <c r="K139" s="11" t="s">
        <v>0</v>
      </c>
      <c r="L139" s="252">
        <v>2000</v>
      </c>
      <c r="M139" s="21">
        <v>6</v>
      </c>
      <c r="N139" s="21">
        <v>0.6</v>
      </c>
      <c r="P139" s="11" t="s">
        <v>4167</v>
      </c>
      <c r="Q139" s="11" t="s">
        <v>8532</v>
      </c>
      <c r="R139" s="150"/>
      <c r="T139" s="21">
        <f>IF(P139='Menu tendina'!A$5,0,IF(P139='Menu tendina'!A$4,'3. SIP'!N139/2,IF(P139='Menu tendina'!A$3,'3. SIP'!N139,IF(P139='Menu tendina'!A$2,'3. SIP'!M139,0))))</f>
        <v>6</v>
      </c>
    </row>
    <row r="140" spans="1:20" x14ac:dyDescent="0.25">
      <c r="A140" s="9" t="s">
        <v>7620</v>
      </c>
      <c r="B140" s="9" t="s">
        <v>4942</v>
      </c>
      <c r="C140" s="11">
        <v>111</v>
      </c>
      <c r="D140" s="11">
        <v>1204</v>
      </c>
      <c r="E140" s="11">
        <v>64</v>
      </c>
      <c r="F140" s="260">
        <v>5000</v>
      </c>
      <c r="G140" s="263" t="s">
        <v>533</v>
      </c>
      <c r="H140" s="9" t="s">
        <v>4205</v>
      </c>
      <c r="I140" s="9" t="s">
        <v>112</v>
      </c>
      <c r="J140" s="9" t="s">
        <v>4207</v>
      </c>
      <c r="K140" s="11" t="s">
        <v>0</v>
      </c>
      <c r="L140" s="252">
        <v>2200</v>
      </c>
      <c r="M140" s="21">
        <v>15</v>
      </c>
      <c r="N140" s="21">
        <v>0.3</v>
      </c>
      <c r="P140" s="11" t="s">
        <v>4167</v>
      </c>
      <c r="Q140" s="11" t="s">
        <v>8531</v>
      </c>
      <c r="R140" s="150"/>
      <c r="T140" s="21">
        <f>IF(P140='Menu tendina'!A$5,0,IF(P140='Menu tendina'!A$4,'3. SIP'!N140/2,IF(P140='Menu tendina'!A$3,'3. SIP'!N140,IF(P140='Menu tendina'!A$2,'3. SIP'!M140,0))))</f>
        <v>15</v>
      </c>
    </row>
    <row r="141" spans="1:20" x14ac:dyDescent="0.25">
      <c r="A141" s="9" t="s">
        <v>7620</v>
      </c>
      <c r="B141" s="9" t="s">
        <v>4942</v>
      </c>
      <c r="C141" s="11">
        <v>112</v>
      </c>
      <c r="D141" s="11">
        <v>1205</v>
      </c>
      <c r="E141" s="11">
        <v>65</v>
      </c>
      <c r="F141" s="260">
        <v>5000</v>
      </c>
      <c r="G141" s="263" t="s">
        <v>533</v>
      </c>
      <c r="H141" s="9" t="s">
        <v>4205</v>
      </c>
      <c r="I141" s="9" t="s">
        <v>173</v>
      </c>
      <c r="J141" s="9" t="s">
        <v>4206</v>
      </c>
      <c r="K141" s="11" t="s">
        <v>0</v>
      </c>
      <c r="L141" s="252">
        <v>2000</v>
      </c>
      <c r="M141" s="21">
        <v>10</v>
      </c>
      <c r="N141" s="21">
        <v>0.6</v>
      </c>
      <c r="P141" s="11" t="s">
        <v>4167</v>
      </c>
      <c r="Q141" s="11" t="s">
        <v>8531</v>
      </c>
      <c r="R141" s="150"/>
      <c r="T141" s="21">
        <f>IF(P141='Menu tendina'!A$5,0,IF(P141='Menu tendina'!A$4,'3. SIP'!N141/2,IF(P141='Menu tendina'!A$3,'3. SIP'!N141,IF(P141='Menu tendina'!A$2,'3. SIP'!M141,0))))</f>
        <v>10</v>
      </c>
    </row>
    <row r="142" spans="1:20" x14ac:dyDescent="0.25">
      <c r="A142" s="9" t="s">
        <v>7620</v>
      </c>
      <c r="B142" s="9" t="s">
        <v>4942</v>
      </c>
      <c r="C142" s="11">
        <v>113</v>
      </c>
      <c r="D142" s="11">
        <v>1206</v>
      </c>
      <c r="E142" s="11">
        <v>66</v>
      </c>
      <c r="F142" s="260">
        <v>10000</v>
      </c>
      <c r="G142" s="263" t="s">
        <v>533</v>
      </c>
      <c r="H142" s="9" t="s">
        <v>4205</v>
      </c>
      <c r="I142" s="9" t="s">
        <v>173</v>
      </c>
      <c r="J142" s="9" t="s">
        <v>4206</v>
      </c>
      <c r="K142" s="11" t="s">
        <v>0</v>
      </c>
      <c r="L142" s="252">
        <v>1250</v>
      </c>
      <c r="M142" s="21">
        <v>13</v>
      </c>
      <c r="N142" s="21">
        <v>0.3</v>
      </c>
      <c r="P142" s="11" t="s">
        <v>4167</v>
      </c>
      <c r="Q142" s="11" t="s">
        <v>8532</v>
      </c>
      <c r="R142" s="150"/>
      <c r="T142" s="21">
        <f>IF(P142='Menu tendina'!A$5,0,IF(P142='Menu tendina'!A$4,'3. SIP'!N142/2,IF(P142='Menu tendina'!A$3,'3. SIP'!N142,IF(P142='Menu tendina'!A$2,'3. SIP'!M142,0))))</f>
        <v>13</v>
      </c>
    </row>
    <row r="143" spans="1:20" x14ac:dyDescent="0.25">
      <c r="A143" s="9" t="s">
        <v>7620</v>
      </c>
      <c r="B143" s="9" t="s">
        <v>4942</v>
      </c>
      <c r="C143" s="11">
        <v>114</v>
      </c>
      <c r="D143" s="11">
        <v>1207</v>
      </c>
      <c r="E143" s="11">
        <v>67</v>
      </c>
      <c r="F143" s="260">
        <v>5000</v>
      </c>
      <c r="G143" s="263" t="s">
        <v>546</v>
      </c>
      <c r="H143" s="9" t="s">
        <v>4205</v>
      </c>
      <c r="I143" s="9" t="s">
        <v>2</v>
      </c>
      <c r="J143" s="9" t="s">
        <v>4207</v>
      </c>
      <c r="K143" s="11" t="s">
        <v>0</v>
      </c>
      <c r="L143" s="252">
        <v>10350</v>
      </c>
      <c r="M143" s="21">
        <v>6</v>
      </c>
      <c r="N143" s="21">
        <v>0.2</v>
      </c>
      <c r="P143" s="11" t="s">
        <v>4167</v>
      </c>
      <c r="Q143" s="11" t="s">
        <v>8532</v>
      </c>
      <c r="R143" s="150"/>
      <c r="T143" s="21">
        <f>IF(P143='Menu tendina'!A$5,0,IF(P143='Menu tendina'!A$4,'3. SIP'!N143/2,IF(P143='Menu tendina'!A$3,'3. SIP'!N143,IF(P143='Menu tendina'!A$2,'3. SIP'!M143,0))))</f>
        <v>6</v>
      </c>
    </row>
    <row r="144" spans="1:20" x14ac:dyDescent="0.25">
      <c r="A144" s="15" t="s">
        <v>7620</v>
      </c>
      <c r="B144" s="15" t="s">
        <v>4942</v>
      </c>
      <c r="C144" s="16" t="s">
        <v>1207</v>
      </c>
      <c r="D144" s="16" t="s">
        <v>4327</v>
      </c>
      <c r="E144" s="16" t="s">
        <v>4233</v>
      </c>
      <c r="F144" s="261">
        <v>5000</v>
      </c>
      <c r="G144" s="264" t="s">
        <v>546</v>
      </c>
      <c r="H144" s="15" t="s">
        <v>4205</v>
      </c>
      <c r="I144" s="15" t="s">
        <v>2</v>
      </c>
      <c r="J144" s="15" t="s">
        <v>4208</v>
      </c>
      <c r="K144" s="16" t="s">
        <v>4074</v>
      </c>
      <c r="L144" s="253">
        <v>800</v>
      </c>
      <c r="M144" s="22">
        <v>90</v>
      </c>
      <c r="N144" s="22">
        <v>3</v>
      </c>
      <c r="P144" s="16" t="s">
        <v>4167</v>
      </c>
      <c r="Q144" s="16" t="s">
        <v>8531</v>
      </c>
      <c r="R144" s="157"/>
      <c r="T144" s="21">
        <f>IF(P144='Menu tendina'!A$5,0,IF(P144='Menu tendina'!A$4,'3. SIP'!N144/2,IF(P144='Menu tendina'!A$3,'3. SIP'!N144,IF(P144='Menu tendina'!A$2,'3. SIP'!M144,0))))</f>
        <v>90</v>
      </c>
    </row>
    <row r="145" spans="1:20" x14ac:dyDescent="0.25">
      <c r="A145" s="9" t="s">
        <v>7620</v>
      </c>
      <c r="B145" s="9" t="s">
        <v>4942</v>
      </c>
      <c r="C145" s="11">
        <v>115</v>
      </c>
      <c r="D145" s="11">
        <v>1208</v>
      </c>
      <c r="E145" s="11">
        <v>68</v>
      </c>
      <c r="F145" s="260">
        <v>10000</v>
      </c>
      <c r="G145" s="263" t="s">
        <v>546</v>
      </c>
      <c r="H145" s="9" t="s">
        <v>4205</v>
      </c>
      <c r="I145" s="9" t="s">
        <v>2</v>
      </c>
      <c r="J145" s="9" t="s">
        <v>4207</v>
      </c>
      <c r="K145" s="11" t="s">
        <v>0</v>
      </c>
      <c r="L145" s="252">
        <v>5700</v>
      </c>
      <c r="M145" s="21">
        <v>12</v>
      </c>
      <c r="N145" s="21">
        <v>0.5</v>
      </c>
      <c r="P145" s="11" t="s">
        <v>4167</v>
      </c>
      <c r="Q145" s="11" t="s">
        <v>8531</v>
      </c>
      <c r="R145" s="150"/>
      <c r="T145" s="21">
        <f>IF(P145='Menu tendina'!A$5,0,IF(P145='Menu tendina'!A$4,'3. SIP'!N145/2,IF(P145='Menu tendina'!A$3,'3. SIP'!N145,IF(P145='Menu tendina'!A$2,'3. SIP'!M145,0))))</f>
        <v>12</v>
      </c>
    </row>
    <row r="146" spans="1:20" x14ac:dyDescent="0.25">
      <c r="A146" s="9" t="s">
        <v>7620</v>
      </c>
      <c r="B146" s="9" t="s">
        <v>4942</v>
      </c>
      <c r="C146" s="11">
        <v>116</v>
      </c>
      <c r="D146" s="11">
        <v>1209</v>
      </c>
      <c r="E146" s="11">
        <v>69</v>
      </c>
      <c r="F146" s="260">
        <v>5000</v>
      </c>
      <c r="G146" s="263" t="s">
        <v>546</v>
      </c>
      <c r="H146" s="9" t="s">
        <v>4205</v>
      </c>
      <c r="I146" s="9" t="s">
        <v>112</v>
      </c>
      <c r="J146" s="9" t="s">
        <v>4207</v>
      </c>
      <c r="K146" s="11" t="s">
        <v>0</v>
      </c>
      <c r="L146" s="252">
        <v>5500</v>
      </c>
      <c r="M146" s="21">
        <v>10</v>
      </c>
      <c r="N146" s="21">
        <v>0.4</v>
      </c>
      <c r="P146" s="11" t="s">
        <v>4167</v>
      </c>
      <c r="Q146" s="11" t="s">
        <v>8532</v>
      </c>
      <c r="R146" s="150"/>
      <c r="T146" s="21">
        <f>IF(P146='Menu tendina'!A$5,0,IF(P146='Menu tendina'!A$4,'3. SIP'!N146/2,IF(P146='Menu tendina'!A$3,'3. SIP'!N146,IF(P146='Menu tendina'!A$2,'3. SIP'!M146,0))))</f>
        <v>10</v>
      </c>
    </row>
    <row r="147" spans="1:20" x14ac:dyDescent="0.25">
      <c r="A147" s="9" t="s">
        <v>7620</v>
      </c>
      <c r="B147" s="9" t="s">
        <v>4942</v>
      </c>
      <c r="C147" s="11">
        <v>117</v>
      </c>
      <c r="D147" s="11">
        <v>1210</v>
      </c>
      <c r="E147" s="11">
        <v>70</v>
      </c>
      <c r="F147" s="260">
        <v>10000</v>
      </c>
      <c r="G147" s="263" t="s">
        <v>546</v>
      </c>
      <c r="H147" s="9" t="s">
        <v>4205</v>
      </c>
      <c r="I147" s="9" t="s">
        <v>112</v>
      </c>
      <c r="J147" s="9" t="s">
        <v>4207</v>
      </c>
      <c r="K147" s="11" t="s">
        <v>0</v>
      </c>
      <c r="L147" s="252">
        <v>1900</v>
      </c>
      <c r="M147" s="21">
        <v>15</v>
      </c>
      <c r="N147" s="21">
        <v>0.6</v>
      </c>
      <c r="P147" s="11" t="s">
        <v>4167</v>
      </c>
      <c r="Q147" s="11" t="s">
        <v>8531</v>
      </c>
      <c r="R147" s="150"/>
      <c r="T147" s="21">
        <f>IF(P147='Menu tendina'!A$5,0,IF(P147='Menu tendina'!A$4,'3. SIP'!N147/2,IF(P147='Menu tendina'!A$3,'3. SIP'!N147,IF(P147='Menu tendina'!A$2,'3. SIP'!M147,0))))</f>
        <v>15</v>
      </c>
    </row>
    <row r="148" spans="1:20" x14ac:dyDescent="0.25">
      <c r="A148" s="9" t="s">
        <v>7620</v>
      </c>
      <c r="B148" s="9" t="s">
        <v>4942</v>
      </c>
      <c r="C148" s="11">
        <v>118</v>
      </c>
      <c r="D148" s="11">
        <v>1211</v>
      </c>
      <c r="E148" s="11">
        <v>71</v>
      </c>
      <c r="F148" s="260">
        <v>5000</v>
      </c>
      <c r="G148" s="263" t="s">
        <v>546</v>
      </c>
      <c r="H148" s="9" t="s">
        <v>4205</v>
      </c>
      <c r="I148" s="9" t="s">
        <v>173</v>
      </c>
      <c r="J148" s="9" t="s">
        <v>4210</v>
      </c>
      <c r="K148" s="11" t="s">
        <v>0</v>
      </c>
      <c r="L148" s="252">
        <v>2500</v>
      </c>
      <c r="M148" s="21">
        <v>10</v>
      </c>
      <c r="N148" s="21">
        <v>0.4</v>
      </c>
      <c r="P148" s="11" t="s">
        <v>4167</v>
      </c>
      <c r="Q148" s="11" t="s">
        <v>8532</v>
      </c>
      <c r="R148" s="150"/>
      <c r="T148" s="21">
        <f>IF(P148='Menu tendina'!A$5,0,IF(P148='Menu tendina'!A$4,'3. SIP'!N148/2,IF(P148='Menu tendina'!A$3,'3. SIP'!N148,IF(P148='Menu tendina'!A$2,'3. SIP'!M148,0))))</f>
        <v>10</v>
      </c>
    </row>
    <row r="149" spans="1:20" x14ac:dyDescent="0.25">
      <c r="A149" s="9" t="s">
        <v>7620</v>
      </c>
      <c r="B149" s="9" t="s">
        <v>4942</v>
      </c>
      <c r="C149" s="11">
        <v>119</v>
      </c>
      <c r="D149" s="11">
        <v>1212</v>
      </c>
      <c r="E149" s="11">
        <v>72</v>
      </c>
      <c r="F149" s="260">
        <v>10000</v>
      </c>
      <c r="G149" s="263" t="s">
        <v>546</v>
      </c>
      <c r="H149" s="9" t="s">
        <v>4205</v>
      </c>
      <c r="I149" s="9" t="s">
        <v>173</v>
      </c>
      <c r="J149" s="9" t="s">
        <v>4210</v>
      </c>
      <c r="K149" s="11" t="s">
        <v>0</v>
      </c>
      <c r="L149" s="252">
        <v>1850</v>
      </c>
      <c r="M149" s="21">
        <v>14</v>
      </c>
      <c r="N149" s="21">
        <v>0.5</v>
      </c>
      <c r="P149" s="11" t="s">
        <v>4167</v>
      </c>
      <c r="Q149" s="11" t="s">
        <v>8531</v>
      </c>
      <c r="R149" s="150"/>
      <c r="T149" s="21">
        <f>IF(P149='Menu tendina'!A$5,0,IF(P149='Menu tendina'!A$4,'3. SIP'!N149/2,IF(P149='Menu tendina'!A$3,'3. SIP'!N149,IF(P149='Menu tendina'!A$2,'3. SIP'!M149,0))))</f>
        <v>14</v>
      </c>
    </row>
    <row r="150" spans="1:20" x14ac:dyDescent="0.25">
      <c r="A150" s="9" t="s">
        <v>7620</v>
      </c>
      <c r="B150" s="9" t="s">
        <v>4942</v>
      </c>
      <c r="C150" s="11">
        <v>120</v>
      </c>
      <c r="D150" s="11">
        <v>1213</v>
      </c>
      <c r="E150" s="11">
        <v>73</v>
      </c>
      <c r="F150" s="260">
        <v>5000</v>
      </c>
      <c r="G150" s="263" t="s">
        <v>618</v>
      </c>
      <c r="H150" s="9" t="s">
        <v>4205</v>
      </c>
      <c r="I150" s="9" t="s">
        <v>2</v>
      </c>
      <c r="J150" s="9" t="s">
        <v>4213</v>
      </c>
      <c r="K150" s="11" t="s">
        <v>0</v>
      </c>
      <c r="L150" s="252">
        <v>12000</v>
      </c>
      <c r="M150" s="21">
        <v>10</v>
      </c>
      <c r="N150" s="21">
        <v>0.5</v>
      </c>
      <c r="P150" s="11" t="s">
        <v>4167</v>
      </c>
      <c r="Q150" s="11" t="s">
        <v>8531</v>
      </c>
      <c r="R150" s="150"/>
      <c r="T150" s="21">
        <f>IF(P150='Menu tendina'!A$5,0,IF(P150='Menu tendina'!A$4,'3. SIP'!N150/2,IF(P150='Menu tendina'!A$3,'3. SIP'!N150,IF(P150='Menu tendina'!A$2,'3. SIP'!M150,0))))</f>
        <v>10</v>
      </c>
    </row>
    <row r="151" spans="1:20" x14ac:dyDescent="0.25">
      <c r="A151" s="9" t="s">
        <v>7620</v>
      </c>
      <c r="B151" s="9" t="s">
        <v>4942</v>
      </c>
      <c r="C151" s="11">
        <v>121</v>
      </c>
      <c r="D151" s="11">
        <v>1214</v>
      </c>
      <c r="E151" s="11">
        <v>74</v>
      </c>
      <c r="F151" s="260">
        <v>10000</v>
      </c>
      <c r="G151" s="263" t="s">
        <v>618</v>
      </c>
      <c r="H151" s="9" t="s">
        <v>4205</v>
      </c>
      <c r="I151" s="9" t="s">
        <v>2</v>
      </c>
      <c r="J151" s="9" t="s">
        <v>4213</v>
      </c>
      <c r="K151" s="11" t="s">
        <v>0</v>
      </c>
      <c r="L151" s="252">
        <v>8000</v>
      </c>
      <c r="M151" s="21">
        <v>13</v>
      </c>
      <c r="N151" s="21">
        <v>0.5</v>
      </c>
      <c r="P151" s="11" t="s">
        <v>4167</v>
      </c>
      <c r="Q151" s="11" t="s">
        <v>8531</v>
      </c>
      <c r="R151" s="150"/>
      <c r="T151" s="21">
        <f>IF(P151='Menu tendina'!A$5,0,IF(P151='Menu tendina'!A$4,'3. SIP'!N151/2,IF(P151='Menu tendina'!A$3,'3. SIP'!N151,IF(P151='Menu tendina'!A$2,'3. SIP'!M151,0))))</f>
        <v>13</v>
      </c>
    </row>
    <row r="152" spans="1:20" x14ac:dyDescent="0.25">
      <c r="A152" s="9" t="s">
        <v>7620</v>
      </c>
      <c r="B152" s="9" t="s">
        <v>4942</v>
      </c>
      <c r="C152" s="11">
        <v>122</v>
      </c>
      <c r="D152" s="11">
        <v>1215</v>
      </c>
      <c r="E152" s="11">
        <v>75</v>
      </c>
      <c r="F152" s="260">
        <v>5000</v>
      </c>
      <c r="G152" s="263" t="s">
        <v>618</v>
      </c>
      <c r="H152" s="9" t="s">
        <v>4205</v>
      </c>
      <c r="I152" s="9" t="s">
        <v>112</v>
      </c>
      <c r="J152" s="9" t="s">
        <v>4207</v>
      </c>
      <c r="K152" s="11" t="s">
        <v>0</v>
      </c>
      <c r="L152" s="252">
        <v>12000</v>
      </c>
      <c r="M152" s="21">
        <v>3</v>
      </c>
      <c r="N152" s="21">
        <v>0.4</v>
      </c>
      <c r="P152" s="11" t="s">
        <v>4167</v>
      </c>
      <c r="Q152" s="11" t="s">
        <v>8531</v>
      </c>
      <c r="R152" s="150"/>
      <c r="T152" s="21">
        <f>IF(P152='Menu tendina'!A$5,0,IF(P152='Menu tendina'!A$4,'3. SIP'!N152/2,IF(P152='Menu tendina'!A$3,'3. SIP'!N152,IF(P152='Menu tendina'!A$2,'3. SIP'!M152,0))))</f>
        <v>3</v>
      </c>
    </row>
    <row r="153" spans="1:20" x14ac:dyDescent="0.25">
      <c r="A153" s="9" t="s">
        <v>7620</v>
      </c>
      <c r="B153" s="9" t="s">
        <v>4942</v>
      </c>
      <c r="C153" s="11">
        <v>123</v>
      </c>
      <c r="D153" s="11">
        <v>1216</v>
      </c>
      <c r="E153" s="11">
        <v>76</v>
      </c>
      <c r="F153" s="260">
        <v>10000</v>
      </c>
      <c r="G153" s="263" t="s">
        <v>618</v>
      </c>
      <c r="H153" s="9" t="s">
        <v>4205</v>
      </c>
      <c r="I153" s="9" t="s">
        <v>112</v>
      </c>
      <c r="J153" s="9" t="s">
        <v>4207</v>
      </c>
      <c r="K153" s="11" t="s">
        <v>0</v>
      </c>
      <c r="L153" s="252">
        <v>11000</v>
      </c>
      <c r="M153" s="21">
        <v>5</v>
      </c>
      <c r="N153" s="21">
        <v>0.4</v>
      </c>
      <c r="P153" s="11" t="s">
        <v>4167</v>
      </c>
      <c r="Q153" s="11" t="s">
        <v>8531</v>
      </c>
      <c r="R153" s="150"/>
      <c r="T153" s="21">
        <f>IF(P153='Menu tendina'!A$5,0,IF(P153='Menu tendina'!A$4,'3. SIP'!N153/2,IF(P153='Menu tendina'!A$3,'3. SIP'!N153,IF(P153='Menu tendina'!A$2,'3. SIP'!M153,0))))</f>
        <v>5</v>
      </c>
    </row>
    <row r="154" spans="1:20" x14ac:dyDescent="0.25">
      <c r="A154" s="9" t="s">
        <v>7620</v>
      </c>
      <c r="B154" s="9" t="s">
        <v>4942</v>
      </c>
      <c r="C154" s="11">
        <v>124</v>
      </c>
      <c r="D154" s="11">
        <v>1217</v>
      </c>
      <c r="E154" s="11">
        <v>77</v>
      </c>
      <c r="F154" s="260">
        <v>5000</v>
      </c>
      <c r="G154" s="263" t="s">
        <v>618</v>
      </c>
      <c r="H154" s="9" t="s">
        <v>4205</v>
      </c>
      <c r="I154" s="9" t="s">
        <v>173</v>
      </c>
      <c r="J154" s="9" t="s">
        <v>4206</v>
      </c>
      <c r="K154" s="11" t="s">
        <v>0</v>
      </c>
      <c r="L154" s="252">
        <v>7400</v>
      </c>
      <c r="M154" s="21">
        <v>10</v>
      </c>
      <c r="N154" s="21">
        <v>0.4</v>
      </c>
      <c r="P154" s="11" t="s">
        <v>4167</v>
      </c>
      <c r="Q154" s="11" t="s">
        <v>8531</v>
      </c>
      <c r="R154" s="150"/>
      <c r="T154" s="21">
        <f>IF(P154='Menu tendina'!A$5,0,IF(P154='Menu tendina'!A$4,'3. SIP'!N154/2,IF(P154='Menu tendina'!A$3,'3. SIP'!N154,IF(P154='Menu tendina'!A$2,'3. SIP'!M154,0))))</f>
        <v>10</v>
      </c>
    </row>
    <row r="155" spans="1:20" x14ac:dyDescent="0.25">
      <c r="A155" s="9" t="s">
        <v>7620</v>
      </c>
      <c r="B155" s="9" t="s">
        <v>4942</v>
      </c>
      <c r="C155" s="11">
        <v>125</v>
      </c>
      <c r="D155" s="11">
        <v>1218</v>
      </c>
      <c r="E155" s="11">
        <v>78</v>
      </c>
      <c r="F155" s="260">
        <v>10000</v>
      </c>
      <c r="G155" s="263" t="s">
        <v>618</v>
      </c>
      <c r="H155" s="9" t="s">
        <v>4205</v>
      </c>
      <c r="I155" s="9" t="s">
        <v>173</v>
      </c>
      <c r="J155" s="9" t="s">
        <v>4206</v>
      </c>
      <c r="K155" s="11" t="s">
        <v>0</v>
      </c>
      <c r="L155" s="252">
        <v>5350</v>
      </c>
      <c r="M155" s="21">
        <v>8</v>
      </c>
      <c r="N155" s="21">
        <v>0.5</v>
      </c>
      <c r="P155" s="11" t="s">
        <v>4167</v>
      </c>
      <c r="Q155" s="11" t="s">
        <v>8531</v>
      </c>
      <c r="R155" s="150"/>
      <c r="T155" s="21">
        <f>IF(P155='Menu tendina'!A$5,0,IF(P155='Menu tendina'!A$4,'3. SIP'!N155/2,IF(P155='Menu tendina'!A$3,'3. SIP'!N155,IF(P155='Menu tendina'!A$2,'3. SIP'!M155,0))))</f>
        <v>8</v>
      </c>
    </row>
    <row r="156" spans="1:20" x14ac:dyDescent="0.25">
      <c r="A156" s="9" t="s">
        <v>7620</v>
      </c>
      <c r="B156" s="9" t="s">
        <v>4942</v>
      </c>
      <c r="C156" s="11">
        <v>126</v>
      </c>
      <c r="D156" s="11">
        <v>1219</v>
      </c>
      <c r="E156" s="11">
        <v>79</v>
      </c>
      <c r="F156" s="260">
        <v>5000</v>
      </c>
      <c r="G156" s="263" t="s">
        <v>652</v>
      </c>
      <c r="H156" s="9" t="s">
        <v>4205</v>
      </c>
      <c r="I156" s="9" t="s">
        <v>2</v>
      </c>
      <c r="J156" s="9" t="s">
        <v>4210</v>
      </c>
      <c r="K156" s="11" t="s">
        <v>0</v>
      </c>
      <c r="L156" s="252">
        <v>4000</v>
      </c>
      <c r="M156" s="21">
        <v>10</v>
      </c>
      <c r="N156" s="21">
        <v>0.5</v>
      </c>
      <c r="P156" s="11" t="s">
        <v>4167</v>
      </c>
      <c r="Q156" s="11" t="s">
        <v>4172</v>
      </c>
      <c r="R156" s="150"/>
      <c r="T156" s="21">
        <f>IF(P156='Menu tendina'!A$5,0,IF(P156='Menu tendina'!A$4,'3. SIP'!N156/2,IF(P156='Menu tendina'!A$3,'3. SIP'!N156,IF(P156='Menu tendina'!A$2,'3. SIP'!M156,0))))</f>
        <v>10</v>
      </c>
    </row>
    <row r="157" spans="1:20" x14ac:dyDescent="0.25">
      <c r="A157" s="9" t="s">
        <v>7620</v>
      </c>
      <c r="B157" s="9" t="s">
        <v>4942</v>
      </c>
      <c r="C157" s="11">
        <v>127</v>
      </c>
      <c r="D157" s="11">
        <v>1220</v>
      </c>
      <c r="E157" s="11">
        <v>80</v>
      </c>
      <c r="F157" s="260">
        <v>10000</v>
      </c>
      <c r="G157" s="263" t="s">
        <v>652</v>
      </c>
      <c r="H157" s="9" t="s">
        <v>4205</v>
      </c>
      <c r="I157" s="9" t="s">
        <v>2</v>
      </c>
      <c r="J157" s="9" t="s">
        <v>4207</v>
      </c>
      <c r="K157" s="11" t="s">
        <v>0</v>
      </c>
      <c r="L157" s="252">
        <v>2600</v>
      </c>
      <c r="M157" s="21">
        <v>12</v>
      </c>
      <c r="N157" s="21">
        <v>0.5</v>
      </c>
      <c r="P157" s="11" t="s">
        <v>4167</v>
      </c>
      <c r="Q157" s="11" t="s">
        <v>8532</v>
      </c>
      <c r="R157" s="150"/>
      <c r="T157" s="21">
        <f>IF(P157='Menu tendina'!A$5,0,IF(P157='Menu tendina'!A$4,'3. SIP'!N157/2,IF(P157='Menu tendina'!A$3,'3. SIP'!N157,IF(P157='Menu tendina'!A$2,'3. SIP'!M157,0))))</f>
        <v>12</v>
      </c>
    </row>
    <row r="158" spans="1:20" x14ac:dyDescent="0.25">
      <c r="A158" s="9" t="s">
        <v>7620</v>
      </c>
      <c r="B158" s="9" t="s">
        <v>4942</v>
      </c>
      <c r="C158" s="11">
        <v>128</v>
      </c>
      <c r="D158" s="11">
        <v>1221</v>
      </c>
      <c r="E158" s="11">
        <v>81</v>
      </c>
      <c r="F158" s="260">
        <v>5000</v>
      </c>
      <c r="G158" s="263" t="s">
        <v>1209</v>
      </c>
      <c r="H158" s="9" t="s">
        <v>4205</v>
      </c>
      <c r="I158" s="9" t="s">
        <v>112</v>
      </c>
      <c r="J158" s="9" t="s">
        <v>4211</v>
      </c>
      <c r="K158" s="11" t="s">
        <v>0</v>
      </c>
      <c r="L158" s="252">
        <v>6400</v>
      </c>
      <c r="M158" s="21">
        <v>15</v>
      </c>
      <c r="N158" s="21">
        <v>0.6</v>
      </c>
      <c r="P158" s="11" t="s">
        <v>4167</v>
      </c>
      <c r="Q158" s="11" t="s">
        <v>8531</v>
      </c>
      <c r="R158" s="150"/>
      <c r="T158" s="21">
        <f>IF(P158='Menu tendina'!A$5,0,IF(P158='Menu tendina'!A$4,'3. SIP'!N158/2,IF(P158='Menu tendina'!A$3,'3. SIP'!N158,IF(P158='Menu tendina'!A$2,'3. SIP'!M158,0))))</f>
        <v>15</v>
      </c>
    </row>
    <row r="159" spans="1:20" x14ac:dyDescent="0.25">
      <c r="A159" s="9" t="s">
        <v>7620</v>
      </c>
      <c r="B159" s="9" t="s">
        <v>4942</v>
      </c>
      <c r="C159" s="11">
        <v>129</v>
      </c>
      <c r="D159" s="11">
        <v>1222</v>
      </c>
      <c r="E159" s="11">
        <v>82</v>
      </c>
      <c r="F159" s="260">
        <v>10000</v>
      </c>
      <c r="G159" s="263" t="s">
        <v>1209</v>
      </c>
      <c r="H159" s="9" t="s">
        <v>4205</v>
      </c>
      <c r="I159" s="9" t="s">
        <v>112</v>
      </c>
      <c r="J159" s="9" t="s">
        <v>4211</v>
      </c>
      <c r="K159" s="11" t="s">
        <v>0</v>
      </c>
      <c r="L159" s="252">
        <v>6800</v>
      </c>
      <c r="M159" s="21">
        <v>18</v>
      </c>
      <c r="N159" s="21">
        <v>0.6</v>
      </c>
      <c r="P159" s="11" t="s">
        <v>4167</v>
      </c>
      <c r="Q159" s="11" t="s">
        <v>8532</v>
      </c>
      <c r="R159" s="150"/>
      <c r="T159" s="21">
        <f>IF(P159='Menu tendina'!A$5,0,IF(P159='Menu tendina'!A$4,'3. SIP'!N159/2,IF(P159='Menu tendina'!A$3,'3. SIP'!N159,IF(P159='Menu tendina'!A$2,'3. SIP'!M159,0))))</f>
        <v>18</v>
      </c>
    </row>
    <row r="160" spans="1:20" x14ac:dyDescent="0.25">
      <c r="A160" s="9" t="s">
        <v>7620</v>
      </c>
      <c r="B160" s="9" t="s">
        <v>4942</v>
      </c>
      <c r="C160" s="11">
        <v>130</v>
      </c>
      <c r="D160" s="11">
        <v>1223</v>
      </c>
      <c r="E160" s="11">
        <v>83</v>
      </c>
      <c r="F160" s="260">
        <v>5000</v>
      </c>
      <c r="G160" s="263" t="s">
        <v>652</v>
      </c>
      <c r="H160" s="9" t="s">
        <v>4205</v>
      </c>
      <c r="I160" s="9" t="s">
        <v>173</v>
      </c>
      <c r="J160" s="9" t="s">
        <v>4206</v>
      </c>
      <c r="K160" s="11" t="s">
        <v>0</v>
      </c>
      <c r="L160" s="252">
        <v>2750</v>
      </c>
      <c r="M160" s="21">
        <v>20</v>
      </c>
      <c r="N160" s="21">
        <v>0.6</v>
      </c>
      <c r="P160" s="11" t="s">
        <v>4167</v>
      </c>
      <c r="Q160" s="11" t="s">
        <v>4172</v>
      </c>
      <c r="R160" s="150"/>
      <c r="T160" s="21">
        <f>IF(P160='Menu tendina'!A$5,0,IF(P160='Menu tendina'!A$4,'3. SIP'!N160/2,IF(P160='Menu tendina'!A$3,'3. SIP'!N160,IF(P160='Menu tendina'!A$2,'3. SIP'!M160,0))))</f>
        <v>20</v>
      </c>
    </row>
    <row r="161" spans="1:20" x14ac:dyDescent="0.25">
      <c r="A161" s="9" t="s">
        <v>7620</v>
      </c>
      <c r="B161" s="9" t="s">
        <v>4942</v>
      </c>
      <c r="C161" s="11">
        <v>131</v>
      </c>
      <c r="D161" s="11">
        <v>1224</v>
      </c>
      <c r="E161" s="11">
        <v>84</v>
      </c>
      <c r="F161" s="260">
        <v>10000</v>
      </c>
      <c r="G161" s="263" t="s">
        <v>652</v>
      </c>
      <c r="H161" s="9" t="s">
        <v>4205</v>
      </c>
      <c r="I161" s="9" t="s">
        <v>173</v>
      </c>
      <c r="J161" s="9" t="s">
        <v>4206</v>
      </c>
      <c r="K161" s="11" t="s">
        <v>0</v>
      </c>
      <c r="L161" s="252">
        <v>1450</v>
      </c>
      <c r="M161" s="21">
        <v>25</v>
      </c>
      <c r="N161" s="21">
        <v>1</v>
      </c>
      <c r="P161" s="11" t="s">
        <v>4167</v>
      </c>
      <c r="Q161" s="11" t="s">
        <v>4172</v>
      </c>
      <c r="R161" s="150"/>
      <c r="T161" s="21">
        <f>IF(P161='Menu tendina'!A$5,0,IF(P161='Menu tendina'!A$4,'3. SIP'!N161/2,IF(P161='Menu tendina'!A$3,'3. SIP'!N161,IF(P161='Menu tendina'!A$2,'3. SIP'!M161,0))))</f>
        <v>25</v>
      </c>
    </row>
    <row r="162" spans="1:20" x14ac:dyDescent="0.25">
      <c r="A162" s="9" t="s">
        <v>7621</v>
      </c>
      <c r="B162" s="9" t="s">
        <v>4942</v>
      </c>
      <c r="C162" s="11">
        <v>132</v>
      </c>
      <c r="D162" s="11">
        <v>2189</v>
      </c>
      <c r="E162" s="11">
        <v>48</v>
      </c>
      <c r="F162" s="260">
        <v>10000</v>
      </c>
      <c r="G162" s="263" t="s">
        <v>546</v>
      </c>
      <c r="H162" s="9" t="s">
        <v>982</v>
      </c>
      <c r="I162" s="9" t="s">
        <v>2</v>
      </c>
      <c r="J162" s="9"/>
      <c r="K162" s="11" t="s">
        <v>0</v>
      </c>
      <c r="L162" s="252">
        <v>106</v>
      </c>
      <c r="M162" s="21">
        <v>15</v>
      </c>
      <c r="N162" s="21">
        <v>1.5</v>
      </c>
      <c r="P162" s="11" t="s">
        <v>4167</v>
      </c>
      <c r="Q162" s="11" t="s">
        <v>8531</v>
      </c>
      <c r="R162" s="150" t="s">
        <v>8730</v>
      </c>
      <c r="T162" s="21">
        <f>IF(P162='Menu tendina'!A$5,0,IF(P162='Menu tendina'!A$4,'3. SIP'!N162/2,IF(P162='Menu tendina'!A$3,'3. SIP'!N162,IF(P162='Menu tendina'!A$2,'3. SIP'!M162,0))))</f>
        <v>15</v>
      </c>
    </row>
    <row r="163" spans="1:20" x14ac:dyDescent="0.25">
      <c r="A163" s="9" t="s">
        <v>7621</v>
      </c>
      <c r="B163" s="9" t="s">
        <v>4942</v>
      </c>
      <c r="C163" s="11">
        <v>133</v>
      </c>
      <c r="D163" s="11">
        <v>2190</v>
      </c>
      <c r="E163" s="11">
        <v>49</v>
      </c>
      <c r="F163" s="260">
        <v>10000</v>
      </c>
      <c r="G163" s="263" t="s">
        <v>546</v>
      </c>
      <c r="H163" s="9" t="s">
        <v>1210</v>
      </c>
      <c r="I163" s="9" t="s">
        <v>2</v>
      </c>
      <c r="J163" s="9"/>
      <c r="K163" s="11" t="s">
        <v>0</v>
      </c>
      <c r="L163" s="252">
        <v>193</v>
      </c>
      <c r="M163" s="21">
        <v>8</v>
      </c>
      <c r="N163" s="21">
        <v>1</v>
      </c>
      <c r="P163" s="11" t="s">
        <v>4167</v>
      </c>
      <c r="Q163" s="11" t="s">
        <v>8531</v>
      </c>
      <c r="R163" s="150" t="s">
        <v>8731</v>
      </c>
      <c r="T163" s="21">
        <f>IF(P163='Menu tendina'!A$5,0,IF(P163='Menu tendina'!A$4,'3. SIP'!N163/2,IF(P163='Menu tendina'!A$3,'3. SIP'!N163,IF(P163='Menu tendina'!A$2,'3. SIP'!M163,0))))</f>
        <v>8</v>
      </c>
    </row>
    <row r="164" spans="1:20" x14ac:dyDescent="0.25">
      <c r="A164" s="9" t="s">
        <v>7621</v>
      </c>
      <c r="B164" s="9" t="s">
        <v>4942</v>
      </c>
      <c r="C164" s="11">
        <v>134</v>
      </c>
      <c r="D164" s="11">
        <v>2191</v>
      </c>
      <c r="E164" s="11">
        <v>50</v>
      </c>
      <c r="F164" s="260">
        <v>5000</v>
      </c>
      <c r="G164" s="263" t="s">
        <v>546</v>
      </c>
      <c r="H164" s="9" t="s">
        <v>1211</v>
      </c>
      <c r="I164" s="9" t="s">
        <v>112</v>
      </c>
      <c r="J164" s="9"/>
      <c r="K164" s="11" t="s">
        <v>0</v>
      </c>
      <c r="L164" s="252">
        <v>560</v>
      </c>
      <c r="M164" s="21">
        <v>10</v>
      </c>
      <c r="N164" s="21">
        <v>0.5</v>
      </c>
      <c r="P164" s="11" t="s">
        <v>4167</v>
      </c>
      <c r="Q164" s="11" t="s">
        <v>8531</v>
      </c>
      <c r="R164" s="150" t="s">
        <v>8732</v>
      </c>
      <c r="T164" s="21">
        <f>IF(P164='Menu tendina'!A$5,0,IF(P164='Menu tendina'!A$4,'3. SIP'!N164/2,IF(P164='Menu tendina'!A$3,'3. SIP'!N164,IF(P164='Menu tendina'!A$2,'3. SIP'!M164,0))))</f>
        <v>10</v>
      </c>
    </row>
    <row r="165" spans="1:20" x14ac:dyDescent="0.25">
      <c r="A165" s="9" t="s">
        <v>7621</v>
      </c>
      <c r="B165" s="9" t="s">
        <v>4942</v>
      </c>
      <c r="C165" s="11">
        <v>135</v>
      </c>
      <c r="D165" s="11">
        <v>2192</v>
      </c>
      <c r="E165" s="11">
        <v>51</v>
      </c>
      <c r="F165" s="260">
        <v>10000</v>
      </c>
      <c r="G165" s="263" t="s">
        <v>546</v>
      </c>
      <c r="H165" s="9" t="s">
        <v>1211</v>
      </c>
      <c r="I165" s="9" t="s">
        <v>112</v>
      </c>
      <c r="J165" s="9"/>
      <c r="K165" s="11" t="s">
        <v>0</v>
      </c>
      <c r="L165" s="252">
        <v>536</v>
      </c>
      <c r="M165" s="21">
        <v>15</v>
      </c>
      <c r="N165" s="21">
        <v>0.5</v>
      </c>
      <c r="P165" s="11" t="s">
        <v>4167</v>
      </c>
      <c r="Q165" s="11" t="s">
        <v>8531</v>
      </c>
      <c r="R165" s="158" t="s">
        <v>8733</v>
      </c>
      <c r="T165" s="21">
        <f>IF(P165='Menu tendina'!A$5,0,IF(P165='Menu tendina'!A$4,'3. SIP'!N165/2,IF(P165='Menu tendina'!A$3,'3. SIP'!N165,IF(P165='Menu tendina'!A$2,'3. SIP'!M165,0))))</f>
        <v>15</v>
      </c>
    </row>
    <row r="166" spans="1:20" x14ac:dyDescent="0.25">
      <c r="A166" s="9" t="s">
        <v>7621</v>
      </c>
      <c r="B166" s="9" t="s">
        <v>4942</v>
      </c>
      <c r="C166" s="11">
        <v>136</v>
      </c>
      <c r="D166" s="11">
        <v>2193</v>
      </c>
      <c r="E166" s="11">
        <v>52</v>
      </c>
      <c r="F166" s="260">
        <v>10000</v>
      </c>
      <c r="G166" s="263" t="s">
        <v>546</v>
      </c>
      <c r="H166" s="9" t="s">
        <v>1212</v>
      </c>
      <c r="I166" s="9" t="s">
        <v>112</v>
      </c>
      <c r="J166" s="9"/>
      <c r="K166" s="11" t="s">
        <v>0</v>
      </c>
      <c r="L166" s="252">
        <v>1000</v>
      </c>
      <c r="M166" s="21">
        <v>7</v>
      </c>
      <c r="N166" s="21">
        <v>0.3</v>
      </c>
      <c r="P166" s="11" t="s">
        <v>4167</v>
      </c>
      <c r="Q166" s="11" t="s">
        <v>4171</v>
      </c>
      <c r="R166" s="150" t="s">
        <v>8571</v>
      </c>
      <c r="T166" s="21">
        <f>IF(P166='Menu tendina'!A$5,0,IF(P166='Menu tendina'!A$4,'3. SIP'!N166/2,IF(P166='Menu tendina'!A$3,'3. SIP'!N166,IF(P166='Menu tendina'!A$2,'3. SIP'!M166,0))))</f>
        <v>7</v>
      </c>
    </row>
    <row r="167" spans="1:20" x14ac:dyDescent="0.25">
      <c r="A167" s="9" t="s">
        <v>7621</v>
      </c>
      <c r="B167" s="9" t="s">
        <v>4942</v>
      </c>
      <c r="C167" s="11">
        <v>137</v>
      </c>
      <c r="D167" s="11">
        <v>2194</v>
      </c>
      <c r="E167" s="11">
        <v>53</v>
      </c>
      <c r="F167" s="260">
        <v>5000</v>
      </c>
      <c r="G167" s="263" t="s">
        <v>546</v>
      </c>
      <c r="H167" s="9" t="s">
        <v>1213</v>
      </c>
      <c r="I167" s="9" t="s">
        <v>2</v>
      </c>
      <c r="J167" s="9"/>
      <c r="K167" s="11" t="s">
        <v>0</v>
      </c>
      <c r="L167" s="252">
        <v>100</v>
      </c>
      <c r="M167" s="21">
        <v>15</v>
      </c>
      <c r="N167" s="21">
        <v>1.5</v>
      </c>
      <c r="P167" s="11" t="s">
        <v>4167</v>
      </c>
      <c r="Q167" s="11" t="s">
        <v>8531</v>
      </c>
      <c r="R167" s="150" t="s">
        <v>8734</v>
      </c>
      <c r="T167" s="21">
        <f>IF(P167='Menu tendina'!A$5,0,IF(P167='Menu tendina'!A$4,'3. SIP'!N167/2,IF(P167='Menu tendina'!A$3,'3. SIP'!N167,IF(P167='Menu tendina'!A$2,'3. SIP'!M167,0))))</f>
        <v>15</v>
      </c>
    </row>
    <row r="168" spans="1:20" x14ac:dyDescent="0.25">
      <c r="A168" s="9" t="s">
        <v>7621</v>
      </c>
      <c r="B168" s="9" t="s">
        <v>4942</v>
      </c>
      <c r="C168" s="11">
        <v>138</v>
      </c>
      <c r="D168" s="11">
        <v>2195</v>
      </c>
      <c r="E168" s="11">
        <v>54</v>
      </c>
      <c r="F168" s="260">
        <v>10000</v>
      </c>
      <c r="G168" s="263" t="s">
        <v>546</v>
      </c>
      <c r="H168" s="9" t="s">
        <v>1213</v>
      </c>
      <c r="I168" s="9" t="s">
        <v>2</v>
      </c>
      <c r="J168" s="9"/>
      <c r="K168" s="11" t="s">
        <v>0</v>
      </c>
      <c r="L168" s="252">
        <v>100</v>
      </c>
      <c r="M168" s="21">
        <v>25</v>
      </c>
      <c r="N168" s="21">
        <v>2</v>
      </c>
      <c r="P168" s="11" t="s">
        <v>4167</v>
      </c>
      <c r="Q168" s="11" t="s">
        <v>8531</v>
      </c>
      <c r="R168" s="150" t="s">
        <v>8735</v>
      </c>
      <c r="T168" s="21">
        <f>IF(P168='Menu tendina'!A$5,0,IF(P168='Menu tendina'!A$4,'3. SIP'!N168/2,IF(P168='Menu tendina'!A$3,'3. SIP'!N168,IF(P168='Menu tendina'!A$2,'3. SIP'!M168,0))))</f>
        <v>25</v>
      </c>
    </row>
    <row r="169" spans="1:20" x14ac:dyDescent="0.25">
      <c r="A169" s="9" t="s">
        <v>7621</v>
      </c>
      <c r="B169" s="9" t="s">
        <v>4942</v>
      </c>
      <c r="C169" s="11">
        <v>139</v>
      </c>
      <c r="D169" s="11">
        <v>2196</v>
      </c>
      <c r="E169" s="11">
        <v>55</v>
      </c>
      <c r="F169" s="260">
        <v>5000</v>
      </c>
      <c r="G169" s="263" t="s">
        <v>546</v>
      </c>
      <c r="H169" s="9" t="s">
        <v>1214</v>
      </c>
      <c r="I169" s="9" t="s">
        <v>112</v>
      </c>
      <c r="J169" s="9"/>
      <c r="K169" s="11" t="s">
        <v>0</v>
      </c>
      <c r="L169" s="252">
        <v>287</v>
      </c>
      <c r="M169" s="21">
        <v>7</v>
      </c>
      <c r="N169" s="21">
        <v>1</v>
      </c>
      <c r="P169" s="11" t="s">
        <v>4167</v>
      </c>
      <c r="Q169" s="11" t="s">
        <v>8531</v>
      </c>
      <c r="R169" s="150" t="s">
        <v>8736</v>
      </c>
      <c r="T169" s="21">
        <f>IF(P169='Menu tendina'!A$5,0,IF(P169='Menu tendina'!A$4,'3. SIP'!N169/2,IF(P169='Menu tendina'!A$3,'3. SIP'!N169,IF(P169='Menu tendina'!A$2,'3. SIP'!M169,0))))</f>
        <v>7</v>
      </c>
    </row>
    <row r="170" spans="1:20" x14ac:dyDescent="0.25">
      <c r="A170" s="9" t="s">
        <v>7621</v>
      </c>
      <c r="B170" s="9" t="s">
        <v>4942</v>
      </c>
      <c r="C170" s="11">
        <v>140</v>
      </c>
      <c r="D170" s="11">
        <v>2197</v>
      </c>
      <c r="E170" s="11">
        <v>56</v>
      </c>
      <c r="F170" s="260">
        <v>5000</v>
      </c>
      <c r="G170" s="263" t="s">
        <v>546</v>
      </c>
      <c r="H170" s="9" t="s">
        <v>1215</v>
      </c>
      <c r="I170" s="9" t="s">
        <v>112</v>
      </c>
      <c r="J170" s="9"/>
      <c r="K170" s="11" t="s">
        <v>0</v>
      </c>
      <c r="L170" s="252">
        <v>296</v>
      </c>
      <c r="M170" s="21">
        <v>3</v>
      </c>
      <c r="N170" s="21">
        <v>0.8</v>
      </c>
      <c r="P170" s="11" t="s">
        <v>4167</v>
      </c>
      <c r="Q170" s="11" t="s">
        <v>8531</v>
      </c>
      <c r="R170" s="150" t="s">
        <v>8737</v>
      </c>
      <c r="T170" s="21">
        <f>IF(P170='Menu tendina'!A$5,0,IF(P170='Menu tendina'!A$4,'3. SIP'!N170/2,IF(P170='Menu tendina'!A$3,'3. SIP'!N170,IF(P170='Menu tendina'!A$2,'3. SIP'!M170,0))))</f>
        <v>3</v>
      </c>
    </row>
    <row r="171" spans="1:20" x14ac:dyDescent="0.25">
      <c r="A171" s="9" t="s">
        <v>7621</v>
      </c>
      <c r="B171" s="9" t="s">
        <v>4942</v>
      </c>
      <c r="C171" s="11">
        <v>141</v>
      </c>
      <c r="D171" s="11">
        <v>2198</v>
      </c>
      <c r="E171" s="11">
        <v>57</v>
      </c>
      <c r="F171" s="260">
        <v>5000</v>
      </c>
      <c r="G171" s="263" t="s">
        <v>546</v>
      </c>
      <c r="H171" s="9" t="s">
        <v>1216</v>
      </c>
      <c r="I171" s="9" t="s">
        <v>112</v>
      </c>
      <c r="J171" s="9"/>
      <c r="K171" s="11" t="s">
        <v>0</v>
      </c>
      <c r="L171" s="252">
        <v>296</v>
      </c>
      <c r="M171" s="21">
        <v>3</v>
      </c>
      <c r="N171" s="21">
        <v>0.8</v>
      </c>
      <c r="P171" s="11" t="s">
        <v>4167</v>
      </c>
      <c r="Q171" s="11" t="s">
        <v>4172</v>
      </c>
      <c r="R171" s="150"/>
      <c r="T171" s="21">
        <f>IF(P171='Menu tendina'!A$5,0,IF(P171='Menu tendina'!A$4,'3. SIP'!N171/2,IF(P171='Menu tendina'!A$3,'3. SIP'!N171,IF(P171='Menu tendina'!A$2,'3. SIP'!M171,0))))</f>
        <v>3</v>
      </c>
    </row>
    <row r="172" spans="1:20" x14ac:dyDescent="0.25">
      <c r="A172" s="9" t="s">
        <v>7621</v>
      </c>
      <c r="B172" s="9" t="s">
        <v>4942</v>
      </c>
      <c r="C172" s="11">
        <v>142</v>
      </c>
      <c r="D172" s="11">
        <v>2199</v>
      </c>
      <c r="E172" s="11">
        <v>58</v>
      </c>
      <c r="F172" s="260">
        <v>5000</v>
      </c>
      <c r="G172" s="263" t="s">
        <v>546</v>
      </c>
      <c r="H172" s="9" t="s">
        <v>1217</v>
      </c>
      <c r="I172" s="9" t="s">
        <v>112</v>
      </c>
      <c r="J172" s="9"/>
      <c r="K172" s="11" t="s">
        <v>0</v>
      </c>
      <c r="L172" s="252">
        <v>296</v>
      </c>
      <c r="M172" s="21">
        <v>3</v>
      </c>
      <c r="N172" s="21">
        <v>0.8</v>
      </c>
      <c r="P172" s="11" t="s">
        <v>4167</v>
      </c>
      <c r="Q172" s="11" t="s">
        <v>4171</v>
      </c>
      <c r="R172" s="150"/>
      <c r="T172" s="21">
        <f>IF(P172='Menu tendina'!A$5,0,IF(P172='Menu tendina'!A$4,'3. SIP'!N172/2,IF(P172='Menu tendina'!A$3,'3. SIP'!N172,IF(P172='Menu tendina'!A$2,'3. SIP'!M172,0))))</f>
        <v>3</v>
      </c>
    </row>
    <row r="173" spans="1:20" x14ac:dyDescent="0.25">
      <c r="A173" s="9" t="s">
        <v>7621</v>
      </c>
      <c r="B173" s="9" t="s">
        <v>4942</v>
      </c>
      <c r="C173" s="11">
        <v>143</v>
      </c>
      <c r="D173" s="11">
        <v>2200</v>
      </c>
      <c r="E173" s="11">
        <v>59</v>
      </c>
      <c r="F173" s="260">
        <v>5000</v>
      </c>
      <c r="G173" s="263" t="s">
        <v>546</v>
      </c>
      <c r="H173" s="9" t="s">
        <v>1218</v>
      </c>
      <c r="I173" s="9" t="s">
        <v>112</v>
      </c>
      <c r="J173" s="9"/>
      <c r="K173" s="11" t="s">
        <v>0</v>
      </c>
      <c r="L173" s="252">
        <v>296</v>
      </c>
      <c r="M173" s="21">
        <v>3</v>
      </c>
      <c r="N173" s="21">
        <v>0.8</v>
      </c>
      <c r="P173" s="11" t="s">
        <v>4167</v>
      </c>
      <c r="Q173" s="11" t="s">
        <v>4171</v>
      </c>
      <c r="R173" s="150" t="s">
        <v>8571</v>
      </c>
      <c r="T173" s="21">
        <f>IF(P173='Menu tendina'!A$5,0,IF(P173='Menu tendina'!A$4,'3. SIP'!N173/2,IF(P173='Menu tendina'!A$3,'3. SIP'!N173,IF(P173='Menu tendina'!A$2,'3. SIP'!M173,0))))</f>
        <v>3</v>
      </c>
    </row>
    <row r="174" spans="1:20" x14ac:dyDescent="0.25">
      <c r="A174" s="9" t="s">
        <v>7621</v>
      </c>
      <c r="B174" s="9" t="s">
        <v>4942</v>
      </c>
      <c r="C174" s="11">
        <v>144</v>
      </c>
      <c r="D174" s="11">
        <v>2201</v>
      </c>
      <c r="E174" s="11">
        <v>60</v>
      </c>
      <c r="F174" s="260">
        <v>5000</v>
      </c>
      <c r="G174" s="263" t="s">
        <v>546</v>
      </c>
      <c r="H174" s="9" t="s">
        <v>1219</v>
      </c>
      <c r="I174" s="9" t="s">
        <v>112</v>
      </c>
      <c r="J174" s="9"/>
      <c r="K174" s="11" t="s">
        <v>0</v>
      </c>
      <c r="L174" s="252">
        <v>13</v>
      </c>
      <c r="M174" s="21">
        <v>15</v>
      </c>
      <c r="N174" s="21">
        <v>8</v>
      </c>
      <c r="P174" s="11" t="s">
        <v>4167</v>
      </c>
      <c r="Q174" s="11" t="s">
        <v>8531</v>
      </c>
      <c r="R174" s="150"/>
      <c r="T174" s="21">
        <f>IF(P174='Menu tendina'!A$5,0,IF(P174='Menu tendina'!A$4,'3. SIP'!N174/2,IF(P174='Menu tendina'!A$3,'3. SIP'!N174,IF(P174='Menu tendina'!A$2,'3. SIP'!M174,0))))</f>
        <v>15</v>
      </c>
    </row>
    <row r="175" spans="1:20" x14ac:dyDescent="0.25">
      <c r="A175" s="9" t="s">
        <v>7621</v>
      </c>
      <c r="B175" s="9" t="s">
        <v>4942</v>
      </c>
      <c r="C175" s="11">
        <v>145</v>
      </c>
      <c r="D175" s="11">
        <v>2202</v>
      </c>
      <c r="E175" s="11">
        <v>61</v>
      </c>
      <c r="F175" s="260">
        <v>10000</v>
      </c>
      <c r="G175" s="263" t="s">
        <v>546</v>
      </c>
      <c r="H175" s="9" t="s">
        <v>1219</v>
      </c>
      <c r="I175" s="9" t="s">
        <v>112</v>
      </c>
      <c r="J175" s="9"/>
      <c r="K175" s="11" t="s">
        <v>0</v>
      </c>
      <c r="L175" s="252">
        <v>6</v>
      </c>
      <c r="M175" s="21">
        <v>25</v>
      </c>
      <c r="N175" s="21">
        <v>10</v>
      </c>
      <c r="P175" s="11" t="s">
        <v>4167</v>
      </c>
      <c r="Q175" s="11" t="s">
        <v>4171</v>
      </c>
      <c r="R175" s="150"/>
      <c r="T175" s="21">
        <f>IF(P175='Menu tendina'!A$5,0,IF(P175='Menu tendina'!A$4,'3. SIP'!N175/2,IF(P175='Menu tendina'!A$3,'3. SIP'!N175,IF(P175='Menu tendina'!A$2,'3. SIP'!M175,0))))</f>
        <v>25</v>
      </c>
    </row>
    <row r="176" spans="1:20" x14ac:dyDescent="0.25">
      <c r="A176" s="9" t="s">
        <v>7621</v>
      </c>
      <c r="B176" s="9" t="s">
        <v>4942</v>
      </c>
      <c r="C176" s="11">
        <v>146</v>
      </c>
      <c r="D176" s="11">
        <v>2203</v>
      </c>
      <c r="E176" s="11">
        <v>62</v>
      </c>
      <c r="F176" s="260">
        <v>5000</v>
      </c>
      <c r="G176" s="263" t="s">
        <v>546</v>
      </c>
      <c r="H176" s="9" t="s">
        <v>1220</v>
      </c>
      <c r="I176" s="9" t="s">
        <v>112</v>
      </c>
      <c r="J176" s="9"/>
      <c r="K176" s="11" t="s">
        <v>0</v>
      </c>
      <c r="L176" s="252">
        <v>13</v>
      </c>
      <c r="M176" s="21">
        <v>15</v>
      </c>
      <c r="N176" s="21">
        <v>8</v>
      </c>
      <c r="P176" s="11" t="s">
        <v>4167</v>
      </c>
      <c r="Q176" s="11" t="s">
        <v>4172</v>
      </c>
      <c r="R176" s="150"/>
      <c r="T176" s="21">
        <f>IF(P176='Menu tendina'!A$5,0,IF(P176='Menu tendina'!A$4,'3. SIP'!N176/2,IF(P176='Menu tendina'!A$3,'3. SIP'!N176,IF(P176='Menu tendina'!A$2,'3. SIP'!M176,0))))</f>
        <v>15</v>
      </c>
    </row>
    <row r="177" spans="1:20" x14ac:dyDescent="0.25">
      <c r="A177" s="9" t="s">
        <v>7621</v>
      </c>
      <c r="B177" s="9" t="s">
        <v>4942</v>
      </c>
      <c r="C177" s="11">
        <v>147</v>
      </c>
      <c r="D177" s="11">
        <v>2204</v>
      </c>
      <c r="E177" s="11">
        <v>63</v>
      </c>
      <c r="F177" s="260">
        <v>10000</v>
      </c>
      <c r="G177" s="263" t="s">
        <v>546</v>
      </c>
      <c r="H177" s="9" t="s">
        <v>1220</v>
      </c>
      <c r="I177" s="9" t="s">
        <v>112</v>
      </c>
      <c r="J177" s="9"/>
      <c r="K177" s="11" t="s">
        <v>0</v>
      </c>
      <c r="L177" s="252">
        <v>6</v>
      </c>
      <c r="M177" s="21">
        <v>30</v>
      </c>
      <c r="N177" s="21">
        <v>10</v>
      </c>
      <c r="P177" s="11" t="s">
        <v>4168</v>
      </c>
      <c r="Q177" s="11"/>
      <c r="R177" s="150"/>
      <c r="T177" s="21">
        <f>IF(P177='Menu tendina'!A$5,0,IF(P177='Menu tendina'!A$4,'3. SIP'!N177/2,IF(P177='Menu tendina'!A$3,'3. SIP'!N177,IF(P177='Menu tendina'!A$2,'3. SIP'!M177,0))))</f>
        <v>10</v>
      </c>
    </row>
    <row r="178" spans="1:20" x14ac:dyDescent="0.25">
      <c r="A178" s="9" t="s">
        <v>7621</v>
      </c>
      <c r="B178" s="9" t="s">
        <v>4942</v>
      </c>
      <c r="C178" s="11">
        <v>148</v>
      </c>
      <c r="D178" s="11">
        <v>2205</v>
      </c>
      <c r="E178" s="11">
        <v>64</v>
      </c>
      <c r="F178" s="260">
        <v>5000</v>
      </c>
      <c r="G178" s="263" t="s">
        <v>546</v>
      </c>
      <c r="H178" s="9" t="s">
        <v>1221</v>
      </c>
      <c r="I178" s="9" t="s">
        <v>112</v>
      </c>
      <c r="J178" s="9"/>
      <c r="K178" s="11" t="s">
        <v>0</v>
      </c>
      <c r="L178" s="252">
        <v>13</v>
      </c>
      <c r="M178" s="21">
        <v>15</v>
      </c>
      <c r="N178" s="21">
        <v>8</v>
      </c>
      <c r="P178" s="11" t="s">
        <v>4167</v>
      </c>
      <c r="Q178" s="11" t="s">
        <v>8531</v>
      </c>
      <c r="R178" s="150"/>
      <c r="T178" s="21">
        <f>IF(P178='Menu tendina'!A$5,0,IF(P178='Menu tendina'!A$4,'3. SIP'!N178/2,IF(P178='Menu tendina'!A$3,'3. SIP'!N178,IF(P178='Menu tendina'!A$2,'3. SIP'!M178,0))))</f>
        <v>15</v>
      </c>
    </row>
    <row r="179" spans="1:20" x14ac:dyDescent="0.25">
      <c r="A179" s="9" t="s">
        <v>7621</v>
      </c>
      <c r="B179" s="9" t="s">
        <v>4942</v>
      </c>
      <c r="C179" s="11">
        <v>149</v>
      </c>
      <c r="D179" s="11">
        <v>2206</v>
      </c>
      <c r="E179" s="11">
        <v>65</v>
      </c>
      <c r="F179" s="260">
        <v>10000</v>
      </c>
      <c r="G179" s="263" t="s">
        <v>546</v>
      </c>
      <c r="H179" s="9" t="s">
        <v>1221</v>
      </c>
      <c r="I179" s="9" t="s">
        <v>112</v>
      </c>
      <c r="J179" s="9"/>
      <c r="K179" s="11" t="s">
        <v>0</v>
      </c>
      <c r="L179" s="252">
        <v>6</v>
      </c>
      <c r="M179" s="21">
        <v>200</v>
      </c>
      <c r="N179" s="21">
        <v>100</v>
      </c>
      <c r="P179" s="11" t="s">
        <v>4168</v>
      </c>
      <c r="Q179" s="11"/>
      <c r="R179" s="150"/>
      <c r="T179" s="21">
        <f>IF(P179='Menu tendina'!A$5,0,IF(P179='Menu tendina'!A$4,'3. SIP'!N179/2,IF(P179='Menu tendina'!A$3,'3. SIP'!N179,IF(P179='Menu tendina'!A$2,'3. SIP'!M179,0))))</f>
        <v>100</v>
      </c>
    </row>
    <row r="180" spans="1:20" x14ac:dyDescent="0.25">
      <c r="A180" s="9" t="s">
        <v>7621</v>
      </c>
      <c r="B180" s="9" t="s">
        <v>4942</v>
      </c>
      <c r="C180" s="11">
        <v>150</v>
      </c>
      <c r="D180" s="11">
        <v>2207</v>
      </c>
      <c r="E180" s="11">
        <v>66</v>
      </c>
      <c r="F180" s="260">
        <v>5000</v>
      </c>
      <c r="G180" s="263" t="s">
        <v>546</v>
      </c>
      <c r="H180" s="9" t="s">
        <v>1222</v>
      </c>
      <c r="I180" s="9" t="s">
        <v>112</v>
      </c>
      <c r="J180" s="9"/>
      <c r="K180" s="11" t="s">
        <v>0</v>
      </c>
      <c r="L180" s="252">
        <v>13</v>
      </c>
      <c r="M180" s="21">
        <v>15</v>
      </c>
      <c r="N180" s="21">
        <v>8</v>
      </c>
      <c r="P180" s="11" t="s">
        <v>4167</v>
      </c>
      <c r="Q180" s="11" t="s">
        <v>4172</v>
      </c>
      <c r="R180" s="150"/>
      <c r="T180" s="21">
        <f>IF(P180='Menu tendina'!A$5,0,IF(P180='Menu tendina'!A$4,'3. SIP'!N180/2,IF(P180='Menu tendina'!A$3,'3. SIP'!N180,IF(P180='Menu tendina'!A$2,'3. SIP'!M180,0))))</f>
        <v>15</v>
      </c>
    </row>
    <row r="181" spans="1:20" x14ac:dyDescent="0.25">
      <c r="A181" s="9" t="s">
        <v>7621</v>
      </c>
      <c r="B181" s="9" t="s">
        <v>4942</v>
      </c>
      <c r="C181" s="11">
        <v>151</v>
      </c>
      <c r="D181" s="11">
        <v>2208</v>
      </c>
      <c r="E181" s="11">
        <v>67</v>
      </c>
      <c r="F181" s="260">
        <v>10000</v>
      </c>
      <c r="G181" s="263" t="s">
        <v>546</v>
      </c>
      <c r="H181" s="9" t="s">
        <v>1222</v>
      </c>
      <c r="I181" s="9" t="s">
        <v>112</v>
      </c>
      <c r="J181" s="9"/>
      <c r="K181" s="11" t="s">
        <v>0</v>
      </c>
      <c r="L181" s="252">
        <v>6</v>
      </c>
      <c r="M181" s="21">
        <v>25</v>
      </c>
      <c r="N181" s="21">
        <v>10</v>
      </c>
      <c r="P181" s="11" t="s">
        <v>4167</v>
      </c>
      <c r="Q181" s="11" t="s">
        <v>4172</v>
      </c>
      <c r="R181" s="150"/>
      <c r="T181" s="21">
        <f>IF(P181='Menu tendina'!A$5,0,IF(P181='Menu tendina'!A$4,'3. SIP'!N181/2,IF(P181='Menu tendina'!A$3,'3. SIP'!N181,IF(P181='Menu tendina'!A$2,'3. SIP'!M181,0))))</f>
        <v>25</v>
      </c>
    </row>
    <row r="182" spans="1:20" x14ac:dyDescent="0.25">
      <c r="A182" s="9" t="s">
        <v>7621</v>
      </c>
      <c r="B182" s="9" t="s">
        <v>4942</v>
      </c>
      <c r="C182" s="11">
        <v>152</v>
      </c>
      <c r="D182" s="11">
        <v>2209</v>
      </c>
      <c r="E182" s="11">
        <v>68</v>
      </c>
      <c r="F182" s="260">
        <v>5000</v>
      </c>
      <c r="G182" s="263" t="s">
        <v>546</v>
      </c>
      <c r="H182" s="9" t="s">
        <v>1223</v>
      </c>
      <c r="I182" s="9" t="s">
        <v>112</v>
      </c>
      <c r="J182" s="9"/>
      <c r="K182" s="11" t="s">
        <v>0</v>
      </c>
      <c r="L182" s="252">
        <v>13</v>
      </c>
      <c r="M182" s="21">
        <v>15</v>
      </c>
      <c r="N182" s="21">
        <v>8</v>
      </c>
      <c r="P182" s="11" t="s">
        <v>4167</v>
      </c>
      <c r="Q182" s="11" t="s">
        <v>8531</v>
      </c>
      <c r="R182" s="150"/>
      <c r="T182" s="21">
        <f>IF(P182='Menu tendina'!A$5,0,IF(P182='Menu tendina'!A$4,'3. SIP'!N182/2,IF(P182='Menu tendina'!A$3,'3. SIP'!N182,IF(P182='Menu tendina'!A$2,'3. SIP'!M182,0))))</f>
        <v>15</v>
      </c>
    </row>
    <row r="183" spans="1:20" x14ac:dyDescent="0.25">
      <c r="A183" s="9" t="s">
        <v>7621</v>
      </c>
      <c r="B183" s="9" t="s">
        <v>4942</v>
      </c>
      <c r="C183" s="11">
        <v>153</v>
      </c>
      <c r="D183" s="11">
        <v>2210</v>
      </c>
      <c r="E183" s="11">
        <v>69</v>
      </c>
      <c r="F183" s="260">
        <v>10000</v>
      </c>
      <c r="G183" s="263" t="s">
        <v>546</v>
      </c>
      <c r="H183" s="9" t="s">
        <v>1223</v>
      </c>
      <c r="I183" s="9" t="s">
        <v>112</v>
      </c>
      <c r="J183" s="9"/>
      <c r="K183" s="11" t="s">
        <v>0</v>
      </c>
      <c r="L183" s="252">
        <v>6</v>
      </c>
      <c r="M183" s="21">
        <v>30</v>
      </c>
      <c r="N183" s="21">
        <v>12</v>
      </c>
      <c r="P183" s="11" t="s">
        <v>4167</v>
      </c>
      <c r="Q183" s="11" t="s">
        <v>8531</v>
      </c>
      <c r="R183" s="150"/>
      <c r="T183" s="21">
        <f>IF(P183='Menu tendina'!A$5,0,IF(P183='Menu tendina'!A$4,'3. SIP'!N183/2,IF(P183='Menu tendina'!A$3,'3. SIP'!N183,IF(P183='Menu tendina'!A$2,'3. SIP'!M183,0))))</f>
        <v>30</v>
      </c>
    </row>
    <row r="184" spans="1:20" x14ac:dyDescent="0.25">
      <c r="A184" s="9" t="s">
        <v>7621</v>
      </c>
      <c r="B184" s="9" t="s">
        <v>4942</v>
      </c>
      <c r="C184" s="11">
        <v>154</v>
      </c>
      <c r="D184" s="11">
        <v>2211</v>
      </c>
      <c r="E184" s="11">
        <v>70</v>
      </c>
      <c r="F184" s="260">
        <v>5000</v>
      </c>
      <c r="G184" s="263" t="s">
        <v>546</v>
      </c>
      <c r="H184" s="9" t="s">
        <v>1224</v>
      </c>
      <c r="I184" s="9" t="s">
        <v>112</v>
      </c>
      <c r="J184" s="9"/>
      <c r="K184" s="11" t="s">
        <v>0</v>
      </c>
      <c r="L184" s="252">
        <v>13</v>
      </c>
      <c r="M184" s="21">
        <v>15</v>
      </c>
      <c r="N184" s="21">
        <v>8</v>
      </c>
      <c r="P184" s="11" t="s">
        <v>4167</v>
      </c>
      <c r="Q184" s="11" t="s">
        <v>4172</v>
      </c>
      <c r="R184" s="150"/>
      <c r="T184" s="21">
        <f>IF(P184='Menu tendina'!A$5,0,IF(P184='Menu tendina'!A$4,'3. SIP'!N184/2,IF(P184='Menu tendina'!A$3,'3. SIP'!N184,IF(P184='Menu tendina'!A$2,'3. SIP'!M184,0))))</f>
        <v>15</v>
      </c>
    </row>
    <row r="185" spans="1:20" x14ac:dyDescent="0.25">
      <c r="A185" s="9" t="s">
        <v>7621</v>
      </c>
      <c r="B185" s="9" t="s">
        <v>4942</v>
      </c>
      <c r="C185" s="11">
        <v>155</v>
      </c>
      <c r="D185" s="11">
        <v>2212</v>
      </c>
      <c r="E185" s="11">
        <v>71</v>
      </c>
      <c r="F185" s="260">
        <v>10000</v>
      </c>
      <c r="G185" s="263" t="s">
        <v>546</v>
      </c>
      <c r="H185" s="9" t="s">
        <v>1224</v>
      </c>
      <c r="I185" s="9" t="s">
        <v>112</v>
      </c>
      <c r="J185" s="9"/>
      <c r="K185" s="11" t="s">
        <v>0</v>
      </c>
      <c r="L185" s="252">
        <v>6</v>
      </c>
      <c r="M185" s="21">
        <v>25</v>
      </c>
      <c r="N185" s="21">
        <v>10</v>
      </c>
      <c r="P185" s="11" t="s">
        <v>4167</v>
      </c>
      <c r="Q185" s="11" t="s">
        <v>4172</v>
      </c>
      <c r="R185" s="150"/>
      <c r="T185" s="21">
        <f>IF(P185='Menu tendina'!A$5,0,IF(P185='Menu tendina'!A$4,'3. SIP'!N185/2,IF(P185='Menu tendina'!A$3,'3. SIP'!N185,IF(P185='Menu tendina'!A$2,'3. SIP'!M185,0))))</f>
        <v>25</v>
      </c>
    </row>
    <row r="186" spans="1:20" x14ac:dyDescent="0.25">
      <c r="A186" s="9" t="s">
        <v>7621</v>
      </c>
      <c r="B186" s="9" t="s">
        <v>4942</v>
      </c>
      <c r="C186" s="11">
        <v>156</v>
      </c>
      <c r="D186" s="11">
        <v>2213</v>
      </c>
      <c r="E186" s="11">
        <v>72</v>
      </c>
      <c r="F186" s="260">
        <v>5000</v>
      </c>
      <c r="G186" s="263" t="s">
        <v>546</v>
      </c>
      <c r="H186" s="9" t="s">
        <v>1225</v>
      </c>
      <c r="I186" s="9" t="s">
        <v>112</v>
      </c>
      <c r="J186" s="9"/>
      <c r="K186" s="11" t="s">
        <v>0</v>
      </c>
      <c r="L186" s="252">
        <v>13</v>
      </c>
      <c r="M186" s="21">
        <v>15</v>
      </c>
      <c r="N186" s="21">
        <v>8</v>
      </c>
      <c r="P186" s="11" t="s">
        <v>4167</v>
      </c>
      <c r="Q186" s="11" t="s">
        <v>8531</v>
      </c>
      <c r="R186" s="150"/>
      <c r="T186" s="21">
        <f>IF(P186='Menu tendina'!A$5,0,IF(P186='Menu tendina'!A$4,'3. SIP'!N186/2,IF(P186='Menu tendina'!A$3,'3. SIP'!N186,IF(P186='Menu tendina'!A$2,'3. SIP'!M186,0))))</f>
        <v>15</v>
      </c>
    </row>
    <row r="187" spans="1:20" x14ac:dyDescent="0.25">
      <c r="A187" s="9" t="s">
        <v>7621</v>
      </c>
      <c r="B187" s="9" t="s">
        <v>4942</v>
      </c>
      <c r="C187" s="11">
        <v>157</v>
      </c>
      <c r="D187" s="11">
        <v>2214</v>
      </c>
      <c r="E187" s="11">
        <v>73</v>
      </c>
      <c r="F187" s="260">
        <v>10000</v>
      </c>
      <c r="G187" s="263" t="s">
        <v>546</v>
      </c>
      <c r="H187" s="9" t="s">
        <v>1225</v>
      </c>
      <c r="I187" s="9" t="s">
        <v>112</v>
      </c>
      <c r="J187" s="9"/>
      <c r="K187" s="11" t="s">
        <v>0</v>
      </c>
      <c r="L187" s="252">
        <v>6</v>
      </c>
      <c r="M187" s="21">
        <v>25</v>
      </c>
      <c r="N187" s="21">
        <v>10</v>
      </c>
      <c r="P187" s="11" t="s">
        <v>4167</v>
      </c>
      <c r="Q187" s="11" t="s">
        <v>4172</v>
      </c>
      <c r="R187" s="150"/>
      <c r="T187" s="21">
        <f>IF(P187='Menu tendina'!A$5,0,IF(P187='Menu tendina'!A$4,'3. SIP'!N187/2,IF(P187='Menu tendina'!A$3,'3. SIP'!N187,IF(P187='Menu tendina'!A$2,'3. SIP'!M187,0))))</f>
        <v>25</v>
      </c>
    </row>
    <row r="188" spans="1:20" x14ac:dyDescent="0.25">
      <c r="A188" s="9" t="s">
        <v>7621</v>
      </c>
      <c r="B188" s="9" t="s">
        <v>4942</v>
      </c>
      <c r="C188" s="11">
        <v>158</v>
      </c>
      <c r="D188" s="11">
        <v>2215</v>
      </c>
      <c r="E188" s="11">
        <v>74</v>
      </c>
      <c r="F188" s="260">
        <v>5000</v>
      </c>
      <c r="G188" s="263" t="s">
        <v>546</v>
      </c>
      <c r="H188" s="9" t="s">
        <v>1226</v>
      </c>
      <c r="I188" s="9" t="s">
        <v>112</v>
      </c>
      <c r="J188" s="9"/>
      <c r="K188" s="11" t="s">
        <v>0</v>
      </c>
      <c r="L188" s="252">
        <v>13</v>
      </c>
      <c r="M188" s="21">
        <v>15</v>
      </c>
      <c r="N188" s="21">
        <v>8</v>
      </c>
      <c r="P188" s="11" t="s">
        <v>4167</v>
      </c>
      <c r="Q188" s="11" t="s">
        <v>4172</v>
      </c>
      <c r="R188" s="150"/>
      <c r="T188" s="21">
        <f>IF(P188='Menu tendina'!A$5,0,IF(P188='Menu tendina'!A$4,'3. SIP'!N188/2,IF(P188='Menu tendina'!A$3,'3. SIP'!N188,IF(P188='Menu tendina'!A$2,'3. SIP'!M188,0))))</f>
        <v>15</v>
      </c>
    </row>
    <row r="189" spans="1:20" x14ac:dyDescent="0.25">
      <c r="A189" s="9" t="s">
        <v>7621</v>
      </c>
      <c r="B189" s="9" t="s">
        <v>4942</v>
      </c>
      <c r="C189" s="11">
        <v>159</v>
      </c>
      <c r="D189" s="11">
        <v>2216</v>
      </c>
      <c r="E189" s="11">
        <v>75</v>
      </c>
      <c r="F189" s="260">
        <v>10000</v>
      </c>
      <c r="G189" s="263" t="s">
        <v>546</v>
      </c>
      <c r="H189" s="9" t="s">
        <v>1226</v>
      </c>
      <c r="I189" s="9" t="s">
        <v>112</v>
      </c>
      <c r="J189" s="9"/>
      <c r="K189" s="11" t="s">
        <v>0</v>
      </c>
      <c r="L189" s="252">
        <v>6</v>
      </c>
      <c r="M189" s="21">
        <v>100</v>
      </c>
      <c r="N189" s="21">
        <v>30</v>
      </c>
      <c r="P189" s="11" t="s">
        <v>4167</v>
      </c>
      <c r="Q189" s="11" t="s">
        <v>8531</v>
      </c>
      <c r="R189" s="150"/>
      <c r="T189" s="21">
        <f>IF(P189='Menu tendina'!A$5,0,IF(P189='Menu tendina'!A$4,'3. SIP'!N189/2,IF(P189='Menu tendina'!A$3,'3. SIP'!N189,IF(P189='Menu tendina'!A$2,'3. SIP'!M189,0))))</f>
        <v>100</v>
      </c>
    </row>
    <row r="190" spans="1:20" x14ac:dyDescent="0.25">
      <c r="A190" s="9" t="s">
        <v>7621</v>
      </c>
      <c r="B190" s="9" t="s">
        <v>4942</v>
      </c>
      <c r="C190" s="11">
        <v>160</v>
      </c>
      <c r="D190" s="11">
        <v>2217</v>
      </c>
      <c r="E190" s="11">
        <v>76</v>
      </c>
      <c r="F190" s="260">
        <v>5000</v>
      </c>
      <c r="G190" s="263" t="s">
        <v>546</v>
      </c>
      <c r="H190" s="9" t="s">
        <v>1227</v>
      </c>
      <c r="I190" s="9" t="s">
        <v>112</v>
      </c>
      <c r="J190" s="9"/>
      <c r="K190" s="11" t="s">
        <v>0</v>
      </c>
      <c r="L190" s="252">
        <v>13</v>
      </c>
      <c r="M190" s="21">
        <v>20</v>
      </c>
      <c r="N190" s="21">
        <v>13</v>
      </c>
      <c r="P190" s="11" t="s">
        <v>4167</v>
      </c>
      <c r="Q190" s="11" t="s">
        <v>8531</v>
      </c>
      <c r="R190" s="150"/>
      <c r="T190" s="21">
        <f>IF(P190='Menu tendina'!A$5,0,IF(P190='Menu tendina'!A$4,'3. SIP'!N190/2,IF(P190='Menu tendina'!A$3,'3. SIP'!N190,IF(P190='Menu tendina'!A$2,'3. SIP'!M190,0))))</f>
        <v>20</v>
      </c>
    </row>
    <row r="191" spans="1:20" x14ac:dyDescent="0.25">
      <c r="A191" s="9" t="s">
        <v>7621</v>
      </c>
      <c r="B191" s="9" t="s">
        <v>4942</v>
      </c>
      <c r="C191" s="11">
        <v>161</v>
      </c>
      <c r="D191" s="11">
        <v>2218</v>
      </c>
      <c r="E191" s="11">
        <v>77</v>
      </c>
      <c r="F191" s="260">
        <v>10000</v>
      </c>
      <c r="G191" s="263" t="s">
        <v>546</v>
      </c>
      <c r="H191" s="9" t="s">
        <v>1227</v>
      </c>
      <c r="I191" s="9" t="s">
        <v>112</v>
      </c>
      <c r="J191" s="9"/>
      <c r="K191" s="11" t="s">
        <v>0</v>
      </c>
      <c r="L191" s="252">
        <v>6</v>
      </c>
      <c r="M191" s="21">
        <v>30</v>
      </c>
      <c r="N191" s="21">
        <v>10</v>
      </c>
      <c r="P191" s="11" t="s">
        <v>4167</v>
      </c>
      <c r="Q191" s="11" t="s">
        <v>4172</v>
      </c>
      <c r="R191" s="150"/>
      <c r="T191" s="21">
        <f>IF(P191='Menu tendina'!A$5,0,IF(P191='Menu tendina'!A$4,'3. SIP'!N191/2,IF(P191='Menu tendina'!A$3,'3. SIP'!N191,IF(P191='Menu tendina'!A$2,'3. SIP'!M191,0))))</f>
        <v>30</v>
      </c>
    </row>
    <row r="192" spans="1:20" x14ac:dyDescent="0.25">
      <c r="A192" s="9" t="s">
        <v>7621</v>
      </c>
      <c r="B192" s="9" t="s">
        <v>4942</v>
      </c>
      <c r="C192" s="11">
        <v>162</v>
      </c>
      <c r="D192" s="11">
        <v>2219</v>
      </c>
      <c r="E192" s="11">
        <v>78</v>
      </c>
      <c r="F192" s="260">
        <v>5000</v>
      </c>
      <c r="G192" s="263" t="s">
        <v>546</v>
      </c>
      <c r="H192" s="9" t="s">
        <v>1228</v>
      </c>
      <c r="I192" s="9" t="s">
        <v>112</v>
      </c>
      <c r="J192" s="9"/>
      <c r="K192" s="11" t="s">
        <v>0</v>
      </c>
      <c r="L192" s="252">
        <v>13</v>
      </c>
      <c r="M192" s="21">
        <v>15</v>
      </c>
      <c r="N192" s="21">
        <v>8</v>
      </c>
      <c r="P192" s="11" t="s">
        <v>4167</v>
      </c>
      <c r="Q192" s="11" t="s">
        <v>8531</v>
      </c>
      <c r="R192" s="150"/>
      <c r="T192" s="21">
        <f>IF(P192='Menu tendina'!A$5,0,IF(P192='Menu tendina'!A$4,'3. SIP'!N192/2,IF(P192='Menu tendina'!A$3,'3. SIP'!N192,IF(P192='Menu tendina'!A$2,'3. SIP'!M192,0))))</f>
        <v>15</v>
      </c>
    </row>
    <row r="193" spans="1:20" x14ac:dyDescent="0.25">
      <c r="A193" s="9" t="s">
        <v>7621</v>
      </c>
      <c r="B193" s="9" t="s">
        <v>4942</v>
      </c>
      <c r="C193" s="11">
        <v>163</v>
      </c>
      <c r="D193" s="11">
        <v>2220</v>
      </c>
      <c r="E193" s="11">
        <v>79</v>
      </c>
      <c r="F193" s="260">
        <v>10000</v>
      </c>
      <c r="G193" s="263" t="s">
        <v>546</v>
      </c>
      <c r="H193" s="9" t="s">
        <v>1228</v>
      </c>
      <c r="I193" s="9" t="s">
        <v>112</v>
      </c>
      <c r="J193" s="9"/>
      <c r="K193" s="11" t="s">
        <v>0</v>
      </c>
      <c r="L193" s="252">
        <v>6</v>
      </c>
      <c r="M193" s="21">
        <v>25</v>
      </c>
      <c r="N193" s="21">
        <v>10</v>
      </c>
      <c r="P193" s="11" t="s">
        <v>4167</v>
      </c>
      <c r="Q193" s="11" t="s">
        <v>8531</v>
      </c>
      <c r="R193" s="150"/>
      <c r="T193" s="21">
        <f>IF(P193='Menu tendina'!A$5,0,IF(P193='Menu tendina'!A$4,'3. SIP'!N193/2,IF(P193='Menu tendina'!A$3,'3. SIP'!N193,IF(P193='Menu tendina'!A$2,'3. SIP'!M193,0))))</f>
        <v>25</v>
      </c>
    </row>
    <row r="194" spans="1:20" x14ac:dyDescent="0.25">
      <c r="A194" s="9" t="s">
        <v>7621</v>
      </c>
      <c r="B194" s="9" t="s">
        <v>4942</v>
      </c>
      <c r="C194" s="11">
        <v>164</v>
      </c>
      <c r="D194" s="11">
        <v>2221</v>
      </c>
      <c r="E194" s="11">
        <v>80</v>
      </c>
      <c r="F194" s="260">
        <v>5000</v>
      </c>
      <c r="G194" s="263" t="s">
        <v>546</v>
      </c>
      <c r="H194" s="9" t="s">
        <v>1229</v>
      </c>
      <c r="I194" s="9" t="s">
        <v>112</v>
      </c>
      <c r="J194" s="9"/>
      <c r="K194" s="11" t="s">
        <v>0</v>
      </c>
      <c r="L194" s="252">
        <v>13</v>
      </c>
      <c r="M194" s="21">
        <v>15</v>
      </c>
      <c r="N194" s="21">
        <v>8</v>
      </c>
      <c r="P194" s="11" t="s">
        <v>4167</v>
      </c>
      <c r="Q194" s="11" t="s">
        <v>8531</v>
      </c>
      <c r="R194" s="150"/>
      <c r="T194" s="21">
        <f>IF(P194='Menu tendina'!A$5,0,IF(P194='Menu tendina'!A$4,'3. SIP'!N194/2,IF(P194='Menu tendina'!A$3,'3. SIP'!N194,IF(P194='Menu tendina'!A$2,'3. SIP'!M194,0))))</f>
        <v>15</v>
      </c>
    </row>
    <row r="195" spans="1:20" x14ac:dyDescent="0.25">
      <c r="A195" s="9" t="s">
        <v>7621</v>
      </c>
      <c r="B195" s="9" t="s">
        <v>4942</v>
      </c>
      <c r="C195" s="11">
        <v>165</v>
      </c>
      <c r="D195" s="11">
        <v>2222</v>
      </c>
      <c r="E195" s="11">
        <v>81</v>
      </c>
      <c r="F195" s="260">
        <v>10000</v>
      </c>
      <c r="G195" s="263" t="s">
        <v>546</v>
      </c>
      <c r="H195" s="9" t="s">
        <v>1229</v>
      </c>
      <c r="I195" s="9" t="s">
        <v>112</v>
      </c>
      <c r="J195" s="9"/>
      <c r="K195" s="11" t="s">
        <v>0</v>
      </c>
      <c r="L195" s="252">
        <v>6</v>
      </c>
      <c r="M195" s="21">
        <v>25</v>
      </c>
      <c r="N195" s="21">
        <v>10</v>
      </c>
      <c r="P195" s="11" t="s">
        <v>4167</v>
      </c>
      <c r="Q195" s="11" t="s">
        <v>8531</v>
      </c>
      <c r="R195" s="150"/>
      <c r="T195" s="21">
        <f>IF(P195='Menu tendina'!A$5,0,IF(P195='Menu tendina'!A$4,'3. SIP'!N195/2,IF(P195='Menu tendina'!A$3,'3. SIP'!N195,IF(P195='Menu tendina'!A$2,'3. SIP'!M195,0))))</f>
        <v>25</v>
      </c>
    </row>
    <row r="196" spans="1:20" x14ac:dyDescent="0.25">
      <c r="A196" s="9" t="s">
        <v>7621</v>
      </c>
      <c r="B196" s="9" t="s">
        <v>4942</v>
      </c>
      <c r="C196" s="11">
        <v>166</v>
      </c>
      <c r="D196" s="11">
        <v>2223</v>
      </c>
      <c r="E196" s="11">
        <v>82</v>
      </c>
      <c r="F196" s="260">
        <v>5000</v>
      </c>
      <c r="G196" s="263" t="s">
        <v>546</v>
      </c>
      <c r="H196" s="9" t="s">
        <v>1230</v>
      </c>
      <c r="I196" s="9" t="s">
        <v>112</v>
      </c>
      <c r="J196" s="9"/>
      <c r="K196" s="11" t="s">
        <v>0</v>
      </c>
      <c r="L196" s="252">
        <v>13</v>
      </c>
      <c r="M196" s="21">
        <v>15</v>
      </c>
      <c r="N196" s="21">
        <v>8</v>
      </c>
      <c r="P196" s="11" t="s">
        <v>4167</v>
      </c>
      <c r="Q196" s="11" t="s">
        <v>8531</v>
      </c>
      <c r="R196" s="150"/>
      <c r="T196" s="21">
        <f>IF(P196='Menu tendina'!A$5,0,IF(P196='Menu tendina'!A$4,'3. SIP'!N196/2,IF(P196='Menu tendina'!A$3,'3. SIP'!N196,IF(P196='Menu tendina'!A$2,'3. SIP'!M196,0))))</f>
        <v>15</v>
      </c>
    </row>
    <row r="197" spans="1:20" x14ac:dyDescent="0.25">
      <c r="A197" s="9" t="s">
        <v>7621</v>
      </c>
      <c r="B197" s="9" t="s">
        <v>4942</v>
      </c>
      <c r="C197" s="11">
        <v>167</v>
      </c>
      <c r="D197" s="11">
        <v>2224</v>
      </c>
      <c r="E197" s="11">
        <v>83</v>
      </c>
      <c r="F197" s="260">
        <v>10000</v>
      </c>
      <c r="G197" s="263" t="s">
        <v>546</v>
      </c>
      <c r="H197" s="9" t="s">
        <v>1230</v>
      </c>
      <c r="I197" s="9" t="s">
        <v>112</v>
      </c>
      <c r="J197" s="9"/>
      <c r="K197" s="11" t="s">
        <v>0</v>
      </c>
      <c r="L197" s="252">
        <v>6</v>
      </c>
      <c r="M197" s="21">
        <v>30</v>
      </c>
      <c r="N197" s="21">
        <v>13</v>
      </c>
      <c r="P197" s="11" t="s">
        <v>4167</v>
      </c>
      <c r="Q197" s="11" t="s">
        <v>8531</v>
      </c>
      <c r="R197" s="150"/>
      <c r="T197" s="21">
        <f>IF(P197='Menu tendina'!A$5,0,IF(P197='Menu tendina'!A$4,'3. SIP'!N197/2,IF(P197='Menu tendina'!A$3,'3. SIP'!N197,IF(P197='Menu tendina'!A$2,'3. SIP'!M197,0))))</f>
        <v>30</v>
      </c>
    </row>
    <row r="198" spans="1:20" x14ac:dyDescent="0.25">
      <c r="A198" s="9" t="s">
        <v>7621</v>
      </c>
      <c r="B198" s="9" t="s">
        <v>4942</v>
      </c>
      <c r="C198" s="11">
        <v>168</v>
      </c>
      <c r="D198" s="11">
        <v>2225</v>
      </c>
      <c r="E198" s="11">
        <v>84</v>
      </c>
      <c r="F198" s="260">
        <v>5000</v>
      </c>
      <c r="G198" s="263" t="s">
        <v>546</v>
      </c>
      <c r="H198" s="9" t="s">
        <v>1231</v>
      </c>
      <c r="I198" s="9" t="s">
        <v>112</v>
      </c>
      <c r="J198" s="9"/>
      <c r="K198" s="11" t="s">
        <v>0</v>
      </c>
      <c r="L198" s="252">
        <v>13</v>
      </c>
      <c r="M198" s="21">
        <v>15</v>
      </c>
      <c r="N198" s="21">
        <v>8</v>
      </c>
      <c r="P198" s="11" t="s">
        <v>4167</v>
      </c>
      <c r="Q198" s="11" t="s">
        <v>8531</v>
      </c>
      <c r="R198" s="150"/>
      <c r="T198" s="21">
        <f>IF(P198='Menu tendina'!A$5,0,IF(P198='Menu tendina'!A$4,'3. SIP'!N198/2,IF(P198='Menu tendina'!A$3,'3. SIP'!N198,IF(P198='Menu tendina'!A$2,'3. SIP'!M198,0))))</f>
        <v>15</v>
      </c>
    </row>
    <row r="199" spans="1:20" x14ac:dyDescent="0.25">
      <c r="A199" s="9" t="s">
        <v>7621</v>
      </c>
      <c r="B199" s="9" t="s">
        <v>4942</v>
      </c>
      <c r="C199" s="11">
        <v>169</v>
      </c>
      <c r="D199" s="11">
        <v>2226</v>
      </c>
      <c r="E199" s="11">
        <v>85</v>
      </c>
      <c r="F199" s="260">
        <v>10000</v>
      </c>
      <c r="G199" s="263" t="s">
        <v>546</v>
      </c>
      <c r="H199" s="9" t="s">
        <v>1231</v>
      </c>
      <c r="I199" s="9" t="s">
        <v>112</v>
      </c>
      <c r="J199" s="9"/>
      <c r="K199" s="11" t="s">
        <v>0</v>
      </c>
      <c r="L199" s="252">
        <v>6</v>
      </c>
      <c r="M199" s="21">
        <v>30</v>
      </c>
      <c r="N199" s="21">
        <v>10</v>
      </c>
      <c r="P199" s="11" t="s">
        <v>4167</v>
      </c>
      <c r="Q199" s="11" t="s">
        <v>4172</v>
      </c>
      <c r="R199" s="150"/>
      <c r="T199" s="21">
        <f>IF(P199='Menu tendina'!A$5,0,IF(P199='Menu tendina'!A$4,'3. SIP'!N199/2,IF(P199='Menu tendina'!A$3,'3. SIP'!N199,IF(P199='Menu tendina'!A$2,'3. SIP'!M199,0))))</f>
        <v>30</v>
      </c>
    </row>
    <row r="200" spans="1:20" x14ac:dyDescent="0.25">
      <c r="A200" s="9" t="s">
        <v>7621</v>
      </c>
      <c r="B200" s="9" t="s">
        <v>4942</v>
      </c>
      <c r="C200" s="11">
        <v>170</v>
      </c>
      <c r="D200" s="11">
        <v>2227</v>
      </c>
      <c r="E200" s="11">
        <v>86</v>
      </c>
      <c r="F200" s="260">
        <v>5000</v>
      </c>
      <c r="G200" s="263" t="s">
        <v>546</v>
      </c>
      <c r="H200" s="9" t="s">
        <v>1232</v>
      </c>
      <c r="I200" s="9" t="s">
        <v>112</v>
      </c>
      <c r="J200" s="9"/>
      <c r="K200" s="11" t="s">
        <v>0</v>
      </c>
      <c r="L200" s="252">
        <v>13</v>
      </c>
      <c r="M200" s="21">
        <v>15</v>
      </c>
      <c r="N200" s="21">
        <v>8</v>
      </c>
      <c r="P200" s="11" t="s">
        <v>4167</v>
      </c>
      <c r="Q200" s="11" t="s">
        <v>8531</v>
      </c>
      <c r="R200" s="150"/>
      <c r="T200" s="21">
        <f>IF(P200='Menu tendina'!A$5,0,IF(P200='Menu tendina'!A$4,'3. SIP'!N200/2,IF(P200='Menu tendina'!A$3,'3. SIP'!N200,IF(P200='Menu tendina'!A$2,'3. SIP'!M200,0))))</f>
        <v>15</v>
      </c>
    </row>
    <row r="201" spans="1:20" x14ac:dyDescent="0.25">
      <c r="A201" s="9" t="s">
        <v>7621</v>
      </c>
      <c r="B201" s="9" t="s">
        <v>4942</v>
      </c>
      <c r="C201" s="11">
        <v>171</v>
      </c>
      <c r="D201" s="11">
        <v>2228</v>
      </c>
      <c r="E201" s="11">
        <v>87</v>
      </c>
      <c r="F201" s="260">
        <v>10000</v>
      </c>
      <c r="G201" s="263" t="s">
        <v>546</v>
      </c>
      <c r="H201" s="9" t="s">
        <v>1232</v>
      </c>
      <c r="I201" s="9" t="s">
        <v>112</v>
      </c>
      <c r="J201" s="9"/>
      <c r="K201" s="11" t="s">
        <v>0</v>
      </c>
      <c r="L201" s="252">
        <v>6</v>
      </c>
      <c r="M201" s="21">
        <v>120</v>
      </c>
      <c r="N201" s="21">
        <v>35</v>
      </c>
      <c r="P201" s="11" t="s">
        <v>4168</v>
      </c>
      <c r="Q201" s="11"/>
      <c r="R201" s="150"/>
      <c r="T201" s="21">
        <f>IF(P201='Menu tendina'!A$5,0,IF(P201='Menu tendina'!A$4,'3. SIP'!N201/2,IF(P201='Menu tendina'!A$3,'3. SIP'!N201,IF(P201='Menu tendina'!A$2,'3. SIP'!M201,0))))</f>
        <v>35</v>
      </c>
    </row>
    <row r="202" spans="1:20" x14ac:dyDescent="0.25">
      <c r="A202" s="9" t="s">
        <v>7621</v>
      </c>
      <c r="B202" s="9" t="s">
        <v>4942</v>
      </c>
      <c r="C202" s="11">
        <v>172</v>
      </c>
      <c r="D202" s="11">
        <v>2229</v>
      </c>
      <c r="E202" s="11">
        <v>88</v>
      </c>
      <c r="F202" s="260">
        <v>5000</v>
      </c>
      <c r="G202" s="263" t="s">
        <v>546</v>
      </c>
      <c r="H202" s="9" t="s">
        <v>1233</v>
      </c>
      <c r="I202" s="9" t="s">
        <v>112</v>
      </c>
      <c r="J202" s="9"/>
      <c r="K202" s="11" t="s">
        <v>0</v>
      </c>
      <c r="L202" s="252">
        <v>13</v>
      </c>
      <c r="M202" s="21">
        <v>15</v>
      </c>
      <c r="N202" s="21">
        <v>8</v>
      </c>
      <c r="P202" s="11" t="s">
        <v>4167</v>
      </c>
      <c r="Q202" s="11" t="s">
        <v>4172</v>
      </c>
      <c r="R202" s="150"/>
      <c r="T202" s="21">
        <f>IF(P202='Menu tendina'!A$5,0,IF(P202='Menu tendina'!A$4,'3. SIP'!N202/2,IF(P202='Menu tendina'!A$3,'3. SIP'!N202,IF(P202='Menu tendina'!A$2,'3. SIP'!M202,0))))</f>
        <v>15</v>
      </c>
    </row>
    <row r="203" spans="1:20" x14ac:dyDescent="0.25">
      <c r="A203" s="9" t="s">
        <v>7621</v>
      </c>
      <c r="B203" s="9" t="s">
        <v>4942</v>
      </c>
      <c r="C203" s="11">
        <v>173</v>
      </c>
      <c r="D203" s="11">
        <v>2230</v>
      </c>
      <c r="E203" s="11">
        <v>89</v>
      </c>
      <c r="F203" s="260">
        <v>10000</v>
      </c>
      <c r="G203" s="263" t="s">
        <v>546</v>
      </c>
      <c r="H203" s="9" t="s">
        <v>1233</v>
      </c>
      <c r="I203" s="9" t="s">
        <v>112</v>
      </c>
      <c r="J203" s="9"/>
      <c r="K203" s="11" t="s">
        <v>0</v>
      </c>
      <c r="L203" s="252">
        <v>6</v>
      </c>
      <c r="M203" s="21">
        <v>75</v>
      </c>
      <c r="N203" s="21">
        <v>25</v>
      </c>
      <c r="P203" s="11" t="s">
        <v>4167</v>
      </c>
      <c r="Q203" s="11" t="s">
        <v>4172</v>
      </c>
      <c r="R203" s="150"/>
      <c r="T203" s="21">
        <f>IF(P203='Menu tendina'!A$5,0,IF(P203='Menu tendina'!A$4,'3. SIP'!N203/2,IF(P203='Menu tendina'!A$3,'3. SIP'!N203,IF(P203='Menu tendina'!A$2,'3. SIP'!M203,0))))</f>
        <v>75</v>
      </c>
    </row>
    <row r="204" spans="1:20" x14ac:dyDescent="0.25">
      <c r="A204" s="9" t="s">
        <v>7621</v>
      </c>
      <c r="B204" s="9" t="s">
        <v>4942</v>
      </c>
      <c r="C204" s="11">
        <v>174</v>
      </c>
      <c r="D204" s="11">
        <v>2231</v>
      </c>
      <c r="E204" s="11">
        <v>90</v>
      </c>
      <c r="F204" s="260">
        <v>5000</v>
      </c>
      <c r="G204" s="263" t="s">
        <v>546</v>
      </c>
      <c r="H204" s="9" t="s">
        <v>1234</v>
      </c>
      <c r="I204" s="9" t="s">
        <v>112</v>
      </c>
      <c r="J204" s="9"/>
      <c r="K204" s="11" t="s">
        <v>0</v>
      </c>
      <c r="L204" s="252">
        <v>13</v>
      </c>
      <c r="M204" s="21">
        <v>15</v>
      </c>
      <c r="N204" s="21">
        <v>8</v>
      </c>
      <c r="P204" s="11" t="s">
        <v>4167</v>
      </c>
      <c r="Q204" s="11" t="s">
        <v>8531</v>
      </c>
      <c r="R204" s="150"/>
      <c r="T204" s="21">
        <f>IF(P204='Menu tendina'!A$5,0,IF(P204='Menu tendina'!A$4,'3. SIP'!N204/2,IF(P204='Menu tendina'!A$3,'3. SIP'!N204,IF(P204='Menu tendina'!A$2,'3. SIP'!M204,0))))</f>
        <v>15</v>
      </c>
    </row>
    <row r="205" spans="1:20" x14ac:dyDescent="0.25">
      <c r="A205" s="9" t="s">
        <v>7621</v>
      </c>
      <c r="B205" s="9" t="s">
        <v>4942</v>
      </c>
      <c r="C205" s="11">
        <v>175</v>
      </c>
      <c r="D205" s="11">
        <v>2232</v>
      </c>
      <c r="E205" s="11">
        <v>91</v>
      </c>
      <c r="F205" s="260">
        <v>10000</v>
      </c>
      <c r="G205" s="263" t="s">
        <v>546</v>
      </c>
      <c r="H205" s="9" t="s">
        <v>1234</v>
      </c>
      <c r="I205" s="9" t="s">
        <v>112</v>
      </c>
      <c r="J205" s="9"/>
      <c r="K205" s="11" t="s">
        <v>0</v>
      </c>
      <c r="L205" s="252">
        <v>6</v>
      </c>
      <c r="M205" s="21">
        <v>55</v>
      </c>
      <c r="N205" s="21">
        <v>20</v>
      </c>
      <c r="P205" s="11" t="s">
        <v>4167</v>
      </c>
      <c r="Q205" s="11" t="s">
        <v>4172</v>
      </c>
      <c r="R205" s="150"/>
      <c r="T205" s="21">
        <f>IF(P205='Menu tendina'!A$5,0,IF(P205='Menu tendina'!A$4,'3. SIP'!N205/2,IF(P205='Menu tendina'!A$3,'3. SIP'!N205,IF(P205='Menu tendina'!A$2,'3. SIP'!M205,0))))</f>
        <v>55</v>
      </c>
    </row>
    <row r="206" spans="1:20" x14ac:dyDescent="0.25">
      <c r="A206" s="9" t="s">
        <v>7621</v>
      </c>
      <c r="B206" s="9" t="s">
        <v>4942</v>
      </c>
      <c r="C206" s="11">
        <v>176</v>
      </c>
      <c r="D206" s="11">
        <v>2233</v>
      </c>
      <c r="E206" s="11">
        <v>92</v>
      </c>
      <c r="F206" s="260">
        <v>5000</v>
      </c>
      <c r="G206" s="263" t="s">
        <v>546</v>
      </c>
      <c r="H206" s="9" t="s">
        <v>1235</v>
      </c>
      <c r="I206" s="9" t="s">
        <v>112</v>
      </c>
      <c r="J206" s="9"/>
      <c r="K206" s="11" t="s">
        <v>0</v>
      </c>
      <c r="L206" s="252">
        <v>185</v>
      </c>
      <c r="M206" s="21">
        <v>5</v>
      </c>
      <c r="N206" s="21">
        <v>1</v>
      </c>
      <c r="P206" s="11" t="s">
        <v>4167</v>
      </c>
      <c r="Q206" s="11" t="s">
        <v>8531</v>
      </c>
      <c r="R206" s="150"/>
      <c r="T206" s="21">
        <f>IF(P206='Menu tendina'!A$5,0,IF(P206='Menu tendina'!A$4,'3. SIP'!N206/2,IF(P206='Menu tendina'!A$3,'3. SIP'!N206,IF(P206='Menu tendina'!A$2,'3. SIP'!M206,0))))</f>
        <v>5</v>
      </c>
    </row>
    <row r="207" spans="1:20" x14ac:dyDescent="0.25">
      <c r="A207" s="9" t="s">
        <v>7621</v>
      </c>
      <c r="B207" s="9" t="s">
        <v>4942</v>
      </c>
      <c r="C207" s="11">
        <v>177</v>
      </c>
      <c r="D207" s="11">
        <v>2234</v>
      </c>
      <c r="E207" s="11">
        <v>93</v>
      </c>
      <c r="F207" s="260">
        <v>5000</v>
      </c>
      <c r="G207" s="263" t="s">
        <v>546</v>
      </c>
      <c r="H207" s="9" t="s">
        <v>1236</v>
      </c>
      <c r="I207" s="9" t="s">
        <v>112</v>
      </c>
      <c r="J207" s="9"/>
      <c r="K207" s="11" t="s">
        <v>0</v>
      </c>
      <c r="L207" s="252">
        <v>185</v>
      </c>
      <c r="M207" s="21">
        <v>5</v>
      </c>
      <c r="N207" s="21">
        <v>1</v>
      </c>
      <c r="P207" s="11" t="s">
        <v>4167</v>
      </c>
      <c r="Q207" s="11" t="s">
        <v>8531</v>
      </c>
      <c r="R207" s="150"/>
      <c r="T207" s="21">
        <f>IF(P207='Menu tendina'!A$5,0,IF(P207='Menu tendina'!A$4,'3. SIP'!N207/2,IF(P207='Menu tendina'!A$3,'3. SIP'!N207,IF(P207='Menu tendina'!A$2,'3. SIP'!M207,0))))</f>
        <v>5</v>
      </c>
    </row>
    <row r="208" spans="1:20" x14ac:dyDescent="0.25">
      <c r="A208" s="9" t="s">
        <v>7621</v>
      </c>
      <c r="B208" s="9" t="s">
        <v>4942</v>
      </c>
      <c r="C208" s="11">
        <v>178</v>
      </c>
      <c r="D208" s="11">
        <v>2235</v>
      </c>
      <c r="E208" s="11">
        <v>94</v>
      </c>
      <c r="F208" s="260">
        <v>5000</v>
      </c>
      <c r="G208" s="263" t="s">
        <v>546</v>
      </c>
      <c r="H208" s="9" t="s">
        <v>1237</v>
      </c>
      <c r="I208" s="9" t="s">
        <v>112</v>
      </c>
      <c r="J208" s="9"/>
      <c r="K208" s="11" t="s">
        <v>0</v>
      </c>
      <c r="L208" s="252">
        <v>185</v>
      </c>
      <c r="M208" s="21">
        <v>5</v>
      </c>
      <c r="N208" s="21">
        <v>1</v>
      </c>
      <c r="P208" s="11" t="s">
        <v>4167</v>
      </c>
      <c r="Q208" s="11" t="s">
        <v>8531</v>
      </c>
      <c r="R208" s="150"/>
      <c r="T208" s="21">
        <f>IF(P208='Menu tendina'!A$5,0,IF(P208='Menu tendina'!A$4,'3. SIP'!N208/2,IF(P208='Menu tendina'!A$3,'3. SIP'!N208,IF(P208='Menu tendina'!A$2,'3. SIP'!M208,0))))</f>
        <v>5</v>
      </c>
    </row>
    <row r="209" spans="1:20" x14ac:dyDescent="0.25">
      <c r="A209" s="9" t="s">
        <v>7621</v>
      </c>
      <c r="B209" s="9" t="s">
        <v>4942</v>
      </c>
      <c r="C209" s="11">
        <v>179</v>
      </c>
      <c r="D209" s="11">
        <v>2236</v>
      </c>
      <c r="E209" s="11">
        <v>95</v>
      </c>
      <c r="F209" s="260">
        <v>5000</v>
      </c>
      <c r="G209" s="263" t="s">
        <v>546</v>
      </c>
      <c r="H209" s="9" t="s">
        <v>1238</v>
      </c>
      <c r="I209" s="9" t="s">
        <v>112</v>
      </c>
      <c r="J209" s="9"/>
      <c r="K209" s="11" t="s">
        <v>0</v>
      </c>
      <c r="L209" s="252">
        <v>185</v>
      </c>
      <c r="M209" s="21">
        <v>5</v>
      </c>
      <c r="N209" s="21">
        <v>1</v>
      </c>
      <c r="P209" s="11" t="s">
        <v>4167</v>
      </c>
      <c r="Q209" s="11" t="s">
        <v>8531</v>
      </c>
      <c r="R209" s="150"/>
      <c r="T209" s="21">
        <f>IF(P209='Menu tendina'!A$5,0,IF(P209='Menu tendina'!A$4,'3. SIP'!N209/2,IF(P209='Menu tendina'!A$3,'3. SIP'!N209,IF(P209='Menu tendina'!A$2,'3. SIP'!M209,0))))</f>
        <v>5</v>
      </c>
    </row>
    <row r="210" spans="1:20" x14ac:dyDescent="0.25">
      <c r="A210" s="9" t="s">
        <v>7621</v>
      </c>
      <c r="B210" s="9" t="s">
        <v>4942</v>
      </c>
      <c r="C210" s="11">
        <v>180</v>
      </c>
      <c r="D210" s="11">
        <v>2237</v>
      </c>
      <c r="E210" s="11">
        <v>96</v>
      </c>
      <c r="F210" s="260">
        <v>5000</v>
      </c>
      <c r="G210" s="263" t="s">
        <v>546</v>
      </c>
      <c r="H210" s="9" t="s">
        <v>1239</v>
      </c>
      <c r="I210" s="9" t="s">
        <v>112</v>
      </c>
      <c r="J210" s="9"/>
      <c r="K210" s="11" t="s">
        <v>0</v>
      </c>
      <c r="L210" s="252">
        <v>185</v>
      </c>
      <c r="M210" s="21">
        <v>5</v>
      </c>
      <c r="N210" s="21">
        <v>1</v>
      </c>
      <c r="P210" s="11" t="s">
        <v>4167</v>
      </c>
      <c r="Q210" s="11" t="s">
        <v>8531</v>
      </c>
      <c r="R210" s="150"/>
      <c r="T210" s="21">
        <f>IF(P210='Menu tendina'!A$5,0,IF(P210='Menu tendina'!A$4,'3. SIP'!N210/2,IF(P210='Menu tendina'!A$3,'3. SIP'!N210,IF(P210='Menu tendina'!A$2,'3. SIP'!M210,0))))</f>
        <v>5</v>
      </c>
    </row>
    <row r="211" spans="1:20" x14ac:dyDescent="0.25">
      <c r="A211" s="9" t="s">
        <v>7621</v>
      </c>
      <c r="B211" s="9" t="s">
        <v>4942</v>
      </c>
      <c r="C211" s="11">
        <v>181</v>
      </c>
      <c r="D211" s="11">
        <v>2238</v>
      </c>
      <c r="E211" s="11">
        <v>97</v>
      </c>
      <c r="F211" s="260">
        <v>5000</v>
      </c>
      <c r="G211" s="263" t="s">
        <v>546</v>
      </c>
      <c r="H211" s="9" t="s">
        <v>1240</v>
      </c>
      <c r="I211" s="9" t="s">
        <v>112</v>
      </c>
      <c r="J211" s="9"/>
      <c r="K211" s="11" t="s">
        <v>0</v>
      </c>
      <c r="L211" s="252">
        <v>185</v>
      </c>
      <c r="M211" s="21">
        <v>5</v>
      </c>
      <c r="N211" s="21">
        <v>1</v>
      </c>
      <c r="P211" s="11" t="s">
        <v>4167</v>
      </c>
      <c r="Q211" s="11" t="s">
        <v>8531</v>
      </c>
      <c r="R211" s="150"/>
      <c r="T211" s="21">
        <f>IF(P211='Menu tendina'!A$5,0,IF(P211='Menu tendina'!A$4,'3. SIP'!N211/2,IF(P211='Menu tendina'!A$3,'3. SIP'!N211,IF(P211='Menu tendina'!A$2,'3. SIP'!M211,0))))</f>
        <v>5</v>
      </c>
    </row>
    <row r="212" spans="1:20" x14ac:dyDescent="0.25">
      <c r="A212" s="9" t="s">
        <v>7621</v>
      </c>
      <c r="B212" s="9" t="s">
        <v>4942</v>
      </c>
      <c r="C212" s="11">
        <v>182</v>
      </c>
      <c r="D212" s="11">
        <v>2239</v>
      </c>
      <c r="E212" s="11">
        <v>98</v>
      </c>
      <c r="F212" s="260">
        <v>10000</v>
      </c>
      <c r="G212" s="263" t="s">
        <v>546</v>
      </c>
      <c r="H212" s="9" t="s">
        <v>1241</v>
      </c>
      <c r="I212" s="9" t="s">
        <v>173</v>
      </c>
      <c r="J212" s="9"/>
      <c r="K212" s="11" t="s">
        <v>0</v>
      </c>
      <c r="L212" s="252">
        <v>200</v>
      </c>
      <c r="M212" s="21">
        <v>15</v>
      </c>
      <c r="N212" s="21">
        <v>2</v>
      </c>
      <c r="P212" s="11" t="s">
        <v>4167</v>
      </c>
      <c r="Q212" s="11" t="s">
        <v>8531</v>
      </c>
      <c r="R212" s="150"/>
      <c r="T212" s="21">
        <f>IF(P212='Menu tendina'!A$5,0,IF(P212='Menu tendina'!A$4,'3. SIP'!N212/2,IF(P212='Menu tendina'!A$3,'3. SIP'!N212,IF(P212='Menu tendina'!A$2,'3. SIP'!M212,0))))</f>
        <v>15</v>
      </c>
    </row>
    <row r="213" spans="1:20" x14ac:dyDescent="0.25">
      <c r="A213" s="9" t="s">
        <v>7621</v>
      </c>
      <c r="B213" s="9" t="s">
        <v>4942</v>
      </c>
      <c r="C213" s="11">
        <v>183</v>
      </c>
      <c r="D213" s="11">
        <v>2240</v>
      </c>
      <c r="E213" s="11">
        <v>99</v>
      </c>
      <c r="F213" s="260">
        <v>10000</v>
      </c>
      <c r="G213" s="263" t="s">
        <v>546</v>
      </c>
      <c r="H213" s="9" t="s">
        <v>1242</v>
      </c>
      <c r="I213" s="9" t="s">
        <v>173</v>
      </c>
      <c r="J213" s="9"/>
      <c r="K213" s="11" t="s">
        <v>0</v>
      </c>
      <c r="L213" s="252">
        <v>200</v>
      </c>
      <c r="M213" s="21">
        <v>25</v>
      </c>
      <c r="N213" s="21">
        <v>2</v>
      </c>
      <c r="P213" s="11" t="s">
        <v>4167</v>
      </c>
      <c r="Q213" s="11" t="s">
        <v>8531</v>
      </c>
      <c r="R213" s="150"/>
      <c r="T213" s="21">
        <f>IF(P213='Menu tendina'!A$5,0,IF(P213='Menu tendina'!A$4,'3. SIP'!N213/2,IF(P213='Menu tendina'!A$3,'3. SIP'!N213,IF(P213='Menu tendina'!A$2,'3. SIP'!M213,0))))</f>
        <v>25</v>
      </c>
    </row>
    <row r="214" spans="1:20" x14ac:dyDescent="0.25">
      <c r="A214" s="9" t="s">
        <v>7621</v>
      </c>
      <c r="B214" s="9" t="s">
        <v>4942</v>
      </c>
      <c r="C214" s="11">
        <v>184</v>
      </c>
      <c r="D214" s="11">
        <v>2241</v>
      </c>
      <c r="E214" s="11">
        <v>100</v>
      </c>
      <c r="F214" s="260">
        <v>5000</v>
      </c>
      <c r="G214" s="263" t="s">
        <v>546</v>
      </c>
      <c r="H214" s="9" t="s">
        <v>1243</v>
      </c>
      <c r="I214" s="9" t="s">
        <v>112</v>
      </c>
      <c r="J214" s="9"/>
      <c r="K214" s="11" t="s">
        <v>0</v>
      </c>
      <c r="L214" s="252">
        <v>400</v>
      </c>
      <c r="M214" s="21">
        <v>8</v>
      </c>
      <c r="N214" s="21">
        <v>0.5</v>
      </c>
      <c r="P214" s="11" t="s">
        <v>4167</v>
      </c>
      <c r="Q214" s="11" t="s">
        <v>8531</v>
      </c>
      <c r="R214" s="150" t="s">
        <v>8738</v>
      </c>
      <c r="T214" s="21">
        <f>IF(P214='Menu tendina'!A$5,0,IF(P214='Menu tendina'!A$4,'3. SIP'!N214/2,IF(P214='Menu tendina'!A$3,'3. SIP'!N214,IF(P214='Menu tendina'!A$2,'3. SIP'!M214,0))))</f>
        <v>8</v>
      </c>
    </row>
    <row r="215" spans="1:20" x14ac:dyDescent="0.25">
      <c r="A215" s="9" t="s">
        <v>7621</v>
      </c>
      <c r="B215" s="9" t="s">
        <v>4942</v>
      </c>
      <c r="C215" s="11">
        <v>185</v>
      </c>
      <c r="D215" s="11">
        <v>2242</v>
      </c>
      <c r="E215" s="11">
        <v>101</v>
      </c>
      <c r="F215" s="260">
        <v>10000</v>
      </c>
      <c r="G215" s="263" t="s">
        <v>546</v>
      </c>
      <c r="H215" s="9" t="s">
        <v>1243</v>
      </c>
      <c r="I215" s="9" t="s">
        <v>112</v>
      </c>
      <c r="J215" s="9"/>
      <c r="K215" s="11" t="s">
        <v>0</v>
      </c>
      <c r="L215" s="252">
        <v>500</v>
      </c>
      <c r="M215" s="21">
        <v>10</v>
      </c>
      <c r="N215" s="21">
        <v>0.5</v>
      </c>
      <c r="P215" s="11" t="s">
        <v>4167</v>
      </c>
      <c r="Q215" s="11" t="s">
        <v>4171</v>
      </c>
      <c r="R215" s="150" t="s">
        <v>8571</v>
      </c>
      <c r="T215" s="21">
        <f>IF(P215='Menu tendina'!A$5,0,IF(P215='Menu tendina'!A$4,'3. SIP'!N215/2,IF(P215='Menu tendina'!A$3,'3. SIP'!N215,IF(P215='Menu tendina'!A$2,'3. SIP'!M215,0))))</f>
        <v>10</v>
      </c>
    </row>
    <row r="216" spans="1:20" x14ac:dyDescent="0.25">
      <c r="A216" s="9" t="s">
        <v>7621</v>
      </c>
      <c r="B216" s="9" t="s">
        <v>4942</v>
      </c>
      <c r="C216" s="11">
        <v>186</v>
      </c>
      <c r="D216" s="11">
        <v>2243</v>
      </c>
      <c r="E216" s="11">
        <v>102</v>
      </c>
      <c r="F216" s="260">
        <v>10000</v>
      </c>
      <c r="G216" s="263" t="s">
        <v>546</v>
      </c>
      <c r="H216" s="9" t="s">
        <v>1244</v>
      </c>
      <c r="I216" s="9" t="s">
        <v>2</v>
      </c>
      <c r="J216" s="9"/>
      <c r="K216" s="11" t="s">
        <v>0</v>
      </c>
      <c r="L216" s="252">
        <v>90</v>
      </c>
      <c r="M216" s="21">
        <v>18</v>
      </c>
      <c r="N216" s="21">
        <v>2</v>
      </c>
      <c r="P216" s="11" t="s">
        <v>4167</v>
      </c>
      <c r="Q216" s="11" t="s">
        <v>8531</v>
      </c>
      <c r="R216" s="150" t="s">
        <v>8739</v>
      </c>
      <c r="T216" s="21">
        <f>IF(P216='Menu tendina'!A$5,0,IF(P216='Menu tendina'!A$4,'3. SIP'!N216/2,IF(P216='Menu tendina'!A$3,'3. SIP'!N216,IF(P216='Menu tendina'!A$2,'3. SIP'!M216,0))))</f>
        <v>18</v>
      </c>
    </row>
    <row r="217" spans="1:20" x14ac:dyDescent="0.25">
      <c r="A217" s="9" t="s">
        <v>7621</v>
      </c>
      <c r="B217" s="9" t="s">
        <v>4942</v>
      </c>
      <c r="C217" s="11">
        <v>187</v>
      </c>
      <c r="D217" s="11">
        <v>2244</v>
      </c>
      <c r="E217" s="11">
        <v>103</v>
      </c>
      <c r="F217" s="260">
        <v>10000</v>
      </c>
      <c r="G217" s="263" t="s">
        <v>546</v>
      </c>
      <c r="H217" s="9" t="s">
        <v>1245</v>
      </c>
      <c r="I217" s="9" t="s">
        <v>2</v>
      </c>
      <c r="J217" s="9"/>
      <c r="K217" s="11" t="s">
        <v>0</v>
      </c>
      <c r="L217" s="252">
        <v>120</v>
      </c>
      <c r="M217" s="21">
        <v>12</v>
      </c>
      <c r="N217" s="21">
        <v>1.5</v>
      </c>
      <c r="P217" s="11" t="s">
        <v>4167</v>
      </c>
      <c r="Q217" s="11" t="s">
        <v>8531</v>
      </c>
      <c r="R217" s="150" t="s">
        <v>8740</v>
      </c>
      <c r="T217" s="21">
        <f>IF(P217='Menu tendina'!A$5,0,IF(P217='Menu tendina'!A$4,'3. SIP'!N217/2,IF(P217='Menu tendina'!A$3,'3. SIP'!N217,IF(P217='Menu tendina'!A$2,'3. SIP'!M217,0))))</f>
        <v>12</v>
      </c>
    </row>
    <row r="218" spans="1:20" x14ac:dyDescent="0.25">
      <c r="A218" s="9" t="s">
        <v>7621</v>
      </c>
      <c r="B218" s="9" t="s">
        <v>4942</v>
      </c>
      <c r="C218" s="11">
        <v>188</v>
      </c>
      <c r="D218" s="11">
        <v>2245</v>
      </c>
      <c r="E218" s="11">
        <v>104</v>
      </c>
      <c r="F218" s="260">
        <v>10000</v>
      </c>
      <c r="G218" s="263" t="s">
        <v>546</v>
      </c>
      <c r="H218" s="9" t="s">
        <v>1246</v>
      </c>
      <c r="I218" s="9" t="s">
        <v>173</v>
      </c>
      <c r="J218" s="9"/>
      <c r="K218" s="11" t="s">
        <v>0</v>
      </c>
      <c r="L218" s="252">
        <v>300</v>
      </c>
      <c r="M218" s="21">
        <v>10</v>
      </c>
      <c r="N218" s="21">
        <v>1</v>
      </c>
      <c r="P218" s="11" t="s">
        <v>4167</v>
      </c>
      <c r="Q218" s="11" t="s">
        <v>8531</v>
      </c>
      <c r="R218" s="150"/>
      <c r="T218" s="21">
        <f>IF(P218='Menu tendina'!A$5,0,IF(P218='Menu tendina'!A$4,'3. SIP'!N218/2,IF(P218='Menu tendina'!A$3,'3. SIP'!N218,IF(P218='Menu tendina'!A$2,'3. SIP'!M218,0))))</f>
        <v>10</v>
      </c>
    </row>
    <row r="219" spans="1:20" x14ac:dyDescent="0.25">
      <c r="A219" s="9" t="s">
        <v>7621</v>
      </c>
      <c r="B219" s="9" t="s">
        <v>4942</v>
      </c>
      <c r="C219" s="11">
        <v>189</v>
      </c>
      <c r="D219" s="11">
        <v>2246</v>
      </c>
      <c r="E219" s="11">
        <v>105</v>
      </c>
      <c r="F219" s="260">
        <v>10000</v>
      </c>
      <c r="G219" s="263" t="s">
        <v>546</v>
      </c>
      <c r="H219" s="9" t="s">
        <v>1247</v>
      </c>
      <c r="I219" s="9" t="s">
        <v>112</v>
      </c>
      <c r="J219" s="9"/>
      <c r="K219" s="11" t="s">
        <v>0</v>
      </c>
      <c r="L219" s="252">
        <v>1000</v>
      </c>
      <c r="M219" s="21">
        <v>12</v>
      </c>
      <c r="N219" s="21">
        <v>0.5</v>
      </c>
      <c r="P219" s="11" t="s">
        <v>4167</v>
      </c>
      <c r="Q219" s="11" t="s">
        <v>8531</v>
      </c>
      <c r="R219" s="150"/>
      <c r="T219" s="21">
        <f>IF(P219='Menu tendina'!A$5,0,IF(P219='Menu tendina'!A$4,'3. SIP'!N219/2,IF(P219='Menu tendina'!A$3,'3. SIP'!N219,IF(P219='Menu tendina'!A$2,'3. SIP'!M219,0))))</f>
        <v>12</v>
      </c>
    </row>
    <row r="220" spans="1:20" x14ac:dyDescent="0.25">
      <c r="A220" s="9" t="s">
        <v>7621</v>
      </c>
      <c r="B220" s="9" t="s">
        <v>4942</v>
      </c>
      <c r="C220" s="11">
        <v>190</v>
      </c>
      <c r="D220" s="11">
        <v>2247</v>
      </c>
      <c r="E220" s="11">
        <v>106</v>
      </c>
      <c r="F220" s="260">
        <v>10000</v>
      </c>
      <c r="G220" s="263" t="s">
        <v>546</v>
      </c>
      <c r="H220" s="9" t="s">
        <v>1247</v>
      </c>
      <c r="I220" s="9" t="s">
        <v>112</v>
      </c>
      <c r="J220" s="9"/>
      <c r="K220" s="11" t="s">
        <v>0</v>
      </c>
      <c r="L220" s="252">
        <v>1000</v>
      </c>
      <c r="M220" s="21">
        <v>12</v>
      </c>
      <c r="N220" s="21">
        <v>0.5</v>
      </c>
      <c r="P220" s="11" t="s">
        <v>4167</v>
      </c>
      <c r="Q220" s="11" t="s">
        <v>8531</v>
      </c>
      <c r="R220" s="150"/>
      <c r="T220" s="21">
        <f>IF(P220='Menu tendina'!A$5,0,IF(P220='Menu tendina'!A$4,'3. SIP'!N220/2,IF(P220='Menu tendina'!A$3,'3. SIP'!N220,IF(P220='Menu tendina'!A$2,'3. SIP'!M220,0))))</f>
        <v>12</v>
      </c>
    </row>
    <row r="221" spans="1:20" x14ac:dyDescent="0.25">
      <c r="A221" s="9" t="s">
        <v>7621</v>
      </c>
      <c r="B221" s="9" t="s">
        <v>4942</v>
      </c>
      <c r="C221" s="11">
        <v>191</v>
      </c>
      <c r="D221" s="11">
        <v>2248</v>
      </c>
      <c r="E221" s="11">
        <v>107</v>
      </c>
      <c r="F221" s="260">
        <v>10000</v>
      </c>
      <c r="G221" s="263" t="s">
        <v>546</v>
      </c>
      <c r="H221" s="9" t="s">
        <v>1248</v>
      </c>
      <c r="I221" s="9" t="s">
        <v>2</v>
      </c>
      <c r="J221" s="9"/>
      <c r="K221" s="11" t="s">
        <v>0</v>
      </c>
      <c r="L221" s="252">
        <v>175</v>
      </c>
      <c r="M221" s="21">
        <v>14</v>
      </c>
      <c r="N221" s="21">
        <v>1.5</v>
      </c>
      <c r="P221" s="11" t="s">
        <v>4167</v>
      </c>
      <c r="Q221" s="11" t="s">
        <v>8531</v>
      </c>
      <c r="R221" s="150"/>
      <c r="T221" s="21">
        <f>IF(P221='Menu tendina'!A$5,0,IF(P221='Menu tendina'!A$4,'3. SIP'!N221/2,IF(P221='Menu tendina'!A$3,'3. SIP'!N221,IF(P221='Menu tendina'!A$2,'3. SIP'!M221,0))))</f>
        <v>14</v>
      </c>
    </row>
    <row r="222" spans="1:20" x14ac:dyDescent="0.25">
      <c r="A222" s="9" t="s">
        <v>7621</v>
      </c>
      <c r="B222" s="9" t="s">
        <v>4942</v>
      </c>
      <c r="C222" s="11">
        <v>192</v>
      </c>
      <c r="D222" s="11">
        <v>2249</v>
      </c>
      <c r="E222" s="11">
        <v>108</v>
      </c>
      <c r="F222" s="260">
        <v>10000</v>
      </c>
      <c r="G222" s="263" t="s">
        <v>546</v>
      </c>
      <c r="H222" s="9" t="s">
        <v>1249</v>
      </c>
      <c r="I222" s="9" t="s">
        <v>2</v>
      </c>
      <c r="J222" s="9"/>
      <c r="K222" s="11" t="s">
        <v>0</v>
      </c>
      <c r="L222" s="252">
        <v>175</v>
      </c>
      <c r="M222" s="21">
        <v>14</v>
      </c>
      <c r="N222" s="21">
        <v>1.5</v>
      </c>
      <c r="P222" s="11" t="s">
        <v>4167</v>
      </c>
      <c r="Q222" s="11" t="s">
        <v>8531</v>
      </c>
      <c r="R222" s="150"/>
      <c r="T222" s="21">
        <f>IF(P222='Menu tendina'!A$5,0,IF(P222='Menu tendina'!A$4,'3. SIP'!N222/2,IF(P222='Menu tendina'!A$3,'3. SIP'!N222,IF(P222='Menu tendina'!A$2,'3. SIP'!M222,0))))</f>
        <v>14</v>
      </c>
    </row>
    <row r="223" spans="1:20" x14ac:dyDescent="0.25">
      <c r="A223" s="9" t="s">
        <v>7621</v>
      </c>
      <c r="B223" s="9" t="s">
        <v>4942</v>
      </c>
      <c r="C223" s="11">
        <v>193</v>
      </c>
      <c r="D223" s="11">
        <v>2250</v>
      </c>
      <c r="E223" s="11">
        <v>109</v>
      </c>
      <c r="F223" s="260">
        <v>10000</v>
      </c>
      <c r="G223" s="263" t="s">
        <v>618</v>
      </c>
      <c r="H223" s="9" t="s">
        <v>1250</v>
      </c>
      <c r="I223" s="9" t="s">
        <v>112</v>
      </c>
      <c r="J223" s="9"/>
      <c r="K223" s="11" t="s">
        <v>0</v>
      </c>
      <c r="L223" s="252">
        <v>100</v>
      </c>
      <c r="M223" s="21">
        <v>40</v>
      </c>
      <c r="N223" s="21">
        <v>8</v>
      </c>
      <c r="P223" s="11" t="s">
        <v>4167</v>
      </c>
      <c r="Q223" s="11" t="s">
        <v>4172</v>
      </c>
      <c r="R223" s="150"/>
      <c r="T223" s="21">
        <f>IF(P223='Menu tendina'!A$5,0,IF(P223='Menu tendina'!A$4,'3. SIP'!N223/2,IF(P223='Menu tendina'!A$3,'3. SIP'!N223,IF(P223='Menu tendina'!A$2,'3. SIP'!M223,0))))</f>
        <v>40</v>
      </c>
    </row>
    <row r="224" spans="1:20" x14ac:dyDescent="0.25">
      <c r="A224" s="9" t="s">
        <v>7621</v>
      </c>
      <c r="B224" s="9" t="s">
        <v>4942</v>
      </c>
      <c r="C224" s="11">
        <v>194</v>
      </c>
      <c r="D224" s="11">
        <v>2251</v>
      </c>
      <c r="E224" s="11">
        <v>110</v>
      </c>
      <c r="F224" s="260">
        <v>10000</v>
      </c>
      <c r="G224" s="263" t="s">
        <v>618</v>
      </c>
      <c r="H224" s="9" t="s">
        <v>1251</v>
      </c>
      <c r="I224" s="9" t="s">
        <v>112</v>
      </c>
      <c r="J224" s="9"/>
      <c r="K224" s="11" t="s">
        <v>0</v>
      </c>
      <c r="L224" s="252">
        <v>100</v>
      </c>
      <c r="M224" s="21">
        <v>35</v>
      </c>
      <c r="N224" s="21">
        <v>8</v>
      </c>
      <c r="P224" s="11" t="s">
        <v>4167</v>
      </c>
      <c r="Q224" s="11" t="s">
        <v>8531</v>
      </c>
      <c r="R224" s="150"/>
      <c r="T224" s="21">
        <f>IF(P224='Menu tendina'!A$5,0,IF(P224='Menu tendina'!A$4,'3. SIP'!N224/2,IF(P224='Menu tendina'!A$3,'3. SIP'!N224,IF(P224='Menu tendina'!A$2,'3. SIP'!M224,0))))</f>
        <v>35</v>
      </c>
    </row>
    <row r="225" spans="1:20" x14ac:dyDescent="0.25">
      <c r="A225" s="9" t="s">
        <v>7621</v>
      </c>
      <c r="B225" s="9" t="s">
        <v>4942</v>
      </c>
      <c r="C225" s="11">
        <v>195</v>
      </c>
      <c r="D225" s="11">
        <v>2252</v>
      </c>
      <c r="E225" s="11">
        <v>111</v>
      </c>
      <c r="F225" s="260">
        <v>10000</v>
      </c>
      <c r="G225" s="263" t="s">
        <v>618</v>
      </c>
      <c r="H225" s="9" t="s">
        <v>1252</v>
      </c>
      <c r="I225" s="9" t="s">
        <v>112</v>
      </c>
      <c r="J225" s="9"/>
      <c r="K225" s="11" t="s">
        <v>0</v>
      </c>
      <c r="L225" s="252">
        <v>900</v>
      </c>
      <c r="M225" s="21">
        <v>12</v>
      </c>
      <c r="N225" s="21">
        <v>0.5</v>
      </c>
      <c r="P225" s="11" t="s">
        <v>4167</v>
      </c>
      <c r="Q225" s="11" t="s">
        <v>8531</v>
      </c>
      <c r="R225" s="150"/>
      <c r="T225" s="21">
        <f>IF(P225='Menu tendina'!A$5,0,IF(P225='Menu tendina'!A$4,'3. SIP'!N225/2,IF(P225='Menu tendina'!A$3,'3. SIP'!N225,IF(P225='Menu tendina'!A$2,'3. SIP'!M225,0))))</f>
        <v>12</v>
      </c>
    </row>
    <row r="226" spans="1:20" x14ac:dyDescent="0.25">
      <c r="A226" s="15" t="s">
        <v>7621</v>
      </c>
      <c r="B226" s="15" t="s">
        <v>4942</v>
      </c>
      <c r="C226" s="16" t="s">
        <v>1253</v>
      </c>
      <c r="D226" s="16" t="s">
        <v>0</v>
      </c>
      <c r="E226" s="16" t="s">
        <v>0</v>
      </c>
      <c r="F226" s="261">
        <v>5000</v>
      </c>
      <c r="G226" s="264" t="s">
        <v>618</v>
      </c>
      <c r="H226" s="15" t="s">
        <v>1252</v>
      </c>
      <c r="I226" s="15" t="s">
        <v>112</v>
      </c>
      <c r="J226" s="15" t="s">
        <v>4214</v>
      </c>
      <c r="K226" s="16" t="s">
        <v>4074</v>
      </c>
      <c r="L226" s="253" t="s">
        <v>0</v>
      </c>
      <c r="M226" s="22" t="s">
        <v>8</v>
      </c>
      <c r="N226" s="22" t="s">
        <v>8</v>
      </c>
      <c r="P226" s="16" t="s">
        <v>4170</v>
      </c>
      <c r="Q226" s="16"/>
      <c r="R226" s="157"/>
      <c r="T226" s="21">
        <f>IF(P226='Menu tendina'!A$5,0,IF(P226='Menu tendina'!A$4,'3. SIP'!N226/2,IF(P226='Menu tendina'!A$3,'3. SIP'!N226,IF(P226='Menu tendina'!A$2,'3. SIP'!M226,0))))</f>
        <v>0</v>
      </c>
    </row>
    <row r="227" spans="1:20" x14ac:dyDescent="0.25">
      <c r="A227" s="9" t="s">
        <v>7621</v>
      </c>
      <c r="B227" s="9" t="s">
        <v>4942</v>
      </c>
      <c r="C227" s="11">
        <v>196</v>
      </c>
      <c r="D227" s="11">
        <v>2253</v>
      </c>
      <c r="E227" s="11">
        <v>112</v>
      </c>
      <c r="F227" s="260">
        <v>10000</v>
      </c>
      <c r="G227" s="263" t="s">
        <v>618</v>
      </c>
      <c r="H227" s="9" t="s">
        <v>1252</v>
      </c>
      <c r="I227" s="9" t="s">
        <v>173</v>
      </c>
      <c r="J227" s="9"/>
      <c r="K227" s="11" t="s">
        <v>0</v>
      </c>
      <c r="L227" s="252">
        <v>600</v>
      </c>
      <c r="M227" s="21">
        <v>20</v>
      </c>
      <c r="N227" s="21">
        <v>0.6</v>
      </c>
      <c r="P227" s="11" t="s">
        <v>4167</v>
      </c>
      <c r="Q227" s="11" t="s">
        <v>4172</v>
      </c>
      <c r="R227" s="150"/>
      <c r="T227" s="21">
        <f>IF(P227='Menu tendina'!A$5,0,IF(P227='Menu tendina'!A$4,'3. SIP'!N227/2,IF(P227='Menu tendina'!A$3,'3. SIP'!N227,IF(P227='Menu tendina'!A$2,'3. SIP'!M227,0))))</f>
        <v>20</v>
      </c>
    </row>
    <row r="228" spans="1:20" x14ac:dyDescent="0.25">
      <c r="A228" s="9" t="s">
        <v>7621</v>
      </c>
      <c r="B228" s="9" t="s">
        <v>4942</v>
      </c>
      <c r="C228" s="11">
        <v>197</v>
      </c>
      <c r="D228" s="11">
        <v>2254</v>
      </c>
      <c r="E228" s="11">
        <v>113</v>
      </c>
      <c r="F228" s="260">
        <v>5000</v>
      </c>
      <c r="G228" s="263" t="s">
        <v>618</v>
      </c>
      <c r="H228" s="9" t="s">
        <v>1254</v>
      </c>
      <c r="I228" s="9" t="s">
        <v>112</v>
      </c>
      <c r="J228" s="9"/>
      <c r="K228" s="11" t="s">
        <v>0</v>
      </c>
      <c r="L228" s="252">
        <v>100</v>
      </c>
      <c r="M228" s="21">
        <v>12</v>
      </c>
      <c r="N228" s="21">
        <v>1.2</v>
      </c>
      <c r="P228" s="11" t="s">
        <v>4167</v>
      </c>
      <c r="Q228" s="11" t="s">
        <v>8531</v>
      </c>
      <c r="R228" s="150"/>
      <c r="T228" s="21">
        <f>IF(P228='Menu tendina'!A$5,0,IF(P228='Menu tendina'!A$4,'3. SIP'!N228/2,IF(P228='Menu tendina'!A$3,'3. SIP'!N228,IF(P228='Menu tendina'!A$2,'3. SIP'!M228,0))))</f>
        <v>12</v>
      </c>
    </row>
    <row r="229" spans="1:20" x14ac:dyDescent="0.25">
      <c r="A229" s="9" t="s">
        <v>7621</v>
      </c>
      <c r="B229" s="9" t="s">
        <v>4942</v>
      </c>
      <c r="C229" s="11">
        <v>198</v>
      </c>
      <c r="D229" s="11">
        <v>2255</v>
      </c>
      <c r="E229" s="11">
        <v>114</v>
      </c>
      <c r="F229" s="260">
        <v>5000</v>
      </c>
      <c r="G229" s="263" t="s">
        <v>618</v>
      </c>
      <c r="H229" s="9" t="s">
        <v>646</v>
      </c>
      <c r="I229" s="9" t="s">
        <v>112</v>
      </c>
      <c r="J229" s="9"/>
      <c r="K229" s="11" t="s">
        <v>0</v>
      </c>
      <c r="L229" s="252">
        <v>100</v>
      </c>
      <c r="M229" s="21">
        <v>35</v>
      </c>
      <c r="N229" s="21">
        <v>12</v>
      </c>
      <c r="P229" s="11" t="s">
        <v>4167</v>
      </c>
      <c r="Q229" s="11" t="s">
        <v>8531</v>
      </c>
      <c r="R229" s="150"/>
      <c r="T229" s="21">
        <f>IF(P229='Menu tendina'!A$5,0,IF(P229='Menu tendina'!A$4,'3. SIP'!N229/2,IF(P229='Menu tendina'!A$3,'3. SIP'!N229,IF(P229='Menu tendina'!A$2,'3. SIP'!M229,0))))</f>
        <v>35</v>
      </c>
    </row>
    <row r="230" spans="1:20" x14ac:dyDescent="0.25">
      <c r="A230" s="9" t="s">
        <v>7621</v>
      </c>
      <c r="B230" s="9" t="s">
        <v>4942</v>
      </c>
      <c r="C230" s="11">
        <v>199</v>
      </c>
      <c r="D230" s="11">
        <v>2256</v>
      </c>
      <c r="E230" s="11">
        <v>115</v>
      </c>
      <c r="F230" s="260">
        <v>10000</v>
      </c>
      <c r="G230" s="263" t="s">
        <v>618</v>
      </c>
      <c r="H230" s="9" t="s">
        <v>646</v>
      </c>
      <c r="I230" s="9" t="s">
        <v>112</v>
      </c>
      <c r="J230" s="9"/>
      <c r="K230" s="11" t="s">
        <v>0</v>
      </c>
      <c r="L230" s="252">
        <v>100</v>
      </c>
      <c r="M230" s="21">
        <v>20</v>
      </c>
      <c r="N230" s="21">
        <v>6</v>
      </c>
      <c r="P230" s="11" t="s">
        <v>4167</v>
      </c>
      <c r="Q230" s="11" t="s">
        <v>8531</v>
      </c>
      <c r="R230" s="150"/>
      <c r="T230" s="21">
        <f>IF(P230='Menu tendina'!A$5,0,IF(P230='Menu tendina'!A$4,'3. SIP'!N230/2,IF(P230='Menu tendina'!A$3,'3. SIP'!N230,IF(P230='Menu tendina'!A$2,'3. SIP'!M230,0))))</f>
        <v>20</v>
      </c>
    </row>
    <row r="231" spans="1:20" x14ac:dyDescent="0.25">
      <c r="A231" s="9" t="s">
        <v>7621</v>
      </c>
      <c r="B231" s="9" t="s">
        <v>4942</v>
      </c>
      <c r="C231" s="11">
        <v>200</v>
      </c>
      <c r="D231" s="11">
        <v>2257</v>
      </c>
      <c r="E231" s="11">
        <v>116</v>
      </c>
      <c r="F231" s="260">
        <v>10000</v>
      </c>
      <c r="G231" s="263" t="s">
        <v>618</v>
      </c>
      <c r="H231" s="9" t="s">
        <v>648</v>
      </c>
      <c r="I231" s="9" t="s">
        <v>173</v>
      </c>
      <c r="J231" s="9"/>
      <c r="K231" s="11" t="s">
        <v>0</v>
      </c>
      <c r="L231" s="252">
        <v>100</v>
      </c>
      <c r="M231" s="21">
        <v>30</v>
      </c>
      <c r="N231" s="21">
        <v>2.5</v>
      </c>
      <c r="P231" s="11" t="s">
        <v>4167</v>
      </c>
      <c r="Q231" s="11" t="s">
        <v>8531</v>
      </c>
      <c r="R231" s="150"/>
      <c r="T231" s="21">
        <f>IF(P231='Menu tendina'!A$5,0,IF(P231='Menu tendina'!A$4,'3. SIP'!N231/2,IF(P231='Menu tendina'!A$3,'3. SIP'!N231,IF(P231='Menu tendina'!A$2,'3. SIP'!M231,0))))</f>
        <v>30</v>
      </c>
    </row>
    <row r="232" spans="1:20" x14ac:dyDescent="0.25">
      <c r="A232" s="9" t="s">
        <v>7621</v>
      </c>
      <c r="B232" s="9" t="s">
        <v>4942</v>
      </c>
      <c r="C232" s="11">
        <v>201</v>
      </c>
      <c r="D232" s="11">
        <v>2258</v>
      </c>
      <c r="E232" s="11">
        <v>117</v>
      </c>
      <c r="F232" s="260">
        <v>10000</v>
      </c>
      <c r="G232" s="263" t="s">
        <v>618</v>
      </c>
      <c r="H232" s="9" t="s">
        <v>1255</v>
      </c>
      <c r="I232" s="9" t="s">
        <v>173</v>
      </c>
      <c r="J232" s="9"/>
      <c r="K232" s="11" t="s">
        <v>0</v>
      </c>
      <c r="L232" s="252">
        <v>100</v>
      </c>
      <c r="M232" s="21">
        <v>40</v>
      </c>
      <c r="N232" s="21">
        <v>3</v>
      </c>
      <c r="P232" s="11" t="s">
        <v>4167</v>
      </c>
      <c r="Q232" s="11" t="s">
        <v>8531</v>
      </c>
      <c r="R232" s="150"/>
      <c r="T232" s="21">
        <f>IF(P232='Menu tendina'!A$5,0,IF(P232='Menu tendina'!A$4,'3. SIP'!N232/2,IF(P232='Menu tendina'!A$3,'3. SIP'!N232,IF(P232='Menu tendina'!A$2,'3. SIP'!M232,0))))</f>
        <v>40</v>
      </c>
    </row>
    <row r="233" spans="1:20" x14ac:dyDescent="0.25">
      <c r="A233" s="9" t="s">
        <v>7621</v>
      </c>
      <c r="B233" s="9" t="s">
        <v>4942</v>
      </c>
      <c r="C233" s="11">
        <v>202</v>
      </c>
      <c r="D233" s="11">
        <v>2259</v>
      </c>
      <c r="E233" s="11">
        <v>118</v>
      </c>
      <c r="F233" s="260">
        <v>10000</v>
      </c>
      <c r="G233" s="263" t="s">
        <v>618</v>
      </c>
      <c r="H233" s="9" t="s">
        <v>1256</v>
      </c>
      <c r="I233" s="9" t="s">
        <v>2</v>
      </c>
      <c r="J233" s="9"/>
      <c r="K233" s="11" t="s">
        <v>0</v>
      </c>
      <c r="L233" s="252">
        <v>100</v>
      </c>
      <c r="M233" s="21">
        <v>25</v>
      </c>
      <c r="N233" s="21">
        <v>2</v>
      </c>
      <c r="P233" s="11" t="s">
        <v>4167</v>
      </c>
      <c r="Q233" s="11" t="s">
        <v>4171</v>
      </c>
      <c r="R233" s="150" t="s">
        <v>8571</v>
      </c>
      <c r="T233" s="21">
        <f>IF(P233='Menu tendina'!A$5,0,IF(P233='Menu tendina'!A$4,'3. SIP'!N233/2,IF(P233='Menu tendina'!A$3,'3. SIP'!N233,IF(P233='Menu tendina'!A$2,'3. SIP'!M233,0))))</f>
        <v>25</v>
      </c>
    </row>
    <row r="234" spans="1:20" x14ac:dyDescent="0.25">
      <c r="A234" s="9" t="s">
        <v>7620</v>
      </c>
      <c r="B234" s="9" t="s">
        <v>4942</v>
      </c>
      <c r="C234" s="11" t="s">
        <v>4960</v>
      </c>
      <c r="D234" s="11">
        <v>1229</v>
      </c>
      <c r="E234" s="11">
        <v>85</v>
      </c>
      <c r="F234" s="260">
        <v>10000</v>
      </c>
      <c r="G234" s="263" t="s">
        <v>652</v>
      </c>
      <c r="H234" s="9" t="s">
        <v>1257</v>
      </c>
      <c r="I234" s="9" t="s">
        <v>2</v>
      </c>
      <c r="J234" s="9" t="s">
        <v>4182</v>
      </c>
      <c r="K234" s="11" t="s">
        <v>4074</v>
      </c>
      <c r="L234" s="252" t="s">
        <v>0</v>
      </c>
      <c r="M234" s="21">
        <v>25</v>
      </c>
      <c r="N234" s="21">
        <v>15</v>
      </c>
      <c r="P234" s="16" t="s">
        <v>4167</v>
      </c>
      <c r="Q234" s="16" t="s">
        <v>4067</v>
      </c>
      <c r="R234" s="157"/>
      <c r="T234" s="21">
        <f>IF(P234='Menu tendina'!A$5,0,IF(P234='Menu tendina'!A$4,'3. SIP'!N234/2,IF(P234='Menu tendina'!A$3,'3. SIP'!N234,IF(P234='Menu tendina'!A$2,'3. SIP'!M234,0))))</f>
        <v>25</v>
      </c>
    </row>
    <row r="235" spans="1:20" x14ac:dyDescent="0.25">
      <c r="A235" s="9" t="s">
        <v>7620</v>
      </c>
      <c r="B235" s="9" t="s">
        <v>4942</v>
      </c>
      <c r="C235" s="11">
        <v>203</v>
      </c>
      <c r="D235" s="11">
        <v>1230</v>
      </c>
      <c r="E235" s="11">
        <v>86</v>
      </c>
      <c r="F235" s="260">
        <v>5000</v>
      </c>
      <c r="G235" s="263" t="s">
        <v>652</v>
      </c>
      <c r="H235" s="9" t="s">
        <v>1257</v>
      </c>
      <c r="I235" s="9" t="s">
        <v>112</v>
      </c>
      <c r="J235" s="9" t="s">
        <v>4215</v>
      </c>
      <c r="K235" s="11" t="s">
        <v>0</v>
      </c>
      <c r="L235" s="252">
        <v>4800</v>
      </c>
      <c r="M235" s="21">
        <v>14</v>
      </c>
      <c r="N235" s="21">
        <v>0.4</v>
      </c>
      <c r="P235" s="11" t="s">
        <v>4167</v>
      </c>
      <c r="Q235" s="11" t="s">
        <v>8532</v>
      </c>
      <c r="R235" s="150"/>
      <c r="T235" s="21">
        <f>IF(P235='Menu tendina'!A$5,0,IF(P235='Menu tendina'!A$4,'3. SIP'!N235/2,IF(P235='Menu tendina'!A$3,'3. SIP'!N235,IF(P235='Menu tendina'!A$2,'3. SIP'!M235,0))))</f>
        <v>14</v>
      </c>
    </row>
    <row r="236" spans="1:20" x14ac:dyDescent="0.25">
      <c r="A236" s="9" t="s">
        <v>7620</v>
      </c>
      <c r="B236" s="9" t="s">
        <v>4942</v>
      </c>
      <c r="C236" s="11">
        <v>204</v>
      </c>
      <c r="D236" s="11">
        <v>1231</v>
      </c>
      <c r="E236" s="11">
        <v>87</v>
      </c>
      <c r="F236" s="260">
        <v>10000</v>
      </c>
      <c r="G236" s="263" t="s">
        <v>652</v>
      </c>
      <c r="H236" s="9" t="s">
        <v>1257</v>
      </c>
      <c r="I236" s="9" t="s">
        <v>112</v>
      </c>
      <c r="J236" s="9" t="s">
        <v>4215</v>
      </c>
      <c r="K236" s="11" t="s">
        <v>0</v>
      </c>
      <c r="L236" s="252">
        <v>3400</v>
      </c>
      <c r="M236" s="21">
        <v>20</v>
      </c>
      <c r="N236" s="21">
        <v>0.4</v>
      </c>
      <c r="P236" s="11" t="s">
        <v>4167</v>
      </c>
      <c r="Q236" s="11" t="s">
        <v>8531</v>
      </c>
      <c r="R236" s="150"/>
      <c r="T236" s="21">
        <f>IF(P236='Menu tendina'!A$5,0,IF(P236='Menu tendina'!A$4,'3. SIP'!N236/2,IF(P236='Menu tendina'!A$3,'3. SIP'!N236,IF(P236='Menu tendina'!A$2,'3. SIP'!M236,0))))</f>
        <v>20</v>
      </c>
    </row>
    <row r="237" spans="1:20" x14ac:dyDescent="0.25">
      <c r="A237" s="9" t="s">
        <v>7620</v>
      </c>
      <c r="B237" s="9" t="s">
        <v>4942</v>
      </c>
      <c r="C237" s="11">
        <v>205</v>
      </c>
      <c r="D237" s="11">
        <v>1232</v>
      </c>
      <c r="E237" s="11">
        <v>88</v>
      </c>
      <c r="F237" s="260">
        <v>5000</v>
      </c>
      <c r="G237" s="263" t="s">
        <v>652</v>
      </c>
      <c r="H237" s="9" t="s">
        <v>1257</v>
      </c>
      <c r="I237" s="9" t="s">
        <v>173</v>
      </c>
      <c r="J237" s="9"/>
      <c r="K237" s="11" t="s">
        <v>0</v>
      </c>
      <c r="L237" s="252">
        <v>5000</v>
      </c>
      <c r="M237" s="21">
        <v>17</v>
      </c>
      <c r="N237" s="21">
        <v>0.2</v>
      </c>
      <c r="P237" s="11" t="s">
        <v>4167</v>
      </c>
      <c r="Q237" s="11" t="s">
        <v>8531</v>
      </c>
      <c r="R237" s="150"/>
      <c r="T237" s="21">
        <f>IF(P237='Menu tendina'!A$5,0,IF(P237='Menu tendina'!A$4,'3. SIP'!N237/2,IF(P237='Menu tendina'!A$3,'3. SIP'!N237,IF(P237='Menu tendina'!A$2,'3. SIP'!M237,0))))</f>
        <v>17</v>
      </c>
    </row>
    <row r="238" spans="1:20" x14ac:dyDescent="0.25">
      <c r="A238" s="9" t="s">
        <v>7620</v>
      </c>
      <c r="B238" s="9" t="s">
        <v>4942</v>
      </c>
      <c r="C238" s="11">
        <v>206</v>
      </c>
      <c r="D238" s="11">
        <v>1233</v>
      </c>
      <c r="E238" s="11">
        <v>89</v>
      </c>
      <c r="F238" s="260">
        <v>10000</v>
      </c>
      <c r="G238" s="263" t="s">
        <v>652</v>
      </c>
      <c r="H238" s="9" t="s">
        <v>1257</v>
      </c>
      <c r="I238" s="9" t="s">
        <v>173</v>
      </c>
      <c r="J238" s="9"/>
      <c r="K238" s="11" t="s">
        <v>0</v>
      </c>
      <c r="L238" s="252">
        <v>1800</v>
      </c>
      <c r="M238" s="21">
        <v>17</v>
      </c>
      <c r="N238" s="21">
        <v>0.4</v>
      </c>
      <c r="P238" s="11" t="s">
        <v>4167</v>
      </c>
      <c r="Q238" s="11" t="s">
        <v>8531</v>
      </c>
      <c r="R238" s="150"/>
      <c r="T238" s="21">
        <f>IF(P238='Menu tendina'!A$5,0,IF(P238='Menu tendina'!A$4,'3. SIP'!N238/2,IF(P238='Menu tendina'!A$3,'3. SIP'!N238,IF(P238='Menu tendina'!A$2,'3. SIP'!M238,0))))</f>
        <v>17</v>
      </c>
    </row>
    <row r="239" spans="1:20" x14ac:dyDescent="0.25">
      <c r="A239" s="9" t="s">
        <v>7620</v>
      </c>
      <c r="B239" s="9" t="s">
        <v>4942</v>
      </c>
      <c r="C239" s="11">
        <v>207</v>
      </c>
      <c r="D239" s="11">
        <v>1237</v>
      </c>
      <c r="E239" s="11">
        <v>90</v>
      </c>
      <c r="F239" s="260">
        <v>2000</v>
      </c>
      <c r="G239" s="263" t="s">
        <v>656</v>
      </c>
      <c r="H239" s="9" t="s">
        <v>1257</v>
      </c>
      <c r="I239" s="9" t="s">
        <v>112</v>
      </c>
      <c r="J239" s="9"/>
      <c r="K239" s="11" t="s">
        <v>0</v>
      </c>
      <c r="L239" s="252">
        <v>5000</v>
      </c>
      <c r="M239" s="21">
        <v>2</v>
      </c>
      <c r="N239" s="21">
        <v>0.4</v>
      </c>
      <c r="P239" s="11" t="s">
        <v>4167</v>
      </c>
      <c r="Q239" s="11" t="s">
        <v>8531</v>
      </c>
      <c r="R239" s="150"/>
      <c r="T239" s="21">
        <f>IF(P239='Menu tendina'!A$5,0,IF(P239='Menu tendina'!A$4,'3. SIP'!N239/2,IF(P239='Menu tendina'!A$3,'3. SIP'!N239,IF(P239='Menu tendina'!A$2,'3. SIP'!M239,0))))</f>
        <v>2</v>
      </c>
    </row>
    <row r="240" spans="1:20" x14ac:dyDescent="0.25">
      <c r="A240" s="9" t="s">
        <v>7620</v>
      </c>
      <c r="B240" s="9" t="s">
        <v>4942</v>
      </c>
      <c r="C240" s="11">
        <v>208</v>
      </c>
      <c r="D240" s="11">
        <v>1238</v>
      </c>
      <c r="E240" s="11">
        <v>91</v>
      </c>
      <c r="F240" s="260">
        <v>5000</v>
      </c>
      <c r="G240" s="263" t="s">
        <v>656</v>
      </c>
      <c r="H240" s="9" t="s">
        <v>1257</v>
      </c>
      <c r="I240" s="9" t="s">
        <v>112</v>
      </c>
      <c r="J240" s="9" t="s">
        <v>4216</v>
      </c>
      <c r="K240" s="11" t="s">
        <v>0</v>
      </c>
      <c r="L240" s="252">
        <v>10000</v>
      </c>
      <c r="M240" s="21">
        <v>4</v>
      </c>
      <c r="N240" s="21">
        <v>0.2</v>
      </c>
      <c r="P240" s="11" t="s">
        <v>4167</v>
      </c>
      <c r="Q240" s="11" t="s">
        <v>8531</v>
      </c>
      <c r="R240" s="150"/>
      <c r="T240" s="21">
        <f>IF(P240='Menu tendina'!A$5,0,IF(P240='Menu tendina'!A$4,'3. SIP'!N240/2,IF(P240='Menu tendina'!A$3,'3. SIP'!N240,IF(P240='Menu tendina'!A$2,'3. SIP'!M240,0))))</f>
        <v>4</v>
      </c>
    </row>
    <row r="241" spans="1:20" x14ac:dyDescent="0.25">
      <c r="A241" s="15" t="s">
        <v>7620</v>
      </c>
      <c r="B241" s="15" t="s">
        <v>4942</v>
      </c>
      <c r="C241" s="16" t="s">
        <v>1258</v>
      </c>
      <c r="D241" s="16" t="s">
        <v>4328</v>
      </c>
      <c r="E241" s="16" t="s">
        <v>4234</v>
      </c>
      <c r="F241" s="261">
        <v>5000</v>
      </c>
      <c r="G241" s="264" t="s">
        <v>656</v>
      </c>
      <c r="H241" s="15" t="s">
        <v>1257</v>
      </c>
      <c r="I241" s="15" t="s">
        <v>112</v>
      </c>
      <c r="J241" s="15" t="s">
        <v>4217</v>
      </c>
      <c r="K241" s="16" t="s">
        <v>4074</v>
      </c>
      <c r="L241" s="253">
        <v>2400</v>
      </c>
      <c r="M241" s="22">
        <v>40</v>
      </c>
      <c r="N241" s="22">
        <v>1.5</v>
      </c>
      <c r="P241" s="16" t="s">
        <v>4167</v>
      </c>
      <c r="Q241" s="16" t="s">
        <v>8532</v>
      </c>
      <c r="R241" s="157"/>
      <c r="T241" s="21">
        <f>IF(P241='Menu tendina'!A$5,0,IF(P241='Menu tendina'!A$4,'3. SIP'!N241/2,IF(P241='Menu tendina'!A$3,'3. SIP'!N241,IF(P241='Menu tendina'!A$2,'3. SIP'!M241,0))))</f>
        <v>40</v>
      </c>
    </row>
    <row r="242" spans="1:20" x14ac:dyDescent="0.25">
      <c r="A242" s="9" t="s">
        <v>7620</v>
      </c>
      <c r="B242" s="9" t="s">
        <v>4942</v>
      </c>
      <c r="C242" s="11">
        <v>209</v>
      </c>
      <c r="D242" s="11">
        <v>1239</v>
      </c>
      <c r="E242" s="11">
        <v>92</v>
      </c>
      <c r="F242" s="260">
        <v>10000</v>
      </c>
      <c r="G242" s="263" t="s">
        <v>656</v>
      </c>
      <c r="H242" s="9" t="s">
        <v>1257</v>
      </c>
      <c r="I242" s="9" t="s">
        <v>112</v>
      </c>
      <c r="J242" s="9" t="s">
        <v>4216</v>
      </c>
      <c r="K242" s="11" t="s">
        <v>0</v>
      </c>
      <c r="L242" s="252">
        <v>9200</v>
      </c>
      <c r="M242" s="21">
        <v>15</v>
      </c>
      <c r="N242" s="21">
        <v>0.3</v>
      </c>
      <c r="P242" s="11" t="s">
        <v>4167</v>
      </c>
      <c r="Q242" s="11" t="s">
        <v>8531</v>
      </c>
      <c r="R242" s="150"/>
      <c r="T242" s="21">
        <f>IF(P242='Menu tendina'!A$5,0,IF(P242='Menu tendina'!A$4,'3. SIP'!N242/2,IF(P242='Menu tendina'!A$3,'3. SIP'!N242,IF(P242='Menu tendina'!A$2,'3. SIP'!M242,0))))</f>
        <v>15</v>
      </c>
    </row>
    <row r="243" spans="1:20" x14ac:dyDescent="0.25">
      <c r="A243" s="15" t="s">
        <v>7620</v>
      </c>
      <c r="B243" s="15" t="s">
        <v>4942</v>
      </c>
      <c r="C243" s="16" t="s">
        <v>1259</v>
      </c>
      <c r="D243" s="16" t="s">
        <v>4329</v>
      </c>
      <c r="E243" s="16" t="s">
        <v>4235</v>
      </c>
      <c r="F243" s="261">
        <v>10000</v>
      </c>
      <c r="G243" s="264" t="s">
        <v>656</v>
      </c>
      <c r="H243" s="15" t="s">
        <v>1257</v>
      </c>
      <c r="I243" s="15" t="s">
        <v>112</v>
      </c>
      <c r="J243" s="15" t="s">
        <v>4217</v>
      </c>
      <c r="K243" s="16" t="s">
        <v>4074</v>
      </c>
      <c r="L243" s="253">
        <v>1400</v>
      </c>
      <c r="M243" s="22">
        <v>70</v>
      </c>
      <c r="N243" s="22">
        <v>2</v>
      </c>
      <c r="P243" s="16" t="s">
        <v>4167</v>
      </c>
      <c r="Q243" s="16" t="s">
        <v>8532</v>
      </c>
      <c r="R243" s="157"/>
      <c r="T243" s="21">
        <f>IF(P243='Menu tendina'!A$5,0,IF(P243='Menu tendina'!A$4,'3. SIP'!N243/2,IF(P243='Menu tendina'!A$3,'3. SIP'!N243,IF(P243='Menu tendina'!A$2,'3. SIP'!M243,0))))</f>
        <v>70</v>
      </c>
    </row>
    <row r="244" spans="1:20" x14ac:dyDescent="0.25">
      <c r="A244" s="9" t="s">
        <v>7620</v>
      </c>
      <c r="B244" s="9" t="s">
        <v>4942</v>
      </c>
      <c r="C244" s="11">
        <v>210</v>
      </c>
      <c r="D244" s="11">
        <v>1240</v>
      </c>
      <c r="E244" s="11">
        <v>93</v>
      </c>
      <c r="F244" s="260">
        <v>5000</v>
      </c>
      <c r="G244" s="263" t="s">
        <v>656</v>
      </c>
      <c r="H244" s="9" t="s">
        <v>1257</v>
      </c>
      <c r="I244" s="9" t="s">
        <v>173</v>
      </c>
      <c r="J244" s="9"/>
      <c r="K244" s="11" t="s">
        <v>0</v>
      </c>
      <c r="L244" s="252">
        <v>6800</v>
      </c>
      <c r="M244" s="21">
        <v>8</v>
      </c>
      <c r="N244" s="21">
        <v>0.2</v>
      </c>
      <c r="P244" s="11" t="s">
        <v>4167</v>
      </c>
      <c r="Q244" s="11" t="s">
        <v>8531</v>
      </c>
      <c r="R244" s="150"/>
      <c r="T244" s="21">
        <f>IF(P244='Menu tendina'!A$5,0,IF(P244='Menu tendina'!A$4,'3. SIP'!N244/2,IF(P244='Menu tendina'!A$3,'3. SIP'!N244,IF(P244='Menu tendina'!A$2,'3. SIP'!M244,0))))</f>
        <v>8</v>
      </c>
    </row>
    <row r="245" spans="1:20" x14ac:dyDescent="0.25">
      <c r="A245" s="9" t="s">
        <v>7620</v>
      </c>
      <c r="B245" s="9" t="s">
        <v>4942</v>
      </c>
      <c r="C245" s="11">
        <v>211</v>
      </c>
      <c r="D245" s="11">
        <v>1241</v>
      </c>
      <c r="E245" s="11">
        <v>94</v>
      </c>
      <c r="F245" s="260">
        <v>10000</v>
      </c>
      <c r="G245" s="263" t="s">
        <v>656</v>
      </c>
      <c r="H245" s="9" t="s">
        <v>1257</v>
      </c>
      <c r="I245" s="9" t="s">
        <v>173</v>
      </c>
      <c r="J245" s="9"/>
      <c r="K245" s="11" t="s">
        <v>0</v>
      </c>
      <c r="L245" s="252">
        <v>5900</v>
      </c>
      <c r="M245" s="21">
        <v>13</v>
      </c>
      <c r="N245" s="21">
        <v>0.3</v>
      </c>
      <c r="P245" s="11" t="s">
        <v>4167</v>
      </c>
      <c r="Q245" s="11" t="s">
        <v>8531</v>
      </c>
      <c r="R245" s="150"/>
      <c r="T245" s="21">
        <f>IF(P245='Menu tendina'!A$5,0,IF(P245='Menu tendina'!A$4,'3. SIP'!N245/2,IF(P245='Menu tendina'!A$3,'3. SIP'!N245,IF(P245='Menu tendina'!A$2,'3. SIP'!M245,0))))</f>
        <v>13</v>
      </c>
    </row>
    <row r="246" spans="1:20" x14ac:dyDescent="0.25">
      <c r="A246" s="15" t="s">
        <v>7620</v>
      </c>
      <c r="B246" s="15" t="s">
        <v>4942</v>
      </c>
      <c r="C246" s="16" t="s">
        <v>1260</v>
      </c>
      <c r="D246" s="16" t="s">
        <v>4330</v>
      </c>
      <c r="E246" s="16" t="s">
        <v>4236</v>
      </c>
      <c r="F246" s="261">
        <v>10000</v>
      </c>
      <c r="G246" s="264" t="s">
        <v>656</v>
      </c>
      <c r="H246" s="15" t="s">
        <v>1257</v>
      </c>
      <c r="I246" s="15" t="s">
        <v>173</v>
      </c>
      <c r="J246" s="15" t="s">
        <v>4218</v>
      </c>
      <c r="K246" s="16" t="s">
        <v>4074</v>
      </c>
      <c r="L246" s="253">
        <v>1800</v>
      </c>
      <c r="M246" s="22">
        <v>60</v>
      </c>
      <c r="N246" s="22">
        <v>4</v>
      </c>
      <c r="P246" s="16" t="s">
        <v>4167</v>
      </c>
      <c r="Q246" s="16" t="s">
        <v>8532</v>
      </c>
      <c r="R246" s="157"/>
      <c r="T246" s="21">
        <f>IF(P246='Menu tendina'!A$5,0,IF(P246='Menu tendina'!A$4,'3. SIP'!N246/2,IF(P246='Menu tendina'!A$3,'3. SIP'!N246,IF(P246='Menu tendina'!A$2,'3. SIP'!M246,0))))</f>
        <v>60</v>
      </c>
    </row>
    <row r="247" spans="1:20" x14ac:dyDescent="0.25">
      <c r="A247" s="9" t="s">
        <v>7620</v>
      </c>
      <c r="B247" s="9" t="s">
        <v>4942</v>
      </c>
      <c r="C247" s="11">
        <v>212</v>
      </c>
      <c r="D247" s="11">
        <v>1245</v>
      </c>
      <c r="E247" s="11">
        <v>95</v>
      </c>
      <c r="F247" s="260">
        <v>2000</v>
      </c>
      <c r="G247" s="263" t="s">
        <v>789</v>
      </c>
      <c r="H247" s="9" t="s">
        <v>1257</v>
      </c>
      <c r="I247" s="9" t="s">
        <v>112</v>
      </c>
      <c r="J247" s="9"/>
      <c r="K247" s="11" t="s">
        <v>0</v>
      </c>
      <c r="L247" s="252">
        <v>1200</v>
      </c>
      <c r="M247" s="21">
        <v>2</v>
      </c>
      <c r="N247" s="21">
        <v>0.4</v>
      </c>
      <c r="P247" s="11" t="s">
        <v>4167</v>
      </c>
      <c r="Q247" s="11" t="s">
        <v>8531</v>
      </c>
      <c r="R247" s="150"/>
      <c r="T247" s="21">
        <f>IF(P247='Menu tendina'!A$5,0,IF(P247='Menu tendina'!A$4,'3. SIP'!N247/2,IF(P247='Menu tendina'!A$3,'3. SIP'!N247,IF(P247='Menu tendina'!A$2,'3. SIP'!M247,0))))</f>
        <v>2</v>
      </c>
    </row>
    <row r="248" spans="1:20" x14ac:dyDescent="0.25">
      <c r="A248" s="9" t="s">
        <v>7620</v>
      </c>
      <c r="B248" s="9" t="s">
        <v>4942</v>
      </c>
      <c r="C248" s="11">
        <v>213</v>
      </c>
      <c r="D248" s="11">
        <v>1246</v>
      </c>
      <c r="E248" s="11">
        <v>96</v>
      </c>
      <c r="F248" s="260">
        <v>5000</v>
      </c>
      <c r="G248" s="263" t="s">
        <v>789</v>
      </c>
      <c r="H248" s="9" t="s">
        <v>1257</v>
      </c>
      <c r="I248" s="9" t="s">
        <v>112</v>
      </c>
      <c r="J248" s="9"/>
      <c r="K248" s="11" t="s">
        <v>0</v>
      </c>
      <c r="L248" s="252">
        <v>10000</v>
      </c>
      <c r="M248" s="21">
        <v>2</v>
      </c>
      <c r="N248" s="21">
        <v>0.4</v>
      </c>
      <c r="P248" s="11" t="s">
        <v>4167</v>
      </c>
      <c r="Q248" s="11" t="s">
        <v>8531</v>
      </c>
      <c r="R248" s="150"/>
      <c r="T248" s="21">
        <f>IF(P248='Menu tendina'!A$5,0,IF(P248='Menu tendina'!A$4,'3. SIP'!N248/2,IF(P248='Menu tendina'!A$3,'3. SIP'!N248,IF(P248='Menu tendina'!A$2,'3. SIP'!M248,0))))</f>
        <v>2</v>
      </c>
    </row>
    <row r="249" spans="1:20" x14ac:dyDescent="0.25">
      <c r="A249" s="9" t="s">
        <v>7620</v>
      </c>
      <c r="B249" s="9" t="s">
        <v>4942</v>
      </c>
      <c r="C249" s="11">
        <v>214</v>
      </c>
      <c r="D249" s="11">
        <v>1247</v>
      </c>
      <c r="E249" s="11">
        <v>97</v>
      </c>
      <c r="F249" s="260">
        <v>10000</v>
      </c>
      <c r="G249" s="263" t="s">
        <v>789</v>
      </c>
      <c r="H249" s="9" t="s">
        <v>1257</v>
      </c>
      <c r="I249" s="9" t="s">
        <v>112</v>
      </c>
      <c r="J249" s="9"/>
      <c r="K249" s="11" t="s">
        <v>0</v>
      </c>
      <c r="L249" s="252">
        <v>10000</v>
      </c>
      <c r="M249" s="21">
        <v>6</v>
      </c>
      <c r="N249" s="21">
        <v>0.4</v>
      </c>
      <c r="P249" s="11" t="s">
        <v>4167</v>
      </c>
      <c r="Q249" s="11" t="s">
        <v>8531</v>
      </c>
      <c r="R249" s="150"/>
      <c r="T249" s="21">
        <f>IF(P249='Menu tendina'!A$5,0,IF(P249='Menu tendina'!A$4,'3. SIP'!N249/2,IF(P249='Menu tendina'!A$3,'3. SIP'!N249,IF(P249='Menu tendina'!A$2,'3. SIP'!M249,0))))</f>
        <v>6</v>
      </c>
    </row>
    <row r="250" spans="1:20" x14ac:dyDescent="0.25">
      <c r="A250" s="9" t="s">
        <v>7620</v>
      </c>
      <c r="B250" s="9" t="s">
        <v>4942</v>
      </c>
      <c r="C250" s="11">
        <v>215</v>
      </c>
      <c r="D250" s="11">
        <v>1248</v>
      </c>
      <c r="E250" s="11">
        <v>98</v>
      </c>
      <c r="F250" s="260">
        <v>15000</v>
      </c>
      <c r="G250" s="263" t="s">
        <v>789</v>
      </c>
      <c r="H250" s="9" t="s">
        <v>1257</v>
      </c>
      <c r="I250" s="9" t="s">
        <v>112</v>
      </c>
      <c r="J250" s="9"/>
      <c r="K250" s="11" t="s">
        <v>0</v>
      </c>
      <c r="L250" s="252">
        <v>1600</v>
      </c>
      <c r="M250" s="21">
        <v>12</v>
      </c>
      <c r="N250" s="21">
        <v>1</v>
      </c>
      <c r="P250" s="11" t="s">
        <v>4167</v>
      </c>
      <c r="Q250" s="11" t="s">
        <v>8531</v>
      </c>
      <c r="R250" s="150"/>
      <c r="T250" s="21">
        <f>IF(P250='Menu tendina'!A$5,0,IF(P250='Menu tendina'!A$4,'3. SIP'!N250/2,IF(P250='Menu tendina'!A$3,'3. SIP'!N250,IF(P250='Menu tendina'!A$2,'3. SIP'!M250,0))))</f>
        <v>12</v>
      </c>
    </row>
    <row r="251" spans="1:20" x14ac:dyDescent="0.25">
      <c r="A251" s="9" t="s">
        <v>7620</v>
      </c>
      <c r="B251" s="9" t="s">
        <v>4942</v>
      </c>
      <c r="C251" s="11">
        <v>216</v>
      </c>
      <c r="D251" s="11">
        <v>1249</v>
      </c>
      <c r="E251" s="11">
        <v>99</v>
      </c>
      <c r="F251" s="260">
        <v>2000</v>
      </c>
      <c r="G251" s="263" t="s">
        <v>789</v>
      </c>
      <c r="H251" s="9" t="s">
        <v>1257</v>
      </c>
      <c r="I251" s="9" t="s">
        <v>173</v>
      </c>
      <c r="J251" s="9"/>
      <c r="K251" s="11" t="s">
        <v>0</v>
      </c>
      <c r="L251" s="252">
        <v>3800</v>
      </c>
      <c r="M251" s="21">
        <v>2</v>
      </c>
      <c r="N251" s="21">
        <v>0.4</v>
      </c>
      <c r="P251" s="11" t="s">
        <v>4167</v>
      </c>
      <c r="Q251" s="11" t="s">
        <v>8531</v>
      </c>
      <c r="R251" s="150"/>
      <c r="T251" s="21">
        <f>IF(P251='Menu tendina'!A$5,0,IF(P251='Menu tendina'!A$4,'3. SIP'!N251/2,IF(P251='Menu tendina'!A$3,'3. SIP'!N251,IF(P251='Menu tendina'!A$2,'3. SIP'!M251,0))))</f>
        <v>2</v>
      </c>
    </row>
    <row r="252" spans="1:20" x14ac:dyDescent="0.25">
      <c r="A252" s="9" t="s">
        <v>7620</v>
      </c>
      <c r="B252" s="9" t="s">
        <v>4942</v>
      </c>
      <c r="C252" s="11">
        <v>217</v>
      </c>
      <c r="D252" s="11">
        <v>1250</v>
      </c>
      <c r="E252" s="11">
        <v>100</v>
      </c>
      <c r="F252" s="260">
        <v>2000</v>
      </c>
      <c r="G252" s="263" t="s">
        <v>789</v>
      </c>
      <c r="H252" s="9" t="s">
        <v>1257</v>
      </c>
      <c r="I252" s="9" t="s">
        <v>158</v>
      </c>
      <c r="J252" s="9"/>
      <c r="K252" s="11" t="s">
        <v>0</v>
      </c>
      <c r="L252" s="252">
        <v>1100</v>
      </c>
      <c r="M252" s="21">
        <v>15</v>
      </c>
      <c r="N252" s="21">
        <v>1.5</v>
      </c>
      <c r="P252" s="11" t="s">
        <v>4167</v>
      </c>
      <c r="Q252" s="11" t="s">
        <v>8531</v>
      </c>
      <c r="R252" s="150"/>
      <c r="T252" s="21">
        <f>IF(P252='Menu tendina'!A$5,0,IF(P252='Menu tendina'!A$4,'3. SIP'!N252/2,IF(P252='Menu tendina'!A$3,'3. SIP'!N252,IF(P252='Menu tendina'!A$2,'3. SIP'!M252,0))))</f>
        <v>15</v>
      </c>
    </row>
    <row r="253" spans="1:20" x14ac:dyDescent="0.25">
      <c r="A253" s="9" t="s">
        <v>7620</v>
      </c>
      <c r="B253" s="9" t="s">
        <v>4942</v>
      </c>
      <c r="C253" s="11">
        <v>218</v>
      </c>
      <c r="D253" s="11">
        <v>1251</v>
      </c>
      <c r="E253" s="11">
        <v>101</v>
      </c>
      <c r="F253" s="260">
        <v>5000</v>
      </c>
      <c r="G253" s="263" t="s">
        <v>789</v>
      </c>
      <c r="H253" s="9" t="s">
        <v>1257</v>
      </c>
      <c r="I253" s="9" t="s">
        <v>158</v>
      </c>
      <c r="J253" s="9"/>
      <c r="K253" s="11" t="s">
        <v>0</v>
      </c>
      <c r="L253" s="252">
        <v>10000</v>
      </c>
      <c r="M253" s="21">
        <v>12</v>
      </c>
      <c r="N253" s="21">
        <v>0.4</v>
      </c>
      <c r="P253" s="11" t="s">
        <v>4167</v>
      </c>
      <c r="Q253" s="11" t="s">
        <v>8531</v>
      </c>
      <c r="R253" s="150"/>
      <c r="T253" s="21">
        <f>IF(P253='Menu tendina'!A$5,0,IF(P253='Menu tendina'!A$4,'3. SIP'!N253/2,IF(P253='Menu tendina'!A$3,'3. SIP'!N253,IF(P253='Menu tendina'!A$2,'3. SIP'!M253,0))))</f>
        <v>12</v>
      </c>
    </row>
    <row r="254" spans="1:20" x14ac:dyDescent="0.25">
      <c r="A254" s="9" t="s">
        <v>7620</v>
      </c>
      <c r="B254" s="9" t="s">
        <v>4942</v>
      </c>
      <c r="C254" s="11">
        <v>219</v>
      </c>
      <c r="D254" s="11">
        <v>1252</v>
      </c>
      <c r="E254" s="11">
        <v>102</v>
      </c>
      <c r="F254" s="260">
        <v>10000</v>
      </c>
      <c r="G254" s="263" t="s">
        <v>789</v>
      </c>
      <c r="H254" s="9" t="s">
        <v>1257</v>
      </c>
      <c r="I254" s="9" t="s">
        <v>158</v>
      </c>
      <c r="J254" s="9"/>
      <c r="K254" s="11" t="s">
        <v>0</v>
      </c>
      <c r="L254" s="252">
        <v>10000</v>
      </c>
      <c r="M254" s="21">
        <v>15</v>
      </c>
      <c r="N254" s="21">
        <v>0.4</v>
      </c>
      <c r="P254" s="11" t="s">
        <v>4167</v>
      </c>
      <c r="Q254" s="11" t="s">
        <v>8531</v>
      </c>
      <c r="R254" s="150"/>
      <c r="T254" s="21">
        <f>IF(P254='Menu tendina'!A$5,0,IF(P254='Menu tendina'!A$4,'3. SIP'!N254/2,IF(P254='Menu tendina'!A$3,'3. SIP'!N254,IF(P254='Menu tendina'!A$2,'3. SIP'!M254,0))))</f>
        <v>15</v>
      </c>
    </row>
    <row r="255" spans="1:20" x14ac:dyDescent="0.25">
      <c r="A255" s="9" t="s">
        <v>7620</v>
      </c>
      <c r="B255" s="9" t="s">
        <v>4942</v>
      </c>
      <c r="C255" s="11">
        <v>220</v>
      </c>
      <c r="D255" s="11">
        <v>1253</v>
      </c>
      <c r="E255" s="11">
        <v>103</v>
      </c>
      <c r="F255" s="260">
        <v>15000</v>
      </c>
      <c r="G255" s="263" t="s">
        <v>789</v>
      </c>
      <c r="H255" s="9" t="s">
        <v>1257</v>
      </c>
      <c r="I255" s="9" t="s">
        <v>158</v>
      </c>
      <c r="J255" s="9"/>
      <c r="K255" s="11" t="s">
        <v>0</v>
      </c>
      <c r="L255" s="252">
        <v>2200</v>
      </c>
      <c r="M255" s="21">
        <v>12</v>
      </c>
      <c r="N255" s="21">
        <v>0.8</v>
      </c>
      <c r="P255" s="11" t="s">
        <v>4167</v>
      </c>
      <c r="Q255" s="11" t="s">
        <v>8531</v>
      </c>
      <c r="R255" s="150"/>
      <c r="T255" s="21">
        <f>IF(P255='Menu tendina'!A$5,0,IF(P255='Menu tendina'!A$4,'3. SIP'!N255/2,IF(P255='Menu tendina'!A$3,'3. SIP'!N255,IF(P255='Menu tendina'!A$2,'3. SIP'!M255,0))))</f>
        <v>12</v>
      </c>
    </row>
    <row r="256" spans="1:20" x14ac:dyDescent="0.25">
      <c r="A256" s="9" t="s">
        <v>7620</v>
      </c>
      <c r="B256" s="9" t="s">
        <v>4942</v>
      </c>
      <c r="C256" s="11">
        <v>221</v>
      </c>
      <c r="D256" s="11">
        <v>1254</v>
      </c>
      <c r="E256" s="11">
        <v>104</v>
      </c>
      <c r="F256" s="260">
        <v>5000</v>
      </c>
      <c r="G256" s="263" t="s">
        <v>838</v>
      </c>
      <c r="H256" s="9" t="s">
        <v>1257</v>
      </c>
      <c r="I256" s="9" t="s">
        <v>112</v>
      </c>
      <c r="J256" s="9"/>
      <c r="K256" s="11" t="s">
        <v>0</v>
      </c>
      <c r="L256" s="252">
        <v>10000</v>
      </c>
      <c r="M256" s="21">
        <v>2</v>
      </c>
      <c r="N256" s="21">
        <v>0.2</v>
      </c>
      <c r="P256" s="11" t="s">
        <v>4167</v>
      </c>
      <c r="Q256" s="11" t="s">
        <v>8531</v>
      </c>
      <c r="R256" s="150"/>
      <c r="T256" s="21">
        <f>IF(P256='Menu tendina'!A$5,0,IF(P256='Menu tendina'!A$4,'3. SIP'!N256/2,IF(P256='Menu tendina'!A$3,'3. SIP'!N256,IF(P256='Menu tendina'!A$2,'3. SIP'!M256,0))))</f>
        <v>2</v>
      </c>
    </row>
    <row r="257" spans="1:20" x14ac:dyDescent="0.25">
      <c r="A257" s="9" t="s">
        <v>7620</v>
      </c>
      <c r="B257" s="9" t="s">
        <v>4942</v>
      </c>
      <c r="C257" s="11">
        <v>222</v>
      </c>
      <c r="D257" s="11">
        <v>1255</v>
      </c>
      <c r="E257" s="11">
        <v>105</v>
      </c>
      <c r="F257" s="260">
        <v>10000</v>
      </c>
      <c r="G257" s="263" t="s">
        <v>838</v>
      </c>
      <c r="H257" s="9" t="s">
        <v>1257</v>
      </c>
      <c r="I257" s="9" t="s">
        <v>112</v>
      </c>
      <c r="J257" s="9"/>
      <c r="K257" s="11" t="s">
        <v>0</v>
      </c>
      <c r="L257" s="252">
        <v>10000</v>
      </c>
      <c r="M257" s="21">
        <v>3</v>
      </c>
      <c r="N257" s="21">
        <v>0.2</v>
      </c>
      <c r="P257" s="11" t="s">
        <v>4167</v>
      </c>
      <c r="Q257" s="11" t="s">
        <v>8532</v>
      </c>
      <c r="R257" s="150"/>
      <c r="T257" s="21">
        <f>IF(P257='Menu tendina'!A$5,0,IF(P257='Menu tendina'!A$4,'3. SIP'!N257/2,IF(P257='Menu tendina'!A$3,'3. SIP'!N257,IF(P257='Menu tendina'!A$2,'3. SIP'!M257,0))))</f>
        <v>3</v>
      </c>
    </row>
    <row r="258" spans="1:20" x14ac:dyDescent="0.25">
      <c r="A258" s="9" t="s">
        <v>7620</v>
      </c>
      <c r="B258" s="9" t="s">
        <v>4942</v>
      </c>
      <c r="C258" s="11">
        <v>223</v>
      </c>
      <c r="D258" s="11">
        <v>1256</v>
      </c>
      <c r="E258" s="11">
        <v>106</v>
      </c>
      <c r="F258" s="260">
        <v>15000</v>
      </c>
      <c r="G258" s="263" t="s">
        <v>838</v>
      </c>
      <c r="H258" s="9" t="s">
        <v>1257</v>
      </c>
      <c r="I258" s="9" t="s">
        <v>112</v>
      </c>
      <c r="J258" s="9"/>
      <c r="K258" s="11" t="s">
        <v>0</v>
      </c>
      <c r="L258" s="252">
        <v>3000</v>
      </c>
      <c r="M258" s="21">
        <v>6</v>
      </c>
      <c r="N258" s="21">
        <v>0.2</v>
      </c>
      <c r="P258" s="11" t="s">
        <v>4167</v>
      </c>
      <c r="Q258" s="11" t="s">
        <v>8531</v>
      </c>
      <c r="R258" s="150"/>
      <c r="T258" s="21">
        <f>IF(P258='Menu tendina'!A$5,0,IF(P258='Menu tendina'!A$4,'3. SIP'!N258/2,IF(P258='Menu tendina'!A$3,'3. SIP'!N258,IF(P258='Menu tendina'!A$2,'3. SIP'!M258,0))))</f>
        <v>6</v>
      </c>
    </row>
    <row r="259" spans="1:20" x14ac:dyDescent="0.25">
      <c r="A259" s="9" t="s">
        <v>7620</v>
      </c>
      <c r="B259" s="9" t="s">
        <v>4942</v>
      </c>
      <c r="C259" s="11">
        <v>224</v>
      </c>
      <c r="D259" s="11">
        <v>1257</v>
      </c>
      <c r="E259" s="11">
        <v>107</v>
      </c>
      <c r="F259" s="260">
        <v>5000</v>
      </c>
      <c r="G259" s="263" t="s">
        <v>838</v>
      </c>
      <c r="H259" s="9" t="s">
        <v>1257</v>
      </c>
      <c r="I259" s="9" t="s">
        <v>158</v>
      </c>
      <c r="J259" s="9"/>
      <c r="K259" s="11" t="s">
        <v>0</v>
      </c>
      <c r="L259" s="252">
        <v>10000</v>
      </c>
      <c r="M259" s="21">
        <v>5</v>
      </c>
      <c r="N259" s="21">
        <v>0.2</v>
      </c>
      <c r="P259" s="11" t="s">
        <v>4167</v>
      </c>
      <c r="Q259" s="11" t="s">
        <v>8531</v>
      </c>
      <c r="R259" s="150"/>
      <c r="T259" s="21">
        <f>IF(P259='Menu tendina'!A$5,0,IF(P259='Menu tendina'!A$4,'3. SIP'!N259/2,IF(P259='Menu tendina'!A$3,'3. SIP'!N259,IF(P259='Menu tendina'!A$2,'3. SIP'!M259,0))))</f>
        <v>5</v>
      </c>
    </row>
    <row r="260" spans="1:20" x14ac:dyDescent="0.25">
      <c r="A260" s="9" t="s">
        <v>7620</v>
      </c>
      <c r="B260" s="9" t="s">
        <v>4942</v>
      </c>
      <c r="C260" s="11">
        <v>225</v>
      </c>
      <c r="D260" s="11">
        <v>1258</v>
      </c>
      <c r="E260" s="11">
        <v>108</v>
      </c>
      <c r="F260" s="260">
        <v>10000</v>
      </c>
      <c r="G260" s="263" t="s">
        <v>838</v>
      </c>
      <c r="H260" s="9" t="s">
        <v>1257</v>
      </c>
      <c r="I260" s="9" t="s">
        <v>158</v>
      </c>
      <c r="J260" s="9"/>
      <c r="K260" s="11" t="s">
        <v>0</v>
      </c>
      <c r="L260" s="252">
        <v>10000</v>
      </c>
      <c r="M260" s="21">
        <v>8</v>
      </c>
      <c r="N260" s="21">
        <v>0.2</v>
      </c>
      <c r="P260" s="11" t="s">
        <v>4167</v>
      </c>
      <c r="Q260" s="11" t="s">
        <v>8531</v>
      </c>
      <c r="R260" s="150"/>
      <c r="T260" s="21">
        <f>IF(P260='Menu tendina'!A$5,0,IF(P260='Menu tendina'!A$4,'3. SIP'!N260/2,IF(P260='Menu tendina'!A$3,'3. SIP'!N260,IF(P260='Menu tendina'!A$2,'3. SIP'!M260,0))))</f>
        <v>8</v>
      </c>
    </row>
    <row r="261" spans="1:20" x14ac:dyDescent="0.25">
      <c r="A261" s="9" t="s">
        <v>7620</v>
      </c>
      <c r="B261" s="9" t="s">
        <v>4942</v>
      </c>
      <c r="C261" s="11">
        <v>226</v>
      </c>
      <c r="D261" s="11">
        <v>1259</v>
      </c>
      <c r="E261" s="11">
        <v>109</v>
      </c>
      <c r="F261" s="260">
        <v>15000</v>
      </c>
      <c r="G261" s="263" t="s">
        <v>838</v>
      </c>
      <c r="H261" s="9" t="s">
        <v>1257</v>
      </c>
      <c r="I261" s="9" t="s">
        <v>158</v>
      </c>
      <c r="J261" s="9"/>
      <c r="K261" s="11" t="s">
        <v>0</v>
      </c>
      <c r="L261" s="252">
        <v>4000</v>
      </c>
      <c r="M261" s="21">
        <v>13</v>
      </c>
      <c r="N261" s="21">
        <v>0.2</v>
      </c>
      <c r="P261" s="11" t="s">
        <v>4167</v>
      </c>
      <c r="Q261" s="11" t="s">
        <v>8531</v>
      </c>
      <c r="R261" s="150"/>
      <c r="T261" s="21">
        <f>IF(P261='Menu tendina'!A$5,0,IF(P261='Menu tendina'!A$4,'3. SIP'!N261/2,IF(P261='Menu tendina'!A$3,'3. SIP'!N261,IF(P261='Menu tendina'!A$2,'3. SIP'!M261,0))))</f>
        <v>13</v>
      </c>
    </row>
    <row r="262" spans="1:20" x14ac:dyDescent="0.25">
      <c r="A262" s="9" t="s">
        <v>7620</v>
      </c>
      <c r="B262" s="9" t="s">
        <v>4942</v>
      </c>
      <c r="C262" s="11">
        <v>227</v>
      </c>
      <c r="D262" s="11">
        <v>1268</v>
      </c>
      <c r="E262" s="11">
        <v>110</v>
      </c>
      <c r="F262" s="260">
        <v>5000</v>
      </c>
      <c r="G262" s="263" t="s">
        <v>916</v>
      </c>
      <c r="H262" s="9" t="s">
        <v>1257</v>
      </c>
      <c r="I262" s="9" t="s">
        <v>112</v>
      </c>
      <c r="J262" s="9"/>
      <c r="K262" s="11" t="s">
        <v>0</v>
      </c>
      <c r="L262" s="252">
        <v>3000</v>
      </c>
      <c r="M262" s="21">
        <v>25</v>
      </c>
      <c r="N262" s="21">
        <v>0.2</v>
      </c>
      <c r="P262" s="11" t="s">
        <v>4167</v>
      </c>
      <c r="Q262" s="11" t="s">
        <v>8531</v>
      </c>
      <c r="R262" s="150"/>
      <c r="T262" s="21">
        <f>IF(P262='Menu tendina'!A$5,0,IF(P262='Menu tendina'!A$4,'3. SIP'!N262/2,IF(P262='Menu tendina'!A$3,'3. SIP'!N262,IF(P262='Menu tendina'!A$2,'3. SIP'!M262,0))))</f>
        <v>25</v>
      </c>
    </row>
    <row r="263" spans="1:20" x14ac:dyDescent="0.25">
      <c r="A263" s="9" t="s">
        <v>7620</v>
      </c>
      <c r="B263" s="9" t="s">
        <v>4942</v>
      </c>
      <c r="C263" s="11">
        <v>228</v>
      </c>
      <c r="D263" s="11">
        <v>1269</v>
      </c>
      <c r="E263" s="11">
        <v>111</v>
      </c>
      <c r="F263" s="260">
        <v>10000</v>
      </c>
      <c r="G263" s="263" t="s">
        <v>916</v>
      </c>
      <c r="H263" s="9" t="s">
        <v>1257</v>
      </c>
      <c r="I263" s="9" t="s">
        <v>112</v>
      </c>
      <c r="J263" s="9"/>
      <c r="K263" s="11" t="s">
        <v>0</v>
      </c>
      <c r="L263" s="252">
        <v>700</v>
      </c>
      <c r="M263" s="21">
        <v>30</v>
      </c>
      <c r="N263" s="21">
        <v>0.6</v>
      </c>
      <c r="P263" s="11" t="s">
        <v>4167</v>
      </c>
      <c r="Q263" s="11" t="s">
        <v>8531</v>
      </c>
      <c r="R263" s="150"/>
      <c r="T263" s="21">
        <f>IF(P263='Menu tendina'!A$5,0,IF(P263='Menu tendina'!A$4,'3. SIP'!N263/2,IF(P263='Menu tendina'!A$3,'3. SIP'!N263,IF(P263='Menu tendina'!A$2,'3. SIP'!M263,0))))</f>
        <v>30</v>
      </c>
    </row>
    <row r="264" spans="1:20" x14ac:dyDescent="0.25">
      <c r="A264" s="9" t="s">
        <v>7621</v>
      </c>
      <c r="B264" s="9" t="s">
        <v>4942</v>
      </c>
      <c r="C264" s="11">
        <v>229</v>
      </c>
      <c r="D264" s="11">
        <v>2262</v>
      </c>
      <c r="E264" s="11">
        <v>119</v>
      </c>
      <c r="F264" s="260">
        <v>5000</v>
      </c>
      <c r="G264" s="263" t="s">
        <v>652</v>
      </c>
      <c r="H264" s="9" t="s">
        <v>1261</v>
      </c>
      <c r="I264" s="9" t="s">
        <v>112</v>
      </c>
      <c r="J264" s="9"/>
      <c r="K264" s="11" t="s">
        <v>0</v>
      </c>
      <c r="L264" s="252">
        <v>115</v>
      </c>
      <c r="M264" s="21">
        <v>20</v>
      </c>
      <c r="N264" s="21">
        <v>1.5</v>
      </c>
      <c r="P264" s="11" t="s">
        <v>4167</v>
      </c>
      <c r="Q264" s="11" t="s">
        <v>8531</v>
      </c>
      <c r="R264" s="150"/>
      <c r="T264" s="21">
        <f>IF(P264='Menu tendina'!A$5,0,IF(P264='Menu tendina'!A$4,'3. SIP'!N264/2,IF(P264='Menu tendina'!A$3,'3. SIP'!N264,IF(P264='Menu tendina'!A$2,'3. SIP'!M264,0))))</f>
        <v>20</v>
      </c>
    </row>
    <row r="265" spans="1:20" x14ac:dyDescent="0.25">
      <c r="A265" s="9" t="s">
        <v>7621</v>
      </c>
      <c r="B265" s="9" t="s">
        <v>4942</v>
      </c>
      <c r="C265" s="11">
        <v>230</v>
      </c>
      <c r="D265" s="11">
        <v>2263</v>
      </c>
      <c r="E265" s="11">
        <v>120</v>
      </c>
      <c r="F265" s="260">
        <v>10000</v>
      </c>
      <c r="G265" s="263" t="s">
        <v>652</v>
      </c>
      <c r="H265" s="9" t="s">
        <v>1261</v>
      </c>
      <c r="I265" s="9" t="s">
        <v>112</v>
      </c>
      <c r="J265" s="9"/>
      <c r="K265" s="11" t="s">
        <v>0</v>
      </c>
      <c r="L265" s="252">
        <v>115</v>
      </c>
      <c r="M265" s="21">
        <v>35</v>
      </c>
      <c r="N265" s="21">
        <v>2</v>
      </c>
      <c r="P265" s="11" t="s">
        <v>4167</v>
      </c>
      <c r="Q265" s="11" t="s">
        <v>8531</v>
      </c>
      <c r="R265" s="150"/>
      <c r="T265" s="21">
        <f>IF(P265='Menu tendina'!A$5,0,IF(P265='Menu tendina'!A$4,'3. SIP'!N265/2,IF(P265='Menu tendina'!A$3,'3. SIP'!N265,IF(P265='Menu tendina'!A$2,'3. SIP'!M265,0))))</f>
        <v>35</v>
      </c>
    </row>
    <row r="266" spans="1:20" x14ac:dyDescent="0.25">
      <c r="A266" s="9" t="s">
        <v>7621</v>
      </c>
      <c r="B266" s="9" t="s">
        <v>4942</v>
      </c>
      <c r="C266" s="11">
        <v>231</v>
      </c>
      <c r="D266" s="11">
        <v>2264</v>
      </c>
      <c r="E266" s="11">
        <v>121</v>
      </c>
      <c r="F266" s="260">
        <v>5000</v>
      </c>
      <c r="G266" s="263" t="s">
        <v>652</v>
      </c>
      <c r="H266" s="9" t="s">
        <v>1262</v>
      </c>
      <c r="I266" s="9" t="s">
        <v>112</v>
      </c>
      <c r="J266" s="9"/>
      <c r="K266" s="11" t="s">
        <v>0</v>
      </c>
      <c r="L266" s="252">
        <v>200</v>
      </c>
      <c r="M266" s="21">
        <v>18</v>
      </c>
      <c r="N266" s="21">
        <v>1.3</v>
      </c>
      <c r="P266" s="11" t="s">
        <v>4167</v>
      </c>
      <c r="Q266" s="11" t="s">
        <v>8531</v>
      </c>
      <c r="R266" s="150"/>
      <c r="T266" s="21">
        <f>IF(P266='Menu tendina'!A$5,0,IF(P266='Menu tendina'!A$4,'3. SIP'!N266/2,IF(P266='Menu tendina'!A$3,'3. SIP'!N266,IF(P266='Menu tendina'!A$2,'3. SIP'!M266,0))))</f>
        <v>18</v>
      </c>
    </row>
    <row r="267" spans="1:20" x14ac:dyDescent="0.25">
      <c r="A267" s="9" t="s">
        <v>7621</v>
      </c>
      <c r="B267" s="9" t="s">
        <v>4942</v>
      </c>
      <c r="C267" s="11">
        <v>232</v>
      </c>
      <c r="D267" s="11">
        <v>2265</v>
      </c>
      <c r="E267" s="11">
        <v>122</v>
      </c>
      <c r="F267" s="260">
        <v>5000</v>
      </c>
      <c r="G267" s="263" t="s">
        <v>652</v>
      </c>
      <c r="H267" s="9" t="s">
        <v>1263</v>
      </c>
      <c r="I267" s="9" t="s">
        <v>173</v>
      </c>
      <c r="J267" s="9"/>
      <c r="K267" s="11" t="s">
        <v>0</v>
      </c>
      <c r="L267" s="252">
        <v>15</v>
      </c>
      <c r="M267" s="21">
        <v>12</v>
      </c>
      <c r="N267" s="21">
        <v>3</v>
      </c>
      <c r="P267" s="11" t="s">
        <v>4167</v>
      </c>
      <c r="Q267" s="11" t="s">
        <v>8531</v>
      </c>
      <c r="R267" s="150"/>
      <c r="T267" s="21">
        <f>IF(P267='Menu tendina'!A$5,0,IF(P267='Menu tendina'!A$4,'3. SIP'!N267/2,IF(P267='Menu tendina'!A$3,'3. SIP'!N267,IF(P267='Menu tendina'!A$2,'3. SIP'!M267,0))))</f>
        <v>12</v>
      </c>
    </row>
    <row r="268" spans="1:20" x14ac:dyDescent="0.25">
      <c r="A268" s="9" t="s">
        <v>7621</v>
      </c>
      <c r="B268" s="9" t="s">
        <v>4942</v>
      </c>
      <c r="C268" s="11">
        <v>233</v>
      </c>
      <c r="D268" s="11">
        <v>2266</v>
      </c>
      <c r="E268" s="11">
        <v>123</v>
      </c>
      <c r="F268" s="260">
        <v>10000</v>
      </c>
      <c r="G268" s="263" t="s">
        <v>652</v>
      </c>
      <c r="H268" s="9" t="s">
        <v>1264</v>
      </c>
      <c r="I268" s="9" t="s">
        <v>112</v>
      </c>
      <c r="J268" s="9"/>
      <c r="K268" s="11" t="s">
        <v>0</v>
      </c>
      <c r="L268" s="252">
        <v>100</v>
      </c>
      <c r="M268" s="21">
        <v>30</v>
      </c>
      <c r="N268" s="21">
        <v>1.3</v>
      </c>
      <c r="P268" s="11" t="s">
        <v>4167</v>
      </c>
      <c r="Q268" s="11" t="s">
        <v>8531</v>
      </c>
      <c r="R268" s="150"/>
      <c r="T268" s="21">
        <f>IF(P268='Menu tendina'!A$5,0,IF(P268='Menu tendina'!A$4,'3. SIP'!N268/2,IF(P268='Menu tendina'!A$3,'3. SIP'!N268,IF(P268='Menu tendina'!A$2,'3. SIP'!M268,0))))</f>
        <v>30</v>
      </c>
    </row>
    <row r="269" spans="1:20" x14ac:dyDescent="0.25">
      <c r="A269" s="9" t="s">
        <v>7621</v>
      </c>
      <c r="B269" s="9" t="s">
        <v>4942</v>
      </c>
      <c r="C269" s="11">
        <v>234</v>
      </c>
      <c r="D269" s="11">
        <v>2267</v>
      </c>
      <c r="E269" s="11">
        <v>124</v>
      </c>
      <c r="F269" s="260">
        <v>10000</v>
      </c>
      <c r="G269" s="263" t="s">
        <v>652</v>
      </c>
      <c r="H269" s="9" t="s">
        <v>1265</v>
      </c>
      <c r="I269" s="9" t="s">
        <v>112</v>
      </c>
      <c r="J269" s="9"/>
      <c r="K269" s="11" t="s">
        <v>0</v>
      </c>
      <c r="L269" s="252">
        <v>100</v>
      </c>
      <c r="M269" s="21">
        <v>18</v>
      </c>
      <c r="N269" s="21">
        <v>1.5</v>
      </c>
      <c r="P269" s="11" t="s">
        <v>4167</v>
      </c>
      <c r="Q269" s="11" t="s">
        <v>8531</v>
      </c>
      <c r="R269" s="150"/>
      <c r="T269" s="21">
        <f>IF(P269='Menu tendina'!A$5,0,IF(P269='Menu tendina'!A$4,'3. SIP'!N269/2,IF(P269='Menu tendina'!A$3,'3. SIP'!N269,IF(P269='Menu tendina'!A$2,'3. SIP'!M269,0))))</f>
        <v>18</v>
      </c>
    </row>
    <row r="270" spans="1:20" x14ac:dyDescent="0.25">
      <c r="A270" s="9" t="s">
        <v>7621</v>
      </c>
      <c r="B270" s="9" t="s">
        <v>4942</v>
      </c>
      <c r="C270" s="11">
        <v>235</v>
      </c>
      <c r="D270" s="11">
        <v>2268</v>
      </c>
      <c r="E270" s="11">
        <v>125</v>
      </c>
      <c r="F270" s="260">
        <v>5000</v>
      </c>
      <c r="G270" s="263" t="s">
        <v>652</v>
      </c>
      <c r="H270" s="9" t="s">
        <v>1243</v>
      </c>
      <c r="I270" s="9" t="s">
        <v>173</v>
      </c>
      <c r="J270" s="9"/>
      <c r="K270" s="11" t="s">
        <v>0</v>
      </c>
      <c r="L270" s="252">
        <v>250</v>
      </c>
      <c r="M270" s="21">
        <v>10</v>
      </c>
      <c r="N270" s="21">
        <v>0.5</v>
      </c>
      <c r="P270" s="11" t="s">
        <v>4167</v>
      </c>
      <c r="Q270" s="11" t="s">
        <v>8531</v>
      </c>
      <c r="R270" s="150"/>
      <c r="T270" s="21">
        <f>IF(P270='Menu tendina'!A$5,0,IF(P270='Menu tendina'!A$4,'3. SIP'!N270/2,IF(P270='Menu tendina'!A$3,'3. SIP'!N270,IF(P270='Menu tendina'!A$2,'3. SIP'!M270,0))))</f>
        <v>10</v>
      </c>
    </row>
    <row r="271" spans="1:20" x14ac:dyDescent="0.25">
      <c r="A271" s="9" t="s">
        <v>7621</v>
      </c>
      <c r="B271" s="9" t="s">
        <v>4942</v>
      </c>
      <c r="C271" s="11">
        <v>236</v>
      </c>
      <c r="D271" s="11">
        <v>2269</v>
      </c>
      <c r="E271" s="11">
        <v>126</v>
      </c>
      <c r="F271" s="260">
        <v>10000</v>
      </c>
      <c r="G271" s="263" t="s">
        <v>652</v>
      </c>
      <c r="H271" s="9" t="s">
        <v>1243</v>
      </c>
      <c r="I271" s="9" t="s">
        <v>173</v>
      </c>
      <c r="J271" s="9"/>
      <c r="K271" s="11" t="s">
        <v>0</v>
      </c>
      <c r="L271" s="252">
        <v>250</v>
      </c>
      <c r="M271" s="21">
        <v>15</v>
      </c>
      <c r="N271" s="21">
        <v>0.5</v>
      </c>
      <c r="P271" s="11" t="s">
        <v>4167</v>
      </c>
      <c r="Q271" s="11" t="s">
        <v>8531</v>
      </c>
      <c r="R271" s="150"/>
      <c r="T271" s="21">
        <f>IF(P271='Menu tendina'!A$5,0,IF(P271='Menu tendina'!A$4,'3. SIP'!N271/2,IF(P271='Menu tendina'!A$3,'3. SIP'!N271,IF(P271='Menu tendina'!A$2,'3. SIP'!M271,0))))</f>
        <v>15</v>
      </c>
    </row>
    <row r="272" spans="1:20" x14ac:dyDescent="0.25">
      <c r="A272" s="9" t="s">
        <v>7621</v>
      </c>
      <c r="B272" s="9" t="s">
        <v>4942</v>
      </c>
      <c r="C272" s="11">
        <v>237</v>
      </c>
      <c r="D272" s="11">
        <v>2270</v>
      </c>
      <c r="E272" s="11">
        <v>127</v>
      </c>
      <c r="F272" s="260">
        <v>5000</v>
      </c>
      <c r="G272" s="263" t="s">
        <v>652</v>
      </c>
      <c r="H272" s="9" t="s">
        <v>1266</v>
      </c>
      <c r="I272" s="9" t="s">
        <v>173</v>
      </c>
      <c r="J272" s="9"/>
      <c r="K272" s="11" t="s">
        <v>0</v>
      </c>
      <c r="L272" s="252">
        <v>97</v>
      </c>
      <c r="M272" s="21">
        <v>15</v>
      </c>
      <c r="N272" s="21">
        <v>1.5</v>
      </c>
      <c r="P272" s="11" t="s">
        <v>4167</v>
      </c>
      <c r="Q272" s="11" t="s">
        <v>8531</v>
      </c>
      <c r="R272" s="150"/>
      <c r="T272" s="21">
        <f>IF(P272='Menu tendina'!A$5,0,IF(P272='Menu tendina'!A$4,'3. SIP'!N272/2,IF(P272='Menu tendina'!A$3,'3. SIP'!N272,IF(P272='Menu tendina'!A$2,'3. SIP'!M272,0))))</f>
        <v>15</v>
      </c>
    </row>
    <row r="273" spans="1:20" x14ac:dyDescent="0.25">
      <c r="A273" s="9" t="s">
        <v>7621</v>
      </c>
      <c r="B273" s="9" t="s">
        <v>4942</v>
      </c>
      <c r="C273" s="11">
        <v>238</v>
      </c>
      <c r="D273" s="11">
        <v>2271</v>
      </c>
      <c r="E273" s="11">
        <v>128</v>
      </c>
      <c r="F273" s="260">
        <v>10000</v>
      </c>
      <c r="G273" s="263" t="s">
        <v>652</v>
      </c>
      <c r="H273" s="9" t="s">
        <v>1266</v>
      </c>
      <c r="I273" s="9" t="s">
        <v>173</v>
      </c>
      <c r="J273" s="9"/>
      <c r="K273" s="11" t="s">
        <v>0</v>
      </c>
      <c r="L273" s="252">
        <v>103</v>
      </c>
      <c r="M273" s="21">
        <v>25</v>
      </c>
      <c r="N273" s="21">
        <v>1</v>
      </c>
      <c r="P273" s="11" t="s">
        <v>4167</v>
      </c>
      <c r="Q273" s="11" t="s">
        <v>8531</v>
      </c>
      <c r="R273" s="150"/>
      <c r="T273" s="21">
        <f>IF(P273='Menu tendina'!A$5,0,IF(P273='Menu tendina'!A$4,'3. SIP'!N273/2,IF(P273='Menu tendina'!A$3,'3. SIP'!N273,IF(P273='Menu tendina'!A$2,'3. SIP'!M273,0))))</f>
        <v>25</v>
      </c>
    </row>
    <row r="274" spans="1:20" x14ac:dyDescent="0.25">
      <c r="A274" s="9" t="s">
        <v>7621</v>
      </c>
      <c r="B274" s="9" t="s">
        <v>4942</v>
      </c>
      <c r="C274" s="11">
        <v>239</v>
      </c>
      <c r="D274" s="11">
        <v>2276</v>
      </c>
      <c r="E274" s="11">
        <v>129</v>
      </c>
      <c r="F274" s="260">
        <v>5000</v>
      </c>
      <c r="G274" s="263" t="s">
        <v>656</v>
      </c>
      <c r="H274" s="9" t="s">
        <v>1267</v>
      </c>
      <c r="I274" s="9" t="s">
        <v>173</v>
      </c>
      <c r="J274" s="9"/>
      <c r="K274" s="11" t="s">
        <v>0</v>
      </c>
      <c r="L274" s="252">
        <v>250</v>
      </c>
      <c r="M274" s="21">
        <v>5</v>
      </c>
      <c r="N274" s="21">
        <v>0.5</v>
      </c>
      <c r="P274" s="11" t="s">
        <v>4167</v>
      </c>
      <c r="Q274" s="11" t="s">
        <v>8531</v>
      </c>
      <c r="R274" s="150"/>
      <c r="T274" s="21">
        <f>IF(P274='Menu tendina'!A$5,0,IF(P274='Menu tendina'!A$4,'3. SIP'!N274/2,IF(P274='Menu tendina'!A$3,'3. SIP'!N274,IF(P274='Menu tendina'!A$2,'3. SIP'!M274,0))))</f>
        <v>5</v>
      </c>
    </row>
    <row r="275" spans="1:20" x14ac:dyDescent="0.25">
      <c r="A275" s="9" t="s">
        <v>7621</v>
      </c>
      <c r="B275" s="9" t="s">
        <v>4942</v>
      </c>
      <c r="C275" s="11">
        <v>240</v>
      </c>
      <c r="D275" s="11">
        <v>2277</v>
      </c>
      <c r="E275" s="11">
        <v>130</v>
      </c>
      <c r="F275" s="260">
        <v>10000</v>
      </c>
      <c r="G275" s="263" t="s">
        <v>656</v>
      </c>
      <c r="H275" s="9" t="s">
        <v>1267</v>
      </c>
      <c r="I275" s="9" t="s">
        <v>173</v>
      </c>
      <c r="J275" s="9"/>
      <c r="K275" s="11" t="s">
        <v>0</v>
      </c>
      <c r="L275" s="252">
        <v>250</v>
      </c>
      <c r="M275" s="21">
        <v>7</v>
      </c>
      <c r="N275" s="21">
        <v>0.5</v>
      </c>
      <c r="P275" s="11" t="s">
        <v>4167</v>
      </c>
      <c r="Q275" s="11" t="s">
        <v>8532</v>
      </c>
      <c r="R275" s="150"/>
      <c r="T275" s="21">
        <f>IF(P275='Menu tendina'!A$5,0,IF(P275='Menu tendina'!A$4,'3. SIP'!N275/2,IF(P275='Menu tendina'!A$3,'3. SIP'!N275,IF(P275='Menu tendina'!A$2,'3. SIP'!M275,0))))</f>
        <v>7</v>
      </c>
    </row>
    <row r="276" spans="1:20" x14ac:dyDescent="0.25">
      <c r="A276" s="9" t="s">
        <v>7621</v>
      </c>
      <c r="B276" s="9" t="s">
        <v>4942</v>
      </c>
      <c r="C276" s="11">
        <v>241</v>
      </c>
      <c r="D276" s="11">
        <v>2278</v>
      </c>
      <c r="E276" s="11">
        <v>131</v>
      </c>
      <c r="F276" s="260">
        <v>5000</v>
      </c>
      <c r="G276" s="263" t="s">
        <v>656</v>
      </c>
      <c r="H276" s="9" t="s">
        <v>1268</v>
      </c>
      <c r="I276" s="9" t="s">
        <v>173</v>
      </c>
      <c r="J276" s="9"/>
      <c r="K276" s="11" t="s">
        <v>0</v>
      </c>
      <c r="L276" s="252">
        <v>250</v>
      </c>
      <c r="M276" s="21">
        <v>8</v>
      </c>
      <c r="N276" s="21">
        <v>0.5</v>
      </c>
      <c r="P276" s="11" t="s">
        <v>4167</v>
      </c>
      <c r="Q276" s="11" t="s">
        <v>8531</v>
      </c>
      <c r="R276" s="150"/>
      <c r="T276" s="21">
        <f>IF(P276='Menu tendina'!A$5,0,IF(P276='Menu tendina'!A$4,'3. SIP'!N276/2,IF(P276='Menu tendina'!A$3,'3. SIP'!N276,IF(P276='Menu tendina'!A$2,'3. SIP'!M276,0))))</f>
        <v>8</v>
      </c>
    </row>
    <row r="277" spans="1:20" x14ac:dyDescent="0.25">
      <c r="A277" s="9" t="s">
        <v>7621</v>
      </c>
      <c r="B277" s="9" t="s">
        <v>4942</v>
      </c>
      <c r="C277" s="11">
        <v>242</v>
      </c>
      <c r="D277" s="11">
        <v>2279</v>
      </c>
      <c r="E277" s="11">
        <v>132</v>
      </c>
      <c r="F277" s="260">
        <v>10000</v>
      </c>
      <c r="G277" s="263" t="s">
        <v>656</v>
      </c>
      <c r="H277" s="9" t="s">
        <v>1268</v>
      </c>
      <c r="I277" s="9" t="s">
        <v>173</v>
      </c>
      <c r="J277" s="9"/>
      <c r="K277" s="11" t="s">
        <v>0</v>
      </c>
      <c r="L277" s="252">
        <v>250</v>
      </c>
      <c r="M277" s="21">
        <v>15</v>
      </c>
      <c r="N277" s="21">
        <v>1</v>
      </c>
      <c r="P277" s="11" t="s">
        <v>4167</v>
      </c>
      <c r="Q277" s="11" t="s">
        <v>8531</v>
      </c>
      <c r="R277" s="150"/>
      <c r="T277" s="21">
        <f>IF(P277='Menu tendina'!A$5,0,IF(P277='Menu tendina'!A$4,'3. SIP'!N277/2,IF(P277='Menu tendina'!A$3,'3. SIP'!N277,IF(P277='Menu tendina'!A$2,'3. SIP'!M277,0))))</f>
        <v>15</v>
      </c>
    </row>
    <row r="278" spans="1:20" x14ac:dyDescent="0.25">
      <c r="A278" s="9" t="s">
        <v>7621</v>
      </c>
      <c r="B278" s="9" t="s">
        <v>4942</v>
      </c>
      <c r="C278" s="11">
        <v>243</v>
      </c>
      <c r="D278" s="11">
        <v>2280</v>
      </c>
      <c r="E278" s="11">
        <v>134</v>
      </c>
      <c r="F278" s="260">
        <v>5000</v>
      </c>
      <c r="G278" s="263" t="s">
        <v>656</v>
      </c>
      <c r="H278" s="9" t="s">
        <v>1269</v>
      </c>
      <c r="I278" s="9" t="s">
        <v>112</v>
      </c>
      <c r="J278" s="9"/>
      <c r="K278" s="11" t="s">
        <v>0</v>
      </c>
      <c r="L278" s="252">
        <v>65</v>
      </c>
      <c r="M278" s="21">
        <v>25</v>
      </c>
      <c r="N278" s="21">
        <v>6</v>
      </c>
      <c r="P278" s="11" t="s">
        <v>4167</v>
      </c>
      <c r="Q278" s="11" t="s">
        <v>8531</v>
      </c>
      <c r="R278" s="150"/>
      <c r="T278" s="21">
        <f>IF(P278='Menu tendina'!A$5,0,IF(P278='Menu tendina'!A$4,'3. SIP'!N278/2,IF(P278='Menu tendina'!A$3,'3. SIP'!N278,IF(P278='Menu tendina'!A$2,'3. SIP'!M278,0))))</f>
        <v>25</v>
      </c>
    </row>
    <row r="279" spans="1:20" x14ac:dyDescent="0.25">
      <c r="A279" s="9" t="s">
        <v>7621</v>
      </c>
      <c r="B279" s="9" t="s">
        <v>4942</v>
      </c>
      <c r="C279" s="11">
        <v>244</v>
      </c>
      <c r="D279" s="11">
        <v>2281</v>
      </c>
      <c r="E279" s="11">
        <v>135</v>
      </c>
      <c r="F279" s="260">
        <v>5000</v>
      </c>
      <c r="G279" s="263" t="s">
        <v>656</v>
      </c>
      <c r="H279" s="9" t="s">
        <v>1270</v>
      </c>
      <c r="I279" s="9" t="s">
        <v>112</v>
      </c>
      <c r="J279" s="9"/>
      <c r="K279" s="11" t="s">
        <v>0</v>
      </c>
      <c r="L279" s="252">
        <v>65</v>
      </c>
      <c r="M279" s="21">
        <v>25</v>
      </c>
      <c r="N279" s="21">
        <v>6</v>
      </c>
      <c r="P279" s="11" t="s">
        <v>4167</v>
      </c>
      <c r="Q279" s="11" t="s">
        <v>8531</v>
      </c>
      <c r="R279" s="150"/>
      <c r="T279" s="21">
        <f>IF(P279='Menu tendina'!A$5,0,IF(P279='Menu tendina'!A$4,'3. SIP'!N279/2,IF(P279='Menu tendina'!A$3,'3. SIP'!N279,IF(P279='Menu tendina'!A$2,'3. SIP'!M279,0))))</f>
        <v>25</v>
      </c>
    </row>
    <row r="280" spans="1:20" x14ac:dyDescent="0.25">
      <c r="A280" s="9" t="s">
        <v>7621</v>
      </c>
      <c r="B280" s="9" t="s">
        <v>4942</v>
      </c>
      <c r="C280" s="11">
        <v>245</v>
      </c>
      <c r="D280" s="11">
        <v>2282</v>
      </c>
      <c r="E280" s="11">
        <v>133</v>
      </c>
      <c r="F280" s="260">
        <v>10000</v>
      </c>
      <c r="G280" s="263" t="s">
        <v>656</v>
      </c>
      <c r="H280" s="9" t="s">
        <v>748</v>
      </c>
      <c r="I280" s="9" t="s">
        <v>112</v>
      </c>
      <c r="J280" s="9"/>
      <c r="K280" s="11" t="s">
        <v>0</v>
      </c>
      <c r="L280" s="252">
        <v>100</v>
      </c>
      <c r="M280" s="21">
        <v>25</v>
      </c>
      <c r="N280" s="21">
        <v>3</v>
      </c>
      <c r="P280" s="11" t="s">
        <v>4167</v>
      </c>
      <c r="Q280" s="11" t="s">
        <v>8531</v>
      </c>
      <c r="R280" s="150"/>
      <c r="T280" s="21">
        <f>IF(P280='Menu tendina'!A$5,0,IF(P280='Menu tendina'!A$4,'3. SIP'!N280/2,IF(P280='Menu tendina'!A$3,'3. SIP'!N280,IF(P280='Menu tendina'!A$2,'3. SIP'!M280,0))))</f>
        <v>25</v>
      </c>
    </row>
    <row r="281" spans="1:20" x14ac:dyDescent="0.25">
      <c r="A281" s="9" t="s">
        <v>7621</v>
      </c>
      <c r="B281" s="9" t="s">
        <v>4942</v>
      </c>
      <c r="C281" s="11">
        <v>246</v>
      </c>
      <c r="D281" s="11">
        <v>2283</v>
      </c>
      <c r="E281" s="11">
        <v>136</v>
      </c>
      <c r="F281" s="260">
        <v>5000</v>
      </c>
      <c r="G281" s="263" t="s">
        <v>656</v>
      </c>
      <c r="H281" s="9" t="s">
        <v>1271</v>
      </c>
      <c r="I281" s="9" t="s">
        <v>112</v>
      </c>
      <c r="J281" s="9"/>
      <c r="K281" s="11" t="s">
        <v>0</v>
      </c>
      <c r="L281" s="252">
        <v>150</v>
      </c>
      <c r="M281" s="21">
        <v>15</v>
      </c>
      <c r="N281" s="21">
        <v>2</v>
      </c>
      <c r="P281" s="11" t="s">
        <v>4167</v>
      </c>
      <c r="Q281" s="11" t="s">
        <v>8531</v>
      </c>
      <c r="R281" s="150"/>
      <c r="T281" s="21">
        <f>IF(P281='Menu tendina'!A$5,0,IF(P281='Menu tendina'!A$4,'3. SIP'!N281/2,IF(P281='Menu tendina'!A$3,'3. SIP'!N281,IF(P281='Menu tendina'!A$2,'3. SIP'!M281,0))))</f>
        <v>15</v>
      </c>
    </row>
    <row r="282" spans="1:20" x14ac:dyDescent="0.25">
      <c r="A282" s="9" t="s">
        <v>7621</v>
      </c>
      <c r="B282" s="9" t="s">
        <v>4942</v>
      </c>
      <c r="C282" s="11">
        <v>247</v>
      </c>
      <c r="D282" s="11">
        <v>2284</v>
      </c>
      <c r="E282" s="11">
        <v>137</v>
      </c>
      <c r="F282" s="260">
        <v>10000</v>
      </c>
      <c r="G282" s="263" t="s">
        <v>656</v>
      </c>
      <c r="H282" s="9" t="s">
        <v>1271</v>
      </c>
      <c r="I282" s="9" t="s">
        <v>112</v>
      </c>
      <c r="J282" s="9"/>
      <c r="K282" s="11" t="s">
        <v>0</v>
      </c>
      <c r="L282" s="252">
        <v>48</v>
      </c>
      <c r="M282" s="21">
        <v>30</v>
      </c>
      <c r="N282" s="21">
        <v>8</v>
      </c>
      <c r="P282" s="11" t="s">
        <v>4167</v>
      </c>
      <c r="Q282" s="11" t="s">
        <v>8532</v>
      </c>
      <c r="R282" s="150"/>
      <c r="T282" s="21">
        <f>IF(P282='Menu tendina'!A$5,0,IF(P282='Menu tendina'!A$4,'3. SIP'!N282/2,IF(P282='Menu tendina'!A$3,'3. SIP'!N282,IF(P282='Menu tendina'!A$2,'3. SIP'!M282,0))))</f>
        <v>30</v>
      </c>
    </row>
    <row r="283" spans="1:20" x14ac:dyDescent="0.25">
      <c r="A283" s="9" t="s">
        <v>7621</v>
      </c>
      <c r="B283" s="9" t="s">
        <v>4942</v>
      </c>
      <c r="C283" s="11">
        <v>248</v>
      </c>
      <c r="D283" s="11">
        <v>2285</v>
      </c>
      <c r="E283" s="11">
        <v>138</v>
      </c>
      <c r="F283" s="260">
        <v>10000</v>
      </c>
      <c r="G283" s="263" t="s">
        <v>656</v>
      </c>
      <c r="H283" s="9" t="s">
        <v>1272</v>
      </c>
      <c r="I283" s="9" t="s">
        <v>173</v>
      </c>
      <c r="J283" s="9"/>
      <c r="K283" s="11" t="s">
        <v>0</v>
      </c>
      <c r="L283" s="252">
        <v>3000</v>
      </c>
      <c r="M283" s="21">
        <v>3</v>
      </c>
      <c r="N283" s="21">
        <v>0.2</v>
      </c>
      <c r="P283" s="11" t="s">
        <v>4167</v>
      </c>
      <c r="Q283" s="11" t="s">
        <v>8531</v>
      </c>
      <c r="R283" s="150"/>
      <c r="T283" s="21">
        <f>IF(P283='Menu tendina'!A$5,0,IF(P283='Menu tendina'!A$4,'3. SIP'!N283/2,IF(P283='Menu tendina'!A$3,'3. SIP'!N283,IF(P283='Menu tendina'!A$2,'3. SIP'!M283,0))))</f>
        <v>3</v>
      </c>
    </row>
    <row r="284" spans="1:20" x14ac:dyDescent="0.25">
      <c r="A284" s="9" t="s">
        <v>7621</v>
      </c>
      <c r="B284" s="9" t="s">
        <v>4942</v>
      </c>
      <c r="C284" s="11">
        <v>249</v>
      </c>
      <c r="D284" s="11">
        <v>2287</v>
      </c>
      <c r="E284" s="11">
        <v>139</v>
      </c>
      <c r="F284" s="260">
        <v>5000</v>
      </c>
      <c r="G284" s="263" t="s">
        <v>656</v>
      </c>
      <c r="H284" s="9" t="s">
        <v>774</v>
      </c>
      <c r="I284" s="9" t="s">
        <v>173</v>
      </c>
      <c r="J284" s="9"/>
      <c r="K284" s="11" t="s">
        <v>0</v>
      </c>
      <c r="L284" s="252">
        <v>50</v>
      </c>
      <c r="M284" s="21">
        <v>10</v>
      </c>
      <c r="N284" s="21">
        <v>1.3</v>
      </c>
      <c r="P284" s="11" t="s">
        <v>4167</v>
      </c>
      <c r="Q284" s="11" t="s">
        <v>8531</v>
      </c>
      <c r="R284" s="150"/>
      <c r="T284" s="21">
        <f>IF(P284='Menu tendina'!A$5,0,IF(P284='Menu tendina'!A$4,'3. SIP'!N284/2,IF(P284='Menu tendina'!A$3,'3. SIP'!N284,IF(P284='Menu tendina'!A$2,'3. SIP'!M284,0))))</f>
        <v>10</v>
      </c>
    </row>
    <row r="285" spans="1:20" x14ac:dyDescent="0.25">
      <c r="A285" s="9" t="s">
        <v>7621</v>
      </c>
      <c r="B285" s="9" t="s">
        <v>4942</v>
      </c>
      <c r="C285" s="11">
        <v>250</v>
      </c>
      <c r="D285" s="11">
        <v>2288</v>
      </c>
      <c r="E285" s="11">
        <v>140</v>
      </c>
      <c r="F285" s="260">
        <v>10000</v>
      </c>
      <c r="G285" s="263" t="s">
        <v>656</v>
      </c>
      <c r="H285" s="9" t="s">
        <v>774</v>
      </c>
      <c r="I285" s="9" t="s">
        <v>173</v>
      </c>
      <c r="J285" s="9"/>
      <c r="K285" s="11" t="s">
        <v>0</v>
      </c>
      <c r="L285" s="252">
        <v>50</v>
      </c>
      <c r="M285" s="21">
        <v>15</v>
      </c>
      <c r="N285" s="21">
        <v>1.5</v>
      </c>
      <c r="P285" s="11" t="s">
        <v>4167</v>
      </c>
      <c r="Q285" s="11" t="s">
        <v>8531</v>
      </c>
      <c r="R285" s="150"/>
      <c r="T285" s="21">
        <f>IF(P285='Menu tendina'!A$5,0,IF(P285='Menu tendina'!A$4,'3. SIP'!N285/2,IF(P285='Menu tendina'!A$3,'3. SIP'!N285,IF(P285='Menu tendina'!A$2,'3. SIP'!M285,0))))</f>
        <v>15</v>
      </c>
    </row>
    <row r="286" spans="1:20" x14ac:dyDescent="0.25">
      <c r="A286" s="9" t="s">
        <v>7621</v>
      </c>
      <c r="B286" s="9" t="s">
        <v>4942</v>
      </c>
      <c r="C286" s="11">
        <v>251</v>
      </c>
      <c r="D286" s="11">
        <v>2289</v>
      </c>
      <c r="E286" s="11">
        <v>141</v>
      </c>
      <c r="F286" s="260">
        <v>5000</v>
      </c>
      <c r="G286" s="263" t="s">
        <v>656</v>
      </c>
      <c r="H286" s="9" t="s">
        <v>1273</v>
      </c>
      <c r="I286" s="9" t="s">
        <v>112</v>
      </c>
      <c r="J286" s="9"/>
      <c r="K286" s="11" t="s">
        <v>0</v>
      </c>
      <c r="L286" s="252">
        <v>500</v>
      </c>
      <c r="M286" s="21">
        <v>10</v>
      </c>
      <c r="N286" s="21">
        <v>1.3</v>
      </c>
      <c r="P286" s="11" t="s">
        <v>4167</v>
      </c>
      <c r="Q286" s="11" t="s">
        <v>8531</v>
      </c>
      <c r="R286" s="150"/>
      <c r="T286" s="21">
        <f>IF(P286='Menu tendina'!A$5,0,IF(P286='Menu tendina'!A$4,'3. SIP'!N286/2,IF(P286='Menu tendina'!A$3,'3. SIP'!N286,IF(P286='Menu tendina'!A$2,'3. SIP'!M286,0))))</f>
        <v>10</v>
      </c>
    </row>
    <row r="287" spans="1:20" x14ac:dyDescent="0.25">
      <c r="A287" s="9" t="s">
        <v>7621</v>
      </c>
      <c r="B287" s="9" t="s">
        <v>4942</v>
      </c>
      <c r="C287" s="11">
        <v>252</v>
      </c>
      <c r="D287" s="11">
        <v>2290</v>
      </c>
      <c r="E287" s="11">
        <v>142</v>
      </c>
      <c r="F287" s="260">
        <v>10000</v>
      </c>
      <c r="G287" s="263" t="s">
        <v>656</v>
      </c>
      <c r="H287" s="9" t="s">
        <v>1273</v>
      </c>
      <c r="I287" s="9" t="s">
        <v>112</v>
      </c>
      <c r="J287" s="9"/>
      <c r="K287" s="11" t="s">
        <v>0</v>
      </c>
      <c r="L287" s="252">
        <v>500</v>
      </c>
      <c r="M287" s="21">
        <v>15</v>
      </c>
      <c r="N287" s="21">
        <v>1.5</v>
      </c>
      <c r="P287" s="11" t="s">
        <v>4167</v>
      </c>
      <c r="Q287" s="11" t="s">
        <v>8531</v>
      </c>
      <c r="R287" s="150"/>
      <c r="T287" s="21">
        <f>IF(P287='Menu tendina'!A$5,0,IF(P287='Menu tendina'!A$4,'3. SIP'!N287/2,IF(P287='Menu tendina'!A$3,'3. SIP'!N287,IF(P287='Menu tendina'!A$2,'3. SIP'!M287,0))))</f>
        <v>15</v>
      </c>
    </row>
    <row r="288" spans="1:20" x14ac:dyDescent="0.25">
      <c r="A288" s="9" t="s">
        <v>7621</v>
      </c>
      <c r="B288" s="9" t="s">
        <v>4942</v>
      </c>
      <c r="C288" s="11">
        <v>253</v>
      </c>
      <c r="D288" s="11">
        <v>2291</v>
      </c>
      <c r="E288" s="11">
        <v>143</v>
      </c>
      <c r="F288" s="260">
        <v>5000</v>
      </c>
      <c r="G288" s="263" t="s">
        <v>656</v>
      </c>
      <c r="H288" s="9" t="s">
        <v>1274</v>
      </c>
      <c r="I288" s="9" t="s">
        <v>112</v>
      </c>
      <c r="J288" s="9"/>
      <c r="K288" s="11" t="s">
        <v>0</v>
      </c>
      <c r="L288" s="252">
        <v>100</v>
      </c>
      <c r="M288" s="21">
        <v>20</v>
      </c>
      <c r="N288" s="21">
        <v>3</v>
      </c>
      <c r="P288" s="11" t="s">
        <v>4167</v>
      </c>
      <c r="Q288" s="11" t="s">
        <v>8532</v>
      </c>
      <c r="R288" s="150"/>
      <c r="T288" s="21">
        <f>IF(P288='Menu tendina'!A$5,0,IF(P288='Menu tendina'!A$4,'3. SIP'!N288/2,IF(P288='Menu tendina'!A$3,'3. SIP'!N288,IF(P288='Menu tendina'!A$2,'3. SIP'!M288,0))))</f>
        <v>20</v>
      </c>
    </row>
    <row r="289" spans="1:20" x14ac:dyDescent="0.25">
      <c r="A289" s="9" t="s">
        <v>7621</v>
      </c>
      <c r="B289" s="9" t="s">
        <v>4942</v>
      </c>
      <c r="C289" s="11">
        <v>254</v>
      </c>
      <c r="D289" s="11">
        <v>2292</v>
      </c>
      <c r="E289" s="11">
        <v>144</v>
      </c>
      <c r="F289" s="260">
        <v>10000</v>
      </c>
      <c r="G289" s="263" t="s">
        <v>656</v>
      </c>
      <c r="H289" s="9" t="s">
        <v>1274</v>
      </c>
      <c r="I289" s="9" t="s">
        <v>112</v>
      </c>
      <c r="J289" s="9"/>
      <c r="K289" s="11" t="s">
        <v>0</v>
      </c>
      <c r="L289" s="252">
        <v>100</v>
      </c>
      <c r="M289" s="21">
        <v>10</v>
      </c>
      <c r="N289" s="21">
        <v>1</v>
      </c>
      <c r="P289" s="11" t="s">
        <v>4167</v>
      </c>
      <c r="Q289" s="11" t="s">
        <v>8531</v>
      </c>
      <c r="R289" s="150"/>
      <c r="T289" s="21">
        <f>IF(P289='Menu tendina'!A$5,0,IF(P289='Menu tendina'!A$4,'3. SIP'!N289/2,IF(P289='Menu tendina'!A$3,'3. SIP'!N289,IF(P289='Menu tendina'!A$2,'3. SIP'!M289,0))))</f>
        <v>10</v>
      </c>
    </row>
    <row r="290" spans="1:20" x14ac:dyDescent="0.25">
      <c r="A290" s="9" t="s">
        <v>7621</v>
      </c>
      <c r="B290" s="9" t="s">
        <v>4942</v>
      </c>
      <c r="C290" s="11">
        <v>255</v>
      </c>
      <c r="D290" s="11">
        <v>2293</v>
      </c>
      <c r="E290" s="11">
        <v>145</v>
      </c>
      <c r="F290" s="260">
        <v>5000</v>
      </c>
      <c r="G290" s="263" t="s">
        <v>789</v>
      </c>
      <c r="H290" s="9" t="s">
        <v>1275</v>
      </c>
      <c r="I290" s="9" t="s">
        <v>173</v>
      </c>
      <c r="J290" s="9"/>
      <c r="K290" s="11" t="s">
        <v>0</v>
      </c>
      <c r="L290" s="252">
        <v>250</v>
      </c>
      <c r="M290" s="21">
        <v>10</v>
      </c>
      <c r="N290" s="21">
        <v>1</v>
      </c>
      <c r="P290" s="11" t="s">
        <v>4167</v>
      </c>
      <c r="Q290" s="11" t="s">
        <v>8531</v>
      </c>
      <c r="R290" s="150"/>
      <c r="T290" s="21">
        <f>IF(P290='Menu tendina'!A$5,0,IF(P290='Menu tendina'!A$4,'3. SIP'!N290/2,IF(P290='Menu tendina'!A$3,'3. SIP'!N290,IF(P290='Menu tendina'!A$2,'3. SIP'!M290,0))))</f>
        <v>10</v>
      </c>
    </row>
    <row r="291" spans="1:20" x14ac:dyDescent="0.25">
      <c r="A291" s="9" t="s">
        <v>7621</v>
      </c>
      <c r="B291" s="9" t="s">
        <v>4942</v>
      </c>
      <c r="C291" s="11">
        <v>256</v>
      </c>
      <c r="D291" s="11">
        <v>2294</v>
      </c>
      <c r="E291" s="11">
        <v>146</v>
      </c>
      <c r="F291" s="260">
        <v>10000</v>
      </c>
      <c r="G291" s="263" t="s">
        <v>789</v>
      </c>
      <c r="H291" s="9" t="s">
        <v>1275</v>
      </c>
      <c r="I291" s="9" t="s">
        <v>173</v>
      </c>
      <c r="J291" s="9"/>
      <c r="K291" s="11" t="s">
        <v>0</v>
      </c>
      <c r="L291" s="252">
        <v>100</v>
      </c>
      <c r="M291" s="21">
        <v>15</v>
      </c>
      <c r="N291" s="21">
        <v>1</v>
      </c>
      <c r="P291" s="11" t="s">
        <v>4167</v>
      </c>
      <c r="Q291" s="11" t="s">
        <v>8531</v>
      </c>
      <c r="R291" s="150"/>
      <c r="T291" s="21">
        <f>IF(P291='Menu tendina'!A$5,0,IF(P291='Menu tendina'!A$4,'3. SIP'!N291/2,IF(P291='Menu tendina'!A$3,'3. SIP'!N291,IF(P291='Menu tendina'!A$2,'3. SIP'!M291,0))))</f>
        <v>15</v>
      </c>
    </row>
    <row r="292" spans="1:20" x14ac:dyDescent="0.25">
      <c r="A292" s="9" t="s">
        <v>7621</v>
      </c>
      <c r="B292" s="9" t="s">
        <v>4942</v>
      </c>
      <c r="C292" s="11">
        <v>257</v>
      </c>
      <c r="D292" s="11">
        <v>2295</v>
      </c>
      <c r="E292" s="11">
        <v>147</v>
      </c>
      <c r="F292" s="260">
        <v>5000</v>
      </c>
      <c r="G292" s="263" t="s">
        <v>789</v>
      </c>
      <c r="H292" s="9" t="s">
        <v>1276</v>
      </c>
      <c r="I292" s="9" t="s">
        <v>173</v>
      </c>
      <c r="J292" s="9"/>
      <c r="K292" s="11" t="s">
        <v>0</v>
      </c>
      <c r="L292" s="252">
        <v>45</v>
      </c>
      <c r="M292" s="21">
        <v>10</v>
      </c>
      <c r="N292" s="21">
        <v>4</v>
      </c>
      <c r="P292" s="11" t="s">
        <v>4167</v>
      </c>
      <c r="Q292" s="11" t="s">
        <v>8531</v>
      </c>
      <c r="R292" s="150"/>
      <c r="T292" s="21">
        <f>IF(P292='Menu tendina'!A$5,0,IF(P292='Menu tendina'!A$4,'3. SIP'!N292/2,IF(P292='Menu tendina'!A$3,'3. SIP'!N292,IF(P292='Menu tendina'!A$2,'3. SIP'!M292,0))))</f>
        <v>10</v>
      </c>
    </row>
    <row r="293" spans="1:20" x14ac:dyDescent="0.25">
      <c r="A293" s="9" t="s">
        <v>7621</v>
      </c>
      <c r="B293" s="9" t="s">
        <v>4942</v>
      </c>
      <c r="C293" s="11">
        <v>258</v>
      </c>
      <c r="D293" s="11">
        <v>2296</v>
      </c>
      <c r="E293" s="11">
        <v>148</v>
      </c>
      <c r="F293" s="260">
        <v>10000</v>
      </c>
      <c r="G293" s="263" t="s">
        <v>789</v>
      </c>
      <c r="H293" s="9" t="s">
        <v>1276</v>
      </c>
      <c r="I293" s="9" t="s">
        <v>173</v>
      </c>
      <c r="J293" s="9"/>
      <c r="K293" s="11" t="s">
        <v>0</v>
      </c>
      <c r="L293" s="252">
        <v>30</v>
      </c>
      <c r="M293" s="21">
        <v>20</v>
      </c>
      <c r="N293" s="21">
        <v>5</v>
      </c>
      <c r="P293" s="11" t="s">
        <v>4167</v>
      </c>
      <c r="Q293" s="11" t="s">
        <v>8531</v>
      </c>
      <c r="R293" s="150"/>
      <c r="T293" s="21">
        <f>IF(P293='Menu tendina'!A$5,0,IF(P293='Menu tendina'!A$4,'3. SIP'!N293/2,IF(P293='Menu tendina'!A$3,'3. SIP'!N293,IF(P293='Menu tendina'!A$2,'3. SIP'!M293,0))))</f>
        <v>20</v>
      </c>
    </row>
    <row r="294" spans="1:20" x14ac:dyDescent="0.25">
      <c r="A294" s="9" t="s">
        <v>7621</v>
      </c>
      <c r="B294" s="9" t="s">
        <v>4942</v>
      </c>
      <c r="C294" s="11">
        <v>259</v>
      </c>
      <c r="D294" s="11">
        <v>2297</v>
      </c>
      <c r="E294" s="11">
        <v>149</v>
      </c>
      <c r="F294" s="260">
        <v>5000</v>
      </c>
      <c r="G294" s="263" t="s">
        <v>789</v>
      </c>
      <c r="H294" s="9" t="s">
        <v>1277</v>
      </c>
      <c r="I294" s="9" t="s">
        <v>173</v>
      </c>
      <c r="J294" s="9"/>
      <c r="K294" s="11" t="s">
        <v>0</v>
      </c>
      <c r="L294" s="252">
        <v>45</v>
      </c>
      <c r="M294" s="21">
        <v>10</v>
      </c>
      <c r="N294" s="21">
        <v>4</v>
      </c>
      <c r="P294" s="11" t="s">
        <v>4167</v>
      </c>
      <c r="Q294" s="11" t="s">
        <v>8531</v>
      </c>
      <c r="R294" s="150"/>
      <c r="T294" s="21">
        <f>IF(P294='Menu tendina'!A$5,0,IF(P294='Menu tendina'!A$4,'3. SIP'!N294/2,IF(P294='Menu tendina'!A$3,'3. SIP'!N294,IF(P294='Menu tendina'!A$2,'3. SIP'!M294,0))))</f>
        <v>10</v>
      </c>
    </row>
    <row r="295" spans="1:20" x14ac:dyDescent="0.25">
      <c r="A295" s="9" t="s">
        <v>7621</v>
      </c>
      <c r="B295" s="9" t="s">
        <v>4942</v>
      </c>
      <c r="C295" s="11">
        <v>260</v>
      </c>
      <c r="D295" s="11">
        <v>2298</v>
      </c>
      <c r="E295" s="11">
        <v>150</v>
      </c>
      <c r="F295" s="260">
        <v>10000</v>
      </c>
      <c r="G295" s="263" t="s">
        <v>789</v>
      </c>
      <c r="H295" s="9" t="s">
        <v>1277</v>
      </c>
      <c r="I295" s="9" t="s">
        <v>173</v>
      </c>
      <c r="J295" s="9"/>
      <c r="K295" s="11" t="s">
        <v>0</v>
      </c>
      <c r="L295" s="252">
        <v>30</v>
      </c>
      <c r="M295" s="21">
        <v>20</v>
      </c>
      <c r="N295" s="21">
        <v>5</v>
      </c>
      <c r="P295" s="11" t="s">
        <v>4167</v>
      </c>
      <c r="Q295" s="11" t="s">
        <v>8531</v>
      </c>
      <c r="R295" s="150"/>
      <c r="T295" s="21">
        <f>IF(P295='Menu tendina'!A$5,0,IF(P295='Menu tendina'!A$4,'3. SIP'!N295/2,IF(P295='Menu tendina'!A$3,'3. SIP'!N295,IF(P295='Menu tendina'!A$2,'3. SIP'!M295,0))))</f>
        <v>20</v>
      </c>
    </row>
    <row r="296" spans="1:20" x14ac:dyDescent="0.25">
      <c r="A296" s="9" t="s">
        <v>7621</v>
      </c>
      <c r="B296" s="9" t="s">
        <v>4942</v>
      </c>
      <c r="C296" s="11">
        <v>261</v>
      </c>
      <c r="D296" s="11">
        <v>2299</v>
      </c>
      <c r="E296" s="11">
        <v>151</v>
      </c>
      <c r="F296" s="260">
        <v>2000</v>
      </c>
      <c r="G296" s="263" t="s">
        <v>789</v>
      </c>
      <c r="H296" s="9" t="s">
        <v>1278</v>
      </c>
      <c r="I296" s="9" t="s">
        <v>112</v>
      </c>
      <c r="J296" s="9"/>
      <c r="K296" s="11" t="s">
        <v>0</v>
      </c>
      <c r="L296" s="252">
        <v>130</v>
      </c>
      <c r="M296" s="21">
        <v>12</v>
      </c>
      <c r="N296" s="21">
        <v>1</v>
      </c>
      <c r="P296" s="11" t="s">
        <v>4167</v>
      </c>
      <c r="Q296" s="11" t="s">
        <v>8531</v>
      </c>
      <c r="R296" s="150"/>
      <c r="T296" s="21">
        <f>IF(P296='Menu tendina'!A$5,0,IF(P296='Menu tendina'!A$4,'3. SIP'!N296/2,IF(P296='Menu tendina'!A$3,'3. SIP'!N296,IF(P296='Menu tendina'!A$2,'3. SIP'!M296,0))))</f>
        <v>12</v>
      </c>
    </row>
    <row r="297" spans="1:20" x14ac:dyDescent="0.25">
      <c r="A297" s="9" t="s">
        <v>7621</v>
      </c>
      <c r="B297" s="9" t="s">
        <v>4942</v>
      </c>
      <c r="C297" s="11">
        <v>262</v>
      </c>
      <c r="D297" s="11">
        <v>2300</v>
      </c>
      <c r="E297" s="11">
        <v>153</v>
      </c>
      <c r="F297" s="260">
        <v>2000</v>
      </c>
      <c r="G297" s="263" t="s">
        <v>789</v>
      </c>
      <c r="H297" s="9" t="s">
        <v>1278</v>
      </c>
      <c r="I297" s="9" t="s">
        <v>112</v>
      </c>
      <c r="J297" s="9"/>
      <c r="K297" s="11" t="s">
        <v>0</v>
      </c>
      <c r="L297" s="252">
        <v>130</v>
      </c>
      <c r="M297" s="21">
        <v>8</v>
      </c>
      <c r="N297" s="21">
        <v>1</v>
      </c>
      <c r="P297" s="11" t="s">
        <v>4167</v>
      </c>
      <c r="Q297" s="11" t="s">
        <v>8531</v>
      </c>
      <c r="R297" s="150"/>
      <c r="T297" s="21">
        <f>IF(P297='Menu tendina'!A$5,0,IF(P297='Menu tendina'!A$4,'3. SIP'!N297/2,IF(P297='Menu tendina'!A$3,'3. SIP'!N297,IF(P297='Menu tendina'!A$2,'3. SIP'!M297,0))))</f>
        <v>8</v>
      </c>
    </row>
    <row r="298" spans="1:20" x14ac:dyDescent="0.25">
      <c r="A298" s="9" t="s">
        <v>7621</v>
      </c>
      <c r="B298" s="9" t="s">
        <v>4942</v>
      </c>
      <c r="C298" s="11">
        <v>263</v>
      </c>
      <c r="D298" s="11">
        <v>2301</v>
      </c>
      <c r="E298" s="11">
        <v>152</v>
      </c>
      <c r="F298" s="260">
        <v>5000</v>
      </c>
      <c r="G298" s="263" t="s">
        <v>789</v>
      </c>
      <c r="H298" s="9" t="s">
        <v>1278</v>
      </c>
      <c r="I298" s="9" t="s">
        <v>112</v>
      </c>
      <c r="J298" s="9"/>
      <c r="K298" s="11" t="s">
        <v>0</v>
      </c>
      <c r="L298" s="252">
        <v>390</v>
      </c>
      <c r="M298" s="21">
        <v>14</v>
      </c>
      <c r="N298" s="21">
        <v>0.8</v>
      </c>
      <c r="P298" s="11" t="s">
        <v>4167</v>
      </c>
      <c r="Q298" s="11" t="s">
        <v>8531</v>
      </c>
      <c r="R298" s="150"/>
      <c r="T298" s="21">
        <f>IF(P298='Menu tendina'!A$5,0,IF(P298='Menu tendina'!A$4,'3. SIP'!N298/2,IF(P298='Menu tendina'!A$3,'3. SIP'!N298,IF(P298='Menu tendina'!A$2,'3. SIP'!M298,0))))</f>
        <v>14</v>
      </c>
    </row>
    <row r="299" spans="1:20" x14ac:dyDescent="0.25">
      <c r="A299" s="9" t="s">
        <v>7621</v>
      </c>
      <c r="B299" s="9" t="s">
        <v>4942</v>
      </c>
      <c r="C299" s="11">
        <v>264</v>
      </c>
      <c r="D299" s="11">
        <v>2302</v>
      </c>
      <c r="E299" s="11">
        <v>154</v>
      </c>
      <c r="F299" s="260">
        <v>10000</v>
      </c>
      <c r="G299" s="263" t="s">
        <v>789</v>
      </c>
      <c r="H299" s="9" t="s">
        <v>1278</v>
      </c>
      <c r="I299" s="9" t="s">
        <v>112</v>
      </c>
      <c r="J299" s="9"/>
      <c r="K299" s="11" t="s">
        <v>0</v>
      </c>
      <c r="L299" s="252">
        <v>390</v>
      </c>
      <c r="M299" s="21">
        <v>17</v>
      </c>
      <c r="N299" s="21">
        <v>0.8</v>
      </c>
      <c r="P299" s="11" t="s">
        <v>4167</v>
      </c>
      <c r="Q299" s="11" t="s">
        <v>8531</v>
      </c>
      <c r="R299" s="150"/>
      <c r="T299" s="21">
        <f>IF(P299='Menu tendina'!A$5,0,IF(P299='Menu tendina'!A$4,'3. SIP'!N299/2,IF(P299='Menu tendina'!A$3,'3. SIP'!N299,IF(P299='Menu tendina'!A$2,'3. SIP'!M299,0))))</f>
        <v>17</v>
      </c>
    </row>
    <row r="300" spans="1:20" x14ac:dyDescent="0.25">
      <c r="A300" s="9" t="s">
        <v>7621</v>
      </c>
      <c r="B300" s="9" t="s">
        <v>4942</v>
      </c>
      <c r="C300" s="11">
        <v>265</v>
      </c>
      <c r="D300" s="11">
        <v>2303</v>
      </c>
      <c r="E300" s="11">
        <v>155</v>
      </c>
      <c r="F300" s="260">
        <v>5000</v>
      </c>
      <c r="G300" s="263" t="s">
        <v>789</v>
      </c>
      <c r="H300" s="9" t="s">
        <v>1279</v>
      </c>
      <c r="I300" s="9" t="s">
        <v>112</v>
      </c>
      <c r="J300" s="9"/>
      <c r="K300" s="11" t="s">
        <v>0</v>
      </c>
      <c r="L300" s="252">
        <v>65</v>
      </c>
      <c r="M300" s="21">
        <v>20</v>
      </c>
      <c r="N300" s="21">
        <v>1.5</v>
      </c>
      <c r="P300" s="11" t="s">
        <v>4167</v>
      </c>
      <c r="Q300" s="11" t="s">
        <v>8531</v>
      </c>
      <c r="R300" s="150"/>
      <c r="T300" s="21">
        <f>IF(P300='Menu tendina'!A$5,0,IF(P300='Menu tendina'!A$4,'3. SIP'!N300/2,IF(P300='Menu tendina'!A$3,'3. SIP'!N300,IF(P300='Menu tendina'!A$2,'3. SIP'!M300,0))))</f>
        <v>20</v>
      </c>
    </row>
    <row r="301" spans="1:20" x14ac:dyDescent="0.25">
      <c r="A301" s="9" t="s">
        <v>7621</v>
      </c>
      <c r="B301" s="9" t="s">
        <v>4942</v>
      </c>
      <c r="C301" s="11">
        <v>266</v>
      </c>
      <c r="D301" s="11">
        <v>2304</v>
      </c>
      <c r="E301" s="11">
        <v>156</v>
      </c>
      <c r="F301" s="260">
        <v>10000</v>
      </c>
      <c r="G301" s="263" t="s">
        <v>789</v>
      </c>
      <c r="H301" s="9" t="s">
        <v>1279</v>
      </c>
      <c r="I301" s="9" t="s">
        <v>112</v>
      </c>
      <c r="J301" s="9"/>
      <c r="K301" s="11" t="s">
        <v>0</v>
      </c>
      <c r="L301" s="252">
        <v>65</v>
      </c>
      <c r="M301" s="21">
        <v>25</v>
      </c>
      <c r="N301" s="21">
        <v>2</v>
      </c>
      <c r="P301" s="11" t="s">
        <v>4167</v>
      </c>
      <c r="Q301" s="11" t="s">
        <v>8531</v>
      </c>
      <c r="R301" s="150"/>
      <c r="T301" s="21">
        <f>IF(P301='Menu tendina'!A$5,0,IF(P301='Menu tendina'!A$4,'3. SIP'!N301/2,IF(P301='Menu tendina'!A$3,'3. SIP'!N301,IF(P301='Menu tendina'!A$2,'3. SIP'!M301,0))))</f>
        <v>25</v>
      </c>
    </row>
    <row r="302" spans="1:20" x14ac:dyDescent="0.25">
      <c r="A302" s="9" t="s">
        <v>7621</v>
      </c>
      <c r="B302" s="9" t="s">
        <v>4942</v>
      </c>
      <c r="C302" s="11">
        <v>267</v>
      </c>
      <c r="D302" s="11">
        <v>2305</v>
      </c>
      <c r="E302" s="11">
        <v>157</v>
      </c>
      <c r="F302" s="260">
        <v>5000</v>
      </c>
      <c r="G302" s="263" t="s">
        <v>789</v>
      </c>
      <c r="H302" s="9" t="s">
        <v>1280</v>
      </c>
      <c r="I302" s="9" t="s">
        <v>112</v>
      </c>
      <c r="J302" s="9"/>
      <c r="K302" s="11" t="s">
        <v>0</v>
      </c>
      <c r="L302" s="252">
        <v>125</v>
      </c>
      <c r="M302" s="21">
        <v>30</v>
      </c>
      <c r="N302" s="21">
        <v>3</v>
      </c>
      <c r="P302" s="11" t="s">
        <v>4167</v>
      </c>
      <c r="Q302" s="11" t="s">
        <v>8531</v>
      </c>
      <c r="R302" s="150"/>
      <c r="T302" s="21">
        <f>IF(P302='Menu tendina'!A$5,0,IF(P302='Menu tendina'!A$4,'3. SIP'!N302/2,IF(P302='Menu tendina'!A$3,'3. SIP'!N302,IF(P302='Menu tendina'!A$2,'3. SIP'!M302,0))))</f>
        <v>30</v>
      </c>
    </row>
    <row r="303" spans="1:20" x14ac:dyDescent="0.25">
      <c r="A303" s="9" t="s">
        <v>7621</v>
      </c>
      <c r="B303" s="9" t="s">
        <v>4942</v>
      </c>
      <c r="C303" s="11">
        <v>268</v>
      </c>
      <c r="D303" s="11">
        <v>2306</v>
      </c>
      <c r="E303" s="11">
        <v>158</v>
      </c>
      <c r="F303" s="260">
        <v>5000</v>
      </c>
      <c r="G303" s="263" t="s">
        <v>789</v>
      </c>
      <c r="H303" s="9" t="s">
        <v>1281</v>
      </c>
      <c r="I303" s="9" t="s">
        <v>112</v>
      </c>
      <c r="J303" s="9"/>
      <c r="K303" s="11" t="s">
        <v>0</v>
      </c>
      <c r="L303" s="252">
        <v>125</v>
      </c>
      <c r="M303" s="21">
        <v>12</v>
      </c>
      <c r="N303" s="21">
        <v>1.5</v>
      </c>
      <c r="P303" s="11" t="s">
        <v>4167</v>
      </c>
      <c r="Q303" s="11" t="s">
        <v>4172</v>
      </c>
      <c r="R303" s="150"/>
      <c r="T303" s="21">
        <f>IF(P303='Menu tendina'!A$5,0,IF(P303='Menu tendina'!A$4,'3. SIP'!N303/2,IF(P303='Menu tendina'!A$3,'3. SIP'!N303,IF(P303='Menu tendina'!A$2,'3. SIP'!M303,0))))</f>
        <v>12</v>
      </c>
    </row>
    <row r="304" spans="1:20" x14ac:dyDescent="0.25">
      <c r="A304" s="9" t="s">
        <v>7621</v>
      </c>
      <c r="B304" s="9" t="s">
        <v>4942</v>
      </c>
      <c r="C304" s="11">
        <v>269</v>
      </c>
      <c r="D304" s="11">
        <v>2307</v>
      </c>
      <c r="E304" s="11">
        <v>159</v>
      </c>
      <c r="F304" s="260">
        <v>5000</v>
      </c>
      <c r="G304" s="263" t="s">
        <v>789</v>
      </c>
      <c r="H304" s="9" t="s">
        <v>1281</v>
      </c>
      <c r="I304" s="9" t="s">
        <v>112</v>
      </c>
      <c r="J304" s="9"/>
      <c r="K304" s="11" t="s">
        <v>0</v>
      </c>
      <c r="L304" s="252">
        <v>125</v>
      </c>
      <c r="M304" s="21">
        <v>15</v>
      </c>
      <c r="N304" s="21">
        <v>2</v>
      </c>
      <c r="P304" s="11" t="s">
        <v>4167</v>
      </c>
      <c r="Q304" s="11" t="s">
        <v>8531</v>
      </c>
      <c r="R304" s="150"/>
      <c r="T304" s="21">
        <f>IF(P304='Menu tendina'!A$5,0,IF(P304='Menu tendina'!A$4,'3. SIP'!N304/2,IF(P304='Menu tendina'!A$3,'3. SIP'!N304,IF(P304='Menu tendina'!A$2,'3. SIP'!M304,0))))</f>
        <v>15</v>
      </c>
    </row>
    <row r="305" spans="1:20" x14ac:dyDescent="0.25">
      <c r="A305" s="9" t="s">
        <v>7621</v>
      </c>
      <c r="B305" s="9" t="s">
        <v>4942</v>
      </c>
      <c r="C305" s="11">
        <v>270</v>
      </c>
      <c r="D305" s="11">
        <v>2312</v>
      </c>
      <c r="E305" s="11">
        <v>160</v>
      </c>
      <c r="F305" s="260">
        <v>5000</v>
      </c>
      <c r="G305" s="263" t="s">
        <v>789</v>
      </c>
      <c r="H305" s="9" t="s">
        <v>1282</v>
      </c>
      <c r="I305" s="9" t="s">
        <v>112</v>
      </c>
      <c r="J305" s="9"/>
      <c r="K305" s="11" t="s">
        <v>0</v>
      </c>
      <c r="L305" s="252">
        <v>50</v>
      </c>
      <c r="M305" s="21">
        <v>20</v>
      </c>
      <c r="N305" s="21">
        <v>1.5</v>
      </c>
      <c r="P305" s="11" t="s">
        <v>4167</v>
      </c>
      <c r="Q305" s="11" t="s">
        <v>8531</v>
      </c>
      <c r="R305" s="150"/>
      <c r="T305" s="21">
        <f>IF(P305='Menu tendina'!A$5,0,IF(P305='Menu tendina'!A$4,'3. SIP'!N305/2,IF(P305='Menu tendina'!A$3,'3. SIP'!N305,IF(P305='Menu tendina'!A$2,'3. SIP'!M305,0))))</f>
        <v>20</v>
      </c>
    </row>
    <row r="306" spans="1:20" x14ac:dyDescent="0.25">
      <c r="A306" s="9" t="s">
        <v>7621</v>
      </c>
      <c r="B306" s="9" t="s">
        <v>4942</v>
      </c>
      <c r="C306" s="11">
        <v>271</v>
      </c>
      <c r="D306" s="11">
        <v>2313</v>
      </c>
      <c r="E306" s="11">
        <v>161</v>
      </c>
      <c r="F306" s="260">
        <v>10000</v>
      </c>
      <c r="G306" s="263" t="s">
        <v>789</v>
      </c>
      <c r="H306" s="9" t="s">
        <v>1282</v>
      </c>
      <c r="I306" s="9" t="s">
        <v>112</v>
      </c>
      <c r="J306" s="9"/>
      <c r="K306" s="11" t="s">
        <v>0</v>
      </c>
      <c r="L306" s="252">
        <v>50</v>
      </c>
      <c r="M306" s="21">
        <v>25</v>
      </c>
      <c r="N306" s="21">
        <v>2</v>
      </c>
      <c r="P306" s="11" t="s">
        <v>4167</v>
      </c>
      <c r="Q306" s="11" t="s">
        <v>8531</v>
      </c>
      <c r="R306" s="150"/>
      <c r="T306" s="21">
        <f>IF(P306='Menu tendina'!A$5,0,IF(P306='Menu tendina'!A$4,'3. SIP'!N306/2,IF(P306='Menu tendina'!A$3,'3. SIP'!N306,IF(P306='Menu tendina'!A$2,'3. SIP'!M306,0))))</f>
        <v>25</v>
      </c>
    </row>
    <row r="307" spans="1:20" x14ac:dyDescent="0.25">
      <c r="A307" s="9" t="s">
        <v>7621</v>
      </c>
      <c r="B307" s="9" t="s">
        <v>4942</v>
      </c>
      <c r="C307" s="11">
        <v>272</v>
      </c>
      <c r="D307" s="11">
        <v>2314</v>
      </c>
      <c r="E307" s="11">
        <v>162</v>
      </c>
      <c r="F307" s="260">
        <v>15000</v>
      </c>
      <c r="G307" s="263" t="s">
        <v>789</v>
      </c>
      <c r="H307" s="9" t="s">
        <v>1283</v>
      </c>
      <c r="I307" s="9" t="s">
        <v>112</v>
      </c>
      <c r="J307" s="9"/>
      <c r="K307" s="11" t="s">
        <v>0</v>
      </c>
      <c r="L307" s="252">
        <v>1300</v>
      </c>
      <c r="M307" s="21">
        <v>4</v>
      </c>
      <c r="N307" s="21">
        <v>0.3</v>
      </c>
      <c r="P307" s="11" t="s">
        <v>4169</v>
      </c>
      <c r="Q307" s="11" t="s">
        <v>8531</v>
      </c>
      <c r="R307" s="150"/>
      <c r="T307" s="21">
        <f>IF(P307='Menu tendina'!A$5,0,IF(P307='Menu tendina'!A$4,'3. SIP'!N307/2,IF(P307='Menu tendina'!A$3,'3. SIP'!N307,IF(P307='Menu tendina'!A$2,'3. SIP'!M307,0))))</f>
        <v>0.15</v>
      </c>
    </row>
    <row r="308" spans="1:20" x14ac:dyDescent="0.25">
      <c r="A308" s="9" t="s">
        <v>7621</v>
      </c>
      <c r="B308" s="9" t="s">
        <v>4942</v>
      </c>
      <c r="C308" s="11">
        <v>273</v>
      </c>
      <c r="D308" s="11">
        <v>2315</v>
      </c>
      <c r="E308" s="11">
        <v>163</v>
      </c>
      <c r="F308" s="260">
        <v>5000</v>
      </c>
      <c r="G308" s="263" t="s">
        <v>789</v>
      </c>
      <c r="H308" s="9" t="s">
        <v>1284</v>
      </c>
      <c r="I308" s="9" t="s">
        <v>112</v>
      </c>
      <c r="J308" s="9"/>
      <c r="K308" s="11" t="s">
        <v>0</v>
      </c>
      <c r="L308" s="252">
        <v>350</v>
      </c>
      <c r="M308" s="21">
        <v>10</v>
      </c>
      <c r="N308" s="21">
        <v>1</v>
      </c>
      <c r="P308" s="11" t="s">
        <v>4167</v>
      </c>
      <c r="Q308" s="11" t="s">
        <v>8531</v>
      </c>
      <c r="R308" s="150"/>
      <c r="T308" s="21">
        <f>IF(P308='Menu tendina'!A$5,0,IF(P308='Menu tendina'!A$4,'3. SIP'!N308/2,IF(P308='Menu tendina'!A$3,'3. SIP'!N308,IF(P308='Menu tendina'!A$2,'3. SIP'!M308,0))))</f>
        <v>10</v>
      </c>
    </row>
    <row r="309" spans="1:20" x14ac:dyDescent="0.25">
      <c r="A309" s="9" t="s">
        <v>7621</v>
      </c>
      <c r="B309" s="9" t="s">
        <v>4942</v>
      </c>
      <c r="C309" s="11">
        <v>274</v>
      </c>
      <c r="D309" s="11">
        <v>2316</v>
      </c>
      <c r="E309" s="11">
        <v>164</v>
      </c>
      <c r="F309" s="260">
        <v>10000</v>
      </c>
      <c r="G309" s="263" t="s">
        <v>789</v>
      </c>
      <c r="H309" s="9" t="s">
        <v>1284</v>
      </c>
      <c r="I309" s="9" t="s">
        <v>112</v>
      </c>
      <c r="J309" s="9"/>
      <c r="K309" s="11" t="s">
        <v>0</v>
      </c>
      <c r="L309" s="252">
        <v>350</v>
      </c>
      <c r="M309" s="21">
        <v>15</v>
      </c>
      <c r="N309" s="21">
        <v>1.5</v>
      </c>
      <c r="P309" s="11" t="s">
        <v>4167</v>
      </c>
      <c r="Q309" s="11" t="s">
        <v>8531</v>
      </c>
      <c r="R309" s="150"/>
      <c r="T309" s="21">
        <f>IF(P309='Menu tendina'!A$5,0,IF(P309='Menu tendina'!A$4,'3. SIP'!N309/2,IF(P309='Menu tendina'!A$3,'3. SIP'!N309,IF(P309='Menu tendina'!A$2,'3. SIP'!M309,0))))</f>
        <v>15</v>
      </c>
    </row>
    <row r="310" spans="1:20" x14ac:dyDescent="0.25">
      <c r="A310" s="9" t="s">
        <v>7621</v>
      </c>
      <c r="B310" s="9" t="s">
        <v>4942</v>
      </c>
      <c r="C310" s="11">
        <v>275</v>
      </c>
      <c r="D310" s="11">
        <v>2317</v>
      </c>
      <c r="E310" s="11">
        <v>165</v>
      </c>
      <c r="F310" s="260">
        <v>15000</v>
      </c>
      <c r="G310" s="263" t="s">
        <v>789</v>
      </c>
      <c r="H310" s="9" t="s">
        <v>1284</v>
      </c>
      <c r="I310" s="9" t="s">
        <v>112</v>
      </c>
      <c r="J310" s="9"/>
      <c r="K310" s="11" t="s">
        <v>0</v>
      </c>
      <c r="L310" s="252">
        <v>71</v>
      </c>
      <c r="M310" s="21">
        <v>25</v>
      </c>
      <c r="N310" s="21">
        <v>4</v>
      </c>
      <c r="P310" s="11" t="s">
        <v>4167</v>
      </c>
      <c r="Q310" s="11" t="s">
        <v>8531</v>
      </c>
      <c r="R310" s="150"/>
      <c r="T310" s="21">
        <f>IF(P310='Menu tendina'!A$5,0,IF(P310='Menu tendina'!A$4,'3. SIP'!N310/2,IF(P310='Menu tendina'!A$3,'3. SIP'!N310,IF(P310='Menu tendina'!A$2,'3. SIP'!M310,0))))</f>
        <v>25</v>
      </c>
    </row>
    <row r="311" spans="1:20" x14ac:dyDescent="0.25">
      <c r="A311" s="9" t="s">
        <v>7621</v>
      </c>
      <c r="B311" s="9" t="s">
        <v>4942</v>
      </c>
      <c r="C311" s="11">
        <v>276</v>
      </c>
      <c r="D311" s="11">
        <v>2318</v>
      </c>
      <c r="E311" s="11">
        <v>166</v>
      </c>
      <c r="F311" s="260">
        <v>5000</v>
      </c>
      <c r="G311" s="263" t="s">
        <v>789</v>
      </c>
      <c r="H311" s="9" t="s">
        <v>1285</v>
      </c>
      <c r="I311" s="9" t="s">
        <v>112</v>
      </c>
      <c r="J311" s="9"/>
      <c r="K311" s="11" t="s">
        <v>0</v>
      </c>
      <c r="L311" s="252">
        <v>1200</v>
      </c>
      <c r="M311" s="21">
        <v>5</v>
      </c>
      <c r="N311" s="21">
        <v>0.5</v>
      </c>
      <c r="P311" s="11" t="s">
        <v>4167</v>
      </c>
      <c r="Q311" s="11" t="s">
        <v>8531</v>
      </c>
      <c r="R311" s="150"/>
      <c r="T311" s="21">
        <f>IF(P311='Menu tendina'!A$5,0,IF(P311='Menu tendina'!A$4,'3. SIP'!N311/2,IF(P311='Menu tendina'!A$3,'3. SIP'!N311,IF(P311='Menu tendina'!A$2,'3. SIP'!M311,0))))</f>
        <v>5</v>
      </c>
    </row>
    <row r="312" spans="1:20" x14ac:dyDescent="0.25">
      <c r="A312" s="9" t="s">
        <v>7621</v>
      </c>
      <c r="B312" s="9" t="s">
        <v>4942</v>
      </c>
      <c r="C312" s="11">
        <v>277</v>
      </c>
      <c r="D312" s="11">
        <v>2319</v>
      </c>
      <c r="E312" s="11">
        <v>167</v>
      </c>
      <c r="F312" s="260">
        <v>10000</v>
      </c>
      <c r="G312" s="263" t="s">
        <v>789</v>
      </c>
      <c r="H312" s="9" t="s">
        <v>1285</v>
      </c>
      <c r="I312" s="9" t="s">
        <v>112</v>
      </c>
      <c r="J312" s="9"/>
      <c r="K312" s="11" t="s">
        <v>0</v>
      </c>
      <c r="L312" s="252">
        <v>1200</v>
      </c>
      <c r="M312" s="21">
        <v>8</v>
      </c>
      <c r="N312" s="21">
        <v>0.5</v>
      </c>
      <c r="P312" s="11" t="s">
        <v>4167</v>
      </c>
      <c r="Q312" s="11" t="s">
        <v>8531</v>
      </c>
      <c r="R312" s="150"/>
      <c r="T312" s="21">
        <f>IF(P312='Menu tendina'!A$5,0,IF(P312='Menu tendina'!A$4,'3. SIP'!N312/2,IF(P312='Menu tendina'!A$3,'3. SIP'!N312,IF(P312='Menu tendina'!A$2,'3. SIP'!M312,0))))</f>
        <v>8</v>
      </c>
    </row>
    <row r="313" spans="1:20" x14ac:dyDescent="0.25">
      <c r="A313" s="9" t="s">
        <v>7621</v>
      </c>
      <c r="B313" s="9" t="s">
        <v>4942</v>
      </c>
      <c r="C313" s="11">
        <v>278</v>
      </c>
      <c r="D313" s="11">
        <v>2320</v>
      </c>
      <c r="E313" s="11">
        <v>168</v>
      </c>
      <c r="F313" s="260">
        <v>5000</v>
      </c>
      <c r="G313" s="263" t="s">
        <v>838</v>
      </c>
      <c r="H313" s="9" t="s">
        <v>1285</v>
      </c>
      <c r="I313" s="9" t="s">
        <v>112</v>
      </c>
      <c r="J313" s="9"/>
      <c r="K313" s="11" t="s">
        <v>0</v>
      </c>
      <c r="L313" s="252">
        <v>1000</v>
      </c>
      <c r="M313" s="21">
        <v>15</v>
      </c>
      <c r="N313" s="21">
        <v>0.6</v>
      </c>
      <c r="P313" s="11" t="s">
        <v>4167</v>
      </c>
      <c r="Q313" s="11" t="s">
        <v>8531</v>
      </c>
      <c r="R313" s="150"/>
      <c r="T313" s="21">
        <f>IF(P313='Menu tendina'!A$5,0,IF(P313='Menu tendina'!A$4,'3. SIP'!N313/2,IF(P313='Menu tendina'!A$3,'3. SIP'!N313,IF(P313='Menu tendina'!A$2,'3. SIP'!M313,0))))</f>
        <v>15</v>
      </c>
    </row>
    <row r="314" spans="1:20" x14ac:dyDescent="0.25">
      <c r="A314" s="9" t="s">
        <v>7621</v>
      </c>
      <c r="B314" s="9" t="s">
        <v>4942</v>
      </c>
      <c r="C314" s="11">
        <v>279</v>
      </c>
      <c r="D314" s="11">
        <v>2321</v>
      </c>
      <c r="E314" s="11">
        <v>169</v>
      </c>
      <c r="F314" s="260">
        <v>10000</v>
      </c>
      <c r="G314" s="263" t="s">
        <v>789</v>
      </c>
      <c r="H314" s="9" t="s">
        <v>1286</v>
      </c>
      <c r="I314" s="9" t="s">
        <v>112</v>
      </c>
      <c r="J314" s="9"/>
      <c r="K314" s="11" t="s">
        <v>0</v>
      </c>
      <c r="L314" s="252">
        <v>1200</v>
      </c>
      <c r="M314" s="21">
        <v>13</v>
      </c>
      <c r="N314" s="21">
        <v>0.5</v>
      </c>
      <c r="P314" s="11" t="s">
        <v>4167</v>
      </c>
      <c r="Q314" s="11" t="s">
        <v>8531</v>
      </c>
      <c r="R314" s="150"/>
      <c r="T314" s="21">
        <f>IF(P314='Menu tendina'!A$5,0,IF(P314='Menu tendina'!A$4,'3. SIP'!N314/2,IF(P314='Menu tendina'!A$3,'3. SIP'!N314,IF(P314='Menu tendina'!A$2,'3. SIP'!M314,0))))</f>
        <v>13</v>
      </c>
    </row>
    <row r="315" spans="1:20" x14ac:dyDescent="0.25">
      <c r="A315" s="9" t="s">
        <v>7621</v>
      </c>
      <c r="B315" s="9" t="s">
        <v>4942</v>
      </c>
      <c r="C315" s="11">
        <v>280</v>
      </c>
      <c r="D315" s="11">
        <v>2322</v>
      </c>
      <c r="E315" s="11">
        <v>170</v>
      </c>
      <c r="F315" s="260">
        <v>5000</v>
      </c>
      <c r="G315" s="263" t="s">
        <v>838</v>
      </c>
      <c r="H315" s="9" t="s">
        <v>1286</v>
      </c>
      <c r="I315" s="9" t="s">
        <v>112</v>
      </c>
      <c r="J315" s="9"/>
      <c r="K315" s="11" t="s">
        <v>0</v>
      </c>
      <c r="L315" s="252">
        <v>1200</v>
      </c>
      <c r="M315" s="21">
        <v>15</v>
      </c>
      <c r="N315" s="21">
        <v>0.5</v>
      </c>
      <c r="P315" s="11" t="s">
        <v>4167</v>
      </c>
      <c r="Q315" s="11" t="s">
        <v>8531</v>
      </c>
      <c r="R315" s="150"/>
      <c r="T315" s="21">
        <f>IF(P315='Menu tendina'!A$5,0,IF(P315='Menu tendina'!A$4,'3. SIP'!N315/2,IF(P315='Menu tendina'!A$3,'3. SIP'!N315,IF(P315='Menu tendina'!A$2,'3. SIP'!M315,0))))</f>
        <v>15</v>
      </c>
    </row>
    <row r="316" spans="1:20" x14ac:dyDescent="0.25">
      <c r="A316" s="9" t="s">
        <v>7621</v>
      </c>
      <c r="B316" s="9" t="s">
        <v>4942</v>
      </c>
      <c r="C316" s="11">
        <v>281</v>
      </c>
      <c r="D316" s="11">
        <v>2323</v>
      </c>
      <c r="E316" s="11">
        <v>171</v>
      </c>
      <c r="F316" s="260">
        <v>10000</v>
      </c>
      <c r="G316" s="263" t="s">
        <v>838</v>
      </c>
      <c r="H316" s="9" t="s">
        <v>1286</v>
      </c>
      <c r="I316" s="9" t="s">
        <v>112</v>
      </c>
      <c r="J316" s="9"/>
      <c r="K316" s="11" t="s">
        <v>0</v>
      </c>
      <c r="L316" s="252">
        <v>800</v>
      </c>
      <c r="M316" s="21">
        <v>70</v>
      </c>
      <c r="N316" s="21">
        <v>0.8</v>
      </c>
      <c r="P316" s="11" t="s">
        <v>4167</v>
      </c>
      <c r="Q316" s="11" t="s">
        <v>8531</v>
      </c>
      <c r="R316" s="150"/>
      <c r="T316" s="21">
        <f>IF(P316='Menu tendina'!A$5,0,IF(P316='Menu tendina'!A$4,'3. SIP'!N316/2,IF(P316='Menu tendina'!A$3,'3. SIP'!N316,IF(P316='Menu tendina'!A$2,'3. SIP'!M316,0))))</f>
        <v>70</v>
      </c>
    </row>
    <row r="317" spans="1:20" x14ac:dyDescent="0.25">
      <c r="A317" s="9" t="s">
        <v>7621</v>
      </c>
      <c r="B317" s="9" t="s">
        <v>4942</v>
      </c>
      <c r="C317" s="11">
        <v>282</v>
      </c>
      <c r="D317" s="11">
        <v>2324</v>
      </c>
      <c r="E317" s="11">
        <v>172</v>
      </c>
      <c r="F317" s="260">
        <v>5000</v>
      </c>
      <c r="G317" s="263" t="s">
        <v>838</v>
      </c>
      <c r="H317" s="9" t="s">
        <v>1287</v>
      </c>
      <c r="I317" s="9" t="s">
        <v>112</v>
      </c>
      <c r="J317" s="9"/>
      <c r="K317" s="11" t="s">
        <v>0</v>
      </c>
      <c r="L317" s="252">
        <v>54</v>
      </c>
      <c r="M317" s="21">
        <v>15</v>
      </c>
      <c r="N317" s="21">
        <v>1.5</v>
      </c>
      <c r="P317" s="11" t="s">
        <v>4167</v>
      </c>
      <c r="Q317" s="11" t="s">
        <v>8531</v>
      </c>
      <c r="R317" s="150"/>
      <c r="T317" s="21">
        <f>IF(P317='Menu tendina'!A$5,0,IF(P317='Menu tendina'!A$4,'3. SIP'!N317/2,IF(P317='Menu tendina'!A$3,'3. SIP'!N317,IF(P317='Menu tendina'!A$2,'3. SIP'!M317,0))))</f>
        <v>15</v>
      </c>
    </row>
    <row r="318" spans="1:20" x14ac:dyDescent="0.25">
      <c r="A318" s="9" t="s">
        <v>7621</v>
      </c>
      <c r="B318" s="9" t="s">
        <v>4942</v>
      </c>
      <c r="C318" s="11">
        <v>283</v>
      </c>
      <c r="D318" s="11">
        <v>2325</v>
      </c>
      <c r="E318" s="11">
        <v>173</v>
      </c>
      <c r="F318" s="260">
        <v>10000</v>
      </c>
      <c r="G318" s="263" t="s">
        <v>838</v>
      </c>
      <c r="H318" s="9" t="s">
        <v>1287</v>
      </c>
      <c r="I318" s="9" t="s">
        <v>112</v>
      </c>
      <c r="J318" s="9"/>
      <c r="K318" s="11" t="s">
        <v>0</v>
      </c>
      <c r="L318" s="252">
        <v>75</v>
      </c>
      <c r="M318" s="21">
        <v>10</v>
      </c>
      <c r="N318" s="21">
        <v>1</v>
      </c>
      <c r="P318" s="11" t="s">
        <v>4167</v>
      </c>
      <c r="Q318" s="11" t="s">
        <v>8531</v>
      </c>
      <c r="R318" s="150"/>
      <c r="T318" s="21">
        <f>IF(P318='Menu tendina'!A$5,0,IF(P318='Menu tendina'!A$4,'3. SIP'!N318/2,IF(P318='Menu tendina'!A$3,'3. SIP'!N318,IF(P318='Menu tendina'!A$2,'3. SIP'!M318,0))))</f>
        <v>10</v>
      </c>
    </row>
    <row r="319" spans="1:20" x14ac:dyDescent="0.25">
      <c r="A319" s="9" t="s">
        <v>7621</v>
      </c>
      <c r="B319" s="9" t="s">
        <v>4942</v>
      </c>
      <c r="C319" s="11">
        <v>284</v>
      </c>
      <c r="D319" s="11">
        <v>2326</v>
      </c>
      <c r="E319" s="11">
        <v>174</v>
      </c>
      <c r="F319" s="260">
        <v>10000</v>
      </c>
      <c r="G319" s="263" t="s">
        <v>838</v>
      </c>
      <c r="H319" s="9" t="s">
        <v>1288</v>
      </c>
      <c r="I319" s="9" t="s">
        <v>158</v>
      </c>
      <c r="J319" s="9"/>
      <c r="K319" s="11" t="s">
        <v>0</v>
      </c>
      <c r="L319" s="252">
        <v>180</v>
      </c>
      <c r="M319" s="21">
        <v>5</v>
      </c>
      <c r="N319" s="21">
        <v>1</v>
      </c>
      <c r="P319" s="11" t="s">
        <v>4167</v>
      </c>
      <c r="Q319" s="11" t="s">
        <v>8531</v>
      </c>
      <c r="R319" s="150"/>
      <c r="T319" s="21">
        <f>IF(P319='Menu tendina'!A$5,0,IF(P319='Menu tendina'!A$4,'3. SIP'!N319/2,IF(P319='Menu tendina'!A$3,'3. SIP'!N319,IF(P319='Menu tendina'!A$2,'3. SIP'!M319,0))))</f>
        <v>5</v>
      </c>
    </row>
    <row r="320" spans="1:20" x14ac:dyDescent="0.25">
      <c r="A320" s="9" t="s">
        <v>7621</v>
      </c>
      <c r="B320" s="9" t="s">
        <v>4942</v>
      </c>
      <c r="C320" s="11">
        <v>285</v>
      </c>
      <c r="D320" s="11">
        <v>2327</v>
      </c>
      <c r="E320" s="11">
        <v>175</v>
      </c>
      <c r="F320" s="260">
        <v>5000</v>
      </c>
      <c r="G320" s="263" t="s">
        <v>838</v>
      </c>
      <c r="H320" s="9" t="s">
        <v>953</v>
      </c>
      <c r="I320" s="9" t="s">
        <v>112</v>
      </c>
      <c r="J320" s="9"/>
      <c r="K320" s="11" t="s">
        <v>0</v>
      </c>
      <c r="L320" s="252">
        <v>110</v>
      </c>
      <c r="M320" s="21">
        <v>10</v>
      </c>
      <c r="N320" s="21">
        <v>1</v>
      </c>
      <c r="P320" s="11" t="s">
        <v>4167</v>
      </c>
      <c r="Q320" s="11" t="s">
        <v>8531</v>
      </c>
      <c r="R320" s="150"/>
      <c r="T320" s="21">
        <f>IF(P320='Menu tendina'!A$5,0,IF(P320='Menu tendina'!A$4,'3. SIP'!N320/2,IF(P320='Menu tendina'!A$3,'3. SIP'!N320,IF(P320='Menu tendina'!A$2,'3. SIP'!M320,0))))</f>
        <v>10</v>
      </c>
    </row>
    <row r="321" spans="1:20" x14ac:dyDescent="0.25">
      <c r="A321" s="9" t="s">
        <v>7621</v>
      </c>
      <c r="B321" s="9" t="s">
        <v>4942</v>
      </c>
      <c r="C321" s="11">
        <v>286</v>
      </c>
      <c r="D321" s="11">
        <v>2328</v>
      </c>
      <c r="E321" s="11">
        <v>176</v>
      </c>
      <c r="F321" s="260">
        <v>10000</v>
      </c>
      <c r="G321" s="263" t="s">
        <v>838</v>
      </c>
      <c r="H321" s="9" t="s">
        <v>953</v>
      </c>
      <c r="I321" s="9" t="s">
        <v>112</v>
      </c>
      <c r="J321" s="9"/>
      <c r="K321" s="11" t="s">
        <v>0</v>
      </c>
      <c r="L321" s="252">
        <v>110</v>
      </c>
      <c r="M321" s="21">
        <v>15</v>
      </c>
      <c r="N321" s="21">
        <v>1.5</v>
      </c>
      <c r="P321" s="11" t="s">
        <v>4167</v>
      </c>
      <c r="Q321" s="11" t="s">
        <v>8531</v>
      </c>
      <c r="R321" s="150"/>
      <c r="T321" s="21">
        <f>IF(P321='Menu tendina'!A$5,0,IF(P321='Menu tendina'!A$4,'3. SIP'!N321/2,IF(P321='Menu tendina'!A$3,'3. SIP'!N321,IF(P321='Menu tendina'!A$2,'3. SIP'!M321,0))))</f>
        <v>15</v>
      </c>
    </row>
    <row r="322" spans="1:20" x14ac:dyDescent="0.25">
      <c r="A322" s="9" t="s">
        <v>7621</v>
      </c>
      <c r="B322" s="9" t="s">
        <v>4942</v>
      </c>
      <c r="C322" s="11">
        <v>287</v>
      </c>
      <c r="D322" s="11">
        <v>2329</v>
      </c>
      <c r="E322" s="11">
        <v>177</v>
      </c>
      <c r="F322" s="260">
        <v>5000</v>
      </c>
      <c r="G322" s="263" t="s">
        <v>838</v>
      </c>
      <c r="H322" s="9" t="s">
        <v>1289</v>
      </c>
      <c r="I322" s="9" t="s">
        <v>112</v>
      </c>
      <c r="J322" s="9"/>
      <c r="K322" s="11" t="s">
        <v>0</v>
      </c>
      <c r="L322" s="252">
        <v>70</v>
      </c>
      <c r="M322" s="21">
        <v>15</v>
      </c>
      <c r="N322" s="21">
        <v>1</v>
      </c>
      <c r="P322" s="11" t="s">
        <v>4167</v>
      </c>
      <c r="Q322" s="11" t="s">
        <v>8531</v>
      </c>
      <c r="R322" s="150"/>
      <c r="T322" s="21">
        <f>IF(P322='Menu tendina'!A$5,0,IF(P322='Menu tendina'!A$4,'3. SIP'!N322/2,IF(P322='Menu tendina'!A$3,'3. SIP'!N322,IF(P322='Menu tendina'!A$2,'3. SIP'!M322,0))))</f>
        <v>15</v>
      </c>
    </row>
    <row r="323" spans="1:20" x14ac:dyDescent="0.25">
      <c r="A323" s="9" t="s">
        <v>7621</v>
      </c>
      <c r="B323" s="9" t="s">
        <v>4942</v>
      </c>
      <c r="C323" s="11">
        <v>288</v>
      </c>
      <c r="D323" s="11">
        <v>2330</v>
      </c>
      <c r="E323" s="11">
        <v>178</v>
      </c>
      <c r="F323" s="260">
        <v>10000</v>
      </c>
      <c r="G323" s="263" t="s">
        <v>838</v>
      </c>
      <c r="H323" s="9" t="s">
        <v>1289</v>
      </c>
      <c r="I323" s="9" t="s">
        <v>112</v>
      </c>
      <c r="J323" s="9"/>
      <c r="K323" s="11" t="s">
        <v>0</v>
      </c>
      <c r="L323" s="252">
        <v>70</v>
      </c>
      <c r="M323" s="21">
        <v>20</v>
      </c>
      <c r="N323" s="21">
        <v>1.5</v>
      </c>
      <c r="P323" s="11" t="s">
        <v>4167</v>
      </c>
      <c r="Q323" s="11" t="s">
        <v>8531</v>
      </c>
      <c r="R323" s="150"/>
      <c r="T323" s="21">
        <f>IF(P323='Menu tendina'!A$5,0,IF(P323='Menu tendina'!A$4,'3. SIP'!N323/2,IF(P323='Menu tendina'!A$3,'3. SIP'!N323,IF(P323='Menu tendina'!A$2,'3. SIP'!M323,0))))</f>
        <v>20</v>
      </c>
    </row>
    <row r="324" spans="1:20" x14ac:dyDescent="0.25">
      <c r="A324" s="9" t="s">
        <v>7621</v>
      </c>
      <c r="B324" s="9" t="s">
        <v>4942</v>
      </c>
      <c r="C324" s="11">
        <v>289</v>
      </c>
      <c r="D324" s="11">
        <v>2331</v>
      </c>
      <c r="E324" s="11">
        <v>179</v>
      </c>
      <c r="F324" s="260">
        <v>10000</v>
      </c>
      <c r="G324" s="263" t="s">
        <v>838</v>
      </c>
      <c r="H324" s="9" t="s">
        <v>855</v>
      </c>
      <c r="I324" s="9" t="s">
        <v>112</v>
      </c>
      <c r="J324" s="9"/>
      <c r="K324" s="11" t="s">
        <v>0</v>
      </c>
      <c r="L324" s="252">
        <v>120</v>
      </c>
      <c r="M324" s="21">
        <v>10</v>
      </c>
      <c r="N324" s="21">
        <v>1.5</v>
      </c>
      <c r="P324" s="11" t="s">
        <v>4167</v>
      </c>
      <c r="Q324" s="11" t="s">
        <v>8531</v>
      </c>
      <c r="R324" s="150"/>
      <c r="T324" s="21">
        <f>IF(P324='Menu tendina'!A$5,0,IF(P324='Menu tendina'!A$4,'3. SIP'!N324/2,IF(P324='Menu tendina'!A$3,'3. SIP'!N324,IF(P324='Menu tendina'!A$2,'3. SIP'!M324,0))))</f>
        <v>10</v>
      </c>
    </row>
    <row r="325" spans="1:20" x14ac:dyDescent="0.25">
      <c r="A325" s="9" t="s">
        <v>7621</v>
      </c>
      <c r="B325" s="9" t="s">
        <v>4942</v>
      </c>
      <c r="C325" s="11">
        <v>290</v>
      </c>
      <c r="D325" s="11">
        <v>2333</v>
      </c>
      <c r="E325" s="11">
        <v>180</v>
      </c>
      <c r="F325" s="260">
        <v>10000</v>
      </c>
      <c r="G325" s="263" t="s">
        <v>838</v>
      </c>
      <c r="H325" s="9" t="s">
        <v>1290</v>
      </c>
      <c r="I325" s="9" t="s">
        <v>112</v>
      </c>
      <c r="J325" s="9"/>
      <c r="K325" s="11" t="s">
        <v>0</v>
      </c>
      <c r="L325" s="252">
        <v>90</v>
      </c>
      <c r="M325" s="21">
        <v>15</v>
      </c>
      <c r="N325" s="21">
        <v>2</v>
      </c>
      <c r="P325" s="11" t="s">
        <v>4167</v>
      </c>
      <c r="Q325" s="11" t="s">
        <v>8531</v>
      </c>
      <c r="R325" s="150"/>
      <c r="T325" s="21">
        <f>IF(P325='Menu tendina'!A$5,0,IF(P325='Menu tendina'!A$4,'3. SIP'!N325/2,IF(P325='Menu tendina'!A$3,'3. SIP'!N325,IF(P325='Menu tendina'!A$2,'3. SIP'!M325,0))))</f>
        <v>15</v>
      </c>
    </row>
    <row r="326" spans="1:20" x14ac:dyDescent="0.25">
      <c r="A326" s="9" t="s">
        <v>7621</v>
      </c>
      <c r="B326" s="9" t="s">
        <v>4942</v>
      </c>
      <c r="C326" s="11">
        <v>291</v>
      </c>
      <c r="D326" s="11">
        <v>2334</v>
      </c>
      <c r="E326" s="11">
        <v>181</v>
      </c>
      <c r="F326" s="260">
        <v>10000</v>
      </c>
      <c r="G326" s="263" t="s">
        <v>838</v>
      </c>
      <c r="H326" s="9" t="s">
        <v>1291</v>
      </c>
      <c r="I326" s="9" t="s">
        <v>158</v>
      </c>
      <c r="J326" s="9"/>
      <c r="K326" s="11" t="s">
        <v>0</v>
      </c>
      <c r="L326" s="252">
        <v>220</v>
      </c>
      <c r="M326" s="21">
        <v>13</v>
      </c>
      <c r="N326" s="21">
        <v>1.3</v>
      </c>
      <c r="P326" s="11" t="s">
        <v>4167</v>
      </c>
      <c r="Q326" s="11" t="s">
        <v>8531</v>
      </c>
      <c r="R326" s="150"/>
      <c r="T326" s="21">
        <f>IF(P326='Menu tendina'!A$5,0,IF(P326='Menu tendina'!A$4,'3. SIP'!N326/2,IF(P326='Menu tendina'!A$3,'3. SIP'!N326,IF(P326='Menu tendina'!A$2,'3. SIP'!M326,0))))</f>
        <v>13</v>
      </c>
    </row>
    <row r="327" spans="1:20" x14ac:dyDescent="0.25">
      <c r="A327" s="9" t="s">
        <v>7621</v>
      </c>
      <c r="B327" s="9" t="s">
        <v>4942</v>
      </c>
      <c r="C327" s="11">
        <v>292</v>
      </c>
      <c r="D327" s="11">
        <v>2335</v>
      </c>
      <c r="E327" s="11">
        <v>182</v>
      </c>
      <c r="F327" s="260">
        <v>5000</v>
      </c>
      <c r="G327" s="263" t="s">
        <v>838</v>
      </c>
      <c r="H327" s="9" t="s">
        <v>1292</v>
      </c>
      <c r="I327" s="9" t="s">
        <v>112</v>
      </c>
      <c r="J327" s="9"/>
      <c r="K327" s="11" t="s">
        <v>0</v>
      </c>
      <c r="L327" s="252">
        <v>30</v>
      </c>
      <c r="M327" s="21">
        <v>3</v>
      </c>
      <c r="N327" s="21">
        <v>1.5</v>
      </c>
      <c r="P327" s="11" t="s">
        <v>4167</v>
      </c>
      <c r="Q327" s="11" t="s">
        <v>8531</v>
      </c>
      <c r="R327" s="150"/>
      <c r="T327" s="21">
        <f>IF(P327='Menu tendina'!A$5,0,IF(P327='Menu tendina'!A$4,'3. SIP'!N327/2,IF(P327='Menu tendina'!A$3,'3. SIP'!N327,IF(P327='Menu tendina'!A$2,'3. SIP'!M327,0))))</f>
        <v>3</v>
      </c>
    </row>
    <row r="328" spans="1:20" x14ac:dyDescent="0.25">
      <c r="A328" s="9" t="s">
        <v>7621</v>
      </c>
      <c r="B328" s="9" t="s">
        <v>4942</v>
      </c>
      <c r="C328" s="11">
        <v>293</v>
      </c>
      <c r="D328" s="11">
        <v>2336</v>
      </c>
      <c r="E328" s="11">
        <v>183</v>
      </c>
      <c r="F328" s="260">
        <v>10000</v>
      </c>
      <c r="G328" s="263" t="s">
        <v>838</v>
      </c>
      <c r="H328" s="9" t="s">
        <v>1293</v>
      </c>
      <c r="I328" s="9" t="s">
        <v>112</v>
      </c>
      <c r="J328" s="9"/>
      <c r="K328" s="11" t="s">
        <v>0</v>
      </c>
      <c r="L328" s="252">
        <v>30</v>
      </c>
      <c r="M328" s="21">
        <v>4</v>
      </c>
      <c r="N328" s="21">
        <v>2</v>
      </c>
      <c r="P328" s="11" t="s">
        <v>4167</v>
      </c>
      <c r="Q328" s="11" t="s">
        <v>8531</v>
      </c>
      <c r="R328" s="150"/>
      <c r="T328" s="21">
        <f>IF(P328='Menu tendina'!A$5,0,IF(P328='Menu tendina'!A$4,'3. SIP'!N328/2,IF(P328='Menu tendina'!A$3,'3. SIP'!N328,IF(P328='Menu tendina'!A$2,'3. SIP'!M328,0))))</f>
        <v>4</v>
      </c>
    </row>
    <row r="329" spans="1:20" x14ac:dyDescent="0.25">
      <c r="A329" s="9" t="s">
        <v>7621</v>
      </c>
      <c r="B329" s="9" t="s">
        <v>4942</v>
      </c>
      <c r="C329" s="11">
        <v>294</v>
      </c>
      <c r="D329" s="11">
        <v>2337</v>
      </c>
      <c r="E329" s="11">
        <v>184</v>
      </c>
      <c r="F329" s="260">
        <v>5000</v>
      </c>
      <c r="G329" s="263" t="s">
        <v>838</v>
      </c>
      <c r="H329" s="9" t="s">
        <v>1294</v>
      </c>
      <c r="I329" s="9" t="s">
        <v>112</v>
      </c>
      <c r="J329" s="9"/>
      <c r="K329" s="11" t="s">
        <v>0</v>
      </c>
      <c r="L329" s="252">
        <v>30</v>
      </c>
      <c r="M329" s="21">
        <v>3</v>
      </c>
      <c r="N329" s="21">
        <v>1.5</v>
      </c>
      <c r="P329" s="11" t="s">
        <v>4167</v>
      </c>
      <c r="Q329" s="11" t="s">
        <v>8531</v>
      </c>
      <c r="R329" s="150"/>
      <c r="T329" s="21">
        <f>IF(P329='Menu tendina'!A$5,0,IF(P329='Menu tendina'!A$4,'3. SIP'!N329/2,IF(P329='Menu tendina'!A$3,'3. SIP'!N329,IF(P329='Menu tendina'!A$2,'3. SIP'!M329,0))))</f>
        <v>3</v>
      </c>
    </row>
    <row r="330" spans="1:20" x14ac:dyDescent="0.25">
      <c r="A330" s="9" t="s">
        <v>7621</v>
      </c>
      <c r="B330" s="9" t="s">
        <v>4942</v>
      </c>
      <c r="C330" s="11">
        <v>295</v>
      </c>
      <c r="D330" s="11">
        <v>2338</v>
      </c>
      <c r="E330" s="11">
        <v>185</v>
      </c>
      <c r="F330" s="260">
        <v>10000</v>
      </c>
      <c r="G330" s="263" t="s">
        <v>838</v>
      </c>
      <c r="H330" s="9" t="s">
        <v>1295</v>
      </c>
      <c r="I330" s="9" t="s">
        <v>112</v>
      </c>
      <c r="J330" s="9"/>
      <c r="K330" s="11" t="s">
        <v>0</v>
      </c>
      <c r="L330" s="252">
        <v>30</v>
      </c>
      <c r="M330" s="21">
        <v>4</v>
      </c>
      <c r="N330" s="21">
        <v>2</v>
      </c>
      <c r="P330" s="11" t="s">
        <v>4167</v>
      </c>
      <c r="Q330" s="11" t="s">
        <v>8531</v>
      </c>
      <c r="R330" s="150"/>
      <c r="T330" s="21">
        <f>IF(P330='Menu tendina'!A$5,0,IF(P330='Menu tendina'!A$4,'3. SIP'!N330/2,IF(P330='Menu tendina'!A$3,'3. SIP'!N330,IF(P330='Menu tendina'!A$2,'3. SIP'!M330,0))))</f>
        <v>4</v>
      </c>
    </row>
    <row r="331" spans="1:20" x14ac:dyDescent="0.25">
      <c r="A331" s="9" t="s">
        <v>7621</v>
      </c>
      <c r="B331" s="9" t="s">
        <v>4942</v>
      </c>
      <c r="C331" s="11">
        <v>296</v>
      </c>
      <c r="D331" s="11">
        <v>2339</v>
      </c>
      <c r="E331" s="11">
        <v>186</v>
      </c>
      <c r="F331" s="260">
        <v>5000</v>
      </c>
      <c r="G331" s="263" t="s">
        <v>838</v>
      </c>
      <c r="H331" s="9" t="s">
        <v>1296</v>
      </c>
      <c r="I331" s="9" t="s">
        <v>112</v>
      </c>
      <c r="J331" s="9"/>
      <c r="K331" s="11" t="s">
        <v>0</v>
      </c>
      <c r="L331" s="252">
        <v>30</v>
      </c>
      <c r="M331" s="21">
        <v>3</v>
      </c>
      <c r="N331" s="21">
        <v>1.5</v>
      </c>
      <c r="P331" s="11" t="s">
        <v>4167</v>
      </c>
      <c r="Q331" s="11" t="s">
        <v>8531</v>
      </c>
      <c r="R331" s="150"/>
      <c r="T331" s="21">
        <f>IF(P331='Menu tendina'!A$5,0,IF(P331='Menu tendina'!A$4,'3. SIP'!N331/2,IF(P331='Menu tendina'!A$3,'3. SIP'!N331,IF(P331='Menu tendina'!A$2,'3. SIP'!M331,0))))</f>
        <v>3</v>
      </c>
    </row>
    <row r="332" spans="1:20" x14ac:dyDescent="0.25">
      <c r="A332" s="9" t="s">
        <v>7621</v>
      </c>
      <c r="B332" s="9" t="s">
        <v>4942</v>
      </c>
      <c r="C332" s="11">
        <v>297</v>
      </c>
      <c r="D332" s="11">
        <v>2340</v>
      </c>
      <c r="E332" s="11">
        <v>187</v>
      </c>
      <c r="F332" s="260">
        <v>10000</v>
      </c>
      <c r="G332" s="263" t="s">
        <v>838</v>
      </c>
      <c r="H332" s="9" t="s">
        <v>1297</v>
      </c>
      <c r="I332" s="9" t="s">
        <v>112</v>
      </c>
      <c r="J332" s="9"/>
      <c r="K332" s="11" t="s">
        <v>0</v>
      </c>
      <c r="L332" s="252">
        <v>30</v>
      </c>
      <c r="M332" s="21">
        <v>4</v>
      </c>
      <c r="N332" s="21">
        <v>2</v>
      </c>
      <c r="P332" s="11" t="s">
        <v>4167</v>
      </c>
      <c r="Q332" s="11" t="s">
        <v>8531</v>
      </c>
      <c r="R332" s="150"/>
      <c r="T332" s="21">
        <f>IF(P332='Menu tendina'!A$5,0,IF(P332='Menu tendina'!A$4,'3. SIP'!N332/2,IF(P332='Menu tendina'!A$3,'3. SIP'!N332,IF(P332='Menu tendina'!A$2,'3. SIP'!M332,0))))</f>
        <v>4</v>
      </c>
    </row>
    <row r="333" spans="1:20" x14ac:dyDescent="0.25">
      <c r="A333" s="9" t="s">
        <v>7621</v>
      </c>
      <c r="B333" s="9" t="s">
        <v>4942</v>
      </c>
      <c r="C333" s="11">
        <v>298</v>
      </c>
      <c r="D333" s="11">
        <v>2341</v>
      </c>
      <c r="E333" s="11">
        <v>188</v>
      </c>
      <c r="F333" s="260">
        <v>5000</v>
      </c>
      <c r="G333" s="263" t="s">
        <v>838</v>
      </c>
      <c r="H333" s="9" t="s">
        <v>1298</v>
      </c>
      <c r="I333" s="9" t="s">
        <v>112</v>
      </c>
      <c r="J333" s="9"/>
      <c r="K333" s="11" t="s">
        <v>0</v>
      </c>
      <c r="L333" s="252">
        <v>30</v>
      </c>
      <c r="M333" s="21">
        <v>3</v>
      </c>
      <c r="N333" s="21">
        <v>1.5</v>
      </c>
      <c r="P333" s="11" t="s">
        <v>4167</v>
      </c>
      <c r="Q333" s="11" t="s">
        <v>8531</v>
      </c>
      <c r="R333" s="150"/>
      <c r="T333" s="21">
        <f>IF(P333='Menu tendina'!A$5,0,IF(P333='Menu tendina'!A$4,'3. SIP'!N333/2,IF(P333='Menu tendina'!A$3,'3. SIP'!N333,IF(P333='Menu tendina'!A$2,'3. SIP'!M333,0))))</f>
        <v>3</v>
      </c>
    </row>
    <row r="334" spans="1:20" x14ac:dyDescent="0.25">
      <c r="A334" s="9" t="s">
        <v>7621</v>
      </c>
      <c r="B334" s="9" t="s">
        <v>4942</v>
      </c>
      <c r="C334" s="11">
        <v>299</v>
      </c>
      <c r="D334" s="11">
        <v>2342</v>
      </c>
      <c r="E334" s="11">
        <v>189</v>
      </c>
      <c r="F334" s="260">
        <v>10000</v>
      </c>
      <c r="G334" s="263" t="s">
        <v>838</v>
      </c>
      <c r="H334" s="9" t="s">
        <v>1299</v>
      </c>
      <c r="I334" s="9" t="s">
        <v>112</v>
      </c>
      <c r="J334" s="9"/>
      <c r="K334" s="11" t="s">
        <v>0</v>
      </c>
      <c r="L334" s="252">
        <v>30</v>
      </c>
      <c r="M334" s="21">
        <v>4</v>
      </c>
      <c r="N334" s="21">
        <v>2</v>
      </c>
      <c r="P334" s="11" t="s">
        <v>4167</v>
      </c>
      <c r="Q334" s="11" t="s">
        <v>8531</v>
      </c>
      <c r="R334" s="150"/>
      <c r="T334" s="21">
        <f>IF(P334='Menu tendina'!A$5,0,IF(P334='Menu tendina'!A$4,'3. SIP'!N334/2,IF(P334='Menu tendina'!A$3,'3. SIP'!N334,IF(P334='Menu tendina'!A$2,'3. SIP'!M334,0))))</f>
        <v>4</v>
      </c>
    </row>
    <row r="335" spans="1:20" x14ac:dyDescent="0.25">
      <c r="A335" s="9" t="s">
        <v>7621</v>
      </c>
      <c r="B335" s="9" t="s">
        <v>4942</v>
      </c>
      <c r="C335" s="11">
        <v>300</v>
      </c>
      <c r="D335" s="11">
        <v>2343</v>
      </c>
      <c r="E335" s="11">
        <v>190</v>
      </c>
      <c r="F335" s="260">
        <v>5000</v>
      </c>
      <c r="G335" s="263" t="s">
        <v>838</v>
      </c>
      <c r="H335" s="9" t="s">
        <v>1300</v>
      </c>
      <c r="I335" s="9" t="s">
        <v>112</v>
      </c>
      <c r="J335" s="9"/>
      <c r="K335" s="11" t="s">
        <v>0</v>
      </c>
      <c r="L335" s="252">
        <v>30</v>
      </c>
      <c r="M335" s="21">
        <v>3</v>
      </c>
      <c r="N335" s="21">
        <v>1.5</v>
      </c>
      <c r="P335" s="11" t="s">
        <v>4167</v>
      </c>
      <c r="Q335" s="11" t="s">
        <v>8531</v>
      </c>
      <c r="R335" s="150"/>
      <c r="T335" s="21">
        <f>IF(P335='Menu tendina'!A$5,0,IF(P335='Menu tendina'!A$4,'3. SIP'!N335/2,IF(P335='Menu tendina'!A$3,'3. SIP'!N335,IF(P335='Menu tendina'!A$2,'3. SIP'!M335,0))))</f>
        <v>3</v>
      </c>
    </row>
    <row r="336" spans="1:20" x14ac:dyDescent="0.25">
      <c r="A336" s="9" t="s">
        <v>7621</v>
      </c>
      <c r="B336" s="9" t="s">
        <v>4942</v>
      </c>
      <c r="C336" s="11">
        <v>301</v>
      </c>
      <c r="D336" s="11">
        <v>2344</v>
      </c>
      <c r="E336" s="11">
        <v>191</v>
      </c>
      <c r="F336" s="260">
        <v>10000</v>
      </c>
      <c r="G336" s="263" t="s">
        <v>838</v>
      </c>
      <c r="H336" s="9" t="s">
        <v>1301</v>
      </c>
      <c r="I336" s="9" t="s">
        <v>112</v>
      </c>
      <c r="J336" s="9"/>
      <c r="K336" s="11" t="s">
        <v>0</v>
      </c>
      <c r="L336" s="252">
        <v>30</v>
      </c>
      <c r="M336" s="21">
        <v>4</v>
      </c>
      <c r="N336" s="21">
        <v>2</v>
      </c>
      <c r="P336" s="11" t="s">
        <v>4167</v>
      </c>
      <c r="Q336" s="11" t="s">
        <v>8531</v>
      </c>
      <c r="R336" s="150"/>
      <c r="T336" s="21">
        <f>IF(P336='Menu tendina'!A$5,0,IF(P336='Menu tendina'!A$4,'3. SIP'!N336/2,IF(P336='Menu tendina'!A$3,'3. SIP'!N336,IF(P336='Menu tendina'!A$2,'3. SIP'!M336,0))))</f>
        <v>4</v>
      </c>
    </row>
    <row r="337" spans="1:20" x14ac:dyDescent="0.25">
      <c r="A337" s="9" t="s">
        <v>7621</v>
      </c>
      <c r="B337" s="9" t="s">
        <v>4942</v>
      </c>
      <c r="C337" s="11">
        <v>302</v>
      </c>
      <c r="D337" s="11">
        <v>2345</v>
      </c>
      <c r="E337" s="11">
        <v>192</v>
      </c>
      <c r="F337" s="260">
        <v>5000</v>
      </c>
      <c r="G337" s="263" t="s">
        <v>838</v>
      </c>
      <c r="H337" s="9" t="s">
        <v>1302</v>
      </c>
      <c r="I337" s="9" t="s">
        <v>112</v>
      </c>
      <c r="J337" s="9"/>
      <c r="K337" s="11" t="s">
        <v>0</v>
      </c>
      <c r="L337" s="252">
        <v>30</v>
      </c>
      <c r="M337" s="21">
        <v>3</v>
      </c>
      <c r="N337" s="21">
        <v>1.5</v>
      </c>
      <c r="P337" s="11" t="s">
        <v>4167</v>
      </c>
      <c r="Q337" s="11" t="s">
        <v>8531</v>
      </c>
      <c r="R337" s="150"/>
      <c r="T337" s="21">
        <f>IF(P337='Menu tendina'!A$5,0,IF(P337='Menu tendina'!A$4,'3. SIP'!N337/2,IF(P337='Menu tendina'!A$3,'3. SIP'!N337,IF(P337='Menu tendina'!A$2,'3. SIP'!M337,0))))</f>
        <v>3</v>
      </c>
    </row>
    <row r="338" spans="1:20" x14ac:dyDescent="0.25">
      <c r="A338" s="9" t="s">
        <v>7621</v>
      </c>
      <c r="B338" s="9" t="s">
        <v>4942</v>
      </c>
      <c r="C338" s="11">
        <v>303</v>
      </c>
      <c r="D338" s="11">
        <v>2346</v>
      </c>
      <c r="E338" s="11">
        <v>193</v>
      </c>
      <c r="F338" s="260">
        <v>10000</v>
      </c>
      <c r="G338" s="263" t="s">
        <v>838</v>
      </c>
      <c r="H338" s="9" t="s">
        <v>1303</v>
      </c>
      <c r="I338" s="9" t="s">
        <v>112</v>
      </c>
      <c r="J338" s="9"/>
      <c r="K338" s="11" t="s">
        <v>0</v>
      </c>
      <c r="L338" s="252">
        <v>30</v>
      </c>
      <c r="M338" s="21">
        <v>4</v>
      </c>
      <c r="N338" s="21">
        <v>2</v>
      </c>
      <c r="P338" s="11" t="s">
        <v>4167</v>
      </c>
      <c r="Q338" s="11" t="s">
        <v>8531</v>
      </c>
      <c r="R338" s="150"/>
      <c r="T338" s="21">
        <f>IF(P338='Menu tendina'!A$5,0,IF(P338='Menu tendina'!A$4,'3. SIP'!N338/2,IF(P338='Menu tendina'!A$3,'3. SIP'!N338,IF(P338='Menu tendina'!A$2,'3. SIP'!M338,0))))</f>
        <v>4</v>
      </c>
    </row>
    <row r="339" spans="1:20" x14ac:dyDescent="0.25">
      <c r="A339" s="9" t="s">
        <v>7621</v>
      </c>
      <c r="B339" s="9" t="s">
        <v>4942</v>
      </c>
      <c r="C339" s="11">
        <v>304</v>
      </c>
      <c r="D339" s="11">
        <v>2347</v>
      </c>
      <c r="E339" s="11">
        <v>194</v>
      </c>
      <c r="F339" s="260">
        <v>5000</v>
      </c>
      <c r="G339" s="263" t="s">
        <v>838</v>
      </c>
      <c r="H339" s="9" t="s">
        <v>1304</v>
      </c>
      <c r="I339" s="9" t="s">
        <v>158</v>
      </c>
      <c r="J339" s="9"/>
      <c r="K339" s="11" t="s">
        <v>0</v>
      </c>
      <c r="L339" s="252">
        <v>110</v>
      </c>
      <c r="M339" s="21">
        <v>6</v>
      </c>
      <c r="N339" s="21">
        <v>0.8</v>
      </c>
      <c r="P339" s="11" t="s">
        <v>4167</v>
      </c>
      <c r="Q339" s="11" t="s">
        <v>8531</v>
      </c>
      <c r="R339" s="150"/>
      <c r="T339" s="21">
        <f>IF(P339='Menu tendina'!A$5,0,IF(P339='Menu tendina'!A$4,'3. SIP'!N339/2,IF(P339='Menu tendina'!A$3,'3. SIP'!N339,IF(P339='Menu tendina'!A$2,'3. SIP'!M339,0))))</f>
        <v>6</v>
      </c>
    </row>
    <row r="340" spans="1:20" x14ac:dyDescent="0.25">
      <c r="A340" s="9" t="s">
        <v>7621</v>
      </c>
      <c r="B340" s="9" t="s">
        <v>4942</v>
      </c>
      <c r="C340" s="11">
        <v>305</v>
      </c>
      <c r="D340" s="11">
        <v>2348</v>
      </c>
      <c r="E340" s="11">
        <v>195</v>
      </c>
      <c r="F340" s="260">
        <v>10000</v>
      </c>
      <c r="G340" s="263" t="s">
        <v>838</v>
      </c>
      <c r="H340" s="9" t="s">
        <v>1304</v>
      </c>
      <c r="I340" s="9" t="s">
        <v>158</v>
      </c>
      <c r="J340" s="9"/>
      <c r="K340" s="11" t="s">
        <v>0</v>
      </c>
      <c r="L340" s="252">
        <v>110</v>
      </c>
      <c r="M340" s="21">
        <v>8</v>
      </c>
      <c r="N340" s="21">
        <v>1.2</v>
      </c>
      <c r="P340" s="11" t="s">
        <v>4167</v>
      </c>
      <c r="Q340" s="11" t="s">
        <v>8531</v>
      </c>
      <c r="R340" s="150"/>
      <c r="T340" s="21">
        <f>IF(P340='Menu tendina'!A$5,0,IF(P340='Menu tendina'!A$4,'3. SIP'!N340/2,IF(P340='Menu tendina'!A$3,'3. SIP'!N340,IF(P340='Menu tendina'!A$2,'3. SIP'!M340,0))))</f>
        <v>8</v>
      </c>
    </row>
    <row r="341" spans="1:20" x14ac:dyDescent="0.25">
      <c r="A341" s="9" t="s">
        <v>7621</v>
      </c>
      <c r="B341" s="9" t="s">
        <v>4942</v>
      </c>
      <c r="C341" s="11">
        <v>306</v>
      </c>
      <c r="D341" s="11">
        <v>2349</v>
      </c>
      <c r="E341" s="11">
        <v>196</v>
      </c>
      <c r="F341" s="260">
        <v>5000</v>
      </c>
      <c r="G341" s="263" t="s">
        <v>838</v>
      </c>
      <c r="H341" s="9" t="s">
        <v>1305</v>
      </c>
      <c r="I341" s="9" t="s">
        <v>112</v>
      </c>
      <c r="J341" s="9"/>
      <c r="K341" s="11" t="s">
        <v>0</v>
      </c>
      <c r="L341" s="252">
        <v>140</v>
      </c>
      <c r="M341" s="21">
        <v>13</v>
      </c>
      <c r="N341" s="21">
        <v>1.2</v>
      </c>
      <c r="P341" s="11" t="s">
        <v>4167</v>
      </c>
      <c r="Q341" s="11" t="s">
        <v>8531</v>
      </c>
      <c r="R341" s="150"/>
      <c r="T341" s="21">
        <f>IF(P341='Menu tendina'!A$5,0,IF(P341='Menu tendina'!A$4,'3. SIP'!N341/2,IF(P341='Menu tendina'!A$3,'3. SIP'!N341,IF(P341='Menu tendina'!A$2,'3. SIP'!M341,0))))</f>
        <v>13</v>
      </c>
    </row>
    <row r="342" spans="1:20" x14ac:dyDescent="0.25">
      <c r="A342" s="9" t="s">
        <v>7621</v>
      </c>
      <c r="B342" s="9" t="s">
        <v>4942</v>
      </c>
      <c r="C342" s="11">
        <v>307</v>
      </c>
      <c r="D342" s="11">
        <v>2350</v>
      </c>
      <c r="E342" s="11">
        <v>197</v>
      </c>
      <c r="F342" s="260">
        <v>10000</v>
      </c>
      <c r="G342" s="263" t="s">
        <v>838</v>
      </c>
      <c r="H342" s="9" t="s">
        <v>1305</v>
      </c>
      <c r="I342" s="9" t="s">
        <v>112</v>
      </c>
      <c r="J342" s="9"/>
      <c r="K342" s="11" t="s">
        <v>0</v>
      </c>
      <c r="L342" s="252">
        <v>130</v>
      </c>
      <c r="M342" s="21">
        <v>15</v>
      </c>
      <c r="N342" s="21">
        <v>1.5</v>
      </c>
      <c r="P342" s="11" t="s">
        <v>4167</v>
      </c>
      <c r="Q342" s="11" t="s">
        <v>8531</v>
      </c>
      <c r="R342" s="150"/>
      <c r="T342" s="21">
        <f>IF(P342='Menu tendina'!A$5,0,IF(P342='Menu tendina'!A$4,'3. SIP'!N342/2,IF(P342='Menu tendina'!A$3,'3. SIP'!N342,IF(P342='Menu tendina'!A$2,'3. SIP'!M342,0))))</f>
        <v>15</v>
      </c>
    </row>
    <row r="343" spans="1:20" x14ac:dyDescent="0.25">
      <c r="A343" s="9" t="s">
        <v>7621</v>
      </c>
      <c r="B343" s="9" t="s">
        <v>4942</v>
      </c>
      <c r="C343" s="11">
        <v>308</v>
      </c>
      <c r="D343" s="11">
        <v>2357</v>
      </c>
      <c r="E343" s="11">
        <v>198</v>
      </c>
      <c r="F343" s="260">
        <v>5000</v>
      </c>
      <c r="G343" s="263" t="s">
        <v>838</v>
      </c>
      <c r="H343" s="9" t="s">
        <v>1306</v>
      </c>
      <c r="I343" s="9" t="s">
        <v>112</v>
      </c>
      <c r="J343" s="9"/>
      <c r="K343" s="11" t="s">
        <v>0</v>
      </c>
      <c r="L343" s="252">
        <v>110</v>
      </c>
      <c r="M343" s="21">
        <v>10</v>
      </c>
      <c r="N343" s="21">
        <v>1.5</v>
      </c>
      <c r="P343" s="11" t="s">
        <v>4167</v>
      </c>
      <c r="Q343" s="11" t="s">
        <v>8531</v>
      </c>
      <c r="R343" s="150"/>
      <c r="T343" s="21">
        <f>IF(P343='Menu tendina'!A$5,0,IF(P343='Menu tendina'!A$4,'3. SIP'!N343/2,IF(P343='Menu tendina'!A$3,'3. SIP'!N343,IF(P343='Menu tendina'!A$2,'3. SIP'!M343,0))))</f>
        <v>10</v>
      </c>
    </row>
    <row r="344" spans="1:20" x14ac:dyDescent="0.25">
      <c r="A344" s="9" t="s">
        <v>7621</v>
      </c>
      <c r="B344" s="9" t="s">
        <v>4942</v>
      </c>
      <c r="C344" s="11">
        <v>309</v>
      </c>
      <c r="D344" s="11">
        <v>2358</v>
      </c>
      <c r="E344" s="11">
        <v>199</v>
      </c>
      <c r="F344" s="260">
        <v>10000</v>
      </c>
      <c r="G344" s="263" t="s">
        <v>838</v>
      </c>
      <c r="H344" s="9" t="s">
        <v>1306</v>
      </c>
      <c r="I344" s="9" t="s">
        <v>112</v>
      </c>
      <c r="J344" s="9"/>
      <c r="K344" s="11" t="s">
        <v>0</v>
      </c>
      <c r="L344" s="252">
        <v>120</v>
      </c>
      <c r="M344" s="21">
        <v>17</v>
      </c>
      <c r="N344" s="21">
        <v>1.5</v>
      </c>
      <c r="P344" s="11" t="s">
        <v>4169</v>
      </c>
      <c r="Q344" s="11" t="s">
        <v>8531</v>
      </c>
      <c r="R344" s="150"/>
      <c r="T344" s="21">
        <f>IF(P344='Menu tendina'!A$5,0,IF(P344='Menu tendina'!A$4,'3. SIP'!N344/2,IF(P344='Menu tendina'!A$3,'3. SIP'!N344,IF(P344='Menu tendina'!A$2,'3. SIP'!M344,0))))</f>
        <v>0.75</v>
      </c>
    </row>
    <row r="345" spans="1:20" x14ac:dyDescent="0.25">
      <c r="A345" s="15" t="s">
        <v>7621</v>
      </c>
      <c r="B345" s="15" t="s">
        <v>4942</v>
      </c>
      <c r="C345" s="16" t="s">
        <v>1307</v>
      </c>
      <c r="D345" s="16" t="s">
        <v>4331</v>
      </c>
      <c r="E345" s="16" t="s">
        <v>911</v>
      </c>
      <c r="F345" s="261">
        <v>10000</v>
      </c>
      <c r="G345" s="264" t="s">
        <v>838</v>
      </c>
      <c r="H345" s="15" t="s">
        <v>1306</v>
      </c>
      <c r="I345" s="15" t="s">
        <v>112</v>
      </c>
      <c r="J345" s="15" t="s">
        <v>4219</v>
      </c>
      <c r="K345" s="16" t="s">
        <v>4074</v>
      </c>
      <c r="L345" s="253" t="s">
        <v>0</v>
      </c>
      <c r="M345" s="22">
        <v>20</v>
      </c>
      <c r="N345" s="22">
        <v>6</v>
      </c>
      <c r="P345" s="16" t="s">
        <v>4167</v>
      </c>
      <c r="Q345" s="16" t="s">
        <v>8531</v>
      </c>
      <c r="R345" s="157"/>
      <c r="T345" s="21">
        <f>IF(P345='Menu tendina'!A$5,0,IF(P345='Menu tendina'!A$4,'3. SIP'!N345/2,IF(P345='Menu tendina'!A$3,'3. SIP'!N345,IF(P345='Menu tendina'!A$2,'3. SIP'!M345,0))))</f>
        <v>20</v>
      </c>
    </row>
    <row r="346" spans="1:20" x14ac:dyDescent="0.25">
      <c r="A346" s="9" t="s">
        <v>7621</v>
      </c>
      <c r="B346" s="9" t="s">
        <v>4942</v>
      </c>
      <c r="C346" s="11">
        <v>310</v>
      </c>
      <c r="D346" s="11">
        <v>2359</v>
      </c>
      <c r="E346" s="11">
        <v>200</v>
      </c>
      <c r="F346" s="260">
        <v>5000</v>
      </c>
      <c r="G346" s="263" t="s">
        <v>838</v>
      </c>
      <c r="H346" s="9" t="s">
        <v>1308</v>
      </c>
      <c r="I346" s="9" t="s">
        <v>112</v>
      </c>
      <c r="J346" s="9"/>
      <c r="K346" s="11" t="s">
        <v>0</v>
      </c>
      <c r="L346" s="252">
        <v>260</v>
      </c>
      <c r="M346" s="21">
        <v>10</v>
      </c>
      <c r="N346" s="21">
        <v>1</v>
      </c>
      <c r="P346" s="11" t="s">
        <v>4167</v>
      </c>
      <c r="Q346" s="11" t="s">
        <v>8531</v>
      </c>
      <c r="R346" s="150"/>
      <c r="T346" s="21">
        <f>IF(P346='Menu tendina'!A$5,0,IF(P346='Menu tendina'!A$4,'3. SIP'!N346/2,IF(P346='Menu tendina'!A$3,'3. SIP'!N346,IF(P346='Menu tendina'!A$2,'3. SIP'!M346,0))))</f>
        <v>10</v>
      </c>
    </row>
    <row r="347" spans="1:20" x14ac:dyDescent="0.25">
      <c r="A347" s="15" t="s">
        <v>7621</v>
      </c>
      <c r="B347" s="9" t="s">
        <v>4942</v>
      </c>
      <c r="C347" s="16" t="s">
        <v>1309</v>
      </c>
      <c r="D347" s="16" t="s">
        <v>4332</v>
      </c>
      <c r="E347" s="16" t="s">
        <v>914</v>
      </c>
      <c r="F347" s="261">
        <v>5000</v>
      </c>
      <c r="G347" s="264" t="s">
        <v>838</v>
      </c>
      <c r="H347" s="15" t="s">
        <v>1308</v>
      </c>
      <c r="I347" s="15" t="s">
        <v>112</v>
      </c>
      <c r="J347" s="15" t="s">
        <v>4219</v>
      </c>
      <c r="K347" s="16" t="s">
        <v>4074</v>
      </c>
      <c r="L347" s="253" t="s">
        <v>0</v>
      </c>
      <c r="M347" s="22">
        <v>20</v>
      </c>
      <c r="N347" s="22">
        <v>10</v>
      </c>
      <c r="P347" s="16" t="s">
        <v>4167</v>
      </c>
      <c r="Q347" s="16" t="s">
        <v>8531</v>
      </c>
      <c r="R347" s="157"/>
      <c r="T347" s="21">
        <f>IF(P347='Menu tendina'!A$5,0,IF(P347='Menu tendina'!A$4,'3. SIP'!N347/2,IF(P347='Menu tendina'!A$3,'3. SIP'!N347,IF(P347='Menu tendina'!A$2,'3. SIP'!M347,0))))</f>
        <v>20</v>
      </c>
    </row>
    <row r="348" spans="1:20" x14ac:dyDescent="0.25">
      <c r="A348" s="9" t="s">
        <v>7621</v>
      </c>
      <c r="B348" s="9" t="s">
        <v>4942</v>
      </c>
      <c r="C348" s="11">
        <v>311</v>
      </c>
      <c r="D348" s="11">
        <v>2360</v>
      </c>
      <c r="E348" s="11">
        <v>201</v>
      </c>
      <c r="F348" s="260">
        <v>10000</v>
      </c>
      <c r="G348" s="263" t="s">
        <v>838</v>
      </c>
      <c r="H348" s="9" t="s">
        <v>1308</v>
      </c>
      <c r="I348" s="9" t="s">
        <v>112</v>
      </c>
      <c r="J348" s="9"/>
      <c r="K348" s="11" t="s">
        <v>0</v>
      </c>
      <c r="L348" s="252">
        <v>260</v>
      </c>
      <c r="M348" s="21">
        <v>15</v>
      </c>
      <c r="N348" s="21">
        <v>1</v>
      </c>
      <c r="P348" s="11" t="s">
        <v>4167</v>
      </c>
      <c r="Q348" s="11" t="s">
        <v>8531</v>
      </c>
      <c r="R348" s="150"/>
      <c r="T348" s="21">
        <f>IF(P348='Menu tendina'!A$5,0,IF(P348='Menu tendina'!A$4,'3. SIP'!N348/2,IF(P348='Menu tendina'!A$3,'3. SIP'!N348,IF(P348='Menu tendina'!A$2,'3. SIP'!M348,0))))</f>
        <v>15</v>
      </c>
    </row>
    <row r="349" spans="1:20" x14ac:dyDescent="0.25">
      <c r="A349" s="15" t="s">
        <v>7621</v>
      </c>
      <c r="B349" s="15" t="s">
        <v>4942</v>
      </c>
      <c r="C349" s="16" t="s">
        <v>1310</v>
      </c>
      <c r="D349" s="16" t="s">
        <v>4333</v>
      </c>
      <c r="E349" s="16" t="s">
        <v>4237</v>
      </c>
      <c r="F349" s="261">
        <v>10000</v>
      </c>
      <c r="G349" s="264" t="s">
        <v>838</v>
      </c>
      <c r="H349" s="15" t="s">
        <v>1308</v>
      </c>
      <c r="I349" s="15" t="s">
        <v>112</v>
      </c>
      <c r="J349" s="15" t="s">
        <v>4219</v>
      </c>
      <c r="K349" s="16" t="s">
        <v>4074</v>
      </c>
      <c r="L349" s="253" t="s">
        <v>0</v>
      </c>
      <c r="M349" s="22">
        <v>25</v>
      </c>
      <c r="N349" s="22">
        <v>12</v>
      </c>
      <c r="P349" s="16" t="s">
        <v>4167</v>
      </c>
      <c r="Q349" s="16" t="s">
        <v>8531</v>
      </c>
      <c r="R349" s="157"/>
      <c r="T349" s="21">
        <f>IF(P349='Menu tendina'!A$5,0,IF(P349='Menu tendina'!A$4,'3. SIP'!N349/2,IF(P349='Menu tendina'!A$3,'3. SIP'!N349,IF(P349='Menu tendina'!A$2,'3. SIP'!M349,0))))</f>
        <v>25</v>
      </c>
    </row>
    <row r="350" spans="1:20" x14ac:dyDescent="0.25">
      <c r="A350" s="9" t="s">
        <v>7621</v>
      </c>
      <c r="B350" s="9" t="s">
        <v>4942</v>
      </c>
      <c r="C350" s="11">
        <v>312</v>
      </c>
      <c r="D350" s="11">
        <v>2272</v>
      </c>
      <c r="E350" s="11">
        <v>112</v>
      </c>
      <c r="F350" s="260">
        <v>5000</v>
      </c>
      <c r="G350" s="263" t="s">
        <v>652</v>
      </c>
      <c r="H350" s="9" t="s">
        <v>1311</v>
      </c>
      <c r="I350" s="9" t="s">
        <v>112</v>
      </c>
      <c r="J350" s="9"/>
      <c r="K350" s="11" t="s">
        <v>0</v>
      </c>
      <c r="L350" s="252">
        <v>5.4</v>
      </c>
      <c r="M350" s="21">
        <v>15</v>
      </c>
      <c r="N350" s="21">
        <v>1</v>
      </c>
      <c r="P350" s="11" t="s">
        <v>4167</v>
      </c>
      <c r="Q350" s="11" t="s">
        <v>8531</v>
      </c>
      <c r="R350" s="150"/>
      <c r="T350" s="21">
        <f>IF(P350='Menu tendina'!A$5,0,IF(P350='Menu tendina'!A$4,'3. SIP'!N350/2,IF(P350='Menu tendina'!A$3,'3. SIP'!N350,IF(P350='Menu tendina'!A$2,'3. SIP'!M350,0))))</f>
        <v>15</v>
      </c>
    </row>
    <row r="351" spans="1:20" x14ac:dyDescent="0.25">
      <c r="A351" s="9" t="s">
        <v>7621</v>
      </c>
      <c r="B351" s="9" t="s">
        <v>4942</v>
      </c>
      <c r="C351" s="11">
        <v>313</v>
      </c>
      <c r="D351" s="11">
        <v>2273</v>
      </c>
      <c r="E351" s="11">
        <v>113</v>
      </c>
      <c r="F351" s="260">
        <v>10000</v>
      </c>
      <c r="G351" s="263" t="s">
        <v>652</v>
      </c>
      <c r="H351" s="9" t="s">
        <v>1311</v>
      </c>
      <c r="I351" s="9" t="s">
        <v>112</v>
      </c>
      <c r="J351" s="9"/>
      <c r="K351" s="11" t="s">
        <v>0</v>
      </c>
      <c r="L351" s="252">
        <v>2600</v>
      </c>
      <c r="M351" s="21">
        <v>20</v>
      </c>
      <c r="N351" s="21">
        <v>0.3</v>
      </c>
      <c r="P351" s="11" t="s">
        <v>4167</v>
      </c>
      <c r="Q351" s="11" t="s">
        <v>8531</v>
      </c>
      <c r="R351" s="150"/>
      <c r="T351" s="21">
        <f>IF(P351='Menu tendina'!A$5,0,IF(P351='Menu tendina'!A$4,'3. SIP'!N351/2,IF(P351='Menu tendina'!A$3,'3. SIP'!N351,IF(P351='Menu tendina'!A$2,'3. SIP'!M351,0))))</f>
        <v>20</v>
      </c>
    </row>
    <row r="352" spans="1:20" x14ac:dyDescent="0.25">
      <c r="A352" s="9" t="s">
        <v>7621</v>
      </c>
      <c r="B352" s="9" t="s">
        <v>4942</v>
      </c>
      <c r="C352" s="11">
        <v>314</v>
      </c>
      <c r="D352" s="11">
        <v>2274</v>
      </c>
      <c r="E352" s="11">
        <v>114</v>
      </c>
      <c r="F352" s="260">
        <v>5000</v>
      </c>
      <c r="G352" s="263" t="s">
        <v>656</v>
      </c>
      <c r="H352" s="9" t="s">
        <v>1311</v>
      </c>
      <c r="I352" s="9" t="s">
        <v>112</v>
      </c>
      <c r="J352" s="9"/>
      <c r="K352" s="11" t="s">
        <v>0</v>
      </c>
      <c r="L352" s="252">
        <v>5400</v>
      </c>
      <c r="M352" s="21">
        <v>15</v>
      </c>
      <c r="N352" s="21">
        <v>0.2</v>
      </c>
      <c r="P352" s="11" t="s">
        <v>4167</v>
      </c>
      <c r="Q352" s="11" t="s">
        <v>8531</v>
      </c>
      <c r="R352" s="150"/>
      <c r="T352" s="21">
        <f>IF(P352='Menu tendina'!A$5,0,IF(P352='Menu tendina'!A$4,'3. SIP'!N352/2,IF(P352='Menu tendina'!A$3,'3. SIP'!N352,IF(P352='Menu tendina'!A$2,'3. SIP'!M352,0))))</f>
        <v>15</v>
      </c>
    </row>
    <row r="353" spans="1:20" x14ac:dyDescent="0.25">
      <c r="A353" s="15" t="s">
        <v>7621</v>
      </c>
      <c r="B353" s="15" t="s">
        <v>4942</v>
      </c>
      <c r="C353" s="16" t="s">
        <v>1056</v>
      </c>
      <c r="D353" s="16" t="s">
        <v>4334</v>
      </c>
      <c r="E353" s="16" t="s">
        <v>1207</v>
      </c>
      <c r="F353" s="261">
        <v>5000</v>
      </c>
      <c r="G353" s="264" t="s">
        <v>656</v>
      </c>
      <c r="H353" s="15" t="s">
        <v>1311</v>
      </c>
      <c r="I353" s="15" t="s">
        <v>112</v>
      </c>
      <c r="J353" s="15" t="s">
        <v>4217</v>
      </c>
      <c r="K353" s="16" t="s">
        <v>4074</v>
      </c>
      <c r="L353" s="253" t="s">
        <v>0</v>
      </c>
      <c r="M353" s="22">
        <v>25</v>
      </c>
      <c r="N353" s="22">
        <v>1.5</v>
      </c>
      <c r="P353" s="16" t="s">
        <v>4167</v>
      </c>
      <c r="Q353" s="16" t="s">
        <v>8531</v>
      </c>
      <c r="R353" s="157"/>
      <c r="T353" s="21">
        <f>IF(P353='Menu tendina'!A$5,0,IF(P353='Menu tendina'!A$4,'3. SIP'!N353/2,IF(P353='Menu tendina'!A$3,'3. SIP'!N353,IF(P353='Menu tendina'!A$2,'3. SIP'!M353,0))))</f>
        <v>25</v>
      </c>
    </row>
    <row r="354" spans="1:20" x14ac:dyDescent="0.25">
      <c r="A354" s="9" t="s">
        <v>7621</v>
      </c>
      <c r="B354" s="9" t="s">
        <v>4942</v>
      </c>
      <c r="C354" s="11">
        <v>315</v>
      </c>
      <c r="D354" s="11">
        <v>2275</v>
      </c>
      <c r="E354" s="11">
        <v>115</v>
      </c>
      <c r="F354" s="260">
        <v>10000</v>
      </c>
      <c r="G354" s="263" t="s">
        <v>656</v>
      </c>
      <c r="H354" s="9" t="s">
        <v>1311</v>
      </c>
      <c r="I354" s="9" t="s">
        <v>112</v>
      </c>
      <c r="J354" s="9"/>
      <c r="K354" s="11" t="s">
        <v>0</v>
      </c>
      <c r="L354" s="252">
        <v>7400</v>
      </c>
      <c r="M354" s="21">
        <v>20</v>
      </c>
      <c r="N354" s="21">
        <v>0.2</v>
      </c>
      <c r="P354" s="11" t="s">
        <v>4167</v>
      </c>
      <c r="Q354" s="11" t="s">
        <v>4172</v>
      </c>
      <c r="R354" s="150"/>
      <c r="T354" s="21">
        <f>IF(P354='Menu tendina'!A$5,0,IF(P354='Menu tendina'!A$4,'3. SIP'!N354/2,IF(P354='Menu tendina'!A$3,'3. SIP'!N354,IF(P354='Menu tendina'!A$2,'3. SIP'!M354,0))))</f>
        <v>20</v>
      </c>
    </row>
    <row r="355" spans="1:20" x14ac:dyDescent="0.25">
      <c r="A355" s="15" t="s">
        <v>7621</v>
      </c>
      <c r="B355" s="15" t="s">
        <v>4942</v>
      </c>
      <c r="C355" s="16" t="s">
        <v>1058</v>
      </c>
      <c r="D355" s="16" t="s">
        <v>4335</v>
      </c>
      <c r="E355" s="16" t="s">
        <v>4238</v>
      </c>
      <c r="F355" s="261">
        <v>10000</v>
      </c>
      <c r="G355" s="264" t="s">
        <v>656</v>
      </c>
      <c r="H355" s="15" t="s">
        <v>1311</v>
      </c>
      <c r="I355" s="15" t="s">
        <v>112</v>
      </c>
      <c r="J355" s="15" t="s">
        <v>4217</v>
      </c>
      <c r="K355" s="16" t="s">
        <v>4074</v>
      </c>
      <c r="L355" s="253" t="s">
        <v>0</v>
      </c>
      <c r="M355" s="22">
        <v>45</v>
      </c>
      <c r="N355" s="22">
        <v>1.5</v>
      </c>
      <c r="P355" s="16" t="s">
        <v>4167</v>
      </c>
      <c r="Q355" s="16" t="s">
        <v>8532</v>
      </c>
      <c r="R355" s="157"/>
      <c r="T355" s="21">
        <f>IF(P355='Menu tendina'!A$5,0,IF(P355='Menu tendina'!A$4,'3. SIP'!N355/2,IF(P355='Menu tendina'!A$3,'3. SIP'!N355,IF(P355='Menu tendina'!A$2,'3. SIP'!M355,0))))</f>
        <v>45</v>
      </c>
    </row>
    <row r="356" spans="1:20" x14ac:dyDescent="0.25">
      <c r="A356" s="9" t="s">
        <v>7621</v>
      </c>
      <c r="B356" s="9" t="s">
        <v>4942</v>
      </c>
      <c r="C356" s="11">
        <v>316</v>
      </c>
      <c r="D356" s="11">
        <v>2308</v>
      </c>
      <c r="E356" s="11">
        <v>116</v>
      </c>
      <c r="F356" s="260">
        <v>5000</v>
      </c>
      <c r="G356" s="263" t="s">
        <v>789</v>
      </c>
      <c r="H356" s="9" t="s">
        <v>1311</v>
      </c>
      <c r="I356" s="9" t="s">
        <v>112</v>
      </c>
      <c r="J356" s="9"/>
      <c r="K356" s="11" t="s">
        <v>0</v>
      </c>
      <c r="L356" s="252">
        <v>2400</v>
      </c>
      <c r="M356" s="21">
        <v>20</v>
      </c>
      <c r="N356" s="21">
        <v>0.2</v>
      </c>
      <c r="P356" s="11" t="s">
        <v>4167</v>
      </c>
      <c r="Q356" s="11" t="s">
        <v>8532</v>
      </c>
      <c r="R356" s="150"/>
      <c r="T356" s="21">
        <f>IF(P356='Menu tendina'!A$5,0,IF(P356='Menu tendina'!A$4,'3. SIP'!N356/2,IF(P356='Menu tendina'!A$3,'3. SIP'!N356,IF(P356='Menu tendina'!A$2,'3. SIP'!M356,0))))</f>
        <v>20</v>
      </c>
    </row>
    <row r="357" spans="1:20" x14ac:dyDescent="0.25">
      <c r="A357" s="9" t="s">
        <v>7621</v>
      </c>
      <c r="B357" s="9" t="s">
        <v>4942</v>
      </c>
      <c r="C357" s="11">
        <v>317</v>
      </c>
      <c r="D357" s="11">
        <v>2309</v>
      </c>
      <c r="E357" s="11">
        <v>117</v>
      </c>
      <c r="F357" s="260">
        <v>10000</v>
      </c>
      <c r="G357" s="263" t="s">
        <v>789</v>
      </c>
      <c r="H357" s="9" t="s">
        <v>1311</v>
      </c>
      <c r="I357" s="9" t="s">
        <v>112</v>
      </c>
      <c r="J357" s="9"/>
      <c r="K357" s="11" t="s">
        <v>0</v>
      </c>
      <c r="L357" s="252">
        <v>2800</v>
      </c>
      <c r="M357" s="21">
        <v>20</v>
      </c>
      <c r="N357" s="21">
        <v>0.2</v>
      </c>
      <c r="P357" s="11" t="s">
        <v>4167</v>
      </c>
      <c r="Q357" s="11" t="s">
        <v>8531</v>
      </c>
      <c r="R357" s="150"/>
      <c r="T357" s="21">
        <f>IF(P357='Menu tendina'!A$5,0,IF(P357='Menu tendina'!A$4,'3. SIP'!N357/2,IF(P357='Menu tendina'!A$3,'3. SIP'!N357,IF(P357='Menu tendina'!A$2,'3. SIP'!M357,0))))</f>
        <v>20</v>
      </c>
    </row>
    <row r="358" spans="1:20" x14ac:dyDescent="0.25">
      <c r="A358" s="9" t="s">
        <v>7621</v>
      </c>
      <c r="B358" s="9" t="s">
        <v>4942</v>
      </c>
      <c r="C358" s="11">
        <v>318</v>
      </c>
      <c r="D358" s="11">
        <v>2310</v>
      </c>
      <c r="E358" s="11">
        <v>118</v>
      </c>
      <c r="F358" s="260">
        <v>5000</v>
      </c>
      <c r="G358" s="263" t="s">
        <v>789</v>
      </c>
      <c r="H358" s="9" t="s">
        <v>1312</v>
      </c>
      <c r="I358" s="9" t="s">
        <v>112</v>
      </c>
      <c r="J358" s="9"/>
      <c r="K358" s="11" t="s">
        <v>0</v>
      </c>
      <c r="L358" s="252">
        <v>3000</v>
      </c>
      <c r="M358" s="21">
        <v>35</v>
      </c>
      <c r="N358" s="21">
        <v>0.2</v>
      </c>
      <c r="P358" s="11" t="s">
        <v>4167</v>
      </c>
      <c r="Q358" s="11" t="s">
        <v>8531</v>
      </c>
      <c r="R358" s="150"/>
      <c r="T358" s="21">
        <f>IF(P358='Menu tendina'!A$5,0,IF(P358='Menu tendina'!A$4,'3. SIP'!N358/2,IF(P358='Menu tendina'!A$3,'3. SIP'!N358,IF(P358='Menu tendina'!A$2,'3. SIP'!M358,0))))</f>
        <v>35</v>
      </c>
    </row>
    <row r="359" spans="1:20" x14ac:dyDescent="0.25">
      <c r="A359" s="9" t="s">
        <v>7621</v>
      </c>
      <c r="B359" s="9" t="s">
        <v>4942</v>
      </c>
      <c r="C359" s="11">
        <v>319</v>
      </c>
      <c r="D359" s="11">
        <v>2311</v>
      </c>
      <c r="E359" s="11">
        <v>119</v>
      </c>
      <c r="F359" s="260">
        <v>10000</v>
      </c>
      <c r="G359" s="263" t="s">
        <v>789</v>
      </c>
      <c r="H359" s="9" t="s">
        <v>1312</v>
      </c>
      <c r="I359" s="9" t="s">
        <v>112</v>
      </c>
      <c r="J359" s="9"/>
      <c r="K359" s="11" t="s">
        <v>0</v>
      </c>
      <c r="L359" s="252">
        <v>3000</v>
      </c>
      <c r="M359" s="21">
        <v>35</v>
      </c>
      <c r="N359" s="21">
        <v>0.2</v>
      </c>
      <c r="P359" s="11" t="s">
        <v>4167</v>
      </c>
      <c r="Q359" s="11" t="s">
        <v>8531</v>
      </c>
      <c r="R359" s="150"/>
      <c r="T359" s="21">
        <f>IF(P359='Menu tendina'!A$5,0,IF(P359='Menu tendina'!A$4,'3. SIP'!N359/2,IF(P359='Menu tendina'!A$3,'3. SIP'!N359,IF(P359='Menu tendina'!A$2,'3. SIP'!M359,0))))</f>
        <v>35</v>
      </c>
    </row>
    <row r="360" spans="1:20" x14ac:dyDescent="0.25">
      <c r="A360" s="9" t="s">
        <v>7621</v>
      </c>
      <c r="B360" s="9" t="s">
        <v>4942</v>
      </c>
      <c r="C360" s="11">
        <v>320</v>
      </c>
      <c r="D360" s="11">
        <v>2351</v>
      </c>
      <c r="E360" s="11">
        <v>120</v>
      </c>
      <c r="F360" s="260">
        <v>5000</v>
      </c>
      <c r="G360" s="263" t="s">
        <v>838</v>
      </c>
      <c r="H360" s="9" t="s">
        <v>1312</v>
      </c>
      <c r="I360" s="9" t="s">
        <v>112</v>
      </c>
      <c r="J360" s="9"/>
      <c r="K360" s="11" t="s">
        <v>0</v>
      </c>
      <c r="L360" s="252">
        <v>220</v>
      </c>
      <c r="M360" s="21">
        <v>45</v>
      </c>
      <c r="N360" s="21">
        <v>5</v>
      </c>
      <c r="P360" s="11" t="s">
        <v>4167</v>
      </c>
      <c r="Q360" s="11" t="s">
        <v>8531</v>
      </c>
      <c r="R360" s="150"/>
      <c r="T360" s="21">
        <f>IF(P360='Menu tendina'!A$5,0,IF(P360='Menu tendina'!A$4,'3. SIP'!N360/2,IF(P360='Menu tendina'!A$3,'3. SIP'!N360,IF(P360='Menu tendina'!A$2,'3. SIP'!M360,0))))</f>
        <v>45</v>
      </c>
    </row>
    <row r="361" spans="1:20" x14ac:dyDescent="0.25">
      <c r="A361" s="9" t="s">
        <v>7621</v>
      </c>
      <c r="B361" s="9" t="s">
        <v>4942</v>
      </c>
      <c r="C361" s="11">
        <v>321</v>
      </c>
      <c r="D361" s="11">
        <v>2440</v>
      </c>
      <c r="E361" s="11">
        <v>121</v>
      </c>
      <c r="F361" s="260">
        <v>5000</v>
      </c>
      <c r="G361" s="263" t="s">
        <v>958</v>
      </c>
      <c r="H361" s="9" t="s">
        <v>1312</v>
      </c>
      <c r="I361" s="9" t="s">
        <v>797</v>
      </c>
      <c r="J361" s="9" t="s">
        <v>4220</v>
      </c>
      <c r="K361" s="11" t="s">
        <v>0</v>
      </c>
      <c r="L361" s="252">
        <v>5500</v>
      </c>
      <c r="M361" s="21">
        <v>2</v>
      </c>
      <c r="N361" s="21">
        <v>0.2</v>
      </c>
      <c r="P361" s="11" t="s">
        <v>4167</v>
      </c>
      <c r="Q361" s="11" t="s">
        <v>4171</v>
      </c>
      <c r="R361" s="150"/>
      <c r="T361" s="21">
        <f>IF(P361='Menu tendina'!A$5,0,IF(P361='Menu tendina'!A$4,'3. SIP'!N361/2,IF(P361='Menu tendina'!A$3,'3. SIP'!N361,IF(P361='Menu tendina'!A$2,'3. SIP'!M361,0))))</f>
        <v>2</v>
      </c>
    </row>
    <row r="362" spans="1:20" x14ac:dyDescent="0.25">
      <c r="A362" s="9" t="s">
        <v>7621</v>
      </c>
      <c r="B362" s="9" t="s">
        <v>4942</v>
      </c>
      <c r="C362" s="11">
        <v>322</v>
      </c>
      <c r="D362" s="11">
        <v>2441</v>
      </c>
      <c r="E362" s="11">
        <v>122</v>
      </c>
      <c r="F362" s="260">
        <v>10000</v>
      </c>
      <c r="G362" s="263" t="s">
        <v>958</v>
      </c>
      <c r="H362" s="9" t="s">
        <v>1312</v>
      </c>
      <c r="I362" s="9" t="s">
        <v>797</v>
      </c>
      <c r="J362" s="9" t="s">
        <v>4220</v>
      </c>
      <c r="K362" s="11" t="s">
        <v>0</v>
      </c>
      <c r="L362" s="252">
        <v>5500</v>
      </c>
      <c r="M362" s="21">
        <v>2</v>
      </c>
      <c r="N362" s="21">
        <v>0.2</v>
      </c>
      <c r="P362" s="11" t="s">
        <v>4167</v>
      </c>
      <c r="Q362" s="11" t="s">
        <v>4171</v>
      </c>
      <c r="R362" s="150"/>
      <c r="T362" s="21">
        <f>IF(P362='Menu tendina'!A$5,0,IF(P362='Menu tendina'!A$4,'3. SIP'!N362/2,IF(P362='Menu tendina'!A$3,'3. SIP'!N362,IF(P362='Menu tendina'!A$2,'3. SIP'!M362,0))))</f>
        <v>2</v>
      </c>
    </row>
    <row r="363" spans="1:20" x14ac:dyDescent="0.25">
      <c r="A363" s="9" t="s">
        <v>7621</v>
      </c>
      <c r="B363" s="9" t="s">
        <v>4942</v>
      </c>
      <c r="C363" s="11">
        <v>323</v>
      </c>
      <c r="D363" s="11">
        <v>2352</v>
      </c>
      <c r="E363" s="11">
        <v>123</v>
      </c>
      <c r="F363" s="260">
        <v>5000</v>
      </c>
      <c r="G363" s="263" t="s">
        <v>838</v>
      </c>
      <c r="H363" s="9" t="s">
        <v>1313</v>
      </c>
      <c r="I363" s="9" t="s">
        <v>112</v>
      </c>
      <c r="J363" s="9"/>
      <c r="K363" s="11" t="s">
        <v>0</v>
      </c>
      <c r="L363" s="252">
        <v>2900</v>
      </c>
      <c r="M363" s="21">
        <v>12</v>
      </c>
      <c r="N363" s="21">
        <v>0.2</v>
      </c>
      <c r="P363" s="11" t="s">
        <v>4167</v>
      </c>
      <c r="Q363" s="11" t="s">
        <v>8531</v>
      </c>
      <c r="R363" s="150"/>
      <c r="T363" s="21">
        <f>IF(P363='Menu tendina'!A$5,0,IF(P363='Menu tendina'!A$4,'3. SIP'!N363/2,IF(P363='Menu tendina'!A$3,'3. SIP'!N363,IF(P363='Menu tendina'!A$2,'3. SIP'!M363,0))))</f>
        <v>12</v>
      </c>
    </row>
    <row r="364" spans="1:20" x14ac:dyDescent="0.25">
      <c r="A364" s="9" t="s">
        <v>7621</v>
      </c>
      <c r="B364" s="9" t="s">
        <v>4942</v>
      </c>
      <c r="C364" s="11">
        <v>324</v>
      </c>
      <c r="D364" s="11">
        <v>2353</v>
      </c>
      <c r="E364" s="11">
        <v>124</v>
      </c>
      <c r="F364" s="260">
        <v>10000</v>
      </c>
      <c r="G364" s="263" t="s">
        <v>838</v>
      </c>
      <c r="H364" s="9" t="s">
        <v>1313</v>
      </c>
      <c r="I364" s="9" t="s">
        <v>112</v>
      </c>
      <c r="J364" s="9"/>
      <c r="K364" s="11" t="s">
        <v>0</v>
      </c>
      <c r="L364" s="252">
        <v>6000</v>
      </c>
      <c r="M364" s="21">
        <v>15</v>
      </c>
      <c r="N364" s="21">
        <v>0.2</v>
      </c>
      <c r="P364" s="11" t="s">
        <v>4167</v>
      </c>
      <c r="Q364" s="11" t="s">
        <v>8531</v>
      </c>
      <c r="R364" s="150"/>
      <c r="T364" s="21">
        <f>IF(P364='Menu tendina'!A$5,0,IF(P364='Menu tendina'!A$4,'3. SIP'!N364/2,IF(P364='Menu tendina'!A$3,'3. SIP'!N364,IF(P364='Menu tendina'!A$2,'3. SIP'!M364,0))))</f>
        <v>15</v>
      </c>
    </row>
    <row r="365" spans="1:20" x14ac:dyDescent="0.25">
      <c r="A365" s="9" t="s">
        <v>7621</v>
      </c>
      <c r="B365" s="9" t="s">
        <v>4942</v>
      </c>
      <c r="C365" s="11">
        <v>325</v>
      </c>
      <c r="D365" s="11">
        <v>2354</v>
      </c>
      <c r="E365" s="11">
        <v>125</v>
      </c>
      <c r="F365" s="260">
        <v>5000</v>
      </c>
      <c r="G365" s="263" t="s">
        <v>838</v>
      </c>
      <c r="H365" s="9" t="s">
        <v>1313</v>
      </c>
      <c r="I365" s="9" t="s">
        <v>797</v>
      </c>
      <c r="J365" s="9"/>
      <c r="K365" s="11" t="s">
        <v>0</v>
      </c>
      <c r="L365" s="252">
        <v>4000</v>
      </c>
      <c r="M365" s="21">
        <v>15</v>
      </c>
      <c r="N365" s="21">
        <v>0.2</v>
      </c>
      <c r="P365" s="11" t="s">
        <v>4167</v>
      </c>
      <c r="Q365" s="11" t="s">
        <v>8532</v>
      </c>
      <c r="R365" s="150"/>
      <c r="T365" s="21">
        <f>IF(P365='Menu tendina'!A$5,0,IF(P365='Menu tendina'!A$4,'3. SIP'!N365/2,IF(P365='Menu tendina'!A$3,'3. SIP'!N365,IF(P365='Menu tendina'!A$2,'3. SIP'!M365,0))))</f>
        <v>15</v>
      </c>
    </row>
    <row r="366" spans="1:20" x14ac:dyDescent="0.25">
      <c r="A366" s="9" t="s">
        <v>7621</v>
      </c>
      <c r="B366" s="9" t="s">
        <v>4942</v>
      </c>
      <c r="C366" s="11">
        <v>326</v>
      </c>
      <c r="D366" s="11">
        <v>2355</v>
      </c>
      <c r="E366" s="11">
        <v>128</v>
      </c>
      <c r="F366" s="260">
        <v>5000</v>
      </c>
      <c r="G366" s="263" t="s">
        <v>838</v>
      </c>
      <c r="H366" s="9" t="s">
        <v>1314</v>
      </c>
      <c r="I366" s="9" t="s">
        <v>112</v>
      </c>
      <c r="J366" s="9"/>
      <c r="K366" s="11" t="s">
        <v>0</v>
      </c>
      <c r="L366" s="252">
        <v>140</v>
      </c>
      <c r="M366" s="21">
        <v>13</v>
      </c>
      <c r="N366" s="21">
        <v>5</v>
      </c>
      <c r="P366" s="11" t="s">
        <v>4167</v>
      </c>
      <c r="Q366" s="11" t="s">
        <v>8531</v>
      </c>
      <c r="R366" s="150"/>
      <c r="T366" s="21">
        <f>IF(P366='Menu tendina'!A$5,0,IF(P366='Menu tendina'!A$4,'3. SIP'!N366/2,IF(P366='Menu tendina'!A$3,'3. SIP'!N366,IF(P366='Menu tendina'!A$2,'3. SIP'!M366,0))))</f>
        <v>13</v>
      </c>
    </row>
    <row r="367" spans="1:20" x14ac:dyDescent="0.25">
      <c r="A367" s="9" t="s">
        <v>7621</v>
      </c>
      <c r="B367" s="9" t="s">
        <v>4942</v>
      </c>
      <c r="C367" s="11">
        <v>327</v>
      </c>
      <c r="D367" s="11">
        <v>2356</v>
      </c>
      <c r="E367" s="11">
        <v>129</v>
      </c>
      <c r="F367" s="260">
        <v>10000</v>
      </c>
      <c r="G367" s="263" t="s">
        <v>838</v>
      </c>
      <c r="H367" s="9" t="s">
        <v>1314</v>
      </c>
      <c r="I367" s="9" t="s">
        <v>112</v>
      </c>
      <c r="J367" s="9"/>
      <c r="K367" s="11" t="s">
        <v>0</v>
      </c>
      <c r="L367" s="252">
        <v>2500</v>
      </c>
      <c r="M367" s="21">
        <v>18</v>
      </c>
      <c r="N367" s="21">
        <v>0.2</v>
      </c>
      <c r="P367" s="11" t="s">
        <v>4167</v>
      </c>
      <c r="Q367" s="11" t="s">
        <v>8531</v>
      </c>
      <c r="R367" s="150"/>
      <c r="T367" s="21">
        <f>IF(P367='Menu tendina'!A$5,0,IF(P367='Menu tendina'!A$4,'3. SIP'!N367/2,IF(P367='Menu tendina'!A$3,'3. SIP'!N367,IF(P367='Menu tendina'!A$2,'3. SIP'!M367,0))))</f>
        <v>18</v>
      </c>
    </row>
    <row r="368" spans="1:20" x14ac:dyDescent="0.25">
      <c r="A368" s="9" t="s">
        <v>7621</v>
      </c>
      <c r="B368" s="9" t="s">
        <v>4942</v>
      </c>
      <c r="C368" s="11">
        <v>328</v>
      </c>
      <c r="D368" s="11">
        <v>2408</v>
      </c>
      <c r="E368" s="11">
        <v>126</v>
      </c>
      <c r="F368" s="260">
        <v>10000</v>
      </c>
      <c r="G368" s="263" t="s">
        <v>916</v>
      </c>
      <c r="H368" s="9" t="s">
        <v>1313</v>
      </c>
      <c r="I368" s="9" t="s">
        <v>797</v>
      </c>
      <c r="J368" s="9"/>
      <c r="K368" s="11" t="s">
        <v>0</v>
      </c>
      <c r="L368" s="252">
        <v>6000</v>
      </c>
      <c r="M368" s="21">
        <v>4</v>
      </c>
      <c r="N368" s="21">
        <v>0.2</v>
      </c>
      <c r="P368" s="11" t="s">
        <v>4167</v>
      </c>
      <c r="Q368" s="11" t="s">
        <v>8531</v>
      </c>
      <c r="R368" s="150"/>
      <c r="T368" s="21">
        <f>IF(P368='Menu tendina'!A$5,0,IF(P368='Menu tendina'!A$4,'3. SIP'!N368/2,IF(P368='Menu tendina'!A$3,'3. SIP'!N368,IF(P368='Menu tendina'!A$2,'3. SIP'!M368,0))))</f>
        <v>4</v>
      </c>
    </row>
    <row r="369" spans="1:20" x14ac:dyDescent="0.25">
      <c r="A369" s="9" t="s">
        <v>7621</v>
      </c>
      <c r="B369" s="9" t="s">
        <v>4942</v>
      </c>
      <c r="C369" s="11">
        <v>329</v>
      </c>
      <c r="D369" s="11">
        <v>2412</v>
      </c>
      <c r="E369" s="11">
        <v>127</v>
      </c>
      <c r="F369" s="260">
        <v>5000</v>
      </c>
      <c r="G369" s="263" t="s">
        <v>916</v>
      </c>
      <c r="H369" s="9" t="s">
        <v>1315</v>
      </c>
      <c r="I369" s="9" t="s">
        <v>112</v>
      </c>
      <c r="J369" s="9"/>
      <c r="K369" s="11" t="s">
        <v>0</v>
      </c>
      <c r="L369" s="252">
        <v>5793</v>
      </c>
      <c r="M369" s="21">
        <v>5</v>
      </c>
      <c r="N369" s="21">
        <v>0.2</v>
      </c>
      <c r="P369" s="11" t="s">
        <v>4167</v>
      </c>
      <c r="Q369" s="11" t="s">
        <v>8531</v>
      </c>
      <c r="R369" s="150"/>
      <c r="T369" s="21">
        <f>IF(P369='Menu tendina'!A$5,0,IF(P369='Menu tendina'!A$4,'3. SIP'!N369/2,IF(P369='Menu tendina'!A$3,'3. SIP'!N369,IF(P369='Menu tendina'!A$2,'3. SIP'!M369,0))))</f>
        <v>5</v>
      </c>
    </row>
    <row r="370" spans="1:20" x14ac:dyDescent="0.25">
      <c r="A370" s="9" t="s">
        <v>7621</v>
      </c>
      <c r="B370" s="9" t="s">
        <v>4942</v>
      </c>
      <c r="C370" s="11">
        <v>330</v>
      </c>
      <c r="D370" s="11">
        <v>2430</v>
      </c>
      <c r="E370" s="11">
        <v>130</v>
      </c>
      <c r="F370" s="260">
        <v>5000</v>
      </c>
      <c r="G370" s="263" t="s">
        <v>916</v>
      </c>
      <c r="H370" s="9" t="s">
        <v>1316</v>
      </c>
      <c r="I370" s="9" t="s">
        <v>112</v>
      </c>
      <c r="J370" s="9"/>
      <c r="K370" s="11" t="s">
        <v>0</v>
      </c>
      <c r="L370" s="252">
        <v>6000</v>
      </c>
      <c r="M370" s="21">
        <v>2</v>
      </c>
      <c r="N370" s="21">
        <v>0.2</v>
      </c>
      <c r="P370" s="11" t="s">
        <v>4167</v>
      </c>
      <c r="Q370" s="11" t="s">
        <v>8531</v>
      </c>
      <c r="R370" s="150"/>
      <c r="T370" s="21">
        <f>IF(P370='Menu tendina'!A$5,0,IF(P370='Menu tendina'!A$4,'3. SIP'!N370/2,IF(P370='Menu tendina'!A$3,'3. SIP'!N370,IF(P370='Menu tendina'!A$2,'3. SIP'!M370,0))))</f>
        <v>2</v>
      </c>
    </row>
    <row r="371" spans="1:20" x14ac:dyDescent="0.25">
      <c r="A371" s="9" t="s">
        <v>7621</v>
      </c>
      <c r="B371" s="9" t="s">
        <v>4942</v>
      </c>
      <c r="C371" s="11">
        <v>331</v>
      </c>
      <c r="D371" s="11">
        <v>2431</v>
      </c>
      <c r="E371" s="11">
        <v>131</v>
      </c>
      <c r="F371" s="260">
        <v>5000</v>
      </c>
      <c r="G371" s="263" t="s">
        <v>916</v>
      </c>
      <c r="H371" s="9" t="s">
        <v>4223</v>
      </c>
      <c r="I371" s="9" t="s">
        <v>112</v>
      </c>
      <c r="J371" s="9" t="s">
        <v>4219</v>
      </c>
      <c r="K371" s="11" t="s">
        <v>0</v>
      </c>
      <c r="L371" s="252">
        <v>145</v>
      </c>
      <c r="M371" s="21">
        <v>15</v>
      </c>
      <c r="N371" s="21">
        <v>2</v>
      </c>
      <c r="P371" s="11" t="s">
        <v>4167</v>
      </c>
      <c r="Q371" s="11" t="s">
        <v>8531</v>
      </c>
      <c r="R371" s="150" t="s">
        <v>8746</v>
      </c>
      <c r="T371" s="21">
        <f>IF(P371='Menu tendina'!A$5,0,IF(P371='Menu tendina'!A$4,'3. SIP'!N371/2,IF(P371='Menu tendina'!A$3,'3. SIP'!N371,IF(P371='Menu tendina'!A$2,'3. SIP'!M371,0))))</f>
        <v>15</v>
      </c>
    </row>
    <row r="372" spans="1:20" x14ac:dyDescent="0.25">
      <c r="A372" s="15" t="s">
        <v>7621</v>
      </c>
      <c r="B372" s="15" t="s">
        <v>4942</v>
      </c>
      <c r="C372" s="16" t="s">
        <v>1317</v>
      </c>
      <c r="D372" s="16" t="s">
        <v>4336</v>
      </c>
      <c r="E372" s="16" t="s">
        <v>4239</v>
      </c>
      <c r="F372" s="261">
        <v>5000</v>
      </c>
      <c r="G372" s="264" t="s">
        <v>916</v>
      </c>
      <c r="H372" s="15" t="s">
        <v>4223</v>
      </c>
      <c r="I372" s="15" t="s">
        <v>112</v>
      </c>
      <c r="J372" s="15" t="s">
        <v>4222</v>
      </c>
      <c r="K372" s="16" t="s">
        <v>4074</v>
      </c>
      <c r="L372" s="253" t="s">
        <v>0</v>
      </c>
      <c r="M372" s="22">
        <v>8</v>
      </c>
      <c r="N372" s="22">
        <v>3</v>
      </c>
      <c r="P372" s="11" t="s">
        <v>4167</v>
      </c>
      <c r="Q372" s="11" t="s">
        <v>8531</v>
      </c>
      <c r="R372" s="150"/>
      <c r="T372" s="21">
        <f>IF(P372='Menu tendina'!A$5,0,IF(P372='Menu tendina'!A$4,'3. SIP'!N372/2,IF(P372='Menu tendina'!A$3,'3. SIP'!N372,IF(P372='Menu tendina'!A$2,'3. SIP'!M372,0))))</f>
        <v>8</v>
      </c>
    </row>
    <row r="373" spans="1:20" x14ac:dyDescent="0.25">
      <c r="A373" s="9" t="s">
        <v>7621</v>
      </c>
      <c r="B373" s="9" t="s">
        <v>4942</v>
      </c>
      <c r="C373" s="11">
        <v>332</v>
      </c>
      <c r="D373" s="11">
        <v>2434</v>
      </c>
      <c r="E373" s="11">
        <v>132</v>
      </c>
      <c r="F373" s="260">
        <v>5000</v>
      </c>
      <c r="G373" s="263" t="s">
        <v>958</v>
      </c>
      <c r="H373" s="9" t="s">
        <v>1318</v>
      </c>
      <c r="I373" s="9" t="s">
        <v>112</v>
      </c>
      <c r="J373" s="9"/>
      <c r="K373" s="11" t="s">
        <v>0</v>
      </c>
      <c r="L373" s="252">
        <v>6000</v>
      </c>
      <c r="M373" s="21">
        <v>2</v>
      </c>
      <c r="N373" s="21">
        <v>0.2</v>
      </c>
      <c r="P373" s="11" t="s">
        <v>4167</v>
      </c>
      <c r="Q373" s="11" t="s">
        <v>8531</v>
      </c>
      <c r="R373" s="150"/>
      <c r="T373" s="21">
        <f>IF(P373='Menu tendina'!A$5,0,IF(P373='Menu tendina'!A$4,'3. SIP'!N373/2,IF(P373='Menu tendina'!A$3,'3. SIP'!N373,IF(P373='Menu tendina'!A$2,'3. SIP'!M373,0))))</f>
        <v>2</v>
      </c>
    </row>
    <row r="374" spans="1:20" x14ac:dyDescent="0.25">
      <c r="A374" s="15" t="s">
        <v>7621</v>
      </c>
      <c r="B374" s="15" t="s">
        <v>4942</v>
      </c>
      <c r="C374" s="16" t="s">
        <v>1319</v>
      </c>
      <c r="D374" s="16" t="s">
        <v>4337</v>
      </c>
      <c r="E374" s="16" t="s">
        <v>4240</v>
      </c>
      <c r="F374" s="261">
        <v>5000</v>
      </c>
      <c r="G374" s="264" t="s">
        <v>958</v>
      </c>
      <c r="H374" s="15" t="s">
        <v>1318</v>
      </c>
      <c r="I374" s="15" t="s">
        <v>112</v>
      </c>
      <c r="J374" s="15" t="s">
        <v>4219</v>
      </c>
      <c r="K374" s="16" t="s">
        <v>4074</v>
      </c>
      <c r="L374" s="253" t="s">
        <v>0</v>
      </c>
      <c r="M374" s="22" t="s">
        <v>1320</v>
      </c>
      <c r="N374" s="22">
        <v>120</v>
      </c>
      <c r="P374" s="11" t="s">
        <v>4168</v>
      </c>
      <c r="Q374" s="11"/>
      <c r="R374" s="150"/>
      <c r="T374" s="21">
        <f>IF(P374='Menu tendina'!A$5,0,IF(P374='Menu tendina'!A$4,'3. SIP'!N374/2,IF(P374='Menu tendina'!A$3,'3. SIP'!N374,IF(P374='Menu tendina'!A$2,'3. SIP'!M374,0))))</f>
        <v>120</v>
      </c>
    </row>
    <row r="375" spans="1:20" x14ac:dyDescent="0.25">
      <c r="A375" s="9" t="s">
        <v>7621</v>
      </c>
      <c r="B375" s="9" t="s">
        <v>4942</v>
      </c>
      <c r="C375" s="11">
        <v>333</v>
      </c>
      <c r="D375" s="11">
        <v>2361</v>
      </c>
      <c r="E375" s="11">
        <v>202</v>
      </c>
      <c r="F375" s="260">
        <v>5000</v>
      </c>
      <c r="G375" s="263" t="s">
        <v>838</v>
      </c>
      <c r="H375" s="9" t="s">
        <v>1321</v>
      </c>
      <c r="I375" s="9" t="s">
        <v>158</v>
      </c>
      <c r="J375" s="9"/>
      <c r="K375" s="11" t="s">
        <v>0</v>
      </c>
      <c r="L375" s="252">
        <v>10000</v>
      </c>
      <c r="M375" s="21">
        <v>2.5</v>
      </c>
      <c r="N375" s="21">
        <v>0.2</v>
      </c>
      <c r="P375" s="11" t="s">
        <v>4167</v>
      </c>
      <c r="Q375" s="11" t="s">
        <v>8531</v>
      </c>
      <c r="R375" s="150"/>
      <c r="T375" s="21">
        <f>IF(P375='Menu tendina'!A$5,0,IF(P375='Menu tendina'!A$4,'3. SIP'!N375/2,IF(P375='Menu tendina'!A$3,'3. SIP'!N375,IF(P375='Menu tendina'!A$2,'3. SIP'!M375,0))))</f>
        <v>2.5</v>
      </c>
    </row>
    <row r="376" spans="1:20" x14ac:dyDescent="0.25">
      <c r="A376" s="9" t="s">
        <v>7621</v>
      </c>
      <c r="B376" s="9" t="s">
        <v>4942</v>
      </c>
      <c r="C376" s="11">
        <v>334</v>
      </c>
      <c r="D376" s="11">
        <v>2362</v>
      </c>
      <c r="E376" s="11">
        <v>203</v>
      </c>
      <c r="F376" s="260">
        <v>10000</v>
      </c>
      <c r="G376" s="263" t="s">
        <v>838</v>
      </c>
      <c r="H376" s="9" t="s">
        <v>1321</v>
      </c>
      <c r="I376" s="9" t="s">
        <v>158</v>
      </c>
      <c r="J376" s="9"/>
      <c r="K376" s="11" t="s">
        <v>0</v>
      </c>
      <c r="L376" s="252">
        <v>6500</v>
      </c>
      <c r="M376" s="21">
        <v>3.5</v>
      </c>
      <c r="N376" s="21">
        <v>0.2</v>
      </c>
      <c r="P376" s="11" t="s">
        <v>4167</v>
      </c>
      <c r="Q376" s="11" t="s">
        <v>8531</v>
      </c>
      <c r="R376" s="150"/>
      <c r="T376" s="21">
        <f>IF(P376='Menu tendina'!A$5,0,IF(P376='Menu tendina'!A$4,'3. SIP'!N376/2,IF(P376='Menu tendina'!A$3,'3. SIP'!N376,IF(P376='Menu tendina'!A$2,'3. SIP'!M376,0))))</f>
        <v>3.5</v>
      </c>
    </row>
    <row r="377" spans="1:20" x14ac:dyDescent="0.25">
      <c r="A377" s="9" t="s">
        <v>7621</v>
      </c>
      <c r="B377" s="9" t="s">
        <v>4942</v>
      </c>
      <c r="C377" s="11">
        <v>335</v>
      </c>
      <c r="D377" s="11">
        <v>2363</v>
      </c>
      <c r="E377" s="11">
        <v>204</v>
      </c>
      <c r="F377" s="260">
        <v>15000</v>
      </c>
      <c r="G377" s="263" t="s">
        <v>838</v>
      </c>
      <c r="H377" s="9" t="s">
        <v>1321</v>
      </c>
      <c r="I377" s="9" t="s">
        <v>158</v>
      </c>
      <c r="J377" s="9"/>
      <c r="K377" s="11" t="s">
        <v>0</v>
      </c>
      <c r="L377" s="252">
        <v>1900</v>
      </c>
      <c r="M377" s="21">
        <v>6</v>
      </c>
      <c r="N377" s="21">
        <v>0.3</v>
      </c>
      <c r="P377" s="11" t="s">
        <v>4167</v>
      </c>
      <c r="Q377" s="11" t="s">
        <v>8532</v>
      </c>
      <c r="R377" s="150"/>
      <c r="T377" s="21">
        <f>IF(P377='Menu tendina'!A$5,0,IF(P377='Menu tendina'!A$4,'3. SIP'!N377/2,IF(P377='Menu tendina'!A$3,'3. SIP'!N377,IF(P377='Menu tendina'!A$2,'3. SIP'!M377,0))))</f>
        <v>6</v>
      </c>
    </row>
    <row r="378" spans="1:20" x14ac:dyDescent="0.25">
      <c r="A378" s="9" t="s">
        <v>7621</v>
      </c>
      <c r="B378" s="9" t="s">
        <v>4942</v>
      </c>
      <c r="C378" s="11">
        <v>336</v>
      </c>
      <c r="D378" s="11" t="s">
        <v>4338</v>
      </c>
      <c r="E378" s="11">
        <v>205</v>
      </c>
      <c r="F378" s="260">
        <v>10000</v>
      </c>
      <c r="G378" s="263" t="s">
        <v>935</v>
      </c>
      <c r="H378" s="9" t="s">
        <v>1321</v>
      </c>
      <c r="I378" s="9" t="s">
        <v>158</v>
      </c>
      <c r="J378" s="9"/>
      <c r="K378" s="11" t="s">
        <v>0</v>
      </c>
      <c r="L378" s="252" t="s">
        <v>0</v>
      </c>
      <c r="M378" s="21">
        <v>25</v>
      </c>
      <c r="N378" s="21">
        <v>1</v>
      </c>
      <c r="P378" s="11" t="s">
        <v>4167</v>
      </c>
      <c r="Q378" s="11" t="s">
        <v>8531</v>
      </c>
      <c r="R378" s="150"/>
      <c r="T378" s="21">
        <f>IF(P378='Menu tendina'!A$5,0,IF(P378='Menu tendina'!A$4,'3. SIP'!N378/2,IF(P378='Menu tendina'!A$3,'3. SIP'!N378,IF(P378='Menu tendina'!A$2,'3. SIP'!M378,0))))</f>
        <v>25</v>
      </c>
    </row>
    <row r="379" spans="1:20" x14ac:dyDescent="0.25">
      <c r="A379" s="9" t="s">
        <v>7621</v>
      </c>
      <c r="B379" s="9" t="s">
        <v>4942</v>
      </c>
      <c r="C379" s="11">
        <v>337</v>
      </c>
      <c r="D379" s="11">
        <v>2367</v>
      </c>
      <c r="E379" s="11">
        <v>206</v>
      </c>
      <c r="F379" s="260">
        <v>5000</v>
      </c>
      <c r="G379" s="263" t="s">
        <v>935</v>
      </c>
      <c r="H379" s="9" t="s">
        <v>1322</v>
      </c>
      <c r="I379" s="9" t="s">
        <v>158</v>
      </c>
      <c r="J379" s="9"/>
      <c r="K379" s="11" t="s">
        <v>0</v>
      </c>
      <c r="L379" s="252">
        <v>1000</v>
      </c>
      <c r="M379" s="21">
        <v>3.5</v>
      </c>
      <c r="N379" s="21">
        <v>0.7</v>
      </c>
      <c r="P379" s="11" t="s">
        <v>4167</v>
      </c>
      <c r="Q379" s="11" t="s">
        <v>8531</v>
      </c>
      <c r="R379" s="150"/>
      <c r="T379" s="21">
        <f>IF(P379='Menu tendina'!A$5,0,IF(P379='Menu tendina'!A$4,'3. SIP'!N379/2,IF(P379='Menu tendina'!A$3,'3. SIP'!N379,IF(P379='Menu tendina'!A$2,'3. SIP'!M379,0))))</f>
        <v>3.5</v>
      </c>
    </row>
    <row r="380" spans="1:20" x14ac:dyDescent="0.25">
      <c r="A380" s="9" t="s">
        <v>7621</v>
      </c>
      <c r="B380" s="9" t="s">
        <v>4942</v>
      </c>
      <c r="C380" s="11">
        <v>338</v>
      </c>
      <c r="D380" s="11">
        <v>2368</v>
      </c>
      <c r="E380" s="11">
        <v>207</v>
      </c>
      <c r="F380" s="260">
        <v>10000</v>
      </c>
      <c r="G380" s="263" t="s">
        <v>935</v>
      </c>
      <c r="H380" s="9" t="s">
        <v>936</v>
      </c>
      <c r="I380" s="9" t="s">
        <v>158</v>
      </c>
      <c r="J380" s="9"/>
      <c r="K380" s="11" t="s">
        <v>0</v>
      </c>
      <c r="L380" s="252">
        <v>3000</v>
      </c>
      <c r="M380" s="21">
        <v>5</v>
      </c>
      <c r="N380" s="21">
        <v>0.5</v>
      </c>
      <c r="P380" s="11" t="s">
        <v>4167</v>
      </c>
      <c r="Q380" s="11" t="s">
        <v>8531</v>
      </c>
      <c r="R380" s="150"/>
      <c r="T380" s="21">
        <f>IF(P380='Menu tendina'!A$5,0,IF(P380='Menu tendina'!A$4,'3. SIP'!N380/2,IF(P380='Menu tendina'!A$3,'3. SIP'!N380,IF(P380='Menu tendina'!A$2,'3. SIP'!M380,0))))</f>
        <v>5</v>
      </c>
    </row>
    <row r="381" spans="1:20" x14ac:dyDescent="0.25">
      <c r="A381" s="15" t="s">
        <v>7621</v>
      </c>
      <c r="B381" s="15" t="s">
        <v>4942</v>
      </c>
      <c r="C381" s="16" t="s">
        <v>1323</v>
      </c>
      <c r="D381" s="16" t="s">
        <v>4339</v>
      </c>
      <c r="E381" s="16">
        <v>208</v>
      </c>
      <c r="F381" s="261">
        <v>10000</v>
      </c>
      <c r="G381" s="264" t="s">
        <v>935</v>
      </c>
      <c r="H381" s="15" t="s">
        <v>936</v>
      </c>
      <c r="I381" s="15" t="s">
        <v>158</v>
      </c>
      <c r="J381" s="15" t="s">
        <v>4224</v>
      </c>
      <c r="K381" s="16" t="s">
        <v>4074</v>
      </c>
      <c r="L381" s="253" t="s">
        <v>0</v>
      </c>
      <c r="M381" s="22">
        <v>50</v>
      </c>
      <c r="N381" s="22">
        <v>1.5</v>
      </c>
      <c r="P381" s="11" t="s">
        <v>4167</v>
      </c>
      <c r="Q381" s="11" t="s">
        <v>8531</v>
      </c>
      <c r="R381" s="150"/>
      <c r="T381" s="21">
        <f>IF(P381='Menu tendina'!A$5,0,IF(P381='Menu tendina'!A$4,'3. SIP'!N381/2,IF(P381='Menu tendina'!A$3,'3. SIP'!N381,IF(P381='Menu tendina'!A$2,'3. SIP'!M381,0))))</f>
        <v>50</v>
      </c>
    </row>
    <row r="382" spans="1:20" x14ac:dyDescent="0.25">
      <c r="A382" s="15" t="s">
        <v>7621</v>
      </c>
      <c r="B382" s="15" t="s">
        <v>4942</v>
      </c>
      <c r="C382" s="16" t="s">
        <v>1324</v>
      </c>
      <c r="D382" s="16" t="s">
        <v>4241</v>
      </c>
      <c r="E382" s="16" t="s">
        <v>4241</v>
      </c>
      <c r="F382" s="261">
        <v>10000</v>
      </c>
      <c r="G382" s="264" t="s">
        <v>935</v>
      </c>
      <c r="H382" s="15" t="s">
        <v>936</v>
      </c>
      <c r="I382" s="15" t="s">
        <v>158</v>
      </c>
      <c r="J382" s="15" t="s">
        <v>4225</v>
      </c>
      <c r="K382" s="16" t="s">
        <v>4074</v>
      </c>
      <c r="L382" s="253">
        <v>20</v>
      </c>
      <c r="M382" s="22">
        <v>30</v>
      </c>
      <c r="N382" s="22">
        <v>8</v>
      </c>
      <c r="P382" s="11" t="s">
        <v>4167</v>
      </c>
      <c r="Q382" s="11" t="s">
        <v>4171</v>
      </c>
      <c r="R382" s="150"/>
      <c r="T382" s="21">
        <f>IF(P382='Menu tendina'!A$5,0,IF(P382='Menu tendina'!A$4,'3. SIP'!N382/2,IF(P382='Menu tendina'!A$3,'3. SIP'!N382,IF(P382='Menu tendina'!A$2,'3. SIP'!M382,0))))</f>
        <v>30</v>
      </c>
    </row>
    <row r="383" spans="1:20" x14ac:dyDescent="0.25">
      <c r="A383" s="15" t="s">
        <v>7621</v>
      </c>
      <c r="B383" s="15" t="s">
        <v>4942</v>
      </c>
      <c r="C383" s="16" t="s">
        <v>1325</v>
      </c>
      <c r="D383" s="16" t="s">
        <v>4340</v>
      </c>
      <c r="E383" s="16" t="s">
        <v>4242</v>
      </c>
      <c r="F383" s="261">
        <v>10000</v>
      </c>
      <c r="G383" s="264" t="s">
        <v>838</v>
      </c>
      <c r="H383" s="15" t="s">
        <v>936</v>
      </c>
      <c r="I383" s="15" t="s">
        <v>158</v>
      </c>
      <c r="J383" s="15" t="s">
        <v>4226</v>
      </c>
      <c r="K383" s="16" t="s">
        <v>4074</v>
      </c>
      <c r="L383" s="253">
        <v>65</v>
      </c>
      <c r="M383" s="22">
        <v>40</v>
      </c>
      <c r="N383" s="22">
        <v>15</v>
      </c>
      <c r="P383" s="11" t="s">
        <v>4167</v>
      </c>
      <c r="Q383" s="11" t="s">
        <v>4171</v>
      </c>
      <c r="R383" s="150"/>
      <c r="T383" s="21">
        <f>IF(P383='Menu tendina'!A$5,0,IF(P383='Menu tendina'!A$4,'3. SIP'!N383/2,IF(P383='Menu tendina'!A$3,'3. SIP'!N383,IF(P383='Menu tendina'!A$2,'3. SIP'!M383,0))))</f>
        <v>40</v>
      </c>
    </row>
    <row r="384" spans="1:20" x14ac:dyDescent="0.25">
      <c r="A384" s="9" t="s">
        <v>7621</v>
      </c>
      <c r="B384" s="9" t="s">
        <v>4942</v>
      </c>
      <c r="C384" s="11">
        <v>339</v>
      </c>
      <c r="D384" s="11">
        <v>2369</v>
      </c>
      <c r="E384" s="11">
        <v>209</v>
      </c>
      <c r="F384" s="260">
        <v>15000</v>
      </c>
      <c r="G384" s="263" t="s">
        <v>935</v>
      </c>
      <c r="H384" s="9" t="s">
        <v>936</v>
      </c>
      <c r="I384" s="9" t="s">
        <v>158</v>
      </c>
      <c r="J384" s="9"/>
      <c r="K384" s="11" t="s">
        <v>0</v>
      </c>
      <c r="L384" s="252">
        <v>1000</v>
      </c>
      <c r="M384" s="21">
        <v>4</v>
      </c>
      <c r="N384" s="21">
        <v>0.7</v>
      </c>
      <c r="P384" s="11" t="s">
        <v>4167</v>
      </c>
      <c r="Q384" s="11" t="s">
        <v>8531</v>
      </c>
      <c r="R384" s="150"/>
      <c r="T384" s="21">
        <f>IF(P384='Menu tendina'!A$5,0,IF(P384='Menu tendina'!A$4,'3. SIP'!N384/2,IF(P384='Menu tendina'!A$3,'3. SIP'!N384,IF(P384='Menu tendina'!A$2,'3. SIP'!M384,0))))</f>
        <v>4</v>
      </c>
    </row>
    <row r="385" spans="1:20" x14ac:dyDescent="0.25">
      <c r="A385" s="9" t="s">
        <v>7621</v>
      </c>
      <c r="B385" s="9" t="s">
        <v>4942</v>
      </c>
      <c r="C385" s="11">
        <v>340</v>
      </c>
      <c r="D385" s="11">
        <v>2435</v>
      </c>
      <c r="E385" s="11">
        <v>210</v>
      </c>
      <c r="F385" s="260">
        <v>5000</v>
      </c>
      <c r="G385" s="263" t="s">
        <v>935</v>
      </c>
      <c r="H385" s="9" t="s">
        <v>1326</v>
      </c>
      <c r="I385" s="9" t="s">
        <v>158</v>
      </c>
      <c r="J385" s="9"/>
      <c r="K385" s="11" t="s">
        <v>0</v>
      </c>
      <c r="L385" s="252">
        <v>124</v>
      </c>
      <c r="M385" s="21">
        <v>25</v>
      </c>
      <c r="N385" s="21">
        <v>15</v>
      </c>
      <c r="P385" s="11" t="s">
        <v>4167</v>
      </c>
      <c r="Q385" s="11" t="s">
        <v>8531</v>
      </c>
      <c r="R385" s="150" t="s">
        <v>8744</v>
      </c>
      <c r="T385" s="21">
        <f>IF(P385='Menu tendina'!A$5,0,IF(P385='Menu tendina'!A$4,'3. SIP'!N385/2,IF(P385='Menu tendina'!A$3,'3. SIP'!N385,IF(P385='Menu tendina'!A$2,'3. SIP'!M385,0))))</f>
        <v>25</v>
      </c>
    </row>
    <row r="386" spans="1:20" x14ac:dyDescent="0.25">
      <c r="A386" s="9" t="s">
        <v>7621</v>
      </c>
      <c r="B386" s="9" t="s">
        <v>4942</v>
      </c>
      <c r="C386" s="11">
        <v>341</v>
      </c>
      <c r="D386" s="11">
        <v>2370</v>
      </c>
      <c r="E386" s="11">
        <v>211</v>
      </c>
      <c r="F386" s="260">
        <v>5000</v>
      </c>
      <c r="G386" s="263" t="s">
        <v>838</v>
      </c>
      <c r="H386" s="9" t="s">
        <v>1327</v>
      </c>
      <c r="I386" s="9" t="s">
        <v>112</v>
      </c>
      <c r="J386" s="9"/>
      <c r="K386" s="11" t="s">
        <v>0</v>
      </c>
      <c r="L386" s="252">
        <v>5500</v>
      </c>
      <c r="M386" s="21">
        <v>4</v>
      </c>
      <c r="N386" s="21">
        <v>0.2</v>
      </c>
      <c r="P386" s="11" t="s">
        <v>4167</v>
      </c>
      <c r="Q386" s="11" t="s">
        <v>8531</v>
      </c>
      <c r="R386" s="150"/>
      <c r="T386" s="21">
        <f>IF(P386='Menu tendina'!A$5,0,IF(P386='Menu tendina'!A$4,'3. SIP'!N386/2,IF(P386='Menu tendina'!A$3,'3. SIP'!N386,IF(P386='Menu tendina'!A$2,'3. SIP'!M386,0))))</f>
        <v>4</v>
      </c>
    </row>
    <row r="387" spans="1:20" x14ac:dyDescent="0.25">
      <c r="A387" s="9" t="s">
        <v>7621</v>
      </c>
      <c r="B387" s="9" t="s">
        <v>4942</v>
      </c>
      <c r="C387" s="11">
        <v>342</v>
      </c>
      <c r="D387" s="11">
        <v>2371</v>
      </c>
      <c r="E387" s="11">
        <v>212</v>
      </c>
      <c r="F387" s="260">
        <v>10000</v>
      </c>
      <c r="G387" s="263" t="s">
        <v>838</v>
      </c>
      <c r="H387" s="9" t="s">
        <v>1327</v>
      </c>
      <c r="I387" s="9" t="s">
        <v>112</v>
      </c>
      <c r="J387" s="9"/>
      <c r="K387" s="11" t="s">
        <v>0</v>
      </c>
      <c r="L387" s="252">
        <v>3000</v>
      </c>
      <c r="M387" s="21">
        <v>4</v>
      </c>
      <c r="N387" s="21">
        <v>0.3</v>
      </c>
      <c r="P387" s="11" t="s">
        <v>4167</v>
      </c>
      <c r="Q387" s="11" t="s">
        <v>8531</v>
      </c>
      <c r="R387" s="150"/>
      <c r="T387" s="21">
        <f>IF(P387='Menu tendina'!A$5,0,IF(P387='Menu tendina'!A$4,'3. SIP'!N387/2,IF(P387='Menu tendina'!A$3,'3. SIP'!N387,IF(P387='Menu tendina'!A$2,'3. SIP'!M387,0))))</f>
        <v>4</v>
      </c>
    </row>
    <row r="388" spans="1:20" x14ac:dyDescent="0.25">
      <c r="A388" s="9" t="s">
        <v>7621</v>
      </c>
      <c r="B388" s="9" t="s">
        <v>4942</v>
      </c>
      <c r="C388" s="11">
        <v>343</v>
      </c>
      <c r="D388" s="11">
        <v>2372</v>
      </c>
      <c r="E388" s="11">
        <v>213</v>
      </c>
      <c r="F388" s="260">
        <v>15000</v>
      </c>
      <c r="G388" s="263" t="s">
        <v>838</v>
      </c>
      <c r="H388" s="9" t="s">
        <v>1327</v>
      </c>
      <c r="I388" s="9" t="s">
        <v>112</v>
      </c>
      <c r="J388" s="9"/>
      <c r="K388" s="11" t="s">
        <v>0</v>
      </c>
      <c r="L388" s="252">
        <v>1500</v>
      </c>
      <c r="M388" s="21">
        <v>4</v>
      </c>
      <c r="N388" s="21">
        <v>0.4</v>
      </c>
      <c r="P388" s="11" t="s">
        <v>4167</v>
      </c>
      <c r="Q388" s="11" t="s">
        <v>8531</v>
      </c>
      <c r="R388" s="150"/>
      <c r="T388" s="21">
        <f>IF(P388='Menu tendina'!A$5,0,IF(P388='Menu tendina'!A$4,'3. SIP'!N388/2,IF(P388='Menu tendina'!A$3,'3. SIP'!N388,IF(P388='Menu tendina'!A$2,'3. SIP'!M388,0))))</f>
        <v>4</v>
      </c>
    </row>
    <row r="389" spans="1:20" x14ac:dyDescent="0.25">
      <c r="A389" s="9" t="s">
        <v>7621</v>
      </c>
      <c r="B389" s="9" t="s">
        <v>4942</v>
      </c>
      <c r="C389" s="11">
        <v>344</v>
      </c>
      <c r="D389" s="11">
        <v>2426</v>
      </c>
      <c r="E389" s="11">
        <v>214</v>
      </c>
      <c r="F389" s="260">
        <v>5000</v>
      </c>
      <c r="G389" s="263" t="s">
        <v>916</v>
      </c>
      <c r="H389" s="9" t="s">
        <v>1328</v>
      </c>
      <c r="I389" s="9" t="s">
        <v>112</v>
      </c>
      <c r="J389" s="9"/>
      <c r="K389" s="11" t="s">
        <v>0</v>
      </c>
      <c r="L389" s="252">
        <v>450</v>
      </c>
      <c r="M389" s="21">
        <v>6</v>
      </c>
      <c r="N389" s="21">
        <v>0.8</v>
      </c>
      <c r="P389" s="11" t="s">
        <v>4167</v>
      </c>
      <c r="Q389" s="11" t="s">
        <v>8531</v>
      </c>
      <c r="R389" s="150"/>
      <c r="T389" s="21">
        <f>IF(P389='Menu tendina'!A$5,0,IF(P389='Menu tendina'!A$4,'3. SIP'!N389/2,IF(P389='Menu tendina'!A$3,'3. SIP'!N389,IF(P389='Menu tendina'!A$2,'3. SIP'!M389,0))))</f>
        <v>6</v>
      </c>
    </row>
    <row r="390" spans="1:20" x14ac:dyDescent="0.25">
      <c r="A390" s="9" t="s">
        <v>7621</v>
      </c>
      <c r="B390" s="9" t="s">
        <v>4942</v>
      </c>
      <c r="C390" s="11">
        <v>345</v>
      </c>
      <c r="D390" s="11">
        <v>2373</v>
      </c>
      <c r="E390" s="11">
        <v>215</v>
      </c>
      <c r="F390" s="260">
        <v>5000</v>
      </c>
      <c r="G390" s="263" t="s">
        <v>838</v>
      </c>
      <c r="H390" s="9" t="s">
        <v>1329</v>
      </c>
      <c r="I390" s="9" t="s">
        <v>112</v>
      </c>
      <c r="J390" s="9"/>
      <c r="K390" s="11" t="s">
        <v>0</v>
      </c>
      <c r="L390" s="252">
        <v>8450</v>
      </c>
      <c r="M390" s="21">
        <v>3</v>
      </c>
      <c r="N390" s="21">
        <v>0.2</v>
      </c>
      <c r="P390" s="11" t="s">
        <v>4167</v>
      </c>
      <c r="Q390" s="11" t="s">
        <v>8531</v>
      </c>
      <c r="R390" s="150"/>
      <c r="T390" s="21">
        <f>IF(P390='Menu tendina'!A$5,0,IF(P390='Menu tendina'!A$4,'3. SIP'!N390/2,IF(P390='Menu tendina'!A$3,'3. SIP'!N390,IF(P390='Menu tendina'!A$2,'3. SIP'!M390,0))))</f>
        <v>3</v>
      </c>
    </row>
    <row r="391" spans="1:20" x14ac:dyDescent="0.25">
      <c r="A391" s="9" t="s">
        <v>7621</v>
      </c>
      <c r="B391" s="9" t="s">
        <v>4942</v>
      </c>
      <c r="C391" s="11">
        <v>346</v>
      </c>
      <c r="D391" s="11">
        <v>2374</v>
      </c>
      <c r="E391" s="11">
        <v>216</v>
      </c>
      <c r="F391" s="260">
        <v>10000</v>
      </c>
      <c r="G391" s="263" t="s">
        <v>838</v>
      </c>
      <c r="H391" s="9" t="s">
        <v>1329</v>
      </c>
      <c r="I391" s="9" t="s">
        <v>112</v>
      </c>
      <c r="J391" s="9"/>
      <c r="K391" s="11" t="s">
        <v>0</v>
      </c>
      <c r="L391" s="252">
        <v>4750</v>
      </c>
      <c r="M391" s="21">
        <v>4</v>
      </c>
      <c r="N391" s="21">
        <v>0.2</v>
      </c>
      <c r="P391" s="11" t="s">
        <v>4167</v>
      </c>
      <c r="Q391" s="11" t="s">
        <v>8531</v>
      </c>
      <c r="R391" s="150"/>
      <c r="T391" s="21">
        <f>IF(P391='Menu tendina'!A$5,0,IF(P391='Menu tendina'!A$4,'3. SIP'!N391/2,IF(P391='Menu tendina'!A$3,'3. SIP'!N391,IF(P391='Menu tendina'!A$2,'3. SIP'!M391,0))))</f>
        <v>4</v>
      </c>
    </row>
    <row r="392" spans="1:20" x14ac:dyDescent="0.25">
      <c r="A392" s="9" t="s">
        <v>7621</v>
      </c>
      <c r="B392" s="9" t="s">
        <v>4942</v>
      </c>
      <c r="C392" s="11">
        <v>347</v>
      </c>
      <c r="D392" s="11">
        <v>2375</v>
      </c>
      <c r="E392" s="11">
        <v>217</v>
      </c>
      <c r="F392" s="260">
        <v>15000</v>
      </c>
      <c r="G392" s="263" t="s">
        <v>838</v>
      </c>
      <c r="H392" s="9" t="s">
        <v>1329</v>
      </c>
      <c r="I392" s="9" t="s">
        <v>112</v>
      </c>
      <c r="J392" s="9"/>
      <c r="K392" s="11" t="s">
        <v>0</v>
      </c>
      <c r="L392" s="252">
        <v>1000</v>
      </c>
      <c r="M392" s="21">
        <v>25</v>
      </c>
      <c r="N392" s="21">
        <v>15</v>
      </c>
      <c r="P392" s="11" t="s">
        <v>4167</v>
      </c>
      <c r="Q392" s="11" t="s">
        <v>8531</v>
      </c>
      <c r="R392" s="150"/>
      <c r="T392" s="21">
        <f>IF(P392='Menu tendina'!A$5,0,IF(P392='Menu tendina'!A$4,'3. SIP'!N392/2,IF(P392='Menu tendina'!A$3,'3. SIP'!N392,IF(P392='Menu tendina'!A$2,'3. SIP'!M392,0))))</f>
        <v>25</v>
      </c>
    </row>
    <row r="393" spans="1:20" x14ac:dyDescent="0.25">
      <c r="A393" s="9" t="s">
        <v>7621</v>
      </c>
      <c r="B393" s="9" t="s">
        <v>4942</v>
      </c>
      <c r="C393" s="11">
        <v>348</v>
      </c>
      <c r="D393" s="11">
        <v>2376</v>
      </c>
      <c r="E393" s="11">
        <v>218</v>
      </c>
      <c r="F393" s="260">
        <v>10000</v>
      </c>
      <c r="G393" s="263" t="s">
        <v>916</v>
      </c>
      <c r="H393" s="9" t="s">
        <v>1330</v>
      </c>
      <c r="I393" s="9" t="s">
        <v>112</v>
      </c>
      <c r="J393" s="9"/>
      <c r="K393" s="11" t="s">
        <v>0</v>
      </c>
      <c r="L393" s="252">
        <v>1000</v>
      </c>
      <c r="M393" s="21">
        <v>4</v>
      </c>
      <c r="N393" s="21">
        <v>0.5</v>
      </c>
      <c r="P393" s="11" t="s">
        <v>4169</v>
      </c>
      <c r="Q393" s="11" t="s">
        <v>4171</v>
      </c>
      <c r="R393" s="150"/>
      <c r="T393" s="21">
        <f>IF(P393='Menu tendina'!A$5,0,IF(P393='Menu tendina'!A$4,'3. SIP'!N393/2,IF(P393='Menu tendina'!A$3,'3. SIP'!N393,IF(P393='Menu tendina'!A$2,'3. SIP'!M393,0))))</f>
        <v>0.25</v>
      </c>
    </row>
    <row r="394" spans="1:20" x14ac:dyDescent="0.25">
      <c r="A394" s="9" t="s">
        <v>7621</v>
      </c>
      <c r="B394" s="9" t="s">
        <v>4942</v>
      </c>
      <c r="C394" s="11">
        <v>349</v>
      </c>
      <c r="D394" s="11">
        <v>2377</v>
      </c>
      <c r="E394" s="11">
        <v>219</v>
      </c>
      <c r="F394" s="260">
        <v>5000</v>
      </c>
      <c r="G394" s="263" t="s">
        <v>838</v>
      </c>
      <c r="H394" s="9" t="s">
        <v>1331</v>
      </c>
      <c r="I394" s="9" t="s">
        <v>158</v>
      </c>
      <c r="J394" s="9"/>
      <c r="K394" s="11" t="s">
        <v>0</v>
      </c>
      <c r="L394" s="252">
        <v>5000</v>
      </c>
      <c r="M394" s="21">
        <v>3</v>
      </c>
      <c r="N394" s="21">
        <v>0.2</v>
      </c>
      <c r="P394" s="11" t="s">
        <v>4167</v>
      </c>
      <c r="Q394" s="11" t="s">
        <v>8531</v>
      </c>
      <c r="R394" s="150"/>
      <c r="T394" s="21">
        <f>IF(P394='Menu tendina'!A$5,0,IF(P394='Menu tendina'!A$4,'3. SIP'!N394/2,IF(P394='Menu tendina'!A$3,'3. SIP'!N394,IF(P394='Menu tendina'!A$2,'3. SIP'!M394,0))))</f>
        <v>3</v>
      </c>
    </row>
    <row r="395" spans="1:20" x14ac:dyDescent="0.25">
      <c r="A395" s="9" t="s">
        <v>7621</v>
      </c>
      <c r="B395" s="9" t="s">
        <v>4942</v>
      </c>
      <c r="C395" s="11">
        <v>350</v>
      </c>
      <c r="D395" s="11">
        <v>2378</v>
      </c>
      <c r="E395" s="11">
        <v>220</v>
      </c>
      <c r="F395" s="260">
        <v>10000</v>
      </c>
      <c r="G395" s="263" t="s">
        <v>838</v>
      </c>
      <c r="H395" s="9" t="s">
        <v>1331</v>
      </c>
      <c r="I395" s="9" t="s">
        <v>158</v>
      </c>
      <c r="J395" s="9"/>
      <c r="K395" s="11" t="s">
        <v>0</v>
      </c>
      <c r="L395" s="252">
        <v>3000</v>
      </c>
      <c r="M395" s="21">
        <v>4</v>
      </c>
      <c r="N395" s="21">
        <v>0.2</v>
      </c>
      <c r="P395" s="11" t="s">
        <v>4167</v>
      </c>
      <c r="Q395" s="11" t="s">
        <v>8531</v>
      </c>
      <c r="R395" s="150"/>
      <c r="T395" s="21">
        <f>IF(P395='Menu tendina'!A$5,0,IF(P395='Menu tendina'!A$4,'3. SIP'!N395/2,IF(P395='Menu tendina'!A$3,'3. SIP'!N395,IF(P395='Menu tendina'!A$2,'3. SIP'!M395,0))))</f>
        <v>4</v>
      </c>
    </row>
    <row r="396" spans="1:20" x14ac:dyDescent="0.25">
      <c r="A396" s="9" t="s">
        <v>7621</v>
      </c>
      <c r="B396" s="9" t="s">
        <v>4942</v>
      </c>
      <c r="C396" s="11">
        <v>351</v>
      </c>
      <c r="D396" s="11">
        <v>2379</v>
      </c>
      <c r="E396" s="11">
        <v>221</v>
      </c>
      <c r="F396" s="260">
        <v>15000</v>
      </c>
      <c r="G396" s="263" t="s">
        <v>838</v>
      </c>
      <c r="H396" s="9" t="s">
        <v>1331</v>
      </c>
      <c r="I396" s="9" t="s">
        <v>158</v>
      </c>
      <c r="J396" s="9"/>
      <c r="K396" s="11" t="s">
        <v>0</v>
      </c>
      <c r="L396" s="252">
        <v>900</v>
      </c>
      <c r="M396" s="21">
        <v>90</v>
      </c>
      <c r="N396" s="21">
        <v>55</v>
      </c>
      <c r="P396" s="11" t="s">
        <v>4167</v>
      </c>
      <c r="Q396" s="11" t="s">
        <v>8531</v>
      </c>
      <c r="R396" s="150"/>
      <c r="T396" s="21">
        <f>IF(P396='Menu tendina'!A$5,0,IF(P396='Menu tendina'!A$4,'3. SIP'!N396/2,IF(P396='Menu tendina'!A$3,'3. SIP'!N396,IF(P396='Menu tendina'!A$2,'3. SIP'!M396,0))))</f>
        <v>90</v>
      </c>
    </row>
    <row r="397" spans="1:20" x14ac:dyDescent="0.25">
      <c r="A397" s="9" t="s">
        <v>7621</v>
      </c>
      <c r="B397" s="9" t="s">
        <v>4942</v>
      </c>
      <c r="C397" s="11">
        <v>352</v>
      </c>
      <c r="D397" s="11">
        <v>2391</v>
      </c>
      <c r="E397" s="11">
        <v>222</v>
      </c>
      <c r="F397" s="260">
        <v>15000</v>
      </c>
      <c r="G397" s="263" t="s">
        <v>838</v>
      </c>
      <c r="H397" s="9" t="s">
        <v>1331</v>
      </c>
      <c r="I397" s="9" t="s">
        <v>112</v>
      </c>
      <c r="J397" s="9"/>
      <c r="K397" s="11" t="s">
        <v>0</v>
      </c>
      <c r="L397" s="252">
        <v>1600</v>
      </c>
      <c r="M397" s="21">
        <v>5</v>
      </c>
      <c r="N397" s="21">
        <v>0.5</v>
      </c>
      <c r="P397" s="11" t="s">
        <v>4167</v>
      </c>
      <c r="Q397" s="11" t="s">
        <v>4172</v>
      </c>
      <c r="R397" s="150"/>
      <c r="T397" s="21">
        <f>IF(P397='Menu tendina'!A$5,0,IF(P397='Menu tendina'!A$4,'3. SIP'!N397/2,IF(P397='Menu tendina'!A$3,'3. SIP'!N397,IF(P397='Menu tendina'!A$2,'3. SIP'!M397,0))))</f>
        <v>5</v>
      </c>
    </row>
    <row r="398" spans="1:20" x14ac:dyDescent="0.25">
      <c r="A398" s="9" t="s">
        <v>7621</v>
      </c>
      <c r="B398" s="9" t="s">
        <v>4942</v>
      </c>
      <c r="C398" s="11">
        <v>353</v>
      </c>
      <c r="D398" s="11">
        <v>2428</v>
      </c>
      <c r="E398" s="11">
        <v>223</v>
      </c>
      <c r="F398" s="260">
        <v>5000</v>
      </c>
      <c r="G398" s="263" t="s">
        <v>916</v>
      </c>
      <c r="H398" s="9" t="s">
        <v>1332</v>
      </c>
      <c r="I398" s="9" t="s">
        <v>112</v>
      </c>
      <c r="J398" s="9"/>
      <c r="K398" s="11" t="s">
        <v>0</v>
      </c>
      <c r="L398" s="252">
        <v>5000</v>
      </c>
      <c r="M398" s="21">
        <v>2.5</v>
      </c>
      <c r="N398" s="21">
        <v>0.2</v>
      </c>
      <c r="P398" s="11" t="s">
        <v>4167</v>
      </c>
      <c r="Q398" s="11" t="s">
        <v>8531</v>
      </c>
      <c r="R398" s="150"/>
      <c r="T398" s="21">
        <f>IF(P398='Menu tendina'!A$5,0,IF(P398='Menu tendina'!A$4,'3. SIP'!N398/2,IF(P398='Menu tendina'!A$3,'3. SIP'!N398,IF(P398='Menu tendina'!A$2,'3. SIP'!M398,0))))</f>
        <v>2.5</v>
      </c>
    </row>
    <row r="399" spans="1:20" x14ac:dyDescent="0.25">
      <c r="A399" s="9" t="s">
        <v>7621</v>
      </c>
      <c r="B399" s="9" t="s">
        <v>4942</v>
      </c>
      <c r="C399" s="11">
        <v>354</v>
      </c>
      <c r="D399" s="11">
        <v>2383</v>
      </c>
      <c r="E399" s="11">
        <v>224</v>
      </c>
      <c r="F399" s="260">
        <v>5000</v>
      </c>
      <c r="G399" s="263" t="s">
        <v>838</v>
      </c>
      <c r="H399" s="9" t="s">
        <v>1333</v>
      </c>
      <c r="I399" s="9" t="s">
        <v>112</v>
      </c>
      <c r="J399" s="9"/>
      <c r="K399" s="11" t="s">
        <v>0</v>
      </c>
      <c r="L399" s="252">
        <v>30</v>
      </c>
      <c r="M399" s="21">
        <v>4</v>
      </c>
      <c r="N399" s="21">
        <v>2</v>
      </c>
      <c r="P399" s="11" t="s">
        <v>4167</v>
      </c>
      <c r="Q399" s="11" t="s">
        <v>8531</v>
      </c>
      <c r="R399" s="150"/>
      <c r="T399" s="21">
        <f>IF(P399='Menu tendina'!A$5,0,IF(P399='Menu tendina'!A$4,'3. SIP'!N399/2,IF(P399='Menu tendina'!A$3,'3. SIP'!N399,IF(P399='Menu tendina'!A$2,'3. SIP'!M399,0))))</f>
        <v>4</v>
      </c>
    </row>
    <row r="400" spans="1:20" x14ac:dyDescent="0.25">
      <c r="A400" s="9" t="s">
        <v>7621</v>
      </c>
      <c r="B400" s="9" t="s">
        <v>4942</v>
      </c>
      <c r="C400" s="11">
        <v>355</v>
      </c>
      <c r="D400" s="11">
        <v>2384</v>
      </c>
      <c r="E400" s="11">
        <v>225</v>
      </c>
      <c r="F400" s="260">
        <v>10000</v>
      </c>
      <c r="G400" s="263" t="s">
        <v>838</v>
      </c>
      <c r="H400" s="9" t="s">
        <v>1334</v>
      </c>
      <c r="I400" s="9" t="s">
        <v>112</v>
      </c>
      <c r="J400" s="9"/>
      <c r="K400" s="11" t="s">
        <v>0</v>
      </c>
      <c r="L400" s="252">
        <v>30</v>
      </c>
      <c r="M400" s="21">
        <v>5</v>
      </c>
      <c r="N400" s="21">
        <v>2.5</v>
      </c>
      <c r="P400" s="11" t="s">
        <v>4167</v>
      </c>
      <c r="Q400" s="11" t="s">
        <v>8531</v>
      </c>
      <c r="R400" s="150"/>
      <c r="T400" s="21">
        <f>IF(P400='Menu tendina'!A$5,0,IF(P400='Menu tendina'!A$4,'3. SIP'!N400/2,IF(P400='Menu tendina'!A$3,'3. SIP'!N400,IF(P400='Menu tendina'!A$2,'3. SIP'!M400,0))))</f>
        <v>5</v>
      </c>
    </row>
    <row r="401" spans="1:20" x14ac:dyDescent="0.25">
      <c r="A401" s="9" t="s">
        <v>7621</v>
      </c>
      <c r="B401" s="9" t="s">
        <v>4942</v>
      </c>
      <c r="C401" s="11">
        <v>356</v>
      </c>
      <c r="D401" s="11">
        <v>2385</v>
      </c>
      <c r="E401" s="11">
        <v>226</v>
      </c>
      <c r="F401" s="260">
        <v>5000</v>
      </c>
      <c r="G401" s="263" t="s">
        <v>838</v>
      </c>
      <c r="H401" s="9" t="s">
        <v>1335</v>
      </c>
      <c r="I401" s="9" t="s">
        <v>112</v>
      </c>
      <c r="J401" s="9"/>
      <c r="K401" s="11" t="s">
        <v>0</v>
      </c>
      <c r="L401" s="252">
        <v>30</v>
      </c>
      <c r="M401" s="21">
        <v>4</v>
      </c>
      <c r="N401" s="21">
        <v>2</v>
      </c>
      <c r="P401" s="11" t="s">
        <v>4167</v>
      </c>
      <c r="Q401" s="11" t="s">
        <v>8531</v>
      </c>
      <c r="R401" s="150"/>
      <c r="T401" s="21">
        <f>IF(P401='Menu tendina'!A$5,0,IF(P401='Menu tendina'!A$4,'3. SIP'!N401/2,IF(P401='Menu tendina'!A$3,'3. SIP'!N401,IF(P401='Menu tendina'!A$2,'3. SIP'!M401,0))))</f>
        <v>4</v>
      </c>
    </row>
    <row r="402" spans="1:20" x14ac:dyDescent="0.25">
      <c r="A402" s="9" t="s">
        <v>7621</v>
      </c>
      <c r="B402" s="9" t="s">
        <v>4942</v>
      </c>
      <c r="C402" s="11">
        <v>357</v>
      </c>
      <c r="D402" s="11">
        <v>2386</v>
      </c>
      <c r="E402" s="11">
        <v>227</v>
      </c>
      <c r="F402" s="260">
        <v>10000</v>
      </c>
      <c r="G402" s="263" t="s">
        <v>838</v>
      </c>
      <c r="H402" s="9" t="s">
        <v>1336</v>
      </c>
      <c r="I402" s="9" t="s">
        <v>112</v>
      </c>
      <c r="J402" s="9"/>
      <c r="K402" s="11" t="s">
        <v>0</v>
      </c>
      <c r="L402" s="252">
        <v>30</v>
      </c>
      <c r="M402" s="21">
        <v>5</v>
      </c>
      <c r="N402" s="21">
        <v>2.5</v>
      </c>
      <c r="P402" s="11" t="s">
        <v>4167</v>
      </c>
      <c r="Q402" s="11" t="s">
        <v>8531</v>
      </c>
      <c r="R402" s="150"/>
      <c r="T402" s="21">
        <f>IF(P402='Menu tendina'!A$5,0,IF(P402='Menu tendina'!A$4,'3. SIP'!N402/2,IF(P402='Menu tendina'!A$3,'3. SIP'!N402,IF(P402='Menu tendina'!A$2,'3. SIP'!M402,0))))</f>
        <v>5</v>
      </c>
    </row>
    <row r="403" spans="1:20" x14ac:dyDescent="0.25">
      <c r="A403" s="9" t="s">
        <v>7621</v>
      </c>
      <c r="B403" s="9" t="s">
        <v>4942</v>
      </c>
      <c r="C403" s="11">
        <v>358</v>
      </c>
      <c r="D403" s="11">
        <v>2387</v>
      </c>
      <c r="E403" s="11">
        <v>228</v>
      </c>
      <c r="F403" s="260">
        <v>5000</v>
      </c>
      <c r="G403" s="263" t="s">
        <v>838</v>
      </c>
      <c r="H403" s="9" t="s">
        <v>1337</v>
      </c>
      <c r="I403" s="9" t="s">
        <v>112</v>
      </c>
      <c r="J403" s="9"/>
      <c r="K403" s="11" t="s">
        <v>0</v>
      </c>
      <c r="L403" s="252">
        <v>30</v>
      </c>
      <c r="M403" s="21">
        <v>4</v>
      </c>
      <c r="N403" s="21">
        <v>2</v>
      </c>
      <c r="P403" s="11" t="s">
        <v>4167</v>
      </c>
      <c r="Q403" s="11" t="s">
        <v>8531</v>
      </c>
      <c r="R403" s="150"/>
      <c r="T403" s="21">
        <f>IF(P403='Menu tendina'!A$5,0,IF(P403='Menu tendina'!A$4,'3. SIP'!N403/2,IF(P403='Menu tendina'!A$3,'3. SIP'!N403,IF(P403='Menu tendina'!A$2,'3. SIP'!M403,0))))</f>
        <v>4</v>
      </c>
    </row>
    <row r="404" spans="1:20" x14ac:dyDescent="0.25">
      <c r="A404" s="9" t="s">
        <v>7621</v>
      </c>
      <c r="B404" s="9" t="s">
        <v>4942</v>
      </c>
      <c r="C404" s="11">
        <v>359</v>
      </c>
      <c r="D404" s="11">
        <v>2388</v>
      </c>
      <c r="E404" s="11">
        <v>229</v>
      </c>
      <c r="F404" s="260">
        <v>10000</v>
      </c>
      <c r="G404" s="263" t="s">
        <v>838</v>
      </c>
      <c r="H404" s="9" t="s">
        <v>1338</v>
      </c>
      <c r="I404" s="9" t="s">
        <v>112</v>
      </c>
      <c r="J404" s="9"/>
      <c r="K404" s="11" t="s">
        <v>0</v>
      </c>
      <c r="L404" s="252">
        <v>30</v>
      </c>
      <c r="M404" s="21">
        <v>5</v>
      </c>
      <c r="N404" s="21">
        <v>2.5</v>
      </c>
      <c r="P404" s="11" t="s">
        <v>4167</v>
      </c>
      <c r="Q404" s="11" t="s">
        <v>8531</v>
      </c>
      <c r="R404" s="150"/>
      <c r="T404" s="21">
        <f>IF(P404='Menu tendina'!A$5,0,IF(P404='Menu tendina'!A$4,'3. SIP'!N404/2,IF(P404='Menu tendina'!A$3,'3. SIP'!N404,IF(P404='Menu tendina'!A$2,'3. SIP'!M404,0))))</f>
        <v>5</v>
      </c>
    </row>
    <row r="405" spans="1:20" x14ac:dyDescent="0.25">
      <c r="A405" s="9" t="s">
        <v>7621</v>
      </c>
      <c r="B405" s="9" t="s">
        <v>4942</v>
      </c>
      <c r="C405" s="11">
        <v>360</v>
      </c>
      <c r="D405" s="11">
        <v>2389</v>
      </c>
      <c r="E405" s="11">
        <v>230</v>
      </c>
      <c r="F405" s="260">
        <v>5000</v>
      </c>
      <c r="G405" s="263" t="s">
        <v>838</v>
      </c>
      <c r="H405" s="9" t="s">
        <v>1339</v>
      </c>
      <c r="I405" s="9" t="s">
        <v>112</v>
      </c>
      <c r="J405" s="9"/>
      <c r="K405" s="11" t="s">
        <v>0</v>
      </c>
      <c r="L405" s="252">
        <v>30</v>
      </c>
      <c r="M405" s="21">
        <v>4</v>
      </c>
      <c r="N405" s="21">
        <v>2</v>
      </c>
      <c r="P405" s="11" t="s">
        <v>4167</v>
      </c>
      <c r="Q405" s="11" t="s">
        <v>8531</v>
      </c>
      <c r="R405" s="150"/>
      <c r="T405" s="21">
        <f>IF(P405='Menu tendina'!A$5,0,IF(P405='Menu tendina'!A$4,'3. SIP'!N405/2,IF(P405='Menu tendina'!A$3,'3. SIP'!N405,IF(P405='Menu tendina'!A$2,'3. SIP'!M405,0))))</f>
        <v>4</v>
      </c>
    </row>
    <row r="406" spans="1:20" x14ac:dyDescent="0.25">
      <c r="A406" s="9" t="s">
        <v>7621</v>
      </c>
      <c r="B406" s="9" t="s">
        <v>4942</v>
      </c>
      <c r="C406" s="11">
        <v>361</v>
      </c>
      <c r="D406" s="11">
        <v>2390</v>
      </c>
      <c r="E406" s="11">
        <v>231</v>
      </c>
      <c r="F406" s="260">
        <v>10000</v>
      </c>
      <c r="G406" s="263" t="s">
        <v>838</v>
      </c>
      <c r="H406" s="9" t="s">
        <v>1340</v>
      </c>
      <c r="I406" s="9" t="s">
        <v>112</v>
      </c>
      <c r="J406" s="9"/>
      <c r="K406" s="11" t="s">
        <v>0</v>
      </c>
      <c r="L406" s="252">
        <v>30</v>
      </c>
      <c r="M406" s="21">
        <v>5</v>
      </c>
      <c r="N406" s="21">
        <v>2.5</v>
      </c>
      <c r="P406" s="11" t="s">
        <v>4167</v>
      </c>
      <c r="Q406" s="11" t="s">
        <v>8531</v>
      </c>
      <c r="R406" s="150"/>
      <c r="T406" s="21">
        <f>IF(P406='Menu tendina'!A$5,0,IF(P406='Menu tendina'!A$4,'3. SIP'!N406/2,IF(P406='Menu tendina'!A$3,'3. SIP'!N406,IF(P406='Menu tendina'!A$2,'3. SIP'!M406,0))))</f>
        <v>5</v>
      </c>
    </row>
    <row r="407" spans="1:20" x14ac:dyDescent="0.25">
      <c r="A407" s="9" t="s">
        <v>7621</v>
      </c>
      <c r="B407" s="9" t="s">
        <v>4942</v>
      </c>
      <c r="C407" s="11">
        <v>362</v>
      </c>
      <c r="D407" s="11">
        <v>2392</v>
      </c>
      <c r="E407" s="11">
        <v>232</v>
      </c>
      <c r="F407" s="260">
        <v>10000</v>
      </c>
      <c r="G407" s="263" t="s">
        <v>838</v>
      </c>
      <c r="H407" s="9" t="s">
        <v>843</v>
      </c>
      <c r="I407" s="9" t="s">
        <v>112</v>
      </c>
      <c r="J407" s="9"/>
      <c r="K407" s="11" t="s">
        <v>0</v>
      </c>
      <c r="L407" s="252">
        <v>580</v>
      </c>
      <c r="M407" s="21">
        <v>7</v>
      </c>
      <c r="N407" s="21">
        <v>0.5</v>
      </c>
      <c r="P407" s="11" t="s">
        <v>4167</v>
      </c>
      <c r="Q407" s="11" t="s">
        <v>8531</v>
      </c>
      <c r="R407" s="150"/>
      <c r="T407" s="21">
        <f>IF(P407='Menu tendina'!A$5,0,IF(P407='Menu tendina'!A$4,'3. SIP'!N407/2,IF(P407='Menu tendina'!A$3,'3. SIP'!N407,IF(P407='Menu tendina'!A$2,'3. SIP'!M407,0))))</f>
        <v>7</v>
      </c>
    </row>
    <row r="408" spans="1:20" x14ac:dyDescent="0.25">
      <c r="A408" s="9" t="s">
        <v>7621</v>
      </c>
      <c r="B408" s="9" t="s">
        <v>4942</v>
      </c>
      <c r="C408" s="11">
        <v>363</v>
      </c>
      <c r="D408" s="11">
        <v>2394</v>
      </c>
      <c r="E408" s="11">
        <v>233</v>
      </c>
      <c r="F408" s="260">
        <v>5000</v>
      </c>
      <c r="G408" s="263" t="s">
        <v>838</v>
      </c>
      <c r="H408" s="9" t="s">
        <v>1341</v>
      </c>
      <c r="I408" s="9" t="s">
        <v>112</v>
      </c>
      <c r="J408" s="9"/>
      <c r="K408" s="11" t="s">
        <v>0</v>
      </c>
      <c r="L408" s="252">
        <v>140</v>
      </c>
      <c r="M408" s="21">
        <v>5</v>
      </c>
      <c r="N408" s="21">
        <v>0.5</v>
      </c>
      <c r="P408" s="11" t="s">
        <v>4167</v>
      </c>
      <c r="Q408" s="11" t="s">
        <v>8531</v>
      </c>
      <c r="R408" s="150"/>
      <c r="T408" s="21">
        <f>IF(P408='Menu tendina'!A$5,0,IF(P408='Menu tendina'!A$4,'3. SIP'!N408/2,IF(P408='Menu tendina'!A$3,'3. SIP'!N408,IF(P408='Menu tendina'!A$2,'3. SIP'!M408,0))))</f>
        <v>5</v>
      </c>
    </row>
    <row r="409" spans="1:20" x14ac:dyDescent="0.25">
      <c r="A409" s="9" t="s">
        <v>7621</v>
      </c>
      <c r="B409" s="9" t="s">
        <v>4942</v>
      </c>
      <c r="C409" s="11">
        <v>364</v>
      </c>
      <c r="D409" s="11">
        <v>2395</v>
      </c>
      <c r="E409" s="11">
        <v>234</v>
      </c>
      <c r="F409" s="260">
        <v>10000</v>
      </c>
      <c r="G409" s="263" t="s">
        <v>838</v>
      </c>
      <c r="H409" s="9" t="s">
        <v>1341</v>
      </c>
      <c r="I409" s="9" t="s">
        <v>112</v>
      </c>
      <c r="J409" s="9"/>
      <c r="K409" s="11" t="s">
        <v>0</v>
      </c>
      <c r="L409" s="252">
        <v>120</v>
      </c>
      <c r="M409" s="21">
        <v>7</v>
      </c>
      <c r="N409" s="21">
        <v>0.5</v>
      </c>
      <c r="P409" s="11" t="s">
        <v>4167</v>
      </c>
      <c r="Q409" s="11" t="s">
        <v>8531</v>
      </c>
      <c r="R409" s="150"/>
      <c r="T409" s="21">
        <f>IF(P409='Menu tendina'!A$5,0,IF(P409='Menu tendina'!A$4,'3. SIP'!N409/2,IF(P409='Menu tendina'!A$3,'3. SIP'!N409,IF(P409='Menu tendina'!A$2,'3. SIP'!M409,0))))</f>
        <v>7</v>
      </c>
    </row>
    <row r="410" spans="1:20" x14ac:dyDescent="0.25">
      <c r="A410" s="9" t="s">
        <v>7621</v>
      </c>
      <c r="B410" s="9" t="s">
        <v>4942</v>
      </c>
      <c r="C410" s="11">
        <v>365</v>
      </c>
      <c r="D410" s="11">
        <v>2396</v>
      </c>
      <c r="E410" s="11">
        <v>235</v>
      </c>
      <c r="F410" s="260">
        <v>5000</v>
      </c>
      <c r="G410" s="263" t="s">
        <v>838</v>
      </c>
      <c r="H410" s="9" t="s">
        <v>1342</v>
      </c>
      <c r="I410" s="9" t="s">
        <v>112</v>
      </c>
      <c r="J410" s="9"/>
      <c r="K410" s="11" t="s">
        <v>0</v>
      </c>
      <c r="L410" s="252">
        <v>3800</v>
      </c>
      <c r="M410" s="21">
        <v>5</v>
      </c>
      <c r="N410" s="21">
        <v>0.2</v>
      </c>
      <c r="P410" s="11" t="s">
        <v>4167</v>
      </c>
      <c r="Q410" s="11" t="s">
        <v>8531</v>
      </c>
      <c r="R410" s="150"/>
      <c r="T410" s="21">
        <f>IF(P410='Menu tendina'!A$5,0,IF(P410='Menu tendina'!A$4,'3. SIP'!N410/2,IF(P410='Menu tendina'!A$3,'3. SIP'!N410,IF(P410='Menu tendina'!A$2,'3. SIP'!M410,0))))</f>
        <v>5</v>
      </c>
    </row>
    <row r="411" spans="1:20" x14ac:dyDescent="0.25">
      <c r="A411" s="9" t="s">
        <v>7621</v>
      </c>
      <c r="B411" s="9" t="s">
        <v>4942</v>
      </c>
      <c r="C411" s="11">
        <v>366</v>
      </c>
      <c r="D411" s="11">
        <v>2397</v>
      </c>
      <c r="E411" s="11">
        <v>236</v>
      </c>
      <c r="F411" s="260">
        <v>10000</v>
      </c>
      <c r="G411" s="263" t="s">
        <v>838</v>
      </c>
      <c r="H411" s="9" t="s">
        <v>1342</v>
      </c>
      <c r="I411" s="9" t="s">
        <v>112</v>
      </c>
      <c r="J411" s="9"/>
      <c r="K411" s="11" t="s">
        <v>0</v>
      </c>
      <c r="L411" s="252">
        <v>4000</v>
      </c>
      <c r="M411" s="21">
        <v>7</v>
      </c>
      <c r="N411" s="21">
        <v>0.2</v>
      </c>
      <c r="P411" s="11" t="s">
        <v>4167</v>
      </c>
      <c r="Q411" s="11" t="s">
        <v>8531</v>
      </c>
      <c r="R411" s="150"/>
      <c r="T411" s="21">
        <f>IF(P411='Menu tendina'!A$5,0,IF(P411='Menu tendina'!A$4,'3. SIP'!N411/2,IF(P411='Menu tendina'!A$3,'3. SIP'!N411,IF(P411='Menu tendina'!A$2,'3. SIP'!M411,0))))</f>
        <v>7</v>
      </c>
    </row>
    <row r="412" spans="1:20" x14ac:dyDescent="0.25">
      <c r="A412" s="9" t="s">
        <v>7621</v>
      </c>
      <c r="B412" s="9" t="s">
        <v>4942</v>
      </c>
      <c r="C412" s="11">
        <v>367</v>
      </c>
      <c r="D412" s="11">
        <v>2398</v>
      </c>
      <c r="E412" s="11">
        <v>237</v>
      </c>
      <c r="F412" s="260">
        <v>15000</v>
      </c>
      <c r="G412" s="263" t="s">
        <v>838</v>
      </c>
      <c r="H412" s="9" t="s">
        <v>1342</v>
      </c>
      <c r="I412" s="9" t="s">
        <v>112</v>
      </c>
      <c r="J412" s="9"/>
      <c r="K412" s="11" t="s">
        <v>0</v>
      </c>
      <c r="L412" s="252">
        <v>1700</v>
      </c>
      <c r="M412" s="21">
        <v>12</v>
      </c>
      <c r="N412" s="21">
        <v>0.2</v>
      </c>
      <c r="P412" s="11" t="s">
        <v>4167</v>
      </c>
      <c r="Q412" s="11" t="s">
        <v>8531</v>
      </c>
      <c r="R412" s="150"/>
      <c r="T412" s="21">
        <f>IF(P412='Menu tendina'!A$5,0,IF(P412='Menu tendina'!A$4,'3. SIP'!N412/2,IF(P412='Menu tendina'!A$3,'3. SIP'!N412,IF(P412='Menu tendina'!A$2,'3. SIP'!M412,0))))</f>
        <v>12</v>
      </c>
    </row>
    <row r="413" spans="1:20" x14ac:dyDescent="0.25">
      <c r="A413" s="9" t="s">
        <v>7621</v>
      </c>
      <c r="B413" s="9" t="s">
        <v>4942</v>
      </c>
      <c r="C413" s="11">
        <v>368</v>
      </c>
      <c r="D413" s="11">
        <v>2399</v>
      </c>
      <c r="E413" s="11">
        <v>238</v>
      </c>
      <c r="F413" s="260">
        <v>5000</v>
      </c>
      <c r="G413" s="263" t="s">
        <v>916</v>
      </c>
      <c r="H413" s="9" t="s">
        <v>1342</v>
      </c>
      <c r="I413" s="9" t="s">
        <v>112</v>
      </c>
      <c r="J413" s="9"/>
      <c r="K413" s="11" t="s">
        <v>0</v>
      </c>
      <c r="L413" s="252">
        <v>2000</v>
      </c>
      <c r="M413" s="21">
        <v>6</v>
      </c>
      <c r="N413" s="21">
        <v>0.2</v>
      </c>
      <c r="P413" s="11" t="s">
        <v>4167</v>
      </c>
      <c r="Q413" s="11" t="s">
        <v>8531</v>
      </c>
      <c r="R413" s="150"/>
      <c r="T413" s="21">
        <f>IF(P413='Menu tendina'!A$5,0,IF(P413='Menu tendina'!A$4,'3. SIP'!N413/2,IF(P413='Menu tendina'!A$3,'3. SIP'!N413,IF(P413='Menu tendina'!A$2,'3. SIP'!M413,0))))</f>
        <v>6</v>
      </c>
    </row>
    <row r="414" spans="1:20" x14ac:dyDescent="0.25">
      <c r="A414" s="9" t="s">
        <v>7621</v>
      </c>
      <c r="B414" s="9" t="s">
        <v>4942</v>
      </c>
      <c r="C414" s="11">
        <v>369</v>
      </c>
      <c r="D414" s="11">
        <v>2400</v>
      </c>
      <c r="E414" s="11">
        <v>239</v>
      </c>
      <c r="F414" s="260">
        <v>10000</v>
      </c>
      <c r="G414" s="263" t="s">
        <v>916</v>
      </c>
      <c r="H414" s="9" t="s">
        <v>1342</v>
      </c>
      <c r="I414" s="9" t="s">
        <v>112</v>
      </c>
      <c r="J414" s="9"/>
      <c r="K414" s="11" t="s">
        <v>0</v>
      </c>
      <c r="L414" s="252">
        <v>1000</v>
      </c>
      <c r="M414" s="21">
        <v>12</v>
      </c>
      <c r="N414" s="21">
        <v>0.3</v>
      </c>
      <c r="P414" s="11" t="s">
        <v>4167</v>
      </c>
      <c r="Q414" s="11" t="s">
        <v>8531</v>
      </c>
      <c r="R414" s="150"/>
      <c r="T414" s="21">
        <f>IF(P414='Menu tendina'!A$5,0,IF(P414='Menu tendina'!A$4,'3. SIP'!N414/2,IF(P414='Menu tendina'!A$3,'3. SIP'!N414,IF(P414='Menu tendina'!A$2,'3. SIP'!M414,0))))</f>
        <v>12</v>
      </c>
    </row>
    <row r="415" spans="1:20" x14ac:dyDescent="0.25">
      <c r="A415" s="9" t="s">
        <v>7621</v>
      </c>
      <c r="B415" s="9" t="s">
        <v>4942</v>
      </c>
      <c r="C415" s="11">
        <v>370</v>
      </c>
      <c r="D415" s="11">
        <v>2410</v>
      </c>
      <c r="E415" s="11">
        <v>240</v>
      </c>
      <c r="F415" s="260">
        <v>5000</v>
      </c>
      <c r="G415" s="263" t="s">
        <v>916</v>
      </c>
      <c r="H415" s="9" t="s">
        <v>1343</v>
      </c>
      <c r="I415" s="9" t="s">
        <v>112</v>
      </c>
      <c r="J415" s="9"/>
      <c r="K415" s="11" t="s">
        <v>0</v>
      </c>
      <c r="L415" s="252">
        <v>9000</v>
      </c>
      <c r="M415" s="21">
        <v>8</v>
      </c>
      <c r="N415" s="21">
        <v>0.2</v>
      </c>
      <c r="P415" s="11" t="s">
        <v>4167</v>
      </c>
      <c r="Q415" s="11" t="s">
        <v>8531</v>
      </c>
      <c r="R415" s="150"/>
      <c r="T415" s="21">
        <f>IF(P415='Menu tendina'!A$5,0,IF(P415='Menu tendina'!A$4,'3. SIP'!N415/2,IF(P415='Menu tendina'!A$3,'3. SIP'!N415,IF(P415='Menu tendina'!A$2,'3. SIP'!M415,0))))</f>
        <v>8</v>
      </c>
    </row>
    <row r="416" spans="1:20" x14ac:dyDescent="0.25">
      <c r="A416" s="15" t="s">
        <v>7621</v>
      </c>
      <c r="B416" s="15" t="s">
        <v>4942</v>
      </c>
      <c r="C416" s="16" t="s">
        <v>1344</v>
      </c>
      <c r="D416" s="16" t="s">
        <v>4341</v>
      </c>
      <c r="E416" s="16" t="s">
        <v>4243</v>
      </c>
      <c r="F416" s="261">
        <v>5000</v>
      </c>
      <c r="G416" s="264" t="s">
        <v>916</v>
      </c>
      <c r="H416" s="15" t="s">
        <v>1343</v>
      </c>
      <c r="I416" s="15" t="s">
        <v>112</v>
      </c>
      <c r="J416" s="15" t="s">
        <v>4219</v>
      </c>
      <c r="K416" s="16" t="s">
        <v>4074</v>
      </c>
      <c r="L416" s="253" t="s">
        <v>0</v>
      </c>
      <c r="M416" s="22" t="s">
        <v>8</v>
      </c>
      <c r="N416" s="22">
        <v>25</v>
      </c>
      <c r="P416" s="11" t="s">
        <v>4168</v>
      </c>
      <c r="Q416" s="11"/>
      <c r="R416" s="150"/>
      <c r="T416" s="21">
        <f>IF(P416='Menu tendina'!A$5,0,IF(P416='Menu tendina'!A$4,'3. SIP'!N416/2,IF(P416='Menu tendina'!A$3,'3. SIP'!N416,IF(P416='Menu tendina'!A$2,'3. SIP'!M416,0))))</f>
        <v>25</v>
      </c>
    </row>
    <row r="417" spans="1:20" x14ac:dyDescent="0.25">
      <c r="A417" s="9" t="s">
        <v>7621</v>
      </c>
      <c r="B417" s="9" t="s">
        <v>4942</v>
      </c>
      <c r="C417" s="11">
        <v>371</v>
      </c>
      <c r="D417" s="11">
        <v>2411</v>
      </c>
      <c r="E417" s="11">
        <v>241</v>
      </c>
      <c r="F417" s="260">
        <v>10000</v>
      </c>
      <c r="G417" s="263" t="s">
        <v>916</v>
      </c>
      <c r="H417" s="9" t="s">
        <v>1343</v>
      </c>
      <c r="I417" s="9" t="s">
        <v>112</v>
      </c>
      <c r="J417" s="9"/>
      <c r="K417" s="11" t="s">
        <v>0</v>
      </c>
      <c r="L417" s="252">
        <v>4000</v>
      </c>
      <c r="M417" s="21">
        <v>13</v>
      </c>
      <c r="N417" s="21">
        <v>0.2</v>
      </c>
      <c r="P417" s="11" t="s">
        <v>4167</v>
      </c>
      <c r="Q417" s="11" t="s">
        <v>8531</v>
      </c>
      <c r="R417" s="150"/>
      <c r="T417" s="21">
        <f>IF(P417='Menu tendina'!A$5,0,IF(P417='Menu tendina'!A$4,'3. SIP'!N417/2,IF(P417='Menu tendina'!A$3,'3. SIP'!N417,IF(P417='Menu tendina'!A$2,'3. SIP'!M417,0))))</f>
        <v>13</v>
      </c>
    </row>
    <row r="418" spans="1:20" x14ac:dyDescent="0.25">
      <c r="A418" s="9" t="s">
        <v>7621</v>
      </c>
      <c r="B418" s="9" t="s">
        <v>4942</v>
      </c>
      <c r="C418" s="11">
        <v>372</v>
      </c>
      <c r="D418" s="11">
        <v>2401</v>
      </c>
      <c r="E418" s="11">
        <v>242</v>
      </c>
      <c r="F418" s="260">
        <v>5000</v>
      </c>
      <c r="G418" s="263" t="s">
        <v>916</v>
      </c>
      <c r="H418" s="9" t="s">
        <v>1345</v>
      </c>
      <c r="I418" s="9" t="s">
        <v>158</v>
      </c>
      <c r="J418" s="9"/>
      <c r="K418" s="11" t="s">
        <v>0</v>
      </c>
      <c r="L418" s="252">
        <v>366</v>
      </c>
      <c r="M418" s="21">
        <v>3</v>
      </c>
      <c r="N418" s="21">
        <v>0.6</v>
      </c>
      <c r="P418" s="11" t="s">
        <v>4167</v>
      </c>
      <c r="Q418" s="11" t="s">
        <v>8531</v>
      </c>
      <c r="R418" s="150"/>
      <c r="T418" s="21">
        <f>IF(P418='Menu tendina'!A$5,0,IF(P418='Menu tendina'!A$4,'3. SIP'!N418/2,IF(P418='Menu tendina'!A$3,'3. SIP'!N418,IF(P418='Menu tendina'!A$2,'3. SIP'!M418,0))))</f>
        <v>3</v>
      </c>
    </row>
    <row r="419" spans="1:20" x14ac:dyDescent="0.25">
      <c r="A419" s="9" t="s">
        <v>7621</v>
      </c>
      <c r="B419" s="9" t="s">
        <v>4942</v>
      </c>
      <c r="C419" s="11">
        <v>373</v>
      </c>
      <c r="D419" s="11">
        <v>2402</v>
      </c>
      <c r="E419" s="11">
        <v>243</v>
      </c>
      <c r="F419" s="260">
        <v>10000</v>
      </c>
      <c r="G419" s="263" t="s">
        <v>916</v>
      </c>
      <c r="H419" s="9" t="s">
        <v>1345</v>
      </c>
      <c r="I419" s="9" t="s">
        <v>158</v>
      </c>
      <c r="J419" s="9"/>
      <c r="K419" s="11" t="s">
        <v>0</v>
      </c>
      <c r="L419" s="252">
        <v>18</v>
      </c>
      <c r="M419" s="21">
        <v>5</v>
      </c>
      <c r="N419" s="21">
        <v>1.2</v>
      </c>
      <c r="P419" s="11" t="s">
        <v>4167</v>
      </c>
      <c r="Q419" s="11" t="s">
        <v>8531</v>
      </c>
      <c r="R419" s="150"/>
      <c r="T419" s="21">
        <f>IF(P419='Menu tendina'!A$5,0,IF(P419='Menu tendina'!A$4,'3. SIP'!N419/2,IF(P419='Menu tendina'!A$3,'3. SIP'!N419,IF(P419='Menu tendina'!A$2,'3. SIP'!M419,0))))</f>
        <v>5</v>
      </c>
    </row>
    <row r="420" spans="1:20" x14ac:dyDescent="0.25">
      <c r="A420" s="9" t="s">
        <v>7621</v>
      </c>
      <c r="B420" s="9" t="s">
        <v>4942</v>
      </c>
      <c r="C420" s="11">
        <v>374</v>
      </c>
      <c r="D420" s="11">
        <v>2403</v>
      </c>
      <c r="E420" s="11">
        <v>244</v>
      </c>
      <c r="F420" s="260">
        <v>5000</v>
      </c>
      <c r="G420" s="263" t="s">
        <v>916</v>
      </c>
      <c r="H420" s="9" t="s">
        <v>918</v>
      </c>
      <c r="I420" s="9" t="s">
        <v>158</v>
      </c>
      <c r="J420" s="9"/>
      <c r="K420" s="11" t="s">
        <v>0</v>
      </c>
      <c r="L420" s="252">
        <v>400</v>
      </c>
      <c r="M420" s="21">
        <v>3</v>
      </c>
      <c r="N420" s="21">
        <v>0.6</v>
      </c>
      <c r="P420" s="11" t="s">
        <v>4167</v>
      </c>
      <c r="Q420" s="11" t="s">
        <v>8531</v>
      </c>
      <c r="R420" s="150"/>
      <c r="T420" s="21">
        <f>IF(P420='Menu tendina'!A$5,0,IF(P420='Menu tendina'!A$4,'3. SIP'!N420/2,IF(P420='Menu tendina'!A$3,'3. SIP'!N420,IF(P420='Menu tendina'!A$2,'3. SIP'!M420,0))))</f>
        <v>3</v>
      </c>
    </row>
    <row r="421" spans="1:20" x14ac:dyDescent="0.25">
      <c r="A421" s="9" t="s">
        <v>7621</v>
      </c>
      <c r="B421" s="9" t="s">
        <v>4942</v>
      </c>
      <c r="C421" s="11">
        <v>375</v>
      </c>
      <c r="D421" s="11">
        <v>2405</v>
      </c>
      <c r="E421" s="11">
        <v>245</v>
      </c>
      <c r="F421" s="260">
        <v>10000</v>
      </c>
      <c r="G421" s="263" t="s">
        <v>916</v>
      </c>
      <c r="H421" s="9" t="s">
        <v>918</v>
      </c>
      <c r="I421" s="9" t="s">
        <v>158</v>
      </c>
      <c r="J421" s="9"/>
      <c r="K421" s="11" t="s">
        <v>0</v>
      </c>
      <c r="L421" s="252">
        <v>220</v>
      </c>
      <c r="M421" s="21">
        <v>3</v>
      </c>
      <c r="N421" s="21">
        <v>0.8</v>
      </c>
      <c r="P421" s="11" t="s">
        <v>4167</v>
      </c>
      <c r="Q421" s="11" t="s">
        <v>8531</v>
      </c>
      <c r="R421" s="150"/>
      <c r="T421" s="21">
        <f>IF(P421='Menu tendina'!A$5,0,IF(P421='Menu tendina'!A$4,'3. SIP'!N421/2,IF(P421='Menu tendina'!A$3,'3. SIP'!N421,IF(P421='Menu tendina'!A$2,'3. SIP'!M421,0))))</f>
        <v>3</v>
      </c>
    </row>
    <row r="422" spans="1:20" x14ac:dyDescent="0.25">
      <c r="A422" s="9" t="s">
        <v>7621</v>
      </c>
      <c r="B422" s="9" t="s">
        <v>4942</v>
      </c>
      <c r="C422" s="11">
        <v>376</v>
      </c>
      <c r="D422" s="11">
        <v>2406</v>
      </c>
      <c r="E422" s="11">
        <v>246</v>
      </c>
      <c r="F422" s="260">
        <v>5000</v>
      </c>
      <c r="G422" s="263" t="s">
        <v>916</v>
      </c>
      <c r="H422" s="9" t="s">
        <v>1346</v>
      </c>
      <c r="I422" s="9" t="s">
        <v>158</v>
      </c>
      <c r="J422" s="9"/>
      <c r="K422" s="11" t="s">
        <v>0</v>
      </c>
      <c r="L422" s="252">
        <v>250</v>
      </c>
      <c r="M422" s="21">
        <v>3</v>
      </c>
      <c r="N422" s="21">
        <v>0.8</v>
      </c>
      <c r="P422" s="11" t="s">
        <v>4167</v>
      </c>
      <c r="Q422" s="11" t="s">
        <v>8531</v>
      </c>
      <c r="R422" s="150"/>
      <c r="T422" s="21">
        <f>IF(P422='Menu tendina'!A$5,0,IF(P422='Menu tendina'!A$4,'3. SIP'!N422/2,IF(P422='Menu tendina'!A$3,'3. SIP'!N422,IF(P422='Menu tendina'!A$2,'3. SIP'!M422,0))))</f>
        <v>3</v>
      </c>
    </row>
    <row r="423" spans="1:20" x14ac:dyDescent="0.25">
      <c r="A423" s="9" t="s">
        <v>7621</v>
      </c>
      <c r="B423" s="9" t="s">
        <v>4942</v>
      </c>
      <c r="C423" s="11">
        <v>377</v>
      </c>
      <c r="D423" s="11">
        <v>2407</v>
      </c>
      <c r="E423" s="11">
        <v>247</v>
      </c>
      <c r="F423" s="260">
        <v>10000</v>
      </c>
      <c r="G423" s="263" t="s">
        <v>916</v>
      </c>
      <c r="H423" s="9" t="s">
        <v>1346</v>
      </c>
      <c r="I423" s="9" t="s">
        <v>158</v>
      </c>
      <c r="J423" s="9"/>
      <c r="K423" s="11" t="s">
        <v>0</v>
      </c>
      <c r="L423" s="252">
        <v>120</v>
      </c>
      <c r="M423" s="21">
        <v>4</v>
      </c>
      <c r="N423" s="21">
        <v>1</v>
      </c>
      <c r="P423" s="11" t="s">
        <v>4167</v>
      </c>
      <c r="Q423" s="11" t="s">
        <v>8531</v>
      </c>
      <c r="R423" s="150"/>
      <c r="T423" s="21">
        <f>IF(P423='Menu tendina'!A$5,0,IF(P423='Menu tendina'!A$4,'3. SIP'!N423/2,IF(P423='Menu tendina'!A$3,'3. SIP'!N423,IF(P423='Menu tendina'!A$2,'3. SIP'!M423,0))))</f>
        <v>4</v>
      </c>
    </row>
    <row r="424" spans="1:20" x14ac:dyDescent="0.25">
      <c r="A424" s="9" t="s">
        <v>7621</v>
      </c>
      <c r="B424" s="9" t="s">
        <v>4942</v>
      </c>
      <c r="C424" s="11">
        <v>378</v>
      </c>
      <c r="D424" s="11">
        <v>2409</v>
      </c>
      <c r="E424" s="11">
        <v>248</v>
      </c>
      <c r="F424" s="260">
        <v>5000</v>
      </c>
      <c r="G424" s="263" t="s">
        <v>916</v>
      </c>
      <c r="H424" s="9" t="s">
        <v>1347</v>
      </c>
      <c r="I424" s="9" t="s">
        <v>112</v>
      </c>
      <c r="J424" s="9"/>
      <c r="K424" s="11" t="s">
        <v>0</v>
      </c>
      <c r="L424" s="252">
        <v>1000</v>
      </c>
      <c r="M424" s="21">
        <v>2</v>
      </c>
      <c r="N424" s="21">
        <v>0.5</v>
      </c>
      <c r="P424" s="11" t="s">
        <v>4167</v>
      </c>
      <c r="Q424" s="11" t="s">
        <v>8531</v>
      </c>
      <c r="R424" s="150"/>
      <c r="T424" s="21">
        <f>IF(P424='Menu tendina'!A$5,0,IF(P424='Menu tendina'!A$4,'3. SIP'!N424/2,IF(P424='Menu tendina'!A$3,'3. SIP'!N424,IF(P424='Menu tendina'!A$2,'3. SIP'!M424,0))))</f>
        <v>2</v>
      </c>
    </row>
    <row r="425" spans="1:20" x14ac:dyDescent="0.25">
      <c r="A425" s="9" t="s">
        <v>7621</v>
      </c>
      <c r="B425" s="9" t="s">
        <v>4942</v>
      </c>
      <c r="C425" s="11">
        <v>379</v>
      </c>
      <c r="D425" s="11">
        <v>2413</v>
      </c>
      <c r="E425" s="11">
        <v>249</v>
      </c>
      <c r="F425" s="260">
        <v>5000</v>
      </c>
      <c r="G425" s="263" t="s">
        <v>916</v>
      </c>
      <c r="H425" s="9" t="s">
        <v>1348</v>
      </c>
      <c r="I425" s="9" t="s">
        <v>112</v>
      </c>
      <c r="J425" s="9"/>
      <c r="K425" s="11" t="s">
        <v>0</v>
      </c>
      <c r="L425" s="252">
        <v>1000</v>
      </c>
      <c r="M425" s="21">
        <v>2</v>
      </c>
      <c r="N425" s="21">
        <v>0.5</v>
      </c>
      <c r="P425" s="11" t="s">
        <v>4167</v>
      </c>
      <c r="Q425" s="11" t="s">
        <v>8531</v>
      </c>
      <c r="R425" s="150"/>
      <c r="T425" s="21">
        <f>IF(P425='Menu tendina'!A$5,0,IF(P425='Menu tendina'!A$4,'3. SIP'!N425/2,IF(P425='Menu tendina'!A$3,'3. SIP'!N425,IF(P425='Menu tendina'!A$2,'3. SIP'!M425,0))))</f>
        <v>2</v>
      </c>
    </row>
    <row r="426" spans="1:20" x14ac:dyDescent="0.25">
      <c r="A426" s="9" t="s">
        <v>7621</v>
      </c>
      <c r="B426" s="9" t="s">
        <v>4942</v>
      </c>
      <c r="C426" s="11">
        <v>380</v>
      </c>
      <c r="D426" s="11">
        <v>2414</v>
      </c>
      <c r="E426" s="11">
        <v>250</v>
      </c>
      <c r="F426" s="260">
        <v>5000</v>
      </c>
      <c r="G426" s="263" t="s">
        <v>916</v>
      </c>
      <c r="H426" s="9" t="s">
        <v>1349</v>
      </c>
      <c r="I426" s="9" t="s">
        <v>112</v>
      </c>
      <c r="J426" s="9"/>
      <c r="K426" s="11" t="s">
        <v>0</v>
      </c>
      <c r="L426" s="252">
        <v>5000</v>
      </c>
      <c r="M426" s="21">
        <v>1.5</v>
      </c>
      <c r="N426" s="21">
        <v>0.2</v>
      </c>
      <c r="P426" s="11" t="s">
        <v>4167</v>
      </c>
      <c r="Q426" s="11" t="s">
        <v>8531</v>
      </c>
      <c r="R426" s="150"/>
      <c r="T426" s="21">
        <f>IF(P426='Menu tendina'!A$5,0,IF(P426='Menu tendina'!A$4,'3. SIP'!N426/2,IF(P426='Menu tendina'!A$3,'3. SIP'!N426,IF(P426='Menu tendina'!A$2,'3. SIP'!M426,0))))</f>
        <v>1.5</v>
      </c>
    </row>
    <row r="427" spans="1:20" x14ac:dyDescent="0.25">
      <c r="A427" s="9" t="s">
        <v>7621</v>
      </c>
      <c r="B427" s="9" t="s">
        <v>4942</v>
      </c>
      <c r="C427" s="11">
        <v>381</v>
      </c>
      <c r="D427" s="11">
        <v>2415</v>
      </c>
      <c r="E427" s="11">
        <v>251</v>
      </c>
      <c r="F427" s="260">
        <v>5000</v>
      </c>
      <c r="G427" s="263" t="s">
        <v>916</v>
      </c>
      <c r="H427" s="9" t="s">
        <v>924</v>
      </c>
      <c r="I427" s="9" t="s">
        <v>158</v>
      </c>
      <c r="J427" s="9"/>
      <c r="K427" s="11" t="s">
        <v>0</v>
      </c>
      <c r="L427" s="252">
        <v>400</v>
      </c>
      <c r="M427" s="21">
        <v>2.5</v>
      </c>
      <c r="N427" s="21">
        <v>0.4</v>
      </c>
      <c r="P427" s="11" t="s">
        <v>4167</v>
      </c>
      <c r="Q427" s="11" t="s">
        <v>8531</v>
      </c>
      <c r="R427" s="150"/>
      <c r="T427" s="21">
        <f>IF(P427='Menu tendina'!A$5,0,IF(P427='Menu tendina'!A$4,'3. SIP'!N427/2,IF(P427='Menu tendina'!A$3,'3. SIP'!N427,IF(P427='Menu tendina'!A$2,'3. SIP'!M427,0))))</f>
        <v>2.5</v>
      </c>
    </row>
    <row r="428" spans="1:20" x14ac:dyDescent="0.25">
      <c r="A428" s="9" t="s">
        <v>7621</v>
      </c>
      <c r="B428" s="9" t="s">
        <v>4942</v>
      </c>
      <c r="C428" s="11">
        <v>382</v>
      </c>
      <c r="D428" s="11">
        <v>2416</v>
      </c>
      <c r="E428" s="11">
        <v>252</v>
      </c>
      <c r="F428" s="260">
        <v>10000</v>
      </c>
      <c r="G428" s="263" t="s">
        <v>916</v>
      </c>
      <c r="H428" s="9" t="s">
        <v>924</v>
      </c>
      <c r="I428" s="9" t="s">
        <v>158</v>
      </c>
      <c r="J428" s="9"/>
      <c r="K428" s="11" t="s">
        <v>0</v>
      </c>
      <c r="L428" s="252">
        <v>220</v>
      </c>
      <c r="M428" s="21">
        <v>4</v>
      </c>
      <c r="N428" s="21">
        <v>0.6</v>
      </c>
      <c r="P428" s="11" t="s">
        <v>4167</v>
      </c>
      <c r="Q428" s="11" t="s">
        <v>8531</v>
      </c>
      <c r="R428" s="150"/>
      <c r="T428" s="21">
        <f>IF(P428='Menu tendina'!A$5,0,IF(P428='Menu tendina'!A$4,'3. SIP'!N428/2,IF(P428='Menu tendina'!A$3,'3. SIP'!N428,IF(P428='Menu tendina'!A$2,'3. SIP'!M428,0))))</f>
        <v>4</v>
      </c>
    </row>
    <row r="429" spans="1:20" x14ac:dyDescent="0.25">
      <c r="A429" s="9" t="s">
        <v>7621</v>
      </c>
      <c r="B429" s="9" t="s">
        <v>4942</v>
      </c>
      <c r="C429" s="11">
        <v>383</v>
      </c>
      <c r="D429" s="11">
        <v>2417</v>
      </c>
      <c r="E429" s="11">
        <v>253</v>
      </c>
      <c r="F429" s="260">
        <v>10000</v>
      </c>
      <c r="G429" s="263" t="s">
        <v>916</v>
      </c>
      <c r="H429" s="9" t="s">
        <v>1350</v>
      </c>
      <c r="I429" s="9" t="s">
        <v>158</v>
      </c>
      <c r="J429" s="9"/>
      <c r="K429" s="11" t="s">
        <v>0</v>
      </c>
      <c r="L429" s="252">
        <v>210</v>
      </c>
      <c r="M429" s="21">
        <v>3</v>
      </c>
      <c r="N429" s="21">
        <v>0.6</v>
      </c>
      <c r="P429" s="11" t="s">
        <v>4167</v>
      </c>
      <c r="Q429" s="11" t="s">
        <v>8531</v>
      </c>
      <c r="R429" s="150"/>
      <c r="T429" s="21">
        <f>IF(P429='Menu tendina'!A$5,0,IF(P429='Menu tendina'!A$4,'3. SIP'!N429/2,IF(P429='Menu tendina'!A$3,'3. SIP'!N429,IF(P429='Menu tendina'!A$2,'3. SIP'!M429,0))))</f>
        <v>3</v>
      </c>
    </row>
    <row r="430" spans="1:20" x14ac:dyDescent="0.25">
      <c r="A430" s="9" t="s">
        <v>7621</v>
      </c>
      <c r="B430" s="9" t="s">
        <v>4942</v>
      </c>
      <c r="C430" s="11">
        <v>384</v>
      </c>
      <c r="D430" s="11">
        <v>2418</v>
      </c>
      <c r="E430" s="11">
        <v>254</v>
      </c>
      <c r="F430" s="260">
        <v>5000</v>
      </c>
      <c r="G430" s="263" t="s">
        <v>916</v>
      </c>
      <c r="H430" s="9" t="s">
        <v>1351</v>
      </c>
      <c r="I430" s="9" t="s">
        <v>112</v>
      </c>
      <c r="J430" s="9"/>
      <c r="K430" s="11" t="s">
        <v>0</v>
      </c>
      <c r="L430" s="252">
        <v>968</v>
      </c>
      <c r="M430" s="21">
        <v>1.5</v>
      </c>
      <c r="N430" s="21">
        <v>0.5</v>
      </c>
      <c r="P430" s="11" t="s">
        <v>4167</v>
      </c>
      <c r="Q430" s="11" t="s">
        <v>8531</v>
      </c>
      <c r="R430" s="150"/>
      <c r="T430" s="21">
        <f>IF(P430='Menu tendina'!A$5,0,IF(P430='Menu tendina'!A$4,'3. SIP'!N430/2,IF(P430='Menu tendina'!A$3,'3. SIP'!N430,IF(P430='Menu tendina'!A$2,'3. SIP'!M430,0))))</f>
        <v>1.5</v>
      </c>
    </row>
    <row r="431" spans="1:20" x14ac:dyDescent="0.25">
      <c r="A431" s="9" t="s">
        <v>7621</v>
      </c>
      <c r="B431" s="9" t="s">
        <v>4942</v>
      </c>
      <c r="C431" s="11">
        <v>385</v>
      </c>
      <c r="D431" s="11">
        <v>2419</v>
      </c>
      <c r="E431" s="11">
        <v>255</v>
      </c>
      <c r="F431" s="260">
        <v>5000</v>
      </c>
      <c r="G431" s="263" t="s">
        <v>916</v>
      </c>
      <c r="H431" s="9" t="s">
        <v>1351</v>
      </c>
      <c r="I431" s="9" t="s">
        <v>112</v>
      </c>
      <c r="J431" s="9"/>
      <c r="K431" s="11" t="s">
        <v>0</v>
      </c>
      <c r="L431" s="252">
        <v>968</v>
      </c>
      <c r="M431" s="21">
        <v>1.5</v>
      </c>
      <c r="N431" s="21">
        <v>0.5</v>
      </c>
      <c r="P431" s="11" t="s">
        <v>4167</v>
      </c>
      <c r="Q431" s="11" t="s">
        <v>8531</v>
      </c>
      <c r="R431" s="150"/>
      <c r="T431" s="21">
        <f>IF(P431='Menu tendina'!A$5,0,IF(P431='Menu tendina'!A$4,'3. SIP'!N431/2,IF(P431='Menu tendina'!A$3,'3. SIP'!N431,IF(P431='Menu tendina'!A$2,'3. SIP'!M431,0))))</f>
        <v>1.5</v>
      </c>
    </row>
    <row r="432" spans="1:20" x14ac:dyDescent="0.25">
      <c r="A432" s="9" t="s">
        <v>7621</v>
      </c>
      <c r="B432" s="9" t="s">
        <v>4942</v>
      </c>
      <c r="C432" s="11">
        <v>386</v>
      </c>
      <c r="D432" s="11">
        <v>2420</v>
      </c>
      <c r="E432" s="11">
        <v>256</v>
      </c>
      <c r="F432" s="260">
        <v>5000</v>
      </c>
      <c r="G432" s="263" t="s">
        <v>916</v>
      </c>
      <c r="H432" s="9" t="s">
        <v>1351</v>
      </c>
      <c r="I432" s="9" t="s">
        <v>112</v>
      </c>
      <c r="J432" s="9"/>
      <c r="K432" s="11" t="s">
        <v>0</v>
      </c>
      <c r="L432" s="252">
        <v>968</v>
      </c>
      <c r="M432" s="21">
        <v>1.5</v>
      </c>
      <c r="N432" s="21">
        <v>0.5</v>
      </c>
      <c r="P432" s="11" t="s">
        <v>4167</v>
      </c>
      <c r="Q432" s="11" t="s">
        <v>8531</v>
      </c>
      <c r="R432" s="150"/>
      <c r="T432" s="21">
        <f>IF(P432='Menu tendina'!A$5,0,IF(P432='Menu tendina'!A$4,'3. SIP'!N432/2,IF(P432='Menu tendina'!A$3,'3. SIP'!N432,IF(P432='Menu tendina'!A$2,'3. SIP'!M432,0))))</f>
        <v>1.5</v>
      </c>
    </row>
    <row r="433" spans="1:20" x14ac:dyDescent="0.25">
      <c r="A433" s="9" t="s">
        <v>7621</v>
      </c>
      <c r="B433" s="9" t="s">
        <v>4942</v>
      </c>
      <c r="C433" s="11">
        <v>387</v>
      </c>
      <c r="D433" s="11">
        <v>2421</v>
      </c>
      <c r="E433" s="11">
        <v>257</v>
      </c>
      <c r="F433" s="260">
        <v>5000</v>
      </c>
      <c r="G433" s="263" t="s">
        <v>916</v>
      </c>
      <c r="H433" s="9" t="s">
        <v>1351</v>
      </c>
      <c r="I433" s="9" t="s">
        <v>112</v>
      </c>
      <c r="J433" s="9"/>
      <c r="K433" s="11" t="s">
        <v>0</v>
      </c>
      <c r="L433" s="252">
        <v>968</v>
      </c>
      <c r="M433" s="21">
        <v>1.5</v>
      </c>
      <c r="N433" s="21">
        <v>0.5</v>
      </c>
      <c r="P433" s="11" t="s">
        <v>4167</v>
      </c>
      <c r="Q433" s="11" t="s">
        <v>8531</v>
      </c>
      <c r="R433" s="150"/>
      <c r="T433" s="21">
        <f>IF(P433='Menu tendina'!A$5,0,IF(P433='Menu tendina'!A$4,'3. SIP'!N433/2,IF(P433='Menu tendina'!A$3,'3. SIP'!N433,IF(P433='Menu tendina'!A$2,'3. SIP'!M433,0))))</f>
        <v>1.5</v>
      </c>
    </row>
    <row r="434" spans="1:20" x14ac:dyDescent="0.25">
      <c r="A434" s="9" t="s">
        <v>7621</v>
      </c>
      <c r="B434" s="9" t="s">
        <v>4942</v>
      </c>
      <c r="C434" s="11">
        <v>388</v>
      </c>
      <c r="D434" s="11">
        <v>2427</v>
      </c>
      <c r="E434" s="11">
        <v>258</v>
      </c>
      <c r="F434" s="260">
        <v>5000</v>
      </c>
      <c r="G434" s="263" t="s">
        <v>916</v>
      </c>
      <c r="H434" s="9" t="s">
        <v>1353</v>
      </c>
      <c r="I434" s="9" t="s">
        <v>112</v>
      </c>
      <c r="J434" s="9" t="s">
        <v>4227</v>
      </c>
      <c r="K434" s="11" t="s">
        <v>0</v>
      </c>
      <c r="L434" s="252">
        <v>5000</v>
      </c>
      <c r="M434" s="21">
        <v>5</v>
      </c>
      <c r="N434" s="21">
        <v>0.2</v>
      </c>
      <c r="P434" s="11" t="s">
        <v>4167</v>
      </c>
      <c r="Q434" s="11" t="s">
        <v>8531</v>
      </c>
      <c r="R434" s="150"/>
      <c r="T434" s="21">
        <f>IF(P434='Menu tendina'!A$5,0,IF(P434='Menu tendina'!A$4,'3. SIP'!N434/2,IF(P434='Menu tendina'!A$3,'3. SIP'!N434,IF(P434='Menu tendina'!A$2,'3. SIP'!M434,0))))</f>
        <v>5</v>
      </c>
    </row>
    <row r="435" spans="1:20" x14ac:dyDescent="0.25">
      <c r="A435" s="15" t="s">
        <v>7621</v>
      </c>
      <c r="B435" s="15" t="s">
        <v>4942</v>
      </c>
      <c r="C435" s="16" t="s">
        <v>1352</v>
      </c>
      <c r="D435" s="16" t="s">
        <v>4342</v>
      </c>
      <c r="E435" s="16" t="s">
        <v>4244</v>
      </c>
      <c r="F435" s="261">
        <v>5000</v>
      </c>
      <c r="G435" s="264" t="s">
        <v>916</v>
      </c>
      <c r="H435" s="15" t="s">
        <v>1353</v>
      </c>
      <c r="I435" s="15" t="s">
        <v>112</v>
      </c>
      <c r="J435" s="15" t="s">
        <v>4219</v>
      </c>
      <c r="K435" s="16" t="s">
        <v>4074</v>
      </c>
      <c r="L435" s="253" t="s">
        <v>0</v>
      </c>
      <c r="M435" s="22">
        <v>25</v>
      </c>
      <c r="N435" s="22">
        <v>1</v>
      </c>
      <c r="P435" s="11" t="s">
        <v>4167</v>
      </c>
      <c r="Q435" s="11" t="s">
        <v>8531</v>
      </c>
      <c r="R435" s="150"/>
      <c r="T435" s="21">
        <f>IF(P435='Menu tendina'!A$5,0,IF(P435='Menu tendina'!A$4,'3. SIP'!N435/2,IF(P435='Menu tendina'!A$3,'3. SIP'!N435,IF(P435='Menu tendina'!A$2,'3. SIP'!M435,0))))</f>
        <v>25</v>
      </c>
    </row>
    <row r="436" spans="1:20" x14ac:dyDescent="0.25">
      <c r="A436" s="9" t="s">
        <v>7621</v>
      </c>
      <c r="B436" s="9" t="s">
        <v>4942</v>
      </c>
      <c r="C436" s="11">
        <v>389</v>
      </c>
      <c r="D436" s="11">
        <v>2437</v>
      </c>
      <c r="E436" s="11">
        <v>259</v>
      </c>
      <c r="F436" s="260">
        <v>5000</v>
      </c>
      <c r="G436" s="263" t="s">
        <v>958</v>
      </c>
      <c r="H436" s="9" t="s">
        <v>1353</v>
      </c>
      <c r="I436" s="9" t="s">
        <v>112</v>
      </c>
      <c r="J436" s="9"/>
      <c r="K436" s="11" t="s">
        <v>0</v>
      </c>
      <c r="L436" s="252">
        <v>1575</v>
      </c>
      <c r="M436" s="21">
        <v>4</v>
      </c>
      <c r="N436" s="21">
        <v>0.5</v>
      </c>
      <c r="P436" s="11" t="s">
        <v>4167</v>
      </c>
      <c r="Q436" s="11" t="s">
        <v>8531</v>
      </c>
      <c r="R436" s="150"/>
      <c r="T436" s="21">
        <f>IF(P436='Menu tendina'!A$5,0,IF(P436='Menu tendina'!A$4,'3. SIP'!N436/2,IF(P436='Menu tendina'!A$3,'3. SIP'!N436,IF(P436='Menu tendina'!A$2,'3. SIP'!M436,0))))</f>
        <v>4</v>
      </c>
    </row>
    <row r="437" spans="1:20" x14ac:dyDescent="0.25">
      <c r="A437" s="9" t="s">
        <v>7621</v>
      </c>
      <c r="B437" s="9" t="s">
        <v>4942</v>
      </c>
      <c r="C437" s="11">
        <v>390</v>
      </c>
      <c r="D437" s="11">
        <v>2438</v>
      </c>
      <c r="E437" s="11">
        <v>260</v>
      </c>
      <c r="F437" s="260">
        <v>10000</v>
      </c>
      <c r="G437" s="263" t="s">
        <v>958</v>
      </c>
      <c r="H437" s="9" t="s">
        <v>1353</v>
      </c>
      <c r="I437" s="9" t="s">
        <v>112</v>
      </c>
      <c r="J437" s="9"/>
      <c r="K437" s="11" t="s">
        <v>0</v>
      </c>
      <c r="L437" s="252">
        <v>4113</v>
      </c>
      <c r="M437" s="21">
        <v>5</v>
      </c>
      <c r="N437" s="21">
        <v>0.2</v>
      </c>
      <c r="P437" s="11" t="s">
        <v>4167</v>
      </c>
      <c r="Q437" s="11" t="s">
        <v>8531</v>
      </c>
      <c r="R437" s="150" t="s">
        <v>8742</v>
      </c>
      <c r="T437" s="21">
        <f>IF(P437='Menu tendina'!A$5,0,IF(P437='Menu tendina'!A$4,'3. SIP'!N437/2,IF(P437='Menu tendina'!A$3,'3. SIP'!N437,IF(P437='Menu tendina'!A$2,'3. SIP'!M437,0))))</f>
        <v>5</v>
      </c>
    </row>
    <row r="438" spans="1:20" x14ac:dyDescent="0.25">
      <c r="A438" s="9" t="s">
        <v>7621</v>
      </c>
      <c r="B438" s="9" t="s">
        <v>4942</v>
      </c>
      <c r="C438" s="11">
        <v>391</v>
      </c>
      <c r="D438" s="11">
        <v>2439</v>
      </c>
      <c r="E438" s="11">
        <v>261</v>
      </c>
      <c r="F438" s="260">
        <v>5000</v>
      </c>
      <c r="G438" s="263" t="s">
        <v>958</v>
      </c>
      <c r="H438" s="9" t="s">
        <v>1353</v>
      </c>
      <c r="I438" s="9" t="s">
        <v>158</v>
      </c>
      <c r="J438" s="9"/>
      <c r="K438" s="11" t="s">
        <v>0</v>
      </c>
      <c r="L438" s="252">
        <v>7200</v>
      </c>
      <c r="M438" s="21">
        <v>4</v>
      </c>
      <c r="N438" s="21">
        <v>0.2</v>
      </c>
      <c r="P438" s="11" t="s">
        <v>4167</v>
      </c>
      <c r="Q438" s="11" t="s">
        <v>8531</v>
      </c>
      <c r="R438" s="150" t="s">
        <v>8741</v>
      </c>
      <c r="T438" s="21">
        <f>IF(P438='Menu tendina'!A$5,0,IF(P438='Menu tendina'!A$4,'3. SIP'!N438/2,IF(P438='Menu tendina'!A$3,'3. SIP'!N438,IF(P438='Menu tendina'!A$2,'3. SIP'!M438,0))))</f>
        <v>4</v>
      </c>
    </row>
    <row r="439" spans="1:20" x14ac:dyDescent="0.25">
      <c r="A439" s="9" t="s">
        <v>7621</v>
      </c>
      <c r="B439" s="9" t="s">
        <v>4942</v>
      </c>
      <c r="C439" s="11">
        <v>392</v>
      </c>
      <c r="D439" s="11">
        <v>2429</v>
      </c>
      <c r="E439" s="11">
        <v>262</v>
      </c>
      <c r="F439" s="260">
        <v>5000</v>
      </c>
      <c r="G439" s="263" t="s">
        <v>916</v>
      </c>
      <c r="H439" s="9" t="s">
        <v>1355</v>
      </c>
      <c r="I439" s="9" t="s">
        <v>112</v>
      </c>
      <c r="J439" s="9"/>
      <c r="K439" s="11" t="s">
        <v>0</v>
      </c>
      <c r="L439" s="252">
        <v>25</v>
      </c>
      <c r="M439" s="21">
        <v>2</v>
      </c>
      <c r="N439" s="21">
        <v>0.5</v>
      </c>
      <c r="P439" s="11" t="s">
        <v>4167</v>
      </c>
      <c r="Q439" s="11" t="s">
        <v>8531</v>
      </c>
      <c r="R439" s="150"/>
      <c r="T439" s="21">
        <f>IF(P439='Menu tendina'!A$5,0,IF(P439='Menu tendina'!A$4,'3. SIP'!N439/2,IF(P439='Menu tendina'!A$3,'3. SIP'!N439,IF(P439='Menu tendina'!A$2,'3. SIP'!M439,0))))</f>
        <v>2</v>
      </c>
    </row>
    <row r="440" spans="1:20" x14ac:dyDescent="0.25">
      <c r="A440" s="9" t="s">
        <v>7621</v>
      </c>
      <c r="B440" s="9" t="s">
        <v>4942</v>
      </c>
      <c r="C440" s="11">
        <v>393</v>
      </c>
      <c r="D440" s="11">
        <v>2432</v>
      </c>
      <c r="E440" s="11">
        <v>263</v>
      </c>
      <c r="F440" s="260">
        <v>5000</v>
      </c>
      <c r="G440" s="263" t="s">
        <v>916</v>
      </c>
      <c r="H440" s="9" t="s">
        <v>1356</v>
      </c>
      <c r="I440" s="9" t="s">
        <v>112</v>
      </c>
      <c r="J440" s="9"/>
      <c r="K440" s="11" t="s">
        <v>0</v>
      </c>
      <c r="L440" s="252">
        <v>130</v>
      </c>
      <c r="M440" s="21">
        <v>5</v>
      </c>
      <c r="N440" s="21">
        <v>0.5</v>
      </c>
      <c r="P440" s="11" t="s">
        <v>4167</v>
      </c>
      <c r="Q440" s="11" t="s">
        <v>8531</v>
      </c>
      <c r="R440" s="150"/>
      <c r="T440" s="21">
        <f>IF(P440='Menu tendina'!A$5,0,IF(P440='Menu tendina'!A$4,'3. SIP'!N440/2,IF(P440='Menu tendina'!A$3,'3. SIP'!N440,IF(P440='Menu tendina'!A$2,'3. SIP'!M440,0))))</f>
        <v>5</v>
      </c>
    </row>
    <row r="441" spans="1:20" x14ac:dyDescent="0.25">
      <c r="A441" s="9" t="s">
        <v>7621</v>
      </c>
      <c r="B441" s="9" t="s">
        <v>4942</v>
      </c>
      <c r="C441" s="11">
        <v>394</v>
      </c>
      <c r="D441" s="11">
        <v>2433</v>
      </c>
      <c r="E441" s="11">
        <v>264</v>
      </c>
      <c r="F441" s="260">
        <v>5000</v>
      </c>
      <c r="G441" s="263" t="s">
        <v>916</v>
      </c>
      <c r="H441" s="9" t="s">
        <v>1847</v>
      </c>
      <c r="I441" s="9" t="s">
        <v>112</v>
      </c>
      <c r="J441" s="9" t="s">
        <v>4219</v>
      </c>
      <c r="K441" s="11" t="s">
        <v>0</v>
      </c>
      <c r="L441" s="252">
        <v>160</v>
      </c>
      <c r="M441" s="21">
        <v>2</v>
      </c>
      <c r="N441" s="21">
        <v>0.5</v>
      </c>
      <c r="P441" s="11" t="s">
        <v>4167</v>
      </c>
      <c r="Q441" s="11" t="s">
        <v>8531</v>
      </c>
      <c r="R441" s="150" t="s">
        <v>8745</v>
      </c>
      <c r="T441" s="21">
        <f>IF(P441='Menu tendina'!A$5,0,IF(P441='Menu tendina'!A$4,'3. SIP'!N441/2,IF(P441='Menu tendina'!A$3,'3. SIP'!N441,IF(P441='Menu tendina'!A$2,'3. SIP'!M441,0))))</f>
        <v>2</v>
      </c>
    </row>
    <row r="442" spans="1:20" x14ac:dyDescent="0.25">
      <c r="A442" s="15" t="s">
        <v>7621</v>
      </c>
      <c r="B442" s="15" t="s">
        <v>4942</v>
      </c>
      <c r="C442" s="16" t="s">
        <v>1357</v>
      </c>
      <c r="D442" s="16" t="s">
        <v>4343</v>
      </c>
      <c r="E442" s="16" t="s">
        <v>4245</v>
      </c>
      <c r="F442" s="261">
        <v>5000</v>
      </c>
      <c r="G442" s="264" t="s">
        <v>916</v>
      </c>
      <c r="H442" s="15" t="s">
        <v>1847</v>
      </c>
      <c r="I442" s="15" t="s">
        <v>112</v>
      </c>
      <c r="J442" s="15" t="s">
        <v>4228</v>
      </c>
      <c r="K442" s="16" t="s">
        <v>4074</v>
      </c>
      <c r="L442" s="253">
        <v>20</v>
      </c>
      <c r="M442" s="22">
        <v>10</v>
      </c>
      <c r="N442" s="22">
        <v>4</v>
      </c>
      <c r="P442" s="11" t="s">
        <v>4167</v>
      </c>
      <c r="Q442" s="11" t="s">
        <v>8531</v>
      </c>
      <c r="R442" s="150"/>
      <c r="T442" s="21">
        <f>IF(P442='Menu tendina'!A$5,0,IF(P442='Menu tendina'!A$4,'3. SIP'!N442/2,IF(P442='Menu tendina'!A$3,'3. SIP'!N442,IF(P442='Menu tendina'!A$2,'3. SIP'!M442,0))))</f>
        <v>10</v>
      </c>
    </row>
    <row r="443" spans="1:20" x14ac:dyDescent="0.25">
      <c r="A443" s="9" t="s">
        <v>7621</v>
      </c>
      <c r="B443" s="9" t="s">
        <v>4942</v>
      </c>
      <c r="C443" s="11">
        <v>395</v>
      </c>
      <c r="D443" s="11">
        <v>2436</v>
      </c>
      <c r="E443" s="11">
        <v>265</v>
      </c>
      <c r="F443" s="260">
        <v>5000</v>
      </c>
      <c r="G443" s="263" t="s">
        <v>916</v>
      </c>
      <c r="H443" s="9" t="s">
        <v>1358</v>
      </c>
      <c r="I443" s="9" t="s">
        <v>112</v>
      </c>
      <c r="J443" s="9"/>
      <c r="K443" s="11" t="s">
        <v>0</v>
      </c>
      <c r="L443" s="252">
        <v>500</v>
      </c>
      <c r="M443" s="21">
        <v>1.5</v>
      </c>
      <c r="N443" s="21">
        <v>0.5</v>
      </c>
      <c r="P443" s="11" t="s">
        <v>4167</v>
      </c>
      <c r="Q443" s="11" t="s">
        <v>8531</v>
      </c>
      <c r="R443" s="150" t="s">
        <v>8743</v>
      </c>
      <c r="T443" s="21">
        <f>IF(P443='Menu tendina'!A$5,0,IF(P443='Menu tendina'!A$4,'3. SIP'!N443/2,IF(P443='Menu tendina'!A$3,'3. SIP'!N443,IF(P443='Menu tendina'!A$2,'3. SIP'!M443,0))))</f>
        <v>1.5</v>
      </c>
    </row>
  </sheetData>
  <sheetProtection autoFilter="0"/>
  <protectedRanges>
    <protectedRange sqref="A1:XFD1" name="Intervallo2"/>
    <protectedRange sqref="P1:R1048576" name="Collezione"/>
  </protectedRanges>
  <autoFilter ref="A1:S443" xr:uid="{505C4E07-6679-4ADF-AF6D-EE6883860D62}"/>
  <conditionalFormatting sqref="P1">
    <cfRule type="cellIs" dxfId="145" priority="17" operator="equal">
      <formula>"Usata"</formula>
    </cfRule>
    <cfRule type="cellIs" dxfId="144" priority="18" operator="equal">
      <formula>"2a Scelta"</formula>
    </cfRule>
    <cfRule type="cellIs" dxfId="143" priority="19" operator="equal">
      <formula>"Manca"</formula>
    </cfRule>
    <cfRule type="cellIs" dxfId="142" priority="20" operator="equal">
      <formula>"Nuova"</formula>
    </cfRule>
  </conditionalFormatting>
  <dataValidations count="1">
    <dataValidation type="list" allowBlank="1" showInputMessage="1" showErrorMessage="1" sqref="P1" xr:uid="{288880A9-399E-4174-A628-DAF2BEBB22D2}">
      <formula1>"Nuova,Usata,2a Scelta,Manca"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9" operator="equal" id="{90B5DD28-5868-405A-B4DF-BC17521B2D93}">
            <xm:f>'Menu tendina'!$A$5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0" operator="equal" id="{FDE06AA7-4BB2-4FAC-BC8E-CC298F77EFC0}">
            <xm:f>'Menu tendina'!$A$4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11" operator="equal" id="{78219901-0D7C-420E-981C-B1BF5340A740}">
            <xm:f>'Menu tendina'!$A$3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2" operator="equal" id="{9EE8A3F1-DB0E-443C-982E-F922E41453BB}">
            <xm:f>'Menu tendina'!$A$2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P2:P443</xm:sqref>
        </x14:conditionalFormatting>
        <x14:conditionalFormatting xmlns:xm="http://schemas.microsoft.com/office/excel/2006/main">
          <x14:cfRule type="cellIs" priority="1" operator="equal" id="{054760DD-5104-4A70-A637-2BF299E21E43}">
            <xm:f>'Menu tendina'!$B$5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2" operator="equal" id="{95D06B9D-61A2-422C-ABBE-54E6FED6903E}">
            <xm:f>'Menu tendina'!$B$4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" operator="equal" id="{A649F18A-9BEC-423D-9ABA-BE8DEB503AC8}">
            <xm:f>'Menu tendina'!$B$3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4" operator="equal" id="{ED2FEFD4-3DF9-463E-AEAE-9CD54CBCC3F3}">
            <xm:f>'Menu tendina'!$B$2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Q2:R443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A311ECC-5352-4719-98FD-A5A98A3D11FC}">
          <x14:formula1>
            <xm:f>'Menu tendina'!$A$2:$A$5</xm:f>
          </x14:formula1>
          <xm:sqref>P2:P443</xm:sqref>
        </x14:dataValidation>
        <x14:dataValidation type="list" allowBlank="1" showInputMessage="1" showErrorMessage="1" xr:uid="{72D4378B-13DE-4922-8F7D-EB7A49AEB212}">
          <x14:formula1>
            <xm:f>'Menu tendina'!$B$2:$B$6</xm:f>
          </x14:formula1>
          <xm:sqref>Q2:Q443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CA68-83D8-43AB-8175-73D6B8D88303}">
  <sheetPr>
    <tabColor rgb="FF00CC99"/>
  </sheetPr>
  <dimension ref="A1:S1146"/>
  <sheetViews>
    <sheetView zoomScale="82" zoomScaleNormal="90" workbookViewId="0">
      <pane xSplit="3" ySplit="1" topLeftCell="D2" activePane="bottomRight" state="frozen"/>
      <selection activeCell="F4" sqref="F4"/>
      <selection pane="topRight" activeCell="F4" sqref="F4"/>
      <selection pane="bottomLeft" activeCell="F4" sqref="F4"/>
      <selection pane="bottomRight" activeCell="J1146" sqref="J2:J1146"/>
    </sheetView>
  </sheetViews>
  <sheetFormatPr defaultColWidth="8.83203125" defaultRowHeight="12.5" x14ac:dyDescent="0.25"/>
  <cols>
    <col min="1" max="1" width="21.08203125" style="2" hidden="1" customWidth="1"/>
    <col min="2" max="2" width="15.5" style="2" bestFit="1" customWidth="1"/>
    <col min="3" max="3" width="9.5" style="12" customWidth="1"/>
    <col min="4" max="4" width="8.4140625" style="2" customWidth="1"/>
    <col min="5" max="5" width="12.5" style="2" hidden="1" customWidth="1"/>
    <col min="6" max="6" width="10.33203125" style="266" customWidth="1"/>
    <col min="7" max="7" width="11" style="12" bestFit="1" customWidth="1"/>
    <col min="8" max="8" width="51.5" style="2" customWidth="1"/>
    <col min="9" max="9" width="5.5" style="2" customWidth="1"/>
    <col min="10" max="10" width="39" style="2" customWidth="1"/>
    <col min="11" max="11" width="8.83203125" style="12" hidden="1" customWidth="1"/>
    <col min="12" max="12" width="8.83203125" style="12"/>
    <col min="13" max="13" width="13.08203125" style="23" customWidth="1"/>
    <col min="14" max="14" width="13.08203125" style="2" customWidth="1"/>
    <col min="15" max="15" width="1.9140625" style="2" customWidth="1"/>
    <col min="16" max="16" width="12.5" style="12" customWidth="1"/>
    <col min="17" max="17" width="15.4140625" style="12" bestFit="1" customWidth="1"/>
    <col min="18" max="18" width="1.4140625" style="2" customWidth="1"/>
    <col min="19" max="19" width="13.08203125" style="23" customWidth="1"/>
    <col min="20" max="16384" width="8.83203125" style="2"/>
  </cols>
  <sheetData>
    <row r="1" spans="1:19" ht="25" x14ac:dyDescent="0.25">
      <c r="A1" s="3" t="s">
        <v>4037</v>
      </c>
      <c r="B1" s="4" t="s">
        <v>4049</v>
      </c>
      <c r="C1" s="4" t="s">
        <v>4038</v>
      </c>
      <c r="D1" s="5" t="s">
        <v>4039</v>
      </c>
      <c r="E1" s="5" t="s">
        <v>4050</v>
      </c>
      <c r="F1" s="265" t="s">
        <v>4051</v>
      </c>
      <c r="G1" s="6" t="s">
        <v>4040</v>
      </c>
      <c r="H1" s="5" t="s">
        <v>4041</v>
      </c>
      <c r="I1" s="5" t="s">
        <v>4043</v>
      </c>
      <c r="J1" s="8" t="s">
        <v>4045</v>
      </c>
      <c r="K1" s="5" t="s">
        <v>4042</v>
      </c>
      <c r="L1" s="5" t="s">
        <v>4044</v>
      </c>
      <c r="M1" s="7" t="s">
        <v>4052</v>
      </c>
      <c r="N1" s="7" t="s">
        <v>4053</v>
      </c>
      <c r="O1" s="1"/>
      <c r="P1" s="10" t="s">
        <v>4046</v>
      </c>
      <c r="Q1" s="8" t="s">
        <v>4054</v>
      </c>
      <c r="R1" s="1"/>
      <c r="S1" s="7" t="s">
        <v>4174</v>
      </c>
    </row>
    <row r="2" spans="1:19" x14ac:dyDescent="0.25">
      <c r="A2" s="9" t="s">
        <v>7621</v>
      </c>
      <c r="B2" s="9" t="s">
        <v>4943</v>
      </c>
      <c r="C2" s="11">
        <v>396</v>
      </c>
      <c r="D2" s="11">
        <v>2452</v>
      </c>
      <c r="E2" s="11">
        <v>1</v>
      </c>
      <c r="F2" s="13">
        <v>5000</v>
      </c>
      <c r="G2" s="11" t="s">
        <v>958</v>
      </c>
      <c r="H2" s="9" t="s">
        <v>1359</v>
      </c>
      <c r="I2" s="9" t="s">
        <v>112</v>
      </c>
      <c r="J2" s="9"/>
      <c r="K2" s="11" t="s">
        <v>0</v>
      </c>
      <c r="L2" s="252">
        <v>30</v>
      </c>
      <c r="M2" s="21">
        <v>2.5</v>
      </c>
      <c r="N2" s="21">
        <v>2.5</v>
      </c>
      <c r="P2" s="11" t="s">
        <v>4167</v>
      </c>
      <c r="Q2" s="11"/>
      <c r="S2" s="21">
        <f>IF(P2='Menu tendina'!A$5,0,IF(P2='Menu tendina'!A$4,'4. Telecom lire'!N2/2,IF(P2='Menu tendina'!A$3,'4. Telecom lire'!N2,IF(P2='Menu tendina'!A$2,'4. Telecom lire'!M2,0))))</f>
        <v>2.5</v>
      </c>
    </row>
    <row r="3" spans="1:19" x14ac:dyDescent="0.25">
      <c r="A3" s="9" t="s">
        <v>7621</v>
      </c>
      <c r="B3" s="9" t="s">
        <v>4943</v>
      </c>
      <c r="C3" s="11">
        <v>397</v>
      </c>
      <c r="D3" s="11">
        <v>2453</v>
      </c>
      <c r="E3" s="11">
        <v>2</v>
      </c>
      <c r="F3" s="13">
        <v>10000</v>
      </c>
      <c r="G3" s="11" t="s">
        <v>958</v>
      </c>
      <c r="H3" s="9" t="s">
        <v>1360</v>
      </c>
      <c r="I3" s="9" t="s">
        <v>112</v>
      </c>
      <c r="J3" s="9"/>
      <c r="K3" s="11" t="s">
        <v>0</v>
      </c>
      <c r="L3" s="252">
        <v>30</v>
      </c>
      <c r="M3" s="21">
        <v>2.5</v>
      </c>
      <c r="N3" s="21">
        <v>2</v>
      </c>
      <c r="P3" s="11" t="s">
        <v>4167</v>
      </c>
      <c r="Q3" s="11"/>
      <c r="S3" s="21">
        <f>IF(P3='Menu tendina'!A$5,0,IF(P3='Menu tendina'!A$4,'4. Telecom lire'!N3/2,IF(P3='Menu tendina'!A$3,'4. Telecom lire'!N3,IF(P3='Menu tendina'!A$2,'4. Telecom lire'!M3,0))))</f>
        <v>2.5</v>
      </c>
    </row>
    <row r="4" spans="1:19" x14ac:dyDescent="0.25">
      <c r="A4" s="9" t="s">
        <v>7621</v>
      </c>
      <c r="B4" s="9" t="s">
        <v>4943</v>
      </c>
      <c r="C4" s="11">
        <v>398</v>
      </c>
      <c r="D4" s="11">
        <v>2454</v>
      </c>
      <c r="E4" s="11">
        <v>3</v>
      </c>
      <c r="F4" s="13">
        <v>5000</v>
      </c>
      <c r="G4" s="11" t="s">
        <v>958</v>
      </c>
      <c r="H4" s="9" t="s">
        <v>1361</v>
      </c>
      <c r="I4" s="9" t="s">
        <v>112</v>
      </c>
      <c r="J4" s="9"/>
      <c r="K4" s="11" t="s">
        <v>0</v>
      </c>
      <c r="L4" s="252">
        <v>30</v>
      </c>
      <c r="M4" s="21">
        <v>2.5</v>
      </c>
      <c r="N4" s="21">
        <v>2</v>
      </c>
      <c r="P4" s="11" t="s">
        <v>4167</v>
      </c>
      <c r="Q4" s="11"/>
      <c r="S4" s="21">
        <f>IF(P4='Menu tendina'!A$5,0,IF(P4='Menu tendina'!A$4,'4. Telecom lire'!N4/2,IF(P4='Menu tendina'!A$3,'4. Telecom lire'!N4,IF(P4='Menu tendina'!A$2,'4. Telecom lire'!M4,0))))</f>
        <v>2.5</v>
      </c>
    </row>
    <row r="5" spans="1:19" x14ac:dyDescent="0.25">
      <c r="A5" s="9" t="s">
        <v>7621</v>
      </c>
      <c r="B5" s="9" t="s">
        <v>4943</v>
      </c>
      <c r="C5" s="11">
        <v>399</v>
      </c>
      <c r="D5" s="11">
        <v>2455</v>
      </c>
      <c r="E5" s="11">
        <v>4</v>
      </c>
      <c r="F5" s="13">
        <v>10000</v>
      </c>
      <c r="G5" s="11" t="s">
        <v>958</v>
      </c>
      <c r="H5" s="9" t="s">
        <v>1362</v>
      </c>
      <c r="I5" s="9" t="s">
        <v>112</v>
      </c>
      <c r="J5" s="9"/>
      <c r="K5" s="11" t="s">
        <v>0</v>
      </c>
      <c r="L5" s="252">
        <v>30</v>
      </c>
      <c r="M5" s="21">
        <v>2.5</v>
      </c>
      <c r="N5" s="21">
        <v>2</v>
      </c>
      <c r="P5" s="11" t="s">
        <v>4167</v>
      </c>
      <c r="Q5" s="11"/>
      <c r="S5" s="21">
        <f>IF(P5='Menu tendina'!A$5,0,IF(P5='Menu tendina'!A$4,'4. Telecom lire'!N5/2,IF(P5='Menu tendina'!A$3,'4. Telecom lire'!N5,IF(P5='Menu tendina'!A$2,'4. Telecom lire'!M5,0))))</f>
        <v>2.5</v>
      </c>
    </row>
    <row r="6" spans="1:19" x14ac:dyDescent="0.25">
      <c r="A6" s="9" t="s">
        <v>7621</v>
      </c>
      <c r="B6" s="9" t="s">
        <v>4943</v>
      </c>
      <c r="C6" s="11">
        <v>400</v>
      </c>
      <c r="D6" s="11">
        <v>2456</v>
      </c>
      <c r="E6" s="11">
        <v>5</v>
      </c>
      <c r="F6" s="13">
        <v>5000</v>
      </c>
      <c r="G6" s="11" t="s">
        <v>958</v>
      </c>
      <c r="H6" s="9" t="s">
        <v>1363</v>
      </c>
      <c r="I6" s="9" t="s">
        <v>112</v>
      </c>
      <c r="J6" s="9"/>
      <c r="K6" s="11" t="s">
        <v>0</v>
      </c>
      <c r="L6" s="252">
        <v>30</v>
      </c>
      <c r="M6" s="21">
        <v>2.5</v>
      </c>
      <c r="N6" s="21">
        <v>2</v>
      </c>
      <c r="P6" s="11" t="s">
        <v>4167</v>
      </c>
      <c r="Q6" s="11"/>
      <c r="S6" s="21">
        <f>IF(P6='Menu tendina'!A$5,0,IF(P6='Menu tendina'!A$4,'4. Telecom lire'!N6/2,IF(P6='Menu tendina'!A$3,'4. Telecom lire'!N6,IF(P6='Menu tendina'!A$2,'4. Telecom lire'!M6,0))))</f>
        <v>2.5</v>
      </c>
    </row>
    <row r="7" spans="1:19" x14ac:dyDescent="0.25">
      <c r="A7" s="9" t="s">
        <v>7621</v>
      </c>
      <c r="B7" s="9" t="s">
        <v>4943</v>
      </c>
      <c r="C7" s="11">
        <v>401</v>
      </c>
      <c r="D7" s="11">
        <v>2457</v>
      </c>
      <c r="E7" s="11">
        <v>6</v>
      </c>
      <c r="F7" s="13">
        <v>10000</v>
      </c>
      <c r="G7" s="11" t="s">
        <v>958</v>
      </c>
      <c r="H7" s="9" t="s">
        <v>1364</v>
      </c>
      <c r="I7" s="9" t="s">
        <v>112</v>
      </c>
      <c r="J7" s="9"/>
      <c r="K7" s="11" t="s">
        <v>0</v>
      </c>
      <c r="L7" s="252">
        <v>30</v>
      </c>
      <c r="M7" s="21">
        <v>2.5</v>
      </c>
      <c r="N7" s="21">
        <v>2</v>
      </c>
      <c r="P7" s="11" t="s">
        <v>4167</v>
      </c>
      <c r="Q7" s="11"/>
      <c r="S7" s="21">
        <f>IF(P7='Menu tendina'!A$5,0,IF(P7='Menu tendina'!A$4,'4. Telecom lire'!N7/2,IF(P7='Menu tendina'!A$3,'4. Telecom lire'!N7,IF(P7='Menu tendina'!A$2,'4. Telecom lire'!M7,0))))</f>
        <v>2.5</v>
      </c>
    </row>
    <row r="8" spans="1:19" x14ac:dyDescent="0.25">
      <c r="A8" s="9" t="s">
        <v>7621</v>
      </c>
      <c r="B8" s="9" t="s">
        <v>4943</v>
      </c>
      <c r="C8" s="11">
        <v>402</v>
      </c>
      <c r="D8" s="11">
        <v>2458</v>
      </c>
      <c r="E8" s="11">
        <v>7</v>
      </c>
      <c r="F8" s="13">
        <v>5000</v>
      </c>
      <c r="G8" s="11" t="s">
        <v>958</v>
      </c>
      <c r="H8" s="9" t="s">
        <v>1365</v>
      </c>
      <c r="I8" s="9" t="s">
        <v>112</v>
      </c>
      <c r="J8" s="9"/>
      <c r="K8" s="11" t="s">
        <v>0</v>
      </c>
      <c r="L8" s="252">
        <v>30</v>
      </c>
      <c r="M8" s="21">
        <v>2.5</v>
      </c>
      <c r="N8" s="21">
        <v>2</v>
      </c>
      <c r="P8" s="11" t="s">
        <v>4167</v>
      </c>
      <c r="Q8" s="11"/>
      <c r="S8" s="21">
        <f>IF(P8='Menu tendina'!A$5,0,IF(P8='Menu tendina'!A$4,'4. Telecom lire'!N8/2,IF(P8='Menu tendina'!A$3,'4. Telecom lire'!N8,IF(P8='Menu tendina'!A$2,'4. Telecom lire'!M8,0))))</f>
        <v>2.5</v>
      </c>
    </row>
    <row r="9" spans="1:19" x14ac:dyDescent="0.25">
      <c r="A9" s="9" t="s">
        <v>7621</v>
      </c>
      <c r="B9" s="9" t="s">
        <v>4943</v>
      </c>
      <c r="C9" s="11">
        <v>403</v>
      </c>
      <c r="D9" s="11">
        <v>2459</v>
      </c>
      <c r="E9" s="11">
        <v>8</v>
      </c>
      <c r="F9" s="13">
        <v>10000</v>
      </c>
      <c r="G9" s="11" t="s">
        <v>958</v>
      </c>
      <c r="H9" s="9" t="s">
        <v>1366</v>
      </c>
      <c r="I9" s="9" t="s">
        <v>112</v>
      </c>
      <c r="J9" s="9"/>
      <c r="K9" s="11" t="s">
        <v>0</v>
      </c>
      <c r="L9" s="252">
        <v>30</v>
      </c>
      <c r="M9" s="21">
        <v>2.5</v>
      </c>
      <c r="N9" s="21">
        <v>2</v>
      </c>
      <c r="P9" s="11" t="s">
        <v>4167</v>
      </c>
      <c r="Q9" s="11"/>
      <c r="S9" s="21">
        <f>IF(P9='Menu tendina'!A$5,0,IF(P9='Menu tendina'!A$4,'4. Telecom lire'!N9/2,IF(P9='Menu tendina'!A$3,'4. Telecom lire'!N9,IF(P9='Menu tendina'!A$2,'4. Telecom lire'!M9,0))))</f>
        <v>2.5</v>
      </c>
    </row>
    <row r="10" spans="1:19" x14ac:dyDescent="0.25">
      <c r="A10" s="9" t="s">
        <v>7621</v>
      </c>
      <c r="B10" s="9" t="s">
        <v>4943</v>
      </c>
      <c r="C10" s="11">
        <v>404</v>
      </c>
      <c r="D10" s="11">
        <v>2442</v>
      </c>
      <c r="E10" s="11">
        <v>17</v>
      </c>
      <c r="F10" s="13">
        <v>5000</v>
      </c>
      <c r="G10" s="11" t="s">
        <v>958</v>
      </c>
      <c r="H10" s="9" t="s">
        <v>1367</v>
      </c>
      <c r="I10" s="9" t="s">
        <v>112</v>
      </c>
      <c r="J10" s="9"/>
      <c r="K10" s="11" t="s">
        <v>0</v>
      </c>
      <c r="L10" s="252">
        <v>2035</v>
      </c>
      <c r="M10" s="21">
        <v>3</v>
      </c>
      <c r="N10" s="21">
        <v>0.2</v>
      </c>
      <c r="P10" s="11" t="s">
        <v>4167</v>
      </c>
      <c r="Q10" s="11"/>
      <c r="S10" s="21">
        <f>IF(P10='Menu tendina'!A$5,0,IF(P10='Menu tendina'!A$4,'4. Telecom lire'!N10/2,IF(P10='Menu tendina'!A$3,'4. Telecom lire'!N10,IF(P10='Menu tendina'!A$2,'4. Telecom lire'!M10,0))))</f>
        <v>3</v>
      </c>
    </row>
    <row r="11" spans="1:19" x14ac:dyDescent="0.25">
      <c r="A11" s="9" t="s">
        <v>7621</v>
      </c>
      <c r="B11" s="9" t="s">
        <v>4943</v>
      </c>
      <c r="C11" s="11">
        <v>405</v>
      </c>
      <c r="D11" s="11">
        <v>2443</v>
      </c>
      <c r="E11" s="11">
        <v>18</v>
      </c>
      <c r="F11" s="13">
        <v>10000</v>
      </c>
      <c r="G11" s="11" t="s">
        <v>958</v>
      </c>
      <c r="H11" s="9" t="s">
        <v>1367</v>
      </c>
      <c r="I11" s="9" t="s">
        <v>112</v>
      </c>
      <c r="J11" s="9"/>
      <c r="K11" s="11" t="s">
        <v>0</v>
      </c>
      <c r="L11" s="252">
        <v>4000</v>
      </c>
      <c r="M11" s="21">
        <v>1</v>
      </c>
      <c r="N11" s="21">
        <v>0.2</v>
      </c>
      <c r="P11" s="11" t="s">
        <v>4167</v>
      </c>
      <c r="Q11" s="11"/>
      <c r="S11" s="21">
        <f>IF(P11='Menu tendina'!A$5,0,IF(P11='Menu tendina'!A$4,'4. Telecom lire'!N11/2,IF(P11='Menu tendina'!A$3,'4. Telecom lire'!N11,IF(P11='Menu tendina'!A$2,'4. Telecom lire'!M11,0))))</f>
        <v>1</v>
      </c>
    </row>
    <row r="12" spans="1:19" x14ac:dyDescent="0.25">
      <c r="A12" s="9" t="s">
        <v>7621</v>
      </c>
      <c r="B12" s="9" t="s">
        <v>4943</v>
      </c>
      <c r="C12" s="11">
        <v>406</v>
      </c>
      <c r="D12" s="11">
        <v>2444</v>
      </c>
      <c r="E12" s="11">
        <v>19</v>
      </c>
      <c r="F12" s="13">
        <v>5000</v>
      </c>
      <c r="G12" s="11" t="s">
        <v>958</v>
      </c>
      <c r="H12" s="9" t="s">
        <v>1367</v>
      </c>
      <c r="I12" s="9" t="s">
        <v>797</v>
      </c>
      <c r="J12" s="9"/>
      <c r="K12" s="11" t="s">
        <v>0</v>
      </c>
      <c r="L12" s="252">
        <v>2500</v>
      </c>
      <c r="M12" s="21">
        <v>1</v>
      </c>
      <c r="N12" s="21">
        <v>0.2</v>
      </c>
      <c r="P12" s="11" t="s">
        <v>4167</v>
      </c>
      <c r="Q12" s="11"/>
      <c r="S12" s="21">
        <f>IF(P12='Menu tendina'!A$5,0,IF(P12='Menu tendina'!A$4,'4. Telecom lire'!N12/2,IF(P12='Menu tendina'!A$3,'4. Telecom lire'!N12,IF(P12='Menu tendina'!A$2,'4. Telecom lire'!M12,0))))</f>
        <v>1</v>
      </c>
    </row>
    <row r="13" spans="1:19" x14ac:dyDescent="0.25">
      <c r="A13" s="9" t="s">
        <v>7621</v>
      </c>
      <c r="B13" s="9" t="s">
        <v>4943</v>
      </c>
      <c r="C13" s="11">
        <v>407</v>
      </c>
      <c r="D13" s="11">
        <v>2445</v>
      </c>
      <c r="E13" s="11">
        <v>20</v>
      </c>
      <c r="F13" s="13">
        <v>10000</v>
      </c>
      <c r="G13" s="11" t="s">
        <v>958</v>
      </c>
      <c r="H13" s="9" t="s">
        <v>1367</v>
      </c>
      <c r="I13" s="9" t="s">
        <v>797</v>
      </c>
      <c r="J13" s="9"/>
      <c r="K13" s="11" t="s">
        <v>0</v>
      </c>
      <c r="L13" s="252">
        <v>2500</v>
      </c>
      <c r="M13" s="21">
        <v>5</v>
      </c>
      <c r="N13" s="21">
        <v>0.2</v>
      </c>
      <c r="P13" s="11" t="s">
        <v>4167</v>
      </c>
      <c r="Q13" s="11"/>
      <c r="S13" s="21">
        <f>IF(P13='Menu tendina'!A$5,0,IF(P13='Menu tendina'!A$4,'4. Telecom lire'!N13/2,IF(P13='Menu tendina'!A$3,'4. Telecom lire'!N13,IF(P13='Menu tendina'!A$2,'4. Telecom lire'!M13,0))))</f>
        <v>5</v>
      </c>
    </row>
    <row r="14" spans="1:19" x14ac:dyDescent="0.25">
      <c r="A14" s="9" t="s">
        <v>7621</v>
      </c>
      <c r="B14" s="9" t="s">
        <v>4943</v>
      </c>
      <c r="C14" s="11">
        <v>408</v>
      </c>
      <c r="D14" s="11">
        <v>2446</v>
      </c>
      <c r="E14" s="11">
        <v>21</v>
      </c>
      <c r="F14" s="13">
        <v>5000</v>
      </c>
      <c r="G14" s="11" t="s">
        <v>958</v>
      </c>
      <c r="H14" s="9" t="s">
        <v>1367</v>
      </c>
      <c r="I14" s="9" t="s">
        <v>1368</v>
      </c>
      <c r="J14" s="9"/>
      <c r="K14" s="11" t="s">
        <v>0</v>
      </c>
      <c r="L14" s="252">
        <v>1000</v>
      </c>
      <c r="M14" s="21">
        <v>3</v>
      </c>
      <c r="N14" s="21">
        <v>0.2</v>
      </c>
      <c r="P14" s="11" t="s">
        <v>4167</v>
      </c>
      <c r="Q14" s="11"/>
      <c r="S14" s="21">
        <f>IF(P14='Menu tendina'!A$5,0,IF(P14='Menu tendina'!A$4,'4. Telecom lire'!N14/2,IF(P14='Menu tendina'!A$3,'4. Telecom lire'!N14,IF(P14='Menu tendina'!A$2,'4. Telecom lire'!M14,0))))</f>
        <v>3</v>
      </c>
    </row>
    <row r="15" spans="1:19" x14ac:dyDescent="0.25">
      <c r="A15" s="9" t="s">
        <v>7621</v>
      </c>
      <c r="B15" s="9" t="s">
        <v>4943</v>
      </c>
      <c r="C15" s="11">
        <v>409</v>
      </c>
      <c r="D15" s="11">
        <v>2447</v>
      </c>
      <c r="E15" s="11">
        <v>22</v>
      </c>
      <c r="F15" s="13">
        <v>5000</v>
      </c>
      <c r="G15" s="11" t="s">
        <v>958</v>
      </c>
      <c r="H15" s="9" t="s">
        <v>774</v>
      </c>
      <c r="I15" s="9" t="s">
        <v>112</v>
      </c>
      <c r="J15" s="9"/>
      <c r="K15" s="11" t="s">
        <v>0</v>
      </c>
      <c r="L15" s="252">
        <v>100</v>
      </c>
      <c r="M15" s="21">
        <v>1.5</v>
      </c>
      <c r="N15" s="21">
        <v>0.6</v>
      </c>
      <c r="P15" s="11" t="s">
        <v>4167</v>
      </c>
      <c r="Q15" s="11"/>
      <c r="S15" s="21">
        <f>IF(P15='Menu tendina'!A$5,0,IF(P15='Menu tendina'!A$4,'4. Telecom lire'!N15/2,IF(P15='Menu tendina'!A$3,'4. Telecom lire'!N15,IF(P15='Menu tendina'!A$2,'4. Telecom lire'!M15,0))))</f>
        <v>1.5</v>
      </c>
    </row>
    <row r="16" spans="1:19" x14ac:dyDescent="0.25">
      <c r="A16" s="9" t="s">
        <v>7621</v>
      </c>
      <c r="B16" s="9" t="s">
        <v>4943</v>
      </c>
      <c r="C16" s="11">
        <v>410</v>
      </c>
      <c r="D16" s="11">
        <v>2448</v>
      </c>
      <c r="E16" s="11">
        <v>23</v>
      </c>
      <c r="F16" s="13">
        <v>10000</v>
      </c>
      <c r="G16" s="11" t="s">
        <v>958</v>
      </c>
      <c r="H16" s="9" t="s">
        <v>774</v>
      </c>
      <c r="I16" s="9" t="s">
        <v>112</v>
      </c>
      <c r="J16" s="9"/>
      <c r="K16" s="11" t="s">
        <v>0</v>
      </c>
      <c r="L16" s="252">
        <v>87</v>
      </c>
      <c r="M16" s="21">
        <v>1.5</v>
      </c>
      <c r="N16" s="21">
        <v>0.6</v>
      </c>
      <c r="P16" s="11" t="s">
        <v>4167</v>
      </c>
      <c r="Q16" s="11"/>
      <c r="S16" s="21">
        <f>IF(P16='Menu tendina'!A$5,0,IF(P16='Menu tendina'!A$4,'4. Telecom lire'!N16/2,IF(P16='Menu tendina'!A$3,'4. Telecom lire'!N16,IF(P16='Menu tendina'!A$2,'4. Telecom lire'!M16,0))))</f>
        <v>1.5</v>
      </c>
    </row>
    <row r="17" spans="1:19" x14ac:dyDescent="0.25">
      <c r="A17" s="9" t="s">
        <v>7621</v>
      </c>
      <c r="B17" s="9" t="s">
        <v>4943</v>
      </c>
      <c r="C17" s="11">
        <v>411</v>
      </c>
      <c r="D17" s="11">
        <v>2449</v>
      </c>
      <c r="E17" s="11">
        <v>24</v>
      </c>
      <c r="F17" s="13">
        <v>5000</v>
      </c>
      <c r="G17" s="11" t="s">
        <v>958</v>
      </c>
      <c r="H17" s="9" t="s">
        <v>924</v>
      </c>
      <c r="I17" s="9" t="s">
        <v>112</v>
      </c>
      <c r="J17" s="9"/>
      <c r="K17" s="11" t="s">
        <v>0</v>
      </c>
      <c r="L17" s="252">
        <v>272</v>
      </c>
      <c r="M17" s="21">
        <v>1.5</v>
      </c>
      <c r="N17" s="21">
        <v>0.6</v>
      </c>
      <c r="P17" s="11" t="s">
        <v>4167</v>
      </c>
      <c r="Q17" s="11"/>
      <c r="S17" s="21">
        <f>IF(P17='Menu tendina'!A$5,0,IF(P17='Menu tendina'!A$4,'4. Telecom lire'!N17/2,IF(P17='Menu tendina'!A$3,'4. Telecom lire'!N17,IF(P17='Menu tendina'!A$2,'4. Telecom lire'!M17,0))))</f>
        <v>1.5</v>
      </c>
    </row>
    <row r="18" spans="1:19" x14ac:dyDescent="0.25">
      <c r="A18" s="9" t="s">
        <v>7621</v>
      </c>
      <c r="B18" s="9" t="s">
        <v>4943</v>
      </c>
      <c r="C18" s="11">
        <v>412</v>
      </c>
      <c r="D18" s="11">
        <v>2450</v>
      </c>
      <c r="E18" s="11">
        <v>25</v>
      </c>
      <c r="F18" s="13">
        <v>10000</v>
      </c>
      <c r="G18" s="11" t="s">
        <v>958</v>
      </c>
      <c r="H18" s="9" t="s">
        <v>924</v>
      </c>
      <c r="I18" s="9" t="s">
        <v>112</v>
      </c>
      <c r="J18" s="9"/>
      <c r="K18" s="11" t="s">
        <v>0</v>
      </c>
      <c r="L18" s="252">
        <v>2210</v>
      </c>
      <c r="M18" s="21">
        <v>1.5</v>
      </c>
      <c r="N18" s="21">
        <v>0.2</v>
      </c>
      <c r="P18" s="11" t="s">
        <v>4167</v>
      </c>
      <c r="Q18" s="11"/>
      <c r="S18" s="21">
        <f>IF(P18='Menu tendina'!A$5,0,IF(P18='Menu tendina'!A$4,'4. Telecom lire'!N18/2,IF(P18='Menu tendina'!A$3,'4. Telecom lire'!N18,IF(P18='Menu tendina'!A$2,'4. Telecom lire'!M18,0))))</f>
        <v>1.5</v>
      </c>
    </row>
    <row r="19" spans="1:19" x14ac:dyDescent="0.25">
      <c r="A19" s="9" t="s">
        <v>7621</v>
      </c>
      <c r="B19" s="9" t="s">
        <v>4943</v>
      </c>
      <c r="C19" s="11">
        <v>413</v>
      </c>
      <c r="D19" s="11">
        <v>2451</v>
      </c>
      <c r="E19" s="11">
        <v>26</v>
      </c>
      <c r="F19" s="13">
        <v>5000</v>
      </c>
      <c r="G19" s="11" t="s">
        <v>958</v>
      </c>
      <c r="H19" s="9" t="s">
        <v>1369</v>
      </c>
      <c r="I19" s="9" t="s">
        <v>112</v>
      </c>
      <c r="J19" s="9"/>
      <c r="K19" s="11" t="s">
        <v>0</v>
      </c>
      <c r="L19" s="252">
        <v>19</v>
      </c>
      <c r="M19" s="21">
        <v>2.5</v>
      </c>
      <c r="N19" s="21">
        <v>1</v>
      </c>
      <c r="P19" s="11" t="s">
        <v>4167</v>
      </c>
      <c r="Q19" s="11"/>
      <c r="S19" s="21">
        <f>IF(P19='Menu tendina'!A$5,0,IF(P19='Menu tendina'!A$4,'4. Telecom lire'!N19/2,IF(P19='Menu tendina'!A$3,'4. Telecom lire'!N19,IF(P19='Menu tendina'!A$2,'4. Telecom lire'!M19,0))))</f>
        <v>2.5</v>
      </c>
    </row>
    <row r="20" spans="1:19" x14ac:dyDescent="0.25">
      <c r="A20" s="9" t="s">
        <v>7621</v>
      </c>
      <c r="B20" s="9" t="s">
        <v>4943</v>
      </c>
      <c r="C20" s="11">
        <v>414</v>
      </c>
      <c r="D20" s="11">
        <v>2460</v>
      </c>
      <c r="E20" s="11">
        <v>27</v>
      </c>
      <c r="F20" s="13">
        <v>5000</v>
      </c>
      <c r="G20" s="11" t="s">
        <v>958</v>
      </c>
      <c r="H20" s="9" t="s">
        <v>1370</v>
      </c>
      <c r="I20" s="9" t="s">
        <v>112</v>
      </c>
      <c r="J20" s="9"/>
      <c r="K20" s="11" t="s">
        <v>0</v>
      </c>
      <c r="L20" s="252">
        <v>1000</v>
      </c>
      <c r="M20" s="21">
        <v>1</v>
      </c>
      <c r="N20" s="21">
        <v>0.2</v>
      </c>
      <c r="P20" s="11" t="s">
        <v>4167</v>
      </c>
      <c r="Q20" s="11"/>
      <c r="S20" s="21">
        <f>IF(P20='Menu tendina'!A$5,0,IF(P20='Menu tendina'!A$4,'4. Telecom lire'!N20/2,IF(P20='Menu tendina'!A$3,'4. Telecom lire'!N20,IF(P20='Menu tendina'!A$2,'4. Telecom lire'!M20,0))))</f>
        <v>1</v>
      </c>
    </row>
    <row r="21" spans="1:19" x14ac:dyDescent="0.25">
      <c r="A21" s="9" t="s">
        <v>7621</v>
      </c>
      <c r="B21" s="9" t="s">
        <v>4943</v>
      </c>
      <c r="C21" s="11">
        <v>415</v>
      </c>
      <c r="D21" s="11">
        <v>2461</v>
      </c>
      <c r="E21" s="11">
        <v>28</v>
      </c>
      <c r="F21" s="13">
        <v>10000</v>
      </c>
      <c r="G21" s="11" t="s">
        <v>958</v>
      </c>
      <c r="H21" s="9" t="s">
        <v>1370</v>
      </c>
      <c r="I21" s="9" t="s">
        <v>112</v>
      </c>
      <c r="J21" s="9"/>
      <c r="K21" s="11" t="s">
        <v>0</v>
      </c>
      <c r="L21" s="252">
        <v>35</v>
      </c>
      <c r="M21" s="21">
        <v>1.5</v>
      </c>
      <c r="N21" s="21">
        <v>0.8</v>
      </c>
      <c r="P21" s="11" t="s">
        <v>4167</v>
      </c>
      <c r="Q21" s="11"/>
      <c r="S21" s="21">
        <f>IF(P21='Menu tendina'!A$5,0,IF(P21='Menu tendina'!A$4,'4. Telecom lire'!N21/2,IF(P21='Menu tendina'!A$3,'4. Telecom lire'!N21,IF(P21='Menu tendina'!A$2,'4. Telecom lire'!M21,0))))</f>
        <v>1.5</v>
      </c>
    </row>
    <row r="22" spans="1:19" x14ac:dyDescent="0.25">
      <c r="A22" s="9" t="s">
        <v>7621</v>
      </c>
      <c r="B22" s="9" t="s">
        <v>4943</v>
      </c>
      <c r="C22" s="11">
        <v>416</v>
      </c>
      <c r="D22" s="11">
        <v>2462</v>
      </c>
      <c r="E22" s="11">
        <v>29</v>
      </c>
      <c r="F22" s="13">
        <v>5000</v>
      </c>
      <c r="G22" s="11" t="s">
        <v>958</v>
      </c>
      <c r="H22" s="9" t="s">
        <v>1371</v>
      </c>
      <c r="I22" s="9" t="s">
        <v>112</v>
      </c>
      <c r="J22" s="9"/>
      <c r="K22" s="11" t="s">
        <v>0</v>
      </c>
      <c r="L22" s="252">
        <v>140</v>
      </c>
      <c r="M22" s="21">
        <v>1.5</v>
      </c>
      <c r="N22" s="21">
        <v>0.6</v>
      </c>
      <c r="P22" s="11" t="s">
        <v>4167</v>
      </c>
      <c r="Q22" s="11"/>
      <c r="S22" s="21">
        <f>IF(P22='Menu tendina'!A$5,0,IF(P22='Menu tendina'!A$4,'4. Telecom lire'!N22/2,IF(P22='Menu tendina'!A$3,'4. Telecom lire'!N22,IF(P22='Menu tendina'!A$2,'4. Telecom lire'!M22,0))))</f>
        <v>1.5</v>
      </c>
    </row>
    <row r="23" spans="1:19" x14ac:dyDescent="0.25">
      <c r="A23" s="9" t="s">
        <v>7621</v>
      </c>
      <c r="B23" s="9" t="s">
        <v>4943</v>
      </c>
      <c r="C23" s="11">
        <v>417</v>
      </c>
      <c r="D23" s="11">
        <v>2463</v>
      </c>
      <c r="E23" s="11">
        <v>30</v>
      </c>
      <c r="F23" s="13">
        <v>5000</v>
      </c>
      <c r="G23" s="11" t="s">
        <v>958</v>
      </c>
      <c r="H23" s="9" t="s">
        <v>1372</v>
      </c>
      <c r="I23" s="9" t="s">
        <v>112</v>
      </c>
      <c r="J23" s="9"/>
      <c r="K23" s="11" t="s">
        <v>0</v>
      </c>
      <c r="L23" s="252">
        <v>4936</v>
      </c>
      <c r="M23" s="21">
        <v>1.5</v>
      </c>
      <c r="N23" s="21">
        <v>0.2</v>
      </c>
      <c r="P23" s="11" t="s">
        <v>4167</v>
      </c>
      <c r="Q23" s="11"/>
      <c r="S23" s="21">
        <f>IF(P23='Menu tendina'!A$5,0,IF(P23='Menu tendina'!A$4,'4. Telecom lire'!N23/2,IF(P23='Menu tendina'!A$3,'4. Telecom lire'!N23,IF(P23='Menu tendina'!A$2,'4. Telecom lire'!M23,0))))</f>
        <v>1.5</v>
      </c>
    </row>
    <row r="24" spans="1:19" x14ac:dyDescent="0.25">
      <c r="A24" s="9" t="s">
        <v>7621</v>
      </c>
      <c r="B24" s="9" t="s">
        <v>4943</v>
      </c>
      <c r="C24" s="11">
        <v>418</v>
      </c>
      <c r="D24" s="11">
        <v>2464</v>
      </c>
      <c r="E24" s="11">
        <v>31</v>
      </c>
      <c r="F24" s="13">
        <v>10000</v>
      </c>
      <c r="G24" s="11" t="s">
        <v>958</v>
      </c>
      <c r="H24" s="9" t="s">
        <v>1372</v>
      </c>
      <c r="I24" s="9" t="s">
        <v>112</v>
      </c>
      <c r="J24" s="9"/>
      <c r="K24" s="11" t="s">
        <v>0</v>
      </c>
      <c r="L24" s="252">
        <v>5000</v>
      </c>
      <c r="M24" s="21">
        <v>2</v>
      </c>
      <c r="N24" s="21">
        <v>0.2</v>
      </c>
      <c r="P24" s="11" t="s">
        <v>4167</v>
      </c>
      <c r="Q24" s="11"/>
      <c r="S24" s="21">
        <f>IF(P24='Menu tendina'!A$5,0,IF(P24='Menu tendina'!A$4,'4. Telecom lire'!N24/2,IF(P24='Menu tendina'!A$3,'4. Telecom lire'!N24,IF(P24='Menu tendina'!A$2,'4. Telecom lire'!M24,0))))</f>
        <v>2</v>
      </c>
    </row>
    <row r="25" spans="1:19" x14ac:dyDescent="0.25">
      <c r="A25" s="9" t="s">
        <v>7621</v>
      </c>
      <c r="B25" s="9" t="s">
        <v>4943</v>
      </c>
      <c r="C25" s="11">
        <v>419</v>
      </c>
      <c r="D25" s="11">
        <v>2465</v>
      </c>
      <c r="E25" s="11">
        <v>32</v>
      </c>
      <c r="F25" s="13">
        <v>5000</v>
      </c>
      <c r="G25" s="11" t="s">
        <v>958</v>
      </c>
      <c r="H25" s="9" t="s">
        <v>1373</v>
      </c>
      <c r="I25" s="9" t="s">
        <v>112</v>
      </c>
      <c r="J25" s="9"/>
      <c r="K25" s="11" t="s">
        <v>0</v>
      </c>
      <c r="L25" s="252">
        <v>170</v>
      </c>
      <c r="M25" s="21">
        <v>1.5</v>
      </c>
      <c r="N25" s="21">
        <v>0.6</v>
      </c>
      <c r="P25" s="11" t="s">
        <v>4167</v>
      </c>
      <c r="Q25" s="11"/>
      <c r="S25" s="21">
        <f>IF(P25='Menu tendina'!A$5,0,IF(P25='Menu tendina'!A$4,'4. Telecom lire'!N25/2,IF(P25='Menu tendina'!A$3,'4. Telecom lire'!N25,IF(P25='Menu tendina'!A$2,'4. Telecom lire'!M25,0))))</f>
        <v>1.5</v>
      </c>
    </row>
    <row r="26" spans="1:19" x14ac:dyDescent="0.25">
      <c r="A26" s="9" t="s">
        <v>7621</v>
      </c>
      <c r="B26" s="9" t="s">
        <v>4943</v>
      </c>
      <c r="C26" s="11">
        <v>420</v>
      </c>
      <c r="D26" s="11">
        <v>2466</v>
      </c>
      <c r="E26" s="11">
        <v>33</v>
      </c>
      <c r="F26" s="13">
        <v>5000</v>
      </c>
      <c r="G26" s="11" t="s">
        <v>958</v>
      </c>
      <c r="H26" s="9" t="s">
        <v>964</v>
      </c>
      <c r="I26" s="9" t="s">
        <v>112</v>
      </c>
      <c r="J26" s="9"/>
      <c r="K26" s="11" t="s">
        <v>0</v>
      </c>
      <c r="L26" s="252">
        <v>230</v>
      </c>
      <c r="M26" s="21">
        <v>1.5</v>
      </c>
      <c r="N26" s="21">
        <v>0.6</v>
      </c>
      <c r="P26" s="11" t="s">
        <v>4167</v>
      </c>
      <c r="Q26" s="11"/>
      <c r="S26" s="21">
        <f>IF(P26='Menu tendina'!A$5,0,IF(P26='Menu tendina'!A$4,'4. Telecom lire'!N26/2,IF(P26='Menu tendina'!A$3,'4. Telecom lire'!N26,IF(P26='Menu tendina'!A$2,'4. Telecom lire'!M26,0))))</f>
        <v>1.5</v>
      </c>
    </row>
    <row r="27" spans="1:19" x14ac:dyDescent="0.25">
      <c r="A27" s="9" t="s">
        <v>7621</v>
      </c>
      <c r="B27" s="9" t="s">
        <v>4943</v>
      </c>
      <c r="C27" s="11">
        <v>421</v>
      </c>
      <c r="D27" s="11">
        <v>2467</v>
      </c>
      <c r="E27" s="11">
        <v>34</v>
      </c>
      <c r="F27" s="13">
        <v>10000</v>
      </c>
      <c r="G27" s="11" t="s">
        <v>958</v>
      </c>
      <c r="H27" s="9" t="s">
        <v>964</v>
      </c>
      <c r="I27" s="9" t="s">
        <v>112</v>
      </c>
      <c r="J27" s="9"/>
      <c r="K27" s="11" t="s">
        <v>0</v>
      </c>
      <c r="L27" s="252">
        <v>110</v>
      </c>
      <c r="M27" s="21">
        <v>1.5</v>
      </c>
      <c r="N27" s="21">
        <v>0.6</v>
      </c>
      <c r="P27" s="11" t="s">
        <v>4167</v>
      </c>
      <c r="Q27" s="11"/>
      <c r="S27" s="21">
        <f>IF(P27='Menu tendina'!A$5,0,IF(P27='Menu tendina'!A$4,'4. Telecom lire'!N27/2,IF(P27='Menu tendina'!A$3,'4. Telecom lire'!N27,IF(P27='Menu tendina'!A$2,'4. Telecom lire'!M27,0))))</f>
        <v>1.5</v>
      </c>
    </row>
    <row r="28" spans="1:19" x14ac:dyDescent="0.25">
      <c r="A28" s="9" t="s">
        <v>7621</v>
      </c>
      <c r="B28" s="9" t="s">
        <v>4943</v>
      </c>
      <c r="C28" s="11">
        <v>422</v>
      </c>
      <c r="D28" s="11">
        <v>2468</v>
      </c>
      <c r="E28" s="11">
        <v>35</v>
      </c>
      <c r="F28" s="13">
        <v>5000</v>
      </c>
      <c r="G28" s="11" t="s">
        <v>958</v>
      </c>
      <c r="H28" s="9" t="s">
        <v>1374</v>
      </c>
      <c r="I28" s="9" t="s">
        <v>1368</v>
      </c>
      <c r="J28" s="9"/>
      <c r="K28" s="11" t="s">
        <v>0</v>
      </c>
      <c r="L28" s="252">
        <v>2020</v>
      </c>
      <c r="M28" s="21">
        <v>1.2</v>
      </c>
      <c r="N28" s="21">
        <v>0.2</v>
      </c>
      <c r="P28" s="11" t="s">
        <v>4167</v>
      </c>
      <c r="Q28" s="11"/>
      <c r="S28" s="21">
        <f>IF(P28='Menu tendina'!A$5,0,IF(P28='Menu tendina'!A$4,'4. Telecom lire'!N28/2,IF(P28='Menu tendina'!A$3,'4. Telecom lire'!N28,IF(P28='Menu tendina'!A$2,'4. Telecom lire'!M28,0))))</f>
        <v>1.2</v>
      </c>
    </row>
    <row r="29" spans="1:19" x14ac:dyDescent="0.25">
      <c r="A29" s="9" t="s">
        <v>7621</v>
      </c>
      <c r="B29" s="9" t="s">
        <v>4943</v>
      </c>
      <c r="C29" s="11">
        <v>423</v>
      </c>
      <c r="D29" s="11">
        <v>2469</v>
      </c>
      <c r="E29" s="11">
        <v>36</v>
      </c>
      <c r="F29" s="13">
        <v>5000</v>
      </c>
      <c r="G29" s="11" t="s">
        <v>958</v>
      </c>
      <c r="H29" s="9" t="s">
        <v>1376</v>
      </c>
      <c r="I29" s="9" t="s">
        <v>112</v>
      </c>
      <c r="J29" s="9"/>
      <c r="K29" s="11" t="s">
        <v>0</v>
      </c>
      <c r="L29" s="252">
        <v>290</v>
      </c>
      <c r="M29" s="21">
        <v>1.5</v>
      </c>
      <c r="N29" s="21">
        <v>0.6</v>
      </c>
      <c r="P29" s="11" t="s">
        <v>4167</v>
      </c>
      <c r="Q29" s="11"/>
      <c r="S29" s="21">
        <f>IF(P29='Menu tendina'!A$5,0,IF(P29='Menu tendina'!A$4,'4. Telecom lire'!N29/2,IF(P29='Menu tendina'!A$3,'4. Telecom lire'!N29,IF(P29='Menu tendina'!A$2,'4. Telecom lire'!M29,0))))</f>
        <v>1.5</v>
      </c>
    </row>
    <row r="30" spans="1:19" x14ac:dyDescent="0.25">
      <c r="A30" s="9" t="s">
        <v>7621</v>
      </c>
      <c r="B30" s="9" t="s">
        <v>4943</v>
      </c>
      <c r="C30" s="11">
        <v>424</v>
      </c>
      <c r="D30" s="11">
        <v>2470</v>
      </c>
      <c r="E30" s="11">
        <v>37</v>
      </c>
      <c r="F30" s="13">
        <v>10000</v>
      </c>
      <c r="G30" s="11" t="s">
        <v>958</v>
      </c>
      <c r="H30" s="9" t="s">
        <v>1376</v>
      </c>
      <c r="I30" s="9" t="s">
        <v>112</v>
      </c>
      <c r="J30" s="9"/>
      <c r="K30" s="11" t="s">
        <v>0</v>
      </c>
      <c r="L30" s="252">
        <v>187</v>
      </c>
      <c r="M30" s="21">
        <v>1.5</v>
      </c>
      <c r="N30" s="21">
        <v>0.6</v>
      </c>
      <c r="P30" s="11" t="s">
        <v>4167</v>
      </c>
      <c r="Q30" s="11"/>
      <c r="S30" s="21">
        <f>IF(P30='Menu tendina'!A$5,0,IF(P30='Menu tendina'!A$4,'4. Telecom lire'!N30/2,IF(P30='Menu tendina'!A$3,'4. Telecom lire'!N30,IF(P30='Menu tendina'!A$2,'4. Telecom lire'!M30,0))))</f>
        <v>1.5</v>
      </c>
    </row>
    <row r="31" spans="1:19" x14ac:dyDescent="0.25">
      <c r="A31" s="9" t="s">
        <v>7621</v>
      </c>
      <c r="B31" s="9" t="s">
        <v>4943</v>
      </c>
      <c r="C31" s="11">
        <v>425</v>
      </c>
      <c r="D31" s="11">
        <v>2471</v>
      </c>
      <c r="E31" s="11">
        <v>38</v>
      </c>
      <c r="F31" s="13">
        <v>5000</v>
      </c>
      <c r="G31" s="11" t="s">
        <v>958</v>
      </c>
      <c r="H31" s="9" t="s">
        <v>1377</v>
      </c>
      <c r="I31" s="9" t="s">
        <v>797</v>
      </c>
      <c r="J31" s="9"/>
      <c r="K31" s="11" t="s">
        <v>0</v>
      </c>
      <c r="L31" s="252">
        <v>3000</v>
      </c>
      <c r="M31" s="21">
        <v>1</v>
      </c>
      <c r="N31" s="21">
        <v>0.2</v>
      </c>
      <c r="P31" s="11" t="s">
        <v>4167</v>
      </c>
      <c r="Q31" s="11"/>
      <c r="S31" s="21">
        <f>IF(P31='Menu tendina'!A$5,0,IF(P31='Menu tendina'!A$4,'4. Telecom lire'!N31/2,IF(P31='Menu tendina'!A$3,'4. Telecom lire'!N31,IF(P31='Menu tendina'!A$2,'4. Telecom lire'!M31,0))))</f>
        <v>1</v>
      </c>
    </row>
    <row r="32" spans="1:19" x14ac:dyDescent="0.25">
      <c r="A32" s="9" t="s">
        <v>7621</v>
      </c>
      <c r="B32" s="9" t="s">
        <v>4943</v>
      </c>
      <c r="C32" s="11">
        <v>426</v>
      </c>
      <c r="D32" s="11">
        <v>2472</v>
      </c>
      <c r="E32" s="11">
        <v>39</v>
      </c>
      <c r="F32" s="13">
        <v>10000</v>
      </c>
      <c r="G32" s="11" t="s">
        <v>958</v>
      </c>
      <c r="H32" s="9" t="s">
        <v>1377</v>
      </c>
      <c r="I32" s="9" t="s">
        <v>1368</v>
      </c>
      <c r="J32" s="9"/>
      <c r="K32" s="11" t="s">
        <v>0</v>
      </c>
      <c r="L32" s="252">
        <v>2500</v>
      </c>
      <c r="M32" s="21">
        <v>1</v>
      </c>
      <c r="N32" s="21">
        <v>0.2</v>
      </c>
      <c r="P32" s="11" t="s">
        <v>4167</v>
      </c>
      <c r="Q32" s="11"/>
      <c r="S32" s="21">
        <f>IF(P32='Menu tendina'!A$5,0,IF(P32='Menu tendina'!A$4,'4. Telecom lire'!N32/2,IF(P32='Menu tendina'!A$3,'4. Telecom lire'!N32,IF(P32='Menu tendina'!A$2,'4. Telecom lire'!M32,0))))</f>
        <v>1</v>
      </c>
    </row>
    <row r="33" spans="1:19" x14ac:dyDescent="0.25">
      <c r="A33" s="9" t="s">
        <v>7621</v>
      </c>
      <c r="B33" s="9" t="s">
        <v>4943</v>
      </c>
      <c r="C33" s="11">
        <v>427</v>
      </c>
      <c r="D33" s="11">
        <v>2473</v>
      </c>
      <c r="E33" s="11">
        <v>40</v>
      </c>
      <c r="F33" s="13">
        <v>15000</v>
      </c>
      <c r="G33" s="11" t="s">
        <v>958</v>
      </c>
      <c r="H33" s="9" t="s">
        <v>1377</v>
      </c>
      <c r="I33" s="9" t="s">
        <v>112</v>
      </c>
      <c r="J33" s="9"/>
      <c r="K33" s="11" t="s">
        <v>0</v>
      </c>
      <c r="L33" s="252">
        <v>1000</v>
      </c>
      <c r="M33" s="21">
        <v>1</v>
      </c>
      <c r="N33" s="21">
        <v>0.2</v>
      </c>
      <c r="P33" s="11" t="s">
        <v>4167</v>
      </c>
      <c r="Q33" s="11"/>
      <c r="S33" s="21">
        <f>IF(P33='Menu tendina'!A$5,0,IF(P33='Menu tendina'!A$4,'4. Telecom lire'!N33/2,IF(P33='Menu tendina'!A$3,'4. Telecom lire'!N33,IF(P33='Menu tendina'!A$2,'4. Telecom lire'!M33,0))))</f>
        <v>1</v>
      </c>
    </row>
    <row r="34" spans="1:19" x14ac:dyDescent="0.25">
      <c r="A34" s="9" t="s">
        <v>7621</v>
      </c>
      <c r="B34" s="9" t="s">
        <v>4943</v>
      </c>
      <c r="C34" s="11">
        <v>428</v>
      </c>
      <c r="D34" s="11">
        <v>2474</v>
      </c>
      <c r="E34" s="11">
        <v>41</v>
      </c>
      <c r="F34" s="13">
        <v>5000</v>
      </c>
      <c r="G34" s="11" t="s">
        <v>958</v>
      </c>
      <c r="H34" s="9" t="s">
        <v>1379</v>
      </c>
      <c r="I34" s="9" t="s">
        <v>797</v>
      </c>
      <c r="J34" s="9"/>
      <c r="K34" s="11" t="s">
        <v>0</v>
      </c>
      <c r="L34" s="252">
        <v>10000</v>
      </c>
      <c r="M34" s="21">
        <v>1</v>
      </c>
      <c r="N34" s="21">
        <v>0.2</v>
      </c>
      <c r="P34" s="11" t="s">
        <v>4167</v>
      </c>
      <c r="Q34" s="11"/>
      <c r="S34" s="21">
        <f>IF(P34='Menu tendina'!A$5,0,IF(P34='Menu tendina'!A$4,'4. Telecom lire'!N34/2,IF(P34='Menu tendina'!A$3,'4. Telecom lire'!N34,IF(P34='Menu tendina'!A$2,'4. Telecom lire'!M34,0))))</f>
        <v>1</v>
      </c>
    </row>
    <row r="35" spans="1:19" x14ac:dyDescent="0.25">
      <c r="A35" s="9" t="s">
        <v>7621</v>
      </c>
      <c r="B35" s="9" t="s">
        <v>4943</v>
      </c>
      <c r="C35" s="11">
        <v>429</v>
      </c>
      <c r="D35" s="11">
        <v>2475</v>
      </c>
      <c r="E35" s="11">
        <v>42</v>
      </c>
      <c r="F35" s="13">
        <v>10000</v>
      </c>
      <c r="G35" s="11" t="s">
        <v>958</v>
      </c>
      <c r="H35" s="9" t="s">
        <v>1379</v>
      </c>
      <c r="I35" s="9" t="s">
        <v>797</v>
      </c>
      <c r="J35" s="9"/>
      <c r="K35" s="11" t="s">
        <v>0</v>
      </c>
      <c r="L35" s="252">
        <v>15000</v>
      </c>
      <c r="M35" s="21">
        <v>1</v>
      </c>
      <c r="N35" s="21">
        <v>0.2</v>
      </c>
      <c r="P35" s="11" t="s">
        <v>4167</v>
      </c>
      <c r="Q35" s="11"/>
      <c r="S35" s="21">
        <f>IF(P35='Menu tendina'!A$5,0,IF(P35='Menu tendina'!A$4,'4. Telecom lire'!N35/2,IF(P35='Menu tendina'!A$3,'4. Telecom lire'!N35,IF(P35='Menu tendina'!A$2,'4. Telecom lire'!M35,0))))</f>
        <v>1</v>
      </c>
    </row>
    <row r="36" spans="1:19" x14ac:dyDescent="0.25">
      <c r="A36" s="9" t="s">
        <v>7621</v>
      </c>
      <c r="B36" s="9" t="s">
        <v>4943</v>
      </c>
      <c r="C36" s="11">
        <v>430</v>
      </c>
      <c r="D36" s="11">
        <v>2476</v>
      </c>
      <c r="E36" s="11">
        <v>43</v>
      </c>
      <c r="F36" s="13">
        <v>15000</v>
      </c>
      <c r="G36" s="11" t="s">
        <v>958</v>
      </c>
      <c r="H36" s="9" t="s">
        <v>1379</v>
      </c>
      <c r="I36" s="9" t="s">
        <v>797</v>
      </c>
      <c r="J36" s="9"/>
      <c r="K36" s="11" t="s">
        <v>0</v>
      </c>
      <c r="L36" s="252">
        <v>500</v>
      </c>
      <c r="M36" s="21">
        <v>1.3</v>
      </c>
      <c r="N36" s="21">
        <v>0.4</v>
      </c>
      <c r="P36" s="11" t="s">
        <v>4167</v>
      </c>
      <c r="Q36" s="11"/>
      <c r="S36" s="21">
        <f>IF(P36='Menu tendina'!A$5,0,IF(P36='Menu tendina'!A$4,'4. Telecom lire'!N36/2,IF(P36='Menu tendina'!A$3,'4. Telecom lire'!N36,IF(P36='Menu tendina'!A$2,'4. Telecom lire'!M36,0))))</f>
        <v>1.3</v>
      </c>
    </row>
    <row r="37" spans="1:19" x14ac:dyDescent="0.25">
      <c r="A37" s="9" t="s">
        <v>7621</v>
      </c>
      <c r="B37" s="9" t="s">
        <v>4943</v>
      </c>
      <c r="C37" s="11">
        <v>431</v>
      </c>
      <c r="D37" s="11">
        <v>2477</v>
      </c>
      <c r="E37" s="11">
        <v>44</v>
      </c>
      <c r="F37" s="13">
        <v>5000</v>
      </c>
      <c r="G37" s="11" t="s">
        <v>958</v>
      </c>
      <c r="H37" s="9" t="s">
        <v>1380</v>
      </c>
      <c r="I37" s="9" t="s">
        <v>112</v>
      </c>
      <c r="J37" s="9"/>
      <c r="K37" s="11" t="s">
        <v>0</v>
      </c>
      <c r="L37" s="252">
        <v>820</v>
      </c>
      <c r="M37" s="21">
        <v>1.3</v>
      </c>
      <c r="N37" s="21">
        <v>0.4</v>
      </c>
      <c r="P37" s="11" t="s">
        <v>4167</v>
      </c>
      <c r="Q37" s="11"/>
      <c r="S37" s="21">
        <f>IF(P37='Menu tendina'!A$5,0,IF(P37='Menu tendina'!A$4,'4. Telecom lire'!N37/2,IF(P37='Menu tendina'!A$3,'4. Telecom lire'!N37,IF(P37='Menu tendina'!A$2,'4. Telecom lire'!M37,0))))</f>
        <v>1.3</v>
      </c>
    </row>
    <row r="38" spans="1:19" x14ac:dyDescent="0.25">
      <c r="A38" s="9" t="s">
        <v>7621</v>
      </c>
      <c r="B38" s="9" t="s">
        <v>4943</v>
      </c>
      <c r="C38" s="11">
        <v>432</v>
      </c>
      <c r="D38" s="11">
        <v>2478</v>
      </c>
      <c r="E38" s="11">
        <v>45</v>
      </c>
      <c r="F38" s="13">
        <v>10000</v>
      </c>
      <c r="G38" s="11" t="s">
        <v>958</v>
      </c>
      <c r="H38" s="9" t="s">
        <v>1380</v>
      </c>
      <c r="I38" s="9" t="s">
        <v>112</v>
      </c>
      <c r="J38" s="9"/>
      <c r="K38" s="11" t="s">
        <v>0</v>
      </c>
      <c r="L38" s="252">
        <v>580</v>
      </c>
      <c r="M38" s="21">
        <v>1.3</v>
      </c>
      <c r="N38" s="21">
        <v>0.4</v>
      </c>
      <c r="P38" s="11" t="s">
        <v>4167</v>
      </c>
      <c r="Q38" s="11"/>
      <c r="S38" s="21">
        <f>IF(P38='Menu tendina'!A$5,0,IF(P38='Menu tendina'!A$4,'4. Telecom lire'!N38/2,IF(P38='Menu tendina'!A$3,'4. Telecom lire'!N38,IF(P38='Menu tendina'!A$2,'4. Telecom lire'!M38,0))))</f>
        <v>1.3</v>
      </c>
    </row>
    <row r="39" spans="1:19" x14ac:dyDescent="0.25">
      <c r="A39" s="9" t="s">
        <v>7621</v>
      </c>
      <c r="B39" s="9" t="s">
        <v>4943</v>
      </c>
      <c r="C39" s="11">
        <v>433</v>
      </c>
      <c r="D39" s="11">
        <v>2479</v>
      </c>
      <c r="E39" s="11">
        <v>46</v>
      </c>
      <c r="F39" s="13">
        <v>5000</v>
      </c>
      <c r="G39" s="11" t="s">
        <v>958</v>
      </c>
      <c r="H39" s="9" t="s">
        <v>1381</v>
      </c>
      <c r="I39" s="9" t="s">
        <v>797</v>
      </c>
      <c r="J39" s="9"/>
      <c r="K39" s="11" t="s">
        <v>0</v>
      </c>
      <c r="L39" s="252">
        <v>2500</v>
      </c>
      <c r="M39" s="21">
        <v>1.5</v>
      </c>
      <c r="N39" s="21">
        <v>0.2</v>
      </c>
      <c r="P39" s="11" t="s">
        <v>4167</v>
      </c>
      <c r="Q39" s="11"/>
      <c r="S39" s="21">
        <f>IF(P39='Menu tendina'!A$5,0,IF(P39='Menu tendina'!A$4,'4. Telecom lire'!N39/2,IF(P39='Menu tendina'!A$3,'4. Telecom lire'!N39,IF(P39='Menu tendina'!A$2,'4. Telecom lire'!M39,0))))</f>
        <v>1.5</v>
      </c>
    </row>
    <row r="40" spans="1:19" x14ac:dyDescent="0.25">
      <c r="A40" s="9" t="s">
        <v>7621</v>
      </c>
      <c r="B40" s="9" t="s">
        <v>4943</v>
      </c>
      <c r="C40" s="11">
        <v>434</v>
      </c>
      <c r="D40" s="11">
        <v>2480</v>
      </c>
      <c r="E40" s="11">
        <v>47</v>
      </c>
      <c r="F40" s="13">
        <v>10000</v>
      </c>
      <c r="G40" s="11" t="s">
        <v>958</v>
      </c>
      <c r="H40" s="9" t="s">
        <v>1381</v>
      </c>
      <c r="I40" s="9" t="s">
        <v>797</v>
      </c>
      <c r="J40" s="9"/>
      <c r="K40" s="11" t="s">
        <v>0</v>
      </c>
      <c r="L40" s="252">
        <v>2500</v>
      </c>
      <c r="M40" s="21">
        <v>2</v>
      </c>
      <c r="N40" s="21">
        <v>0.2</v>
      </c>
      <c r="P40" s="11" t="s">
        <v>4167</v>
      </c>
      <c r="Q40" s="11"/>
      <c r="S40" s="21">
        <f>IF(P40='Menu tendina'!A$5,0,IF(P40='Menu tendina'!A$4,'4. Telecom lire'!N40/2,IF(P40='Menu tendina'!A$3,'4. Telecom lire'!N40,IF(P40='Menu tendina'!A$2,'4. Telecom lire'!M40,0))))</f>
        <v>2</v>
      </c>
    </row>
    <row r="41" spans="1:19" x14ac:dyDescent="0.25">
      <c r="A41" s="9" t="s">
        <v>7621</v>
      </c>
      <c r="B41" s="9" t="s">
        <v>4943</v>
      </c>
      <c r="C41" s="11">
        <v>435</v>
      </c>
      <c r="D41" s="11">
        <v>2487</v>
      </c>
      <c r="E41" s="11">
        <v>48</v>
      </c>
      <c r="F41" s="13">
        <v>10000</v>
      </c>
      <c r="G41" s="11" t="s">
        <v>958</v>
      </c>
      <c r="H41" s="9" t="s">
        <v>1382</v>
      </c>
      <c r="I41" s="9" t="s">
        <v>1368</v>
      </c>
      <c r="J41" s="9"/>
      <c r="K41" s="11" t="s">
        <v>0</v>
      </c>
      <c r="L41" s="252">
        <v>3000</v>
      </c>
      <c r="M41" s="21">
        <v>1</v>
      </c>
      <c r="N41" s="21">
        <v>0.2</v>
      </c>
      <c r="P41" s="11" t="s">
        <v>4167</v>
      </c>
      <c r="Q41" s="11"/>
      <c r="S41" s="21">
        <f>IF(P41='Menu tendina'!A$5,0,IF(P41='Menu tendina'!A$4,'4. Telecom lire'!N41/2,IF(P41='Menu tendina'!A$3,'4. Telecom lire'!N41,IF(P41='Menu tendina'!A$2,'4. Telecom lire'!M41,0))))</f>
        <v>1</v>
      </c>
    </row>
    <row r="42" spans="1:19" x14ac:dyDescent="0.25">
      <c r="A42" s="9" t="s">
        <v>7621</v>
      </c>
      <c r="B42" s="9" t="s">
        <v>4943</v>
      </c>
      <c r="C42" s="11">
        <v>436</v>
      </c>
      <c r="D42" s="11">
        <v>2499</v>
      </c>
      <c r="E42" s="11">
        <v>49</v>
      </c>
      <c r="F42" s="13">
        <v>10000</v>
      </c>
      <c r="G42" s="11" t="s">
        <v>958</v>
      </c>
      <c r="H42" s="9" t="s">
        <v>1383</v>
      </c>
      <c r="I42" s="9" t="s">
        <v>112</v>
      </c>
      <c r="J42" s="9"/>
      <c r="K42" s="11" t="s">
        <v>0</v>
      </c>
      <c r="L42" s="252">
        <v>9979</v>
      </c>
      <c r="M42" s="21">
        <v>1</v>
      </c>
      <c r="N42" s="21">
        <v>0.2</v>
      </c>
      <c r="P42" s="11" t="s">
        <v>4167</v>
      </c>
      <c r="Q42" s="11"/>
      <c r="S42" s="21">
        <f>IF(P42='Menu tendina'!A$5,0,IF(P42='Menu tendina'!A$4,'4. Telecom lire'!N42/2,IF(P42='Menu tendina'!A$3,'4. Telecom lire'!N42,IF(P42='Menu tendina'!A$2,'4. Telecom lire'!M42,0))))</f>
        <v>1</v>
      </c>
    </row>
    <row r="43" spans="1:19" x14ac:dyDescent="0.25">
      <c r="A43" s="9" t="s">
        <v>7621</v>
      </c>
      <c r="B43" s="9" t="s">
        <v>4943</v>
      </c>
      <c r="C43" s="11">
        <v>437</v>
      </c>
      <c r="D43" s="11">
        <v>2488</v>
      </c>
      <c r="E43" s="11">
        <v>9</v>
      </c>
      <c r="F43" s="13">
        <v>5000</v>
      </c>
      <c r="G43" s="11" t="s">
        <v>958</v>
      </c>
      <c r="H43" s="9" t="s">
        <v>1384</v>
      </c>
      <c r="I43" s="9" t="s">
        <v>112</v>
      </c>
      <c r="J43" s="9"/>
      <c r="K43" s="11" t="s">
        <v>0</v>
      </c>
      <c r="L43" s="252">
        <v>40</v>
      </c>
      <c r="M43" s="21">
        <v>2.5</v>
      </c>
      <c r="N43" s="21">
        <v>2</v>
      </c>
      <c r="P43" s="11" t="s">
        <v>4167</v>
      </c>
      <c r="Q43" s="11"/>
      <c r="S43" s="21">
        <f>IF(P43='Menu tendina'!A$5,0,IF(P43='Menu tendina'!A$4,'4. Telecom lire'!N43/2,IF(P43='Menu tendina'!A$3,'4. Telecom lire'!N43,IF(P43='Menu tendina'!A$2,'4. Telecom lire'!M43,0))))</f>
        <v>2.5</v>
      </c>
    </row>
    <row r="44" spans="1:19" x14ac:dyDescent="0.25">
      <c r="A44" s="9" t="s">
        <v>7621</v>
      </c>
      <c r="B44" s="9" t="s">
        <v>4943</v>
      </c>
      <c r="C44" s="11">
        <v>438</v>
      </c>
      <c r="D44" s="11">
        <v>2489</v>
      </c>
      <c r="E44" s="11">
        <v>10</v>
      </c>
      <c r="F44" s="13">
        <v>10000</v>
      </c>
      <c r="G44" s="11" t="s">
        <v>958</v>
      </c>
      <c r="H44" s="9" t="s">
        <v>1386</v>
      </c>
      <c r="I44" s="9" t="s">
        <v>112</v>
      </c>
      <c r="J44" s="9"/>
      <c r="K44" s="11" t="s">
        <v>0</v>
      </c>
      <c r="L44" s="252">
        <v>40</v>
      </c>
      <c r="M44" s="21">
        <v>2.5</v>
      </c>
      <c r="N44" s="21">
        <v>2</v>
      </c>
      <c r="P44" s="11" t="s">
        <v>4167</v>
      </c>
      <c r="Q44" s="11"/>
      <c r="S44" s="21">
        <f>IF(P44='Menu tendina'!A$5,0,IF(P44='Menu tendina'!A$4,'4. Telecom lire'!N44/2,IF(P44='Menu tendina'!A$3,'4. Telecom lire'!N44,IF(P44='Menu tendina'!A$2,'4. Telecom lire'!M44,0))))</f>
        <v>2.5</v>
      </c>
    </row>
    <row r="45" spans="1:19" x14ac:dyDescent="0.25">
      <c r="A45" s="9" t="s">
        <v>7621</v>
      </c>
      <c r="B45" s="9" t="s">
        <v>4943</v>
      </c>
      <c r="C45" s="11">
        <v>439</v>
      </c>
      <c r="D45" s="11">
        <v>2490</v>
      </c>
      <c r="E45" s="11">
        <v>11</v>
      </c>
      <c r="F45" s="13">
        <v>5000</v>
      </c>
      <c r="G45" s="11" t="s">
        <v>958</v>
      </c>
      <c r="H45" s="9" t="s">
        <v>1387</v>
      </c>
      <c r="I45" s="9" t="s">
        <v>112</v>
      </c>
      <c r="J45" s="9"/>
      <c r="K45" s="11" t="s">
        <v>0</v>
      </c>
      <c r="L45" s="252">
        <v>40</v>
      </c>
      <c r="M45" s="21">
        <v>2.5</v>
      </c>
      <c r="N45" s="21">
        <v>2</v>
      </c>
      <c r="P45" s="11" t="s">
        <v>4167</v>
      </c>
      <c r="Q45" s="11"/>
      <c r="S45" s="21">
        <f>IF(P45='Menu tendina'!A$5,0,IF(P45='Menu tendina'!A$4,'4. Telecom lire'!N45/2,IF(P45='Menu tendina'!A$3,'4. Telecom lire'!N45,IF(P45='Menu tendina'!A$2,'4. Telecom lire'!M45,0))))</f>
        <v>2.5</v>
      </c>
    </row>
    <row r="46" spans="1:19" x14ac:dyDescent="0.25">
      <c r="A46" s="9" t="s">
        <v>7621</v>
      </c>
      <c r="B46" s="9" t="s">
        <v>4943</v>
      </c>
      <c r="C46" s="11">
        <v>440</v>
      </c>
      <c r="D46" s="11">
        <v>2491</v>
      </c>
      <c r="E46" s="11">
        <v>12</v>
      </c>
      <c r="F46" s="13">
        <v>10000</v>
      </c>
      <c r="G46" s="11" t="s">
        <v>958</v>
      </c>
      <c r="H46" s="9" t="s">
        <v>1388</v>
      </c>
      <c r="I46" s="9" t="s">
        <v>112</v>
      </c>
      <c r="J46" s="9"/>
      <c r="K46" s="11" t="s">
        <v>0</v>
      </c>
      <c r="L46" s="252">
        <v>40</v>
      </c>
      <c r="M46" s="21">
        <v>2.5</v>
      </c>
      <c r="N46" s="21">
        <v>2</v>
      </c>
      <c r="P46" s="11" t="s">
        <v>4167</v>
      </c>
      <c r="Q46" s="11"/>
      <c r="S46" s="21">
        <f>IF(P46='Menu tendina'!A$5,0,IF(P46='Menu tendina'!A$4,'4. Telecom lire'!N46/2,IF(P46='Menu tendina'!A$3,'4. Telecom lire'!N46,IF(P46='Menu tendina'!A$2,'4. Telecom lire'!M46,0))))</f>
        <v>2.5</v>
      </c>
    </row>
    <row r="47" spans="1:19" x14ac:dyDescent="0.25">
      <c r="A47" s="9" t="s">
        <v>7621</v>
      </c>
      <c r="B47" s="9" t="s">
        <v>4943</v>
      </c>
      <c r="C47" s="11">
        <v>441</v>
      </c>
      <c r="D47" s="11">
        <v>2492</v>
      </c>
      <c r="E47" s="11">
        <v>13</v>
      </c>
      <c r="F47" s="13">
        <v>5000</v>
      </c>
      <c r="G47" s="11" t="s">
        <v>958</v>
      </c>
      <c r="H47" s="9" t="s">
        <v>1389</v>
      </c>
      <c r="I47" s="9" t="s">
        <v>112</v>
      </c>
      <c r="J47" s="9"/>
      <c r="K47" s="11" t="s">
        <v>0</v>
      </c>
      <c r="L47" s="252">
        <v>40</v>
      </c>
      <c r="M47" s="21">
        <v>2.5</v>
      </c>
      <c r="N47" s="21">
        <v>2</v>
      </c>
      <c r="P47" s="11" t="s">
        <v>4167</v>
      </c>
      <c r="Q47" s="11"/>
      <c r="S47" s="21">
        <f>IF(P47='Menu tendina'!A$5,0,IF(P47='Menu tendina'!A$4,'4. Telecom lire'!N47/2,IF(P47='Menu tendina'!A$3,'4. Telecom lire'!N47,IF(P47='Menu tendina'!A$2,'4. Telecom lire'!M47,0))))</f>
        <v>2.5</v>
      </c>
    </row>
    <row r="48" spans="1:19" x14ac:dyDescent="0.25">
      <c r="A48" s="9" t="s">
        <v>7621</v>
      </c>
      <c r="B48" s="9" t="s">
        <v>4943</v>
      </c>
      <c r="C48" s="11">
        <v>442</v>
      </c>
      <c r="D48" s="11">
        <v>2493</v>
      </c>
      <c r="E48" s="11">
        <v>14</v>
      </c>
      <c r="F48" s="13">
        <v>10000</v>
      </c>
      <c r="G48" s="11" t="s">
        <v>958</v>
      </c>
      <c r="H48" s="9" t="s">
        <v>1390</v>
      </c>
      <c r="I48" s="9" t="s">
        <v>112</v>
      </c>
      <c r="J48" s="9"/>
      <c r="K48" s="11" t="s">
        <v>0</v>
      </c>
      <c r="L48" s="252">
        <v>40</v>
      </c>
      <c r="M48" s="21">
        <v>2.5</v>
      </c>
      <c r="N48" s="21">
        <v>2</v>
      </c>
      <c r="P48" s="11" t="s">
        <v>4167</v>
      </c>
      <c r="Q48" s="11"/>
      <c r="S48" s="21">
        <f>IF(P48='Menu tendina'!A$5,0,IF(P48='Menu tendina'!A$4,'4. Telecom lire'!N48/2,IF(P48='Menu tendina'!A$3,'4. Telecom lire'!N48,IF(P48='Menu tendina'!A$2,'4. Telecom lire'!M48,0))))</f>
        <v>2.5</v>
      </c>
    </row>
    <row r="49" spans="1:19" x14ac:dyDescent="0.25">
      <c r="A49" s="9" t="s">
        <v>7621</v>
      </c>
      <c r="B49" s="9" t="s">
        <v>4943</v>
      </c>
      <c r="C49" s="11">
        <v>443</v>
      </c>
      <c r="D49" s="11">
        <v>2494</v>
      </c>
      <c r="E49" s="11">
        <v>15</v>
      </c>
      <c r="F49" s="13">
        <v>5000</v>
      </c>
      <c r="G49" s="11" t="s">
        <v>958</v>
      </c>
      <c r="H49" s="9" t="s">
        <v>1391</v>
      </c>
      <c r="I49" s="9" t="s">
        <v>112</v>
      </c>
      <c r="J49" s="9"/>
      <c r="K49" s="11" t="s">
        <v>0</v>
      </c>
      <c r="L49" s="252">
        <v>40</v>
      </c>
      <c r="M49" s="21">
        <v>2.5</v>
      </c>
      <c r="N49" s="21">
        <v>2</v>
      </c>
      <c r="P49" s="11" t="s">
        <v>4167</v>
      </c>
      <c r="Q49" s="11"/>
      <c r="S49" s="21">
        <f>IF(P49='Menu tendina'!A$5,0,IF(P49='Menu tendina'!A$4,'4. Telecom lire'!N49/2,IF(P49='Menu tendina'!A$3,'4. Telecom lire'!N49,IF(P49='Menu tendina'!A$2,'4. Telecom lire'!M49,0))))</f>
        <v>2.5</v>
      </c>
    </row>
    <row r="50" spans="1:19" x14ac:dyDescent="0.25">
      <c r="A50" s="9" t="s">
        <v>7621</v>
      </c>
      <c r="B50" s="9" t="s">
        <v>4943</v>
      </c>
      <c r="C50" s="11">
        <v>444</v>
      </c>
      <c r="D50" s="11">
        <v>2495</v>
      </c>
      <c r="E50" s="11">
        <v>16</v>
      </c>
      <c r="F50" s="13">
        <v>10000</v>
      </c>
      <c r="G50" s="11" t="s">
        <v>958</v>
      </c>
      <c r="H50" s="9" t="s">
        <v>1392</v>
      </c>
      <c r="I50" s="9" t="s">
        <v>112</v>
      </c>
      <c r="J50" s="9"/>
      <c r="K50" s="11" t="s">
        <v>0</v>
      </c>
      <c r="L50" s="252">
        <v>40</v>
      </c>
      <c r="M50" s="21">
        <v>2.5</v>
      </c>
      <c r="N50" s="21">
        <v>2</v>
      </c>
      <c r="P50" s="11" t="s">
        <v>4167</v>
      </c>
      <c r="Q50" s="11"/>
      <c r="S50" s="21">
        <f>IF(P50='Menu tendina'!A$5,0,IF(P50='Menu tendina'!A$4,'4. Telecom lire'!N50/2,IF(P50='Menu tendina'!A$3,'4. Telecom lire'!N50,IF(P50='Menu tendina'!A$2,'4. Telecom lire'!M50,0))))</f>
        <v>2.5</v>
      </c>
    </row>
    <row r="51" spans="1:19" x14ac:dyDescent="0.25">
      <c r="A51" s="9" t="s">
        <v>7621</v>
      </c>
      <c r="B51" s="9" t="s">
        <v>4943</v>
      </c>
      <c r="C51" s="11">
        <v>445</v>
      </c>
      <c r="D51" s="11">
        <v>2483</v>
      </c>
      <c r="E51" s="11">
        <v>50</v>
      </c>
      <c r="F51" s="13">
        <v>5000</v>
      </c>
      <c r="G51" s="11" t="s">
        <v>958</v>
      </c>
      <c r="H51" s="9" t="s">
        <v>1393</v>
      </c>
      <c r="I51" s="9" t="s">
        <v>797</v>
      </c>
      <c r="J51" s="9"/>
      <c r="K51" s="11" t="s">
        <v>0</v>
      </c>
      <c r="L51" s="252">
        <v>25</v>
      </c>
      <c r="M51" s="21">
        <v>1.5</v>
      </c>
      <c r="N51" s="21">
        <v>1</v>
      </c>
      <c r="P51" s="11" t="s">
        <v>4167</v>
      </c>
      <c r="Q51" s="11"/>
      <c r="S51" s="21">
        <f>IF(P51='Menu tendina'!A$5,0,IF(P51='Menu tendina'!A$4,'4. Telecom lire'!N51/2,IF(P51='Menu tendina'!A$3,'4. Telecom lire'!N51,IF(P51='Menu tendina'!A$2,'4. Telecom lire'!M51,0))))</f>
        <v>1.5</v>
      </c>
    </row>
    <row r="52" spans="1:19" x14ac:dyDescent="0.25">
      <c r="A52" s="9" t="s">
        <v>7621</v>
      </c>
      <c r="B52" s="9" t="s">
        <v>4943</v>
      </c>
      <c r="C52" s="11">
        <v>446</v>
      </c>
      <c r="D52" s="11">
        <v>2484</v>
      </c>
      <c r="E52" s="11">
        <v>51</v>
      </c>
      <c r="F52" s="13">
        <v>5000</v>
      </c>
      <c r="G52" s="11" t="s">
        <v>958</v>
      </c>
      <c r="H52" s="9" t="s">
        <v>1394</v>
      </c>
      <c r="I52" s="9" t="s">
        <v>797</v>
      </c>
      <c r="J52" s="9"/>
      <c r="K52" s="11" t="s">
        <v>0</v>
      </c>
      <c r="L52" s="252">
        <v>25</v>
      </c>
      <c r="M52" s="21">
        <v>1.5</v>
      </c>
      <c r="N52" s="21">
        <v>1</v>
      </c>
      <c r="P52" s="11" t="s">
        <v>4167</v>
      </c>
      <c r="Q52" s="11"/>
      <c r="S52" s="21">
        <f>IF(P52='Menu tendina'!A$5,0,IF(P52='Menu tendina'!A$4,'4. Telecom lire'!N52/2,IF(P52='Menu tendina'!A$3,'4. Telecom lire'!N52,IF(P52='Menu tendina'!A$2,'4. Telecom lire'!M52,0))))</f>
        <v>1.5</v>
      </c>
    </row>
    <row r="53" spans="1:19" x14ac:dyDescent="0.25">
      <c r="A53" s="9" t="s">
        <v>7621</v>
      </c>
      <c r="B53" s="9" t="s">
        <v>4943</v>
      </c>
      <c r="C53" s="11">
        <v>447</v>
      </c>
      <c r="D53" s="11">
        <v>2485</v>
      </c>
      <c r="E53" s="11">
        <v>52</v>
      </c>
      <c r="F53" s="13">
        <v>5000</v>
      </c>
      <c r="G53" s="11" t="s">
        <v>958</v>
      </c>
      <c r="H53" s="9" t="s">
        <v>1396</v>
      </c>
      <c r="I53" s="9" t="s">
        <v>112</v>
      </c>
      <c r="J53" s="9"/>
      <c r="K53" s="11" t="s">
        <v>0</v>
      </c>
      <c r="L53" s="252">
        <v>41</v>
      </c>
      <c r="M53" s="21">
        <v>1.5</v>
      </c>
      <c r="N53" s="21">
        <v>1</v>
      </c>
      <c r="P53" s="11" t="s">
        <v>4167</v>
      </c>
      <c r="Q53" s="11"/>
      <c r="S53" s="21">
        <f>IF(P53='Menu tendina'!A$5,0,IF(P53='Menu tendina'!A$4,'4. Telecom lire'!N53/2,IF(P53='Menu tendina'!A$3,'4. Telecom lire'!N53,IF(P53='Menu tendina'!A$2,'4. Telecom lire'!M53,0))))</f>
        <v>1.5</v>
      </c>
    </row>
    <row r="54" spans="1:19" x14ac:dyDescent="0.25">
      <c r="A54" s="9" t="s">
        <v>7621</v>
      </c>
      <c r="B54" s="9" t="s">
        <v>4943</v>
      </c>
      <c r="C54" s="11">
        <v>448</v>
      </c>
      <c r="D54" s="11">
        <v>2486</v>
      </c>
      <c r="E54" s="11">
        <v>53</v>
      </c>
      <c r="F54" s="13">
        <v>10000</v>
      </c>
      <c r="G54" s="11" t="s">
        <v>958</v>
      </c>
      <c r="H54" s="9" t="s">
        <v>1396</v>
      </c>
      <c r="I54" s="9" t="s">
        <v>112</v>
      </c>
      <c r="J54" s="9"/>
      <c r="K54" s="11" t="s">
        <v>0</v>
      </c>
      <c r="L54" s="252">
        <v>41</v>
      </c>
      <c r="M54" s="21">
        <v>2</v>
      </c>
      <c r="N54" s="21">
        <v>1</v>
      </c>
      <c r="P54" s="11" t="s">
        <v>4167</v>
      </c>
      <c r="Q54" s="11"/>
      <c r="S54" s="21">
        <f>IF(P54='Menu tendina'!A$5,0,IF(P54='Menu tendina'!A$4,'4. Telecom lire'!N54/2,IF(P54='Menu tendina'!A$3,'4. Telecom lire'!N54,IF(P54='Menu tendina'!A$2,'4. Telecom lire'!M54,0))))</f>
        <v>2</v>
      </c>
    </row>
    <row r="55" spans="1:19" x14ac:dyDescent="0.25">
      <c r="A55" s="9" t="s">
        <v>7621</v>
      </c>
      <c r="B55" s="9" t="s">
        <v>4943</v>
      </c>
      <c r="C55" s="11">
        <v>449</v>
      </c>
      <c r="D55" s="11">
        <v>2501</v>
      </c>
      <c r="E55" s="11">
        <v>57</v>
      </c>
      <c r="F55" s="13">
        <v>5000</v>
      </c>
      <c r="G55" s="11" t="s">
        <v>974</v>
      </c>
      <c r="H55" s="9" t="s">
        <v>1397</v>
      </c>
      <c r="I55" s="9" t="s">
        <v>112</v>
      </c>
      <c r="J55" s="9"/>
      <c r="K55" s="11" t="s">
        <v>0</v>
      </c>
      <c r="L55" s="252">
        <v>9104</v>
      </c>
      <c r="M55" s="21">
        <v>1</v>
      </c>
      <c r="N55" s="21">
        <v>0.2</v>
      </c>
      <c r="P55" s="11" t="s">
        <v>4167</v>
      </c>
      <c r="Q55" s="11"/>
      <c r="S55" s="21">
        <f>IF(P55='Menu tendina'!A$5,0,IF(P55='Menu tendina'!A$4,'4. Telecom lire'!N55/2,IF(P55='Menu tendina'!A$3,'4. Telecom lire'!N55,IF(P55='Menu tendina'!A$2,'4. Telecom lire'!M55,0))))</f>
        <v>1</v>
      </c>
    </row>
    <row r="56" spans="1:19" x14ac:dyDescent="0.25">
      <c r="A56" s="9" t="s">
        <v>7621</v>
      </c>
      <c r="B56" s="9" t="s">
        <v>4943</v>
      </c>
      <c r="C56" s="11">
        <v>450</v>
      </c>
      <c r="D56" s="11">
        <v>2500</v>
      </c>
      <c r="E56" s="11">
        <v>58</v>
      </c>
      <c r="F56" s="13">
        <v>10000</v>
      </c>
      <c r="G56" s="11" t="s">
        <v>958</v>
      </c>
      <c r="H56" s="9" t="s">
        <v>1397</v>
      </c>
      <c r="I56" s="9" t="s">
        <v>112</v>
      </c>
      <c r="J56" s="9"/>
      <c r="K56" s="11" t="s">
        <v>0</v>
      </c>
      <c r="L56" s="252">
        <v>5896</v>
      </c>
      <c r="M56" s="21">
        <v>1</v>
      </c>
      <c r="N56" s="21">
        <v>0.2</v>
      </c>
      <c r="P56" s="11" t="s">
        <v>4167</v>
      </c>
      <c r="Q56" s="11"/>
      <c r="S56" s="21">
        <f>IF(P56='Menu tendina'!A$5,0,IF(P56='Menu tendina'!A$4,'4. Telecom lire'!N56/2,IF(P56='Menu tendina'!A$3,'4. Telecom lire'!N56,IF(P56='Menu tendina'!A$2,'4. Telecom lire'!M56,0))))</f>
        <v>1</v>
      </c>
    </row>
    <row r="57" spans="1:19" x14ac:dyDescent="0.25">
      <c r="A57" s="9" t="s">
        <v>7621</v>
      </c>
      <c r="B57" s="9" t="s">
        <v>4943</v>
      </c>
      <c r="C57" s="11">
        <v>451</v>
      </c>
      <c r="D57" s="11">
        <v>2496</v>
      </c>
      <c r="E57" s="11">
        <v>54</v>
      </c>
      <c r="F57" s="13">
        <v>5000</v>
      </c>
      <c r="G57" s="11" t="s">
        <v>958</v>
      </c>
      <c r="H57" s="9" t="s">
        <v>1398</v>
      </c>
      <c r="I57" s="9" t="s">
        <v>112</v>
      </c>
      <c r="J57" s="9"/>
      <c r="K57" s="11" t="s">
        <v>0</v>
      </c>
      <c r="L57" s="252">
        <v>75</v>
      </c>
      <c r="M57" s="21">
        <v>1.5</v>
      </c>
      <c r="N57" s="21">
        <v>1</v>
      </c>
      <c r="P57" s="11" t="s">
        <v>4167</v>
      </c>
      <c r="Q57" s="11"/>
      <c r="S57" s="21">
        <f>IF(P57='Menu tendina'!A$5,0,IF(P57='Menu tendina'!A$4,'4. Telecom lire'!N57/2,IF(P57='Menu tendina'!A$3,'4. Telecom lire'!N57,IF(P57='Menu tendina'!A$2,'4. Telecom lire'!M57,0))))</f>
        <v>1.5</v>
      </c>
    </row>
    <row r="58" spans="1:19" x14ac:dyDescent="0.25">
      <c r="A58" s="9" t="s">
        <v>7621</v>
      </c>
      <c r="B58" s="9" t="s">
        <v>4943</v>
      </c>
      <c r="C58" s="11">
        <v>452</v>
      </c>
      <c r="D58" s="11">
        <v>2497</v>
      </c>
      <c r="E58" s="11">
        <v>55</v>
      </c>
      <c r="F58" s="13">
        <v>10000</v>
      </c>
      <c r="G58" s="11" t="s">
        <v>958</v>
      </c>
      <c r="H58" s="9" t="s">
        <v>1399</v>
      </c>
      <c r="I58" s="9" t="s">
        <v>797</v>
      </c>
      <c r="J58" s="9"/>
      <c r="K58" s="11" t="s">
        <v>0</v>
      </c>
      <c r="L58" s="252">
        <v>25</v>
      </c>
      <c r="M58" s="21">
        <v>1.5</v>
      </c>
      <c r="N58" s="21">
        <v>1</v>
      </c>
      <c r="P58" s="11" t="s">
        <v>4167</v>
      </c>
      <c r="Q58" s="11"/>
      <c r="S58" s="21">
        <f>IF(P58='Menu tendina'!A$5,0,IF(P58='Menu tendina'!A$4,'4. Telecom lire'!N58/2,IF(P58='Menu tendina'!A$3,'4. Telecom lire'!N58,IF(P58='Menu tendina'!A$2,'4. Telecom lire'!M58,0))))</f>
        <v>1.5</v>
      </c>
    </row>
    <row r="59" spans="1:19" x14ac:dyDescent="0.25">
      <c r="A59" s="9" t="s">
        <v>7621</v>
      </c>
      <c r="B59" s="9" t="s">
        <v>4943</v>
      </c>
      <c r="C59" s="11">
        <v>453</v>
      </c>
      <c r="D59" s="11">
        <v>2498</v>
      </c>
      <c r="E59" s="11">
        <v>56</v>
      </c>
      <c r="F59" s="13">
        <v>5000</v>
      </c>
      <c r="G59" s="11" t="s">
        <v>958</v>
      </c>
      <c r="H59" s="9" t="s">
        <v>1400</v>
      </c>
      <c r="I59" s="9" t="s">
        <v>112</v>
      </c>
      <c r="J59" s="9"/>
      <c r="K59" s="11" t="s">
        <v>0</v>
      </c>
      <c r="L59" s="252">
        <v>41</v>
      </c>
      <c r="M59" s="21">
        <v>2</v>
      </c>
      <c r="N59" s="21">
        <v>1</v>
      </c>
      <c r="P59" s="11" t="s">
        <v>4167</v>
      </c>
      <c r="Q59" s="11"/>
      <c r="S59" s="21">
        <f>IF(P59='Menu tendina'!A$5,0,IF(P59='Menu tendina'!A$4,'4. Telecom lire'!N59/2,IF(P59='Menu tendina'!A$3,'4. Telecom lire'!N59,IF(P59='Menu tendina'!A$2,'4. Telecom lire'!M59,0))))</f>
        <v>2</v>
      </c>
    </row>
    <row r="60" spans="1:19" x14ac:dyDescent="0.25">
      <c r="A60" s="9" t="s">
        <v>7621</v>
      </c>
      <c r="B60" s="9" t="s">
        <v>4943</v>
      </c>
      <c r="C60" s="11">
        <v>454</v>
      </c>
      <c r="D60" s="11">
        <v>2505</v>
      </c>
      <c r="E60" s="11">
        <v>59</v>
      </c>
      <c r="F60" s="13">
        <v>10000</v>
      </c>
      <c r="G60" s="11" t="s">
        <v>974</v>
      </c>
      <c r="H60" s="9" t="s">
        <v>1401</v>
      </c>
      <c r="I60" s="9" t="s">
        <v>112</v>
      </c>
      <c r="J60" s="9"/>
      <c r="K60" s="11" t="s">
        <v>0</v>
      </c>
      <c r="L60" s="252">
        <v>2326</v>
      </c>
      <c r="M60" s="21">
        <v>1</v>
      </c>
      <c r="N60" s="21">
        <v>0.2</v>
      </c>
      <c r="P60" s="11" t="s">
        <v>4167</v>
      </c>
      <c r="Q60" s="11"/>
      <c r="S60" s="21">
        <f>IF(P60='Menu tendina'!A$5,0,IF(P60='Menu tendina'!A$4,'4. Telecom lire'!N60/2,IF(P60='Menu tendina'!A$3,'4. Telecom lire'!N60,IF(P60='Menu tendina'!A$2,'4. Telecom lire'!M60,0))))</f>
        <v>1</v>
      </c>
    </row>
    <row r="61" spans="1:19" x14ac:dyDescent="0.25">
      <c r="A61" s="9" t="s">
        <v>7621</v>
      </c>
      <c r="B61" s="9" t="s">
        <v>4943</v>
      </c>
      <c r="C61" s="11">
        <v>455</v>
      </c>
      <c r="D61" s="11">
        <v>2506</v>
      </c>
      <c r="E61" s="11">
        <v>60</v>
      </c>
      <c r="F61" s="13">
        <v>10000</v>
      </c>
      <c r="G61" s="11" t="s">
        <v>974</v>
      </c>
      <c r="H61" s="9" t="s">
        <v>1402</v>
      </c>
      <c r="I61" s="9" t="s">
        <v>112</v>
      </c>
      <c r="J61" s="9"/>
      <c r="K61" s="11" t="s">
        <v>0</v>
      </c>
      <c r="L61" s="252">
        <v>272</v>
      </c>
      <c r="M61" s="21">
        <v>1.2</v>
      </c>
      <c r="N61" s="21">
        <v>0.6</v>
      </c>
      <c r="P61" s="11" t="s">
        <v>4167</v>
      </c>
      <c r="Q61" s="11"/>
      <c r="S61" s="21">
        <f>IF(P61='Menu tendina'!A$5,0,IF(P61='Menu tendina'!A$4,'4. Telecom lire'!N61/2,IF(P61='Menu tendina'!A$3,'4. Telecom lire'!N61,IF(P61='Menu tendina'!A$2,'4. Telecom lire'!M61,0))))</f>
        <v>1.2</v>
      </c>
    </row>
    <row r="62" spans="1:19" x14ac:dyDescent="0.25">
      <c r="A62" s="9" t="s">
        <v>7621</v>
      </c>
      <c r="B62" s="9" t="s">
        <v>4943</v>
      </c>
      <c r="C62" s="11">
        <v>456</v>
      </c>
      <c r="D62" s="11">
        <v>2516</v>
      </c>
      <c r="E62" s="11">
        <v>61</v>
      </c>
      <c r="F62" s="13">
        <v>5000</v>
      </c>
      <c r="G62" s="11" t="s">
        <v>974</v>
      </c>
      <c r="H62" s="9" t="s">
        <v>1403</v>
      </c>
      <c r="I62" s="9" t="s">
        <v>797</v>
      </c>
      <c r="J62" s="9"/>
      <c r="K62" s="11" t="s">
        <v>0</v>
      </c>
      <c r="L62" s="252">
        <v>530</v>
      </c>
      <c r="M62" s="21">
        <v>1.3</v>
      </c>
      <c r="N62" s="21">
        <v>0.4</v>
      </c>
      <c r="P62" s="11" t="s">
        <v>4167</v>
      </c>
      <c r="Q62" s="11"/>
      <c r="S62" s="21">
        <f>IF(P62='Menu tendina'!A$5,0,IF(P62='Menu tendina'!A$4,'4. Telecom lire'!N62/2,IF(P62='Menu tendina'!A$3,'4. Telecom lire'!N62,IF(P62='Menu tendina'!A$2,'4. Telecom lire'!M62,0))))</f>
        <v>1.3</v>
      </c>
    </row>
    <row r="63" spans="1:19" x14ac:dyDescent="0.25">
      <c r="A63" s="9" t="s">
        <v>7621</v>
      </c>
      <c r="B63" s="9" t="s">
        <v>4943</v>
      </c>
      <c r="C63" s="11">
        <v>457</v>
      </c>
      <c r="D63" s="11">
        <v>2511</v>
      </c>
      <c r="E63" s="11">
        <v>62</v>
      </c>
      <c r="F63" s="13">
        <v>5000</v>
      </c>
      <c r="G63" s="11" t="s">
        <v>974</v>
      </c>
      <c r="H63" s="9" t="s">
        <v>1404</v>
      </c>
      <c r="I63" s="9" t="s">
        <v>797</v>
      </c>
      <c r="J63" s="9"/>
      <c r="K63" s="11" t="s">
        <v>0</v>
      </c>
      <c r="L63" s="252">
        <v>51</v>
      </c>
      <c r="M63" s="21">
        <v>1.5</v>
      </c>
      <c r="N63" s="21">
        <v>0.8</v>
      </c>
      <c r="P63" s="11" t="s">
        <v>4167</v>
      </c>
      <c r="Q63" s="11"/>
      <c r="S63" s="21">
        <f>IF(P63='Menu tendina'!A$5,0,IF(P63='Menu tendina'!A$4,'4. Telecom lire'!N63/2,IF(P63='Menu tendina'!A$3,'4. Telecom lire'!N63,IF(P63='Menu tendina'!A$2,'4. Telecom lire'!M63,0))))</f>
        <v>1.5</v>
      </c>
    </row>
    <row r="64" spans="1:19" x14ac:dyDescent="0.25">
      <c r="A64" s="9" t="s">
        <v>7621</v>
      </c>
      <c r="B64" s="9" t="s">
        <v>4943</v>
      </c>
      <c r="C64" s="11">
        <v>458</v>
      </c>
      <c r="D64" s="11">
        <v>2512</v>
      </c>
      <c r="E64" s="11">
        <v>63</v>
      </c>
      <c r="F64" s="13">
        <v>10000</v>
      </c>
      <c r="G64" s="11" t="s">
        <v>974</v>
      </c>
      <c r="H64" s="9" t="s">
        <v>1404</v>
      </c>
      <c r="I64" s="9" t="s">
        <v>797</v>
      </c>
      <c r="J64" s="9"/>
      <c r="K64" s="11" t="s">
        <v>0</v>
      </c>
      <c r="L64" s="252">
        <v>71</v>
      </c>
      <c r="M64" s="21">
        <v>1.5</v>
      </c>
      <c r="N64" s="21">
        <v>0.8</v>
      </c>
      <c r="P64" s="11" t="s">
        <v>4167</v>
      </c>
      <c r="Q64" s="11"/>
      <c r="S64" s="21">
        <f>IF(P64='Menu tendina'!A$5,0,IF(P64='Menu tendina'!A$4,'4. Telecom lire'!N64/2,IF(P64='Menu tendina'!A$3,'4. Telecom lire'!N64,IF(P64='Menu tendina'!A$2,'4. Telecom lire'!M64,0))))</f>
        <v>1.5</v>
      </c>
    </row>
    <row r="65" spans="1:19" x14ac:dyDescent="0.25">
      <c r="A65" s="9" t="s">
        <v>7621</v>
      </c>
      <c r="B65" s="9" t="s">
        <v>4943</v>
      </c>
      <c r="C65" s="11">
        <v>459</v>
      </c>
      <c r="D65" s="11">
        <v>2509</v>
      </c>
      <c r="E65" s="11">
        <v>64</v>
      </c>
      <c r="F65" s="13">
        <v>5000</v>
      </c>
      <c r="G65" s="11" t="s">
        <v>974</v>
      </c>
      <c r="H65" s="9" t="s">
        <v>1023</v>
      </c>
      <c r="I65" s="9" t="s">
        <v>112</v>
      </c>
      <c r="J65" s="9"/>
      <c r="K65" s="11" t="s">
        <v>0</v>
      </c>
      <c r="L65" s="252">
        <v>400</v>
      </c>
      <c r="M65" s="21">
        <v>1.3</v>
      </c>
      <c r="N65" s="21">
        <v>0.4</v>
      </c>
      <c r="P65" s="11" t="s">
        <v>4167</v>
      </c>
      <c r="Q65" s="11"/>
      <c r="S65" s="21">
        <f>IF(P65='Menu tendina'!A$5,0,IF(P65='Menu tendina'!A$4,'4. Telecom lire'!N65/2,IF(P65='Menu tendina'!A$3,'4. Telecom lire'!N65,IF(P65='Menu tendina'!A$2,'4. Telecom lire'!M65,0))))</f>
        <v>1.3</v>
      </c>
    </row>
    <row r="66" spans="1:19" x14ac:dyDescent="0.25">
      <c r="A66" s="9" t="s">
        <v>7621</v>
      </c>
      <c r="B66" s="9" t="s">
        <v>4943</v>
      </c>
      <c r="C66" s="11">
        <v>460</v>
      </c>
      <c r="D66" s="11">
        <v>2510</v>
      </c>
      <c r="E66" s="11">
        <v>65</v>
      </c>
      <c r="F66" s="13">
        <v>10000</v>
      </c>
      <c r="G66" s="11" t="s">
        <v>974</v>
      </c>
      <c r="H66" s="9" t="s">
        <v>1023</v>
      </c>
      <c r="I66" s="9" t="s">
        <v>112</v>
      </c>
      <c r="J66" s="9"/>
      <c r="K66" s="11" t="s">
        <v>0</v>
      </c>
      <c r="L66" s="252">
        <v>270</v>
      </c>
      <c r="M66" s="21">
        <v>1.5</v>
      </c>
      <c r="N66" s="21">
        <v>0.6</v>
      </c>
      <c r="P66" s="11" t="s">
        <v>4167</v>
      </c>
      <c r="Q66" s="11"/>
      <c r="S66" s="21">
        <f>IF(P66='Menu tendina'!A$5,0,IF(P66='Menu tendina'!A$4,'4. Telecom lire'!N66/2,IF(P66='Menu tendina'!A$3,'4. Telecom lire'!N66,IF(P66='Menu tendina'!A$2,'4. Telecom lire'!M66,0))))</f>
        <v>1.5</v>
      </c>
    </row>
    <row r="67" spans="1:19" x14ac:dyDescent="0.25">
      <c r="A67" s="9" t="s">
        <v>7621</v>
      </c>
      <c r="B67" s="9" t="s">
        <v>4943</v>
      </c>
      <c r="C67" s="11">
        <v>461</v>
      </c>
      <c r="D67" s="11">
        <v>2507</v>
      </c>
      <c r="E67" s="11">
        <v>66</v>
      </c>
      <c r="F67" s="13">
        <v>5000</v>
      </c>
      <c r="G67" s="11" t="s">
        <v>974</v>
      </c>
      <c r="H67" s="9" t="s">
        <v>1023</v>
      </c>
      <c r="I67" s="9" t="s">
        <v>112</v>
      </c>
      <c r="J67" s="9"/>
      <c r="K67" s="11" t="s">
        <v>0</v>
      </c>
      <c r="L67" s="252">
        <v>335</v>
      </c>
      <c r="M67" s="21">
        <v>1.3</v>
      </c>
      <c r="N67" s="21">
        <v>0.4</v>
      </c>
      <c r="P67" s="11" t="s">
        <v>4167</v>
      </c>
      <c r="Q67" s="11"/>
      <c r="S67" s="21">
        <f>IF(P67='Menu tendina'!A$5,0,IF(P67='Menu tendina'!A$4,'4. Telecom lire'!N67/2,IF(P67='Menu tendina'!A$3,'4. Telecom lire'!N67,IF(P67='Menu tendina'!A$2,'4. Telecom lire'!M67,0))))</f>
        <v>1.3</v>
      </c>
    </row>
    <row r="68" spans="1:19" x14ac:dyDescent="0.25">
      <c r="A68" s="9" t="s">
        <v>7621</v>
      </c>
      <c r="B68" s="9" t="s">
        <v>4943</v>
      </c>
      <c r="C68" s="11">
        <v>462</v>
      </c>
      <c r="D68" s="11">
        <v>2508</v>
      </c>
      <c r="E68" s="11">
        <v>67</v>
      </c>
      <c r="F68" s="13">
        <v>10000</v>
      </c>
      <c r="G68" s="11" t="s">
        <v>974</v>
      </c>
      <c r="H68" s="9" t="s">
        <v>1023</v>
      </c>
      <c r="I68" s="9" t="s">
        <v>112</v>
      </c>
      <c r="J68" s="9"/>
      <c r="K68" s="11" t="s">
        <v>0</v>
      </c>
      <c r="L68" s="252">
        <v>270</v>
      </c>
      <c r="M68" s="21">
        <v>1.5</v>
      </c>
      <c r="N68" s="21">
        <v>0.6</v>
      </c>
      <c r="P68" s="11" t="s">
        <v>4167</v>
      </c>
      <c r="Q68" s="11"/>
      <c r="S68" s="21">
        <f>IF(P68='Menu tendina'!A$5,0,IF(P68='Menu tendina'!A$4,'4. Telecom lire'!N68/2,IF(P68='Menu tendina'!A$3,'4. Telecom lire'!N68,IF(P68='Menu tendina'!A$2,'4. Telecom lire'!M68,0))))</f>
        <v>1.5</v>
      </c>
    </row>
    <row r="69" spans="1:19" x14ac:dyDescent="0.25">
      <c r="A69" s="9" t="s">
        <v>7621</v>
      </c>
      <c r="B69" s="9" t="s">
        <v>4943</v>
      </c>
      <c r="C69" s="11">
        <v>463</v>
      </c>
      <c r="D69" s="11">
        <v>2513</v>
      </c>
      <c r="E69" s="11">
        <v>68</v>
      </c>
      <c r="F69" s="13">
        <v>5000</v>
      </c>
      <c r="G69" s="11" t="s">
        <v>974</v>
      </c>
      <c r="H69" s="9" t="s">
        <v>1405</v>
      </c>
      <c r="I69" s="9" t="s">
        <v>797</v>
      </c>
      <c r="J69" s="9"/>
      <c r="K69" s="11" t="s">
        <v>0</v>
      </c>
      <c r="L69" s="252">
        <v>1800</v>
      </c>
      <c r="M69" s="21">
        <v>1</v>
      </c>
      <c r="N69" s="21">
        <v>0.2</v>
      </c>
      <c r="P69" s="11" t="s">
        <v>4167</v>
      </c>
      <c r="Q69" s="11"/>
      <c r="S69" s="21">
        <f>IF(P69='Menu tendina'!A$5,0,IF(P69='Menu tendina'!A$4,'4. Telecom lire'!N69/2,IF(P69='Menu tendina'!A$3,'4. Telecom lire'!N69,IF(P69='Menu tendina'!A$2,'4. Telecom lire'!M69,0))))</f>
        <v>1</v>
      </c>
    </row>
    <row r="70" spans="1:19" x14ac:dyDescent="0.25">
      <c r="A70" s="9" t="s">
        <v>7621</v>
      </c>
      <c r="B70" s="9" t="s">
        <v>4943</v>
      </c>
      <c r="C70" s="11">
        <v>464</v>
      </c>
      <c r="D70" s="11">
        <v>2517</v>
      </c>
      <c r="E70" s="11">
        <v>69</v>
      </c>
      <c r="F70" s="13">
        <v>5000</v>
      </c>
      <c r="G70" s="11" t="s">
        <v>974</v>
      </c>
      <c r="H70" s="9" t="s">
        <v>1406</v>
      </c>
      <c r="I70" s="9" t="s">
        <v>112</v>
      </c>
      <c r="J70" s="9"/>
      <c r="K70" s="11" t="s">
        <v>0</v>
      </c>
      <c r="L70" s="252">
        <v>30</v>
      </c>
      <c r="M70" s="21">
        <v>1.5</v>
      </c>
      <c r="N70" s="21">
        <v>1</v>
      </c>
      <c r="P70" s="11" t="s">
        <v>4167</v>
      </c>
      <c r="Q70" s="11"/>
      <c r="S70" s="21">
        <f>IF(P70='Menu tendina'!A$5,0,IF(P70='Menu tendina'!A$4,'4. Telecom lire'!N70/2,IF(P70='Menu tendina'!A$3,'4. Telecom lire'!N70,IF(P70='Menu tendina'!A$2,'4. Telecom lire'!M70,0))))</f>
        <v>1.5</v>
      </c>
    </row>
    <row r="71" spans="1:19" x14ac:dyDescent="0.25">
      <c r="A71" s="9" t="s">
        <v>7621</v>
      </c>
      <c r="B71" s="9" t="s">
        <v>4943</v>
      </c>
      <c r="C71" s="11">
        <v>465</v>
      </c>
      <c r="D71" s="11">
        <v>2518</v>
      </c>
      <c r="E71" s="11">
        <v>70</v>
      </c>
      <c r="F71" s="13">
        <v>5000</v>
      </c>
      <c r="G71" s="11" t="s">
        <v>974</v>
      </c>
      <c r="H71" s="9" t="s">
        <v>1407</v>
      </c>
      <c r="I71" s="9" t="s">
        <v>797</v>
      </c>
      <c r="J71" s="9"/>
      <c r="K71" s="11" t="s">
        <v>0</v>
      </c>
      <c r="L71" s="252">
        <v>261</v>
      </c>
      <c r="M71" s="21">
        <v>1.5</v>
      </c>
      <c r="N71" s="21">
        <v>0.6</v>
      </c>
      <c r="P71" s="11" t="s">
        <v>4167</v>
      </c>
      <c r="Q71" s="11"/>
      <c r="S71" s="21">
        <f>IF(P71='Menu tendina'!A$5,0,IF(P71='Menu tendina'!A$4,'4. Telecom lire'!N71/2,IF(P71='Menu tendina'!A$3,'4. Telecom lire'!N71,IF(P71='Menu tendina'!A$2,'4. Telecom lire'!M71,0))))</f>
        <v>1.5</v>
      </c>
    </row>
    <row r="72" spans="1:19" x14ac:dyDescent="0.25">
      <c r="A72" s="9" t="s">
        <v>7621</v>
      </c>
      <c r="B72" s="9" t="s">
        <v>4943</v>
      </c>
      <c r="C72" s="11">
        <v>466</v>
      </c>
      <c r="D72" s="11">
        <v>2519</v>
      </c>
      <c r="E72" s="11">
        <v>71</v>
      </c>
      <c r="F72" s="13">
        <v>10000</v>
      </c>
      <c r="G72" s="11" t="s">
        <v>974</v>
      </c>
      <c r="H72" s="9" t="s">
        <v>1407</v>
      </c>
      <c r="I72" s="9" t="s">
        <v>797</v>
      </c>
      <c r="J72" s="9"/>
      <c r="K72" s="11" t="s">
        <v>0</v>
      </c>
      <c r="L72" s="252">
        <v>166</v>
      </c>
      <c r="M72" s="21">
        <v>1.5</v>
      </c>
      <c r="N72" s="21">
        <v>0.6</v>
      </c>
      <c r="P72" s="11" t="s">
        <v>4167</v>
      </c>
      <c r="Q72" s="11"/>
      <c r="S72" s="21">
        <f>IF(P72='Menu tendina'!A$5,0,IF(P72='Menu tendina'!A$4,'4. Telecom lire'!N72/2,IF(P72='Menu tendina'!A$3,'4. Telecom lire'!N72,IF(P72='Menu tendina'!A$2,'4. Telecom lire'!M72,0))))</f>
        <v>1.5</v>
      </c>
    </row>
    <row r="73" spans="1:19" x14ac:dyDescent="0.25">
      <c r="A73" s="9" t="s">
        <v>7621</v>
      </c>
      <c r="B73" s="9" t="s">
        <v>4943</v>
      </c>
      <c r="C73" s="11">
        <v>467</v>
      </c>
      <c r="D73" s="11">
        <v>2514</v>
      </c>
      <c r="E73" s="11">
        <v>72</v>
      </c>
      <c r="F73" s="13">
        <v>5000</v>
      </c>
      <c r="G73" s="11" t="s">
        <v>974</v>
      </c>
      <c r="H73" s="9" t="s">
        <v>989</v>
      </c>
      <c r="I73" s="9" t="s">
        <v>797</v>
      </c>
      <c r="J73" s="9"/>
      <c r="K73" s="11" t="s">
        <v>0</v>
      </c>
      <c r="L73" s="252">
        <v>141</v>
      </c>
      <c r="M73" s="21">
        <v>1.5</v>
      </c>
      <c r="N73" s="21">
        <v>0.6</v>
      </c>
      <c r="P73" s="11" t="s">
        <v>4167</v>
      </c>
      <c r="Q73" s="11"/>
      <c r="S73" s="21">
        <f>IF(P73='Menu tendina'!A$5,0,IF(P73='Menu tendina'!A$4,'4. Telecom lire'!N73/2,IF(P73='Menu tendina'!A$3,'4. Telecom lire'!N73,IF(P73='Menu tendina'!A$2,'4. Telecom lire'!M73,0))))</f>
        <v>1.5</v>
      </c>
    </row>
    <row r="74" spans="1:19" x14ac:dyDescent="0.25">
      <c r="A74" s="9" t="s">
        <v>7621</v>
      </c>
      <c r="B74" s="9" t="s">
        <v>4943</v>
      </c>
      <c r="C74" s="11">
        <v>468</v>
      </c>
      <c r="D74" s="11">
        <v>2502</v>
      </c>
      <c r="E74" s="11">
        <v>73</v>
      </c>
      <c r="F74" s="13">
        <v>5000</v>
      </c>
      <c r="G74" s="11" t="s">
        <v>974</v>
      </c>
      <c r="H74" s="9" t="s">
        <v>1408</v>
      </c>
      <c r="I74" s="9" t="s">
        <v>112</v>
      </c>
      <c r="J74" s="9"/>
      <c r="K74" s="11" t="s">
        <v>0</v>
      </c>
      <c r="L74" s="252">
        <v>15341</v>
      </c>
      <c r="M74" s="21">
        <v>1</v>
      </c>
      <c r="N74" s="21">
        <v>0.2</v>
      </c>
      <c r="P74" s="11" t="s">
        <v>4167</v>
      </c>
      <c r="Q74" s="11"/>
      <c r="S74" s="21">
        <f>IF(P74='Menu tendina'!A$5,0,IF(P74='Menu tendina'!A$4,'4. Telecom lire'!N74/2,IF(P74='Menu tendina'!A$3,'4. Telecom lire'!N74,IF(P74='Menu tendina'!A$2,'4. Telecom lire'!M74,0))))</f>
        <v>1</v>
      </c>
    </row>
    <row r="75" spans="1:19" x14ac:dyDescent="0.25">
      <c r="A75" s="9" t="s">
        <v>7621</v>
      </c>
      <c r="B75" s="9" t="s">
        <v>4943</v>
      </c>
      <c r="C75" s="11">
        <v>469</v>
      </c>
      <c r="D75" s="11">
        <v>2503</v>
      </c>
      <c r="E75" s="11">
        <v>74</v>
      </c>
      <c r="F75" s="13">
        <v>5000</v>
      </c>
      <c r="G75" s="11" t="s">
        <v>974</v>
      </c>
      <c r="H75" s="9" t="s">
        <v>1409</v>
      </c>
      <c r="I75" s="9" t="s">
        <v>112</v>
      </c>
      <c r="J75" s="9"/>
      <c r="K75" s="11" t="s">
        <v>0</v>
      </c>
      <c r="L75" s="252">
        <v>14100</v>
      </c>
      <c r="M75" s="21">
        <v>1</v>
      </c>
      <c r="N75" s="21">
        <v>0.2</v>
      </c>
      <c r="P75" s="11" t="s">
        <v>4167</v>
      </c>
      <c r="Q75" s="11"/>
      <c r="S75" s="21">
        <f>IF(P75='Menu tendina'!A$5,0,IF(P75='Menu tendina'!A$4,'4. Telecom lire'!N75/2,IF(P75='Menu tendina'!A$3,'4. Telecom lire'!N75,IF(P75='Menu tendina'!A$2,'4. Telecom lire'!M75,0))))</f>
        <v>1</v>
      </c>
    </row>
    <row r="76" spans="1:19" x14ac:dyDescent="0.25">
      <c r="A76" s="9" t="s">
        <v>7621</v>
      </c>
      <c r="B76" s="9" t="s">
        <v>4943</v>
      </c>
      <c r="C76" s="11">
        <v>470</v>
      </c>
      <c r="D76" s="11">
        <v>2504</v>
      </c>
      <c r="E76" s="11">
        <v>75</v>
      </c>
      <c r="F76" s="13">
        <v>5000</v>
      </c>
      <c r="G76" s="11" t="s">
        <v>974</v>
      </c>
      <c r="H76" s="9" t="s">
        <v>1410</v>
      </c>
      <c r="I76" s="9" t="s">
        <v>112</v>
      </c>
      <c r="J76" s="9"/>
      <c r="K76" s="11" t="s">
        <v>0</v>
      </c>
      <c r="L76" s="252">
        <v>15559</v>
      </c>
      <c r="M76" s="21">
        <v>1</v>
      </c>
      <c r="N76" s="21">
        <v>0.2</v>
      </c>
      <c r="P76" s="11" t="s">
        <v>4167</v>
      </c>
      <c r="Q76" s="11"/>
      <c r="S76" s="21">
        <f>IF(P76='Menu tendina'!A$5,0,IF(P76='Menu tendina'!A$4,'4. Telecom lire'!N76/2,IF(P76='Menu tendina'!A$3,'4. Telecom lire'!N76,IF(P76='Menu tendina'!A$2,'4. Telecom lire'!M76,0))))</f>
        <v>1</v>
      </c>
    </row>
    <row r="77" spans="1:19" x14ac:dyDescent="0.25">
      <c r="A77" s="9" t="s">
        <v>7621</v>
      </c>
      <c r="B77" s="9" t="s">
        <v>4943</v>
      </c>
      <c r="C77" s="11">
        <v>471</v>
      </c>
      <c r="D77" s="11">
        <v>2524</v>
      </c>
      <c r="E77" s="11">
        <v>76</v>
      </c>
      <c r="F77" s="13">
        <v>10000</v>
      </c>
      <c r="G77" s="11" t="s">
        <v>974</v>
      </c>
      <c r="H77" s="9" t="s">
        <v>1411</v>
      </c>
      <c r="I77" s="9" t="s">
        <v>112</v>
      </c>
      <c r="J77" s="9"/>
      <c r="K77" s="11" t="s">
        <v>0</v>
      </c>
      <c r="L77" s="252">
        <v>3055</v>
      </c>
      <c r="M77" s="21">
        <v>1</v>
      </c>
      <c r="N77" s="21">
        <v>0.2</v>
      </c>
      <c r="P77" s="11" t="s">
        <v>4167</v>
      </c>
      <c r="Q77" s="11"/>
      <c r="S77" s="21">
        <f>IF(P77='Menu tendina'!A$5,0,IF(P77='Menu tendina'!A$4,'4. Telecom lire'!N77/2,IF(P77='Menu tendina'!A$3,'4. Telecom lire'!N77,IF(P77='Menu tendina'!A$2,'4. Telecom lire'!M77,0))))</f>
        <v>1</v>
      </c>
    </row>
    <row r="78" spans="1:19" x14ac:dyDescent="0.25">
      <c r="A78" s="9" t="s">
        <v>7621</v>
      </c>
      <c r="B78" s="9" t="s">
        <v>4943</v>
      </c>
      <c r="C78" s="11">
        <v>472</v>
      </c>
      <c r="D78" s="11">
        <v>2525</v>
      </c>
      <c r="E78" s="11">
        <v>77</v>
      </c>
      <c r="F78" s="13">
        <v>5000</v>
      </c>
      <c r="G78" s="11" t="s">
        <v>974</v>
      </c>
      <c r="H78" s="9" t="s">
        <v>1412</v>
      </c>
      <c r="I78" s="9" t="s">
        <v>797</v>
      </c>
      <c r="J78" s="9"/>
      <c r="K78" s="11" t="s">
        <v>0</v>
      </c>
      <c r="L78" s="252">
        <v>1000</v>
      </c>
      <c r="M78" s="21">
        <v>1</v>
      </c>
      <c r="N78" s="21">
        <v>0.2</v>
      </c>
      <c r="P78" s="11" t="s">
        <v>4167</v>
      </c>
      <c r="Q78" s="11"/>
      <c r="S78" s="21">
        <f>IF(P78='Menu tendina'!A$5,0,IF(P78='Menu tendina'!A$4,'4. Telecom lire'!N78/2,IF(P78='Menu tendina'!A$3,'4. Telecom lire'!N78,IF(P78='Menu tendina'!A$2,'4. Telecom lire'!M78,0))))</f>
        <v>1</v>
      </c>
    </row>
    <row r="79" spans="1:19" x14ac:dyDescent="0.25">
      <c r="A79" s="9" t="s">
        <v>7621</v>
      </c>
      <c r="B79" s="9" t="s">
        <v>4943</v>
      </c>
      <c r="C79" s="11">
        <v>473</v>
      </c>
      <c r="D79" s="11">
        <v>2526</v>
      </c>
      <c r="E79" s="11">
        <v>78</v>
      </c>
      <c r="F79" s="13">
        <v>5000</v>
      </c>
      <c r="G79" s="11" t="s">
        <v>974</v>
      </c>
      <c r="H79" s="9" t="s">
        <v>1413</v>
      </c>
      <c r="I79" s="9" t="s">
        <v>112</v>
      </c>
      <c r="J79" s="9"/>
      <c r="K79" s="11" t="s">
        <v>0</v>
      </c>
      <c r="L79" s="252">
        <v>75</v>
      </c>
      <c r="M79" s="21">
        <v>2</v>
      </c>
      <c r="N79" s="21">
        <v>1.3</v>
      </c>
      <c r="P79" s="11" t="s">
        <v>4167</v>
      </c>
      <c r="Q79" s="11"/>
      <c r="S79" s="21">
        <f>IF(P79='Menu tendina'!A$5,0,IF(P79='Menu tendina'!A$4,'4. Telecom lire'!N79/2,IF(P79='Menu tendina'!A$3,'4. Telecom lire'!N79,IF(P79='Menu tendina'!A$2,'4. Telecom lire'!M79,0))))</f>
        <v>2</v>
      </c>
    </row>
    <row r="80" spans="1:19" x14ac:dyDescent="0.25">
      <c r="A80" s="9" t="s">
        <v>7621</v>
      </c>
      <c r="B80" s="9" t="s">
        <v>4943</v>
      </c>
      <c r="C80" s="11">
        <v>474</v>
      </c>
      <c r="D80" s="11">
        <v>2527</v>
      </c>
      <c r="E80" s="11">
        <v>79</v>
      </c>
      <c r="F80" s="13">
        <v>10000</v>
      </c>
      <c r="G80" s="11" t="s">
        <v>974</v>
      </c>
      <c r="H80" s="9" t="s">
        <v>1413</v>
      </c>
      <c r="I80" s="9" t="s">
        <v>112</v>
      </c>
      <c r="J80" s="9"/>
      <c r="K80" s="11" t="s">
        <v>0</v>
      </c>
      <c r="L80" s="252">
        <v>75</v>
      </c>
      <c r="M80" s="21">
        <v>2</v>
      </c>
      <c r="N80" s="21">
        <v>1.3</v>
      </c>
      <c r="P80" s="11" t="s">
        <v>4167</v>
      </c>
      <c r="Q80" s="11"/>
      <c r="S80" s="21">
        <f>IF(P80='Menu tendina'!A$5,0,IF(P80='Menu tendina'!A$4,'4. Telecom lire'!N80/2,IF(P80='Menu tendina'!A$3,'4. Telecom lire'!N80,IF(P80='Menu tendina'!A$2,'4. Telecom lire'!M80,0))))</f>
        <v>2</v>
      </c>
    </row>
    <row r="81" spans="1:19" x14ac:dyDescent="0.25">
      <c r="A81" s="9" t="s">
        <v>7621</v>
      </c>
      <c r="B81" s="9" t="s">
        <v>4943</v>
      </c>
      <c r="C81" s="11">
        <v>475</v>
      </c>
      <c r="D81" s="11">
        <v>2528</v>
      </c>
      <c r="E81" s="11">
        <v>80</v>
      </c>
      <c r="F81" s="13">
        <v>15000</v>
      </c>
      <c r="G81" s="11" t="s">
        <v>974</v>
      </c>
      <c r="H81" s="9" t="s">
        <v>1413</v>
      </c>
      <c r="I81" s="9" t="s">
        <v>112</v>
      </c>
      <c r="J81" s="9"/>
      <c r="K81" s="11" t="s">
        <v>0</v>
      </c>
      <c r="L81" s="252">
        <v>75</v>
      </c>
      <c r="M81" s="21">
        <v>2</v>
      </c>
      <c r="N81" s="21">
        <v>1.3</v>
      </c>
      <c r="P81" s="11" t="s">
        <v>4167</v>
      </c>
      <c r="Q81" s="11"/>
      <c r="S81" s="21">
        <f>IF(P81='Menu tendina'!A$5,0,IF(P81='Menu tendina'!A$4,'4. Telecom lire'!N81/2,IF(P81='Menu tendina'!A$3,'4. Telecom lire'!N81,IF(P81='Menu tendina'!A$2,'4. Telecom lire'!M81,0))))</f>
        <v>2</v>
      </c>
    </row>
    <row r="82" spans="1:19" x14ac:dyDescent="0.25">
      <c r="A82" s="9" t="s">
        <v>7621</v>
      </c>
      <c r="B82" s="9" t="s">
        <v>4943</v>
      </c>
      <c r="C82" s="11">
        <v>476</v>
      </c>
      <c r="D82" s="11">
        <v>2530</v>
      </c>
      <c r="E82" s="11">
        <v>81</v>
      </c>
      <c r="F82" s="13">
        <v>5000</v>
      </c>
      <c r="G82" s="11" t="s">
        <v>974</v>
      </c>
      <c r="H82" s="9" t="s">
        <v>1415</v>
      </c>
      <c r="I82" s="9" t="s">
        <v>112</v>
      </c>
      <c r="J82" s="9"/>
      <c r="K82" s="11" t="s">
        <v>0</v>
      </c>
      <c r="L82" s="252">
        <v>30</v>
      </c>
      <c r="M82" s="21">
        <v>1.5</v>
      </c>
      <c r="N82" s="21">
        <v>1</v>
      </c>
      <c r="P82" s="11" t="s">
        <v>4167</v>
      </c>
      <c r="Q82" s="11"/>
      <c r="S82" s="21">
        <f>IF(P82='Menu tendina'!A$5,0,IF(P82='Menu tendina'!A$4,'4. Telecom lire'!N82/2,IF(P82='Menu tendina'!A$3,'4. Telecom lire'!N82,IF(P82='Menu tendina'!A$2,'4. Telecom lire'!M82,0))))</f>
        <v>1.5</v>
      </c>
    </row>
    <row r="83" spans="1:19" x14ac:dyDescent="0.25">
      <c r="A83" s="9" t="s">
        <v>7621</v>
      </c>
      <c r="B83" s="9" t="s">
        <v>4943</v>
      </c>
      <c r="C83" s="11">
        <v>477</v>
      </c>
      <c r="D83" s="11">
        <v>2531</v>
      </c>
      <c r="E83" s="11">
        <v>84</v>
      </c>
      <c r="F83" s="13">
        <v>5000</v>
      </c>
      <c r="G83" s="11" t="s">
        <v>974</v>
      </c>
      <c r="H83" s="9" t="s">
        <v>1416</v>
      </c>
      <c r="I83" s="9" t="s">
        <v>112</v>
      </c>
      <c r="J83" s="9" t="s">
        <v>4228</v>
      </c>
      <c r="K83" s="11" t="s">
        <v>0</v>
      </c>
      <c r="L83" s="252">
        <v>18713</v>
      </c>
      <c r="M83" s="21">
        <v>1</v>
      </c>
      <c r="N83" s="21">
        <v>0.2</v>
      </c>
      <c r="P83" s="11" t="s">
        <v>4167</v>
      </c>
      <c r="Q83" s="11"/>
      <c r="S83" s="21">
        <f>IF(P83='Menu tendina'!A$5,0,IF(P83='Menu tendina'!A$4,'4. Telecom lire'!N83/2,IF(P83='Menu tendina'!A$3,'4. Telecom lire'!N83,IF(P83='Menu tendina'!A$2,'4. Telecom lire'!M83,0))))</f>
        <v>1</v>
      </c>
    </row>
    <row r="84" spans="1:19" x14ac:dyDescent="0.25">
      <c r="A84" s="15" t="s">
        <v>7621</v>
      </c>
      <c r="B84" s="15" t="s">
        <v>4943</v>
      </c>
      <c r="C84" s="16" t="s">
        <v>1417</v>
      </c>
      <c r="D84" s="16" t="s">
        <v>4344</v>
      </c>
      <c r="E84" s="16" t="s">
        <v>4246</v>
      </c>
      <c r="F84" s="17">
        <v>5000</v>
      </c>
      <c r="G84" s="16" t="s">
        <v>974</v>
      </c>
      <c r="H84" s="15" t="s">
        <v>1416</v>
      </c>
      <c r="I84" s="15" t="s">
        <v>112</v>
      </c>
      <c r="J84" s="15" t="s">
        <v>4219</v>
      </c>
      <c r="K84" s="16" t="s">
        <v>4074</v>
      </c>
      <c r="L84" s="253" t="s">
        <v>0</v>
      </c>
      <c r="M84" s="22">
        <v>1.5</v>
      </c>
      <c r="N84" s="22">
        <v>0.2</v>
      </c>
      <c r="P84" s="11" t="s">
        <v>4167</v>
      </c>
      <c r="Q84" s="11"/>
      <c r="S84" s="21">
        <f>IF(P84='Menu tendina'!A$5,0,IF(P84='Menu tendina'!A$4,'4. Telecom lire'!N84/2,IF(P84='Menu tendina'!A$3,'4. Telecom lire'!N84,IF(P84='Menu tendina'!A$2,'4. Telecom lire'!M84,0))))</f>
        <v>1.5</v>
      </c>
    </row>
    <row r="85" spans="1:19" x14ac:dyDescent="0.25">
      <c r="A85" s="15" t="s">
        <v>7621</v>
      </c>
      <c r="B85" s="15" t="s">
        <v>4943</v>
      </c>
      <c r="C85" s="16" t="s">
        <v>1418</v>
      </c>
      <c r="D85" s="16" t="s">
        <v>0</v>
      </c>
      <c r="E85" s="16" t="s">
        <v>0</v>
      </c>
      <c r="F85" s="17">
        <v>5000</v>
      </c>
      <c r="G85" s="16" t="s">
        <v>974</v>
      </c>
      <c r="H85" s="15" t="s">
        <v>4946</v>
      </c>
      <c r="I85" s="15" t="s">
        <v>112</v>
      </c>
      <c r="J85" s="15" t="s">
        <v>4945</v>
      </c>
      <c r="K85" s="16" t="s">
        <v>4074</v>
      </c>
      <c r="L85" s="253" t="s">
        <v>0</v>
      </c>
      <c r="M85" s="22">
        <v>0</v>
      </c>
      <c r="N85" s="22">
        <v>300</v>
      </c>
      <c r="P85" s="11" t="s">
        <v>4170</v>
      </c>
      <c r="Q85" s="11"/>
      <c r="S85" s="21">
        <f>IF(P85='Menu tendina'!A$5,0,IF(P85='Menu tendina'!A$4,'4. Telecom lire'!N85/2,IF(P85='Menu tendina'!A$3,'4. Telecom lire'!N85,IF(P85='Menu tendina'!A$2,'4. Telecom lire'!M85,0))))</f>
        <v>0</v>
      </c>
    </row>
    <row r="86" spans="1:19" x14ac:dyDescent="0.25">
      <c r="A86" s="9" t="s">
        <v>7621</v>
      </c>
      <c r="B86" s="9" t="s">
        <v>4943</v>
      </c>
      <c r="C86" s="11">
        <v>478</v>
      </c>
      <c r="D86" s="11">
        <v>2532</v>
      </c>
      <c r="E86" s="11">
        <v>85</v>
      </c>
      <c r="F86" s="13">
        <v>10000</v>
      </c>
      <c r="G86" s="14" t="s">
        <v>974</v>
      </c>
      <c r="H86" s="9" t="s">
        <v>1416</v>
      </c>
      <c r="I86" s="9" t="s">
        <v>112</v>
      </c>
      <c r="J86" s="9" t="s">
        <v>4228</v>
      </c>
      <c r="K86" s="11" t="s">
        <v>0</v>
      </c>
      <c r="L86" s="252">
        <v>13000</v>
      </c>
      <c r="M86" s="21">
        <v>1</v>
      </c>
      <c r="N86" s="21">
        <v>0.2</v>
      </c>
      <c r="P86" s="11" t="s">
        <v>4167</v>
      </c>
      <c r="Q86" s="11"/>
      <c r="S86" s="21">
        <f>IF(P86='Menu tendina'!A$5,0,IF(P86='Menu tendina'!A$4,'4. Telecom lire'!N86/2,IF(P86='Menu tendina'!A$3,'4. Telecom lire'!N86,IF(P86='Menu tendina'!A$2,'4. Telecom lire'!M86,0))))</f>
        <v>1</v>
      </c>
    </row>
    <row r="87" spans="1:19" x14ac:dyDescent="0.25">
      <c r="A87" s="15" t="s">
        <v>7621</v>
      </c>
      <c r="B87" s="15" t="s">
        <v>4943</v>
      </c>
      <c r="C87" s="16" t="s">
        <v>1419</v>
      </c>
      <c r="D87" s="16" t="s">
        <v>4345</v>
      </c>
      <c r="E87" s="16" t="s">
        <v>4247</v>
      </c>
      <c r="F87" s="17">
        <v>10000</v>
      </c>
      <c r="G87" s="18" t="s">
        <v>974</v>
      </c>
      <c r="H87" s="15" t="s">
        <v>1416</v>
      </c>
      <c r="I87" s="15" t="s">
        <v>112</v>
      </c>
      <c r="J87" s="15" t="s">
        <v>4219</v>
      </c>
      <c r="K87" s="16" t="s">
        <v>4074</v>
      </c>
      <c r="L87" s="253" t="s">
        <v>0</v>
      </c>
      <c r="M87" s="22">
        <v>2.5</v>
      </c>
      <c r="N87" s="22">
        <v>0.2</v>
      </c>
      <c r="P87" s="11" t="s">
        <v>4167</v>
      </c>
      <c r="Q87" s="11"/>
      <c r="S87" s="21">
        <f>IF(P87='Menu tendina'!A$5,0,IF(P87='Menu tendina'!A$4,'4. Telecom lire'!N87/2,IF(P87='Menu tendina'!A$3,'4. Telecom lire'!N87,IF(P87='Menu tendina'!A$2,'4. Telecom lire'!M87,0))))</f>
        <v>2.5</v>
      </c>
    </row>
    <row r="88" spans="1:19" x14ac:dyDescent="0.25">
      <c r="A88" s="9" t="s">
        <v>7621</v>
      </c>
      <c r="B88" s="9" t="s">
        <v>4943</v>
      </c>
      <c r="C88" s="11">
        <v>479</v>
      </c>
      <c r="D88" s="11">
        <v>2533</v>
      </c>
      <c r="E88" s="11">
        <v>86</v>
      </c>
      <c r="F88" s="13">
        <v>15000</v>
      </c>
      <c r="G88" s="14" t="s">
        <v>974</v>
      </c>
      <c r="H88" s="9" t="s">
        <v>1416</v>
      </c>
      <c r="I88" s="9" t="s">
        <v>112</v>
      </c>
      <c r="J88" s="9" t="s">
        <v>4219</v>
      </c>
      <c r="K88" s="11" t="s">
        <v>0</v>
      </c>
      <c r="L88" s="252">
        <v>1000</v>
      </c>
      <c r="M88" s="21">
        <v>1</v>
      </c>
      <c r="N88" s="21">
        <v>0.2</v>
      </c>
      <c r="P88" s="11" t="s">
        <v>4167</v>
      </c>
      <c r="Q88" s="11"/>
      <c r="S88" s="21">
        <f>IF(P88='Menu tendina'!A$5,0,IF(P88='Menu tendina'!A$4,'4. Telecom lire'!N88/2,IF(P88='Menu tendina'!A$3,'4. Telecom lire'!N88,IF(P88='Menu tendina'!A$2,'4. Telecom lire'!M88,0))))</f>
        <v>1</v>
      </c>
    </row>
    <row r="89" spans="1:19" x14ac:dyDescent="0.25">
      <c r="A89" s="15" t="s">
        <v>7621</v>
      </c>
      <c r="B89" s="15" t="s">
        <v>4943</v>
      </c>
      <c r="C89" s="16" t="s">
        <v>1420</v>
      </c>
      <c r="D89" s="16" t="s">
        <v>4346</v>
      </c>
      <c r="E89" s="16" t="s">
        <v>4248</v>
      </c>
      <c r="F89" s="17">
        <v>15000</v>
      </c>
      <c r="G89" s="18" t="s">
        <v>974</v>
      </c>
      <c r="H89" s="15" t="s">
        <v>1416</v>
      </c>
      <c r="I89" s="15" t="s">
        <v>112</v>
      </c>
      <c r="J89" s="15" t="s">
        <v>4228</v>
      </c>
      <c r="K89" s="16" t="s">
        <v>4074</v>
      </c>
      <c r="L89" s="253" t="s">
        <v>0</v>
      </c>
      <c r="M89" s="22" t="s">
        <v>0</v>
      </c>
      <c r="N89" s="22">
        <v>300</v>
      </c>
      <c r="P89" s="11" t="s">
        <v>4170</v>
      </c>
      <c r="Q89" s="11"/>
      <c r="S89" s="21">
        <f>IF(P89='Menu tendina'!A$5,0,IF(P89='Menu tendina'!A$4,'4. Telecom lire'!N89/2,IF(P89='Menu tendina'!A$3,'4. Telecom lire'!N89,IF(P89='Menu tendina'!A$2,'4. Telecom lire'!M89,0))))</f>
        <v>0</v>
      </c>
    </row>
    <row r="90" spans="1:19" x14ac:dyDescent="0.25">
      <c r="A90" s="9" t="s">
        <v>7621</v>
      </c>
      <c r="B90" s="9" t="s">
        <v>4943</v>
      </c>
      <c r="C90" s="11">
        <v>480</v>
      </c>
      <c r="D90" s="11">
        <v>2545</v>
      </c>
      <c r="E90" s="11">
        <v>87</v>
      </c>
      <c r="F90" s="13">
        <v>5000</v>
      </c>
      <c r="G90" s="14" t="s">
        <v>935</v>
      </c>
      <c r="H90" s="9" t="s">
        <v>1416</v>
      </c>
      <c r="I90" s="9" t="s">
        <v>797</v>
      </c>
      <c r="J90" s="9"/>
      <c r="K90" s="11" t="s">
        <v>0</v>
      </c>
      <c r="L90" s="252">
        <v>5000</v>
      </c>
      <c r="M90" s="21">
        <v>1</v>
      </c>
      <c r="N90" s="21">
        <v>0.2</v>
      </c>
      <c r="P90" s="11" t="s">
        <v>4167</v>
      </c>
      <c r="Q90" s="11"/>
      <c r="S90" s="21">
        <f>IF(P90='Menu tendina'!A$5,0,IF(P90='Menu tendina'!A$4,'4. Telecom lire'!N90/2,IF(P90='Menu tendina'!A$3,'4. Telecom lire'!N90,IF(P90='Menu tendina'!A$2,'4. Telecom lire'!M90,0))))</f>
        <v>1</v>
      </c>
    </row>
    <row r="91" spans="1:19" x14ac:dyDescent="0.25">
      <c r="A91" s="9" t="s">
        <v>7621</v>
      </c>
      <c r="B91" s="9" t="s">
        <v>4943</v>
      </c>
      <c r="C91" s="11">
        <v>481</v>
      </c>
      <c r="D91" s="11">
        <v>2536</v>
      </c>
      <c r="E91" s="11">
        <v>82</v>
      </c>
      <c r="F91" s="13">
        <v>10000</v>
      </c>
      <c r="G91" s="14" t="s">
        <v>974</v>
      </c>
      <c r="H91" s="9" t="s">
        <v>1021</v>
      </c>
      <c r="I91" s="9" t="s">
        <v>112</v>
      </c>
      <c r="J91" s="9"/>
      <c r="K91" s="11" t="s">
        <v>0</v>
      </c>
      <c r="L91" s="252">
        <v>75</v>
      </c>
      <c r="M91" s="21">
        <v>1.5</v>
      </c>
      <c r="N91" s="21">
        <v>1</v>
      </c>
      <c r="P91" s="11" t="s">
        <v>4167</v>
      </c>
      <c r="Q91" s="11"/>
      <c r="S91" s="21">
        <f>IF(P91='Menu tendina'!A$5,0,IF(P91='Menu tendina'!A$4,'4. Telecom lire'!N91/2,IF(P91='Menu tendina'!A$3,'4. Telecom lire'!N91,IF(P91='Menu tendina'!A$2,'4. Telecom lire'!M91,0))))</f>
        <v>1.5</v>
      </c>
    </row>
    <row r="92" spans="1:19" x14ac:dyDescent="0.25">
      <c r="A92" s="9" t="s">
        <v>7621</v>
      </c>
      <c r="B92" s="9" t="s">
        <v>4943</v>
      </c>
      <c r="C92" s="11">
        <v>482</v>
      </c>
      <c r="D92" s="11">
        <v>2551</v>
      </c>
      <c r="E92" s="11">
        <v>113</v>
      </c>
      <c r="F92" s="13">
        <v>10000</v>
      </c>
      <c r="G92" s="14" t="s">
        <v>1006</v>
      </c>
      <c r="H92" s="9" t="s">
        <v>1421</v>
      </c>
      <c r="I92" s="9" t="s">
        <v>1368</v>
      </c>
      <c r="J92" s="9"/>
      <c r="K92" s="11" t="s">
        <v>0</v>
      </c>
      <c r="L92" s="252">
        <v>5000</v>
      </c>
      <c r="M92" s="21">
        <v>1</v>
      </c>
      <c r="N92" s="21">
        <v>0.2</v>
      </c>
      <c r="P92" s="11" t="s">
        <v>4167</v>
      </c>
      <c r="Q92" s="11"/>
      <c r="S92" s="21">
        <f>IF(P92='Menu tendina'!A$5,0,IF(P92='Menu tendina'!A$4,'4. Telecom lire'!N92/2,IF(P92='Menu tendina'!A$3,'4. Telecom lire'!N92,IF(P92='Menu tendina'!A$2,'4. Telecom lire'!M92,0))))</f>
        <v>1</v>
      </c>
    </row>
    <row r="93" spans="1:19" x14ac:dyDescent="0.25">
      <c r="A93" s="9" t="s">
        <v>7621</v>
      </c>
      <c r="B93" s="9" t="s">
        <v>4943</v>
      </c>
      <c r="C93" s="11">
        <v>483</v>
      </c>
      <c r="D93" s="11">
        <v>2538</v>
      </c>
      <c r="E93" s="11">
        <v>88</v>
      </c>
      <c r="F93" s="13">
        <v>5000</v>
      </c>
      <c r="G93" s="14" t="s">
        <v>935</v>
      </c>
      <c r="H93" s="9" t="s">
        <v>1023</v>
      </c>
      <c r="I93" s="9" t="s">
        <v>112</v>
      </c>
      <c r="J93" s="9"/>
      <c r="K93" s="11" t="s">
        <v>0</v>
      </c>
      <c r="L93" s="252">
        <v>335</v>
      </c>
      <c r="M93" s="21">
        <v>1.3</v>
      </c>
      <c r="N93" s="21">
        <v>0.4</v>
      </c>
      <c r="P93" s="11" t="s">
        <v>4167</v>
      </c>
      <c r="Q93" s="11"/>
      <c r="S93" s="21">
        <f>IF(P93='Menu tendina'!A$5,0,IF(P93='Menu tendina'!A$4,'4. Telecom lire'!N93/2,IF(P93='Menu tendina'!A$3,'4. Telecom lire'!N93,IF(P93='Menu tendina'!A$2,'4. Telecom lire'!M93,0))))</f>
        <v>1.3</v>
      </c>
    </row>
    <row r="94" spans="1:19" x14ac:dyDescent="0.25">
      <c r="A94" s="9" t="s">
        <v>7621</v>
      </c>
      <c r="B94" s="9" t="s">
        <v>4943</v>
      </c>
      <c r="C94" s="11">
        <v>484</v>
      </c>
      <c r="D94" s="11">
        <v>2537</v>
      </c>
      <c r="E94" s="11">
        <v>89</v>
      </c>
      <c r="F94" s="13">
        <v>5000</v>
      </c>
      <c r="G94" s="14" t="s">
        <v>935</v>
      </c>
      <c r="H94" s="9" t="s">
        <v>1023</v>
      </c>
      <c r="I94" s="9" t="s">
        <v>112</v>
      </c>
      <c r="J94" s="9"/>
      <c r="K94" s="11" t="s">
        <v>0</v>
      </c>
      <c r="L94" s="252">
        <v>335</v>
      </c>
      <c r="M94" s="21">
        <v>1.3</v>
      </c>
      <c r="N94" s="21">
        <v>0.4</v>
      </c>
      <c r="P94" s="11" t="s">
        <v>4167</v>
      </c>
      <c r="Q94" s="11"/>
      <c r="S94" s="21">
        <f>IF(P94='Menu tendina'!A$5,0,IF(P94='Menu tendina'!A$4,'4. Telecom lire'!N94/2,IF(P94='Menu tendina'!A$3,'4. Telecom lire'!N94,IF(P94='Menu tendina'!A$2,'4. Telecom lire'!M94,0))))</f>
        <v>1.3</v>
      </c>
    </row>
    <row r="95" spans="1:19" x14ac:dyDescent="0.25">
      <c r="A95" s="9" t="s">
        <v>7621</v>
      </c>
      <c r="B95" s="9" t="s">
        <v>4943</v>
      </c>
      <c r="C95" s="11">
        <v>485</v>
      </c>
      <c r="D95" s="11">
        <v>2540</v>
      </c>
      <c r="E95" s="11">
        <v>90</v>
      </c>
      <c r="F95" s="13">
        <v>5000</v>
      </c>
      <c r="G95" s="14" t="s">
        <v>935</v>
      </c>
      <c r="H95" s="9" t="s">
        <v>1023</v>
      </c>
      <c r="I95" s="9" t="s">
        <v>112</v>
      </c>
      <c r="J95" s="9"/>
      <c r="K95" s="11" t="s">
        <v>0</v>
      </c>
      <c r="L95" s="252">
        <v>335</v>
      </c>
      <c r="M95" s="21">
        <v>1.3</v>
      </c>
      <c r="N95" s="21">
        <v>0.4</v>
      </c>
      <c r="P95" s="11" t="s">
        <v>4167</v>
      </c>
      <c r="Q95" s="11"/>
      <c r="S95" s="21">
        <f>IF(P95='Menu tendina'!A$5,0,IF(P95='Menu tendina'!A$4,'4. Telecom lire'!N95/2,IF(P95='Menu tendina'!A$3,'4. Telecom lire'!N95,IF(P95='Menu tendina'!A$2,'4. Telecom lire'!M95,0))))</f>
        <v>1.3</v>
      </c>
    </row>
    <row r="96" spans="1:19" x14ac:dyDescent="0.25">
      <c r="A96" s="9" t="s">
        <v>7621</v>
      </c>
      <c r="B96" s="9" t="s">
        <v>4943</v>
      </c>
      <c r="C96" s="11">
        <v>486</v>
      </c>
      <c r="D96" s="11">
        <v>2539</v>
      </c>
      <c r="E96" s="11">
        <v>91</v>
      </c>
      <c r="F96" s="13">
        <v>5000</v>
      </c>
      <c r="G96" s="14" t="s">
        <v>935</v>
      </c>
      <c r="H96" s="9" t="s">
        <v>1023</v>
      </c>
      <c r="I96" s="9" t="s">
        <v>112</v>
      </c>
      <c r="J96" s="9"/>
      <c r="K96" s="11" t="s">
        <v>0</v>
      </c>
      <c r="L96" s="252">
        <v>335</v>
      </c>
      <c r="M96" s="21">
        <v>1.3</v>
      </c>
      <c r="N96" s="21">
        <v>0.4</v>
      </c>
      <c r="P96" s="11" t="s">
        <v>4167</v>
      </c>
      <c r="Q96" s="11"/>
      <c r="S96" s="21">
        <f>IF(P96='Menu tendina'!A$5,0,IF(P96='Menu tendina'!A$4,'4. Telecom lire'!N96/2,IF(P96='Menu tendina'!A$3,'4. Telecom lire'!N96,IF(P96='Menu tendina'!A$2,'4. Telecom lire'!M96,0))))</f>
        <v>1.3</v>
      </c>
    </row>
    <row r="97" spans="1:19" x14ac:dyDescent="0.25">
      <c r="A97" s="9" t="s">
        <v>7621</v>
      </c>
      <c r="B97" s="9" t="s">
        <v>4943</v>
      </c>
      <c r="C97" s="11">
        <v>487</v>
      </c>
      <c r="D97" s="11">
        <v>2541</v>
      </c>
      <c r="E97" s="11">
        <v>92</v>
      </c>
      <c r="F97" s="13">
        <v>10000</v>
      </c>
      <c r="G97" s="14" t="s">
        <v>935</v>
      </c>
      <c r="H97" s="9" t="s">
        <v>1023</v>
      </c>
      <c r="I97" s="9" t="s">
        <v>112</v>
      </c>
      <c r="J97" s="9"/>
      <c r="K97" s="11" t="s">
        <v>0</v>
      </c>
      <c r="L97" s="252">
        <v>335</v>
      </c>
      <c r="M97" s="21">
        <v>1.3</v>
      </c>
      <c r="N97" s="21">
        <v>0.4</v>
      </c>
      <c r="P97" s="11" t="s">
        <v>4167</v>
      </c>
      <c r="Q97" s="11"/>
      <c r="S97" s="21">
        <f>IF(P97='Menu tendina'!A$5,0,IF(P97='Menu tendina'!A$4,'4. Telecom lire'!N97/2,IF(P97='Menu tendina'!A$3,'4. Telecom lire'!N97,IF(P97='Menu tendina'!A$2,'4. Telecom lire'!M97,0))))</f>
        <v>1.3</v>
      </c>
    </row>
    <row r="98" spans="1:19" x14ac:dyDescent="0.25">
      <c r="A98" s="9" t="s">
        <v>7621</v>
      </c>
      <c r="B98" s="9" t="s">
        <v>4943</v>
      </c>
      <c r="C98" s="11">
        <v>488</v>
      </c>
      <c r="D98" s="11">
        <v>2543</v>
      </c>
      <c r="E98" s="11">
        <v>93</v>
      </c>
      <c r="F98" s="13">
        <v>10000</v>
      </c>
      <c r="G98" s="14" t="s">
        <v>935</v>
      </c>
      <c r="H98" s="9" t="s">
        <v>1023</v>
      </c>
      <c r="I98" s="9" t="s">
        <v>112</v>
      </c>
      <c r="J98" s="9"/>
      <c r="K98" s="11" t="s">
        <v>0</v>
      </c>
      <c r="L98" s="252">
        <v>335</v>
      </c>
      <c r="M98" s="21">
        <v>1.3</v>
      </c>
      <c r="N98" s="21">
        <v>0.4</v>
      </c>
      <c r="P98" s="11" t="s">
        <v>4167</v>
      </c>
      <c r="Q98" s="11"/>
      <c r="S98" s="21">
        <f>IF(P98='Menu tendina'!A$5,0,IF(P98='Menu tendina'!A$4,'4. Telecom lire'!N98/2,IF(P98='Menu tendina'!A$3,'4. Telecom lire'!N98,IF(P98='Menu tendina'!A$2,'4. Telecom lire'!M98,0))))</f>
        <v>1.3</v>
      </c>
    </row>
    <row r="99" spans="1:19" x14ac:dyDescent="0.25">
      <c r="A99" s="9" t="s">
        <v>7621</v>
      </c>
      <c r="B99" s="9" t="s">
        <v>4943</v>
      </c>
      <c r="C99" s="11">
        <v>489</v>
      </c>
      <c r="D99" s="11">
        <v>2542</v>
      </c>
      <c r="E99" s="11">
        <v>94</v>
      </c>
      <c r="F99" s="13">
        <v>10000</v>
      </c>
      <c r="G99" s="14" t="s">
        <v>935</v>
      </c>
      <c r="H99" s="9" t="s">
        <v>1023</v>
      </c>
      <c r="I99" s="9" t="s">
        <v>112</v>
      </c>
      <c r="J99" s="9"/>
      <c r="K99" s="11" t="s">
        <v>0</v>
      </c>
      <c r="L99" s="252">
        <v>335</v>
      </c>
      <c r="M99" s="21">
        <v>1.3</v>
      </c>
      <c r="N99" s="21">
        <v>0.4</v>
      </c>
      <c r="P99" s="11" t="s">
        <v>4167</v>
      </c>
      <c r="Q99" s="11"/>
      <c r="S99" s="21">
        <f>IF(P99='Menu tendina'!A$5,0,IF(P99='Menu tendina'!A$4,'4. Telecom lire'!N99/2,IF(P99='Menu tendina'!A$3,'4. Telecom lire'!N99,IF(P99='Menu tendina'!A$2,'4. Telecom lire'!M99,0))))</f>
        <v>1.3</v>
      </c>
    </row>
    <row r="100" spans="1:19" x14ac:dyDescent="0.25">
      <c r="A100" s="9" t="s">
        <v>7621</v>
      </c>
      <c r="B100" s="9" t="s">
        <v>4943</v>
      </c>
      <c r="C100" s="11">
        <v>490</v>
      </c>
      <c r="D100" s="11">
        <v>2544</v>
      </c>
      <c r="E100" s="11">
        <v>95</v>
      </c>
      <c r="F100" s="13">
        <v>10000</v>
      </c>
      <c r="G100" s="14" t="s">
        <v>935</v>
      </c>
      <c r="H100" s="9" t="s">
        <v>1023</v>
      </c>
      <c r="I100" s="9" t="s">
        <v>112</v>
      </c>
      <c r="J100" s="9"/>
      <c r="K100" s="11" t="s">
        <v>0</v>
      </c>
      <c r="L100" s="252">
        <v>335</v>
      </c>
      <c r="M100" s="21">
        <v>1.3</v>
      </c>
      <c r="N100" s="21">
        <v>0.4</v>
      </c>
      <c r="P100" s="11" t="s">
        <v>4167</v>
      </c>
      <c r="Q100" s="11"/>
      <c r="S100" s="21">
        <f>IF(P100='Menu tendina'!A$5,0,IF(P100='Menu tendina'!A$4,'4. Telecom lire'!N100/2,IF(P100='Menu tendina'!A$3,'4. Telecom lire'!N100,IF(P100='Menu tendina'!A$2,'4. Telecom lire'!M100,0))))</f>
        <v>1.3</v>
      </c>
    </row>
    <row r="101" spans="1:19" x14ac:dyDescent="0.25">
      <c r="A101" s="9" t="s">
        <v>7621</v>
      </c>
      <c r="B101" s="9" t="s">
        <v>4943</v>
      </c>
      <c r="C101" s="11">
        <v>491</v>
      </c>
      <c r="D101" s="11">
        <v>2547</v>
      </c>
      <c r="E101" s="11">
        <v>96</v>
      </c>
      <c r="F101" s="13">
        <v>5000</v>
      </c>
      <c r="G101" s="14" t="s">
        <v>935</v>
      </c>
      <c r="H101" s="9" t="s">
        <v>1422</v>
      </c>
      <c r="I101" s="9" t="s">
        <v>112</v>
      </c>
      <c r="J101" s="9"/>
      <c r="K101" s="11" t="s">
        <v>0</v>
      </c>
      <c r="L101" s="252">
        <v>40</v>
      </c>
      <c r="M101" s="21">
        <v>4</v>
      </c>
      <c r="N101" s="21">
        <v>2.5</v>
      </c>
      <c r="P101" s="11" t="s">
        <v>4167</v>
      </c>
      <c r="Q101" s="11"/>
      <c r="S101" s="21">
        <f>IF(P101='Menu tendina'!A$5,0,IF(P101='Menu tendina'!A$4,'4. Telecom lire'!N101/2,IF(P101='Menu tendina'!A$3,'4. Telecom lire'!N101,IF(P101='Menu tendina'!A$2,'4. Telecom lire'!M101,0))))</f>
        <v>4</v>
      </c>
    </row>
    <row r="102" spans="1:19" x14ac:dyDescent="0.25">
      <c r="A102" s="9" t="s">
        <v>7621</v>
      </c>
      <c r="B102" s="9" t="s">
        <v>4943</v>
      </c>
      <c r="C102" s="11">
        <v>492</v>
      </c>
      <c r="D102" s="11">
        <v>2546</v>
      </c>
      <c r="E102" s="11">
        <v>97</v>
      </c>
      <c r="F102" s="13">
        <v>5000</v>
      </c>
      <c r="G102" s="14" t="s">
        <v>935</v>
      </c>
      <c r="H102" s="9" t="s">
        <v>1422</v>
      </c>
      <c r="I102" s="9" t="s">
        <v>112</v>
      </c>
      <c r="J102" s="9"/>
      <c r="K102" s="11" t="s">
        <v>0</v>
      </c>
      <c r="L102" s="252">
        <v>40</v>
      </c>
      <c r="M102" s="21">
        <v>4</v>
      </c>
      <c r="N102" s="21">
        <v>2.5</v>
      </c>
      <c r="P102" s="11" t="s">
        <v>4167</v>
      </c>
      <c r="Q102" s="11"/>
      <c r="S102" s="21">
        <f>IF(P102='Menu tendina'!A$5,0,IF(P102='Menu tendina'!A$4,'4. Telecom lire'!N102/2,IF(P102='Menu tendina'!A$3,'4. Telecom lire'!N102,IF(P102='Menu tendina'!A$2,'4. Telecom lire'!M102,0))))</f>
        <v>4</v>
      </c>
    </row>
    <row r="103" spans="1:19" x14ac:dyDescent="0.25">
      <c r="A103" s="9" t="s">
        <v>7621</v>
      </c>
      <c r="B103" s="9" t="s">
        <v>4943</v>
      </c>
      <c r="C103" s="11">
        <v>493</v>
      </c>
      <c r="D103" s="11">
        <v>2548</v>
      </c>
      <c r="E103" s="11">
        <v>98</v>
      </c>
      <c r="F103" s="13">
        <v>5000</v>
      </c>
      <c r="G103" s="14" t="s">
        <v>935</v>
      </c>
      <c r="H103" s="9" t="s">
        <v>1422</v>
      </c>
      <c r="I103" s="9" t="s">
        <v>112</v>
      </c>
      <c r="J103" s="9"/>
      <c r="K103" s="11" t="s">
        <v>0</v>
      </c>
      <c r="L103" s="252">
        <v>40</v>
      </c>
      <c r="M103" s="21">
        <v>4</v>
      </c>
      <c r="N103" s="21">
        <v>2.5</v>
      </c>
      <c r="P103" s="11" t="s">
        <v>4167</v>
      </c>
      <c r="Q103" s="11"/>
      <c r="S103" s="21">
        <f>IF(P103='Menu tendina'!A$5,0,IF(P103='Menu tendina'!A$4,'4. Telecom lire'!N103/2,IF(P103='Menu tendina'!A$3,'4. Telecom lire'!N103,IF(P103='Menu tendina'!A$2,'4. Telecom lire'!M103,0))))</f>
        <v>4</v>
      </c>
    </row>
    <row r="104" spans="1:19" x14ac:dyDescent="0.25">
      <c r="A104" s="9" t="s">
        <v>7621</v>
      </c>
      <c r="B104" s="9" t="s">
        <v>4943</v>
      </c>
      <c r="C104" s="11">
        <v>494</v>
      </c>
      <c r="D104" s="11">
        <v>2549</v>
      </c>
      <c r="E104" s="11">
        <v>99</v>
      </c>
      <c r="F104" s="13">
        <v>5000</v>
      </c>
      <c r="G104" s="14" t="s">
        <v>935</v>
      </c>
      <c r="H104" s="9" t="s">
        <v>1422</v>
      </c>
      <c r="I104" s="9" t="s">
        <v>112</v>
      </c>
      <c r="J104" s="9"/>
      <c r="K104" s="11" t="s">
        <v>0</v>
      </c>
      <c r="L104" s="252">
        <v>40</v>
      </c>
      <c r="M104" s="21">
        <v>4</v>
      </c>
      <c r="N104" s="21">
        <v>2.5</v>
      </c>
      <c r="P104" s="11" t="s">
        <v>4167</v>
      </c>
      <c r="Q104" s="11"/>
      <c r="S104" s="21">
        <f>IF(P104='Menu tendina'!A$5,0,IF(P104='Menu tendina'!A$4,'4. Telecom lire'!N104/2,IF(P104='Menu tendina'!A$3,'4. Telecom lire'!N104,IF(P104='Menu tendina'!A$2,'4. Telecom lire'!M104,0))))</f>
        <v>4</v>
      </c>
    </row>
    <row r="105" spans="1:19" x14ac:dyDescent="0.25">
      <c r="A105" s="9" t="s">
        <v>7621</v>
      </c>
      <c r="B105" s="9" t="s">
        <v>4943</v>
      </c>
      <c r="C105" s="11">
        <v>495</v>
      </c>
      <c r="D105" s="11">
        <v>2557</v>
      </c>
      <c r="E105" s="11">
        <v>108</v>
      </c>
      <c r="F105" s="13">
        <v>5000</v>
      </c>
      <c r="G105" s="14" t="s">
        <v>1006</v>
      </c>
      <c r="H105" s="9" t="s">
        <v>1424</v>
      </c>
      <c r="I105" s="9" t="s">
        <v>112</v>
      </c>
      <c r="J105" s="9"/>
      <c r="K105" s="11" t="s">
        <v>0</v>
      </c>
      <c r="L105" s="252">
        <v>18000</v>
      </c>
      <c r="M105" s="21">
        <v>1</v>
      </c>
      <c r="N105" s="21">
        <v>0.2</v>
      </c>
      <c r="P105" s="11" t="s">
        <v>4167</v>
      </c>
      <c r="Q105" s="11"/>
      <c r="S105" s="21">
        <f>IF(P105='Menu tendina'!A$5,0,IF(P105='Menu tendina'!A$4,'4. Telecom lire'!N105/2,IF(P105='Menu tendina'!A$3,'4. Telecom lire'!N105,IF(P105='Menu tendina'!A$2,'4. Telecom lire'!M105,0))))</f>
        <v>1</v>
      </c>
    </row>
    <row r="106" spans="1:19" x14ac:dyDescent="0.25">
      <c r="A106" s="9" t="s">
        <v>7621</v>
      </c>
      <c r="B106" s="9" t="s">
        <v>4943</v>
      </c>
      <c r="C106" s="11">
        <v>496</v>
      </c>
      <c r="D106" s="11">
        <v>2558</v>
      </c>
      <c r="E106" s="11">
        <v>109</v>
      </c>
      <c r="F106" s="13">
        <v>10000</v>
      </c>
      <c r="G106" s="14" t="s">
        <v>1006</v>
      </c>
      <c r="H106" s="9" t="s">
        <v>1424</v>
      </c>
      <c r="I106" s="9" t="s">
        <v>797</v>
      </c>
      <c r="J106" s="9"/>
      <c r="K106" s="11" t="s">
        <v>0</v>
      </c>
      <c r="L106" s="252">
        <v>15000</v>
      </c>
      <c r="M106" s="21">
        <v>1</v>
      </c>
      <c r="N106" s="21">
        <v>0.2</v>
      </c>
      <c r="P106" s="11" t="s">
        <v>4167</v>
      </c>
      <c r="Q106" s="11"/>
      <c r="S106" s="21">
        <f>IF(P106='Menu tendina'!A$5,0,IF(P106='Menu tendina'!A$4,'4. Telecom lire'!N106/2,IF(P106='Menu tendina'!A$3,'4. Telecom lire'!N106,IF(P106='Menu tendina'!A$2,'4. Telecom lire'!M106,0))))</f>
        <v>1</v>
      </c>
    </row>
    <row r="107" spans="1:19" x14ac:dyDescent="0.25">
      <c r="A107" s="9" t="s">
        <v>7621</v>
      </c>
      <c r="B107" s="9" t="s">
        <v>4943</v>
      </c>
      <c r="C107" s="11">
        <v>497</v>
      </c>
      <c r="D107" s="11">
        <v>2559</v>
      </c>
      <c r="E107" s="11">
        <v>110</v>
      </c>
      <c r="F107" s="13">
        <v>15000</v>
      </c>
      <c r="G107" s="14" t="s">
        <v>1006</v>
      </c>
      <c r="H107" s="9" t="s">
        <v>1424</v>
      </c>
      <c r="I107" s="9" t="s">
        <v>1368</v>
      </c>
      <c r="J107" s="9"/>
      <c r="K107" s="11" t="s">
        <v>0</v>
      </c>
      <c r="L107" s="252">
        <v>1000</v>
      </c>
      <c r="M107" s="21">
        <v>1</v>
      </c>
      <c r="N107" s="21">
        <v>0.2</v>
      </c>
      <c r="P107" s="11" t="s">
        <v>4167</v>
      </c>
      <c r="Q107" s="11"/>
      <c r="S107" s="21">
        <f>IF(P107='Menu tendina'!A$5,0,IF(P107='Menu tendina'!A$4,'4. Telecom lire'!N107/2,IF(P107='Menu tendina'!A$3,'4. Telecom lire'!N107,IF(P107='Menu tendina'!A$2,'4. Telecom lire'!M107,0))))</f>
        <v>1</v>
      </c>
    </row>
    <row r="108" spans="1:19" x14ac:dyDescent="0.25">
      <c r="A108" s="9" t="s">
        <v>7621</v>
      </c>
      <c r="B108" s="9" t="s">
        <v>4943</v>
      </c>
      <c r="C108" s="11">
        <v>498</v>
      </c>
      <c r="D108" s="11">
        <v>2560</v>
      </c>
      <c r="E108" s="11">
        <v>111</v>
      </c>
      <c r="F108" s="13">
        <v>5000</v>
      </c>
      <c r="G108" s="14" t="s">
        <v>1006</v>
      </c>
      <c r="H108" s="9" t="s">
        <v>1425</v>
      </c>
      <c r="I108" s="9" t="s">
        <v>112</v>
      </c>
      <c r="J108" s="9"/>
      <c r="K108" s="11" t="s">
        <v>0</v>
      </c>
      <c r="L108" s="252">
        <v>75</v>
      </c>
      <c r="M108" s="21">
        <v>1.5</v>
      </c>
      <c r="N108" s="21">
        <v>0.8</v>
      </c>
      <c r="P108" s="11" t="s">
        <v>4167</v>
      </c>
      <c r="Q108" s="11"/>
      <c r="S108" s="21">
        <f>IF(P108='Menu tendina'!A$5,0,IF(P108='Menu tendina'!A$4,'4. Telecom lire'!N108/2,IF(P108='Menu tendina'!A$3,'4. Telecom lire'!N108,IF(P108='Menu tendina'!A$2,'4. Telecom lire'!M108,0))))</f>
        <v>1.5</v>
      </c>
    </row>
    <row r="109" spans="1:19" x14ac:dyDescent="0.25">
      <c r="A109" s="9" t="s">
        <v>7621</v>
      </c>
      <c r="B109" s="9" t="s">
        <v>4943</v>
      </c>
      <c r="C109" s="11">
        <v>499</v>
      </c>
      <c r="D109" s="11">
        <v>2561</v>
      </c>
      <c r="E109" s="11">
        <v>112</v>
      </c>
      <c r="F109" s="13">
        <v>10000</v>
      </c>
      <c r="G109" s="14" t="s">
        <v>1006</v>
      </c>
      <c r="H109" s="9" t="s">
        <v>1425</v>
      </c>
      <c r="I109" s="9" t="s">
        <v>112</v>
      </c>
      <c r="J109" s="9"/>
      <c r="K109" s="11" t="s">
        <v>0</v>
      </c>
      <c r="L109" s="252">
        <v>75</v>
      </c>
      <c r="M109" s="21">
        <v>1.5</v>
      </c>
      <c r="N109" s="21">
        <v>0.8</v>
      </c>
      <c r="P109" s="11" t="s">
        <v>4167</v>
      </c>
      <c r="Q109" s="11"/>
      <c r="S109" s="21">
        <f>IF(P109='Menu tendina'!A$5,0,IF(P109='Menu tendina'!A$4,'4. Telecom lire'!N109/2,IF(P109='Menu tendina'!A$3,'4. Telecom lire'!N109,IF(P109='Menu tendina'!A$2,'4. Telecom lire'!M109,0))))</f>
        <v>1.5</v>
      </c>
    </row>
    <row r="110" spans="1:19" x14ac:dyDescent="0.25">
      <c r="A110" s="9" t="s">
        <v>7621</v>
      </c>
      <c r="B110" s="9" t="s">
        <v>4943</v>
      </c>
      <c r="C110" s="11">
        <v>500</v>
      </c>
      <c r="D110" s="11">
        <v>2562</v>
      </c>
      <c r="E110" s="11">
        <v>114</v>
      </c>
      <c r="F110" s="13">
        <v>10000</v>
      </c>
      <c r="G110" s="14" t="s">
        <v>1006</v>
      </c>
      <c r="H110" s="9" t="s">
        <v>1426</v>
      </c>
      <c r="I110" s="9" t="s">
        <v>797</v>
      </c>
      <c r="J110" s="9"/>
      <c r="K110" s="11" t="s">
        <v>0</v>
      </c>
      <c r="L110" s="252">
        <v>150</v>
      </c>
      <c r="M110" s="21">
        <v>1.5</v>
      </c>
      <c r="N110" s="21">
        <v>0.6</v>
      </c>
      <c r="P110" s="11" t="s">
        <v>4167</v>
      </c>
      <c r="Q110" s="11"/>
      <c r="S110" s="21">
        <f>IF(P110='Menu tendina'!A$5,0,IF(P110='Menu tendina'!A$4,'4. Telecom lire'!N110/2,IF(P110='Menu tendina'!A$3,'4. Telecom lire'!N110,IF(P110='Menu tendina'!A$2,'4. Telecom lire'!M110,0))))</f>
        <v>1.5</v>
      </c>
    </row>
    <row r="111" spans="1:19" x14ac:dyDescent="0.25">
      <c r="A111" s="9" t="s">
        <v>7621</v>
      </c>
      <c r="B111" s="9" t="s">
        <v>4943</v>
      </c>
      <c r="C111" s="11">
        <v>501</v>
      </c>
      <c r="D111" s="11">
        <v>2556</v>
      </c>
      <c r="E111" s="11">
        <v>115</v>
      </c>
      <c r="F111" s="13">
        <v>5000</v>
      </c>
      <c r="G111" s="14" t="s">
        <v>1006</v>
      </c>
      <c r="H111" s="9" t="s">
        <v>1427</v>
      </c>
      <c r="I111" s="9" t="s">
        <v>112</v>
      </c>
      <c r="J111" s="9"/>
      <c r="K111" s="11" t="s">
        <v>0</v>
      </c>
      <c r="L111" s="252">
        <v>205</v>
      </c>
      <c r="M111" s="21">
        <v>1.5</v>
      </c>
      <c r="N111" s="21">
        <v>0.6</v>
      </c>
      <c r="P111" s="11" t="s">
        <v>4167</v>
      </c>
      <c r="Q111" s="11"/>
      <c r="S111" s="21">
        <f>IF(P111='Menu tendina'!A$5,0,IF(P111='Menu tendina'!A$4,'4. Telecom lire'!N111/2,IF(P111='Menu tendina'!A$3,'4. Telecom lire'!N111,IF(P111='Menu tendina'!A$2,'4. Telecom lire'!M111,0))))</f>
        <v>1.5</v>
      </c>
    </row>
    <row r="112" spans="1:19" x14ac:dyDescent="0.25">
      <c r="A112" s="9" t="s">
        <v>7621</v>
      </c>
      <c r="B112" s="9" t="s">
        <v>4943</v>
      </c>
      <c r="C112" s="11">
        <v>502</v>
      </c>
      <c r="D112" s="11">
        <v>2550</v>
      </c>
      <c r="E112" s="11">
        <v>116</v>
      </c>
      <c r="F112" s="13">
        <v>10000</v>
      </c>
      <c r="G112" s="14" t="s">
        <v>1006</v>
      </c>
      <c r="H112" s="9" t="s">
        <v>1428</v>
      </c>
      <c r="I112" s="9" t="s">
        <v>112</v>
      </c>
      <c r="J112" s="9"/>
      <c r="K112" s="11" t="s">
        <v>0</v>
      </c>
      <c r="L112" s="252">
        <v>40</v>
      </c>
      <c r="M112" s="21">
        <v>1.5</v>
      </c>
      <c r="N112" s="21">
        <v>1</v>
      </c>
      <c r="P112" s="11" t="s">
        <v>4167</v>
      </c>
      <c r="Q112" s="11"/>
      <c r="S112" s="21">
        <f>IF(P112='Menu tendina'!A$5,0,IF(P112='Menu tendina'!A$4,'4. Telecom lire'!N112/2,IF(P112='Menu tendina'!A$3,'4. Telecom lire'!N112,IF(P112='Menu tendina'!A$2,'4. Telecom lire'!M112,0))))</f>
        <v>1.5</v>
      </c>
    </row>
    <row r="113" spans="1:19" x14ac:dyDescent="0.25">
      <c r="A113" s="9" t="s">
        <v>7621</v>
      </c>
      <c r="B113" s="9" t="s">
        <v>4943</v>
      </c>
      <c r="C113" s="11">
        <v>503</v>
      </c>
      <c r="D113" s="11">
        <v>2555</v>
      </c>
      <c r="E113" s="11">
        <v>117</v>
      </c>
      <c r="F113" s="13">
        <v>5000</v>
      </c>
      <c r="G113" s="14" t="s">
        <v>1006</v>
      </c>
      <c r="H113" s="9" t="s">
        <v>1429</v>
      </c>
      <c r="I113" s="9" t="s">
        <v>797</v>
      </c>
      <c r="J113" s="9"/>
      <c r="K113" s="11" t="s">
        <v>0</v>
      </c>
      <c r="L113" s="252">
        <v>75</v>
      </c>
      <c r="M113" s="21">
        <v>1.5</v>
      </c>
      <c r="N113" s="21">
        <v>0.8</v>
      </c>
      <c r="P113" s="11" t="s">
        <v>4167</v>
      </c>
      <c r="Q113" s="11"/>
      <c r="S113" s="21">
        <f>IF(P113='Menu tendina'!A$5,0,IF(P113='Menu tendina'!A$4,'4. Telecom lire'!N113/2,IF(P113='Menu tendina'!A$3,'4. Telecom lire'!N113,IF(P113='Menu tendina'!A$2,'4. Telecom lire'!M113,0))))</f>
        <v>1.5</v>
      </c>
    </row>
    <row r="114" spans="1:19" x14ac:dyDescent="0.25">
      <c r="A114" s="9" t="s">
        <v>7621</v>
      </c>
      <c r="B114" s="9" t="s">
        <v>4943</v>
      </c>
      <c r="C114" s="11">
        <v>504</v>
      </c>
      <c r="D114" s="11">
        <v>2553</v>
      </c>
      <c r="E114" s="11">
        <v>118</v>
      </c>
      <c r="F114" s="13">
        <v>5000</v>
      </c>
      <c r="G114" s="14" t="s">
        <v>1006</v>
      </c>
      <c r="H114" s="9" t="s">
        <v>1430</v>
      </c>
      <c r="I114" s="9" t="s">
        <v>797</v>
      </c>
      <c r="J114" s="9"/>
      <c r="K114" s="11" t="s">
        <v>0</v>
      </c>
      <c r="L114" s="252">
        <v>130</v>
      </c>
      <c r="M114" s="21">
        <v>1.5</v>
      </c>
      <c r="N114" s="21">
        <v>0.6</v>
      </c>
      <c r="P114" s="11" t="s">
        <v>4167</v>
      </c>
      <c r="Q114" s="11"/>
      <c r="S114" s="21">
        <f>IF(P114='Menu tendina'!A$5,0,IF(P114='Menu tendina'!A$4,'4. Telecom lire'!N114/2,IF(P114='Menu tendina'!A$3,'4. Telecom lire'!N114,IF(P114='Menu tendina'!A$2,'4. Telecom lire'!M114,0))))</f>
        <v>1.5</v>
      </c>
    </row>
    <row r="115" spans="1:19" x14ac:dyDescent="0.25">
      <c r="A115" s="9" t="s">
        <v>7621</v>
      </c>
      <c r="B115" s="9" t="s">
        <v>4943</v>
      </c>
      <c r="C115" s="11">
        <v>505</v>
      </c>
      <c r="D115" s="11">
        <v>2554</v>
      </c>
      <c r="E115" s="11">
        <v>119</v>
      </c>
      <c r="F115" s="13">
        <v>10000</v>
      </c>
      <c r="G115" s="14" t="s">
        <v>1006</v>
      </c>
      <c r="H115" s="9" t="s">
        <v>1430</v>
      </c>
      <c r="I115" s="9" t="s">
        <v>797</v>
      </c>
      <c r="J115" s="9"/>
      <c r="K115" s="11" t="s">
        <v>0</v>
      </c>
      <c r="L115" s="252">
        <v>140</v>
      </c>
      <c r="M115" s="21">
        <v>1.5</v>
      </c>
      <c r="N115" s="21">
        <v>0.6</v>
      </c>
      <c r="P115" s="11" t="s">
        <v>4167</v>
      </c>
      <c r="Q115" s="11"/>
      <c r="S115" s="21">
        <f>IF(P115='Menu tendina'!A$5,0,IF(P115='Menu tendina'!A$4,'4. Telecom lire'!N115/2,IF(P115='Menu tendina'!A$3,'4. Telecom lire'!N115,IF(P115='Menu tendina'!A$2,'4. Telecom lire'!M115,0))))</f>
        <v>1.5</v>
      </c>
    </row>
    <row r="116" spans="1:19" x14ac:dyDescent="0.25">
      <c r="A116" s="9" t="s">
        <v>7621</v>
      </c>
      <c r="B116" s="9" t="s">
        <v>4943</v>
      </c>
      <c r="C116" s="11">
        <v>506</v>
      </c>
      <c r="D116" s="11">
        <v>2552</v>
      </c>
      <c r="E116" s="11">
        <v>120</v>
      </c>
      <c r="F116" s="13">
        <v>5000</v>
      </c>
      <c r="G116" s="14" t="s">
        <v>1006</v>
      </c>
      <c r="H116" s="9" t="s">
        <v>1431</v>
      </c>
      <c r="I116" s="9" t="s">
        <v>797</v>
      </c>
      <c r="J116" s="9"/>
      <c r="K116" s="11" t="s">
        <v>0</v>
      </c>
      <c r="L116" s="252">
        <v>40</v>
      </c>
      <c r="M116" s="21">
        <v>1.5</v>
      </c>
      <c r="N116" s="21">
        <v>1</v>
      </c>
      <c r="P116" s="11" t="s">
        <v>4167</v>
      </c>
      <c r="Q116" s="11"/>
      <c r="S116" s="21">
        <f>IF(P116='Menu tendina'!A$5,0,IF(P116='Menu tendina'!A$4,'4. Telecom lire'!N116/2,IF(P116='Menu tendina'!A$3,'4. Telecom lire'!N116,IF(P116='Menu tendina'!A$2,'4. Telecom lire'!M116,0))))</f>
        <v>1.5</v>
      </c>
    </row>
    <row r="117" spans="1:19" x14ac:dyDescent="0.25">
      <c r="A117" s="9" t="s">
        <v>7621</v>
      </c>
      <c r="B117" s="9" t="s">
        <v>4943</v>
      </c>
      <c r="C117" s="11">
        <v>507</v>
      </c>
      <c r="D117" s="11">
        <v>2563</v>
      </c>
      <c r="E117" s="11">
        <v>121</v>
      </c>
      <c r="F117" s="13">
        <v>5000</v>
      </c>
      <c r="G117" s="14" t="s">
        <v>1006</v>
      </c>
      <c r="H117" s="9" t="s">
        <v>1432</v>
      </c>
      <c r="I117" s="9" t="s">
        <v>797</v>
      </c>
      <c r="J117" s="9"/>
      <c r="K117" s="11" t="s">
        <v>0</v>
      </c>
      <c r="L117" s="252">
        <v>65</v>
      </c>
      <c r="M117" s="21">
        <v>1.3</v>
      </c>
      <c r="N117" s="21">
        <v>0.8</v>
      </c>
      <c r="P117" s="11" t="s">
        <v>4167</v>
      </c>
      <c r="Q117" s="11"/>
      <c r="S117" s="21">
        <f>IF(P117='Menu tendina'!A$5,0,IF(P117='Menu tendina'!A$4,'4. Telecom lire'!N117/2,IF(P117='Menu tendina'!A$3,'4. Telecom lire'!N117,IF(P117='Menu tendina'!A$2,'4. Telecom lire'!M117,0))))</f>
        <v>1.3</v>
      </c>
    </row>
    <row r="118" spans="1:19" x14ac:dyDescent="0.25">
      <c r="A118" s="9" t="s">
        <v>7621</v>
      </c>
      <c r="B118" s="9" t="s">
        <v>4943</v>
      </c>
      <c r="C118" s="11">
        <v>508</v>
      </c>
      <c r="D118" s="11">
        <v>2572</v>
      </c>
      <c r="E118" s="11">
        <v>122</v>
      </c>
      <c r="F118" s="13">
        <v>5000</v>
      </c>
      <c r="G118" s="14" t="s">
        <v>1006</v>
      </c>
      <c r="H118" s="9" t="s">
        <v>1433</v>
      </c>
      <c r="I118" s="9" t="s">
        <v>112</v>
      </c>
      <c r="J118" s="9"/>
      <c r="K118" s="11" t="s">
        <v>0</v>
      </c>
      <c r="L118" s="252">
        <v>55</v>
      </c>
      <c r="M118" s="21">
        <v>1.5</v>
      </c>
      <c r="N118" s="21">
        <v>1.2</v>
      </c>
      <c r="P118" s="11" t="s">
        <v>4167</v>
      </c>
      <c r="Q118" s="11"/>
      <c r="S118" s="21">
        <f>IF(P118='Menu tendina'!A$5,0,IF(P118='Menu tendina'!A$4,'4. Telecom lire'!N118/2,IF(P118='Menu tendina'!A$3,'4. Telecom lire'!N118,IF(P118='Menu tendina'!A$2,'4. Telecom lire'!M118,0))))</f>
        <v>1.5</v>
      </c>
    </row>
    <row r="119" spans="1:19" x14ac:dyDescent="0.25">
      <c r="A119" s="9" t="s">
        <v>7621</v>
      </c>
      <c r="B119" s="9" t="s">
        <v>4943</v>
      </c>
      <c r="C119" s="11">
        <v>509</v>
      </c>
      <c r="D119" s="11">
        <v>2573</v>
      </c>
      <c r="E119" s="11">
        <v>123</v>
      </c>
      <c r="F119" s="13">
        <v>5000</v>
      </c>
      <c r="G119" s="14" t="s">
        <v>1006</v>
      </c>
      <c r="H119" s="9" t="s">
        <v>1434</v>
      </c>
      <c r="I119" s="9" t="s">
        <v>112</v>
      </c>
      <c r="J119" s="9"/>
      <c r="K119" s="11" t="s">
        <v>0</v>
      </c>
      <c r="L119" s="252">
        <v>55</v>
      </c>
      <c r="M119" s="21">
        <v>1.5</v>
      </c>
      <c r="N119" s="21">
        <v>1.2</v>
      </c>
      <c r="P119" s="11" t="s">
        <v>4167</v>
      </c>
      <c r="Q119" s="11"/>
      <c r="S119" s="21">
        <f>IF(P119='Menu tendina'!A$5,0,IF(P119='Menu tendina'!A$4,'4. Telecom lire'!N119/2,IF(P119='Menu tendina'!A$3,'4. Telecom lire'!N119,IF(P119='Menu tendina'!A$2,'4. Telecom lire'!M119,0))))</f>
        <v>1.5</v>
      </c>
    </row>
    <row r="120" spans="1:19" x14ac:dyDescent="0.25">
      <c r="A120" s="9" t="s">
        <v>7621</v>
      </c>
      <c r="B120" s="9" t="s">
        <v>4943</v>
      </c>
      <c r="C120" s="11">
        <v>510</v>
      </c>
      <c r="D120" s="11">
        <v>2575</v>
      </c>
      <c r="E120" s="11">
        <v>124</v>
      </c>
      <c r="F120" s="13">
        <v>5000</v>
      </c>
      <c r="G120" s="14" t="s">
        <v>1006</v>
      </c>
      <c r="H120" s="9" t="s">
        <v>1435</v>
      </c>
      <c r="I120" s="9" t="s">
        <v>112</v>
      </c>
      <c r="J120" s="9"/>
      <c r="K120" s="11" t="s">
        <v>0</v>
      </c>
      <c r="L120" s="252">
        <v>55</v>
      </c>
      <c r="M120" s="21">
        <v>1.5</v>
      </c>
      <c r="N120" s="21">
        <v>1.2</v>
      </c>
      <c r="P120" s="11" t="s">
        <v>4167</v>
      </c>
      <c r="Q120" s="11"/>
      <c r="S120" s="21">
        <f>IF(P120='Menu tendina'!A$5,0,IF(P120='Menu tendina'!A$4,'4. Telecom lire'!N120/2,IF(P120='Menu tendina'!A$3,'4. Telecom lire'!N120,IF(P120='Menu tendina'!A$2,'4. Telecom lire'!M120,0))))</f>
        <v>1.5</v>
      </c>
    </row>
    <row r="121" spans="1:19" x14ac:dyDescent="0.25">
      <c r="A121" s="9" t="s">
        <v>7621</v>
      </c>
      <c r="B121" s="9" t="s">
        <v>4943</v>
      </c>
      <c r="C121" s="11">
        <v>511</v>
      </c>
      <c r="D121" s="11">
        <v>2574</v>
      </c>
      <c r="E121" s="11">
        <v>125</v>
      </c>
      <c r="F121" s="13">
        <v>5000</v>
      </c>
      <c r="G121" s="14" t="s">
        <v>1006</v>
      </c>
      <c r="H121" s="9" t="s">
        <v>1436</v>
      </c>
      <c r="I121" s="9" t="s">
        <v>112</v>
      </c>
      <c r="J121" s="9"/>
      <c r="K121" s="11" t="s">
        <v>0</v>
      </c>
      <c r="L121" s="252">
        <v>55</v>
      </c>
      <c r="M121" s="21">
        <v>1.5</v>
      </c>
      <c r="N121" s="21">
        <v>1.2</v>
      </c>
      <c r="P121" s="11" t="s">
        <v>4167</v>
      </c>
      <c r="Q121" s="11"/>
      <c r="S121" s="21">
        <f>IF(P121='Menu tendina'!A$5,0,IF(P121='Menu tendina'!A$4,'4. Telecom lire'!N121/2,IF(P121='Menu tendina'!A$3,'4. Telecom lire'!N121,IF(P121='Menu tendina'!A$2,'4. Telecom lire'!M121,0))))</f>
        <v>1.5</v>
      </c>
    </row>
    <row r="122" spans="1:19" x14ac:dyDescent="0.25">
      <c r="A122" s="9" t="s">
        <v>7621</v>
      </c>
      <c r="B122" s="9" t="s">
        <v>4943</v>
      </c>
      <c r="C122" s="11">
        <v>512</v>
      </c>
      <c r="D122" s="11">
        <v>2567</v>
      </c>
      <c r="E122" s="11">
        <v>130</v>
      </c>
      <c r="F122" s="13">
        <v>5000</v>
      </c>
      <c r="G122" s="14" t="s">
        <v>1006</v>
      </c>
      <c r="H122" s="9" t="s">
        <v>1437</v>
      </c>
      <c r="I122" s="9" t="s">
        <v>112</v>
      </c>
      <c r="J122" s="9"/>
      <c r="K122" s="11" t="s">
        <v>0</v>
      </c>
      <c r="L122" s="252">
        <v>1658</v>
      </c>
      <c r="M122" s="21">
        <v>1</v>
      </c>
      <c r="N122" s="21">
        <v>0.2</v>
      </c>
      <c r="P122" s="11" t="s">
        <v>4167</v>
      </c>
      <c r="Q122" s="11"/>
      <c r="S122" s="21">
        <f>IF(P122='Menu tendina'!A$5,0,IF(P122='Menu tendina'!A$4,'4. Telecom lire'!N122/2,IF(P122='Menu tendina'!A$3,'4. Telecom lire'!N122,IF(P122='Menu tendina'!A$2,'4. Telecom lire'!M122,0))))</f>
        <v>1</v>
      </c>
    </row>
    <row r="123" spans="1:19" x14ac:dyDescent="0.25">
      <c r="A123" s="9" t="s">
        <v>7621</v>
      </c>
      <c r="B123" s="9" t="s">
        <v>4943</v>
      </c>
      <c r="C123" s="11">
        <v>513</v>
      </c>
      <c r="D123" s="11">
        <v>2568</v>
      </c>
      <c r="E123" s="11">
        <v>131</v>
      </c>
      <c r="F123" s="13">
        <v>10000</v>
      </c>
      <c r="G123" s="14" t="s">
        <v>1006</v>
      </c>
      <c r="H123" s="9" t="s">
        <v>1437</v>
      </c>
      <c r="I123" s="9" t="s">
        <v>112</v>
      </c>
      <c r="J123" s="9"/>
      <c r="K123" s="11" t="s">
        <v>0</v>
      </c>
      <c r="L123" s="252">
        <v>1537</v>
      </c>
      <c r="M123" s="21">
        <v>1</v>
      </c>
      <c r="N123" s="21">
        <v>0.2</v>
      </c>
      <c r="P123" s="11" t="s">
        <v>4167</v>
      </c>
      <c r="Q123" s="11"/>
      <c r="S123" s="21">
        <f>IF(P123='Menu tendina'!A$5,0,IF(P123='Menu tendina'!A$4,'4. Telecom lire'!N123/2,IF(P123='Menu tendina'!A$3,'4. Telecom lire'!N123,IF(P123='Menu tendina'!A$2,'4. Telecom lire'!M123,0))))</f>
        <v>1</v>
      </c>
    </row>
    <row r="124" spans="1:19" x14ac:dyDescent="0.25">
      <c r="A124" s="9" t="s">
        <v>7621</v>
      </c>
      <c r="B124" s="9" t="s">
        <v>4943</v>
      </c>
      <c r="C124" s="11">
        <v>514</v>
      </c>
      <c r="D124" s="11">
        <v>2564</v>
      </c>
      <c r="E124" s="11">
        <v>132</v>
      </c>
      <c r="F124" s="13">
        <v>5000</v>
      </c>
      <c r="G124" s="14" t="s">
        <v>1006</v>
      </c>
      <c r="H124" s="9" t="s">
        <v>1438</v>
      </c>
      <c r="I124" s="9" t="s">
        <v>1368</v>
      </c>
      <c r="J124" s="9"/>
      <c r="K124" s="11" t="s">
        <v>0</v>
      </c>
      <c r="L124" s="252">
        <v>130</v>
      </c>
      <c r="M124" s="21">
        <v>1.2</v>
      </c>
      <c r="N124" s="21">
        <v>0.6</v>
      </c>
      <c r="P124" s="11" t="s">
        <v>4167</v>
      </c>
      <c r="Q124" s="11"/>
      <c r="S124" s="21">
        <f>IF(P124='Menu tendina'!A$5,0,IF(P124='Menu tendina'!A$4,'4. Telecom lire'!N124/2,IF(P124='Menu tendina'!A$3,'4. Telecom lire'!N124,IF(P124='Menu tendina'!A$2,'4. Telecom lire'!M124,0))))</f>
        <v>1.2</v>
      </c>
    </row>
    <row r="125" spans="1:19" x14ac:dyDescent="0.25">
      <c r="A125" s="9" t="s">
        <v>7621</v>
      </c>
      <c r="B125" s="9" t="s">
        <v>4943</v>
      </c>
      <c r="C125" s="11">
        <v>515</v>
      </c>
      <c r="D125" s="11">
        <v>2565</v>
      </c>
      <c r="E125" s="11">
        <v>133</v>
      </c>
      <c r="F125" s="13">
        <v>10000</v>
      </c>
      <c r="G125" s="14" t="s">
        <v>1006</v>
      </c>
      <c r="H125" s="9" t="s">
        <v>1438</v>
      </c>
      <c r="I125" s="9" t="s">
        <v>1368</v>
      </c>
      <c r="J125" s="9"/>
      <c r="K125" s="11" t="s">
        <v>0</v>
      </c>
      <c r="L125" s="252">
        <v>190</v>
      </c>
      <c r="M125" s="21">
        <v>1.2</v>
      </c>
      <c r="N125" s="21">
        <v>0.6</v>
      </c>
      <c r="P125" s="11" t="s">
        <v>4167</v>
      </c>
      <c r="Q125" s="11"/>
      <c r="S125" s="21">
        <f>IF(P125='Menu tendina'!A$5,0,IF(P125='Menu tendina'!A$4,'4. Telecom lire'!N125/2,IF(P125='Menu tendina'!A$3,'4. Telecom lire'!N125,IF(P125='Menu tendina'!A$2,'4. Telecom lire'!M125,0))))</f>
        <v>1.2</v>
      </c>
    </row>
    <row r="126" spans="1:19" x14ac:dyDescent="0.25">
      <c r="A126" s="9" t="s">
        <v>7621</v>
      </c>
      <c r="B126" s="9" t="s">
        <v>4943</v>
      </c>
      <c r="C126" s="11">
        <v>516</v>
      </c>
      <c r="D126" s="11">
        <v>2586</v>
      </c>
      <c r="E126" s="11">
        <v>134</v>
      </c>
      <c r="F126" s="13">
        <v>5000</v>
      </c>
      <c r="G126" s="14" t="s">
        <v>1006</v>
      </c>
      <c r="H126" s="9" t="s">
        <v>1440</v>
      </c>
      <c r="I126" s="9" t="s">
        <v>1368</v>
      </c>
      <c r="J126" s="9"/>
      <c r="K126" s="11" t="s">
        <v>0</v>
      </c>
      <c r="L126" s="252">
        <v>75</v>
      </c>
      <c r="M126" s="21">
        <v>1.4</v>
      </c>
      <c r="N126" s="21">
        <v>0.8</v>
      </c>
      <c r="P126" s="11" t="s">
        <v>4167</v>
      </c>
      <c r="Q126" s="11"/>
      <c r="S126" s="21">
        <f>IF(P126='Menu tendina'!A$5,0,IF(P126='Menu tendina'!A$4,'4. Telecom lire'!N126/2,IF(P126='Menu tendina'!A$3,'4. Telecom lire'!N126,IF(P126='Menu tendina'!A$2,'4. Telecom lire'!M126,0))))</f>
        <v>1.4</v>
      </c>
    </row>
    <row r="127" spans="1:19" x14ac:dyDescent="0.25">
      <c r="A127" s="9" t="s">
        <v>7621</v>
      </c>
      <c r="B127" s="9" t="s">
        <v>4943</v>
      </c>
      <c r="C127" s="11">
        <v>517</v>
      </c>
      <c r="D127" s="11">
        <v>2587</v>
      </c>
      <c r="E127" s="11">
        <v>135</v>
      </c>
      <c r="F127" s="13">
        <v>10000</v>
      </c>
      <c r="G127" s="14" t="s">
        <v>1006</v>
      </c>
      <c r="H127" s="9" t="s">
        <v>1440</v>
      </c>
      <c r="I127" s="9" t="s">
        <v>1368</v>
      </c>
      <c r="J127" s="9"/>
      <c r="K127" s="11" t="s">
        <v>0</v>
      </c>
      <c r="L127" s="252">
        <v>55</v>
      </c>
      <c r="M127" s="21">
        <v>1.4</v>
      </c>
      <c r="N127" s="21">
        <v>0.8</v>
      </c>
      <c r="P127" s="11" t="s">
        <v>4167</v>
      </c>
      <c r="Q127" s="11"/>
      <c r="S127" s="21">
        <f>IF(P127='Menu tendina'!A$5,0,IF(P127='Menu tendina'!A$4,'4. Telecom lire'!N127/2,IF(P127='Menu tendina'!A$3,'4. Telecom lire'!N127,IF(P127='Menu tendina'!A$2,'4. Telecom lire'!M127,0))))</f>
        <v>1.4</v>
      </c>
    </row>
    <row r="128" spans="1:19" x14ac:dyDescent="0.25">
      <c r="A128" s="9" t="s">
        <v>7621</v>
      </c>
      <c r="B128" s="9" t="s">
        <v>4943</v>
      </c>
      <c r="C128" s="11">
        <v>518</v>
      </c>
      <c r="D128" s="11">
        <v>2569</v>
      </c>
      <c r="E128" s="11">
        <v>138</v>
      </c>
      <c r="F128" s="13">
        <v>5000</v>
      </c>
      <c r="G128" s="14" t="s">
        <v>1006</v>
      </c>
      <c r="H128" s="9" t="s">
        <v>1441</v>
      </c>
      <c r="I128" s="9" t="s">
        <v>797</v>
      </c>
      <c r="J128" s="9"/>
      <c r="K128" s="11" t="s">
        <v>0</v>
      </c>
      <c r="L128" s="252">
        <v>332</v>
      </c>
      <c r="M128" s="21">
        <v>1.3</v>
      </c>
      <c r="N128" s="21">
        <v>0.4</v>
      </c>
      <c r="P128" s="11" t="s">
        <v>4167</v>
      </c>
      <c r="Q128" s="11"/>
      <c r="S128" s="21">
        <f>IF(P128='Menu tendina'!A$5,0,IF(P128='Menu tendina'!A$4,'4. Telecom lire'!N128/2,IF(P128='Menu tendina'!A$3,'4. Telecom lire'!N128,IF(P128='Menu tendina'!A$2,'4. Telecom lire'!M128,0))))</f>
        <v>1.3</v>
      </c>
    </row>
    <row r="129" spans="1:19" x14ac:dyDescent="0.25">
      <c r="A129" s="9" t="s">
        <v>7621</v>
      </c>
      <c r="B129" s="9" t="s">
        <v>4943</v>
      </c>
      <c r="C129" s="11">
        <v>519</v>
      </c>
      <c r="D129" s="11">
        <v>2570</v>
      </c>
      <c r="E129" s="11">
        <v>136</v>
      </c>
      <c r="F129" s="13">
        <v>5000</v>
      </c>
      <c r="G129" s="14" t="s">
        <v>1006</v>
      </c>
      <c r="H129" s="9" t="s">
        <v>1442</v>
      </c>
      <c r="I129" s="9" t="s">
        <v>1368</v>
      </c>
      <c r="J129" s="9"/>
      <c r="K129" s="11" t="s">
        <v>0</v>
      </c>
      <c r="L129" s="252">
        <v>190</v>
      </c>
      <c r="M129" s="21">
        <v>1.5</v>
      </c>
      <c r="N129" s="21">
        <v>0.6</v>
      </c>
      <c r="P129" s="11" t="s">
        <v>4167</v>
      </c>
      <c r="Q129" s="11"/>
      <c r="S129" s="21">
        <f>IF(P129='Menu tendina'!A$5,0,IF(P129='Menu tendina'!A$4,'4. Telecom lire'!N129/2,IF(P129='Menu tendina'!A$3,'4. Telecom lire'!N129,IF(P129='Menu tendina'!A$2,'4. Telecom lire'!M129,0))))</f>
        <v>1.5</v>
      </c>
    </row>
    <row r="130" spans="1:19" x14ac:dyDescent="0.25">
      <c r="A130" s="9" t="s">
        <v>7621</v>
      </c>
      <c r="B130" s="9" t="s">
        <v>4943</v>
      </c>
      <c r="C130" s="11">
        <v>520</v>
      </c>
      <c r="D130" s="11">
        <v>2571</v>
      </c>
      <c r="E130" s="11">
        <v>137</v>
      </c>
      <c r="F130" s="13">
        <v>10000</v>
      </c>
      <c r="G130" s="14" t="s">
        <v>1006</v>
      </c>
      <c r="H130" s="9" t="s">
        <v>1442</v>
      </c>
      <c r="I130" s="9" t="s">
        <v>1368</v>
      </c>
      <c r="J130" s="9"/>
      <c r="K130" s="11" t="s">
        <v>0</v>
      </c>
      <c r="L130" s="252">
        <v>130</v>
      </c>
      <c r="M130" s="21">
        <v>1.5</v>
      </c>
      <c r="N130" s="21">
        <v>0.6</v>
      </c>
      <c r="P130" s="11" t="s">
        <v>4167</v>
      </c>
      <c r="Q130" s="11"/>
      <c r="S130" s="21">
        <f>IF(P130='Menu tendina'!A$5,0,IF(P130='Menu tendina'!A$4,'4. Telecom lire'!N130/2,IF(P130='Menu tendina'!A$3,'4. Telecom lire'!N130,IF(P130='Menu tendina'!A$2,'4. Telecom lire'!M130,0))))</f>
        <v>1.5</v>
      </c>
    </row>
    <row r="131" spans="1:19" x14ac:dyDescent="0.25">
      <c r="A131" s="9" t="s">
        <v>7621</v>
      </c>
      <c r="B131" s="9" t="s">
        <v>4943</v>
      </c>
      <c r="C131" s="11">
        <v>521</v>
      </c>
      <c r="D131" s="11">
        <v>2566</v>
      </c>
      <c r="E131" s="11">
        <v>139</v>
      </c>
      <c r="F131" s="13">
        <v>5000</v>
      </c>
      <c r="G131" s="14" t="s">
        <v>1006</v>
      </c>
      <c r="H131" s="9" t="s">
        <v>1443</v>
      </c>
      <c r="I131" s="9" t="s">
        <v>1368</v>
      </c>
      <c r="J131" s="9"/>
      <c r="K131" s="11" t="s">
        <v>0</v>
      </c>
      <c r="L131" s="252">
        <v>60</v>
      </c>
      <c r="M131" s="21">
        <v>1.5</v>
      </c>
      <c r="N131" s="21">
        <v>1</v>
      </c>
      <c r="P131" s="11" t="s">
        <v>4167</v>
      </c>
      <c r="Q131" s="11"/>
      <c r="S131" s="21">
        <f>IF(P131='Menu tendina'!A$5,0,IF(P131='Menu tendina'!A$4,'4. Telecom lire'!N131/2,IF(P131='Menu tendina'!A$3,'4. Telecom lire'!N131,IF(P131='Menu tendina'!A$2,'4. Telecom lire'!M131,0))))</f>
        <v>1.5</v>
      </c>
    </row>
    <row r="132" spans="1:19" x14ac:dyDescent="0.25">
      <c r="A132" s="9" t="s">
        <v>7621</v>
      </c>
      <c r="B132" s="9" t="s">
        <v>4943</v>
      </c>
      <c r="C132" s="11">
        <v>522</v>
      </c>
      <c r="D132" s="11">
        <v>2580</v>
      </c>
      <c r="E132" s="11">
        <v>140</v>
      </c>
      <c r="F132" s="13">
        <v>5000</v>
      </c>
      <c r="G132" s="14" t="s">
        <v>1006</v>
      </c>
      <c r="H132" s="9" t="s">
        <v>1444</v>
      </c>
      <c r="I132" s="9" t="s">
        <v>112</v>
      </c>
      <c r="J132" s="9"/>
      <c r="K132" s="11" t="s">
        <v>0</v>
      </c>
      <c r="L132" s="252">
        <v>10200</v>
      </c>
      <c r="M132" s="21">
        <v>1</v>
      </c>
      <c r="N132" s="21">
        <v>0.2</v>
      </c>
      <c r="P132" s="11" t="s">
        <v>4167</v>
      </c>
      <c r="Q132" s="11"/>
      <c r="S132" s="21">
        <f>IF(P132='Menu tendina'!A$5,0,IF(P132='Menu tendina'!A$4,'4. Telecom lire'!N132/2,IF(P132='Menu tendina'!A$3,'4. Telecom lire'!N132,IF(P132='Menu tendina'!A$2,'4. Telecom lire'!M132,0))))</f>
        <v>1</v>
      </c>
    </row>
    <row r="133" spans="1:19" x14ac:dyDescent="0.25">
      <c r="A133" s="9" t="s">
        <v>7621</v>
      </c>
      <c r="B133" s="9" t="s">
        <v>4943</v>
      </c>
      <c r="C133" s="11">
        <v>523</v>
      </c>
      <c r="D133" s="11">
        <v>2581</v>
      </c>
      <c r="E133" s="11">
        <v>141</v>
      </c>
      <c r="F133" s="13">
        <v>10000</v>
      </c>
      <c r="G133" s="14" t="s">
        <v>1006</v>
      </c>
      <c r="H133" s="9" t="s">
        <v>1444</v>
      </c>
      <c r="I133" s="9" t="s">
        <v>797</v>
      </c>
      <c r="J133" s="9"/>
      <c r="K133" s="11" t="s">
        <v>0</v>
      </c>
      <c r="L133" s="252">
        <v>6102</v>
      </c>
      <c r="M133" s="21">
        <v>1</v>
      </c>
      <c r="N133" s="21">
        <v>0.2</v>
      </c>
      <c r="P133" s="11" t="s">
        <v>4167</v>
      </c>
      <c r="Q133" s="11"/>
      <c r="S133" s="21">
        <f>IF(P133='Menu tendina'!A$5,0,IF(P133='Menu tendina'!A$4,'4. Telecom lire'!N133/2,IF(P133='Menu tendina'!A$3,'4. Telecom lire'!N133,IF(P133='Menu tendina'!A$2,'4. Telecom lire'!M133,0))))</f>
        <v>1</v>
      </c>
    </row>
    <row r="134" spans="1:19" x14ac:dyDescent="0.25">
      <c r="A134" s="9" t="s">
        <v>7621</v>
      </c>
      <c r="B134" s="9" t="s">
        <v>4943</v>
      </c>
      <c r="C134" s="11">
        <v>524</v>
      </c>
      <c r="D134" s="11">
        <v>2582</v>
      </c>
      <c r="E134" s="11">
        <v>142</v>
      </c>
      <c r="F134" s="13">
        <v>15000</v>
      </c>
      <c r="G134" s="14" t="s">
        <v>1006</v>
      </c>
      <c r="H134" s="9" t="s">
        <v>1444</v>
      </c>
      <c r="I134" s="9" t="s">
        <v>1368</v>
      </c>
      <c r="J134" s="9"/>
      <c r="K134" s="11" t="s">
        <v>0</v>
      </c>
      <c r="L134" s="252">
        <v>1350</v>
      </c>
      <c r="M134" s="21">
        <v>1</v>
      </c>
      <c r="N134" s="21">
        <v>0.2</v>
      </c>
      <c r="P134" s="11" t="s">
        <v>4167</v>
      </c>
      <c r="Q134" s="11"/>
      <c r="S134" s="21">
        <f>IF(P134='Menu tendina'!A$5,0,IF(P134='Menu tendina'!A$4,'4. Telecom lire'!N134/2,IF(P134='Menu tendina'!A$3,'4. Telecom lire'!N134,IF(P134='Menu tendina'!A$2,'4. Telecom lire'!M134,0))))</f>
        <v>1</v>
      </c>
    </row>
    <row r="135" spans="1:19" x14ac:dyDescent="0.25">
      <c r="A135" s="9" t="s">
        <v>7621</v>
      </c>
      <c r="B135" s="9" t="s">
        <v>4943</v>
      </c>
      <c r="C135" s="11">
        <v>525</v>
      </c>
      <c r="D135" s="11">
        <v>2515</v>
      </c>
      <c r="E135" s="11">
        <v>83</v>
      </c>
      <c r="F135" s="13">
        <v>5000</v>
      </c>
      <c r="G135" s="14" t="s">
        <v>974</v>
      </c>
      <c r="H135" s="9" t="s">
        <v>1445</v>
      </c>
      <c r="I135" s="9" t="s">
        <v>112</v>
      </c>
      <c r="J135" s="9"/>
      <c r="K135" s="11" t="s">
        <v>0</v>
      </c>
      <c r="L135" s="252">
        <v>5000</v>
      </c>
      <c r="M135" s="21">
        <v>1</v>
      </c>
      <c r="N135" s="21">
        <v>0.2</v>
      </c>
      <c r="P135" s="11" t="s">
        <v>4167</v>
      </c>
      <c r="Q135" s="11"/>
      <c r="S135" s="21">
        <f>IF(P135='Menu tendina'!A$5,0,IF(P135='Menu tendina'!A$4,'4. Telecom lire'!N135/2,IF(P135='Menu tendina'!A$3,'4. Telecom lire'!N135,IF(P135='Menu tendina'!A$2,'4. Telecom lire'!M135,0))))</f>
        <v>1</v>
      </c>
    </row>
    <row r="136" spans="1:19" x14ac:dyDescent="0.25">
      <c r="A136" s="9" t="s">
        <v>7621</v>
      </c>
      <c r="B136" s="9" t="s">
        <v>4943</v>
      </c>
      <c r="C136" s="11">
        <v>526</v>
      </c>
      <c r="D136" s="11">
        <v>2591</v>
      </c>
      <c r="E136" s="11">
        <v>143</v>
      </c>
      <c r="F136" s="13">
        <v>5000</v>
      </c>
      <c r="G136" s="14" t="s">
        <v>1076</v>
      </c>
      <c r="H136" s="9" t="s">
        <v>1446</v>
      </c>
      <c r="I136" s="9" t="s">
        <v>1368</v>
      </c>
      <c r="J136" s="9"/>
      <c r="K136" s="11" t="s">
        <v>0</v>
      </c>
      <c r="L136" s="252">
        <v>130</v>
      </c>
      <c r="M136" s="21">
        <v>1.3</v>
      </c>
      <c r="N136" s="21">
        <v>0.6</v>
      </c>
      <c r="P136" s="11" t="s">
        <v>4167</v>
      </c>
      <c r="Q136" s="11"/>
      <c r="S136" s="21">
        <f>IF(P136='Menu tendina'!A$5,0,IF(P136='Menu tendina'!A$4,'4. Telecom lire'!N136/2,IF(P136='Menu tendina'!A$3,'4. Telecom lire'!N136,IF(P136='Menu tendina'!A$2,'4. Telecom lire'!M136,0))))</f>
        <v>1.3</v>
      </c>
    </row>
    <row r="137" spans="1:19" x14ac:dyDescent="0.25">
      <c r="A137" s="9" t="s">
        <v>7621</v>
      </c>
      <c r="B137" s="9" t="s">
        <v>4943</v>
      </c>
      <c r="C137" s="11">
        <v>527</v>
      </c>
      <c r="D137" s="11">
        <v>2588</v>
      </c>
      <c r="E137" s="11">
        <v>144</v>
      </c>
      <c r="F137" s="13">
        <v>5000</v>
      </c>
      <c r="G137" s="14" t="s">
        <v>1076</v>
      </c>
      <c r="H137" s="9" t="s">
        <v>1448</v>
      </c>
      <c r="I137" s="9" t="s">
        <v>112</v>
      </c>
      <c r="J137" s="9"/>
      <c r="K137" s="11" t="s">
        <v>0</v>
      </c>
      <c r="L137" s="252">
        <v>34000</v>
      </c>
      <c r="M137" s="21">
        <v>1</v>
      </c>
      <c r="N137" s="21">
        <v>0.2</v>
      </c>
      <c r="P137" s="11" t="s">
        <v>4167</v>
      </c>
      <c r="Q137" s="11"/>
      <c r="S137" s="21">
        <f>IF(P137='Menu tendina'!A$5,0,IF(P137='Menu tendina'!A$4,'4. Telecom lire'!N137/2,IF(P137='Menu tendina'!A$3,'4. Telecom lire'!N137,IF(P137='Menu tendina'!A$2,'4. Telecom lire'!M137,0))))</f>
        <v>1</v>
      </c>
    </row>
    <row r="138" spans="1:19" x14ac:dyDescent="0.25">
      <c r="A138" s="9" t="s">
        <v>7621</v>
      </c>
      <c r="B138" s="9" t="s">
        <v>4943</v>
      </c>
      <c r="C138" s="11">
        <v>528</v>
      </c>
      <c r="D138" s="11">
        <v>2589</v>
      </c>
      <c r="E138" s="11">
        <v>145</v>
      </c>
      <c r="F138" s="13">
        <v>10000</v>
      </c>
      <c r="G138" s="14" t="s">
        <v>1076</v>
      </c>
      <c r="H138" s="9" t="s">
        <v>1448</v>
      </c>
      <c r="I138" s="9" t="s">
        <v>797</v>
      </c>
      <c r="J138" s="9"/>
      <c r="K138" s="11" t="s">
        <v>0</v>
      </c>
      <c r="L138" s="252">
        <v>11300</v>
      </c>
      <c r="M138" s="21">
        <v>1</v>
      </c>
      <c r="N138" s="21">
        <v>0.2</v>
      </c>
      <c r="P138" s="11" t="s">
        <v>4167</v>
      </c>
      <c r="Q138" s="11"/>
      <c r="S138" s="21">
        <f>IF(P138='Menu tendina'!A$5,0,IF(P138='Menu tendina'!A$4,'4. Telecom lire'!N138/2,IF(P138='Menu tendina'!A$3,'4. Telecom lire'!N138,IF(P138='Menu tendina'!A$2,'4. Telecom lire'!M138,0))))</f>
        <v>1</v>
      </c>
    </row>
    <row r="139" spans="1:19" x14ac:dyDescent="0.25">
      <c r="A139" s="9" t="s">
        <v>7621</v>
      </c>
      <c r="B139" s="9" t="s">
        <v>4943</v>
      </c>
      <c r="C139" s="11">
        <v>529</v>
      </c>
      <c r="D139" s="11">
        <v>2590</v>
      </c>
      <c r="E139" s="11">
        <v>146</v>
      </c>
      <c r="F139" s="13">
        <v>15000</v>
      </c>
      <c r="G139" s="14" t="s">
        <v>1076</v>
      </c>
      <c r="H139" s="9" t="s">
        <v>1448</v>
      </c>
      <c r="I139" s="9" t="s">
        <v>1368</v>
      </c>
      <c r="J139" s="9"/>
      <c r="K139" s="11" t="s">
        <v>0</v>
      </c>
      <c r="L139" s="252">
        <v>400</v>
      </c>
      <c r="M139" s="21">
        <v>1.3</v>
      </c>
      <c r="N139" s="21">
        <v>0.4</v>
      </c>
      <c r="P139" s="11" t="s">
        <v>4167</v>
      </c>
      <c r="Q139" s="11"/>
      <c r="S139" s="21">
        <f>IF(P139='Menu tendina'!A$5,0,IF(P139='Menu tendina'!A$4,'4. Telecom lire'!N139/2,IF(P139='Menu tendina'!A$3,'4. Telecom lire'!N139,IF(P139='Menu tendina'!A$2,'4. Telecom lire'!M139,0))))</f>
        <v>1.3</v>
      </c>
    </row>
    <row r="140" spans="1:19" x14ac:dyDescent="0.25">
      <c r="A140" s="9" t="s">
        <v>7621</v>
      </c>
      <c r="B140" s="9" t="s">
        <v>4943</v>
      </c>
      <c r="C140" s="11">
        <v>530</v>
      </c>
      <c r="D140" s="11">
        <v>2577</v>
      </c>
      <c r="E140" s="11">
        <v>126</v>
      </c>
      <c r="F140" s="13">
        <v>5000</v>
      </c>
      <c r="G140" s="14" t="s">
        <v>1006</v>
      </c>
      <c r="H140" s="9" t="s">
        <v>1449</v>
      </c>
      <c r="I140" s="9" t="s">
        <v>112</v>
      </c>
      <c r="J140" s="9"/>
      <c r="K140" s="11" t="s">
        <v>0</v>
      </c>
      <c r="L140" s="252">
        <v>55</v>
      </c>
      <c r="M140" s="21">
        <v>1.5</v>
      </c>
      <c r="N140" s="21">
        <v>1.2</v>
      </c>
      <c r="P140" s="11" t="s">
        <v>4167</v>
      </c>
      <c r="Q140" s="11"/>
      <c r="S140" s="21">
        <f>IF(P140='Menu tendina'!A$5,0,IF(P140='Menu tendina'!A$4,'4. Telecom lire'!N140/2,IF(P140='Menu tendina'!A$3,'4. Telecom lire'!N140,IF(P140='Menu tendina'!A$2,'4. Telecom lire'!M140,0))))</f>
        <v>1.5</v>
      </c>
    </row>
    <row r="141" spans="1:19" x14ac:dyDescent="0.25">
      <c r="A141" s="9" t="s">
        <v>7621</v>
      </c>
      <c r="B141" s="9" t="s">
        <v>4943</v>
      </c>
      <c r="C141" s="11">
        <v>531</v>
      </c>
      <c r="D141" s="11">
        <v>2576</v>
      </c>
      <c r="E141" s="11">
        <v>127</v>
      </c>
      <c r="F141" s="13">
        <v>5000</v>
      </c>
      <c r="G141" s="14" t="s">
        <v>1006</v>
      </c>
      <c r="H141" s="9" t="s">
        <v>1450</v>
      </c>
      <c r="I141" s="9" t="s">
        <v>112</v>
      </c>
      <c r="J141" s="9"/>
      <c r="K141" s="11" t="s">
        <v>0</v>
      </c>
      <c r="L141" s="252">
        <v>55</v>
      </c>
      <c r="M141" s="21">
        <v>1.5</v>
      </c>
      <c r="N141" s="21">
        <v>1.2</v>
      </c>
      <c r="P141" s="11" t="s">
        <v>4167</v>
      </c>
      <c r="Q141" s="11"/>
      <c r="S141" s="21">
        <f>IF(P141='Menu tendina'!A$5,0,IF(P141='Menu tendina'!A$4,'4. Telecom lire'!N141/2,IF(P141='Menu tendina'!A$3,'4. Telecom lire'!N141,IF(P141='Menu tendina'!A$2,'4. Telecom lire'!M141,0))))</f>
        <v>1.5</v>
      </c>
    </row>
    <row r="142" spans="1:19" x14ac:dyDescent="0.25">
      <c r="A142" s="9" t="s">
        <v>7621</v>
      </c>
      <c r="B142" s="9" t="s">
        <v>4943</v>
      </c>
      <c r="C142" s="11">
        <v>532</v>
      </c>
      <c r="D142" s="11">
        <v>2578</v>
      </c>
      <c r="E142" s="11">
        <v>128</v>
      </c>
      <c r="F142" s="13">
        <v>5000</v>
      </c>
      <c r="G142" s="14" t="s">
        <v>1006</v>
      </c>
      <c r="H142" s="9" t="s">
        <v>1451</v>
      </c>
      <c r="I142" s="9" t="s">
        <v>112</v>
      </c>
      <c r="J142" s="9"/>
      <c r="K142" s="11" t="s">
        <v>0</v>
      </c>
      <c r="L142" s="252">
        <v>55</v>
      </c>
      <c r="M142" s="21">
        <v>1.5</v>
      </c>
      <c r="N142" s="21">
        <v>1.2</v>
      </c>
      <c r="P142" s="11" t="s">
        <v>4167</v>
      </c>
      <c r="Q142" s="11"/>
      <c r="S142" s="21">
        <f>IF(P142='Menu tendina'!A$5,0,IF(P142='Menu tendina'!A$4,'4. Telecom lire'!N142/2,IF(P142='Menu tendina'!A$3,'4. Telecom lire'!N142,IF(P142='Menu tendina'!A$2,'4. Telecom lire'!M142,0))))</f>
        <v>1.5</v>
      </c>
    </row>
    <row r="143" spans="1:19" x14ac:dyDescent="0.25">
      <c r="A143" s="9" t="s">
        <v>7621</v>
      </c>
      <c r="B143" s="9" t="s">
        <v>4943</v>
      </c>
      <c r="C143" s="11">
        <v>533</v>
      </c>
      <c r="D143" s="11">
        <v>2579</v>
      </c>
      <c r="E143" s="11">
        <v>129</v>
      </c>
      <c r="F143" s="13">
        <v>5000</v>
      </c>
      <c r="G143" s="14" t="s">
        <v>1006</v>
      </c>
      <c r="H143" s="9" t="s">
        <v>1452</v>
      </c>
      <c r="I143" s="9" t="s">
        <v>112</v>
      </c>
      <c r="J143" s="9"/>
      <c r="K143" s="11" t="s">
        <v>0</v>
      </c>
      <c r="L143" s="252">
        <v>55</v>
      </c>
      <c r="M143" s="21">
        <v>1.5</v>
      </c>
      <c r="N143" s="21">
        <v>1.2</v>
      </c>
      <c r="P143" s="11" t="s">
        <v>4167</v>
      </c>
      <c r="Q143" s="11"/>
      <c r="S143" s="21">
        <f>IF(P143='Menu tendina'!A$5,0,IF(P143='Menu tendina'!A$4,'4. Telecom lire'!N143/2,IF(P143='Menu tendina'!A$3,'4. Telecom lire'!N143,IF(P143='Menu tendina'!A$2,'4. Telecom lire'!M143,0))))</f>
        <v>1.5</v>
      </c>
    </row>
    <row r="144" spans="1:19" x14ac:dyDescent="0.25">
      <c r="A144" s="9" t="s">
        <v>7621</v>
      </c>
      <c r="B144" s="9" t="s">
        <v>4943</v>
      </c>
      <c r="C144" s="11">
        <v>534</v>
      </c>
      <c r="D144" s="11">
        <v>2592</v>
      </c>
      <c r="E144" s="11">
        <v>147</v>
      </c>
      <c r="F144" s="13">
        <v>5000</v>
      </c>
      <c r="G144" s="14" t="s">
        <v>1076</v>
      </c>
      <c r="H144" s="9" t="s">
        <v>1453</v>
      </c>
      <c r="I144" s="9" t="s">
        <v>1368</v>
      </c>
      <c r="J144" s="9"/>
      <c r="K144" s="11" t="s">
        <v>0</v>
      </c>
      <c r="L144" s="252">
        <v>400</v>
      </c>
      <c r="M144" s="21">
        <v>1.3</v>
      </c>
      <c r="N144" s="21">
        <v>0.4</v>
      </c>
      <c r="P144" s="11" t="s">
        <v>4167</v>
      </c>
      <c r="Q144" s="11"/>
      <c r="S144" s="21">
        <f>IF(P144='Menu tendina'!A$5,0,IF(P144='Menu tendina'!A$4,'4. Telecom lire'!N144/2,IF(P144='Menu tendina'!A$3,'4. Telecom lire'!N144,IF(P144='Menu tendina'!A$2,'4. Telecom lire'!M144,0))))</f>
        <v>1.3</v>
      </c>
    </row>
    <row r="145" spans="1:19" x14ac:dyDescent="0.25">
      <c r="A145" s="9" t="s">
        <v>7621</v>
      </c>
      <c r="B145" s="9" t="s">
        <v>4943</v>
      </c>
      <c r="C145" s="11">
        <v>535</v>
      </c>
      <c r="D145" s="11">
        <v>2593</v>
      </c>
      <c r="E145" s="11">
        <v>148</v>
      </c>
      <c r="F145" s="13">
        <v>10000</v>
      </c>
      <c r="G145" s="14" t="s">
        <v>1076</v>
      </c>
      <c r="H145" s="9" t="s">
        <v>1453</v>
      </c>
      <c r="I145" s="9" t="s">
        <v>1368</v>
      </c>
      <c r="J145" s="9"/>
      <c r="K145" s="11" t="s">
        <v>0</v>
      </c>
      <c r="L145" s="252">
        <v>220</v>
      </c>
      <c r="M145" s="21">
        <v>1.5</v>
      </c>
      <c r="N145" s="21">
        <v>0.6</v>
      </c>
      <c r="P145" s="11" t="s">
        <v>4167</v>
      </c>
      <c r="Q145" s="11"/>
      <c r="S145" s="21">
        <f>IF(P145='Menu tendina'!A$5,0,IF(P145='Menu tendina'!A$4,'4. Telecom lire'!N145/2,IF(P145='Menu tendina'!A$3,'4. Telecom lire'!N145,IF(P145='Menu tendina'!A$2,'4. Telecom lire'!M145,0))))</f>
        <v>1.5</v>
      </c>
    </row>
    <row r="146" spans="1:19" x14ac:dyDescent="0.25">
      <c r="A146" s="9" t="s">
        <v>7621</v>
      </c>
      <c r="B146" s="9" t="s">
        <v>4943</v>
      </c>
      <c r="C146" s="11">
        <v>536</v>
      </c>
      <c r="D146" s="11">
        <v>2596</v>
      </c>
      <c r="E146" s="11">
        <v>149</v>
      </c>
      <c r="F146" s="13">
        <v>10000</v>
      </c>
      <c r="G146" s="14" t="s">
        <v>1076</v>
      </c>
      <c r="H146" s="9" t="s">
        <v>1454</v>
      </c>
      <c r="I146" s="9" t="s">
        <v>112</v>
      </c>
      <c r="J146" s="9"/>
      <c r="K146" s="11" t="s">
        <v>0</v>
      </c>
      <c r="L146" s="252">
        <v>1010</v>
      </c>
      <c r="M146" s="21">
        <v>1</v>
      </c>
      <c r="N146" s="21">
        <v>0.2</v>
      </c>
      <c r="P146" s="11" t="s">
        <v>4167</v>
      </c>
      <c r="Q146" s="11"/>
      <c r="S146" s="21">
        <f>IF(P146='Menu tendina'!A$5,0,IF(P146='Menu tendina'!A$4,'4. Telecom lire'!N146/2,IF(P146='Menu tendina'!A$3,'4. Telecom lire'!N146,IF(P146='Menu tendina'!A$2,'4. Telecom lire'!M146,0))))</f>
        <v>1</v>
      </c>
    </row>
    <row r="147" spans="1:19" x14ac:dyDescent="0.25">
      <c r="A147" s="9" t="s">
        <v>7621</v>
      </c>
      <c r="B147" s="9" t="s">
        <v>4943</v>
      </c>
      <c r="C147" s="11">
        <v>537</v>
      </c>
      <c r="D147" s="11">
        <v>2594</v>
      </c>
      <c r="E147" s="11">
        <v>150</v>
      </c>
      <c r="F147" s="13">
        <v>5000</v>
      </c>
      <c r="G147" s="14" t="s">
        <v>1076</v>
      </c>
      <c r="H147" s="9" t="s">
        <v>1456</v>
      </c>
      <c r="I147" s="9" t="s">
        <v>112</v>
      </c>
      <c r="J147" s="9"/>
      <c r="K147" s="11" t="s">
        <v>0</v>
      </c>
      <c r="L147" s="252">
        <v>195</v>
      </c>
      <c r="M147" s="21">
        <v>1.3</v>
      </c>
      <c r="N147" s="21">
        <v>0.6</v>
      </c>
      <c r="P147" s="11" t="s">
        <v>4167</v>
      </c>
      <c r="Q147" s="11"/>
      <c r="S147" s="21">
        <f>IF(P147='Menu tendina'!A$5,0,IF(P147='Menu tendina'!A$4,'4. Telecom lire'!N147/2,IF(P147='Menu tendina'!A$3,'4. Telecom lire'!N147,IF(P147='Menu tendina'!A$2,'4. Telecom lire'!M147,0))))</f>
        <v>1.3</v>
      </c>
    </row>
    <row r="148" spans="1:19" x14ac:dyDescent="0.25">
      <c r="A148" s="9" t="s">
        <v>7621</v>
      </c>
      <c r="B148" s="9" t="s">
        <v>4943</v>
      </c>
      <c r="C148" s="11">
        <v>538</v>
      </c>
      <c r="D148" s="11">
        <v>2595</v>
      </c>
      <c r="E148" s="11">
        <v>151</v>
      </c>
      <c r="F148" s="13">
        <v>10000</v>
      </c>
      <c r="G148" s="14" t="s">
        <v>1076</v>
      </c>
      <c r="H148" s="9" t="s">
        <v>1457</v>
      </c>
      <c r="I148" s="9" t="s">
        <v>112</v>
      </c>
      <c r="J148" s="9"/>
      <c r="K148" s="11" t="s">
        <v>0</v>
      </c>
      <c r="L148" s="252">
        <v>130</v>
      </c>
      <c r="M148" s="21">
        <v>1.3</v>
      </c>
      <c r="N148" s="21">
        <v>0.6</v>
      </c>
      <c r="P148" s="11" t="s">
        <v>4167</v>
      </c>
      <c r="Q148" s="11"/>
      <c r="S148" s="21">
        <f>IF(P148='Menu tendina'!A$5,0,IF(P148='Menu tendina'!A$4,'4. Telecom lire'!N148/2,IF(P148='Menu tendina'!A$3,'4. Telecom lire'!N148,IF(P148='Menu tendina'!A$2,'4. Telecom lire'!M148,0))))</f>
        <v>1.3</v>
      </c>
    </row>
    <row r="149" spans="1:19" x14ac:dyDescent="0.25">
      <c r="A149" s="9" t="s">
        <v>7621</v>
      </c>
      <c r="B149" s="9" t="s">
        <v>4943</v>
      </c>
      <c r="C149" s="11">
        <v>539</v>
      </c>
      <c r="D149" s="11">
        <v>2597</v>
      </c>
      <c r="E149" s="11">
        <v>152</v>
      </c>
      <c r="F149" s="13">
        <v>5000</v>
      </c>
      <c r="G149" s="14" t="s">
        <v>1076</v>
      </c>
      <c r="H149" s="9" t="s">
        <v>1459</v>
      </c>
      <c r="I149" s="9" t="s">
        <v>112</v>
      </c>
      <c r="J149" s="9"/>
      <c r="K149" s="11" t="s">
        <v>0</v>
      </c>
      <c r="L149" s="252">
        <v>15000</v>
      </c>
      <c r="M149" s="21">
        <v>1</v>
      </c>
      <c r="N149" s="21">
        <v>0.2</v>
      </c>
      <c r="P149" s="11" t="s">
        <v>4167</v>
      </c>
      <c r="Q149" s="11"/>
      <c r="S149" s="21">
        <f>IF(P149='Menu tendina'!A$5,0,IF(P149='Menu tendina'!A$4,'4. Telecom lire'!N149/2,IF(P149='Menu tendina'!A$3,'4. Telecom lire'!N149,IF(P149='Menu tendina'!A$2,'4. Telecom lire'!M149,0))))</f>
        <v>1</v>
      </c>
    </row>
    <row r="150" spans="1:19" x14ac:dyDescent="0.25">
      <c r="A150" s="9" t="s">
        <v>7621</v>
      </c>
      <c r="B150" s="9" t="s">
        <v>4943</v>
      </c>
      <c r="C150" s="11">
        <v>540</v>
      </c>
      <c r="D150" s="11">
        <v>2599</v>
      </c>
      <c r="E150" s="11">
        <v>153</v>
      </c>
      <c r="F150" s="13">
        <v>10000</v>
      </c>
      <c r="G150" s="14" t="s">
        <v>1076</v>
      </c>
      <c r="H150" s="9" t="s">
        <v>1459</v>
      </c>
      <c r="I150" s="9" t="s">
        <v>797</v>
      </c>
      <c r="J150" s="9"/>
      <c r="K150" s="11" t="s">
        <v>0</v>
      </c>
      <c r="L150" s="252">
        <v>9300</v>
      </c>
      <c r="M150" s="21">
        <v>1</v>
      </c>
      <c r="N150" s="21">
        <v>0.2</v>
      </c>
      <c r="P150" s="11" t="s">
        <v>4167</v>
      </c>
      <c r="Q150" s="11"/>
      <c r="S150" s="21">
        <f>IF(P150='Menu tendina'!A$5,0,IF(P150='Menu tendina'!A$4,'4. Telecom lire'!N150/2,IF(P150='Menu tendina'!A$3,'4. Telecom lire'!N150,IF(P150='Menu tendina'!A$2,'4. Telecom lire'!M150,0))))</f>
        <v>1</v>
      </c>
    </row>
    <row r="151" spans="1:19" x14ac:dyDescent="0.25">
      <c r="A151" s="9" t="s">
        <v>7621</v>
      </c>
      <c r="B151" s="9" t="s">
        <v>4943</v>
      </c>
      <c r="C151" s="11">
        <v>541</v>
      </c>
      <c r="D151" s="11">
        <v>2598</v>
      </c>
      <c r="E151" s="11">
        <v>154</v>
      </c>
      <c r="F151" s="13">
        <v>15000</v>
      </c>
      <c r="G151" s="14" t="s">
        <v>1076</v>
      </c>
      <c r="H151" s="9" t="s">
        <v>1459</v>
      </c>
      <c r="I151" s="9" t="s">
        <v>1368</v>
      </c>
      <c r="J151" s="9"/>
      <c r="K151" s="11" t="s">
        <v>0</v>
      </c>
      <c r="L151" s="252">
        <v>400</v>
      </c>
      <c r="M151" s="21">
        <v>1.2</v>
      </c>
      <c r="N151" s="21">
        <v>0.4</v>
      </c>
      <c r="P151" s="11" t="s">
        <v>4167</v>
      </c>
      <c r="Q151" s="11"/>
      <c r="S151" s="21">
        <f>IF(P151='Menu tendina'!A$5,0,IF(P151='Menu tendina'!A$4,'4. Telecom lire'!N151/2,IF(P151='Menu tendina'!A$3,'4. Telecom lire'!N151,IF(P151='Menu tendina'!A$2,'4. Telecom lire'!M151,0))))</f>
        <v>1.2</v>
      </c>
    </row>
    <row r="152" spans="1:19" x14ac:dyDescent="0.25">
      <c r="A152" s="9" t="s">
        <v>7621</v>
      </c>
      <c r="B152" s="9" t="s">
        <v>4943</v>
      </c>
      <c r="C152" s="11">
        <v>542</v>
      </c>
      <c r="D152" s="11">
        <v>2602</v>
      </c>
      <c r="E152" s="11">
        <v>155</v>
      </c>
      <c r="F152" s="13">
        <v>5000</v>
      </c>
      <c r="G152" s="14" t="s">
        <v>1076</v>
      </c>
      <c r="H152" s="9" t="s">
        <v>1460</v>
      </c>
      <c r="I152" s="9" t="s">
        <v>1368</v>
      </c>
      <c r="J152" s="9"/>
      <c r="K152" s="11" t="s">
        <v>0</v>
      </c>
      <c r="L152" s="252">
        <v>1310</v>
      </c>
      <c r="M152" s="21">
        <v>1</v>
      </c>
      <c r="N152" s="21">
        <v>0.2</v>
      </c>
      <c r="P152" s="11" t="s">
        <v>4167</v>
      </c>
      <c r="Q152" s="11"/>
      <c r="S152" s="21">
        <f>IF(P152='Menu tendina'!A$5,0,IF(P152='Menu tendina'!A$4,'4. Telecom lire'!N152/2,IF(P152='Menu tendina'!A$3,'4. Telecom lire'!N152,IF(P152='Menu tendina'!A$2,'4. Telecom lire'!M152,0))))</f>
        <v>1</v>
      </c>
    </row>
    <row r="153" spans="1:19" x14ac:dyDescent="0.25">
      <c r="A153" s="9" t="s">
        <v>7621</v>
      </c>
      <c r="B153" s="9" t="s">
        <v>4943</v>
      </c>
      <c r="C153" s="11">
        <v>543</v>
      </c>
      <c r="D153" s="11">
        <v>2603</v>
      </c>
      <c r="E153" s="11">
        <v>156</v>
      </c>
      <c r="F153" s="13">
        <v>10000</v>
      </c>
      <c r="G153" s="14" t="s">
        <v>1076</v>
      </c>
      <c r="H153" s="9" t="s">
        <v>1460</v>
      </c>
      <c r="I153" s="9" t="s">
        <v>1368</v>
      </c>
      <c r="J153" s="9"/>
      <c r="K153" s="11" t="s">
        <v>0</v>
      </c>
      <c r="L153" s="252">
        <v>130</v>
      </c>
      <c r="M153" s="21">
        <v>1.5</v>
      </c>
      <c r="N153" s="21">
        <v>0.6</v>
      </c>
      <c r="P153" s="11" t="s">
        <v>4167</v>
      </c>
      <c r="Q153" s="11"/>
      <c r="S153" s="21">
        <f>IF(P153='Menu tendina'!A$5,0,IF(P153='Menu tendina'!A$4,'4. Telecom lire'!N153/2,IF(P153='Menu tendina'!A$3,'4. Telecom lire'!N153,IF(P153='Menu tendina'!A$2,'4. Telecom lire'!M153,0))))</f>
        <v>1.5</v>
      </c>
    </row>
    <row r="154" spans="1:19" x14ac:dyDescent="0.25">
      <c r="A154" s="9" t="s">
        <v>7621</v>
      </c>
      <c r="B154" s="9" t="s">
        <v>4943</v>
      </c>
      <c r="C154" s="11">
        <v>544</v>
      </c>
      <c r="D154" s="11">
        <v>2600</v>
      </c>
      <c r="E154" s="11">
        <v>157</v>
      </c>
      <c r="F154" s="13">
        <v>5000</v>
      </c>
      <c r="G154" s="14" t="s">
        <v>1076</v>
      </c>
      <c r="H154" s="9" t="s">
        <v>1440</v>
      </c>
      <c r="I154" s="9" t="s">
        <v>1368</v>
      </c>
      <c r="J154" s="9"/>
      <c r="K154" s="11" t="s">
        <v>0</v>
      </c>
      <c r="L154" s="252">
        <v>75</v>
      </c>
      <c r="M154" s="21">
        <v>1.5</v>
      </c>
      <c r="N154" s="21">
        <v>0.8</v>
      </c>
      <c r="P154" s="11" t="s">
        <v>4167</v>
      </c>
      <c r="Q154" s="11"/>
      <c r="S154" s="21">
        <f>IF(P154='Menu tendina'!A$5,0,IF(P154='Menu tendina'!A$4,'4. Telecom lire'!N154/2,IF(P154='Menu tendina'!A$3,'4. Telecom lire'!N154,IF(P154='Menu tendina'!A$2,'4. Telecom lire'!M154,0))))</f>
        <v>1.5</v>
      </c>
    </row>
    <row r="155" spans="1:19" x14ac:dyDescent="0.25">
      <c r="A155" s="9" t="s">
        <v>7621</v>
      </c>
      <c r="B155" s="9" t="s">
        <v>4943</v>
      </c>
      <c r="C155" s="11">
        <v>545</v>
      </c>
      <c r="D155" s="11">
        <v>2601</v>
      </c>
      <c r="E155" s="11">
        <v>158</v>
      </c>
      <c r="F155" s="13">
        <v>10000</v>
      </c>
      <c r="G155" s="14" t="s">
        <v>1076</v>
      </c>
      <c r="H155" s="9" t="s">
        <v>1440</v>
      </c>
      <c r="I155" s="9" t="s">
        <v>1368</v>
      </c>
      <c r="J155" s="9"/>
      <c r="K155" s="11" t="s">
        <v>0</v>
      </c>
      <c r="L155" s="252">
        <v>55</v>
      </c>
      <c r="M155" s="21">
        <v>1.5</v>
      </c>
      <c r="N155" s="21">
        <v>0.8</v>
      </c>
      <c r="P155" s="11" t="s">
        <v>4167</v>
      </c>
      <c r="Q155" s="11"/>
      <c r="S155" s="21">
        <f>IF(P155='Menu tendina'!A$5,0,IF(P155='Menu tendina'!A$4,'4. Telecom lire'!N155/2,IF(P155='Menu tendina'!A$3,'4. Telecom lire'!N155,IF(P155='Menu tendina'!A$2,'4. Telecom lire'!M155,0))))</f>
        <v>1.5</v>
      </c>
    </row>
    <row r="156" spans="1:19" x14ac:dyDescent="0.25">
      <c r="A156" s="9" t="s">
        <v>7621</v>
      </c>
      <c r="B156" s="9" t="s">
        <v>4943</v>
      </c>
      <c r="C156" s="11">
        <v>546</v>
      </c>
      <c r="D156" s="11">
        <v>2605</v>
      </c>
      <c r="E156" s="11">
        <v>159</v>
      </c>
      <c r="F156" s="13">
        <v>5000</v>
      </c>
      <c r="G156" s="14" t="s">
        <v>1076</v>
      </c>
      <c r="H156" s="9" t="s">
        <v>1461</v>
      </c>
      <c r="I156" s="9" t="s">
        <v>112</v>
      </c>
      <c r="J156" s="9"/>
      <c r="K156" s="11" t="s">
        <v>0</v>
      </c>
      <c r="L156" s="252">
        <v>130</v>
      </c>
      <c r="M156" s="21">
        <v>1.3</v>
      </c>
      <c r="N156" s="21">
        <v>0.6</v>
      </c>
      <c r="P156" s="11" t="s">
        <v>4167</v>
      </c>
      <c r="Q156" s="11"/>
      <c r="S156" s="21">
        <f>IF(P156='Menu tendina'!A$5,0,IF(P156='Menu tendina'!A$4,'4. Telecom lire'!N156/2,IF(P156='Menu tendina'!A$3,'4. Telecom lire'!N156,IF(P156='Menu tendina'!A$2,'4. Telecom lire'!M156,0))))</f>
        <v>1.3</v>
      </c>
    </row>
    <row r="157" spans="1:19" x14ac:dyDescent="0.25">
      <c r="A157" s="9" t="s">
        <v>7621</v>
      </c>
      <c r="B157" s="9" t="s">
        <v>4943</v>
      </c>
      <c r="C157" s="11">
        <v>547</v>
      </c>
      <c r="D157" s="11">
        <v>2604</v>
      </c>
      <c r="E157" s="11">
        <v>160</v>
      </c>
      <c r="F157" s="13">
        <v>5000</v>
      </c>
      <c r="G157" s="14" t="s">
        <v>1076</v>
      </c>
      <c r="H157" s="9" t="s">
        <v>1463</v>
      </c>
      <c r="I157" s="9" t="s">
        <v>1368</v>
      </c>
      <c r="J157" s="9"/>
      <c r="K157" s="11" t="s">
        <v>0</v>
      </c>
      <c r="L157" s="252">
        <v>3000</v>
      </c>
      <c r="M157" s="21">
        <v>1</v>
      </c>
      <c r="N157" s="21">
        <v>0.2</v>
      </c>
      <c r="P157" s="11" t="s">
        <v>4167</v>
      </c>
      <c r="Q157" s="11"/>
      <c r="S157" s="21">
        <f>IF(P157='Menu tendina'!A$5,0,IF(P157='Menu tendina'!A$4,'4. Telecom lire'!N157/2,IF(P157='Menu tendina'!A$3,'4. Telecom lire'!N157,IF(P157='Menu tendina'!A$2,'4. Telecom lire'!M157,0))))</f>
        <v>1</v>
      </c>
    </row>
    <row r="158" spans="1:19" x14ac:dyDescent="0.25">
      <c r="A158" s="9" t="s">
        <v>7621</v>
      </c>
      <c r="B158" s="9" t="s">
        <v>4943</v>
      </c>
      <c r="C158" s="11">
        <v>548</v>
      </c>
      <c r="D158" s="11">
        <v>2606</v>
      </c>
      <c r="E158" s="11">
        <v>161</v>
      </c>
      <c r="F158" s="13">
        <v>5000</v>
      </c>
      <c r="G158" s="14" t="s">
        <v>1076</v>
      </c>
      <c r="H158" s="9" t="s">
        <v>1464</v>
      </c>
      <c r="I158" s="9" t="s">
        <v>1368</v>
      </c>
      <c r="J158" s="9"/>
      <c r="K158" s="11" t="s">
        <v>0</v>
      </c>
      <c r="L158" s="252">
        <v>650</v>
      </c>
      <c r="M158" s="21">
        <v>1.3</v>
      </c>
      <c r="N158" s="21">
        <v>0.4</v>
      </c>
      <c r="P158" s="11" t="s">
        <v>4167</v>
      </c>
      <c r="Q158" s="11"/>
      <c r="S158" s="21">
        <f>IF(P158='Menu tendina'!A$5,0,IF(P158='Menu tendina'!A$4,'4. Telecom lire'!N158/2,IF(P158='Menu tendina'!A$3,'4. Telecom lire'!N158,IF(P158='Menu tendina'!A$2,'4. Telecom lire'!M158,0))))</f>
        <v>1.3</v>
      </c>
    </row>
    <row r="159" spans="1:19" x14ac:dyDescent="0.25">
      <c r="A159" s="9" t="s">
        <v>7621</v>
      </c>
      <c r="B159" s="9" t="s">
        <v>4943</v>
      </c>
      <c r="C159" s="11">
        <v>549</v>
      </c>
      <c r="D159" s="11">
        <v>2607</v>
      </c>
      <c r="E159" s="11">
        <v>162</v>
      </c>
      <c r="F159" s="13">
        <v>10000</v>
      </c>
      <c r="G159" s="14" t="s">
        <v>1076</v>
      </c>
      <c r="H159" s="9" t="s">
        <v>1083</v>
      </c>
      <c r="I159" s="9" t="s">
        <v>797</v>
      </c>
      <c r="J159" s="9"/>
      <c r="K159" s="11" t="s">
        <v>0</v>
      </c>
      <c r="L159" s="252">
        <v>150</v>
      </c>
      <c r="M159" s="21">
        <v>1.5</v>
      </c>
      <c r="N159" s="21">
        <v>0.6</v>
      </c>
      <c r="P159" s="11" t="s">
        <v>4167</v>
      </c>
      <c r="Q159" s="11"/>
      <c r="S159" s="21">
        <f>IF(P159='Menu tendina'!A$5,0,IF(P159='Menu tendina'!A$4,'4. Telecom lire'!N159/2,IF(P159='Menu tendina'!A$3,'4. Telecom lire'!N159,IF(P159='Menu tendina'!A$2,'4. Telecom lire'!M159,0))))</f>
        <v>1.5</v>
      </c>
    </row>
    <row r="160" spans="1:19" x14ac:dyDescent="0.25">
      <c r="A160" s="9" t="s">
        <v>7621</v>
      </c>
      <c r="B160" s="9" t="s">
        <v>4943</v>
      </c>
      <c r="C160" s="11">
        <v>550</v>
      </c>
      <c r="D160" s="11">
        <v>2608</v>
      </c>
      <c r="E160" s="11">
        <v>100</v>
      </c>
      <c r="F160" s="13">
        <v>5000</v>
      </c>
      <c r="G160" s="14" t="s">
        <v>1076</v>
      </c>
      <c r="H160" s="9" t="s">
        <v>1465</v>
      </c>
      <c r="I160" s="9" t="s">
        <v>112</v>
      </c>
      <c r="J160" s="9"/>
      <c r="K160" s="11" t="s">
        <v>0</v>
      </c>
      <c r="L160" s="252">
        <v>65</v>
      </c>
      <c r="M160" s="21">
        <v>1.5</v>
      </c>
      <c r="N160" s="21">
        <v>1.2</v>
      </c>
      <c r="P160" s="11" t="s">
        <v>4167</v>
      </c>
      <c r="Q160" s="11"/>
      <c r="S160" s="21">
        <f>IF(P160='Menu tendina'!A$5,0,IF(P160='Menu tendina'!A$4,'4. Telecom lire'!N160/2,IF(P160='Menu tendina'!A$3,'4. Telecom lire'!N160,IF(P160='Menu tendina'!A$2,'4. Telecom lire'!M160,0))))</f>
        <v>1.5</v>
      </c>
    </row>
    <row r="161" spans="1:19" x14ac:dyDescent="0.25">
      <c r="A161" s="9" t="s">
        <v>7621</v>
      </c>
      <c r="B161" s="9" t="s">
        <v>4943</v>
      </c>
      <c r="C161" s="11">
        <v>551</v>
      </c>
      <c r="D161" s="11">
        <v>2609</v>
      </c>
      <c r="E161" s="11">
        <v>101</v>
      </c>
      <c r="F161" s="13">
        <v>5000</v>
      </c>
      <c r="G161" s="14" t="s">
        <v>1076</v>
      </c>
      <c r="H161" s="9" t="s">
        <v>1465</v>
      </c>
      <c r="I161" s="9" t="s">
        <v>112</v>
      </c>
      <c r="J161" s="9"/>
      <c r="K161" s="11" t="s">
        <v>0</v>
      </c>
      <c r="L161" s="252">
        <v>65</v>
      </c>
      <c r="M161" s="21">
        <v>1.5</v>
      </c>
      <c r="N161" s="21">
        <v>1.2</v>
      </c>
      <c r="P161" s="11" t="s">
        <v>4167</v>
      </c>
      <c r="Q161" s="11"/>
      <c r="S161" s="21">
        <f>IF(P161='Menu tendina'!A$5,0,IF(P161='Menu tendina'!A$4,'4. Telecom lire'!N161/2,IF(P161='Menu tendina'!A$3,'4. Telecom lire'!N161,IF(P161='Menu tendina'!A$2,'4. Telecom lire'!M161,0))))</f>
        <v>1.5</v>
      </c>
    </row>
    <row r="162" spans="1:19" x14ac:dyDescent="0.25">
      <c r="A162" s="9" t="s">
        <v>7621</v>
      </c>
      <c r="B162" s="9" t="s">
        <v>4943</v>
      </c>
      <c r="C162" s="11">
        <v>552</v>
      </c>
      <c r="D162" s="11">
        <v>2610</v>
      </c>
      <c r="E162" s="11">
        <v>102</v>
      </c>
      <c r="F162" s="13">
        <v>5000</v>
      </c>
      <c r="G162" s="14" t="s">
        <v>1076</v>
      </c>
      <c r="H162" s="9" t="s">
        <v>1465</v>
      </c>
      <c r="I162" s="9" t="s">
        <v>112</v>
      </c>
      <c r="J162" s="9"/>
      <c r="K162" s="11" t="s">
        <v>0</v>
      </c>
      <c r="L162" s="252">
        <v>65</v>
      </c>
      <c r="M162" s="21">
        <v>1.5</v>
      </c>
      <c r="N162" s="21">
        <v>1.2</v>
      </c>
      <c r="P162" s="11" t="s">
        <v>4167</v>
      </c>
      <c r="Q162" s="11"/>
      <c r="S162" s="21">
        <f>IF(P162='Menu tendina'!A$5,0,IF(P162='Menu tendina'!A$4,'4. Telecom lire'!N162/2,IF(P162='Menu tendina'!A$3,'4. Telecom lire'!N162,IF(P162='Menu tendina'!A$2,'4. Telecom lire'!M162,0))))</f>
        <v>1.5</v>
      </c>
    </row>
    <row r="163" spans="1:19" x14ac:dyDescent="0.25">
      <c r="A163" s="9" t="s">
        <v>7621</v>
      </c>
      <c r="B163" s="9" t="s">
        <v>4943</v>
      </c>
      <c r="C163" s="11">
        <v>553</v>
      </c>
      <c r="D163" s="11">
        <v>2611</v>
      </c>
      <c r="E163" s="11">
        <v>103</v>
      </c>
      <c r="F163" s="13">
        <v>5000</v>
      </c>
      <c r="G163" s="14" t="s">
        <v>1076</v>
      </c>
      <c r="H163" s="9" t="s">
        <v>1465</v>
      </c>
      <c r="I163" s="9" t="s">
        <v>112</v>
      </c>
      <c r="J163" s="9"/>
      <c r="K163" s="11" t="s">
        <v>0</v>
      </c>
      <c r="L163" s="252">
        <v>65</v>
      </c>
      <c r="M163" s="21">
        <v>1.5</v>
      </c>
      <c r="N163" s="21">
        <v>1.2</v>
      </c>
      <c r="P163" s="11" t="s">
        <v>4167</v>
      </c>
      <c r="Q163" s="11"/>
      <c r="S163" s="21">
        <f>IF(P163='Menu tendina'!A$5,0,IF(P163='Menu tendina'!A$4,'4. Telecom lire'!N163/2,IF(P163='Menu tendina'!A$3,'4. Telecom lire'!N163,IF(P163='Menu tendina'!A$2,'4. Telecom lire'!M163,0))))</f>
        <v>1.5</v>
      </c>
    </row>
    <row r="164" spans="1:19" x14ac:dyDescent="0.25">
      <c r="A164" s="9" t="s">
        <v>7621</v>
      </c>
      <c r="B164" s="9" t="s">
        <v>4943</v>
      </c>
      <c r="C164" s="11">
        <v>554</v>
      </c>
      <c r="D164" s="11">
        <v>2612</v>
      </c>
      <c r="E164" s="11">
        <v>163</v>
      </c>
      <c r="F164" s="13">
        <v>5000</v>
      </c>
      <c r="G164" s="14" t="s">
        <v>1076</v>
      </c>
      <c r="H164" s="9" t="s">
        <v>1466</v>
      </c>
      <c r="I164" s="9" t="s">
        <v>112</v>
      </c>
      <c r="J164" s="9"/>
      <c r="K164" s="11" t="s">
        <v>0</v>
      </c>
      <c r="L164" s="252">
        <v>350</v>
      </c>
      <c r="M164" s="21">
        <v>1.3</v>
      </c>
      <c r="N164" s="21">
        <v>0.4</v>
      </c>
      <c r="P164" s="11" t="s">
        <v>4167</v>
      </c>
      <c r="Q164" s="11"/>
      <c r="S164" s="21">
        <f>IF(P164='Menu tendina'!A$5,0,IF(P164='Menu tendina'!A$4,'4. Telecom lire'!N164/2,IF(P164='Menu tendina'!A$3,'4. Telecom lire'!N164,IF(P164='Menu tendina'!A$2,'4. Telecom lire'!M164,0))))</f>
        <v>1.3</v>
      </c>
    </row>
    <row r="165" spans="1:19" x14ac:dyDescent="0.25">
      <c r="A165" s="9" t="s">
        <v>7621</v>
      </c>
      <c r="B165" s="9" t="s">
        <v>4943</v>
      </c>
      <c r="C165" s="11">
        <v>555</v>
      </c>
      <c r="D165" s="11">
        <v>2613</v>
      </c>
      <c r="E165" s="11">
        <v>164</v>
      </c>
      <c r="F165" s="13">
        <v>5000</v>
      </c>
      <c r="G165" s="14" t="s">
        <v>1076</v>
      </c>
      <c r="H165" s="9" t="s">
        <v>1467</v>
      </c>
      <c r="I165" s="9" t="s">
        <v>112</v>
      </c>
      <c r="J165" s="9"/>
      <c r="K165" s="11" t="s">
        <v>0</v>
      </c>
      <c r="L165" s="252">
        <v>95</v>
      </c>
      <c r="M165" s="21">
        <v>1.5</v>
      </c>
      <c r="N165" s="21">
        <v>0.6</v>
      </c>
      <c r="P165" s="11" t="s">
        <v>4167</v>
      </c>
      <c r="Q165" s="11"/>
      <c r="S165" s="21">
        <f>IF(P165='Menu tendina'!A$5,0,IF(P165='Menu tendina'!A$4,'4. Telecom lire'!N165/2,IF(P165='Menu tendina'!A$3,'4. Telecom lire'!N165,IF(P165='Menu tendina'!A$2,'4. Telecom lire'!M165,0))))</f>
        <v>1.5</v>
      </c>
    </row>
    <row r="166" spans="1:19" x14ac:dyDescent="0.25">
      <c r="A166" s="9" t="s">
        <v>7621</v>
      </c>
      <c r="B166" s="9" t="s">
        <v>4943</v>
      </c>
      <c r="C166" s="11">
        <v>556</v>
      </c>
      <c r="D166" s="11">
        <v>2614</v>
      </c>
      <c r="E166" s="11">
        <v>165</v>
      </c>
      <c r="F166" s="13">
        <v>5000</v>
      </c>
      <c r="G166" s="14" t="s">
        <v>1076</v>
      </c>
      <c r="H166" s="9" t="s">
        <v>1468</v>
      </c>
      <c r="I166" s="9" t="s">
        <v>797</v>
      </c>
      <c r="J166" s="9"/>
      <c r="K166" s="11" t="s">
        <v>0</v>
      </c>
      <c r="L166" s="252">
        <v>65</v>
      </c>
      <c r="M166" s="21">
        <v>1.5</v>
      </c>
      <c r="N166" s="21">
        <v>0.8</v>
      </c>
      <c r="P166" s="11" t="s">
        <v>4167</v>
      </c>
      <c r="Q166" s="11"/>
      <c r="S166" s="21">
        <f>IF(P166='Menu tendina'!A$5,0,IF(P166='Menu tendina'!A$4,'4. Telecom lire'!N166/2,IF(P166='Menu tendina'!A$3,'4. Telecom lire'!N166,IF(P166='Menu tendina'!A$2,'4. Telecom lire'!M166,0))))</f>
        <v>1.5</v>
      </c>
    </row>
    <row r="167" spans="1:19" x14ac:dyDescent="0.25">
      <c r="A167" s="9" t="s">
        <v>7621</v>
      </c>
      <c r="B167" s="9" t="s">
        <v>4943</v>
      </c>
      <c r="C167" s="11">
        <v>557</v>
      </c>
      <c r="D167" s="11">
        <v>2616</v>
      </c>
      <c r="E167" s="11">
        <v>166</v>
      </c>
      <c r="F167" s="13">
        <v>5000</v>
      </c>
      <c r="G167" s="14" t="s">
        <v>1076</v>
      </c>
      <c r="H167" s="9" t="s">
        <v>1470</v>
      </c>
      <c r="I167" s="9" t="s">
        <v>112</v>
      </c>
      <c r="J167" s="9"/>
      <c r="K167" s="11" t="s">
        <v>0</v>
      </c>
      <c r="L167" s="252">
        <v>560</v>
      </c>
      <c r="M167" s="21">
        <v>1.3</v>
      </c>
      <c r="N167" s="21">
        <v>0.4</v>
      </c>
      <c r="P167" s="11" t="s">
        <v>4167</v>
      </c>
      <c r="Q167" s="11"/>
      <c r="S167" s="21">
        <f>IF(P167='Menu tendina'!A$5,0,IF(P167='Menu tendina'!A$4,'4. Telecom lire'!N167/2,IF(P167='Menu tendina'!A$3,'4. Telecom lire'!N167,IF(P167='Menu tendina'!A$2,'4. Telecom lire'!M167,0))))</f>
        <v>1.3</v>
      </c>
    </row>
    <row r="168" spans="1:19" x14ac:dyDescent="0.25">
      <c r="A168" s="9" t="s">
        <v>7621</v>
      </c>
      <c r="B168" s="9" t="s">
        <v>4943</v>
      </c>
      <c r="C168" s="11">
        <v>558</v>
      </c>
      <c r="D168" s="11">
        <v>2617</v>
      </c>
      <c r="E168" s="11">
        <v>167</v>
      </c>
      <c r="F168" s="13">
        <v>10000</v>
      </c>
      <c r="G168" s="14" t="s">
        <v>1076</v>
      </c>
      <c r="H168" s="9" t="s">
        <v>1470</v>
      </c>
      <c r="I168" s="9" t="s">
        <v>112</v>
      </c>
      <c r="J168" s="9"/>
      <c r="K168" s="11" t="s">
        <v>0</v>
      </c>
      <c r="L168" s="252">
        <v>560</v>
      </c>
      <c r="M168" s="21">
        <v>1.3</v>
      </c>
      <c r="N168" s="21">
        <v>0.4</v>
      </c>
      <c r="P168" s="11" t="s">
        <v>4167</v>
      </c>
      <c r="Q168" s="11"/>
      <c r="S168" s="21">
        <f>IF(P168='Menu tendina'!A$5,0,IF(P168='Menu tendina'!A$4,'4. Telecom lire'!N168/2,IF(P168='Menu tendina'!A$3,'4. Telecom lire'!N168,IF(P168='Menu tendina'!A$2,'4. Telecom lire'!M168,0))))</f>
        <v>1.3</v>
      </c>
    </row>
    <row r="169" spans="1:19" x14ac:dyDescent="0.25">
      <c r="A169" s="9" t="s">
        <v>7621</v>
      </c>
      <c r="B169" s="9" t="s">
        <v>4943</v>
      </c>
      <c r="C169" s="11">
        <v>559</v>
      </c>
      <c r="D169" s="11">
        <v>2615</v>
      </c>
      <c r="E169" s="11">
        <v>168</v>
      </c>
      <c r="F169" s="13">
        <v>5000</v>
      </c>
      <c r="G169" s="14" t="s">
        <v>1076</v>
      </c>
      <c r="H169" s="9" t="s">
        <v>1471</v>
      </c>
      <c r="I169" s="9" t="s">
        <v>112</v>
      </c>
      <c r="J169" s="9"/>
      <c r="K169" s="11" t="s">
        <v>0</v>
      </c>
      <c r="L169" s="252">
        <v>260</v>
      </c>
      <c r="M169" s="21">
        <v>1.3</v>
      </c>
      <c r="N169" s="21">
        <v>0.6</v>
      </c>
      <c r="P169" s="11" t="s">
        <v>4167</v>
      </c>
      <c r="Q169" s="11"/>
      <c r="S169" s="21">
        <f>IF(P169='Menu tendina'!A$5,0,IF(P169='Menu tendina'!A$4,'4. Telecom lire'!N169/2,IF(P169='Menu tendina'!A$3,'4. Telecom lire'!N169,IF(P169='Menu tendina'!A$2,'4. Telecom lire'!M169,0))))</f>
        <v>1.3</v>
      </c>
    </row>
    <row r="170" spans="1:19" x14ac:dyDescent="0.25">
      <c r="A170" s="9" t="s">
        <v>7621</v>
      </c>
      <c r="B170" s="9" t="s">
        <v>4943</v>
      </c>
      <c r="C170" s="11">
        <v>560</v>
      </c>
      <c r="D170" s="11">
        <v>2618</v>
      </c>
      <c r="E170" s="11">
        <v>104</v>
      </c>
      <c r="F170" s="13">
        <v>5000</v>
      </c>
      <c r="G170" s="14" t="s">
        <v>1076</v>
      </c>
      <c r="H170" s="9" t="s">
        <v>1473</v>
      </c>
      <c r="I170" s="9" t="s">
        <v>112</v>
      </c>
      <c r="J170" s="9"/>
      <c r="K170" s="11" t="s">
        <v>0</v>
      </c>
      <c r="L170" s="252">
        <v>65</v>
      </c>
      <c r="M170" s="21">
        <v>1.5</v>
      </c>
      <c r="N170" s="21">
        <v>1.2</v>
      </c>
      <c r="P170" s="11" t="s">
        <v>4167</v>
      </c>
      <c r="Q170" s="11"/>
      <c r="S170" s="21">
        <f>IF(P170='Menu tendina'!A$5,0,IF(P170='Menu tendina'!A$4,'4. Telecom lire'!N170/2,IF(P170='Menu tendina'!A$3,'4. Telecom lire'!N170,IF(P170='Menu tendina'!A$2,'4. Telecom lire'!M170,0))))</f>
        <v>1.5</v>
      </c>
    </row>
    <row r="171" spans="1:19" x14ac:dyDescent="0.25">
      <c r="A171" s="9" t="s">
        <v>7621</v>
      </c>
      <c r="B171" s="9" t="s">
        <v>4943</v>
      </c>
      <c r="C171" s="11">
        <v>561</v>
      </c>
      <c r="D171" s="11">
        <v>2619</v>
      </c>
      <c r="E171" s="11">
        <v>105</v>
      </c>
      <c r="F171" s="13">
        <v>5000</v>
      </c>
      <c r="G171" s="14" t="s">
        <v>1076</v>
      </c>
      <c r="H171" s="9" t="s">
        <v>1473</v>
      </c>
      <c r="I171" s="9" t="s">
        <v>112</v>
      </c>
      <c r="J171" s="9"/>
      <c r="K171" s="11" t="s">
        <v>0</v>
      </c>
      <c r="L171" s="252">
        <v>65</v>
      </c>
      <c r="M171" s="21">
        <v>1.5</v>
      </c>
      <c r="N171" s="21">
        <v>1.2</v>
      </c>
      <c r="P171" s="11" t="s">
        <v>4167</v>
      </c>
      <c r="Q171" s="11"/>
      <c r="S171" s="21">
        <f>IF(P171='Menu tendina'!A$5,0,IF(P171='Menu tendina'!A$4,'4. Telecom lire'!N171/2,IF(P171='Menu tendina'!A$3,'4. Telecom lire'!N171,IF(P171='Menu tendina'!A$2,'4. Telecom lire'!M171,0))))</f>
        <v>1.5</v>
      </c>
    </row>
    <row r="172" spans="1:19" x14ac:dyDescent="0.25">
      <c r="A172" s="9" t="s">
        <v>7621</v>
      </c>
      <c r="B172" s="9" t="s">
        <v>4943</v>
      </c>
      <c r="C172" s="11">
        <v>562</v>
      </c>
      <c r="D172" s="11">
        <v>2620</v>
      </c>
      <c r="E172" s="11">
        <v>106</v>
      </c>
      <c r="F172" s="13">
        <v>5000</v>
      </c>
      <c r="G172" s="14" t="s">
        <v>1076</v>
      </c>
      <c r="H172" s="9" t="s">
        <v>1473</v>
      </c>
      <c r="I172" s="9" t="s">
        <v>112</v>
      </c>
      <c r="J172" s="9"/>
      <c r="K172" s="11" t="s">
        <v>0</v>
      </c>
      <c r="L172" s="252">
        <v>65</v>
      </c>
      <c r="M172" s="21">
        <v>1.5</v>
      </c>
      <c r="N172" s="21">
        <v>1.2</v>
      </c>
      <c r="P172" s="11" t="s">
        <v>4167</v>
      </c>
      <c r="Q172" s="11"/>
      <c r="S172" s="21">
        <f>IF(P172='Menu tendina'!A$5,0,IF(P172='Menu tendina'!A$4,'4. Telecom lire'!N172/2,IF(P172='Menu tendina'!A$3,'4. Telecom lire'!N172,IF(P172='Menu tendina'!A$2,'4. Telecom lire'!M172,0))))</f>
        <v>1.5</v>
      </c>
    </row>
    <row r="173" spans="1:19" x14ac:dyDescent="0.25">
      <c r="A173" s="9" t="s">
        <v>7621</v>
      </c>
      <c r="B173" s="9" t="s">
        <v>4943</v>
      </c>
      <c r="C173" s="11">
        <v>563</v>
      </c>
      <c r="D173" s="11">
        <v>2621</v>
      </c>
      <c r="E173" s="11">
        <v>107</v>
      </c>
      <c r="F173" s="13">
        <v>5000</v>
      </c>
      <c r="G173" s="14" t="s">
        <v>1076</v>
      </c>
      <c r="H173" s="9" t="s">
        <v>1473</v>
      </c>
      <c r="I173" s="9" t="s">
        <v>112</v>
      </c>
      <c r="J173" s="9"/>
      <c r="K173" s="11" t="s">
        <v>0</v>
      </c>
      <c r="L173" s="252">
        <v>65</v>
      </c>
      <c r="M173" s="21">
        <v>1.5</v>
      </c>
      <c r="N173" s="21">
        <v>1.2</v>
      </c>
      <c r="P173" s="11" t="s">
        <v>4167</v>
      </c>
      <c r="Q173" s="11"/>
      <c r="S173" s="21">
        <f>IF(P173='Menu tendina'!A$5,0,IF(P173='Menu tendina'!A$4,'4. Telecom lire'!N173/2,IF(P173='Menu tendina'!A$3,'4. Telecom lire'!N173,IF(P173='Menu tendina'!A$2,'4. Telecom lire'!M173,0))))</f>
        <v>1.5</v>
      </c>
    </row>
    <row r="174" spans="1:19" x14ac:dyDescent="0.25">
      <c r="A174" s="9" t="s">
        <v>7621</v>
      </c>
      <c r="B174" s="9" t="s">
        <v>4943</v>
      </c>
      <c r="C174" s="11">
        <v>564</v>
      </c>
      <c r="D174" s="11">
        <v>2622</v>
      </c>
      <c r="E174" s="11">
        <v>169</v>
      </c>
      <c r="F174" s="13">
        <v>5000</v>
      </c>
      <c r="G174" s="14" t="s">
        <v>1076</v>
      </c>
      <c r="H174" s="9" t="s">
        <v>1474</v>
      </c>
      <c r="I174" s="9" t="s">
        <v>1368</v>
      </c>
      <c r="J174" s="9"/>
      <c r="K174" s="11" t="s">
        <v>0</v>
      </c>
      <c r="L174" s="252">
        <v>80</v>
      </c>
      <c r="M174" s="21">
        <v>1.4</v>
      </c>
      <c r="N174" s="21">
        <v>0.8</v>
      </c>
      <c r="P174" s="11" t="s">
        <v>4167</v>
      </c>
      <c r="Q174" s="11"/>
      <c r="S174" s="21">
        <f>IF(P174='Menu tendina'!A$5,0,IF(P174='Menu tendina'!A$4,'4. Telecom lire'!N174/2,IF(P174='Menu tendina'!A$3,'4. Telecom lire'!N174,IF(P174='Menu tendina'!A$2,'4. Telecom lire'!M174,0))))</f>
        <v>1.4</v>
      </c>
    </row>
    <row r="175" spans="1:19" x14ac:dyDescent="0.25">
      <c r="A175" s="9" t="s">
        <v>7621</v>
      </c>
      <c r="B175" s="9" t="s">
        <v>4943</v>
      </c>
      <c r="C175" s="11">
        <v>565</v>
      </c>
      <c r="D175" s="11">
        <v>2623</v>
      </c>
      <c r="E175" s="11">
        <v>170</v>
      </c>
      <c r="F175" s="13">
        <v>10000</v>
      </c>
      <c r="G175" s="14" t="s">
        <v>1076</v>
      </c>
      <c r="H175" s="9" t="s">
        <v>1474</v>
      </c>
      <c r="I175" s="9" t="s">
        <v>1368</v>
      </c>
      <c r="J175" s="9"/>
      <c r="K175" s="11" t="s">
        <v>0</v>
      </c>
      <c r="L175" s="252">
        <v>110</v>
      </c>
      <c r="M175" s="21">
        <v>1.3</v>
      </c>
      <c r="N175" s="21">
        <v>0.6</v>
      </c>
      <c r="P175" s="11" t="s">
        <v>4167</v>
      </c>
      <c r="Q175" s="11"/>
      <c r="S175" s="21">
        <f>IF(P175='Menu tendina'!A$5,0,IF(P175='Menu tendina'!A$4,'4. Telecom lire'!N175/2,IF(P175='Menu tendina'!A$3,'4. Telecom lire'!N175,IF(P175='Menu tendina'!A$2,'4. Telecom lire'!M175,0))))</f>
        <v>1.3</v>
      </c>
    </row>
    <row r="176" spans="1:19" x14ac:dyDescent="0.25">
      <c r="A176" s="9" t="s">
        <v>7621</v>
      </c>
      <c r="B176" s="9" t="s">
        <v>4943</v>
      </c>
      <c r="C176" s="11">
        <v>566</v>
      </c>
      <c r="D176" s="11">
        <v>2624</v>
      </c>
      <c r="E176" s="11">
        <v>173</v>
      </c>
      <c r="F176" s="13">
        <v>5000</v>
      </c>
      <c r="G176" s="14" t="s">
        <v>1076</v>
      </c>
      <c r="H176" s="9" t="s">
        <v>1475</v>
      </c>
      <c r="I176" s="9" t="s">
        <v>797</v>
      </c>
      <c r="J176" s="9"/>
      <c r="K176" s="11" t="s">
        <v>0</v>
      </c>
      <c r="L176" s="252">
        <v>5000</v>
      </c>
      <c r="M176" s="21">
        <v>1</v>
      </c>
      <c r="N176" s="21">
        <v>0.2</v>
      </c>
      <c r="P176" s="11" t="s">
        <v>4167</v>
      </c>
      <c r="Q176" s="11"/>
      <c r="S176" s="21">
        <f>IF(P176='Menu tendina'!A$5,0,IF(P176='Menu tendina'!A$4,'4. Telecom lire'!N176/2,IF(P176='Menu tendina'!A$3,'4. Telecom lire'!N176,IF(P176='Menu tendina'!A$2,'4. Telecom lire'!M176,0))))</f>
        <v>1</v>
      </c>
    </row>
    <row r="177" spans="1:19" x14ac:dyDescent="0.25">
      <c r="A177" s="9" t="s">
        <v>7621</v>
      </c>
      <c r="B177" s="9" t="s">
        <v>4943</v>
      </c>
      <c r="C177" s="11">
        <v>567</v>
      </c>
      <c r="D177" s="11">
        <v>2627</v>
      </c>
      <c r="E177" s="11">
        <v>171</v>
      </c>
      <c r="F177" s="13">
        <v>5000</v>
      </c>
      <c r="G177" s="14" t="s">
        <v>1076</v>
      </c>
      <c r="H177" s="9" t="s">
        <v>1476</v>
      </c>
      <c r="I177" s="9" t="s">
        <v>1368</v>
      </c>
      <c r="J177" s="9"/>
      <c r="K177" s="11" t="s">
        <v>0</v>
      </c>
      <c r="L177" s="252">
        <v>165</v>
      </c>
      <c r="M177" s="21">
        <v>1.5</v>
      </c>
      <c r="N177" s="21">
        <v>0.6</v>
      </c>
      <c r="P177" s="11" t="s">
        <v>4167</v>
      </c>
      <c r="Q177" s="11"/>
      <c r="S177" s="21">
        <f>IF(P177='Menu tendina'!A$5,0,IF(P177='Menu tendina'!A$4,'4. Telecom lire'!N177/2,IF(P177='Menu tendina'!A$3,'4. Telecom lire'!N177,IF(P177='Menu tendina'!A$2,'4. Telecom lire'!M177,0))))</f>
        <v>1.5</v>
      </c>
    </row>
    <row r="178" spans="1:19" x14ac:dyDescent="0.25">
      <c r="A178" s="9" t="s">
        <v>7621</v>
      </c>
      <c r="B178" s="9" t="s">
        <v>4943</v>
      </c>
      <c r="C178" s="11">
        <v>568</v>
      </c>
      <c r="D178" s="11">
        <v>2628</v>
      </c>
      <c r="E178" s="11">
        <v>172</v>
      </c>
      <c r="F178" s="13">
        <v>10000</v>
      </c>
      <c r="G178" s="14" t="s">
        <v>1076</v>
      </c>
      <c r="H178" s="9" t="s">
        <v>1476</v>
      </c>
      <c r="I178" s="9" t="s">
        <v>1368</v>
      </c>
      <c r="J178" s="9"/>
      <c r="K178" s="11" t="s">
        <v>0</v>
      </c>
      <c r="L178" s="252">
        <v>2320</v>
      </c>
      <c r="M178" s="21">
        <v>1</v>
      </c>
      <c r="N178" s="21">
        <v>0.2</v>
      </c>
      <c r="P178" s="11" t="s">
        <v>4167</v>
      </c>
      <c r="Q178" s="11"/>
      <c r="S178" s="21">
        <f>IF(P178='Menu tendina'!A$5,0,IF(P178='Menu tendina'!A$4,'4. Telecom lire'!N178/2,IF(P178='Menu tendina'!A$3,'4. Telecom lire'!N178,IF(P178='Menu tendina'!A$2,'4. Telecom lire'!M178,0))))</f>
        <v>1</v>
      </c>
    </row>
    <row r="179" spans="1:19" x14ac:dyDescent="0.25">
      <c r="A179" s="9" t="s">
        <v>7621</v>
      </c>
      <c r="B179" s="9" t="s">
        <v>4943</v>
      </c>
      <c r="C179" s="11">
        <v>569</v>
      </c>
      <c r="D179" s="11">
        <v>2629</v>
      </c>
      <c r="E179" s="11">
        <v>174</v>
      </c>
      <c r="F179" s="13">
        <v>10000</v>
      </c>
      <c r="G179" s="14" t="s">
        <v>1076</v>
      </c>
      <c r="H179" s="9" t="s">
        <v>1478</v>
      </c>
      <c r="I179" s="9" t="s">
        <v>112</v>
      </c>
      <c r="J179" s="9"/>
      <c r="K179" s="11" t="s">
        <v>0</v>
      </c>
      <c r="L179" s="252">
        <v>195</v>
      </c>
      <c r="M179" s="21">
        <v>1.3</v>
      </c>
      <c r="N179" s="21">
        <v>0.6</v>
      </c>
      <c r="P179" s="11" t="s">
        <v>4167</v>
      </c>
      <c r="Q179" s="11"/>
      <c r="S179" s="21">
        <f>IF(P179='Menu tendina'!A$5,0,IF(P179='Menu tendina'!A$4,'4. Telecom lire'!N179/2,IF(P179='Menu tendina'!A$3,'4. Telecom lire'!N179,IF(P179='Menu tendina'!A$2,'4. Telecom lire'!M179,0))))</f>
        <v>1.3</v>
      </c>
    </row>
    <row r="180" spans="1:19" x14ac:dyDescent="0.25">
      <c r="A180" s="9" t="s">
        <v>7621</v>
      </c>
      <c r="B180" s="9" t="s">
        <v>4943</v>
      </c>
      <c r="C180" s="11">
        <v>570</v>
      </c>
      <c r="D180" s="11">
        <v>2635</v>
      </c>
      <c r="E180" s="11">
        <v>175</v>
      </c>
      <c r="F180" s="13">
        <v>5000</v>
      </c>
      <c r="G180" s="14" t="s">
        <v>1076</v>
      </c>
      <c r="H180" s="9" t="s">
        <v>1479</v>
      </c>
      <c r="I180" s="9" t="s">
        <v>112</v>
      </c>
      <c r="J180" s="9"/>
      <c r="K180" s="11" t="s">
        <v>0</v>
      </c>
      <c r="L180" s="252">
        <v>2000</v>
      </c>
      <c r="M180" s="21">
        <v>1</v>
      </c>
      <c r="N180" s="21">
        <v>0.2</v>
      </c>
      <c r="P180" s="11" t="s">
        <v>4167</v>
      </c>
      <c r="Q180" s="11"/>
      <c r="S180" s="21">
        <f>IF(P180='Menu tendina'!A$5,0,IF(P180='Menu tendina'!A$4,'4. Telecom lire'!N180/2,IF(P180='Menu tendina'!A$3,'4. Telecom lire'!N180,IF(P180='Menu tendina'!A$2,'4. Telecom lire'!M180,0))))</f>
        <v>1</v>
      </c>
    </row>
    <row r="181" spans="1:19" x14ac:dyDescent="0.25">
      <c r="A181" s="9" t="s">
        <v>7621</v>
      </c>
      <c r="B181" s="9" t="s">
        <v>4943</v>
      </c>
      <c r="C181" s="11">
        <v>571</v>
      </c>
      <c r="D181" s="11">
        <v>2636</v>
      </c>
      <c r="E181" s="11">
        <v>176</v>
      </c>
      <c r="F181" s="13">
        <v>5000</v>
      </c>
      <c r="G181" s="14" t="s">
        <v>1076</v>
      </c>
      <c r="H181" s="9" t="s">
        <v>1480</v>
      </c>
      <c r="I181" s="9" t="s">
        <v>112</v>
      </c>
      <c r="J181" s="9"/>
      <c r="K181" s="11" t="s">
        <v>0</v>
      </c>
      <c r="L181" s="252">
        <v>190</v>
      </c>
      <c r="M181" s="21">
        <v>1.3</v>
      </c>
      <c r="N181" s="21">
        <v>0.6</v>
      </c>
      <c r="P181" s="11" t="s">
        <v>4167</v>
      </c>
      <c r="Q181" s="11"/>
      <c r="S181" s="21">
        <f>IF(P181='Menu tendina'!A$5,0,IF(P181='Menu tendina'!A$4,'4. Telecom lire'!N181/2,IF(P181='Menu tendina'!A$3,'4. Telecom lire'!N181,IF(P181='Menu tendina'!A$2,'4. Telecom lire'!M181,0))))</f>
        <v>1.3</v>
      </c>
    </row>
    <row r="182" spans="1:19" x14ac:dyDescent="0.25">
      <c r="A182" s="9" t="s">
        <v>7621</v>
      </c>
      <c r="B182" s="9" t="s">
        <v>4943</v>
      </c>
      <c r="C182" s="11">
        <v>572</v>
      </c>
      <c r="D182" s="11">
        <v>2637</v>
      </c>
      <c r="E182" s="11">
        <v>177</v>
      </c>
      <c r="F182" s="13">
        <v>10000</v>
      </c>
      <c r="G182" s="14" t="s">
        <v>1076</v>
      </c>
      <c r="H182" s="9" t="s">
        <v>1480</v>
      </c>
      <c r="I182" s="9" t="s">
        <v>112</v>
      </c>
      <c r="J182" s="9"/>
      <c r="K182" s="11" t="s">
        <v>0</v>
      </c>
      <c r="L182" s="252">
        <v>120</v>
      </c>
      <c r="M182" s="21">
        <v>1.5</v>
      </c>
      <c r="N182" s="21">
        <v>0.6</v>
      </c>
      <c r="P182" s="11" t="s">
        <v>4167</v>
      </c>
      <c r="Q182" s="11"/>
      <c r="S182" s="21">
        <f>IF(P182='Menu tendina'!A$5,0,IF(P182='Menu tendina'!A$4,'4. Telecom lire'!N182/2,IF(P182='Menu tendina'!A$3,'4. Telecom lire'!N182,IF(P182='Menu tendina'!A$2,'4. Telecom lire'!M182,0))))</f>
        <v>1.5</v>
      </c>
    </row>
    <row r="183" spans="1:19" x14ac:dyDescent="0.25">
      <c r="A183" s="9" t="s">
        <v>7621</v>
      </c>
      <c r="B183" s="9" t="s">
        <v>4943</v>
      </c>
      <c r="C183" s="11">
        <v>573</v>
      </c>
      <c r="D183" s="11">
        <v>2631</v>
      </c>
      <c r="E183" s="11">
        <v>178</v>
      </c>
      <c r="F183" s="13">
        <v>5000</v>
      </c>
      <c r="G183" s="14" t="s">
        <v>1076</v>
      </c>
      <c r="H183" s="9" t="s">
        <v>1481</v>
      </c>
      <c r="I183" s="9" t="s">
        <v>112</v>
      </c>
      <c r="J183" s="9"/>
      <c r="K183" s="11" t="s">
        <v>0</v>
      </c>
      <c r="L183" s="252">
        <v>130</v>
      </c>
      <c r="M183" s="21">
        <v>1.3</v>
      </c>
      <c r="N183" s="21">
        <v>0.6</v>
      </c>
      <c r="P183" s="11" t="s">
        <v>4167</v>
      </c>
      <c r="Q183" s="11"/>
      <c r="S183" s="21">
        <f>IF(P183='Menu tendina'!A$5,0,IF(P183='Menu tendina'!A$4,'4. Telecom lire'!N183/2,IF(P183='Menu tendina'!A$3,'4. Telecom lire'!N183,IF(P183='Menu tendina'!A$2,'4. Telecom lire'!M183,0))))</f>
        <v>1.3</v>
      </c>
    </row>
    <row r="184" spans="1:19" x14ac:dyDescent="0.25">
      <c r="A184" s="9" t="s">
        <v>7621</v>
      </c>
      <c r="B184" s="9" t="s">
        <v>4943</v>
      </c>
      <c r="C184" s="11">
        <v>574</v>
      </c>
      <c r="D184" s="11">
        <v>2632</v>
      </c>
      <c r="E184" s="11">
        <v>179</v>
      </c>
      <c r="F184" s="13">
        <v>10000</v>
      </c>
      <c r="G184" s="14" t="s">
        <v>1076</v>
      </c>
      <c r="H184" s="9" t="s">
        <v>1481</v>
      </c>
      <c r="I184" s="9" t="s">
        <v>112</v>
      </c>
      <c r="J184" s="9"/>
      <c r="K184" s="11" t="s">
        <v>0</v>
      </c>
      <c r="L184" s="252">
        <v>130</v>
      </c>
      <c r="M184" s="21">
        <v>1.3</v>
      </c>
      <c r="N184" s="21">
        <v>0.6</v>
      </c>
      <c r="P184" s="11" t="s">
        <v>4167</v>
      </c>
      <c r="Q184" s="11"/>
      <c r="S184" s="21">
        <f>IF(P184='Menu tendina'!A$5,0,IF(P184='Menu tendina'!A$4,'4. Telecom lire'!N184/2,IF(P184='Menu tendina'!A$3,'4. Telecom lire'!N184,IF(P184='Menu tendina'!A$2,'4. Telecom lire'!M184,0))))</f>
        <v>1.3</v>
      </c>
    </row>
    <row r="185" spans="1:19" x14ac:dyDescent="0.25">
      <c r="A185" s="9" t="s">
        <v>7621</v>
      </c>
      <c r="B185" s="9" t="s">
        <v>4943</v>
      </c>
      <c r="C185" s="11">
        <v>575</v>
      </c>
      <c r="D185" s="11">
        <v>2633</v>
      </c>
      <c r="E185" s="11">
        <v>180</v>
      </c>
      <c r="F185" s="13">
        <v>15000</v>
      </c>
      <c r="G185" s="14" t="s">
        <v>1076</v>
      </c>
      <c r="H185" s="9" t="s">
        <v>1481</v>
      </c>
      <c r="I185" s="9" t="s">
        <v>112</v>
      </c>
      <c r="J185" s="9"/>
      <c r="K185" s="11" t="s">
        <v>0</v>
      </c>
      <c r="L185" s="252">
        <v>130</v>
      </c>
      <c r="M185" s="21">
        <v>1.3</v>
      </c>
      <c r="N185" s="21">
        <v>0.6</v>
      </c>
      <c r="P185" s="11" t="s">
        <v>4167</v>
      </c>
      <c r="Q185" s="11"/>
      <c r="S185" s="21">
        <f>IF(P185='Menu tendina'!A$5,0,IF(P185='Menu tendina'!A$4,'4. Telecom lire'!N185/2,IF(P185='Menu tendina'!A$3,'4. Telecom lire'!N185,IF(P185='Menu tendina'!A$2,'4. Telecom lire'!M185,0))))</f>
        <v>1.3</v>
      </c>
    </row>
    <row r="186" spans="1:19" x14ac:dyDescent="0.25">
      <c r="A186" s="9" t="s">
        <v>7621</v>
      </c>
      <c r="B186" s="9" t="s">
        <v>4943</v>
      </c>
      <c r="C186" s="11">
        <v>576</v>
      </c>
      <c r="D186" s="11">
        <v>2641</v>
      </c>
      <c r="E186" s="11">
        <v>181</v>
      </c>
      <c r="F186" s="13">
        <v>5000</v>
      </c>
      <c r="G186" s="14" t="s">
        <v>1076</v>
      </c>
      <c r="H186" s="9" t="s">
        <v>1482</v>
      </c>
      <c r="I186" s="9" t="s">
        <v>1368</v>
      </c>
      <c r="J186" s="9"/>
      <c r="K186" s="11" t="s">
        <v>0</v>
      </c>
      <c r="L186" s="252">
        <v>130</v>
      </c>
      <c r="M186" s="21">
        <v>1.3</v>
      </c>
      <c r="N186" s="21">
        <v>0.6</v>
      </c>
      <c r="P186" s="11" t="s">
        <v>4167</v>
      </c>
      <c r="Q186" s="11"/>
      <c r="S186" s="21">
        <f>IF(P186='Menu tendina'!A$5,0,IF(P186='Menu tendina'!A$4,'4. Telecom lire'!N186/2,IF(P186='Menu tendina'!A$3,'4. Telecom lire'!N186,IF(P186='Menu tendina'!A$2,'4. Telecom lire'!M186,0))))</f>
        <v>1.3</v>
      </c>
    </row>
    <row r="187" spans="1:19" x14ac:dyDescent="0.25">
      <c r="A187" s="15" t="s">
        <v>7621</v>
      </c>
      <c r="B187" s="15" t="s">
        <v>4943</v>
      </c>
      <c r="C187" s="16" t="s">
        <v>1484</v>
      </c>
      <c r="D187" s="16" t="s">
        <v>4347</v>
      </c>
      <c r="E187" s="16" t="s">
        <v>4249</v>
      </c>
      <c r="F187" s="17">
        <v>5000</v>
      </c>
      <c r="G187" s="18" t="s">
        <v>1076</v>
      </c>
      <c r="H187" s="15" t="s">
        <v>1482</v>
      </c>
      <c r="I187" s="15" t="s">
        <v>1368</v>
      </c>
      <c r="J187" s="15" t="s">
        <v>4947</v>
      </c>
      <c r="K187" s="16" t="s">
        <v>0</v>
      </c>
      <c r="L187" s="253" t="s">
        <v>0</v>
      </c>
      <c r="M187" s="22">
        <v>100</v>
      </c>
      <c r="N187" s="22">
        <v>50</v>
      </c>
      <c r="P187" s="11" t="s">
        <v>4167</v>
      </c>
      <c r="Q187" s="11" t="s">
        <v>4067</v>
      </c>
      <c r="S187" s="21">
        <f>IF(P187='Menu tendina'!A$5,0,IF(P187='Menu tendina'!A$4,'4. Telecom lire'!N187/2,IF(P187='Menu tendina'!A$3,'4. Telecom lire'!N187,IF(P187='Menu tendina'!A$2,'4. Telecom lire'!M187,0))))</f>
        <v>100</v>
      </c>
    </row>
    <row r="188" spans="1:19" x14ac:dyDescent="0.25">
      <c r="A188" s="9" t="s">
        <v>7621</v>
      </c>
      <c r="B188" s="9" t="s">
        <v>4943</v>
      </c>
      <c r="C188" s="11">
        <v>577</v>
      </c>
      <c r="D188" s="11">
        <v>2639</v>
      </c>
      <c r="E188" s="11">
        <v>182</v>
      </c>
      <c r="F188" s="13">
        <v>5000</v>
      </c>
      <c r="G188" s="14" t="s">
        <v>1076</v>
      </c>
      <c r="H188" s="9" t="s">
        <v>1485</v>
      </c>
      <c r="I188" s="9" t="s">
        <v>797</v>
      </c>
      <c r="J188" s="9"/>
      <c r="K188" s="11" t="s">
        <v>0</v>
      </c>
      <c r="L188" s="252">
        <v>69</v>
      </c>
      <c r="M188" s="21">
        <v>1.4</v>
      </c>
      <c r="N188" s="21">
        <v>0.8</v>
      </c>
      <c r="P188" s="11" t="s">
        <v>4167</v>
      </c>
      <c r="Q188" s="11"/>
      <c r="S188" s="21">
        <f>IF(P188='Menu tendina'!A$5,0,IF(P188='Menu tendina'!A$4,'4. Telecom lire'!N188/2,IF(P188='Menu tendina'!A$3,'4. Telecom lire'!N188,IF(P188='Menu tendina'!A$2,'4. Telecom lire'!M188,0))))</f>
        <v>1.4</v>
      </c>
    </row>
    <row r="189" spans="1:19" x14ac:dyDescent="0.25">
      <c r="A189" s="9" t="s">
        <v>7621</v>
      </c>
      <c r="B189" s="9" t="s">
        <v>4943</v>
      </c>
      <c r="C189" s="11">
        <v>578</v>
      </c>
      <c r="D189" s="11">
        <v>2640</v>
      </c>
      <c r="E189" s="11">
        <v>183</v>
      </c>
      <c r="F189" s="13">
        <v>10000</v>
      </c>
      <c r="G189" s="14" t="s">
        <v>1076</v>
      </c>
      <c r="H189" s="9" t="s">
        <v>1485</v>
      </c>
      <c r="I189" s="9" t="s">
        <v>797</v>
      </c>
      <c r="J189" s="9"/>
      <c r="K189" s="11" t="s">
        <v>0</v>
      </c>
      <c r="L189" s="252">
        <v>80</v>
      </c>
      <c r="M189" s="21">
        <v>1.4</v>
      </c>
      <c r="N189" s="21">
        <v>0.8</v>
      </c>
      <c r="P189" s="11" t="s">
        <v>4167</v>
      </c>
      <c r="Q189" s="11"/>
      <c r="S189" s="21">
        <f>IF(P189='Menu tendina'!A$5,0,IF(P189='Menu tendina'!A$4,'4. Telecom lire'!N189/2,IF(P189='Menu tendina'!A$3,'4. Telecom lire'!N189,IF(P189='Menu tendina'!A$2,'4. Telecom lire'!M189,0))))</f>
        <v>1.4</v>
      </c>
    </row>
    <row r="190" spans="1:19" x14ac:dyDescent="0.25">
      <c r="A190" s="9" t="s">
        <v>7621</v>
      </c>
      <c r="B190" s="9" t="s">
        <v>4943</v>
      </c>
      <c r="C190" s="11">
        <v>579</v>
      </c>
      <c r="D190" s="11">
        <v>2625</v>
      </c>
      <c r="E190" s="11">
        <v>184</v>
      </c>
      <c r="F190" s="13">
        <v>5000</v>
      </c>
      <c r="G190" s="14" t="s">
        <v>1076</v>
      </c>
      <c r="H190" s="9" t="s">
        <v>1486</v>
      </c>
      <c r="I190" s="9" t="s">
        <v>112</v>
      </c>
      <c r="J190" s="9"/>
      <c r="K190" s="11" t="s">
        <v>0</v>
      </c>
      <c r="L190" s="252">
        <v>160</v>
      </c>
      <c r="M190" s="21">
        <v>1.3</v>
      </c>
      <c r="N190" s="21">
        <v>0.6</v>
      </c>
      <c r="P190" s="11" t="s">
        <v>4167</v>
      </c>
      <c r="Q190" s="11"/>
      <c r="S190" s="21">
        <f>IF(P190='Menu tendina'!A$5,0,IF(P190='Menu tendina'!A$4,'4. Telecom lire'!N190/2,IF(P190='Menu tendina'!A$3,'4. Telecom lire'!N190,IF(P190='Menu tendina'!A$2,'4. Telecom lire'!M190,0))))</f>
        <v>1.3</v>
      </c>
    </row>
    <row r="191" spans="1:19" x14ac:dyDescent="0.25">
      <c r="A191" s="9" t="s">
        <v>7621</v>
      </c>
      <c r="B191" s="9" t="s">
        <v>4943</v>
      </c>
      <c r="C191" s="11">
        <v>580</v>
      </c>
      <c r="D191" s="11">
        <v>2626</v>
      </c>
      <c r="E191" s="11">
        <v>185</v>
      </c>
      <c r="F191" s="13">
        <v>10000</v>
      </c>
      <c r="G191" s="14" t="s">
        <v>1076</v>
      </c>
      <c r="H191" s="9" t="s">
        <v>1486</v>
      </c>
      <c r="I191" s="9" t="s">
        <v>112</v>
      </c>
      <c r="J191" s="9"/>
      <c r="K191" s="11" t="s">
        <v>0</v>
      </c>
      <c r="L191" s="252">
        <v>160</v>
      </c>
      <c r="M191" s="21">
        <v>1.3</v>
      </c>
      <c r="N191" s="21">
        <v>0.6</v>
      </c>
      <c r="P191" s="11" t="s">
        <v>4167</v>
      </c>
      <c r="Q191" s="11"/>
      <c r="S191" s="21">
        <f>IF(P191='Menu tendina'!A$5,0,IF(P191='Menu tendina'!A$4,'4. Telecom lire'!N191/2,IF(P191='Menu tendina'!A$3,'4. Telecom lire'!N191,IF(P191='Menu tendina'!A$2,'4. Telecom lire'!M191,0))))</f>
        <v>1.3</v>
      </c>
    </row>
    <row r="192" spans="1:19" x14ac:dyDescent="0.25">
      <c r="A192" s="9" t="s">
        <v>7621</v>
      </c>
      <c r="B192" s="9" t="s">
        <v>4943</v>
      </c>
      <c r="C192" s="11">
        <v>581</v>
      </c>
      <c r="D192" s="11">
        <v>2642</v>
      </c>
      <c r="E192" s="11">
        <v>186</v>
      </c>
      <c r="F192" s="13">
        <v>5000</v>
      </c>
      <c r="G192" s="14" t="s">
        <v>1076</v>
      </c>
      <c r="H192" s="9" t="s">
        <v>1488</v>
      </c>
      <c r="I192" s="9" t="s">
        <v>112</v>
      </c>
      <c r="J192" s="9"/>
      <c r="K192" s="11" t="s">
        <v>0</v>
      </c>
      <c r="L192" s="252">
        <v>1790</v>
      </c>
      <c r="M192" s="21">
        <v>1</v>
      </c>
      <c r="N192" s="21">
        <v>0.2</v>
      </c>
      <c r="P192" s="11" t="s">
        <v>4167</v>
      </c>
      <c r="Q192" s="11"/>
      <c r="S192" s="21">
        <f>IF(P192='Menu tendina'!A$5,0,IF(P192='Menu tendina'!A$4,'4. Telecom lire'!N192/2,IF(P192='Menu tendina'!A$3,'4. Telecom lire'!N192,IF(P192='Menu tendina'!A$2,'4. Telecom lire'!M192,0))))</f>
        <v>1</v>
      </c>
    </row>
    <row r="193" spans="1:19" x14ac:dyDescent="0.25">
      <c r="A193" s="9" t="s">
        <v>7621</v>
      </c>
      <c r="B193" s="9" t="s">
        <v>4943</v>
      </c>
      <c r="C193" s="11">
        <v>582</v>
      </c>
      <c r="D193" s="11">
        <v>2630</v>
      </c>
      <c r="E193" s="11">
        <v>187</v>
      </c>
      <c r="F193" s="13">
        <v>5000</v>
      </c>
      <c r="G193" s="14" t="s">
        <v>1076</v>
      </c>
      <c r="H193" s="9" t="s">
        <v>1489</v>
      </c>
      <c r="I193" s="9" t="s">
        <v>797</v>
      </c>
      <c r="J193" s="9"/>
      <c r="K193" s="11" t="s">
        <v>0</v>
      </c>
      <c r="L193" s="252">
        <v>99</v>
      </c>
      <c r="M193" s="21">
        <v>1.4</v>
      </c>
      <c r="N193" s="21">
        <v>0.6</v>
      </c>
      <c r="P193" s="11" t="s">
        <v>4167</v>
      </c>
      <c r="Q193" s="11"/>
      <c r="S193" s="21">
        <f>IF(P193='Menu tendina'!A$5,0,IF(P193='Menu tendina'!A$4,'4. Telecom lire'!N193/2,IF(P193='Menu tendina'!A$3,'4. Telecom lire'!N193,IF(P193='Menu tendina'!A$2,'4. Telecom lire'!M193,0))))</f>
        <v>1.4</v>
      </c>
    </row>
    <row r="194" spans="1:19" x14ac:dyDescent="0.25">
      <c r="A194" s="9" t="s">
        <v>7621</v>
      </c>
      <c r="B194" s="9" t="s">
        <v>4943</v>
      </c>
      <c r="C194" s="11">
        <v>583</v>
      </c>
      <c r="D194" s="11">
        <v>2644</v>
      </c>
      <c r="E194" s="11">
        <v>188</v>
      </c>
      <c r="F194" s="13">
        <v>5000</v>
      </c>
      <c r="G194" s="14" t="s">
        <v>1076</v>
      </c>
      <c r="H194" s="9" t="s">
        <v>1490</v>
      </c>
      <c r="I194" s="9" t="s">
        <v>112</v>
      </c>
      <c r="J194" s="9"/>
      <c r="K194" s="11" t="s">
        <v>0</v>
      </c>
      <c r="L194" s="252">
        <v>5000</v>
      </c>
      <c r="M194" s="21">
        <v>1</v>
      </c>
      <c r="N194" s="21">
        <v>0.2</v>
      </c>
      <c r="P194" s="11" t="s">
        <v>4167</v>
      </c>
      <c r="Q194" s="11"/>
      <c r="S194" s="21">
        <f>IF(P194='Menu tendina'!A$5,0,IF(P194='Menu tendina'!A$4,'4. Telecom lire'!N194/2,IF(P194='Menu tendina'!A$3,'4. Telecom lire'!N194,IF(P194='Menu tendina'!A$2,'4. Telecom lire'!M194,0))))</f>
        <v>1</v>
      </c>
    </row>
    <row r="195" spans="1:19" x14ac:dyDescent="0.25">
      <c r="A195" s="9" t="s">
        <v>7621</v>
      </c>
      <c r="B195" s="9" t="s">
        <v>4943</v>
      </c>
      <c r="C195" s="11">
        <v>584</v>
      </c>
      <c r="D195" s="11">
        <v>2645</v>
      </c>
      <c r="E195" s="11">
        <v>189</v>
      </c>
      <c r="F195" s="13">
        <v>10000</v>
      </c>
      <c r="G195" s="14" t="s">
        <v>1076</v>
      </c>
      <c r="H195" s="9" t="s">
        <v>1491</v>
      </c>
      <c r="I195" s="9" t="s">
        <v>797</v>
      </c>
      <c r="J195" s="9"/>
      <c r="K195" s="11" t="s">
        <v>0</v>
      </c>
      <c r="L195" s="252">
        <v>3000</v>
      </c>
      <c r="M195" s="21">
        <v>1</v>
      </c>
      <c r="N195" s="21">
        <v>0.2</v>
      </c>
      <c r="P195" s="11" t="s">
        <v>4167</v>
      </c>
      <c r="Q195" s="11"/>
      <c r="S195" s="21">
        <f>IF(P195='Menu tendina'!A$5,0,IF(P195='Menu tendina'!A$4,'4. Telecom lire'!N195/2,IF(P195='Menu tendina'!A$3,'4. Telecom lire'!N195,IF(P195='Menu tendina'!A$2,'4. Telecom lire'!M195,0))))</f>
        <v>1</v>
      </c>
    </row>
    <row r="196" spans="1:19" x14ac:dyDescent="0.25">
      <c r="A196" s="9" t="s">
        <v>7621</v>
      </c>
      <c r="B196" s="9" t="s">
        <v>4943</v>
      </c>
      <c r="C196" s="11">
        <v>585</v>
      </c>
      <c r="D196" s="11">
        <v>2646</v>
      </c>
      <c r="E196" s="11">
        <v>190</v>
      </c>
      <c r="F196" s="13">
        <v>15000</v>
      </c>
      <c r="G196" s="14" t="s">
        <v>1076</v>
      </c>
      <c r="H196" s="9" t="s">
        <v>1408</v>
      </c>
      <c r="I196" s="9" t="s">
        <v>1368</v>
      </c>
      <c r="J196" s="9"/>
      <c r="K196" s="11" t="s">
        <v>0</v>
      </c>
      <c r="L196" s="252">
        <v>1100</v>
      </c>
      <c r="M196" s="21">
        <v>1</v>
      </c>
      <c r="N196" s="21">
        <v>0.2</v>
      </c>
      <c r="P196" s="11" t="s">
        <v>4167</v>
      </c>
      <c r="Q196" s="11"/>
      <c r="S196" s="21">
        <f>IF(P196='Menu tendina'!A$5,0,IF(P196='Menu tendina'!A$4,'4. Telecom lire'!N196/2,IF(P196='Menu tendina'!A$3,'4. Telecom lire'!N196,IF(P196='Menu tendina'!A$2,'4. Telecom lire'!M196,0))))</f>
        <v>1</v>
      </c>
    </row>
    <row r="197" spans="1:19" x14ac:dyDescent="0.25">
      <c r="A197" s="9" t="s">
        <v>7621</v>
      </c>
      <c r="B197" s="9" t="s">
        <v>4943</v>
      </c>
      <c r="C197" s="11">
        <v>586</v>
      </c>
      <c r="D197" s="11">
        <v>2634</v>
      </c>
      <c r="E197" s="11">
        <v>191</v>
      </c>
      <c r="F197" s="13">
        <v>5000</v>
      </c>
      <c r="G197" s="14" t="s">
        <v>1076</v>
      </c>
      <c r="H197" s="9" t="s">
        <v>1492</v>
      </c>
      <c r="I197" s="9" t="s">
        <v>112</v>
      </c>
      <c r="J197" s="9"/>
      <c r="K197" s="11" t="s">
        <v>0</v>
      </c>
      <c r="L197" s="252">
        <v>1100</v>
      </c>
      <c r="M197" s="21">
        <v>1</v>
      </c>
      <c r="N197" s="21">
        <v>0.2</v>
      </c>
      <c r="P197" s="11" t="s">
        <v>4167</v>
      </c>
      <c r="Q197" s="11"/>
      <c r="S197" s="21">
        <f>IF(P197='Menu tendina'!A$5,0,IF(P197='Menu tendina'!A$4,'4. Telecom lire'!N197/2,IF(P197='Menu tendina'!A$3,'4. Telecom lire'!N197,IF(P197='Menu tendina'!A$2,'4. Telecom lire'!M197,0))))</f>
        <v>1</v>
      </c>
    </row>
    <row r="198" spans="1:19" x14ac:dyDescent="0.25">
      <c r="A198" s="9" t="s">
        <v>7621</v>
      </c>
      <c r="B198" s="9" t="s">
        <v>4943</v>
      </c>
      <c r="C198" s="11">
        <v>587</v>
      </c>
      <c r="D198" s="11">
        <v>2638</v>
      </c>
      <c r="E198" s="11">
        <v>192</v>
      </c>
      <c r="F198" s="13">
        <v>5000</v>
      </c>
      <c r="G198" s="14" t="s">
        <v>1076</v>
      </c>
      <c r="H198" s="9" t="s">
        <v>1493</v>
      </c>
      <c r="I198" s="9" t="s">
        <v>112</v>
      </c>
      <c r="J198" s="9"/>
      <c r="K198" s="11" t="s">
        <v>0</v>
      </c>
      <c r="L198" s="252">
        <v>2000</v>
      </c>
      <c r="M198" s="21">
        <v>1</v>
      </c>
      <c r="N198" s="21">
        <v>0.2</v>
      </c>
      <c r="P198" s="11" t="s">
        <v>4167</v>
      </c>
      <c r="Q198" s="11"/>
      <c r="S198" s="21">
        <f>IF(P198='Menu tendina'!A$5,0,IF(P198='Menu tendina'!A$4,'4. Telecom lire'!N198/2,IF(P198='Menu tendina'!A$3,'4. Telecom lire'!N198,IF(P198='Menu tendina'!A$2,'4. Telecom lire'!M198,0))))</f>
        <v>1</v>
      </c>
    </row>
    <row r="199" spans="1:19" x14ac:dyDescent="0.25">
      <c r="A199" s="9" t="s">
        <v>7621</v>
      </c>
      <c r="B199" s="9" t="s">
        <v>4943</v>
      </c>
      <c r="C199" s="11">
        <v>588</v>
      </c>
      <c r="D199" s="11">
        <v>2647</v>
      </c>
      <c r="E199" s="11">
        <v>193</v>
      </c>
      <c r="F199" s="13">
        <v>5000</v>
      </c>
      <c r="G199" s="14" t="s">
        <v>1104</v>
      </c>
      <c r="H199" s="9" t="s">
        <v>1495</v>
      </c>
      <c r="I199" s="9" t="s">
        <v>112</v>
      </c>
      <c r="J199" s="9"/>
      <c r="K199" s="11" t="s">
        <v>0</v>
      </c>
      <c r="L199" s="252">
        <v>2000</v>
      </c>
      <c r="M199" s="21">
        <v>1</v>
      </c>
      <c r="N199" s="21">
        <v>0.2</v>
      </c>
      <c r="P199" s="11" t="s">
        <v>4167</v>
      </c>
      <c r="Q199" s="11"/>
      <c r="S199" s="21">
        <f>IF(P199='Menu tendina'!A$5,0,IF(P199='Menu tendina'!A$4,'4. Telecom lire'!N199/2,IF(P199='Menu tendina'!A$3,'4. Telecom lire'!N199,IF(P199='Menu tendina'!A$2,'4. Telecom lire'!M199,0))))</f>
        <v>1</v>
      </c>
    </row>
    <row r="200" spans="1:19" x14ac:dyDescent="0.25">
      <c r="A200" s="9" t="s">
        <v>7621</v>
      </c>
      <c r="B200" s="9" t="s">
        <v>4943</v>
      </c>
      <c r="C200" s="11">
        <v>589</v>
      </c>
      <c r="D200" s="11">
        <v>2648</v>
      </c>
      <c r="E200" s="11">
        <v>194</v>
      </c>
      <c r="F200" s="13">
        <v>10000</v>
      </c>
      <c r="G200" s="14" t="s">
        <v>1104</v>
      </c>
      <c r="H200" s="9" t="s">
        <v>1495</v>
      </c>
      <c r="I200" s="9" t="s">
        <v>797</v>
      </c>
      <c r="J200" s="9"/>
      <c r="K200" s="11" t="s">
        <v>0</v>
      </c>
      <c r="L200" s="252">
        <v>1100</v>
      </c>
      <c r="M200" s="21">
        <v>1</v>
      </c>
      <c r="N200" s="21">
        <v>0.2</v>
      </c>
      <c r="P200" s="11" t="s">
        <v>4167</v>
      </c>
      <c r="Q200" s="11"/>
      <c r="S200" s="21">
        <f>IF(P200='Menu tendina'!A$5,0,IF(P200='Menu tendina'!A$4,'4. Telecom lire'!N200/2,IF(P200='Menu tendina'!A$3,'4. Telecom lire'!N200,IF(P200='Menu tendina'!A$2,'4. Telecom lire'!M200,0))))</f>
        <v>1</v>
      </c>
    </row>
    <row r="201" spans="1:19" x14ac:dyDescent="0.25">
      <c r="A201" s="9" t="s">
        <v>7621</v>
      </c>
      <c r="B201" s="9" t="s">
        <v>4943</v>
      </c>
      <c r="C201" s="11">
        <v>590</v>
      </c>
      <c r="D201" s="11">
        <v>2649</v>
      </c>
      <c r="E201" s="11">
        <v>195</v>
      </c>
      <c r="F201" s="13">
        <v>15000</v>
      </c>
      <c r="G201" s="14" t="s">
        <v>1104</v>
      </c>
      <c r="H201" s="9" t="s">
        <v>1495</v>
      </c>
      <c r="I201" s="9" t="s">
        <v>1368</v>
      </c>
      <c r="J201" s="9"/>
      <c r="K201" s="11" t="s">
        <v>0</v>
      </c>
      <c r="L201" s="252">
        <v>500</v>
      </c>
      <c r="M201" s="21">
        <v>1.2</v>
      </c>
      <c r="N201" s="21">
        <v>0.4</v>
      </c>
      <c r="P201" s="11" t="s">
        <v>4167</v>
      </c>
      <c r="Q201" s="11"/>
      <c r="S201" s="21">
        <f>IF(P201='Menu tendina'!A$5,0,IF(P201='Menu tendina'!A$4,'4. Telecom lire'!N201/2,IF(P201='Menu tendina'!A$3,'4. Telecom lire'!N201,IF(P201='Menu tendina'!A$2,'4. Telecom lire'!M201,0))))</f>
        <v>1.2</v>
      </c>
    </row>
    <row r="202" spans="1:19" x14ac:dyDescent="0.25">
      <c r="A202" s="9" t="s">
        <v>7621</v>
      </c>
      <c r="B202" s="9" t="s">
        <v>4943</v>
      </c>
      <c r="C202" s="11">
        <v>591</v>
      </c>
      <c r="D202" s="11">
        <v>2651</v>
      </c>
      <c r="E202" s="11">
        <v>196</v>
      </c>
      <c r="F202" s="13">
        <v>5000</v>
      </c>
      <c r="G202" s="14" t="s">
        <v>1104</v>
      </c>
      <c r="H202" s="9" t="s">
        <v>1496</v>
      </c>
      <c r="I202" s="9" t="s">
        <v>112</v>
      </c>
      <c r="J202" s="9"/>
      <c r="K202" s="11" t="s">
        <v>0</v>
      </c>
      <c r="L202" s="252">
        <v>95</v>
      </c>
      <c r="M202" s="21">
        <v>1.4</v>
      </c>
      <c r="N202" s="21">
        <v>0.6</v>
      </c>
      <c r="P202" s="11" t="s">
        <v>4167</v>
      </c>
      <c r="Q202" s="11"/>
      <c r="S202" s="21">
        <f>IF(P202='Menu tendina'!A$5,0,IF(P202='Menu tendina'!A$4,'4. Telecom lire'!N202/2,IF(P202='Menu tendina'!A$3,'4. Telecom lire'!N202,IF(P202='Menu tendina'!A$2,'4. Telecom lire'!M202,0))))</f>
        <v>1.4</v>
      </c>
    </row>
    <row r="203" spans="1:19" x14ac:dyDescent="0.25">
      <c r="A203" s="9" t="s">
        <v>7621</v>
      </c>
      <c r="B203" s="9" t="s">
        <v>4943</v>
      </c>
      <c r="C203" s="11">
        <v>592</v>
      </c>
      <c r="D203" s="11">
        <v>2652</v>
      </c>
      <c r="E203" s="11">
        <v>197</v>
      </c>
      <c r="F203" s="13">
        <v>5000</v>
      </c>
      <c r="G203" s="14" t="s">
        <v>1104</v>
      </c>
      <c r="H203" s="9" t="s">
        <v>1497</v>
      </c>
      <c r="I203" s="9" t="s">
        <v>112</v>
      </c>
      <c r="J203" s="9"/>
      <c r="K203" s="11" t="s">
        <v>0</v>
      </c>
      <c r="L203" s="252">
        <v>6000</v>
      </c>
      <c r="M203" s="21">
        <v>1.5</v>
      </c>
      <c r="N203" s="21">
        <v>0.2</v>
      </c>
      <c r="P203" s="11" t="s">
        <v>4167</v>
      </c>
      <c r="Q203" s="11"/>
      <c r="S203" s="21">
        <f>IF(P203='Menu tendina'!A$5,0,IF(P203='Menu tendina'!A$4,'4. Telecom lire'!N203/2,IF(P203='Menu tendina'!A$3,'4. Telecom lire'!N203,IF(P203='Menu tendina'!A$2,'4. Telecom lire'!M203,0))))</f>
        <v>1.5</v>
      </c>
    </row>
    <row r="204" spans="1:19" x14ac:dyDescent="0.25">
      <c r="A204" s="9" t="s">
        <v>7621</v>
      </c>
      <c r="B204" s="9" t="s">
        <v>4943</v>
      </c>
      <c r="C204" s="11">
        <v>593</v>
      </c>
      <c r="D204" s="11">
        <v>2650</v>
      </c>
      <c r="E204" s="11">
        <v>205</v>
      </c>
      <c r="F204" s="13">
        <v>5000</v>
      </c>
      <c r="G204" s="14" t="s">
        <v>1104</v>
      </c>
      <c r="H204" s="9" t="s">
        <v>1498</v>
      </c>
      <c r="I204" s="9" t="s">
        <v>112</v>
      </c>
      <c r="J204" s="9"/>
      <c r="K204" s="11" t="s">
        <v>0</v>
      </c>
      <c r="L204" s="252">
        <v>95</v>
      </c>
      <c r="M204" s="21">
        <v>1.5</v>
      </c>
      <c r="N204" s="21">
        <v>0.6</v>
      </c>
      <c r="P204" s="11" t="s">
        <v>4167</v>
      </c>
      <c r="Q204" s="11"/>
      <c r="S204" s="21">
        <f>IF(P204='Menu tendina'!A$5,0,IF(P204='Menu tendina'!A$4,'4. Telecom lire'!N204/2,IF(P204='Menu tendina'!A$3,'4. Telecom lire'!N204,IF(P204='Menu tendina'!A$2,'4. Telecom lire'!M204,0))))</f>
        <v>1.5</v>
      </c>
    </row>
    <row r="205" spans="1:19" x14ac:dyDescent="0.25">
      <c r="A205" s="9" t="s">
        <v>7621</v>
      </c>
      <c r="B205" s="9" t="s">
        <v>4943</v>
      </c>
      <c r="C205" s="11">
        <v>594</v>
      </c>
      <c r="D205" s="11">
        <v>2653</v>
      </c>
      <c r="E205" s="11">
        <v>208</v>
      </c>
      <c r="F205" s="13">
        <v>5000</v>
      </c>
      <c r="G205" s="14" t="s">
        <v>1104</v>
      </c>
      <c r="H205" s="9" t="s">
        <v>1499</v>
      </c>
      <c r="I205" s="9" t="s">
        <v>1368</v>
      </c>
      <c r="J205" s="9"/>
      <c r="K205" s="11" t="s">
        <v>0</v>
      </c>
      <c r="L205" s="252">
        <v>65</v>
      </c>
      <c r="M205" s="21">
        <v>1.5</v>
      </c>
      <c r="N205" s="21">
        <v>0.8</v>
      </c>
      <c r="P205" s="11" t="s">
        <v>4167</v>
      </c>
      <c r="Q205" s="11"/>
      <c r="S205" s="21">
        <f>IF(P205='Menu tendina'!A$5,0,IF(P205='Menu tendina'!A$4,'4. Telecom lire'!N205/2,IF(P205='Menu tendina'!A$3,'4. Telecom lire'!N205,IF(P205='Menu tendina'!A$2,'4. Telecom lire'!M205,0))))</f>
        <v>1.5</v>
      </c>
    </row>
    <row r="206" spans="1:19" x14ac:dyDescent="0.25">
      <c r="A206" s="9" t="s">
        <v>7621</v>
      </c>
      <c r="B206" s="9" t="s">
        <v>4943</v>
      </c>
      <c r="C206" s="11">
        <v>595</v>
      </c>
      <c r="D206" s="11">
        <v>2654</v>
      </c>
      <c r="E206" s="11">
        <v>209</v>
      </c>
      <c r="F206" s="13">
        <v>5000</v>
      </c>
      <c r="G206" s="14" t="s">
        <v>1104</v>
      </c>
      <c r="H206" s="9" t="s">
        <v>1501</v>
      </c>
      <c r="I206" s="9" t="s">
        <v>112</v>
      </c>
      <c r="J206" s="9"/>
      <c r="K206" s="11" t="s">
        <v>0</v>
      </c>
      <c r="L206" s="252">
        <v>1085</v>
      </c>
      <c r="M206" s="21">
        <v>1.2</v>
      </c>
      <c r="N206" s="21">
        <v>0.2</v>
      </c>
      <c r="P206" s="11" t="s">
        <v>4167</v>
      </c>
      <c r="Q206" s="11"/>
      <c r="S206" s="21">
        <f>IF(P206='Menu tendina'!A$5,0,IF(P206='Menu tendina'!A$4,'4. Telecom lire'!N206/2,IF(P206='Menu tendina'!A$3,'4. Telecom lire'!N206,IF(P206='Menu tendina'!A$2,'4. Telecom lire'!M206,0))))</f>
        <v>1.2</v>
      </c>
    </row>
    <row r="207" spans="1:19" x14ac:dyDescent="0.25">
      <c r="A207" s="9" t="s">
        <v>7621</v>
      </c>
      <c r="B207" s="9" t="s">
        <v>4943</v>
      </c>
      <c r="C207" s="11">
        <v>596</v>
      </c>
      <c r="D207" s="11">
        <v>2655</v>
      </c>
      <c r="E207" s="11">
        <v>210</v>
      </c>
      <c r="F207" s="13">
        <v>10000</v>
      </c>
      <c r="G207" s="14" t="s">
        <v>1104</v>
      </c>
      <c r="H207" s="9" t="s">
        <v>1501</v>
      </c>
      <c r="I207" s="9" t="s">
        <v>112</v>
      </c>
      <c r="J207" s="9"/>
      <c r="K207" s="11" t="s">
        <v>0</v>
      </c>
      <c r="L207" s="252">
        <v>1205</v>
      </c>
      <c r="M207" s="21">
        <v>1.2</v>
      </c>
      <c r="N207" s="21">
        <v>0.2</v>
      </c>
      <c r="P207" s="11" t="s">
        <v>4167</v>
      </c>
      <c r="Q207" s="11"/>
      <c r="S207" s="21">
        <f>IF(P207='Menu tendina'!A$5,0,IF(P207='Menu tendina'!A$4,'4. Telecom lire'!N207/2,IF(P207='Menu tendina'!A$3,'4. Telecom lire'!N207,IF(P207='Menu tendina'!A$2,'4. Telecom lire'!M207,0))))</f>
        <v>1.2</v>
      </c>
    </row>
    <row r="208" spans="1:19" x14ac:dyDescent="0.25">
      <c r="A208" s="9" t="s">
        <v>7621</v>
      </c>
      <c r="B208" s="9" t="s">
        <v>4943</v>
      </c>
      <c r="C208" s="11">
        <v>597</v>
      </c>
      <c r="D208" s="11">
        <v>2656</v>
      </c>
      <c r="E208" s="11">
        <v>211</v>
      </c>
      <c r="F208" s="13">
        <v>5000</v>
      </c>
      <c r="G208" s="14" t="s">
        <v>1104</v>
      </c>
      <c r="H208" s="9" t="s">
        <v>1502</v>
      </c>
      <c r="I208" s="9" t="s">
        <v>797</v>
      </c>
      <c r="J208" s="9"/>
      <c r="K208" s="11" t="s">
        <v>0</v>
      </c>
      <c r="L208" s="252">
        <v>110</v>
      </c>
      <c r="M208" s="21">
        <v>1.5</v>
      </c>
      <c r="N208" s="21">
        <v>0.6</v>
      </c>
      <c r="P208" s="11" t="s">
        <v>4167</v>
      </c>
      <c r="Q208" s="11"/>
      <c r="S208" s="21">
        <f>IF(P208='Menu tendina'!A$5,0,IF(P208='Menu tendina'!A$4,'4. Telecom lire'!N208/2,IF(P208='Menu tendina'!A$3,'4. Telecom lire'!N208,IF(P208='Menu tendina'!A$2,'4. Telecom lire'!M208,0))))</f>
        <v>1.5</v>
      </c>
    </row>
    <row r="209" spans="1:19" x14ac:dyDescent="0.25">
      <c r="A209" s="9" t="s">
        <v>7621</v>
      </c>
      <c r="B209" s="9" t="s">
        <v>4943</v>
      </c>
      <c r="C209" s="11">
        <v>598</v>
      </c>
      <c r="D209" s="11">
        <v>2657</v>
      </c>
      <c r="E209" s="11">
        <v>212</v>
      </c>
      <c r="F209" s="13">
        <v>10000</v>
      </c>
      <c r="G209" s="14" t="s">
        <v>1104</v>
      </c>
      <c r="H209" s="9" t="s">
        <v>1502</v>
      </c>
      <c r="I209" s="9" t="s">
        <v>797</v>
      </c>
      <c r="J209" s="9"/>
      <c r="K209" s="11" t="s">
        <v>0</v>
      </c>
      <c r="L209" s="252">
        <v>980</v>
      </c>
      <c r="M209" s="21">
        <v>1.2</v>
      </c>
      <c r="N209" s="21">
        <v>0.4</v>
      </c>
      <c r="P209" s="11" t="s">
        <v>4167</v>
      </c>
      <c r="Q209" s="11"/>
      <c r="S209" s="21">
        <f>IF(P209='Menu tendina'!A$5,0,IF(P209='Menu tendina'!A$4,'4. Telecom lire'!N209/2,IF(P209='Menu tendina'!A$3,'4. Telecom lire'!N209,IF(P209='Menu tendina'!A$2,'4. Telecom lire'!M209,0))))</f>
        <v>1.2</v>
      </c>
    </row>
    <row r="210" spans="1:19" x14ac:dyDescent="0.25">
      <c r="A210" s="9" t="s">
        <v>7621</v>
      </c>
      <c r="B210" s="9" t="s">
        <v>4943</v>
      </c>
      <c r="C210" s="11">
        <v>599</v>
      </c>
      <c r="D210" s="11">
        <v>2658</v>
      </c>
      <c r="E210" s="11">
        <v>213</v>
      </c>
      <c r="F210" s="13">
        <v>5000</v>
      </c>
      <c r="G210" s="14" t="s">
        <v>1104</v>
      </c>
      <c r="H210" s="9" t="s">
        <v>1503</v>
      </c>
      <c r="I210" s="9" t="s">
        <v>112</v>
      </c>
      <c r="J210" s="9"/>
      <c r="K210" s="11" t="s">
        <v>0</v>
      </c>
      <c r="L210" s="252">
        <v>65</v>
      </c>
      <c r="M210" s="21">
        <v>1.4</v>
      </c>
      <c r="N210" s="21">
        <v>0.8</v>
      </c>
      <c r="P210" s="11" t="s">
        <v>4167</v>
      </c>
      <c r="Q210" s="11"/>
      <c r="S210" s="21">
        <f>IF(P210='Menu tendina'!A$5,0,IF(P210='Menu tendina'!A$4,'4. Telecom lire'!N210/2,IF(P210='Menu tendina'!A$3,'4. Telecom lire'!N210,IF(P210='Menu tendina'!A$2,'4. Telecom lire'!M210,0))))</f>
        <v>1.4</v>
      </c>
    </row>
    <row r="211" spans="1:19" x14ac:dyDescent="0.25">
      <c r="A211" s="9" t="s">
        <v>7621</v>
      </c>
      <c r="B211" s="9" t="s">
        <v>4943</v>
      </c>
      <c r="C211" s="11">
        <v>600</v>
      </c>
      <c r="D211" s="11">
        <v>2659</v>
      </c>
      <c r="E211" s="11">
        <v>214</v>
      </c>
      <c r="F211" s="13">
        <v>5000</v>
      </c>
      <c r="G211" s="14" t="s">
        <v>1104</v>
      </c>
      <c r="H211" s="9" t="s">
        <v>1504</v>
      </c>
      <c r="I211" s="9" t="s">
        <v>1368</v>
      </c>
      <c r="J211" s="9"/>
      <c r="K211" s="11" t="s">
        <v>0</v>
      </c>
      <c r="L211" s="252">
        <v>85</v>
      </c>
      <c r="M211" s="21">
        <v>1.5</v>
      </c>
      <c r="N211" s="21">
        <v>0.6</v>
      </c>
      <c r="P211" s="11" t="s">
        <v>4167</v>
      </c>
      <c r="Q211" s="11"/>
      <c r="S211" s="21">
        <f>IF(P211='Menu tendina'!A$5,0,IF(P211='Menu tendina'!A$4,'4. Telecom lire'!N211/2,IF(P211='Menu tendina'!A$3,'4. Telecom lire'!N211,IF(P211='Menu tendina'!A$2,'4. Telecom lire'!M211,0))))</f>
        <v>1.5</v>
      </c>
    </row>
    <row r="212" spans="1:19" x14ac:dyDescent="0.25">
      <c r="A212" s="9" t="s">
        <v>7621</v>
      </c>
      <c r="B212" s="9" t="s">
        <v>4943</v>
      </c>
      <c r="C212" s="11">
        <v>601</v>
      </c>
      <c r="D212" s="11">
        <v>2660</v>
      </c>
      <c r="E212" s="11">
        <v>215</v>
      </c>
      <c r="F212" s="13">
        <v>10000</v>
      </c>
      <c r="G212" s="14" t="s">
        <v>1104</v>
      </c>
      <c r="H212" s="9" t="s">
        <v>1504</v>
      </c>
      <c r="I212" s="9" t="s">
        <v>1368</v>
      </c>
      <c r="J212" s="9"/>
      <c r="K212" s="11" t="s">
        <v>0</v>
      </c>
      <c r="L212" s="252">
        <v>85</v>
      </c>
      <c r="M212" s="21">
        <v>1.5</v>
      </c>
      <c r="N212" s="21">
        <v>0.6</v>
      </c>
      <c r="P212" s="11" t="s">
        <v>4167</v>
      </c>
      <c r="Q212" s="11"/>
      <c r="S212" s="21">
        <f>IF(P212='Menu tendina'!A$5,0,IF(P212='Menu tendina'!A$4,'4. Telecom lire'!N212/2,IF(P212='Menu tendina'!A$3,'4. Telecom lire'!N212,IF(P212='Menu tendina'!A$2,'4. Telecom lire'!M212,0))))</f>
        <v>1.5</v>
      </c>
    </row>
    <row r="213" spans="1:19" x14ac:dyDescent="0.25">
      <c r="A213" s="9" t="s">
        <v>7621</v>
      </c>
      <c r="B213" s="9" t="s">
        <v>4943</v>
      </c>
      <c r="C213" s="11">
        <v>602</v>
      </c>
      <c r="D213" s="11">
        <v>2663</v>
      </c>
      <c r="E213" s="11">
        <v>216</v>
      </c>
      <c r="F213" s="13">
        <v>10000</v>
      </c>
      <c r="G213" s="14" t="s">
        <v>1104</v>
      </c>
      <c r="H213" s="9" t="s">
        <v>1505</v>
      </c>
      <c r="I213" s="9" t="s">
        <v>112</v>
      </c>
      <c r="J213" s="9"/>
      <c r="K213" s="11" t="s">
        <v>0</v>
      </c>
      <c r="L213" s="252">
        <v>110</v>
      </c>
      <c r="M213" s="21">
        <v>1.5</v>
      </c>
      <c r="N213" s="21">
        <v>0.6</v>
      </c>
      <c r="P213" s="11" t="s">
        <v>4167</v>
      </c>
      <c r="Q213" s="11"/>
      <c r="S213" s="21">
        <f>IF(P213='Menu tendina'!A$5,0,IF(P213='Menu tendina'!A$4,'4. Telecom lire'!N213/2,IF(P213='Menu tendina'!A$3,'4. Telecom lire'!N213,IF(P213='Menu tendina'!A$2,'4. Telecom lire'!M213,0))))</f>
        <v>1.5</v>
      </c>
    </row>
    <row r="214" spans="1:19" x14ac:dyDescent="0.25">
      <c r="A214" s="9" t="s">
        <v>7621</v>
      </c>
      <c r="B214" s="9" t="s">
        <v>4943</v>
      </c>
      <c r="C214" s="11">
        <v>603</v>
      </c>
      <c r="D214" s="11">
        <v>2662</v>
      </c>
      <c r="E214" s="11">
        <v>217</v>
      </c>
      <c r="F214" s="13">
        <v>5000</v>
      </c>
      <c r="G214" s="14" t="s">
        <v>1104</v>
      </c>
      <c r="H214" s="9" t="s">
        <v>1506</v>
      </c>
      <c r="I214" s="9" t="s">
        <v>112</v>
      </c>
      <c r="J214" s="9"/>
      <c r="K214" s="11" t="s">
        <v>0</v>
      </c>
      <c r="L214" s="252">
        <v>65</v>
      </c>
      <c r="M214" s="21">
        <v>1.5</v>
      </c>
      <c r="N214" s="21">
        <v>0.8</v>
      </c>
      <c r="P214" s="11" t="s">
        <v>4167</v>
      </c>
      <c r="Q214" s="11"/>
      <c r="S214" s="21">
        <f>IF(P214='Menu tendina'!A$5,0,IF(P214='Menu tendina'!A$4,'4. Telecom lire'!N214/2,IF(P214='Menu tendina'!A$3,'4. Telecom lire'!N214,IF(P214='Menu tendina'!A$2,'4. Telecom lire'!M214,0))))</f>
        <v>1.5</v>
      </c>
    </row>
    <row r="215" spans="1:19" x14ac:dyDescent="0.25">
      <c r="A215" s="9" t="s">
        <v>7621</v>
      </c>
      <c r="B215" s="9" t="s">
        <v>4943</v>
      </c>
      <c r="C215" s="11">
        <v>604</v>
      </c>
      <c r="D215" s="11">
        <v>2661</v>
      </c>
      <c r="E215" s="11">
        <v>218</v>
      </c>
      <c r="F215" s="13">
        <v>5000</v>
      </c>
      <c r="G215" s="14" t="s">
        <v>1104</v>
      </c>
      <c r="H215" s="9" t="s">
        <v>4951</v>
      </c>
      <c r="I215" s="9" t="s">
        <v>112</v>
      </c>
      <c r="J215" s="9" t="s">
        <v>4228</v>
      </c>
      <c r="K215" s="11" t="s">
        <v>0</v>
      </c>
      <c r="L215" s="252">
        <v>5000</v>
      </c>
      <c r="M215" s="21">
        <v>1</v>
      </c>
      <c r="N215" s="21">
        <v>0.2</v>
      </c>
      <c r="P215" s="11" t="s">
        <v>4167</v>
      </c>
      <c r="Q215" s="11"/>
      <c r="S215" s="21">
        <f>IF(P215='Menu tendina'!A$5,0,IF(P215='Menu tendina'!A$4,'4. Telecom lire'!N215/2,IF(P215='Menu tendina'!A$3,'4. Telecom lire'!N215,IF(P215='Menu tendina'!A$2,'4. Telecom lire'!M215,0))))</f>
        <v>1</v>
      </c>
    </row>
    <row r="216" spans="1:19" x14ac:dyDescent="0.25">
      <c r="A216" s="15" t="s">
        <v>7621</v>
      </c>
      <c r="B216" s="15" t="s">
        <v>4943</v>
      </c>
      <c r="C216" s="16" t="s">
        <v>1508</v>
      </c>
      <c r="D216" s="16" t="s">
        <v>4348</v>
      </c>
      <c r="E216" s="16" t="s">
        <v>4250</v>
      </c>
      <c r="F216" s="17">
        <v>5000</v>
      </c>
      <c r="G216" s="18" t="s">
        <v>1104</v>
      </c>
      <c r="H216" s="15" t="s">
        <v>4951</v>
      </c>
      <c r="I216" s="15" t="s">
        <v>112</v>
      </c>
      <c r="J216" s="15" t="s">
        <v>4222</v>
      </c>
      <c r="K216" s="16" t="s">
        <v>4074</v>
      </c>
      <c r="L216" s="253" t="s">
        <v>0</v>
      </c>
      <c r="M216" s="22">
        <v>10</v>
      </c>
      <c r="N216" s="22">
        <v>3</v>
      </c>
      <c r="P216" s="11" t="s">
        <v>4167</v>
      </c>
      <c r="Q216" s="11"/>
      <c r="S216" s="21">
        <f>IF(P216='Menu tendina'!A$5,0,IF(P216='Menu tendina'!A$4,'4. Telecom lire'!N216/2,IF(P216='Menu tendina'!A$3,'4. Telecom lire'!N216,IF(P216='Menu tendina'!A$2,'4. Telecom lire'!M216,0))))</f>
        <v>10</v>
      </c>
    </row>
    <row r="217" spans="1:19" x14ac:dyDescent="0.25">
      <c r="A217" s="9" t="s">
        <v>7621</v>
      </c>
      <c r="B217" s="9" t="s">
        <v>4943</v>
      </c>
      <c r="C217" s="11">
        <v>605</v>
      </c>
      <c r="D217" s="11">
        <v>2666</v>
      </c>
      <c r="E217" s="11">
        <v>225</v>
      </c>
      <c r="F217" s="13">
        <v>10000</v>
      </c>
      <c r="G217" s="14" t="s">
        <v>1104</v>
      </c>
      <c r="H217" s="9" t="s">
        <v>1509</v>
      </c>
      <c r="I217" s="9" t="s">
        <v>797</v>
      </c>
      <c r="J217" s="9"/>
      <c r="K217" s="11" t="s">
        <v>0</v>
      </c>
      <c r="L217" s="252">
        <v>8000</v>
      </c>
      <c r="M217" s="21">
        <v>1</v>
      </c>
      <c r="N217" s="21">
        <v>0.2</v>
      </c>
      <c r="P217" s="11" t="s">
        <v>4167</v>
      </c>
      <c r="Q217" s="11"/>
      <c r="S217" s="21">
        <f>IF(P217='Menu tendina'!A$5,0,IF(P217='Menu tendina'!A$4,'4. Telecom lire'!N217/2,IF(P217='Menu tendina'!A$3,'4. Telecom lire'!N217,IF(P217='Menu tendina'!A$2,'4. Telecom lire'!M217,0))))</f>
        <v>1</v>
      </c>
    </row>
    <row r="218" spans="1:19" x14ac:dyDescent="0.25">
      <c r="A218" s="15" t="s">
        <v>7621</v>
      </c>
      <c r="B218" s="15" t="s">
        <v>4943</v>
      </c>
      <c r="C218" s="16" t="s">
        <v>1510</v>
      </c>
      <c r="D218" s="16" t="s">
        <v>4349</v>
      </c>
      <c r="E218" s="16" t="s">
        <v>0</v>
      </c>
      <c r="F218" s="17">
        <v>10000</v>
      </c>
      <c r="G218" s="18" t="s">
        <v>1104</v>
      </c>
      <c r="H218" s="15" t="s">
        <v>1509</v>
      </c>
      <c r="I218" s="15" t="s">
        <v>797</v>
      </c>
      <c r="J218" s="15" t="s">
        <v>4952</v>
      </c>
      <c r="K218" s="16" t="s">
        <v>4074</v>
      </c>
      <c r="L218" s="253" t="s">
        <v>0</v>
      </c>
      <c r="M218" s="22">
        <v>8</v>
      </c>
      <c r="N218" s="22">
        <v>0.7</v>
      </c>
      <c r="P218" s="11" t="s">
        <v>4167</v>
      </c>
      <c r="Q218" s="11"/>
      <c r="S218" s="21">
        <f>IF(P218='Menu tendina'!A$5,0,IF(P218='Menu tendina'!A$4,'4. Telecom lire'!N218/2,IF(P218='Menu tendina'!A$3,'4. Telecom lire'!N218,IF(P218='Menu tendina'!A$2,'4. Telecom lire'!M218,0))))</f>
        <v>8</v>
      </c>
    </row>
    <row r="219" spans="1:19" x14ac:dyDescent="0.25">
      <c r="A219" s="9" t="s">
        <v>7621</v>
      </c>
      <c r="B219" s="9" t="s">
        <v>4943</v>
      </c>
      <c r="C219" s="11">
        <v>606</v>
      </c>
      <c r="D219" s="11">
        <v>2665</v>
      </c>
      <c r="E219" s="11">
        <v>219</v>
      </c>
      <c r="F219" s="13">
        <v>5000</v>
      </c>
      <c r="G219" s="14" t="s">
        <v>1104</v>
      </c>
      <c r="H219" s="9" t="s">
        <v>1511</v>
      </c>
      <c r="I219" s="9" t="s">
        <v>112</v>
      </c>
      <c r="J219" s="9"/>
      <c r="K219" s="11" t="s">
        <v>0</v>
      </c>
      <c r="L219" s="252">
        <v>5000</v>
      </c>
      <c r="M219" s="21">
        <v>1</v>
      </c>
      <c r="N219" s="21">
        <v>0.2</v>
      </c>
      <c r="P219" s="11" t="s">
        <v>4167</v>
      </c>
      <c r="Q219" s="11"/>
      <c r="S219" s="21">
        <f>IF(P219='Menu tendina'!A$5,0,IF(P219='Menu tendina'!A$4,'4. Telecom lire'!N219/2,IF(P219='Menu tendina'!A$3,'4. Telecom lire'!N219,IF(P219='Menu tendina'!A$2,'4. Telecom lire'!M219,0))))</f>
        <v>1</v>
      </c>
    </row>
    <row r="220" spans="1:19" x14ac:dyDescent="0.25">
      <c r="A220" s="9" t="s">
        <v>7621</v>
      </c>
      <c r="B220" s="9" t="s">
        <v>4943</v>
      </c>
      <c r="C220" s="11">
        <v>607</v>
      </c>
      <c r="D220" s="11">
        <v>2682</v>
      </c>
      <c r="E220" s="11">
        <v>220</v>
      </c>
      <c r="F220" s="13">
        <v>5000</v>
      </c>
      <c r="G220" s="14" t="s">
        <v>1104</v>
      </c>
      <c r="H220" s="9" t="s">
        <v>1512</v>
      </c>
      <c r="I220" s="9" t="s">
        <v>797</v>
      </c>
      <c r="J220" s="9"/>
      <c r="K220" s="11" t="s">
        <v>0</v>
      </c>
      <c r="L220" s="252">
        <v>1500</v>
      </c>
      <c r="M220" s="21">
        <v>1</v>
      </c>
      <c r="N220" s="21">
        <v>0.2</v>
      </c>
      <c r="P220" s="11" t="s">
        <v>4167</v>
      </c>
      <c r="Q220" s="11"/>
      <c r="S220" s="21">
        <f>IF(P220='Menu tendina'!A$5,0,IF(P220='Menu tendina'!A$4,'4. Telecom lire'!N220/2,IF(P220='Menu tendina'!A$3,'4. Telecom lire'!N220,IF(P220='Menu tendina'!A$2,'4. Telecom lire'!M220,0))))</f>
        <v>1</v>
      </c>
    </row>
    <row r="221" spans="1:19" x14ac:dyDescent="0.25">
      <c r="A221" s="9" t="s">
        <v>7621</v>
      </c>
      <c r="B221" s="9" t="s">
        <v>4943</v>
      </c>
      <c r="C221" s="11">
        <v>608</v>
      </c>
      <c r="D221" s="11">
        <v>2674</v>
      </c>
      <c r="E221" s="11">
        <v>198</v>
      </c>
      <c r="F221" s="13">
        <v>10000</v>
      </c>
      <c r="G221" s="14" t="s">
        <v>1104</v>
      </c>
      <c r="H221" s="9" t="s">
        <v>1514</v>
      </c>
      <c r="I221" s="9" t="s">
        <v>112</v>
      </c>
      <c r="J221" s="9"/>
      <c r="K221" s="11" t="s">
        <v>0</v>
      </c>
      <c r="L221" s="252">
        <v>5000</v>
      </c>
      <c r="M221" s="21">
        <v>1</v>
      </c>
      <c r="N221" s="21">
        <v>0.2</v>
      </c>
      <c r="P221" s="11" t="s">
        <v>4167</v>
      </c>
      <c r="Q221" s="11"/>
      <c r="S221" s="21">
        <f>IF(P221='Menu tendina'!A$5,0,IF(P221='Menu tendina'!A$4,'4. Telecom lire'!N221/2,IF(P221='Menu tendina'!A$3,'4. Telecom lire'!N221,IF(P221='Menu tendina'!A$2,'4. Telecom lire'!M221,0))))</f>
        <v>1</v>
      </c>
    </row>
    <row r="222" spans="1:19" x14ac:dyDescent="0.25">
      <c r="A222" s="9" t="s">
        <v>7621</v>
      </c>
      <c r="B222" s="9" t="s">
        <v>4943</v>
      </c>
      <c r="C222" s="11">
        <v>609</v>
      </c>
      <c r="D222" s="11">
        <v>2669</v>
      </c>
      <c r="E222" s="11">
        <v>221</v>
      </c>
      <c r="F222" s="13">
        <v>5000</v>
      </c>
      <c r="G222" s="14" t="s">
        <v>1104</v>
      </c>
      <c r="H222" s="9" t="s">
        <v>1515</v>
      </c>
      <c r="I222" s="9" t="s">
        <v>1368</v>
      </c>
      <c r="J222" s="9"/>
      <c r="K222" s="11" t="s">
        <v>0</v>
      </c>
      <c r="L222" s="252">
        <v>80</v>
      </c>
      <c r="M222" s="21">
        <v>1.2</v>
      </c>
      <c r="N222" s="21">
        <v>0.8</v>
      </c>
      <c r="P222" s="11" t="s">
        <v>4167</v>
      </c>
      <c r="Q222" s="11"/>
      <c r="S222" s="21">
        <f>IF(P222='Menu tendina'!A$5,0,IF(P222='Menu tendina'!A$4,'4. Telecom lire'!N222/2,IF(P222='Menu tendina'!A$3,'4. Telecom lire'!N222,IF(P222='Menu tendina'!A$2,'4. Telecom lire'!M222,0))))</f>
        <v>1.2</v>
      </c>
    </row>
    <row r="223" spans="1:19" x14ac:dyDescent="0.25">
      <c r="A223" s="9" t="s">
        <v>7621</v>
      </c>
      <c r="B223" s="9" t="s">
        <v>4943</v>
      </c>
      <c r="C223" s="11">
        <v>610</v>
      </c>
      <c r="D223" s="11">
        <v>2672</v>
      </c>
      <c r="E223" s="11">
        <v>222</v>
      </c>
      <c r="F223" s="13">
        <v>5000</v>
      </c>
      <c r="G223" s="14" t="s">
        <v>1104</v>
      </c>
      <c r="H223" s="9" t="s">
        <v>1516</v>
      </c>
      <c r="I223" s="9" t="s">
        <v>1368</v>
      </c>
      <c r="J223" s="9"/>
      <c r="K223" s="11" t="s">
        <v>0</v>
      </c>
      <c r="L223" s="252">
        <v>330</v>
      </c>
      <c r="M223" s="21">
        <v>1</v>
      </c>
      <c r="N223" s="21">
        <v>0.4</v>
      </c>
      <c r="P223" s="11" t="s">
        <v>4167</v>
      </c>
      <c r="Q223" s="11"/>
      <c r="S223" s="21">
        <f>IF(P223='Menu tendina'!A$5,0,IF(P223='Menu tendina'!A$4,'4. Telecom lire'!N223/2,IF(P223='Menu tendina'!A$3,'4. Telecom lire'!N223,IF(P223='Menu tendina'!A$2,'4. Telecom lire'!M223,0))))</f>
        <v>1</v>
      </c>
    </row>
    <row r="224" spans="1:19" x14ac:dyDescent="0.25">
      <c r="A224" s="9" t="s">
        <v>7621</v>
      </c>
      <c r="B224" s="9" t="s">
        <v>4943</v>
      </c>
      <c r="C224" s="11">
        <v>611</v>
      </c>
      <c r="D224" s="11">
        <v>2671</v>
      </c>
      <c r="E224" s="11">
        <v>223</v>
      </c>
      <c r="F224" s="13">
        <v>5000</v>
      </c>
      <c r="G224" s="14" t="s">
        <v>1104</v>
      </c>
      <c r="H224" s="9" t="s">
        <v>1517</v>
      </c>
      <c r="I224" s="9" t="s">
        <v>797</v>
      </c>
      <c r="J224" s="9"/>
      <c r="K224" s="11" t="s">
        <v>0</v>
      </c>
      <c r="L224" s="252">
        <v>279</v>
      </c>
      <c r="M224" s="21">
        <v>1.3</v>
      </c>
      <c r="N224" s="21">
        <v>0.6</v>
      </c>
      <c r="P224" s="11" t="s">
        <v>4167</v>
      </c>
      <c r="Q224" s="11"/>
      <c r="S224" s="21">
        <f>IF(P224='Menu tendina'!A$5,0,IF(P224='Menu tendina'!A$4,'4. Telecom lire'!N224/2,IF(P224='Menu tendina'!A$3,'4. Telecom lire'!N224,IF(P224='Menu tendina'!A$2,'4. Telecom lire'!M224,0))))</f>
        <v>1.3</v>
      </c>
    </row>
    <row r="225" spans="1:19" x14ac:dyDescent="0.25">
      <c r="A225" s="9" t="s">
        <v>7621</v>
      </c>
      <c r="B225" s="9" t="s">
        <v>4943</v>
      </c>
      <c r="C225" s="11">
        <v>612</v>
      </c>
      <c r="D225" s="11">
        <v>2667</v>
      </c>
      <c r="E225" s="11">
        <v>224</v>
      </c>
      <c r="F225" s="13">
        <v>15000</v>
      </c>
      <c r="G225" s="14" t="s">
        <v>1104</v>
      </c>
      <c r="H225" s="9" t="s">
        <v>1518</v>
      </c>
      <c r="I225" s="9" t="s">
        <v>1368</v>
      </c>
      <c r="J225" s="9"/>
      <c r="K225" s="11" t="s">
        <v>0</v>
      </c>
      <c r="L225" s="252">
        <v>325</v>
      </c>
      <c r="M225" s="21">
        <v>1.3</v>
      </c>
      <c r="N225" s="21">
        <v>0.4</v>
      </c>
      <c r="P225" s="11" t="s">
        <v>4167</v>
      </c>
      <c r="Q225" s="11"/>
      <c r="S225" s="21">
        <f>IF(P225='Menu tendina'!A$5,0,IF(P225='Menu tendina'!A$4,'4. Telecom lire'!N225/2,IF(P225='Menu tendina'!A$3,'4. Telecom lire'!N225,IF(P225='Menu tendina'!A$2,'4. Telecom lire'!M225,0))))</f>
        <v>1.3</v>
      </c>
    </row>
    <row r="226" spans="1:19" x14ac:dyDescent="0.25">
      <c r="A226" s="9" t="s">
        <v>7621</v>
      </c>
      <c r="B226" s="9" t="s">
        <v>4943</v>
      </c>
      <c r="C226" s="11">
        <v>613</v>
      </c>
      <c r="D226" s="11">
        <v>2668</v>
      </c>
      <c r="E226" s="11">
        <v>233</v>
      </c>
      <c r="F226" s="13">
        <v>10000</v>
      </c>
      <c r="G226" s="14" t="s">
        <v>1104</v>
      </c>
      <c r="H226" s="9" t="s">
        <v>1520</v>
      </c>
      <c r="I226" s="9" t="s">
        <v>112</v>
      </c>
      <c r="J226" s="9"/>
      <c r="K226" s="11" t="s">
        <v>0</v>
      </c>
      <c r="L226" s="252">
        <v>75</v>
      </c>
      <c r="M226" s="21">
        <v>1.5</v>
      </c>
      <c r="N226" s="21">
        <v>0.8</v>
      </c>
      <c r="P226" s="11" t="s">
        <v>4167</v>
      </c>
      <c r="Q226" s="11"/>
      <c r="S226" s="21">
        <f>IF(P226='Menu tendina'!A$5,0,IF(P226='Menu tendina'!A$4,'4. Telecom lire'!N226/2,IF(P226='Menu tendina'!A$3,'4. Telecom lire'!N226,IF(P226='Menu tendina'!A$2,'4. Telecom lire'!M226,0))))</f>
        <v>1.5</v>
      </c>
    </row>
    <row r="227" spans="1:19" x14ac:dyDescent="0.25">
      <c r="A227" s="9" t="s">
        <v>7621</v>
      </c>
      <c r="B227" s="9" t="s">
        <v>4943</v>
      </c>
      <c r="C227" s="11">
        <v>614</v>
      </c>
      <c r="D227" s="11">
        <v>2664</v>
      </c>
      <c r="E227" s="11">
        <v>234</v>
      </c>
      <c r="F227" s="13">
        <v>10000</v>
      </c>
      <c r="G227" s="14" t="s">
        <v>1104</v>
      </c>
      <c r="H227" s="9" t="s">
        <v>4944</v>
      </c>
      <c r="I227" s="9" t="s">
        <v>112</v>
      </c>
      <c r="J227" s="9"/>
      <c r="K227" s="11" t="s">
        <v>0</v>
      </c>
      <c r="L227" s="252">
        <v>5000</v>
      </c>
      <c r="M227" s="21">
        <v>1</v>
      </c>
      <c r="N227" s="21">
        <v>0.2</v>
      </c>
      <c r="P227" s="11" t="s">
        <v>4167</v>
      </c>
      <c r="Q227" s="11"/>
      <c r="S227" s="21">
        <f>IF(P227='Menu tendina'!A$5,0,IF(P227='Menu tendina'!A$4,'4. Telecom lire'!N227/2,IF(P227='Menu tendina'!A$3,'4. Telecom lire'!N227,IF(P227='Menu tendina'!A$2,'4. Telecom lire'!M227,0))))</f>
        <v>1</v>
      </c>
    </row>
    <row r="228" spans="1:19" x14ac:dyDescent="0.25">
      <c r="A228" s="15" t="s">
        <v>7621</v>
      </c>
      <c r="B228" s="15" t="s">
        <v>4943</v>
      </c>
      <c r="C228" s="16" t="s">
        <v>1522</v>
      </c>
      <c r="D228" s="16" t="s">
        <v>4350</v>
      </c>
      <c r="E228" s="16" t="s">
        <v>4251</v>
      </c>
      <c r="F228" s="17">
        <v>10000</v>
      </c>
      <c r="G228" s="18" t="s">
        <v>1104</v>
      </c>
      <c r="H228" s="15" t="s">
        <v>4953</v>
      </c>
      <c r="I228" s="15" t="s">
        <v>112</v>
      </c>
      <c r="J228" s="15" t="s">
        <v>4219</v>
      </c>
      <c r="K228" s="16" t="s">
        <v>4074</v>
      </c>
      <c r="L228" s="253" t="s">
        <v>0</v>
      </c>
      <c r="M228" s="22">
        <v>10</v>
      </c>
      <c r="N228" s="22">
        <v>2</v>
      </c>
      <c r="P228" s="11" t="s">
        <v>4167</v>
      </c>
      <c r="Q228" s="11"/>
      <c r="S228" s="21">
        <f>IF(P228='Menu tendina'!A$5,0,IF(P228='Menu tendina'!A$4,'4. Telecom lire'!N228/2,IF(P228='Menu tendina'!A$3,'4. Telecom lire'!N228,IF(P228='Menu tendina'!A$2,'4. Telecom lire'!M228,0))))</f>
        <v>10</v>
      </c>
    </row>
    <row r="229" spans="1:19" x14ac:dyDescent="0.25">
      <c r="A229" s="15" t="s">
        <v>7621</v>
      </c>
      <c r="B229" s="15" t="s">
        <v>4943</v>
      </c>
      <c r="C229" s="16" t="s">
        <v>1523</v>
      </c>
      <c r="D229" s="16" t="s">
        <v>4242</v>
      </c>
      <c r="E229" s="16" t="s">
        <v>4252</v>
      </c>
      <c r="F229" s="17">
        <v>10000</v>
      </c>
      <c r="G229" s="18" t="s">
        <v>1104</v>
      </c>
      <c r="H229" s="15" t="s">
        <v>4953</v>
      </c>
      <c r="I229" s="15" t="s">
        <v>112</v>
      </c>
      <c r="J229" s="15" t="s">
        <v>4954</v>
      </c>
      <c r="K229" s="16" t="s">
        <v>4074</v>
      </c>
      <c r="L229" s="253" t="s">
        <v>0</v>
      </c>
      <c r="M229" s="22">
        <v>25</v>
      </c>
      <c r="N229" s="22">
        <v>10</v>
      </c>
      <c r="P229" s="11" t="s">
        <v>4167</v>
      </c>
      <c r="Q229" s="11" t="s">
        <v>4171</v>
      </c>
      <c r="S229" s="21">
        <f>IF(P229='Menu tendina'!A$5,0,IF(P229='Menu tendina'!A$4,'4. Telecom lire'!N229/2,IF(P229='Menu tendina'!A$3,'4. Telecom lire'!N229,IF(P229='Menu tendina'!A$2,'4. Telecom lire'!M229,0))))</f>
        <v>25</v>
      </c>
    </row>
    <row r="230" spans="1:19" x14ac:dyDescent="0.25">
      <c r="A230" s="9" t="s">
        <v>7621</v>
      </c>
      <c r="B230" s="9" t="s">
        <v>4943</v>
      </c>
      <c r="C230" s="11">
        <v>615</v>
      </c>
      <c r="D230" s="11">
        <v>2673</v>
      </c>
      <c r="E230" s="11">
        <v>199</v>
      </c>
      <c r="F230" s="13">
        <v>5000</v>
      </c>
      <c r="G230" s="14" t="s">
        <v>1104</v>
      </c>
      <c r="H230" s="9" t="s">
        <v>4955</v>
      </c>
      <c r="I230" s="9" t="s">
        <v>112</v>
      </c>
      <c r="J230" s="9" t="s">
        <v>4228</v>
      </c>
      <c r="K230" s="11" t="s">
        <v>0</v>
      </c>
      <c r="L230" s="252">
        <v>5000</v>
      </c>
      <c r="M230" s="21">
        <v>1</v>
      </c>
      <c r="N230" s="21">
        <v>0.2</v>
      </c>
      <c r="P230" s="11" t="s">
        <v>4167</v>
      </c>
      <c r="Q230" s="11"/>
      <c r="S230" s="21">
        <f>IF(P230='Menu tendina'!A$5,0,IF(P230='Menu tendina'!A$4,'4. Telecom lire'!N230/2,IF(P230='Menu tendina'!A$3,'4. Telecom lire'!N230,IF(P230='Menu tendina'!A$2,'4. Telecom lire'!M230,0))))</f>
        <v>1</v>
      </c>
    </row>
    <row r="231" spans="1:19" x14ac:dyDescent="0.25">
      <c r="A231" s="15" t="s">
        <v>7621</v>
      </c>
      <c r="B231" s="15" t="s">
        <v>4943</v>
      </c>
      <c r="C231" s="16" t="s">
        <v>1524</v>
      </c>
      <c r="D231" s="16" t="s">
        <v>4351</v>
      </c>
      <c r="E231" s="16" t="s">
        <v>911</v>
      </c>
      <c r="F231" s="17">
        <v>5000</v>
      </c>
      <c r="G231" s="18" t="s">
        <v>1104</v>
      </c>
      <c r="H231" s="15" t="s">
        <v>4955</v>
      </c>
      <c r="I231" s="15" t="s">
        <v>112</v>
      </c>
      <c r="J231" s="15" t="s">
        <v>4219</v>
      </c>
      <c r="K231" s="16" t="s">
        <v>4074</v>
      </c>
      <c r="L231" s="253" t="s">
        <v>0</v>
      </c>
      <c r="M231" s="22">
        <v>1.5</v>
      </c>
      <c r="N231" s="22">
        <v>0.5</v>
      </c>
      <c r="P231" s="11" t="s">
        <v>4167</v>
      </c>
      <c r="Q231" s="11"/>
      <c r="S231" s="21">
        <f>IF(P231='Menu tendina'!A$5,0,IF(P231='Menu tendina'!A$4,'4. Telecom lire'!N231/2,IF(P231='Menu tendina'!A$3,'4. Telecom lire'!N231,IF(P231='Menu tendina'!A$2,'4. Telecom lire'!M231,0))))</f>
        <v>1.5</v>
      </c>
    </row>
    <row r="232" spans="1:19" x14ac:dyDescent="0.25">
      <c r="A232" s="15" t="s">
        <v>7621</v>
      </c>
      <c r="B232" s="15" t="s">
        <v>4943</v>
      </c>
      <c r="C232" s="16" t="s">
        <v>1525</v>
      </c>
      <c r="D232" s="16" t="s">
        <v>4352</v>
      </c>
      <c r="E232" s="16" t="s">
        <v>4253</v>
      </c>
      <c r="F232" s="17">
        <v>5000</v>
      </c>
      <c r="G232" s="18" t="s">
        <v>1104</v>
      </c>
      <c r="H232" s="15" t="s">
        <v>4955</v>
      </c>
      <c r="I232" s="15" t="s">
        <v>112</v>
      </c>
      <c r="J232" s="15" t="s">
        <v>4222</v>
      </c>
      <c r="K232" s="16" t="s">
        <v>4074</v>
      </c>
      <c r="L232" s="253" t="s">
        <v>0</v>
      </c>
      <c r="M232" s="22">
        <v>10</v>
      </c>
      <c r="N232" s="22">
        <v>1</v>
      </c>
      <c r="P232" s="11" t="s">
        <v>4167</v>
      </c>
      <c r="Q232" s="11"/>
      <c r="S232" s="21">
        <f>IF(P232='Menu tendina'!A$5,0,IF(P232='Menu tendina'!A$4,'4. Telecom lire'!N232/2,IF(P232='Menu tendina'!A$3,'4. Telecom lire'!N232,IF(P232='Menu tendina'!A$2,'4. Telecom lire'!M232,0))))</f>
        <v>10</v>
      </c>
    </row>
    <row r="233" spans="1:19" x14ac:dyDescent="0.25">
      <c r="A233" s="9" t="s">
        <v>7621</v>
      </c>
      <c r="B233" s="9" t="s">
        <v>4943</v>
      </c>
      <c r="C233" s="11">
        <v>616</v>
      </c>
      <c r="D233" s="11">
        <v>2675</v>
      </c>
      <c r="E233" s="11">
        <v>235</v>
      </c>
      <c r="F233" s="13">
        <v>5000</v>
      </c>
      <c r="G233" s="14" t="s">
        <v>1104</v>
      </c>
      <c r="H233" s="9" t="s">
        <v>1526</v>
      </c>
      <c r="I233" s="9" t="s">
        <v>112</v>
      </c>
      <c r="J233" s="9"/>
      <c r="K233" s="11" t="s">
        <v>0</v>
      </c>
      <c r="L233" s="252">
        <v>65</v>
      </c>
      <c r="M233" s="21">
        <v>1.5</v>
      </c>
      <c r="N233" s="21">
        <v>0.8</v>
      </c>
      <c r="P233" s="11" t="s">
        <v>4167</v>
      </c>
      <c r="Q233" s="11"/>
      <c r="S233" s="21">
        <f>IF(P233='Menu tendina'!A$5,0,IF(P233='Menu tendina'!A$4,'4. Telecom lire'!N233/2,IF(P233='Menu tendina'!A$3,'4. Telecom lire'!N233,IF(P233='Menu tendina'!A$2,'4. Telecom lire'!M233,0))))</f>
        <v>1.5</v>
      </c>
    </row>
    <row r="234" spans="1:19" x14ac:dyDescent="0.25">
      <c r="A234" s="9" t="s">
        <v>7621</v>
      </c>
      <c r="B234" s="9" t="s">
        <v>4943</v>
      </c>
      <c r="C234" s="11">
        <v>617</v>
      </c>
      <c r="D234" s="11">
        <v>2677</v>
      </c>
      <c r="E234" s="11">
        <v>236</v>
      </c>
      <c r="F234" s="13">
        <v>5000</v>
      </c>
      <c r="G234" s="14" t="s">
        <v>1104</v>
      </c>
      <c r="H234" s="9" t="s">
        <v>1527</v>
      </c>
      <c r="I234" s="9" t="s">
        <v>797</v>
      </c>
      <c r="J234" s="9"/>
      <c r="K234" s="11" t="s">
        <v>0</v>
      </c>
      <c r="L234" s="252">
        <v>90</v>
      </c>
      <c r="M234" s="21">
        <v>1.5</v>
      </c>
      <c r="N234" s="21">
        <v>0.6</v>
      </c>
      <c r="P234" s="11" t="s">
        <v>4167</v>
      </c>
      <c r="Q234" s="11"/>
      <c r="S234" s="21">
        <f>IF(P234='Menu tendina'!A$5,0,IF(P234='Menu tendina'!A$4,'4. Telecom lire'!N234/2,IF(P234='Menu tendina'!A$3,'4. Telecom lire'!N234,IF(P234='Menu tendina'!A$2,'4. Telecom lire'!M234,0))))</f>
        <v>1.5</v>
      </c>
    </row>
    <row r="235" spans="1:19" x14ac:dyDescent="0.25">
      <c r="A235" s="9" t="s">
        <v>7621</v>
      </c>
      <c r="B235" s="9" t="s">
        <v>4943</v>
      </c>
      <c r="C235" s="11">
        <v>618</v>
      </c>
      <c r="D235" s="11">
        <v>2676</v>
      </c>
      <c r="E235" s="11">
        <v>237</v>
      </c>
      <c r="F235" s="13">
        <v>10000</v>
      </c>
      <c r="G235" s="14" t="s">
        <v>1104</v>
      </c>
      <c r="H235" s="9" t="s">
        <v>4956</v>
      </c>
      <c r="I235" s="9" t="s">
        <v>112</v>
      </c>
      <c r="J235" s="9" t="s">
        <v>4228</v>
      </c>
      <c r="K235" s="11" t="s">
        <v>0</v>
      </c>
      <c r="L235" s="252">
        <v>5000</v>
      </c>
      <c r="M235" s="21">
        <v>1</v>
      </c>
      <c r="N235" s="21">
        <v>0.2</v>
      </c>
      <c r="P235" s="11" t="s">
        <v>4167</v>
      </c>
      <c r="Q235" s="11"/>
      <c r="S235" s="21">
        <f>IF(P235='Menu tendina'!A$5,0,IF(P235='Menu tendina'!A$4,'4. Telecom lire'!N235/2,IF(P235='Menu tendina'!A$3,'4. Telecom lire'!N235,IF(P235='Menu tendina'!A$2,'4. Telecom lire'!M235,0))))</f>
        <v>1</v>
      </c>
    </row>
    <row r="236" spans="1:19" x14ac:dyDescent="0.25">
      <c r="A236" s="15" t="s">
        <v>7621</v>
      </c>
      <c r="B236" s="15" t="s">
        <v>4943</v>
      </c>
      <c r="C236" s="16" t="s">
        <v>1530</v>
      </c>
      <c r="D236" s="16" t="s">
        <v>4353</v>
      </c>
      <c r="E236" s="16" t="s">
        <v>4254</v>
      </c>
      <c r="F236" s="17">
        <v>10000</v>
      </c>
      <c r="G236" s="18" t="s">
        <v>1104</v>
      </c>
      <c r="H236" s="15" t="s">
        <v>4956</v>
      </c>
      <c r="I236" s="15" t="s">
        <v>112</v>
      </c>
      <c r="J236" s="15" t="s">
        <v>4222</v>
      </c>
      <c r="K236" s="16" t="s">
        <v>0</v>
      </c>
      <c r="L236" s="253" t="s">
        <v>0</v>
      </c>
      <c r="M236" s="22">
        <v>10</v>
      </c>
      <c r="N236" s="22">
        <v>2</v>
      </c>
      <c r="P236" s="11" t="s">
        <v>4167</v>
      </c>
      <c r="Q236" s="11"/>
      <c r="S236" s="21">
        <f>IF(P236='Menu tendina'!A$5,0,IF(P236='Menu tendina'!A$4,'4. Telecom lire'!N236/2,IF(P236='Menu tendina'!A$3,'4. Telecom lire'!N236,IF(P236='Menu tendina'!A$2,'4. Telecom lire'!M236,0))))</f>
        <v>10</v>
      </c>
    </row>
    <row r="237" spans="1:19" x14ac:dyDescent="0.25">
      <c r="A237" s="9" t="s">
        <v>7621</v>
      </c>
      <c r="B237" s="9" t="s">
        <v>4943</v>
      </c>
      <c r="C237" s="11">
        <v>619</v>
      </c>
      <c r="D237" s="11">
        <v>2680</v>
      </c>
      <c r="E237" s="11">
        <v>238</v>
      </c>
      <c r="F237" s="13">
        <v>5000</v>
      </c>
      <c r="G237" s="14" t="s">
        <v>1104</v>
      </c>
      <c r="H237" s="9" t="s">
        <v>1531</v>
      </c>
      <c r="I237" s="9" t="s">
        <v>1368</v>
      </c>
      <c r="J237" s="9"/>
      <c r="K237" s="11" t="s">
        <v>0</v>
      </c>
      <c r="L237" s="252">
        <v>95</v>
      </c>
      <c r="M237" s="21">
        <v>1.4</v>
      </c>
      <c r="N237" s="21">
        <v>0.6</v>
      </c>
      <c r="P237" s="11" t="s">
        <v>4167</v>
      </c>
      <c r="Q237" s="11"/>
      <c r="S237" s="21">
        <f>IF(P237='Menu tendina'!A$5,0,IF(P237='Menu tendina'!A$4,'4. Telecom lire'!N237/2,IF(P237='Menu tendina'!A$3,'4. Telecom lire'!N237,IF(P237='Menu tendina'!A$2,'4. Telecom lire'!M237,0))))</f>
        <v>1.4</v>
      </c>
    </row>
    <row r="238" spans="1:19" x14ac:dyDescent="0.25">
      <c r="A238" s="9" t="s">
        <v>7621</v>
      </c>
      <c r="B238" s="9" t="s">
        <v>4943</v>
      </c>
      <c r="C238" s="11">
        <v>620</v>
      </c>
      <c r="D238" s="11">
        <v>2679</v>
      </c>
      <c r="E238" s="11">
        <v>239</v>
      </c>
      <c r="F238" s="13">
        <v>10000</v>
      </c>
      <c r="G238" s="14" t="s">
        <v>1104</v>
      </c>
      <c r="H238" s="9" t="s">
        <v>1532</v>
      </c>
      <c r="I238" s="9" t="s">
        <v>1368</v>
      </c>
      <c r="J238" s="9"/>
      <c r="K238" s="11" t="s">
        <v>0</v>
      </c>
      <c r="L238" s="252">
        <v>95</v>
      </c>
      <c r="M238" s="21">
        <v>1.4</v>
      </c>
      <c r="N238" s="21">
        <v>0.6</v>
      </c>
      <c r="P238" s="11" t="s">
        <v>4167</v>
      </c>
      <c r="Q238" s="11"/>
      <c r="S238" s="21">
        <f>IF(P238='Menu tendina'!A$5,0,IF(P238='Menu tendina'!A$4,'4. Telecom lire'!N238/2,IF(P238='Menu tendina'!A$3,'4. Telecom lire'!N238,IF(P238='Menu tendina'!A$2,'4. Telecom lire'!M238,0))))</f>
        <v>1.4</v>
      </c>
    </row>
    <row r="239" spans="1:19" x14ac:dyDescent="0.25">
      <c r="A239" s="9" t="s">
        <v>7621</v>
      </c>
      <c r="B239" s="9" t="s">
        <v>4943</v>
      </c>
      <c r="C239" s="11">
        <v>621</v>
      </c>
      <c r="D239" s="11">
        <v>2670</v>
      </c>
      <c r="E239" s="11">
        <v>240</v>
      </c>
      <c r="F239" s="13">
        <v>10000</v>
      </c>
      <c r="G239" s="14" t="s">
        <v>1104</v>
      </c>
      <c r="H239" s="9" t="s">
        <v>1533</v>
      </c>
      <c r="I239" s="9" t="s">
        <v>1368</v>
      </c>
      <c r="J239" s="9"/>
      <c r="K239" s="11" t="s">
        <v>0</v>
      </c>
      <c r="L239" s="252">
        <v>1040</v>
      </c>
      <c r="M239" s="21">
        <v>1</v>
      </c>
      <c r="N239" s="21">
        <v>0.2</v>
      </c>
      <c r="P239" s="11" t="s">
        <v>4167</v>
      </c>
      <c r="Q239" s="11"/>
      <c r="S239" s="21">
        <f>IF(P239='Menu tendina'!A$5,0,IF(P239='Menu tendina'!A$4,'4. Telecom lire'!N239/2,IF(P239='Menu tendina'!A$3,'4. Telecom lire'!N239,IF(P239='Menu tendina'!A$2,'4. Telecom lire'!M239,0))))</f>
        <v>1</v>
      </c>
    </row>
    <row r="240" spans="1:19" x14ac:dyDescent="0.25">
      <c r="A240" s="9" t="s">
        <v>7621</v>
      </c>
      <c r="B240" s="9" t="s">
        <v>4943</v>
      </c>
      <c r="C240" s="11">
        <v>622</v>
      </c>
      <c r="D240" s="11">
        <v>2678</v>
      </c>
      <c r="E240" s="11">
        <v>230</v>
      </c>
      <c r="F240" s="13">
        <v>10000</v>
      </c>
      <c r="G240" s="14" t="s">
        <v>1104</v>
      </c>
      <c r="H240" s="9" t="s">
        <v>1534</v>
      </c>
      <c r="I240" s="9" t="s">
        <v>112</v>
      </c>
      <c r="J240" s="9"/>
      <c r="K240" s="11" t="s">
        <v>0</v>
      </c>
      <c r="L240" s="252">
        <v>600</v>
      </c>
      <c r="M240" s="21">
        <v>1.3</v>
      </c>
      <c r="N240" s="21">
        <v>0.4</v>
      </c>
      <c r="P240" s="11" t="s">
        <v>4167</v>
      </c>
      <c r="Q240" s="11"/>
      <c r="S240" s="21">
        <f>IF(P240='Menu tendina'!A$5,0,IF(P240='Menu tendina'!A$4,'4. Telecom lire'!N240/2,IF(P240='Menu tendina'!A$3,'4. Telecom lire'!N240,IF(P240='Menu tendina'!A$2,'4. Telecom lire'!M240,0))))</f>
        <v>1.3</v>
      </c>
    </row>
    <row r="241" spans="1:19" x14ac:dyDescent="0.25">
      <c r="A241" s="9" t="s">
        <v>7621</v>
      </c>
      <c r="B241" s="9" t="s">
        <v>4943</v>
      </c>
      <c r="C241" s="11">
        <v>623</v>
      </c>
      <c r="D241" s="11">
        <v>2681</v>
      </c>
      <c r="E241" s="11">
        <v>241</v>
      </c>
      <c r="F241" s="13">
        <v>5000</v>
      </c>
      <c r="G241" s="14" t="s">
        <v>1104</v>
      </c>
      <c r="H241" s="9" t="s">
        <v>1536</v>
      </c>
      <c r="I241" s="9" t="s">
        <v>1368</v>
      </c>
      <c r="J241" s="9"/>
      <c r="K241" s="11" t="s">
        <v>0</v>
      </c>
      <c r="L241" s="252">
        <v>65</v>
      </c>
      <c r="M241" s="21">
        <v>1.3</v>
      </c>
      <c r="N241" s="21">
        <v>0.8</v>
      </c>
      <c r="P241" s="11" t="s">
        <v>4167</v>
      </c>
      <c r="Q241" s="11"/>
      <c r="S241" s="21">
        <f>IF(P241='Menu tendina'!A$5,0,IF(P241='Menu tendina'!A$4,'4. Telecom lire'!N241/2,IF(P241='Menu tendina'!A$3,'4. Telecom lire'!N241,IF(P241='Menu tendina'!A$2,'4. Telecom lire'!M241,0))))</f>
        <v>1.3</v>
      </c>
    </row>
    <row r="242" spans="1:19" x14ac:dyDescent="0.25">
      <c r="A242" s="9" t="s">
        <v>7621</v>
      </c>
      <c r="B242" s="9" t="s">
        <v>4943</v>
      </c>
      <c r="C242" s="11">
        <v>624</v>
      </c>
      <c r="D242" s="11">
        <v>2684</v>
      </c>
      <c r="E242" s="11">
        <v>242</v>
      </c>
      <c r="F242" s="13">
        <v>5000</v>
      </c>
      <c r="G242" s="14" t="s">
        <v>1104</v>
      </c>
      <c r="H242" s="9" t="s">
        <v>1537</v>
      </c>
      <c r="I242" s="9" t="s">
        <v>112</v>
      </c>
      <c r="J242" s="9"/>
      <c r="K242" s="11" t="s">
        <v>0</v>
      </c>
      <c r="L242" s="252">
        <v>65</v>
      </c>
      <c r="M242" s="21">
        <v>1.3</v>
      </c>
      <c r="N242" s="21">
        <v>0.8</v>
      </c>
      <c r="P242" s="11" t="s">
        <v>4167</v>
      </c>
      <c r="Q242" s="11"/>
      <c r="S242" s="21">
        <f>IF(P242='Menu tendina'!A$5,0,IF(P242='Menu tendina'!A$4,'4. Telecom lire'!N242/2,IF(P242='Menu tendina'!A$3,'4. Telecom lire'!N242,IF(P242='Menu tendina'!A$2,'4. Telecom lire'!M242,0))))</f>
        <v>1.3</v>
      </c>
    </row>
    <row r="243" spans="1:19" x14ac:dyDescent="0.25">
      <c r="A243" s="9" t="s">
        <v>7621</v>
      </c>
      <c r="B243" s="9" t="s">
        <v>4943</v>
      </c>
      <c r="C243" s="11">
        <v>625</v>
      </c>
      <c r="D243" s="11">
        <v>2689</v>
      </c>
      <c r="E243" s="11">
        <v>243</v>
      </c>
      <c r="F243" s="13">
        <v>10000</v>
      </c>
      <c r="G243" s="14" t="s">
        <v>1104</v>
      </c>
      <c r="H243" s="9" t="s">
        <v>4957</v>
      </c>
      <c r="I243" s="9" t="s">
        <v>112</v>
      </c>
      <c r="J243" s="9" t="s">
        <v>4219</v>
      </c>
      <c r="K243" s="11" t="s">
        <v>0</v>
      </c>
      <c r="L243" s="252">
        <v>5000</v>
      </c>
      <c r="M243" s="21">
        <v>1</v>
      </c>
      <c r="N243" s="21">
        <v>0.2</v>
      </c>
      <c r="P243" s="11" t="s">
        <v>4167</v>
      </c>
      <c r="Q243" s="11"/>
      <c r="S243" s="21">
        <f>IF(P243='Menu tendina'!A$5,0,IF(P243='Menu tendina'!A$4,'4. Telecom lire'!N243/2,IF(P243='Menu tendina'!A$3,'4. Telecom lire'!N243,IF(P243='Menu tendina'!A$2,'4. Telecom lire'!M243,0))))</f>
        <v>1</v>
      </c>
    </row>
    <row r="244" spans="1:19" x14ac:dyDescent="0.25">
      <c r="A244" s="15" t="s">
        <v>7621</v>
      </c>
      <c r="B244" s="15" t="s">
        <v>4943</v>
      </c>
      <c r="C244" s="16" t="s">
        <v>1539</v>
      </c>
      <c r="D244" s="16" t="s">
        <v>4354</v>
      </c>
      <c r="E244" s="16" t="s">
        <v>4255</v>
      </c>
      <c r="F244" s="17">
        <v>10000</v>
      </c>
      <c r="G244" s="18" t="s">
        <v>1104</v>
      </c>
      <c r="H244" s="15" t="s">
        <v>4957</v>
      </c>
      <c r="I244" s="15" t="s">
        <v>112</v>
      </c>
      <c r="J244" s="15" t="s">
        <v>4222</v>
      </c>
      <c r="K244" s="16" t="s">
        <v>0</v>
      </c>
      <c r="L244" s="253" t="s">
        <v>0</v>
      </c>
      <c r="M244" s="22">
        <v>2</v>
      </c>
      <c r="N244" s="22">
        <v>0.4</v>
      </c>
      <c r="P244" s="11" t="s">
        <v>4167</v>
      </c>
      <c r="Q244" s="11"/>
      <c r="S244" s="21">
        <f>IF(P244='Menu tendina'!A$5,0,IF(P244='Menu tendina'!A$4,'4. Telecom lire'!N244/2,IF(P244='Menu tendina'!A$3,'4. Telecom lire'!N244,IF(P244='Menu tendina'!A$2,'4. Telecom lire'!M244,0))))</f>
        <v>2</v>
      </c>
    </row>
    <row r="245" spans="1:19" x14ac:dyDescent="0.25">
      <c r="A245" s="9" t="s">
        <v>7621</v>
      </c>
      <c r="B245" s="9" t="s">
        <v>4943</v>
      </c>
      <c r="C245" s="11">
        <v>626</v>
      </c>
      <c r="D245" s="11">
        <v>2686</v>
      </c>
      <c r="E245" s="11">
        <v>244</v>
      </c>
      <c r="F245" s="13">
        <v>5000</v>
      </c>
      <c r="G245" s="14" t="s">
        <v>1104</v>
      </c>
      <c r="H245" s="9" t="s">
        <v>1540</v>
      </c>
      <c r="I245" s="9" t="s">
        <v>112</v>
      </c>
      <c r="J245" s="9"/>
      <c r="K245" s="11" t="s">
        <v>0</v>
      </c>
      <c r="L245" s="252">
        <v>4000</v>
      </c>
      <c r="M245" s="21">
        <v>1</v>
      </c>
      <c r="N245" s="21">
        <v>0.2</v>
      </c>
      <c r="P245" s="11" t="s">
        <v>4167</v>
      </c>
      <c r="Q245" s="11"/>
      <c r="S245" s="21">
        <f>IF(P245='Menu tendina'!A$5,0,IF(P245='Menu tendina'!A$4,'4. Telecom lire'!N245/2,IF(P245='Menu tendina'!A$3,'4. Telecom lire'!N245,IF(P245='Menu tendina'!A$2,'4. Telecom lire'!M245,0))))</f>
        <v>1</v>
      </c>
    </row>
    <row r="246" spans="1:19" x14ac:dyDescent="0.25">
      <c r="A246" s="9" t="s">
        <v>7621</v>
      </c>
      <c r="B246" s="9" t="s">
        <v>4943</v>
      </c>
      <c r="C246" s="11">
        <v>627</v>
      </c>
      <c r="D246" s="11">
        <v>2687</v>
      </c>
      <c r="E246" s="11">
        <v>245</v>
      </c>
      <c r="F246" s="13">
        <v>10000</v>
      </c>
      <c r="G246" s="14" t="s">
        <v>1104</v>
      </c>
      <c r="H246" s="9" t="s">
        <v>1540</v>
      </c>
      <c r="I246" s="9" t="s">
        <v>797</v>
      </c>
      <c r="J246" s="9"/>
      <c r="K246" s="11" t="s">
        <v>0</v>
      </c>
      <c r="L246" s="252">
        <v>3000</v>
      </c>
      <c r="M246" s="21">
        <v>1</v>
      </c>
      <c r="N246" s="21">
        <v>0.2</v>
      </c>
      <c r="P246" s="11" t="s">
        <v>4167</v>
      </c>
      <c r="Q246" s="11"/>
      <c r="S246" s="21">
        <f>IF(P246='Menu tendina'!A$5,0,IF(P246='Menu tendina'!A$4,'4. Telecom lire'!N246/2,IF(P246='Menu tendina'!A$3,'4. Telecom lire'!N246,IF(P246='Menu tendina'!A$2,'4. Telecom lire'!M246,0))))</f>
        <v>1</v>
      </c>
    </row>
    <row r="247" spans="1:19" x14ac:dyDescent="0.25">
      <c r="A247" s="9" t="s">
        <v>7621</v>
      </c>
      <c r="B247" s="9" t="s">
        <v>4943</v>
      </c>
      <c r="C247" s="11">
        <v>628</v>
      </c>
      <c r="D247" s="11">
        <v>2688</v>
      </c>
      <c r="E247" s="11">
        <v>246</v>
      </c>
      <c r="F247" s="13">
        <v>15000</v>
      </c>
      <c r="G247" s="14" t="s">
        <v>1104</v>
      </c>
      <c r="H247" s="9" t="s">
        <v>1540</v>
      </c>
      <c r="I247" s="9" t="s">
        <v>1368</v>
      </c>
      <c r="J247" s="9"/>
      <c r="K247" s="11" t="s">
        <v>0</v>
      </c>
      <c r="L247" s="252">
        <v>910</v>
      </c>
      <c r="M247" s="21">
        <v>1.2</v>
      </c>
      <c r="N247" s="21">
        <v>0.4</v>
      </c>
      <c r="P247" s="11" t="s">
        <v>4167</v>
      </c>
      <c r="Q247" s="11"/>
      <c r="S247" s="21">
        <f>IF(P247='Menu tendina'!A$5,0,IF(P247='Menu tendina'!A$4,'4. Telecom lire'!N247/2,IF(P247='Menu tendina'!A$3,'4. Telecom lire'!N247,IF(P247='Menu tendina'!A$2,'4. Telecom lire'!M247,0))))</f>
        <v>1.2</v>
      </c>
    </row>
    <row r="248" spans="1:19" x14ac:dyDescent="0.25">
      <c r="A248" s="9" t="s">
        <v>7621</v>
      </c>
      <c r="B248" s="9" t="s">
        <v>4943</v>
      </c>
      <c r="C248" s="11">
        <v>629</v>
      </c>
      <c r="D248" s="11">
        <v>2685</v>
      </c>
      <c r="E248" s="11">
        <v>247</v>
      </c>
      <c r="F248" s="13">
        <v>5000</v>
      </c>
      <c r="G248" s="14" t="s">
        <v>1104</v>
      </c>
      <c r="H248" s="9" t="s">
        <v>1542</v>
      </c>
      <c r="I248" s="9" t="s">
        <v>1368</v>
      </c>
      <c r="J248" s="9"/>
      <c r="K248" s="11" t="s">
        <v>0</v>
      </c>
      <c r="L248" s="252">
        <v>95</v>
      </c>
      <c r="M248" s="21">
        <v>1.4</v>
      </c>
      <c r="N248" s="21">
        <v>0.6</v>
      </c>
      <c r="P248" s="11" t="s">
        <v>4167</v>
      </c>
      <c r="Q248" s="11"/>
      <c r="S248" s="21">
        <f>IF(P248='Menu tendina'!A$5,0,IF(P248='Menu tendina'!A$4,'4. Telecom lire'!N248/2,IF(P248='Menu tendina'!A$3,'4. Telecom lire'!N248,IF(P248='Menu tendina'!A$2,'4. Telecom lire'!M248,0))))</f>
        <v>1.4</v>
      </c>
    </row>
    <row r="249" spans="1:19" x14ac:dyDescent="0.25">
      <c r="A249" s="9" t="s">
        <v>7621</v>
      </c>
      <c r="B249" s="9" t="s">
        <v>4943</v>
      </c>
      <c r="C249" s="11">
        <v>630</v>
      </c>
      <c r="D249" s="11">
        <v>2691</v>
      </c>
      <c r="E249" s="11">
        <v>248</v>
      </c>
      <c r="F249" s="13">
        <v>5000</v>
      </c>
      <c r="G249" s="14" t="s">
        <v>1104</v>
      </c>
      <c r="H249" s="9" t="s">
        <v>1544</v>
      </c>
      <c r="I249" s="9" t="s">
        <v>1368</v>
      </c>
      <c r="J249" s="9"/>
      <c r="K249" s="11" t="s">
        <v>0</v>
      </c>
      <c r="L249" s="252">
        <v>65</v>
      </c>
      <c r="M249" s="21">
        <v>1.3</v>
      </c>
      <c r="N249" s="21">
        <v>0.7</v>
      </c>
      <c r="P249" s="11" t="s">
        <v>4167</v>
      </c>
      <c r="Q249" s="11"/>
      <c r="S249" s="21">
        <f>IF(P249='Menu tendina'!A$5,0,IF(P249='Menu tendina'!A$4,'4. Telecom lire'!N249/2,IF(P249='Menu tendina'!A$3,'4. Telecom lire'!N249,IF(P249='Menu tendina'!A$2,'4. Telecom lire'!M249,0))))</f>
        <v>1.3</v>
      </c>
    </row>
    <row r="250" spans="1:19" x14ac:dyDescent="0.25">
      <c r="A250" s="9" t="s">
        <v>7621</v>
      </c>
      <c r="B250" s="9" t="s">
        <v>4943</v>
      </c>
      <c r="C250" s="11">
        <v>631</v>
      </c>
      <c r="D250" s="11">
        <v>2690</v>
      </c>
      <c r="E250" s="11">
        <v>200</v>
      </c>
      <c r="F250" s="13">
        <v>10000</v>
      </c>
      <c r="G250" s="14" t="s">
        <v>1104</v>
      </c>
      <c r="H250" s="9" t="s">
        <v>1545</v>
      </c>
      <c r="I250" s="9" t="s">
        <v>797</v>
      </c>
      <c r="J250" s="9"/>
      <c r="K250" s="11" t="s">
        <v>0</v>
      </c>
      <c r="L250" s="252">
        <v>5000</v>
      </c>
      <c r="M250" s="21">
        <v>1</v>
      </c>
      <c r="N250" s="21">
        <v>0.2</v>
      </c>
      <c r="P250" s="11" t="s">
        <v>4167</v>
      </c>
      <c r="Q250" s="11"/>
      <c r="S250" s="21">
        <f>IF(P250='Menu tendina'!A$5,0,IF(P250='Menu tendina'!A$4,'4. Telecom lire'!N250/2,IF(P250='Menu tendina'!A$3,'4. Telecom lire'!N250,IF(P250='Menu tendina'!A$2,'4. Telecom lire'!M250,0))))</f>
        <v>1</v>
      </c>
    </row>
    <row r="251" spans="1:19" x14ac:dyDescent="0.25">
      <c r="A251" s="9" t="s">
        <v>7621</v>
      </c>
      <c r="B251" s="9" t="s">
        <v>4943</v>
      </c>
      <c r="C251" s="11">
        <v>632</v>
      </c>
      <c r="D251" s="11">
        <v>2683</v>
      </c>
      <c r="E251" s="11">
        <v>249</v>
      </c>
      <c r="F251" s="13">
        <v>10000</v>
      </c>
      <c r="G251" s="14" t="s">
        <v>1104</v>
      </c>
      <c r="H251" s="9" t="s">
        <v>1546</v>
      </c>
      <c r="I251" s="9" t="s">
        <v>112</v>
      </c>
      <c r="J251" s="9"/>
      <c r="K251" s="11" t="s">
        <v>0</v>
      </c>
      <c r="L251" s="252">
        <v>2200</v>
      </c>
      <c r="M251" s="21">
        <v>1</v>
      </c>
      <c r="N251" s="21">
        <v>0.2</v>
      </c>
      <c r="P251" s="11" t="s">
        <v>4167</v>
      </c>
      <c r="Q251" s="11"/>
      <c r="S251" s="21">
        <f>IF(P251='Menu tendina'!A$5,0,IF(P251='Menu tendina'!A$4,'4. Telecom lire'!N251/2,IF(P251='Menu tendina'!A$3,'4. Telecom lire'!N251,IF(P251='Menu tendina'!A$2,'4. Telecom lire'!M251,0))))</f>
        <v>1</v>
      </c>
    </row>
    <row r="252" spans="1:19" x14ac:dyDescent="0.25">
      <c r="A252" s="15" t="s">
        <v>7621</v>
      </c>
      <c r="B252" s="15" t="s">
        <v>4943</v>
      </c>
      <c r="C252" s="16" t="s">
        <v>1547</v>
      </c>
      <c r="D252" s="16" t="s">
        <v>4355</v>
      </c>
      <c r="E252" s="16" t="s">
        <v>4256</v>
      </c>
      <c r="F252" s="17">
        <v>10000</v>
      </c>
      <c r="G252" s="18" t="s">
        <v>1104</v>
      </c>
      <c r="H252" s="15" t="s">
        <v>4958</v>
      </c>
      <c r="I252" s="15" t="s">
        <v>112</v>
      </c>
      <c r="J252" s="15" t="s">
        <v>4959</v>
      </c>
      <c r="K252" s="16" t="s">
        <v>0</v>
      </c>
      <c r="L252" s="253" t="s">
        <v>0</v>
      </c>
      <c r="M252" s="22">
        <v>120</v>
      </c>
      <c r="N252" s="22">
        <v>70</v>
      </c>
      <c r="P252" s="11" t="s">
        <v>4167</v>
      </c>
      <c r="Q252" s="11" t="s">
        <v>4067</v>
      </c>
      <c r="S252" s="21">
        <f>IF(P252='Menu tendina'!A$5,0,IF(P252='Menu tendina'!A$4,'4. Telecom lire'!N252/2,IF(P252='Menu tendina'!A$3,'4. Telecom lire'!N252,IF(P252='Menu tendina'!A$2,'4. Telecom lire'!M252,0))))</f>
        <v>120</v>
      </c>
    </row>
    <row r="253" spans="1:19" x14ac:dyDescent="0.25">
      <c r="A253" s="9" t="s">
        <v>7621</v>
      </c>
      <c r="B253" s="9" t="s">
        <v>4943</v>
      </c>
      <c r="C253" s="11">
        <v>633</v>
      </c>
      <c r="D253" s="11">
        <v>2697</v>
      </c>
      <c r="E253" s="11">
        <v>253</v>
      </c>
      <c r="F253" s="13">
        <v>5000</v>
      </c>
      <c r="G253" s="14" t="s">
        <v>1548</v>
      </c>
      <c r="H253" s="9" t="s">
        <v>1551</v>
      </c>
      <c r="I253" s="9" t="s">
        <v>112</v>
      </c>
      <c r="J253" s="9" t="s">
        <v>4219</v>
      </c>
      <c r="K253" s="11" t="s">
        <v>0</v>
      </c>
      <c r="L253" s="252">
        <v>5000</v>
      </c>
      <c r="M253" s="21">
        <v>10</v>
      </c>
      <c r="N253" s="21">
        <v>2</v>
      </c>
      <c r="P253" s="11" t="s">
        <v>4167</v>
      </c>
      <c r="Q253" s="11"/>
      <c r="S253" s="21">
        <f>IF(P253='Menu tendina'!A$5,0,IF(P253='Menu tendina'!A$4,'4. Telecom lire'!N253/2,IF(P253='Menu tendina'!A$3,'4. Telecom lire'!N253,IF(P253='Menu tendina'!A$2,'4. Telecom lire'!M253,0))))</f>
        <v>10</v>
      </c>
    </row>
    <row r="254" spans="1:19" x14ac:dyDescent="0.25">
      <c r="A254" s="15" t="s">
        <v>7621</v>
      </c>
      <c r="B254" s="15" t="s">
        <v>4943</v>
      </c>
      <c r="C254" s="16" t="s">
        <v>1550</v>
      </c>
      <c r="D254" s="16" t="s">
        <v>4356</v>
      </c>
      <c r="E254" s="16" t="s">
        <v>4257</v>
      </c>
      <c r="F254" s="17">
        <v>5000</v>
      </c>
      <c r="G254" s="18" t="s">
        <v>1548</v>
      </c>
      <c r="H254" s="15" t="s">
        <v>1551</v>
      </c>
      <c r="I254" s="15" t="s">
        <v>112</v>
      </c>
      <c r="J254" s="15" t="s">
        <v>4222</v>
      </c>
      <c r="K254" s="16" t="s">
        <v>0</v>
      </c>
      <c r="L254" s="253" t="s">
        <v>0</v>
      </c>
      <c r="M254" s="22">
        <v>1</v>
      </c>
      <c r="N254" s="22">
        <v>0.2</v>
      </c>
      <c r="P254" s="11" t="s">
        <v>4167</v>
      </c>
      <c r="Q254" s="11"/>
      <c r="S254" s="21">
        <f>IF(P254='Menu tendina'!A$5,0,IF(P254='Menu tendina'!A$4,'4. Telecom lire'!N254/2,IF(P254='Menu tendina'!A$3,'4. Telecom lire'!N254,IF(P254='Menu tendina'!A$2,'4. Telecom lire'!M254,0))))</f>
        <v>1</v>
      </c>
    </row>
    <row r="255" spans="1:19" x14ac:dyDescent="0.25">
      <c r="A255" s="9" t="s">
        <v>7621</v>
      </c>
      <c r="B255" s="9" t="s">
        <v>4943</v>
      </c>
      <c r="C255" s="11">
        <v>634</v>
      </c>
      <c r="D255" s="11">
        <v>2698</v>
      </c>
      <c r="E255" s="11">
        <v>254</v>
      </c>
      <c r="F255" s="13">
        <v>10000</v>
      </c>
      <c r="G255" s="14" t="s">
        <v>1548</v>
      </c>
      <c r="H255" s="9" t="s">
        <v>1551</v>
      </c>
      <c r="I255" s="9" t="s">
        <v>112</v>
      </c>
      <c r="J255" s="9"/>
      <c r="K255" s="11" t="s">
        <v>0</v>
      </c>
      <c r="L255" s="252">
        <v>1500</v>
      </c>
      <c r="M255" s="21">
        <v>1</v>
      </c>
      <c r="N255" s="21">
        <v>0.2</v>
      </c>
      <c r="P255" s="11" t="s">
        <v>4167</v>
      </c>
      <c r="Q255" s="11"/>
      <c r="S255" s="21">
        <f>IF(P255='Menu tendina'!A$5,0,IF(P255='Menu tendina'!A$4,'4. Telecom lire'!N255/2,IF(P255='Menu tendina'!A$3,'4. Telecom lire'!N255,IF(P255='Menu tendina'!A$2,'4. Telecom lire'!M255,0))))</f>
        <v>1</v>
      </c>
    </row>
    <row r="256" spans="1:19" x14ac:dyDescent="0.25">
      <c r="A256" s="9" t="s">
        <v>7621</v>
      </c>
      <c r="B256" s="9" t="s">
        <v>4943</v>
      </c>
      <c r="C256" s="11">
        <v>635</v>
      </c>
      <c r="D256" s="11">
        <v>2699</v>
      </c>
      <c r="E256" s="11">
        <v>255</v>
      </c>
      <c r="F256" s="13">
        <v>15000</v>
      </c>
      <c r="G256" s="14" t="s">
        <v>1548</v>
      </c>
      <c r="H256" s="9" t="s">
        <v>1551</v>
      </c>
      <c r="I256" s="9" t="s">
        <v>1368</v>
      </c>
      <c r="J256" s="9"/>
      <c r="K256" s="11" t="s">
        <v>0</v>
      </c>
      <c r="L256" s="252">
        <v>600</v>
      </c>
      <c r="M256" s="21">
        <v>1.2</v>
      </c>
      <c r="N256" s="21">
        <v>0.4</v>
      </c>
      <c r="P256" s="11" t="s">
        <v>4167</v>
      </c>
      <c r="Q256" s="11"/>
      <c r="S256" s="21">
        <f>IF(P256='Menu tendina'!A$5,0,IF(P256='Menu tendina'!A$4,'4. Telecom lire'!N256/2,IF(P256='Menu tendina'!A$3,'4. Telecom lire'!N256,IF(P256='Menu tendina'!A$2,'4. Telecom lire'!M256,0))))</f>
        <v>1.2</v>
      </c>
    </row>
    <row r="257" spans="1:19" x14ac:dyDescent="0.25">
      <c r="A257" s="9" t="s">
        <v>7621</v>
      </c>
      <c r="B257" s="9" t="s">
        <v>4943</v>
      </c>
      <c r="C257" s="11">
        <v>636</v>
      </c>
      <c r="D257" s="11">
        <v>2694</v>
      </c>
      <c r="E257" s="11">
        <v>250</v>
      </c>
      <c r="F257" s="13">
        <v>5000</v>
      </c>
      <c r="G257" s="14" t="s">
        <v>1548</v>
      </c>
      <c r="H257" s="9" t="s">
        <v>1546</v>
      </c>
      <c r="I257" s="9" t="s">
        <v>1368</v>
      </c>
      <c r="J257" s="9"/>
      <c r="K257" s="11" t="s">
        <v>0</v>
      </c>
      <c r="L257" s="252">
        <v>95</v>
      </c>
      <c r="M257" s="21">
        <v>1.4</v>
      </c>
      <c r="N257" s="21">
        <v>0.6</v>
      </c>
      <c r="P257" s="11" t="s">
        <v>4167</v>
      </c>
      <c r="Q257" s="11"/>
      <c r="S257" s="21">
        <f>IF(P257='Menu tendina'!A$5,0,IF(P257='Menu tendina'!A$4,'4. Telecom lire'!N257/2,IF(P257='Menu tendina'!A$3,'4. Telecom lire'!N257,IF(P257='Menu tendina'!A$2,'4. Telecom lire'!M257,0))))</f>
        <v>1.4</v>
      </c>
    </row>
    <row r="258" spans="1:19" x14ac:dyDescent="0.25">
      <c r="A258" s="9" t="s">
        <v>7621</v>
      </c>
      <c r="B258" s="9" t="s">
        <v>4943</v>
      </c>
      <c r="C258" s="11">
        <v>637</v>
      </c>
      <c r="D258" s="11">
        <v>2703</v>
      </c>
      <c r="E258" s="11">
        <v>251</v>
      </c>
      <c r="F258" s="13">
        <v>5000</v>
      </c>
      <c r="G258" s="14" t="s">
        <v>1548</v>
      </c>
      <c r="H258" s="9" t="s">
        <v>1552</v>
      </c>
      <c r="I258" s="9" t="s">
        <v>1368</v>
      </c>
      <c r="J258" s="9"/>
      <c r="K258" s="11" t="s">
        <v>0</v>
      </c>
      <c r="L258" s="252">
        <v>7000</v>
      </c>
      <c r="M258" s="21">
        <v>1</v>
      </c>
      <c r="N258" s="21">
        <v>0.2</v>
      </c>
      <c r="P258" s="11" t="s">
        <v>4167</v>
      </c>
      <c r="Q258" s="11"/>
      <c r="S258" s="21">
        <f>IF(P258='Menu tendina'!A$5,0,IF(P258='Menu tendina'!A$4,'4. Telecom lire'!N258/2,IF(P258='Menu tendina'!A$3,'4. Telecom lire'!N258,IF(P258='Menu tendina'!A$2,'4. Telecom lire'!M258,0))))</f>
        <v>1</v>
      </c>
    </row>
    <row r="259" spans="1:19" x14ac:dyDescent="0.25">
      <c r="A259" s="9" t="s">
        <v>7621</v>
      </c>
      <c r="B259" s="9" t="s">
        <v>4943</v>
      </c>
      <c r="C259" s="11">
        <v>638</v>
      </c>
      <c r="D259" s="11">
        <v>2696</v>
      </c>
      <c r="E259" s="11">
        <v>252</v>
      </c>
      <c r="F259" s="13">
        <v>5000</v>
      </c>
      <c r="G259" s="14" t="s">
        <v>1548</v>
      </c>
      <c r="H259" s="9" t="s">
        <v>1553</v>
      </c>
      <c r="I259" s="9" t="s">
        <v>797</v>
      </c>
      <c r="J259" s="9"/>
      <c r="K259" s="11" t="s">
        <v>0</v>
      </c>
      <c r="L259" s="252">
        <v>4000</v>
      </c>
      <c r="M259" s="21">
        <v>1</v>
      </c>
      <c r="N259" s="21">
        <v>0.2</v>
      </c>
      <c r="P259" s="11" t="s">
        <v>4167</v>
      </c>
      <c r="Q259" s="11"/>
      <c r="S259" s="21">
        <f>IF(P259='Menu tendina'!A$5,0,IF(P259='Menu tendina'!A$4,'4. Telecom lire'!N259/2,IF(P259='Menu tendina'!A$3,'4. Telecom lire'!N259,IF(P259='Menu tendina'!A$2,'4. Telecom lire'!M259,0))))</f>
        <v>1</v>
      </c>
    </row>
    <row r="260" spans="1:19" x14ac:dyDescent="0.25">
      <c r="A260" s="9" t="s">
        <v>7621</v>
      </c>
      <c r="B260" s="9" t="s">
        <v>4943</v>
      </c>
      <c r="C260" s="11">
        <v>639</v>
      </c>
      <c r="D260" s="11">
        <v>2700</v>
      </c>
      <c r="E260" s="11">
        <v>256</v>
      </c>
      <c r="F260" s="13">
        <v>5000</v>
      </c>
      <c r="G260" s="14" t="s">
        <v>1548</v>
      </c>
      <c r="H260" s="9" t="s">
        <v>1555</v>
      </c>
      <c r="I260" s="9" t="s">
        <v>1368</v>
      </c>
      <c r="J260" s="9"/>
      <c r="K260" s="11" t="s">
        <v>0</v>
      </c>
      <c r="L260" s="252">
        <v>1500</v>
      </c>
      <c r="M260" s="21">
        <v>1</v>
      </c>
      <c r="N260" s="21">
        <v>0.2</v>
      </c>
      <c r="P260" s="11" t="s">
        <v>4167</v>
      </c>
      <c r="Q260" s="11"/>
      <c r="S260" s="21">
        <f>IF(P260='Menu tendina'!A$5,0,IF(P260='Menu tendina'!A$4,'4. Telecom lire'!N260/2,IF(P260='Menu tendina'!A$3,'4. Telecom lire'!N260,IF(P260='Menu tendina'!A$2,'4. Telecom lire'!M260,0))))</f>
        <v>1</v>
      </c>
    </row>
    <row r="261" spans="1:19" x14ac:dyDescent="0.25">
      <c r="A261" s="9" t="s">
        <v>7621</v>
      </c>
      <c r="B261" s="9" t="s">
        <v>4943</v>
      </c>
      <c r="C261" s="11">
        <v>640</v>
      </c>
      <c r="D261" s="11">
        <v>2709</v>
      </c>
      <c r="E261" s="11">
        <v>265</v>
      </c>
      <c r="F261" s="13">
        <v>5000</v>
      </c>
      <c r="G261" s="14" t="s">
        <v>1548</v>
      </c>
      <c r="H261" s="9" t="s">
        <v>1557</v>
      </c>
      <c r="I261" s="9" t="s">
        <v>797</v>
      </c>
      <c r="J261" s="9"/>
      <c r="K261" s="11" t="s">
        <v>0</v>
      </c>
      <c r="L261" s="252">
        <v>372</v>
      </c>
      <c r="M261" s="21">
        <v>1.3</v>
      </c>
      <c r="N261" s="21">
        <v>0.4</v>
      </c>
      <c r="P261" s="11" t="s">
        <v>4167</v>
      </c>
      <c r="Q261" s="11"/>
      <c r="S261" s="21">
        <f>IF(P261='Menu tendina'!A$5,0,IF(P261='Menu tendina'!A$4,'4. Telecom lire'!N261/2,IF(P261='Menu tendina'!A$3,'4. Telecom lire'!N261,IF(P261='Menu tendina'!A$2,'4. Telecom lire'!M261,0))))</f>
        <v>1.3</v>
      </c>
    </row>
    <row r="262" spans="1:19" x14ac:dyDescent="0.25">
      <c r="A262" s="9" t="s">
        <v>7621</v>
      </c>
      <c r="B262" s="9" t="s">
        <v>4943</v>
      </c>
      <c r="C262" s="11">
        <v>641</v>
      </c>
      <c r="D262" s="11">
        <v>2714</v>
      </c>
      <c r="E262" s="11">
        <v>259</v>
      </c>
      <c r="F262" s="13">
        <v>5000</v>
      </c>
      <c r="G262" s="14" t="s">
        <v>1548</v>
      </c>
      <c r="H262" s="9" t="s">
        <v>1558</v>
      </c>
      <c r="I262" s="9" t="s">
        <v>1368</v>
      </c>
      <c r="J262" s="9"/>
      <c r="K262" s="11" t="s">
        <v>0</v>
      </c>
      <c r="L262" s="252">
        <v>5000</v>
      </c>
      <c r="M262" s="21">
        <v>1</v>
      </c>
      <c r="N262" s="21">
        <v>0.2</v>
      </c>
      <c r="P262" s="11" t="s">
        <v>4167</v>
      </c>
      <c r="Q262" s="11" t="s">
        <v>4171</v>
      </c>
      <c r="S262" s="21">
        <f>IF(P262='Menu tendina'!A$5,0,IF(P262='Menu tendina'!A$4,'4. Telecom lire'!N262/2,IF(P262='Menu tendina'!A$3,'4. Telecom lire'!N262,IF(P262='Menu tendina'!A$2,'4. Telecom lire'!M262,0))))</f>
        <v>1</v>
      </c>
    </row>
    <row r="263" spans="1:19" x14ac:dyDescent="0.25">
      <c r="A263" s="9" t="s">
        <v>7621</v>
      </c>
      <c r="B263" s="9" t="s">
        <v>4943</v>
      </c>
      <c r="C263" s="11">
        <v>642</v>
      </c>
      <c r="D263" s="11">
        <v>2716</v>
      </c>
      <c r="E263" s="11">
        <v>261</v>
      </c>
      <c r="F263" s="13">
        <v>15000</v>
      </c>
      <c r="G263" s="14" t="s">
        <v>1548</v>
      </c>
      <c r="H263" s="9" t="s">
        <v>1558</v>
      </c>
      <c r="I263" s="9" t="s">
        <v>112</v>
      </c>
      <c r="J263" s="9"/>
      <c r="K263" s="11" t="s">
        <v>0</v>
      </c>
      <c r="L263" s="252">
        <v>1040</v>
      </c>
      <c r="M263" s="21">
        <v>1</v>
      </c>
      <c r="N263" s="21">
        <v>0.2</v>
      </c>
      <c r="P263" s="11" t="s">
        <v>4167</v>
      </c>
      <c r="Q263" s="11" t="s">
        <v>4171</v>
      </c>
      <c r="S263" s="21">
        <f>IF(P263='Menu tendina'!A$5,0,IF(P263='Menu tendina'!A$4,'4. Telecom lire'!N263/2,IF(P263='Menu tendina'!A$3,'4. Telecom lire'!N263,IF(P263='Menu tendina'!A$2,'4. Telecom lire'!M263,0))))</f>
        <v>1</v>
      </c>
    </row>
    <row r="264" spans="1:19" x14ac:dyDescent="0.25">
      <c r="A264" s="9" t="s">
        <v>7621</v>
      </c>
      <c r="B264" s="9" t="s">
        <v>4943</v>
      </c>
      <c r="C264" s="11">
        <v>643</v>
      </c>
      <c r="D264" s="11">
        <v>2705</v>
      </c>
      <c r="E264" s="11">
        <v>268</v>
      </c>
      <c r="F264" s="13">
        <v>5000</v>
      </c>
      <c r="G264" s="14" t="s">
        <v>1548</v>
      </c>
      <c r="H264" s="9" t="s">
        <v>1559</v>
      </c>
      <c r="I264" s="9" t="s">
        <v>1368</v>
      </c>
      <c r="J264" s="9"/>
      <c r="K264" s="11" t="s">
        <v>0</v>
      </c>
      <c r="L264" s="252">
        <v>110</v>
      </c>
      <c r="M264" s="21">
        <v>1.4</v>
      </c>
      <c r="N264" s="21">
        <v>0.6</v>
      </c>
      <c r="P264" s="11" t="s">
        <v>4167</v>
      </c>
      <c r="Q264" s="11"/>
      <c r="S264" s="21">
        <f>IF(P264='Menu tendina'!A$5,0,IF(P264='Menu tendina'!A$4,'4. Telecom lire'!N264/2,IF(P264='Menu tendina'!A$3,'4. Telecom lire'!N264,IF(P264='Menu tendina'!A$2,'4. Telecom lire'!M264,0))))</f>
        <v>1.4</v>
      </c>
    </row>
    <row r="265" spans="1:19" x14ac:dyDescent="0.25">
      <c r="A265" s="9" t="s">
        <v>7621</v>
      </c>
      <c r="B265" s="9" t="s">
        <v>4943</v>
      </c>
      <c r="C265" s="11">
        <v>644</v>
      </c>
      <c r="D265" s="11">
        <v>2706</v>
      </c>
      <c r="E265" s="11">
        <v>262</v>
      </c>
      <c r="F265" s="13">
        <v>2000</v>
      </c>
      <c r="G265" s="14" t="s">
        <v>1548</v>
      </c>
      <c r="H265" s="9" t="s">
        <v>1561</v>
      </c>
      <c r="I265" s="9" t="s">
        <v>797</v>
      </c>
      <c r="J265" s="9"/>
      <c r="K265" s="11" t="s">
        <v>0</v>
      </c>
      <c r="L265" s="252">
        <v>130</v>
      </c>
      <c r="M265" s="21">
        <v>1.4</v>
      </c>
      <c r="N265" s="21">
        <v>0.6</v>
      </c>
      <c r="P265" s="11" t="s">
        <v>4167</v>
      </c>
      <c r="Q265" s="11"/>
      <c r="S265" s="21">
        <f>IF(P265='Menu tendina'!A$5,0,IF(P265='Menu tendina'!A$4,'4. Telecom lire'!N265/2,IF(P265='Menu tendina'!A$3,'4. Telecom lire'!N265,IF(P265='Menu tendina'!A$2,'4. Telecom lire'!M265,0))))</f>
        <v>1.4</v>
      </c>
    </row>
    <row r="266" spans="1:19" x14ac:dyDescent="0.25">
      <c r="A266" s="9" t="s">
        <v>7621</v>
      </c>
      <c r="B266" s="9" t="s">
        <v>4943</v>
      </c>
      <c r="C266" s="11">
        <v>645</v>
      </c>
      <c r="D266" s="11">
        <v>2710</v>
      </c>
      <c r="E266" s="11">
        <v>266</v>
      </c>
      <c r="F266" s="13">
        <v>5000</v>
      </c>
      <c r="G266" s="14" t="s">
        <v>1548</v>
      </c>
      <c r="H266" s="9" t="s">
        <v>1563</v>
      </c>
      <c r="I266" s="9" t="s">
        <v>112</v>
      </c>
      <c r="J266" s="9"/>
      <c r="K266" s="11" t="s">
        <v>0</v>
      </c>
      <c r="L266" s="252">
        <v>7000</v>
      </c>
      <c r="M266" s="21">
        <v>1</v>
      </c>
      <c r="N266" s="21">
        <v>0.2</v>
      </c>
      <c r="P266" s="11" t="s">
        <v>4167</v>
      </c>
      <c r="Q266" s="11"/>
      <c r="S266" s="21">
        <f>IF(P266='Menu tendina'!A$5,0,IF(P266='Menu tendina'!A$4,'4. Telecom lire'!N266/2,IF(P266='Menu tendina'!A$3,'4. Telecom lire'!N266,IF(P266='Menu tendina'!A$2,'4. Telecom lire'!M266,0))))</f>
        <v>1</v>
      </c>
    </row>
    <row r="267" spans="1:19" x14ac:dyDescent="0.25">
      <c r="A267" s="9" t="s">
        <v>7621</v>
      </c>
      <c r="B267" s="9" t="s">
        <v>4943</v>
      </c>
      <c r="C267" s="11">
        <v>646</v>
      </c>
      <c r="D267" s="11">
        <v>2711</v>
      </c>
      <c r="E267" s="11">
        <v>267</v>
      </c>
      <c r="F267" s="13">
        <v>10000</v>
      </c>
      <c r="G267" s="14" t="s">
        <v>1548</v>
      </c>
      <c r="H267" s="9" t="s">
        <v>1563</v>
      </c>
      <c r="I267" s="9" t="s">
        <v>797</v>
      </c>
      <c r="J267" s="9"/>
      <c r="K267" s="11" t="s">
        <v>0</v>
      </c>
      <c r="L267" s="252">
        <v>3000</v>
      </c>
      <c r="M267" s="21">
        <v>1</v>
      </c>
      <c r="N267" s="21">
        <v>0.2</v>
      </c>
      <c r="P267" s="11" t="s">
        <v>4167</v>
      </c>
      <c r="Q267" s="11"/>
      <c r="S267" s="21">
        <f>IF(P267='Menu tendina'!A$5,0,IF(P267='Menu tendina'!A$4,'4. Telecom lire'!N267/2,IF(P267='Menu tendina'!A$3,'4. Telecom lire'!N267,IF(P267='Menu tendina'!A$2,'4. Telecom lire'!M267,0))))</f>
        <v>1</v>
      </c>
    </row>
    <row r="268" spans="1:19" x14ac:dyDescent="0.25">
      <c r="A268" s="9" t="s">
        <v>7621</v>
      </c>
      <c r="B268" s="9" t="s">
        <v>4943</v>
      </c>
      <c r="C268" s="11">
        <v>647</v>
      </c>
      <c r="D268" s="11">
        <v>2721</v>
      </c>
      <c r="E268" s="11">
        <v>275</v>
      </c>
      <c r="F268" s="13">
        <v>5000</v>
      </c>
      <c r="G268" s="14" t="s">
        <v>1548</v>
      </c>
      <c r="H268" s="9" t="s">
        <v>1565</v>
      </c>
      <c r="I268" s="9" t="s">
        <v>112</v>
      </c>
      <c r="J268" s="9"/>
      <c r="K268" s="11" t="s">
        <v>0</v>
      </c>
      <c r="L268" s="252">
        <v>4500</v>
      </c>
      <c r="M268" s="21">
        <v>1</v>
      </c>
      <c r="N268" s="21">
        <v>0.2</v>
      </c>
      <c r="P268" s="11" t="s">
        <v>4167</v>
      </c>
      <c r="Q268" s="11"/>
      <c r="S268" s="21">
        <f>IF(P268='Menu tendina'!A$5,0,IF(P268='Menu tendina'!A$4,'4. Telecom lire'!N268/2,IF(P268='Menu tendina'!A$3,'4. Telecom lire'!N268,IF(P268='Menu tendina'!A$2,'4. Telecom lire'!M268,0))))</f>
        <v>1</v>
      </c>
    </row>
    <row r="269" spans="1:19" x14ac:dyDescent="0.25">
      <c r="A269" s="9" t="s">
        <v>7621</v>
      </c>
      <c r="B269" s="9" t="s">
        <v>4943</v>
      </c>
      <c r="C269" s="11">
        <v>648</v>
      </c>
      <c r="D269" s="11">
        <v>2720</v>
      </c>
      <c r="E269" s="11">
        <v>276</v>
      </c>
      <c r="F269" s="13">
        <v>5000</v>
      </c>
      <c r="G269" s="14" t="s">
        <v>1548</v>
      </c>
      <c r="H269" s="9" t="s">
        <v>1566</v>
      </c>
      <c r="I269" s="9" t="s">
        <v>112</v>
      </c>
      <c r="J269" s="9"/>
      <c r="K269" s="11" t="s">
        <v>0</v>
      </c>
      <c r="L269" s="252">
        <v>7000</v>
      </c>
      <c r="M269" s="21">
        <v>1</v>
      </c>
      <c r="N269" s="21">
        <v>0.2</v>
      </c>
      <c r="P269" s="11" t="s">
        <v>4167</v>
      </c>
      <c r="Q269" s="11"/>
      <c r="S269" s="21">
        <f>IF(P269='Menu tendina'!A$5,0,IF(P269='Menu tendina'!A$4,'4. Telecom lire'!N269/2,IF(P269='Menu tendina'!A$3,'4. Telecom lire'!N269,IF(P269='Menu tendina'!A$2,'4. Telecom lire'!M269,0))))</f>
        <v>1</v>
      </c>
    </row>
    <row r="270" spans="1:19" x14ac:dyDescent="0.25">
      <c r="A270" s="9" t="s">
        <v>7621</v>
      </c>
      <c r="B270" s="9" t="s">
        <v>4943</v>
      </c>
      <c r="C270" s="11">
        <v>649</v>
      </c>
      <c r="D270" s="11">
        <v>2722</v>
      </c>
      <c r="E270" s="11">
        <v>277</v>
      </c>
      <c r="F270" s="13">
        <v>5000</v>
      </c>
      <c r="G270" s="14" t="s">
        <v>1548</v>
      </c>
      <c r="H270" s="9" t="s">
        <v>1567</v>
      </c>
      <c r="I270" s="9" t="s">
        <v>112</v>
      </c>
      <c r="J270" s="9"/>
      <c r="K270" s="11" t="s">
        <v>0</v>
      </c>
      <c r="L270" s="252">
        <v>5000</v>
      </c>
      <c r="M270" s="21">
        <v>1</v>
      </c>
      <c r="N270" s="21">
        <v>0.2</v>
      </c>
      <c r="P270" s="11" t="s">
        <v>4167</v>
      </c>
      <c r="Q270" s="11"/>
      <c r="S270" s="21">
        <f>IF(P270='Menu tendina'!A$5,0,IF(P270='Menu tendina'!A$4,'4. Telecom lire'!N270/2,IF(P270='Menu tendina'!A$3,'4. Telecom lire'!N270,IF(P270='Menu tendina'!A$2,'4. Telecom lire'!M270,0))))</f>
        <v>1</v>
      </c>
    </row>
    <row r="271" spans="1:19" x14ac:dyDescent="0.25">
      <c r="A271" s="9" t="s">
        <v>7621</v>
      </c>
      <c r="B271" s="9" t="s">
        <v>4943</v>
      </c>
      <c r="C271" s="11">
        <v>650</v>
      </c>
      <c r="D271" s="11">
        <v>2726</v>
      </c>
      <c r="E271" s="11">
        <v>278</v>
      </c>
      <c r="F271" s="13">
        <v>10000</v>
      </c>
      <c r="G271" s="14" t="s">
        <v>1548</v>
      </c>
      <c r="H271" s="9" t="s">
        <v>1568</v>
      </c>
      <c r="I271" s="9" t="s">
        <v>112</v>
      </c>
      <c r="J271" s="9"/>
      <c r="K271" s="11" t="s">
        <v>0</v>
      </c>
      <c r="L271" s="252">
        <v>3500</v>
      </c>
      <c r="M271" s="21">
        <v>1</v>
      </c>
      <c r="N271" s="21">
        <v>0.2</v>
      </c>
      <c r="P271" s="11" t="s">
        <v>4167</v>
      </c>
      <c r="Q271" s="11"/>
      <c r="S271" s="21">
        <f>IF(P271='Menu tendina'!A$5,0,IF(P271='Menu tendina'!A$4,'4. Telecom lire'!N271/2,IF(P271='Menu tendina'!A$3,'4. Telecom lire'!N271,IF(P271='Menu tendina'!A$2,'4. Telecom lire'!M271,0))))</f>
        <v>1</v>
      </c>
    </row>
    <row r="272" spans="1:19" x14ac:dyDescent="0.25">
      <c r="A272" s="9" t="s">
        <v>7621</v>
      </c>
      <c r="B272" s="9" t="s">
        <v>4943</v>
      </c>
      <c r="C272" s="11">
        <v>651</v>
      </c>
      <c r="D272" s="11">
        <v>2725</v>
      </c>
      <c r="E272" s="11">
        <v>279</v>
      </c>
      <c r="F272" s="13">
        <v>10000</v>
      </c>
      <c r="G272" s="14" t="s">
        <v>1548</v>
      </c>
      <c r="H272" s="9" t="s">
        <v>1569</v>
      </c>
      <c r="I272" s="9" t="s">
        <v>1368</v>
      </c>
      <c r="J272" s="9"/>
      <c r="K272" s="11" t="s">
        <v>0</v>
      </c>
      <c r="L272" s="252">
        <v>4000</v>
      </c>
      <c r="M272" s="21">
        <v>1</v>
      </c>
      <c r="N272" s="21">
        <v>0.2</v>
      </c>
      <c r="P272" s="11" t="s">
        <v>4167</v>
      </c>
      <c r="Q272" s="11"/>
      <c r="S272" s="21">
        <f>IF(P272='Menu tendina'!A$5,0,IF(P272='Menu tendina'!A$4,'4. Telecom lire'!N272/2,IF(P272='Menu tendina'!A$3,'4. Telecom lire'!N272,IF(P272='Menu tendina'!A$2,'4. Telecom lire'!M272,0))))</f>
        <v>1</v>
      </c>
    </row>
    <row r="273" spans="1:19" x14ac:dyDescent="0.25">
      <c r="A273" s="9" t="s">
        <v>7621</v>
      </c>
      <c r="B273" s="9" t="s">
        <v>4943</v>
      </c>
      <c r="C273" s="11">
        <v>652</v>
      </c>
      <c r="D273" s="11">
        <v>2704</v>
      </c>
      <c r="E273" s="11">
        <v>283</v>
      </c>
      <c r="F273" s="13">
        <v>5000</v>
      </c>
      <c r="G273" s="14" t="s">
        <v>1548</v>
      </c>
      <c r="H273" s="9" t="s">
        <v>1570</v>
      </c>
      <c r="I273" s="9" t="s">
        <v>112</v>
      </c>
      <c r="J273" s="9"/>
      <c r="K273" s="11" t="s">
        <v>0</v>
      </c>
      <c r="L273" s="252">
        <v>147</v>
      </c>
      <c r="M273" s="21">
        <v>1.3</v>
      </c>
      <c r="N273" s="21">
        <v>0.6</v>
      </c>
      <c r="P273" s="11" t="s">
        <v>4167</v>
      </c>
      <c r="Q273" s="11"/>
      <c r="S273" s="21">
        <f>IF(P273='Menu tendina'!A$5,0,IF(P273='Menu tendina'!A$4,'4. Telecom lire'!N273/2,IF(P273='Menu tendina'!A$3,'4. Telecom lire'!N273,IF(P273='Menu tendina'!A$2,'4. Telecom lire'!M273,0))))</f>
        <v>1.3</v>
      </c>
    </row>
    <row r="274" spans="1:19" x14ac:dyDescent="0.25">
      <c r="A274" s="9" t="s">
        <v>7621</v>
      </c>
      <c r="B274" s="9" t="s">
        <v>4943</v>
      </c>
      <c r="C274" s="11">
        <v>653</v>
      </c>
      <c r="D274" s="11">
        <v>2717</v>
      </c>
      <c r="E274" s="11">
        <v>269</v>
      </c>
      <c r="F274" s="13">
        <v>10000</v>
      </c>
      <c r="G274" s="14" t="s">
        <v>1548</v>
      </c>
      <c r="H274" s="9" t="s">
        <v>1571</v>
      </c>
      <c r="I274" s="9" t="s">
        <v>112</v>
      </c>
      <c r="J274" s="9"/>
      <c r="K274" s="11" t="s">
        <v>0</v>
      </c>
      <c r="L274" s="252">
        <v>65</v>
      </c>
      <c r="M274" s="21">
        <v>1.4</v>
      </c>
      <c r="N274" s="21">
        <v>0.8</v>
      </c>
      <c r="P274" s="11" t="s">
        <v>4167</v>
      </c>
      <c r="Q274" s="11" t="s">
        <v>4171</v>
      </c>
      <c r="S274" s="21">
        <f>IF(P274='Menu tendina'!A$5,0,IF(P274='Menu tendina'!A$4,'4. Telecom lire'!N274/2,IF(P274='Menu tendina'!A$3,'4. Telecom lire'!N274,IF(P274='Menu tendina'!A$2,'4. Telecom lire'!M274,0))))</f>
        <v>1.4</v>
      </c>
    </row>
    <row r="275" spans="1:19" x14ac:dyDescent="0.25">
      <c r="A275" s="9" t="s">
        <v>7621</v>
      </c>
      <c r="B275" s="9" t="s">
        <v>4943</v>
      </c>
      <c r="C275" s="11">
        <v>654</v>
      </c>
      <c r="D275" s="11">
        <v>2748</v>
      </c>
      <c r="E275" s="11">
        <v>270</v>
      </c>
      <c r="F275" s="13">
        <v>5000</v>
      </c>
      <c r="G275" s="14" t="s">
        <v>1548</v>
      </c>
      <c r="H275" s="9" t="s">
        <v>1573</v>
      </c>
      <c r="I275" s="9" t="s">
        <v>112</v>
      </c>
      <c r="J275" s="9"/>
      <c r="K275" s="11" t="s">
        <v>0</v>
      </c>
      <c r="L275" s="252">
        <v>110</v>
      </c>
      <c r="M275" s="21">
        <v>1.5</v>
      </c>
      <c r="N275" s="21">
        <v>0.6</v>
      </c>
      <c r="P275" s="11" t="s">
        <v>4167</v>
      </c>
      <c r="Q275" s="11"/>
      <c r="S275" s="21">
        <f>IF(P275='Menu tendina'!A$5,0,IF(P275='Menu tendina'!A$4,'4. Telecom lire'!N275/2,IF(P275='Menu tendina'!A$3,'4. Telecom lire'!N275,IF(P275='Menu tendina'!A$2,'4. Telecom lire'!M275,0))))</f>
        <v>1.5</v>
      </c>
    </row>
    <row r="276" spans="1:19" x14ac:dyDescent="0.25">
      <c r="A276" s="9" t="s">
        <v>7621</v>
      </c>
      <c r="B276" s="9" t="s">
        <v>4943</v>
      </c>
      <c r="C276" s="11">
        <v>655</v>
      </c>
      <c r="D276" s="11">
        <v>2712</v>
      </c>
      <c r="E276" s="11">
        <v>271</v>
      </c>
      <c r="F276" s="13">
        <v>5000</v>
      </c>
      <c r="G276" s="14" t="s">
        <v>1548</v>
      </c>
      <c r="H276" s="9" t="s">
        <v>1574</v>
      </c>
      <c r="I276" s="9" t="s">
        <v>1368</v>
      </c>
      <c r="J276" s="9"/>
      <c r="K276" s="11" t="s">
        <v>0</v>
      </c>
      <c r="L276" s="252">
        <v>65</v>
      </c>
      <c r="M276" s="21">
        <v>1.4</v>
      </c>
      <c r="N276" s="21">
        <v>0.8</v>
      </c>
      <c r="P276" s="11" t="s">
        <v>4167</v>
      </c>
      <c r="Q276" s="11" t="s">
        <v>4171</v>
      </c>
      <c r="S276" s="21">
        <f>IF(P276='Menu tendina'!A$5,0,IF(P276='Menu tendina'!A$4,'4. Telecom lire'!N276/2,IF(P276='Menu tendina'!A$3,'4. Telecom lire'!N276,IF(P276='Menu tendina'!A$2,'4. Telecom lire'!M276,0))))</f>
        <v>1.4</v>
      </c>
    </row>
    <row r="277" spans="1:19" x14ac:dyDescent="0.25">
      <c r="A277" s="9" t="s">
        <v>7621</v>
      </c>
      <c r="B277" s="9" t="s">
        <v>4943</v>
      </c>
      <c r="C277" s="11">
        <v>656</v>
      </c>
      <c r="D277" s="11">
        <v>2730</v>
      </c>
      <c r="E277" s="11">
        <v>272</v>
      </c>
      <c r="F277" s="13">
        <v>10000</v>
      </c>
      <c r="G277" s="14" t="s">
        <v>1548</v>
      </c>
      <c r="H277" s="9" t="s">
        <v>1576</v>
      </c>
      <c r="I277" s="9" t="s">
        <v>112</v>
      </c>
      <c r="J277" s="9"/>
      <c r="K277" s="11" t="s">
        <v>0</v>
      </c>
      <c r="L277" s="252">
        <v>1500</v>
      </c>
      <c r="M277" s="21">
        <v>1</v>
      </c>
      <c r="N277" s="21">
        <v>0.2</v>
      </c>
      <c r="P277" s="11" t="s">
        <v>4167</v>
      </c>
      <c r="Q277" s="11"/>
      <c r="S277" s="21">
        <f>IF(P277='Menu tendina'!A$5,0,IF(P277='Menu tendina'!A$4,'4. Telecom lire'!N277/2,IF(P277='Menu tendina'!A$3,'4. Telecom lire'!N277,IF(P277='Menu tendina'!A$2,'4. Telecom lire'!M277,0))))</f>
        <v>1</v>
      </c>
    </row>
    <row r="278" spans="1:19" x14ac:dyDescent="0.25">
      <c r="A278" s="9" t="s">
        <v>7621</v>
      </c>
      <c r="B278" s="9" t="s">
        <v>4943</v>
      </c>
      <c r="C278" s="11">
        <v>657</v>
      </c>
      <c r="D278" s="11">
        <v>2752</v>
      </c>
      <c r="E278" s="11">
        <v>273</v>
      </c>
      <c r="F278" s="13">
        <v>5000</v>
      </c>
      <c r="G278" s="14" t="s">
        <v>1548</v>
      </c>
      <c r="H278" s="9" t="s">
        <v>1577</v>
      </c>
      <c r="I278" s="9" t="s">
        <v>797</v>
      </c>
      <c r="J278" s="9"/>
      <c r="K278" s="11" t="s">
        <v>0</v>
      </c>
      <c r="L278" s="252">
        <v>1040</v>
      </c>
      <c r="M278" s="21">
        <v>1</v>
      </c>
      <c r="N278" s="21">
        <v>0.2</v>
      </c>
      <c r="P278" s="11" t="s">
        <v>4167</v>
      </c>
      <c r="Q278" s="11"/>
      <c r="S278" s="21">
        <f>IF(P278='Menu tendina'!A$5,0,IF(P278='Menu tendina'!A$4,'4. Telecom lire'!N278/2,IF(P278='Menu tendina'!A$3,'4. Telecom lire'!N278,IF(P278='Menu tendina'!A$2,'4. Telecom lire'!M278,0))))</f>
        <v>1</v>
      </c>
    </row>
    <row r="279" spans="1:19" x14ac:dyDescent="0.25">
      <c r="A279" s="9" t="s">
        <v>7621</v>
      </c>
      <c r="B279" s="9" t="s">
        <v>4943</v>
      </c>
      <c r="C279" s="11">
        <v>658</v>
      </c>
      <c r="D279" s="11">
        <v>2735</v>
      </c>
      <c r="E279" s="11">
        <v>274</v>
      </c>
      <c r="F279" s="13">
        <v>5000</v>
      </c>
      <c r="G279" s="14" t="s">
        <v>1548</v>
      </c>
      <c r="H279" s="9" t="s">
        <v>1578</v>
      </c>
      <c r="I279" s="9" t="s">
        <v>797</v>
      </c>
      <c r="J279" s="9"/>
      <c r="K279" s="11" t="s">
        <v>0</v>
      </c>
      <c r="L279" s="252">
        <v>520</v>
      </c>
      <c r="M279" s="21">
        <v>1.2</v>
      </c>
      <c r="N279" s="21">
        <v>0.4</v>
      </c>
      <c r="P279" s="11" t="s">
        <v>4167</v>
      </c>
      <c r="Q279" s="11"/>
      <c r="S279" s="21">
        <f>IF(P279='Menu tendina'!A$5,0,IF(P279='Menu tendina'!A$4,'4. Telecom lire'!N279/2,IF(P279='Menu tendina'!A$3,'4. Telecom lire'!N279,IF(P279='Menu tendina'!A$2,'4. Telecom lire'!M279,0))))</f>
        <v>1.2</v>
      </c>
    </row>
    <row r="280" spans="1:19" x14ac:dyDescent="0.25">
      <c r="A280" s="9" t="s">
        <v>7621</v>
      </c>
      <c r="B280" s="9" t="s">
        <v>4943</v>
      </c>
      <c r="C280" s="11">
        <v>659</v>
      </c>
      <c r="D280" s="11">
        <v>2732</v>
      </c>
      <c r="E280" s="11">
        <v>284</v>
      </c>
      <c r="F280" s="13">
        <v>10000</v>
      </c>
      <c r="G280" s="14" t="s">
        <v>1548</v>
      </c>
      <c r="H280" s="9" t="s">
        <v>1580</v>
      </c>
      <c r="I280" s="9" t="s">
        <v>1368</v>
      </c>
      <c r="J280" s="9"/>
      <c r="K280" s="11" t="s">
        <v>0</v>
      </c>
      <c r="L280" s="252">
        <v>585</v>
      </c>
      <c r="M280" s="21">
        <v>1.2</v>
      </c>
      <c r="N280" s="21">
        <v>0.4</v>
      </c>
      <c r="P280" s="11" t="s">
        <v>4167</v>
      </c>
      <c r="Q280" s="11"/>
      <c r="S280" s="21">
        <f>IF(P280='Menu tendina'!A$5,0,IF(P280='Menu tendina'!A$4,'4. Telecom lire'!N280/2,IF(P280='Menu tendina'!A$3,'4. Telecom lire'!N280,IF(P280='Menu tendina'!A$2,'4. Telecom lire'!M280,0))))</f>
        <v>1.2</v>
      </c>
    </row>
    <row r="281" spans="1:19" x14ac:dyDescent="0.25">
      <c r="A281" s="9" t="s">
        <v>7621</v>
      </c>
      <c r="B281" s="9" t="s">
        <v>4943</v>
      </c>
      <c r="C281" s="11">
        <v>660</v>
      </c>
      <c r="D281" s="11">
        <v>2731</v>
      </c>
      <c r="E281" s="11">
        <v>285</v>
      </c>
      <c r="F281" s="13">
        <v>5000</v>
      </c>
      <c r="G281" s="14" t="s">
        <v>1548</v>
      </c>
      <c r="H281" s="9" t="s">
        <v>1581</v>
      </c>
      <c r="I281" s="9" t="s">
        <v>797</v>
      </c>
      <c r="J281" s="9"/>
      <c r="K281" s="11" t="s">
        <v>0</v>
      </c>
      <c r="L281" s="252">
        <v>2000</v>
      </c>
      <c r="M281" s="21">
        <v>1</v>
      </c>
      <c r="N281" s="21">
        <v>0.2</v>
      </c>
      <c r="P281" s="11" t="s">
        <v>4167</v>
      </c>
      <c r="Q281" s="11"/>
      <c r="S281" s="21">
        <f>IF(P281='Menu tendina'!A$5,0,IF(P281='Menu tendina'!A$4,'4. Telecom lire'!N281/2,IF(P281='Menu tendina'!A$3,'4. Telecom lire'!N281,IF(P281='Menu tendina'!A$2,'4. Telecom lire'!M281,0))))</f>
        <v>1</v>
      </c>
    </row>
    <row r="282" spans="1:19" x14ac:dyDescent="0.25">
      <c r="A282" s="9" t="s">
        <v>7621</v>
      </c>
      <c r="B282" s="9" t="s">
        <v>4943</v>
      </c>
      <c r="C282" s="11">
        <v>661</v>
      </c>
      <c r="D282" s="11">
        <v>2734</v>
      </c>
      <c r="E282" s="11">
        <v>286</v>
      </c>
      <c r="F282" s="13">
        <v>5000</v>
      </c>
      <c r="G282" s="14" t="s">
        <v>1548</v>
      </c>
      <c r="H282" s="9" t="s">
        <v>1582</v>
      </c>
      <c r="I282" s="9" t="s">
        <v>797</v>
      </c>
      <c r="J282" s="9"/>
      <c r="K282" s="11" t="s">
        <v>0</v>
      </c>
      <c r="L282" s="252">
        <v>175</v>
      </c>
      <c r="M282" s="21">
        <v>1.3</v>
      </c>
      <c r="N282" s="21">
        <v>0.6</v>
      </c>
      <c r="P282" s="11" t="s">
        <v>4167</v>
      </c>
      <c r="Q282" s="11"/>
      <c r="S282" s="21">
        <f>IF(P282='Menu tendina'!A$5,0,IF(P282='Menu tendina'!A$4,'4. Telecom lire'!N282/2,IF(P282='Menu tendina'!A$3,'4. Telecom lire'!N282,IF(P282='Menu tendina'!A$2,'4. Telecom lire'!M282,0))))</f>
        <v>1.3</v>
      </c>
    </row>
    <row r="283" spans="1:19" x14ac:dyDescent="0.25">
      <c r="A283" s="9" t="s">
        <v>7621</v>
      </c>
      <c r="B283" s="9" t="s">
        <v>4943</v>
      </c>
      <c r="C283" s="11">
        <v>662</v>
      </c>
      <c r="D283" s="11">
        <v>2746</v>
      </c>
      <c r="E283" s="11">
        <v>287</v>
      </c>
      <c r="F283" s="13">
        <v>5000</v>
      </c>
      <c r="G283" s="14" t="s">
        <v>1548</v>
      </c>
      <c r="H283" s="9" t="s">
        <v>1583</v>
      </c>
      <c r="I283" s="9" t="s">
        <v>112</v>
      </c>
      <c r="J283" s="9"/>
      <c r="K283" s="11" t="s">
        <v>0</v>
      </c>
      <c r="L283" s="252">
        <v>177</v>
      </c>
      <c r="M283" s="21">
        <v>1.3</v>
      </c>
      <c r="N283" s="21">
        <v>0.6</v>
      </c>
      <c r="P283" s="11" t="s">
        <v>4167</v>
      </c>
      <c r="Q283" s="11"/>
      <c r="S283" s="21">
        <f>IF(P283='Menu tendina'!A$5,0,IF(P283='Menu tendina'!A$4,'4. Telecom lire'!N283/2,IF(P283='Menu tendina'!A$3,'4. Telecom lire'!N283,IF(P283='Menu tendina'!A$2,'4. Telecom lire'!M283,0))))</f>
        <v>1.3</v>
      </c>
    </row>
    <row r="284" spans="1:19" x14ac:dyDescent="0.25">
      <c r="A284" s="9" t="s">
        <v>7621</v>
      </c>
      <c r="B284" s="9" t="s">
        <v>4943</v>
      </c>
      <c r="C284" s="11">
        <v>663</v>
      </c>
      <c r="D284" s="11">
        <v>2733</v>
      </c>
      <c r="E284" s="11">
        <v>288</v>
      </c>
      <c r="F284" s="13">
        <v>5000</v>
      </c>
      <c r="G284" s="14" t="s">
        <v>1548</v>
      </c>
      <c r="H284" s="9" t="s">
        <v>1585</v>
      </c>
      <c r="I284" s="9" t="s">
        <v>797</v>
      </c>
      <c r="J284" s="9"/>
      <c r="K284" s="11" t="s">
        <v>0</v>
      </c>
      <c r="L284" s="252">
        <v>585</v>
      </c>
      <c r="M284" s="21">
        <v>1.2</v>
      </c>
      <c r="N284" s="21">
        <v>0.4</v>
      </c>
      <c r="P284" s="11" t="s">
        <v>4167</v>
      </c>
      <c r="Q284" s="11"/>
      <c r="S284" s="21">
        <f>IF(P284='Menu tendina'!A$5,0,IF(P284='Menu tendina'!A$4,'4. Telecom lire'!N284/2,IF(P284='Menu tendina'!A$3,'4. Telecom lire'!N284,IF(P284='Menu tendina'!A$2,'4. Telecom lire'!M284,0))))</f>
        <v>1.2</v>
      </c>
    </row>
    <row r="285" spans="1:19" x14ac:dyDescent="0.25">
      <c r="A285" s="9" t="s">
        <v>7621</v>
      </c>
      <c r="B285" s="9" t="s">
        <v>4943</v>
      </c>
      <c r="C285" s="11">
        <v>664</v>
      </c>
      <c r="D285" s="11">
        <v>2749</v>
      </c>
      <c r="E285" s="11">
        <v>289</v>
      </c>
      <c r="F285" s="13">
        <v>5000</v>
      </c>
      <c r="G285" s="14" t="s">
        <v>1548</v>
      </c>
      <c r="H285" s="9" t="s">
        <v>1586</v>
      </c>
      <c r="I285" s="9" t="s">
        <v>797</v>
      </c>
      <c r="J285" s="9"/>
      <c r="K285" s="11" t="s">
        <v>0</v>
      </c>
      <c r="L285" s="252">
        <v>110</v>
      </c>
      <c r="M285" s="21">
        <v>1.3</v>
      </c>
      <c r="N285" s="21">
        <v>0.6</v>
      </c>
      <c r="P285" s="11" t="s">
        <v>4167</v>
      </c>
      <c r="Q285" s="11"/>
      <c r="S285" s="21">
        <f>IF(P285='Menu tendina'!A$5,0,IF(P285='Menu tendina'!A$4,'4. Telecom lire'!N285/2,IF(P285='Menu tendina'!A$3,'4. Telecom lire'!N285,IF(P285='Menu tendina'!A$2,'4. Telecom lire'!M285,0))))</f>
        <v>1.3</v>
      </c>
    </row>
    <row r="286" spans="1:19" x14ac:dyDescent="0.25">
      <c r="A286" s="9" t="s">
        <v>7621</v>
      </c>
      <c r="B286" s="9" t="s">
        <v>4943</v>
      </c>
      <c r="C286" s="11">
        <v>665</v>
      </c>
      <c r="D286" s="11">
        <v>2750</v>
      </c>
      <c r="E286" s="11">
        <v>290</v>
      </c>
      <c r="F286" s="13">
        <v>5000</v>
      </c>
      <c r="G286" s="14" t="s">
        <v>1548</v>
      </c>
      <c r="H286" s="9" t="s">
        <v>1588</v>
      </c>
      <c r="I286" s="9" t="s">
        <v>797</v>
      </c>
      <c r="J286" s="9"/>
      <c r="K286" s="11" t="s">
        <v>0</v>
      </c>
      <c r="L286" s="252">
        <v>435</v>
      </c>
      <c r="M286" s="21">
        <v>1.2</v>
      </c>
      <c r="N286" s="21">
        <v>0.4</v>
      </c>
      <c r="P286" s="11" t="s">
        <v>4167</v>
      </c>
      <c r="Q286" s="11"/>
      <c r="S286" s="21">
        <f>IF(P286='Menu tendina'!A$5,0,IF(P286='Menu tendina'!A$4,'4. Telecom lire'!N286/2,IF(P286='Menu tendina'!A$3,'4. Telecom lire'!N286,IF(P286='Menu tendina'!A$2,'4. Telecom lire'!M286,0))))</f>
        <v>1.2</v>
      </c>
    </row>
    <row r="287" spans="1:19" x14ac:dyDescent="0.25">
      <c r="A287" s="9" t="s">
        <v>7621</v>
      </c>
      <c r="B287" s="9" t="s">
        <v>4943</v>
      </c>
      <c r="C287" s="11">
        <v>666</v>
      </c>
      <c r="D287" s="11">
        <v>2751</v>
      </c>
      <c r="E287" s="11">
        <v>291</v>
      </c>
      <c r="F287" s="13">
        <v>10000</v>
      </c>
      <c r="G287" s="14" t="s">
        <v>1548</v>
      </c>
      <c r="H287" s="9" t="s">
        <v>1588</v>
      </c>
      <c r="I287" s="9" t="s">
        <v>797</v>
      </c>
      <c r="J287" s="9"/>
      <c r="K287" s="11" t="s">
        <v>0</v>
      </c>
      <c r="L287" s="252">
        <v>240</v>
      </c>
      <c r="M287" s="21">
        <v>1.2</v>
      </c>
      <c r="N287" s="21">
        <v>0.6</v>
      </c>
      <c r="P287" s="11" t="s">
        <v>4167</v>
      </c>
      <c r="Q287" s="11"/>
      <c r="S287" s="21">
        <f>IF(P287='Menu tendina'!A$5,0,IF(P287='Menu tendina'!A$4,'4. Telecom lire'!N287/2,IF(P287='Menu tendina'!A$3,'4. Telecom lire'!N287,IF(P287='Menu tendina'!A$2,'4. Telecom lire'!M287,0))))</f>
        <v>1.2</v>
      </c>
    </row>
    <row r="288" spans="1:19" x14ac:dyDescent="0.25">
      <c r="A288" s="9" t="s">
        <v>7621</v>
      </c>
      <c r="B288" s="9" t="s">
        <v>4943</v>
      </c>
      <c r="C288" s="11">
        <v>667</v>
      </c>
      <c r="D288" s="11">
        <v>2707</v>
      </c>
      <c r="E288" s="11">
        <v>263</v>
      </c>
      <c r="F288" s="13">
        <v>2000</v>
      </c>
      <c r="G288" s="14" t="s">
        <v>1548</v>
      </c>
      <c r="H288" s="9" t="s">
        <v>1589</v>
      </c>
      <c r="I288" s="9" t="s">
        <v>1368</v>
      </c>
      <c r="J288" s="9"/>
      <c r="K288" s="11" t="s">
        <v>0</v>
      </c>
      <c r="L288" s="252">
        <v>130</v>
      </c>
      <c r="M288" s="21">
        <v>1.3</v>
      </c>
      <c r="N288" s="21">
        <v>0.6</v>
      </c>
      <c r="P288" s="11" t="s">
        <v>4167</v>
      </c>
      <c r="Q288" s="11"/>
      <c r="S288" s="21">
        <f>IF(P288='Menu tendina'!A$5,0,IF(P288='Menu tendina'!A$4,'4. Telecom lire'!N288/2,IF(P288='Menu tendina'!A$3,'4. Telecom lire'!N288,IF(P288='Menu tendina'!A$2,'4. Telecom lire'!M288,0))))</f>
        <v>1.3</v>
      </c>
    </row>
    <row r="289" spans="1:19" x14ac:dyDescent="0.25">
      <c r="A289" s="9" t="s">
        <v>7621</v>
      </c>
      <c r="B289" s="9" t="s">
        <v>4943</v>
      </c>
      <c r="C289" s="11">
        <v>668</v>
      </c>
      <c r="D289" s="11">
        <v>2737</v>
      </c>
      <c r="E289" s="11">
        <v>310</v>
      </c>
      <c r="F289" s="13">
        <v>5000</v>
      </c>
      <c r="G289" s="14" t="s">
        <v>1548</v>
      </c>
      <c r="H289" s="9" t="s">
        <v>1590</v>
      </c>
      <c r="I289" s="9" t="s">
        <v>112</v>
      </c>
      <c r="J289" s="9"/>
      <c r="K289" s="11" t="s">
        <v>0</v>
      </c>
      <c r="L289" s="252">
        <v>65</v>
      </c>
      <c r="M289" s="21">
        <v>1.2</v>
      </c>
      <c r="N289" s="21">
        <v>0.8</v>
      </c>
      <c r="P289" s="11" t="s">
        <v>4167</v>
      </c>
      <c r="Q289" s="11"/>
      <c r="S289" s="21">
        <f>IF(P289='Menu tendina'!A$5,0,IF(P289='Menu tendina'!A$4,'4. Telecom lire'!N289/2,IF(P289='Menu tendina'!A$3,'4. Telecom lire'!N289,IF(P289='Menu tendina'!A$2,'4. Telecom lire'!M289,0))))</f>
        <v>1.2</v>
      </c>
    </row>
    <row r="290" spans="1:19" x14ac:dyDescent="0.25">
      <c r="A290" s="9" t="s">
        <v>7621</v>
      </c>
      <c r="B290" s="9" t="s">
        <v>4943</v>
      </c>
      <c r="C290" s="11">
        <v>669</v>
      </c>
      <c r="D290" s="11">
        <v>2739</v>
      </c>
      <c r="E290" s="11">
        <v>311</v>
      </c>
      <c r="F290" s="13">
        <v>5000</v>
      </c>
      <c r="G290" s="14" t="s">
        <v>1548</v>
      </c>
      <c r="H290" s="9" t="s">
        <v>1592</v>
      </c>
      <c r="I290" s="9" t="s">
        <v>112</v>
      </c>
      <c r="J290" s="9"/>
      <c r="K290" s="11" t="s">
        <v>0</v>
      </c>
      <c r="L290" s="252">
        <v>65</v>
      </c>
      <c r="M290" s="21">
        <v>1.2</v>
      </c>
      <c r="N290" s="21">
        <v>0.8</v>
      </c>
      <c r="P290" s="11" t="s">
        <v>4167</v>
      </c>
      <c r="Q290" s="11"/>
      <c r="S290" s="21">
        <f>IF(P290='Menu tendina'!A$5,0,IF(P290='Menu tendina'!A$4,'4. Telecom lire'!N290/2,IF(P290='Menu tendina'!A$3,'4. Telecom lire'!N290,IF(P290='Menu tendina'!A$2,'4. Telecom lire'!M290,0))))</f>
        <v>1.2</v>
      </c>
    </row>
    <row r="291" spans="1:19" x14ac:dyDescent="0.25">
      <c r="A291" s="9" t="s">
        <v>7621</v>
      </c>
      <c r="B291" s="9" t="s">
        <v>4943</v>
      </c>
      <c r="C291" s="11">
        <v>670</v>
      </c>
      <c r="D291" s="11">
        <v>2741</v>
      </c>
      <c r="E291" s="11">
        <v>312</v>
      </c>
      <c r="F291" s="13">
        <v>5000</v>
      </c>
      <c r="G291" s="14" t="s">
        <v>1548</v>
      </c>
      <c r="H291" s="9" t="s">
        <v>1593</v>
      </c>
      <c r="I291" s="9" t="s">
        <v>112</v>
      </c>
      <c r="J291" s="9"/>
      <c r="K291" s="11" t="s">
        <v>0</v>
      </c>
      <c r="L291" s="252">
        <v>65</v>
      </c>
      <c r="M291" s="21">
        <v>1.2</v>
      </c>
      <c r="N291" s="21">
        <v>0.8</v>
      </c>
      <c r="P291" s="11" t="s">
        <v>4167</v>
      </c>
      <c r="Q291" s="11"/>
      <c r="S291" s="21">
        <f>IF(P291='Menu tendina'!A$5,0,IF(P291='Menu tendina'!A$4,'4. Telecom lire'!N291/2,IF(P291='Menu tendina'!A$3,'4. Telecom lire'!N291,IF(P291='Menu tendina'!A$2,'4. Telecom lire'!M291,0))))</f>
        <v>1.2</v>
      </c>
    </row>
    <row r="292" spans="1:19" x14ac:dyDescent="0.25">
      <c r="A292" s="9" t="s">
        <v>7621</v>
      </c>
      <c r="B292" s="9" t="s">
        <v>4943</v>
      </c>
      <c r="C292" s="11">
        <v>671</v>
      </c>
      <c r="D292" s="11">
        <v>2743</v>
      </c>
      <c r="E292" s="11">
        <v>313</v>
      </c>
      <c r="F292" s="13">
        <v>5000</v>
      </c>
      <c r="G292" s="14" t="s">
        <v>1548</v>
      </c>
      <c r="H292" s="9" t="s">
        <v>1594</v>
      </c>
      <c r="I292" s="9" t="s">
        <v>112</v>
      </c>
      <c r="J292" s="9"/>
      <c r="K292" s="11" t="s">
        <v>0</v>
      </c>
      <c r="L292" s="252">
        <v>65</v>
      </c>
      <c r="M292" s="21">
        <v>1.2</v>
      </c>
      <c r="N292" s="21">
        <v>0.8</v>
      </c>
      <c r="P292" s="11" t="s">
        <v>4167</v>
      </c>
      <c r="Q292" s="11"/>
      <c r="S292" s="21">
        <f>IF(P292='Menu tendina'!A$5,0,IF(P292='Menu tendina'!A$4,'4. Telecom lire'!N292/2,IF(P292='Menu tendina'!A$3,'4. Telecom lire'!N292,IF(P292='Menu tendina'!A$2,'4. Telecom lire'!M292,0))))</f>
        <v>1.2</v>
      </c>
    </row>
    <row r="293" spans="1:19" x14ac:dyDescent="0.25">
      <c r="A293" s="9" t="s">
        <v>7621</v>
      </c>
      <c r="B293" s="9" t="s">
        <v>4943</v>
      </c>
      <c r="C293" s="11">
        <v>672</v>
      </c>
      <c r="D293" s="11">
        <v>2736</v>
      </c>
      <c r="E293" s="11">
        <v>314</v>
      </c>
      <c r="F293" s="13">
        <v>5000</v>
      </c>
      <c r="G293" s="14" t="s">
        <v>1548</v>
      </c>
      <c r="H293" s="9" t="s">
        <v>1595</v>
      </c>
      <c r="I293" s="9" t="s">
        <v>112</v>
      </c>
      <c r="J293" s="9"/>
      <c r="K293" s="11" t="s">
        <v>0</v>
      </c>
      <c r="L293" s="252">
        <v>65</v>
      </c>
      <c r="M293" s="21">
        <v>1.2</v>
      </c>
      <c r="N293" s="21">
        <v>0.8</v>
      </c>
      <c r="P293" s="11" t="s">
        <v>4167</v>
      </c>
      <c r="Q293" s="11"/>
      <c r="S293" s="21">
        <f>IF(P293='Menu tendina'!A$5,0,IF(P293='Menu tendina'!A$4,'4. Telecom lire'!N293/2,IF(P293='Menu tendina'!A$3,'4. Telecom lire'!N293,IF(P293='Menu tendina'!A$2,'4. Telecom lire'!M293,0))))</f>
        <v>1.2</v>
      </c>
    </row>
    <row r="294" spans="1:19" x14ac:dyDescent="0.25">
      <c r="A294" s="9" t="s">
        <v>7621</v>
      </c>
      <c r="B294" s="9" t="s">
        <v>4943</v>
      </c>
      <c r="C294" s="11">
        <v>673</v>
      </c>
      <c r="D294" s="11">
        <v>2738</v>
      </c>
      <c r="E294" s="11">
        <v>315</v>
      </c>
      <c r="F294" s="13">
        <v>5000</v>
      </c>
      <c r="G294" s="14" t="s">
        <v>1548</v>
      </c>
      <c r="H294" s="9" t="s">
        <v>1596</v>
      </c>
      <c r="I294" s="9" t="s">
        <v>112</v>
      </c>
      <c r="J294" s="9"/>
      <c r="K294" s="11" t="s">
        <v>0</v>
      </c>
      <c r="L294" s="252">
        <v>65</v>
      </c>
      <c r="M294" s="21">
        <v>1.2</v>
      </c>
      <c r="N294" s="21">
        <v>0.8</v>
      </c>
      <c r="P294" s="11" t="s">
        <v>4167</v>
      </c>
      <c r="Q294" s="11"/>
      <c r="S294" s="21">
        <f>IF(P294='Menu tendina'!A$5,0,IF(P294='Menu tendina'!A$4,'4. Telecom lire'!N294/2,IF(P294='Menu tendina'!A$3,'4. Telecom lire'!N294,IF(P294='Menu tendina'!A$2,'4. Telecom lire'!M294,0))))</f>
        <v>1.2</v>
      </c>
    </row>
    <row r="295" spans="1:19" x14ac:dyDescent="0.25">
      <c r="A295" s="9" t="s">
        <v>7621</v>
      </c>
      <c r="B295" s="9" t="s">
        <v>4943</v>
      </c>
      <c r="C295" s="11">
        <v>674</v>
      </c>
      <c r="D295" s="11">
        <v>2740</v>
      </c>
      <c r="E295" s="11">
        <v>316</v>
      </c>
      <c r="F295" s="13">
        <v>5000</v>
      </c>
      <c r="G295" s="14" t="s">
        <v>1548</v>
      </c>
      <c r="H295" s="9" t="s">
        <v>1597</v>
      </c>
      <c r="I295" s="9" t="s">
        <v>112</v>
      </c>
      <c r="J295" s="9"/>
      <c r="K295" s="11" t="s">
        <v>0</v>
      </c>
      <c r="L295" s="252">
        <v>65</v>
      </c>
      <c r="M295" s="21">
        <v>1.2</v>
      </c>
      <c r="N295" s="21">
        <v>0.8</v>
      </c>
      <c r="P295" s="11" t="s">
        <v>4167</v>
      </c>
      <c r="Q295" s="11"/>
      <c r="S295" s="21">
        <f>IF(P295='Menu tendina'!A$5,0,IF(P295='Menu tendina'!A$4,'4. Telecom lire'!N295/2,IF(P295='Menu tendina'!A$3,'4. Telecom lire'!N295,IF(P295='Menu tendina'!A$2,'4. Telecom lire'!M295,0))))</f>
        <v>1.2</v>
      </c>
    </row>
    <row r="296" spans="1:19" x14ac:dyDescent="0.25">
      <c r="A296" s="9" t="s">
        <v>7621</v>
      </c>
      <c r="B296" s="9" t="s">
        <v>4943</v>
      </c>
      <c r="C296" s="11">
        <v>675</v>
      </c>
      <c r="D296" s="11">
        <v>2742</v>
      </c>
      <c r="E296" s="11">
        <v>317</v>
      </c>
      <c r="F296" s="13">
        <v>5000</v>
      </c>
      <c r="G296" s="14" t="s">
        <v>1548</v>
      </c>
      <c r="H296" s="9" t="s">
        <v>1598</v>
      </c>
      <c r="I296" s="9" t="s">
        <v>112</v>
      </c>
      <c r="J296" s="9"/>
      <c r="K296" s="11" t="s">
        <v>0</v>
      </c>
      <c r="L296" s="252">
        <v>65</v>
      </c>
      <c r="M296" s="21">
        <v>1.2</v>
      </c>
      <c r="N296" s="21">
        <v>0.8</v>
      </c>
      <c r="P296" s="11" t="s">
        <v>4167</v>
      </c>
      <c r="Q296" s="11"/>
      <c r="S296" s="21">
        <f>IF(P296='Menu tendina'!A$5,0,IF(P296='Menu tendina'!A$4,'4. Telecom lire'!N296/2,IF(P296='Menu tendina'!A$3,'4. Telecom lire'!N296,IF(P296='Menu tendina'!A$2,'4. Telecom lire'!M296,0))))</f>
        <v>1.2</v>
      </c>
    </row>
    <row r="297" spans="1:19" x14ac:dyDescent="0.25">
      <c r="A297" s="9" t="s">
        <v>7621</v>
      </c>
      <c r="B297" s="9" t="s">
        <v>4943</v>
      </c>
      <c r="C297" s="11">
        <v>676</v>
      </c>
      <c r="D297" s="11">
        <v>2713</v>
      </c>
      <c r="E297" s="11">
        <v>292</v>
      </c>
      <c r="F297" s="13">
        <v>5000</v>
      </c>
      <c r="G297" s="14" t="s">
        <v>1548</v>
      </c>
      <c r="H297" s="9" t="s">
        <v>1599</v>
      </c>
      <c r="I297" s="9" t="s">
        <v>797</v>
      </c>
      <c r="J297" s="9"/>
      <c r="K297" s="11" t="s">
        <v>0</v>
      </c>
      <c r="L297" s="252">
        <v>110</v>
      </c>
      <c r="M297" s="21">
        <v>1.4</v>
      </c>
      <c r="N297" s="21">
        <v>0.6</v>
      </c>
      <c r="P297" s="11" t="s">
        <v>4167</v>
      </c>
      <c r="Q297" s="11" t="s">
        <v>4171</v>
      </c>
      <c r="S297" s="21">
        <f>IF(P297='Menu tendina'!A$5,0,IF(P297='Menu tendina'!A$4,'4. Telecom lire'!N297/2,IF(P297='Menu tendina'!A$3,'4. Telecom lire'!N297,IF(P297='Menu tendina'!A$2,'4. Telecom lire'!M297,0))))</f>
        <v>1.4</v>
      </c>
    </row>
    <row r="298" spans="1:19" x14ac:dyDescent="0.25">
      <c r="A298" s="9" t="s">
        <v>7621</v>
      </c>
      <c r="B298" s="9" t="s">
        <v>4943</v>
      </c>
      <c r="C298" s="11">
        <v>677</v>
      </c>
      <c r="D298" s="11">
        <v>2693</v>
      </c>
      <c r="E298" s="11" t="s">
        <v>4258</v>
      </c>
      <c r="F298" s="13">
        <v>2000</v>
      </c>
      <c r="G298" s="14" t="s">
        <v>1104</v>
      </c>
      <c r="H298" s="9" t="s">
        <v>1601</v>
      </c>
      <c r="I298" s="9" t="s">
        <v>1368</v>
      </c>
      <c r="J298" s="9"/>
      <c r="K298" s="11" t="s">
        <v>0</v>
      </c>
      <c r="L298" s="252">
        <v>130</v>
      </c>
      <c r="M298" s="21">
        <v>1.5</v>
      </c>
      <c r="N298" s="21">
        <v>0.6</v>
      </c>
      <c r="P298" s="11" t="s">
        <v>4167</v>
      </c>
      <c r="Q298" s="11"/>
      <c r="S298" s="21">
        <f>IF(P298='Menu tendina'!A$5,0,IF(P298='Menu tendina'!A$4,'4. Telecom lire'!N298/2,IF(P298='Menu tendina'!A$3,'4. Telecom lire'!N298,IF(P298='Menu tendina'!A$2,'4. Telecom lire'!M298,0))))</f>
        <v>1.5</v>
      </c>
    </row>
    <row r="299" spans="1:19" x14ac:dyDescent="0.25">
      <c r="A299" s="9" t="s">
        <v>7621</v>
      </c>
      <c r="B299" s="9" t="s">
        <v>4943</v>
      </c>
      <c r="C299" s="11">
        <v>678</v>
      </c>
      <c r="D299" s="11">
        <v>2745</v>
      </c>
      <c r="E299" s="11">
        <v>293</v>
      </c>
      <c r="F299" s="13">
        <v>5000</v>
      </c>
      <c r="G299" s="14" t="s">
        <v>1548</v>
      </c>
      <c r="H299" s="9" t="s">
        <v>1603</v>
      </c>
      <c r="I299" s="9" t="s">
        <v>1368</v>
      </c>
      <c r="J299" s="9"/>
      <c r="K299" s="11" t="s">
        <v>0</v>
      </c>
      <c r="L299" s="252">
        <v>110</v>
      </c>
      <c r="M299" s="21">
        <v>1.4</v>
      </c>
      <c r="N299" s="21">
        <v>0.6</v>
      </c>
      <c r="P299" s="11" t="s">
        <v>4167</v>
      </c>
      <c r="Q299" s="11"/>
      <c r="S299" s="21">
        <f>IF(P299='Menu tendina'!A$5,0,IF(P299='Menu tendina'!A$4,'4. Telecom lire'!N299/2,IF(P299='Menu tendina'!A$3,'4. Telecom lire'!N299,IF(P299='Menu tendina'!A$2,'4. Telecom lire'!M299,0))))</f>
        <v>1.4</v>
      </c>
    </row>
    <row r="300" spans="1:19" x14ac:dyDescent="0.25">
      <c r="A300" s="9" t="s">
        <v>7621</v>
      </c>
      <c r="B300" s="9" t="s">
        <v>4943</v>
      </c>
      <c r="C300" s="11">
        <v>679</v>
      </c>
      <c r="D300" s="11">
        <v>2756</v>
      </c>
      <c r="E300" s="11">
        <v>294</v>
      </c>
      <c r="F300" s="13">
        <v>5000</v>
      </c>
      <c r="G300" s="14" t="s">
        <v>1548</v>
      </c>
      <c r="H300" s="9" t="s">
        <v>1604</v>
      </c>
      <c r="I300" s="9" t="s">
        <v>797</v>
      </c>
      <c r="J300" s="9"/>
      <c r="K300" s="11" t="s">
        <v>0</v>
      </c>
      <c r="L300" s="252">
        <v>65</v>
      </c>
      <c r="M300" s="21">
        <v>1.5</v>
      </c>
      <c r="N300" s="21">
        <v>0.8</v>
      </c>
      <c r="P300" s="11" t="s">
        <v>4167</v>
      </c>
      <c r="Q300" s="11"/>
      <c r="S300" s="21">
        <f>IF(P300='Menu tendina'!A$5,0,IF(P300='Menu tendina'!A$4,'4. Telecom lire'!N300/2,IF(P300='Menu tendina'!A$3,'4. Telecom lire'!N300,IF(P300='Menu tendina'!A$2,'4. Telecom lire'!M300,0))))</f>
        <v>1.5</v>
      </c>
    </row>
    <row r="301" spans="1:19" x14ac:dyDescent="0.25">
      <c r="A301" s="9" t="s">
        <v>7621</v>
      </c>
      <c r="B301" s="9" t="s">
        <v>4943</v>
      </c>
      <c r="C301" s="11">
        <v>680</v>
      </c>
      <c r="D301" s="11">
        <v>2747</v>
      </c>
      <c r="E301" s="11">
        <v>295</v>
      </c>
      <c r="F301" s="13">
        <v>5000</v>
      </c>
      <c r="G301" s="14" t="s">
        <v>1548</v>
      </c>
      <c r="H301" s="9" t="s">
        <v>1605</v>
      </c>
      <c r="I301" s="9" t="s">
        <v>1368</v>
      </c>
      <c r="J301" s="9"/>
      <c r="K301" s="11" t="s">
        <v>0</v>
      </c>
      <c r="L301" s="252">
        <v>110</v>
      </c>
      <c r="M301" s="21">
        <v>1.4</v>
      </c>
      <c r="N301" s="21">
        <v>0.6</v>
      </c>
      <c r="P301" s="11" t="s">
        <v>4167</v>
      </c>
      <c r="Q301" s="11"/>
      <c r="S301" s="21">
        <f>IF(P301='Menu tendina'!A$5,0,IF(P301='Menu tendina'!A$4,'4. Telecom lire'!N301/2,IF(P301='Menu tendina'!A$3,'4. Telecom lire'!N301,IF(P301='Menu tendina'!A$2,'4. Telecom lire'!M301,0))))</f>
        <v>1.4</v>
      </c>
    </row>
    <row r="302" spans="1:19" x14ac:dyDescent="0.25">
      <c r="A302" s="9" t="s">
        <v>7621</v>
      </c>
      <c r="B302" s="9" t="s">
        <v>4943</v>
      </c>
      <c r="C302" s="11">
        <v>681</v>
      </c>
      <c r="D302" s="11">
        <v>2760</v>
      </c>
      <c r="E302" s="11">
        <v>201</v>
      </c>
      <c r="F302" s="13">
        <v>5000</v>
      </c>
      <c r="G302" s="14" t="s">
        <v>1548</v>
      </c>
      <c r="H302" s="9" t="s">
        <v>1606</v>
      </c>
      <c r="I302" s="9" t="s">
        <v>112</v>
      </c>
      <c r="J302" s="9"/>
      <c r="K302" s="11" t="s">
        <v>0</v>
      </c>
      <c r="L302" s="252">
        <v>5000</v>
      </c>
      <c r="M302" s="21">
        <v>1</v>
      </c>
      <c r="N302" s="21">
        <v>0.2</v>
      </c>
      <c r="P302" s="11" t="s">
        <v>4167</v>
      </c>
      <c r="Q302" s="11"/>
      <c r="S302" s="21">
        <f>IF(P302='Menu tendina'!A$5,0,IF(P302='Menu tendina'!A$4,'4. Telecom lire'!N302/2,IF(P302='Menu tendina'!A$3,'4. Telecom lire'!N302,IF(P302='Menu tendina'!A$2,'4. Telecom lire'!M302,0))))</f>
        <v>1</v>
      </c>
    </row>
    <row r="303" spans="1:19" x14ac:dyDescent="0.25">
      <c r="A303" s="9" t="s">
        <v>7621</v>
      </c>
      <c r="B303" s="9" t="s">
        <v>4943</v>
      </c>
      <c r="C303" s="11">
        <v>682</v>
      </c>
      <c r="D303" s="11">
        <v>2723</v>
      </c>
      <c r="E303" s="11">
        <v>280</v>
      </c>
      <c r="F303" s="13">
        <v>5000</v>
      </c>
      <c r="G303" s="14" t="s">
        <v>1548</v>
      </c>
      <c r="H303" s="9" t="s">
        <v>1607</v>
      </c>
      <c r="I303" s="9" t="s">
        <v>112</v>
      </c>
      <c r="J303" s="9"/>
      <c r="K303" s="11" t="s">
        <v>0</v>
      </c>
      <c r="L303" s="252">
        <v>3500</v>
      </c>
      <c r="M303" s="21">
        <v>1</v>
      </c>
      <c r="N303" s="21">
        <v>0.2</v>
      </c>
      <c r="P303" s="11" t="s">
        <v>4167</v>
      </c>
      <c r="Q303" s="11"/>
      <c r="S303" s="21">
        <f>IF(P303='Menu tendina'!A$5,0,IF(P303='Menu tendina'!A$4,'4. Telecom lire'!N303/2,IF(P303='Menu tendina'!A$3,'4. Telecom lire'!N303,IF(P303='Menu tendina'!A$2,'4. Telecom lire'!M303,0))))</f>
        <v>1</v>
      </c>
    </row>
    <row r="304" spans="1:19" x14ac:dyDescent="0.25">
      <c r="A304" s="9" t="s">
        <v>7621</v>
      </c>
      <c r="B304" s="9" t="s">
        <v>4943</v>
      </c>
      <c r="C304" s="11">
        <v>683</v>
      </c>
      <c r="D304" s="11">
        <v>2724</v>
      </c>
      <c r="E304" s="11">
        <v>281</v>
      </c>
      <c r="F304" s="13">
        <v>5000</v>
      </c>
      <c r="G304" s="14" t="s">
        <v>1548</v>
      </c>
      <c r="H304" s="9" t="s">
        <v>1608</v>
      </c>
      <c r="I304" s="9" t="s">
        <v>797</v>
      </c>
      <c r="J304" s="9"/>
      <c r="K304" s="11" t="s">
        <v>0</v>
      </c>
      <c r="L304" s="252">
        <v>3500</v>
      </c>
      <c r="M304" s="21">
        <v>1</v>
      </c>
      <c r="N304" s="21">
        <v>0.2</v>
      </c>
      <c r="P304" s="11" t="s">
        <v>4167</v>
      </c>
      <c r="Q304" s="11"/>
      <c r="S304" s="21">
        <f>IF(P304='Menu tendina'!A$5,0,IF(P304='Menu tendina'!A$4,'4. Telecom lire'!N304/2,IF(P304='Menu tendina'!A$3,'4. Telecom lire'!N304,IF(P304='Menu tendina'!A$2,'4. Telecom lire'!M304,0))))</f>
        <v>1</v>
      </c>
    </row>
    <row r="305" spans="1:19" x14ac:dyDescent="0.25">
      <c r="A305" s="9" t="s">
        <v>7621</v>
      </c>
      <c r="B305" s="9" t="s">
        <v>4943</v>
      </c>
      <c r="C305" s="11">
        <v>684</v>
      </c>
      <c r="D305" s="11">
        <v>2727</v>
      </c>
      <c r="E305" s="11">
        <v>282</v>
      </c>
      <c r="F305" s="13">
        <v>15000</v>
      </c>
      <c r="G305" s="14" t="s">
        <v>1548</v>
      </c>
      <c r="H305" s="9" t="s">
        <v>1609</v>
      </c>
      <c r="I305" s="9" t="s">
        <v>1368</v>
      </c>
      <c r="J305" s="9"/>
      <c r="K305" s="11" t="s">
        <v>0</v>
      </c>
      <c r="L305" s="252">
        <v>1040</v>
      </c>
      <c r="M305" s="21">
        <v>1</v>
      </c>
      <c r="N305" s="21">
        <v>0.2</v>
      </c>
      <c r="P305" s="11" t="s">
        <v>4167</v>
      </c>
      <c r="Q305" s="11"/>
      <c r="S305" s="21">
        <f>IF(P305='Menu tendina'!A$5,0,IF(P305='Menu tendina'!A$4,'4. Telecom lire'!N305/2,IF(P305='Menu tendina'!A$3,'4. Telecom lire'!N305,IF(P305='Menu tendina'!A$2,'4. Telecom lire'!M305,0))))</f>
        <v>1</v>
      </c>
    </row>
    <row r="306" spans="1:19" x14ac:dyDescent="0.25">
      <c r="A306" s="9" t="s">
        <v>7621</v>
      </c>
      <c r="B306" s="9" t="s">
        <v>4943</v>
      </c>
      <c r="C306" s="11">
        <v>685</v>
      </c>
      <c r="D306" s="11">
        <v>2757</v>
      </c>
      <c r="E306" s="11">
        <v>296</v>
      </c>
      <c r="F306" s="13">
        <v>10000</v>
      </c>
      <c r="G306" s="14" t="s">
        <v>1548</v>
      </c>
      <c r="H306" s="9" t="s">
        <v>1610</v>
      </c>
      <c r="I306" s="9" t="s">
        <v>112</v>
      </c>
      <c r="J306" s="9"/>
      <c r="K306" s="11" t="s">
        <v>0</v>
      </c>
      <c r="L306" s="252">
        <v>305</v>
      </c>
      <c r="M306" s="21">
        <v>1.3</v>
      </c>
      <c r="N306" s="21">
        <v>0.4</v>
      </c>
      <c r="P306" s="11" t="s">
        <v>4167</v>
      </c>
      <c r="Q306" s="11"/>
      <c r="S306" s="21">
        <f>IF(P306='Menu tendina'!A$5,0,IF(P306='Menu tendina'!A$4,'4. Telecom lire'!N306/2,IF(P306='Menu tendina'!A$3,'4. Telecom lire'!N306,IF(P306='Menu tendina'!A$2,'4. Telecom lire'!M306,0))))</f>
        <v>1.3</v>
      </c>
    </row>
    <row r="307" spans="1:19" x14ac:dyDescent="0.25">
      <c r="A307" s="9" t="s">
        <v>7621</v>
      </c>
      <c r="B307" s="9" t="s">
        <v>4943</v>
      </c>
      <c r="C307" s="11">
        <v>686</v>
      </c>
      <c r="D307" s="11">
        <v>2715</v>
      </c>
      <c r="E307" s="11">
        <v>260</v>
      </c>
      <c r="F307" s="13">
        <v>10000</v>
      </c>
      <c r="G307" s="14" t="s">
        <v>1548</v>
      </c>
      <c r="H307" s="9" t="s">
        <v>1558</v>
      </c>
      <c r="I307" s="9" t="s">
        <v>1368</v>
      </c>
      <c r="J307" s="9"/>
      <c r="K307" s="11" t="s">
        <v>0</v>
      </c>
      <c r="L307" s="252">
        <v>5000</v>
      </c>
      <c r="M307" s="21">
        <v>1</v>
      </c>
      <c r="N307" s="21">
        <v>0.2</v>
      </c>
      <c r="P307" s="11" t="s">
        <v>4167</v>
      </c>
      <c r="Q307" s="11"/>
      <c r="S307" s="21">
        <f>IF(P307='Menu tendina'!A$5,0,IF(P307='Menu tendina'!A$4,'4. Telecom lire'!N307/2,IF(P307='Menu tendina'!A$3,'4. Telecom lire'!N307,IF(P307='Menu tendina'!A$2,'4. Telecom lire'!M307,0))))</f>
        <v>1</v>
      </c>
    </row>
    <row r="308" spans="1:19" x14ac:dyDescent="0.25">
      <c r="A308" s="9" t="s">
        <v>7621</v>
      </c>
      <c r="B308" s="9" t="s">
        <v>4943</v>
      </c>
      <c r="C308" s="11">
        <v>687</v>
      </c>
      <c r="D308" s="11">
        <v>2762</v>
      </c>
      <c r="E308" s="11">
        <v>297</v>
      </c>
      <c r="F308" s="13">
        <v>5000</v>
      </c>
      <c r="G308" s="14" t="s">
        <v>1548</v>
      </c>
      <c r="H308" s="9" t="s">
        <v>1611</v>
      </c>
      <c r="I308" s="9" t="s">
        <v>112</v>
      </c>
      <c r="J308" s="9"/>
      <c r="K308" s="11" t="s">
        <v>0</v>
      </c>
      <c r="L308" s="252">
        <v>1040</v>
      </c>
      <c r="M308" s="21">
        <v>1</v>
      </c>
      <c r="N308" s="21">
        <v>0.2</v>
      </c>
      <c r="P308" s="11" t="s">
        <v>4167</v>
      </c>
      <c r="Q308" s="11"/>
      <c r="S308" s="21">
        <f>IF(P308='Menu tendina'!A$5,0,IF(P308='Menu tendina'!A$4,'4. Telecom lire'!N308/2,IF(P308='Menu tendina'!A$3,'4. Telecom lire'!N308,IF(P308='Menu tendina'!A$2,'4. Telecom lire'!M308,0))))</f>
        <v>1</v>
      </c>
    </row>
    <row r="309" spans="1:19" x14ac:dyDescent="0.25">
      <c r="A309" s="9" t="s">
        <v>7621</v>
      </c>
      <c r="B309" s="9" t="s">
        <v>4943</v>
      </c>
      <c r="C309" s="11">
        <v>688</v>
      </c>
      <c r="D309" s="11">
        <v>2744</v>
      </c>
      <c r="E309" s="11">
        <v>298</v>
      </c>
      <c r="F309" s="13">
        <v>5000</v>
      </c>
      <c r="G309" s="14" t="s">
        <v>1548</v>
      </c>
      <c r="H309" s="9" t="s">
        <v>1612</v>
      </c>
      <c r="I309" s="9" t="s">
        <v>112</v>
      </c>
      <c r="J309" s="9"/>
      <c r="K309" s="11" t="s">
        <v>0</v>
      </c>
      <c r="L309" s="252">
        <v>1040</v>
      </c>
      <c r="M309" s="21">
        <v>1</v>
      </c>
      <c r="N309" s="21">
        <v>0.2</v>
      </c>
      <c r="P309" s="11" t="s">
        <v>4167</v>
      </c>
      <c r="Q309" s="11"/>
      <c r="S309" s="21">
        <f>IF(P309='Menu tendina'!A$5,0,IF(P309='Menu tendina'!A$4,'4. Telecom lire'!N309/2,IF(P309='Menu tendina'!A$3,'4. Telecom lire'!N309,IF(P309='Menu tendina'!A$2,'4. Telecom lire'!M309,0))))</f>
        <v>1</v>
      </c>
    </row>
    <row r="310" spans="1:19" x14ac:dyDescent="0.25">
      <c r="A310" s="9" t="s">
        <v>7621</v>
      </c>
      <c r="B310" s="9" t="s">
        <v>4943</v>
      </c>
      <c r="C310" s="11">
        <v>689</v>
      </c>
      <c r="D310" s="11">
        <v>2701</v>
      </c>
      <c r="E310" s="11">
        <v>257</v>
      </c>
      <c r="F310" s="13">
        <v>5000</v>
      </c>
      <c r="G310" s="14" t="s">
        <v>1548</v>
      </c>
      <c r="H310" s="9" t="s">
        <v>1613</v>
      </c>
      <c r="I310" s="9" t="s">
        <v>797</v>
      </c>
      <c r="J310" s="9"/>
      <c r="K310" s="11" t="s">
        <v>0</v>
      </c>
      <c r="L310" s="252">
        <v>650</v>
      </c>
      <c r="M310" s="21">
        <v>1.2</v>
      </c>
      <c r="N310" s="21">
        <v>0.4</v>
      </c>
      <c r="P310" s="11" t="s">
        <v>4167</v>
      </c>
      <c r="Q310" s="11"/>
      <c r="S310" s="21">
        <f>IF(P310='Menu tendina'!A$5,0,IF(P310='Menu tendina'!A$4,'4. Telecom lire'!N310/2,IF(P310='Menu tendina'!A$3,'4. Telecom lire'!N310,IF(P310='Menu tendina'!A$2,'4. Telecom lire'!M310,0))))</f>
        <v>1.2</v>
      </c>
    </row>
    <row r="311" spans="1:19" x14ac:dyDescent="0.25">
      <c r="A311" s="9" t="s">
        <v>7621</v>
      </c>
      <c r="B311" s="9" t="s">
        <v>4943</v>
      </c>
      <c r="C311" s="11">
        <v>690</v>
      </c>
      <c r="D311" s="11">
        <v>2702</v>
      </c>
      <c r="E311" s="11">
        <v>258</v>
      </c>
      <c r="F311" s="13">
        <v>5000</v>
      </c>
      <c r="G311" s="14" t="s">
        <v>1548</v>
      </c>
      <c r="H311" s="9" t="s">
        <v>1613</v>
      </c>
      <c r="I311" s="9" t="s">
        <v>112</v>
      </c>
      <c r="J311" s="9"/>
      <c r="K311" s="11" t="s">
        <v>0</v>
      </c>
      <c r="L311" s="252">
        <v>650</v>
      </c>
      <c r="M311" s="21">
        <v>1.2</v>
      </c>
      <c r="N311" s="21">
        <v>0.4</v>
      </c>
      <c r="P311" s="11" t="s">
        <v>4167</v>
      </c>
      <c r="Q311" s="11"/>
      <c r="S311" s="21">
        <f>IF(P311='Menu tendina'!A$5,0,IF(P311='Menu tendina'!A$4,'4. Telecom lire'!N311/2,IF(P311='Menu tendina'!A$3,'4. Telecom lire'!N311,IF(P311='Menu tendina'!A$2,'4. Telecom lire'!M311,0))))</f>
        <v>1.2</v>
      </c>
    </row>
    <row r="312" spans="1:19" x14ac:dyDescent="0.25">
      <c r="A312" s="9" t="s">
        <v>7621</v>
      </c>
      <c r="B312" s="9" t="s">
        <v>4943</v>
      </c>
      <c r="C312" s="11">
        <v>691</v>
      </c>
      <c r="D312" s="11">
        <v>2759</v>
      </c>
      <c r="E312" s="11">
        <v>299</v>
      </c>
      <c r="F312" s="13">
        <v>5000</v>
      </c>
      <c r="G312" s="14" t="s">
        <v>1548</v>
      </c>
      <c r="H312" s="9" t="s">
        <v>1614</v>
      </c>
      <c r="I312" s="9" t="s">
        <v>1368</v>
      </c>
      <c r="J312" s="9"/>
      <c r="K312" s="11" t="s">
        <v>0</v>
      </c>
      <c r="L312" s="252">
        <v>110</v>
      </c>
      <c r="M312" s="21">
        <v>1.4</v>
      </c>
      <c r="N312" s="21">
        <v>0.6</v>
      </c>
      <c r="P312" s="11" t="s">
        <v>4167</v>
      </c>
      <c r="Q312" s="11"/>
      <c r="S312" s="21">
        <f>IF(P312='Menu tendina'!A$5,0,IF(P312='Menu tendina'!A$4,'4. Telecom lire'!N312/2,IF(P312='Menu tendina'!A$3,'4. Telecom lire'!N312,IF(P312='Menu tendina'!A$2,'4. Telecom lire'!M312,0))))</f>
        <v>1.4</v>
      </c>
    </row>
    <row r="313" spans="1:19" x14ac:dyDescent="0.25">
      <c r="A313" s="9" t="s">
        <v>7621</v>
      </c>
      <c r="B313" s="9" t="s">
        <v>4943</v>
      </c>
      <c r="C313" s="11">
        <v>692</v>
      </c>
      <c r="D313" s="11">
        <v>2758</v>
      </c>
      <c r="E313" s="11">
        <v>300</v>
      </c>
      <c r="F313" s="13">
        <v>5000</v>
      </c>
      <c r="G313" s="14" t="s">
        <v>1548</v>
      </c>
      <c r="H313" s="9" t="s">
        <v>1615</v>
      </c>
      <c r="I313" s="9" t="s">
        <v>112</v>
      </c>
      <c r="J313" s="9"/>
      <c r="K313" s="11" t="s">
        <v>0</v>
      </c>
      <c r="L313" s="252">
        <v>295</v>
      </c>
      <c r="M313" s="21">
        <v>1.3</v>
      </c>
      <c r="N313" s="21">
        <v>0.6</v>
      </c>
      <c r="P313" s="11" t="s">
        <v>4167</v>
      </c>
      <c r="Q313" s="11"/>
      <c r="S313" s="21">
        <f>IF(P313='Menu tendina'!A$5,0,IF(P313='Menu tendina'!A$4,'4. Telecom lire'!N313/2,IF(P313='Menu tendina'!A$3,'4. Telecom lire'!N313,IF(P313='Menu tendina'!A$2,'4. Telecom lire'!M313,0))))</f>
        <v>1.3</v>
      </c>
    </row>
    <row r="314" spans="1:19" x14ac:dyDescent="0.25">
      <c r="A314" s="9" t="s">
        <v>7621</v>
      </c>
      <c r="B314" s="9" t="s">
        <v>4943</v>
      </c>
      <c r="C314" s="11">
        <v>693</v>
      </c>
      <c r="D314" s="11">
        <v>2708</v>
      </c>
      <c r="E314" s="11">
        <v>264</v>
      </c>
      <c r="F314" s="13">
        <v>2000</v>
      </c>
      <c r="G314" s="14" t="s">
        <v>1548</v>
      </c>
      <c r="H314" s="9" t="s">
        <v>1616</v>
      </c>
      <c r="I314" s="9" t="s">
        <v>1368</v>
      </c>
      <c r="J314" s="9"/>
      <c r="K314" s="11" t="s">
        <v>0</v>
      </c>
      <c r="L314" s="252">
        <v>130</v>
      </c>
      <c r="M314" s="21">
        <v>1.3</v>
      </c>
      <c r="N314" s="21">
        <v>0.6</v>
      </c>
      <c r="P314" s="11" t="s">
        <v>4167</v>
      </c>
      <c r="Q314" s="11"/>
      <c r="S314" s="21">
        <f>IF(P314='Menu tendina'!A$5,0,IF(P314='Menu tendina'!A$4,'4. Telecom lire'!N314/2,IF(P314='Menu tendina'!A$3,'4. Telecom lire'!N314,IF(P314='Menu tendina'!A$2,'4. Telecom lire'!M314,0))))</f>
        <v>1.3</v>
      </c>
    </row>
    <row r="315" spans="1:19" x14ac:dyDescent="0.25">
      <c r="A315" s="9" t="s">
        <v>7621</v>
      </c>
      <c r="B315" s="9" t="s">
        <v>4943</v>
      </c>
      <c r="C315" s="11">
        <v>694</v>
      </c>
      <c r="D315" s="11">
        <v>2766</v>
      </c>
      <c r="E315" s="11">
        <v>226</v>
      </c>
      <c r="F315" s="13">
        <v>5000</v>
      </c>
      <c r="G315" s="14" t="s">
        <v>1548</v>
      </c>
      <c r="H315" s="9" t="s">
        <v>1617</v>
      </c>
      <c r="I315" s="9" t="s">
        <v>112</v>
      </c>
      <c r="J315" s="9"/>
      <c r="K315" s="11" t="s">
        <v>0</v>
      </c>
      <c r="L315" s="252">
        <v>7000</v>
      </c>
      <c r="M315" s="21">
        <v>1</v>
      </c>
      <c r="N315" s="21">
        <v>0.2</v>
      </c>
      <c r="P315" s="11" t="s">
        <v>4167</v>
      </c>
      <c r="Q315" s="11"/>
      <c r="S315" s="21">
        <f>IF(P315='Menu tendina'!A$5,0,IF(P315='Menu tendina'!A$4,'4. Telecom lire'!N315/2,IF(P315='Menu tendina'!A$3,'4. Telecom lire'!N315,IF(P315='Menu tendina'!A$2,'4. Telecom lire'!M315,0))))</f>
        <v>1</v>
      </c>
    </row>
    <row r="316" spans="1:19" x14ac:dyDescent="0.25">
      <c r="A316" s="9" t="s">
        <v>7621</v>
      </c>
      <c r="B316" s="9" t="s">
        <v>4943</v>
      </c>
      <c r="C316" s="11">
        <v>695</v>
      </c>
      <c r="D316" s="11">
        <v>2767</v>
      </c>
      <c r="E316" s="11">
        <v>319</v>
      </c>
      <c r="F316" s="13">
        <v>10000</v>
      </c>
      <c r="G316" s="14" t="s">
        <v>1548</v>
      </c>
      <c r="H316" s="9" t="s">
        <v>1618</v>
      </c>
      <c r="I316" s="9" t="s">
        <v>112</v>
      </c>
      <c r="J316" s="9"/>
      <c r="K316" s="11" t="s">
        <v>0</v>
      </c>
      <c r="L316" s="252">
        <v>5000</v>
      </c>
      <c r="M316" s="21">
        <v>1</v>
      </c>
      <c r="N316" s="21">
        <v>0.2</v>
      </c>
      <c r="P316" s="11" t="s">
        <v>4167</v>
      </c>
      <c r="Q316" s="11"/>
      <c r="S316" s="21">
        <f>IF(P316='Menu tendina'!A$5,0,IF(P316='Menu tendina'!A$4,'4. Telecom lire'!N316/2,IF(P316='Menu tendina'!A$3,'4. Telecom lire'!N316,IF(P316='Menu tendina'!A$2,'4. Telecom lire'!M316,0))))</f>
        <v>1</v>
      </c>
    </row>
    <row r="317" spans="1:19" x14ac:dyDescent="0.25">
      <c r="A317" s="15" t="s">
        <v>7621</v>
      </c>
      <c r="B317" s="15" t="s">
        <v>4943</v>
      </c>
      <c r="C317" s="16" t="s">
        <v>1619</v>
      </c>
      <c r="D317" s="16" t="s">
        <v>4252</v>
      </c>
      <c r="E317" s="16" t="s">
        <v>4259</v>
      </c>
      <c r="F317" s="17">
        <v>10000</v>
      </c>
      <c r="G317" s="18" t="s">
        <v>1548</v>
      </c>
      <c r="H317" s="15" t="s">
        <v>1618</v>
      </c>
      <c r="I317" s="15" t="s">
        <v>112</v>
      </c>
      <c r="J317" s="15" t="s">
        <v>4954</v>
      </c>
      <c r="K317" s="16" t="s">
        <v>4074</v>
      </c>
      <c r="L317" s="253">
        <v>10</v>
      </c>
      <c r="M317" s="22" t="s">
        <v>8</v>
      </c>
      <c r="N317" s="22">
        <v>250</v>
      </c>
      <c r="P317" s="11" t="s">
        <v>4170</v>
      </c>
      <c r="Q317" s="11"/>
      <c r="S317" s="21">
        <f>IF(P317='Menu tendina'!A$5,0,IF(P317='Menu tendina'!A$4,'4. Telecom lire'!N317/2,IF(P317='Menu tendina'!A$3,'4. Telecom lire'!N317,IF(P317='Menu tendina'!A$2,'4. Telecom lire'!M317,0))))</f>
        <v>0</v>
      </c>
    </row>
    <row r="318" spans="1:19" x14ac:dyDescent="0.25">
      <c r="A318" s="9" t="s">
        <v>7621</v>
      </c>
      <c r="B318" s="9" t="s">
        <v>4943</v>
      </c>
      <c r="C318" s="11">
        <v>696</v>
      </c>
      <c r="D318" s="11">
        <v>2776</v>
      </c>
      <c r="E318" s="11">
        <v>302</v>
      </c>
      <c r="F318" s="13">
        <v>5000</v>
      </c>
      <c r="G318" s="14" t="s">
        <v>1548</v>
      </c>
      <c r="H318" s="9" t="s">
        <v>1620</v>
      </c>
      <c r="I318" s="9" t="s">
        <v>1368</v>
      </c>
      <c r="J318" s="9"/>
      <c r="K318" s="11" t="s">
        <v>0</v>
      </c>
      <c r="L318" s="252">
        <v>130</v>
      </c>
      <c r="M318" s="21">
        <v>1.3</v>
      </c>
      <c r="N318" s="21">
        <v>0.6</v>
      </c>
      <c r="P318" s="11" t="s">
        <v>4167</v>
      </c>
      <c r="Q318" s="11"/>
      <c r="S318" s="21">
        <f>IF(P318='Menu tendina'!A$5,0,IF(P318='Menu tendina'!A$4,'4. Telecom lire'!N318/2,IF(P318='Menu tendina'!A$3,'4. Telecom lire'!N318,IF(P318='Menu tendina'!A$2,'4. Telecom lire'!M318,0))))</f>
        <v>1.3</v>
      </c>
    </row>
    <row r="319" spans="1:19" x14ac:dyDescent="0.25">
      <c r="A319" s="9" t="s">
        <v>7621</v>
      </c>
      <c r="B319" s="9" t="s">
        <v>4943</v>
      </c>
      <c r="C319" s="11">
        <v>697</v>
      </c>
      <c r="D319" s="11">
        <v>2777</v>
      </c>
      <c r="E319" s="11">
        <v>301</v>
      </c>
      <c r="F319" s="13">
        <v>5000</v>
      </c>
      <c r="G319" s="14" t="s">
        <v>1548</v>
      </c>
      <c r="H319" s="9" t="s">
        <v>1622</v>
      </c>
      <c r="I319" s="9" t="s">
        <v>797</v>
      </c>
      <c r="J319" s="9"/>
      <c r="K319" s="11" t="s">
        <v>0</v>
      </c>
      <c r="L319" s="252">
        <v>195</v>
      </c>
      <c r="M319" s="21">
        <v>1.3</v>
      </c>
      <c r="N319" s="21">
        <v>0.6</v>
      </c>
      <c r="P319" s="11" t="s">
        <v>4167</v>
      </c>
      <c r="Q319" s="11"/>
      <c r="S319" s="21">
        <f>IF(P319='Menu tendina'!A$5,0,IF(P319='Menu tendina'!A$4,'4. Telecom lire'!N319/2,IF(P319='Menu tendina'!A$3,'4. Telecom lire'!N319,IF(P319='Menu tendina'!A$2,'4. Telecom lire'!M319,0))))</f>
        <v>1.3</v>
      </c>
    </row>
    <row r="320" spans="1:19" x14ac:dyDescent="0.25">
      <c r="A320" s="9" t="s">
        <v>7621</v>
      </c>
      <c r="B320" s="9" t="s">
        <v>4943</v>
      </c>
      <c r="C320" s="11">
        <v>698</v>
      </c>
      <c r="D320" s="11">
        <v>2764</v>
      </c>
      <c r="E320" s="11">
        <v>322</v>
      </c>
      <c r="F320" s="13">
        <v>5000</v>
      </c>
      <c r="G320" s="14" t="s">
        <v>1548</v>
      </c>
      <c r="H320" s="9" t="s">
        <v>1623</v>
      </c>
      <c r="I320" s="9" t="s">
        <v>797</v>
      </c>
      <c r="J320" s="9"/>
      <c r="K320" s="11" t="s">
        <v>0</v>
      </c>
      <c r="L320" s="252">
        <v>305</v>
      </c>
      <c r="M320" s="21">
        <v>1.2</v>
      </c>
      <c r="N320" s="21">
        <v>0.4</v>
      </c>
      <c r="P320" s="11" t="s">
        <v>4167</v>
      </c>
      <c r="Q320" s="11"/>
      <c r="S320" s="21">
        <f>IF(P320='Menu tendina'!A$5,0,IF(P320='Menu tendina'!A$4,'4. Telecom lire'!N320/2,IF(P320='Menu tendina'!A$3,'4. Telecom lire'!N320,IF(P320='Menu tendina'!A$2,'4. Telecom lire'!M320,0))))</f>
        <v>1.2</v>
      </c>
    </row>
    <row r="321" spans="1:19" x14ac:dyDescent="0.25">
      <c r="A321" s="9" t="s">
        <v>7621</v>
      </c>
      <c r="B321" s="9" t="s">
        <v>4943</v>
      </c>
      <c r="C321" s="11">
        <v>699</v>
      </c>
      <c r="D321" s="11">
        <v>2778</v>
      </c>
      <c r="E321" s="11">
        <v>304</v>
      </c>
      <c r="F321" s="13">
        <v>5000</v>
      </c>
      <c r="G321" s="14" t="s">
        <v>1548</v>
      </c>
      <c r="H321" s="9" t="s">
        <v>1624</v>
      </c>
      <c r="I321" s="9" t="s">
        <v>1368</v>
      </c>
      <c r="J321" s="9"/>
      <c r="K321" s="11" t="s">
        <v>0</v>
      </c>
      <c r="L321" s="252">
        <v>130</v>
      </c>
      <c r="M321" s="21">
        <v>1.3</v>
      </c>
      <c r="N321" s="21">
        <v>0.6</v>
      </c>
      <c r="P321" s="11" t="s">
        <v>4167</v>
      </c>
      <c r="Q321" s="11"/>
      <c r="S321" s="21">
        <f>IF(P321='Menu tendina'!A$5,0,IF(P321='Menu tendina'!A$4,'4. Telecom lire'!N321/2,IF(P321='Menu tendina'!A$3,'4. Telecom lire'!N321,IF(P321='Menu tendina'!A$2,'4. Telecom lire'!M321,0))))</f>
        <v>1.3</v>
      </c>
    </row>
    <row r="322" spans="1:19" x14ac:dyDescent="0.25">
      <c r="A322" s="9" t="s">
        <v>7621</v>
      </c>
      <c r="B322" s="9" t="s">
        <v>4943</v>
      </c>
      <c r="C322" s="11">
        <v>700</v>
      </c>
      <c r="D322" s="11">
        <v>2779</v>
      </c>
      <c r="E322" s="11">
        <v>305</v>
      </c>
      <c r="F322" s="13">
        <v>10000</v>
      </c>
      <c r="G322" s="14" t="s">
        <v>1548</v>
      </c>
      <c r="H322" s="9" t="s">
        <v>1624</v>
      </c>
      <c r="I322" s="9" t="s">
        <v>1368</v>
      </c>
      <c r="J322" s="9"/>
      <c r="K322" s="11" t="s">
        <v>0</v>
      </c>
      <c r="L322" s="252">
        <v>130</v>
      </c>
      <c r="M322" s="21">
        <v>1.3</v>
      </c>
      <c r="N322" s="21">
        <v>0.6</v>
      </c>
      <c r="P322" s="11" t="s">
        <v>4167</v>
      </c>
      <c r="Q322" s="11"/>
      <c r="S322" s="21">
        <f>IF(P322='Menu tendina'!A$5,0,IF(P322='Menu tendina'!A$4,'4. Telecom lire'!N322/2,IF(P322='Menu tendina'!A$3,'4. Telecom lire'!N322,IF(P322='Menu tendina'!A$2,'4. Telecom lire'!M322,0))))</f>
        <v>1.3</v>
      </c>
    </row>
    <row r="323" spans="1:19" x14ac:dyDescent="0.25">
      <c r="A323" s="9" t="s">
        <v>7621</v>
      </c>
      <c r="B323" s="9" t="s">
        <v>4943</v>
      </c>
      <c r="C323" s="11">
        <v>701</v>
      </c>
      <c r="D323" s="11">
        <v>2780</v>
      </c>
      <c r="E323" s="11">
        <v>306</v>
      </c>
      <c r="F323" s="13">
        <v>10000</v>
      </c>
      <c r="G323" s="14" t="s">
        <v>1548</v>
      </c>
      <c r="H323" s="9" t="s">
        <v>1624</v>
      </c>
      <c r="I323" s="9" t="s">
        <v>1368</v>
      </c>
      <c r="J323" s="9"/>
      <c r="K323" s="11" t="s">
        <v>0</v>
      </c>
      <c r="L323" s="252">
        <v>1350</v>
      </c>
      <c r="M323" s="21">
        <v>1</v>
      </c>
      <c r="N323" s="21">
        <v>0.2</v>
      </c>
      <c r="P323" s="11" t="s">
        <v>4167</v>
      </c>
      <c r="Q323" s="11"/>
      <c r="S323" s="21">
        <f>IF(P323='Menu tendina'!A$5,0,IF(P323='Menu tendina'!A$4,'4. Telecom lire'!N323/2,IF(P323='Menu tendina'!A$3,'4. Telecom lire'!N323,IF(P323='Menu tendina'!A$2,'4. Telecom lire'!M323,0))))</f>
        <v>1</v>
      </c>
    </row>
    <row r="324" spans="1:19" x14ac:dyDescent="0.25">
      <c r="A324" s="9" t="s">
        <v>7621</v>
      </c>
      <c r="B324" s="9" t="s">
        <v>4943</v>
      </c>
      <c r="C324" s="11">
        <v>702</v>
      </c>
      <c r="D324" s="11">
        <v>2784</v>
      </c>
      <c r="E324" s="11">
        <v>307</v>
      </c>
      <c r="F324" s="13">
        <v>10000</v>
      </c>
      <c r="G324" s="14" t="s">
        <v>1548</v>
      </c>
      <c r="H324" s="9" t="s">
        <v>1626</v>
      </c>
      <c r="I324" s="9" t="s">
        <v>112</v>
      </c>
      <c r="J324" s="9"/>
      <c r="K324" s="11" t="s">
        <v>0</v>
      </c>
      <c r="L324" s="252">
        <v>1020</v>
      </c>
      <c r="M324" s="21">
        <v>1</v>
      </c>
      <c r="N324" s="21">
        <v>0.2</v>
      </c>
      <c r="P324" s="11" t="s">
        <v>4167</v>
      </c>
      <c r="Q324" s="11"/>
      <c r="S324" s="21">
        <f>IF(P324='Menu tendina'!A$5,0,IF(P324='Menu tendina'!A$4,'4. Telecom lire'!N324/2,IF(P324='Menu tendina'!A$3,'4. Telecom lire'!N324,IF(P324='Menu tendina'!A$2,'4. Telecom lire'!M324,0))))</f>
        <v>1</v>
      </c>
    </row>
    <row r="325" spans="1:19" x14ac:dyDescent="0.25">
      <c r="A325" s="9" t="s">
        <v>7621</v>
      </c>
      <c r="B325" s="9" t="s">
        <v>4943</v>
      </c>
      <c r="C325" s="11">
        <v>703</v>
      </c>
      <c r="D325" s="11">
        <v>2785</v>
      </c>
      <c r="E325" s="11">
        <v>308</v>
      </c>
      <c r="F325" s="13">
        <v>10000</v>
      </c>
      <c r="G325" s="14" t="s">
        <v>1548</v>
      </c>
      <c r="H325" s="9" t="s">
        <v>1627</v>
      </c>
      <c r="I325" s="9" t="s">
        <v>112</v>
      </c>
      <c r="J325" s="9"/>
      <c r="K325" s="11" t="s">
        <v>0</v>
      </c>
      <c r="L325" s="252">
        <v>1020</v>
      </c>
      <c r="M325" s="21">
        <v>1</v>
      </c>
      <c r="N325" s="21">
        <v>0.2</v>
      </c>
      <c r="P325" s="11" t="s">
        <v>4167</v>
      </c>
      <c r="Q325" s="11"/>
      <c r="S325" s="21">
        <f>IF(P325='Menu tendina'!A$5,0,IF(P325='Menu tendina'!A$4,'4. Telecom lire'!N325/2,IF(P325='Menu tendina'!A$3,'4. Telecom lire'!N325,IF(P325='Menu tendina'!A$2,'4. Telecom lire'!M325,0))))</f>
        <v>1</v>
      </c>
    </row>
    <row r="326" spans="1:19" x14ac:dyDescent="0.25">
      <c r="A326" s="9" t="s">
        <v>7621</v>
      </c>
      <c r="B326" s="9" t="s">
        <v>4943</v>
      </c>
      <c r="C326" s="11">
        <v>704</v>
      </c>
      <c r="D326" s="11">
        <v>2786</v>
      </c>
      <c r="E326" s="11">
        <v>309</v>
      </c>
      <c r="F326" s="13">
        <v>2000</v>
      </c>
      <c r="G326" s="14" t="s">
        <v>1548</v>
      </c>
      <c r="H326" s="9" t="s">
        <v>1628</v>
      </c>
      <c r="I326" s="9" t="s">
        <v>112</v>
      </c>
      <c r="J326" s="9"/>
      <c r="K326" s="11" t="s">
        <v>0</v>
      </c>
      <c r="L326" s="252">
        <v>1020</v>
      </c>
      <c r="M326" s="21">
        <v>1</v>
      </c>
      <c r="N326" s="21">
        <v>0.2</v>
      </c>
      <c r="P326" s="11" t="s">
        <v>4167</v>
      </c>
      <c r="Q326" s="11"/>
      <c r="S326" s="21">
        <f>IF(P326='Menu tendina'!A$5,0,IF(P326='Menu tendina'!A$4,'4. Telecom lire'!N326/2,IF(P326='Menu tendina'!A$3,'4. Telecom lire'!N326,IF(P326='Menu tendina'!A$2,'4. Telecom lire'!M326,0))))</f>
        <v>1</v>
      </c>
    </row>
    <row r="327" spans="1:19" x14ac:dyDescent="0.25">
      <c r="A327" s="9" t="s">
        <v>7621</v>
      </c>
      <c r="B327" s="9" t="s">
        <v>4943</v>
      </c>
      <c r="C327" s="11">
        <v>705</v>
      </c>
      <c r="D327" s="11">
        <v>2770</v>
      </c>
      <c r="E327" s="11">
        <v>325</v>
      </c>
      <c r="F327" s="13">
        <v>5000</v>
      </c>
      <c r="G327" s="14" t="s">
        <v>1548</v>
      </c>
      <c r="H327" s="9" t="s">
        <v>1629</v>
      </c>
      <c r="I327" s="9" t="s">
        <v>112</v>
      </c>
      <c r="J327" s="9"/>
      <c r="K327" s="11" t="s">
        <v>0</v>
      </c>
      <c r="L327" s="252">
        <v>65</v>
      </c>
      <c r="M327" s="21">
        <v>1.2</v>
      </c>
      <c r="N327" s="21">
        <v>0.9</v>
      </c>
      <c r="P327" s="11" t="s">
        <v>4167</v>
      </c>
      <c r="Q327" s="11"/>
      <c r="S327" s="21">
        <f>IF(P327='Menu tendina'!A$5,0,IF(P327='Menu tendina'!A$4,'4. Telecom lire'!N327/2,IF(P327='Menu tendina'!A$3,'4. Telecom lire'!N327,IF(P327='Menu tendina'!A$2,'4. Telecom lire'!M327,0))))</f>
        <v>1.2</v>
      </c>
    </row>
    <row r="328" spans="1:19" x14ac:dyDescent="0.25">
      <c r="A328" s="9" t="s">
        <v>7621</v>
      </c>
      <c r="B328" s="9" t="s">
        <v>4943</v>
      </c>
      <c r="C328" s="11">
        <v>706</v>
      </c>
      <c r="D328" s="11">
        <v>2772</v>
      </c>
      <c r="E328" s="11">
        <v>326</v>
      </c>
      <c r="F328" s="13">
        <v>5000</v>
      </c>
      <c r="G328" s="14" t="s">
        <v>1548</v>
      </c>
      <c r="H328" s="9" t="s">
        <v>1629</v>
      </c>
      <c r="I328" s="9" t="s">
        <v>112</v>
      </c>
      <c r="J328" s="9"/>
      <c r="K328" s="11" t="s">
        <v>0</v>
      </c>
      <c r="L328" s="252">
        <v>65</v>
      </c>
      <c r="M328" s="21">
        <v>1.2</v>
      </c>
      <c r="N328" s="21">
        <v>0.9</v>
      </c>
      <c r="P328" s="11" t="s">
        <v>4167</v>
      </c>
      <c r="Q328" s="11"/>
      <c r="S328" s="21">
        <f>IF(P328='Menu tendina'!A$5,0,IF(P328='Menu tendina'!A$4,'4. Telecom lire'!N328/2,IF(P328='Menu tendina'!A$3,'4. Telecom lire'!N328,IF(P328='Menu tendina'!A$2,'4. Telecom lire'!M328,0))))</f>
        <v>1.2</v>
      </c>
    </row>
    <row r="329" spans="1:19" x14ac:dyDescent="0.25">
      <c r="A329" s="9" t="s">
        <v>7621</v>
      </c>
      <c r="B329" s="9" t="s">
        <v>4943</v>
      </c>
      <c r="C329" s="11">
        <v>707</v>
      </c>
      <c r="D329" s="11">
        <v>2769</v>
      </c>
      <c r="E329" s="11">
        <v>327</v>
      </c>
      <c r="F329" s="13">
        <v>5000</v>
      </c>
      <c r="G329" s="14" t="s">
        <v>1548</v>
      </c>
      <c r="H329" s="9" t="s">
        <v>1629</v>
      </c>
      <c r="I329" s="9" t="s">
        <v>112</v>
      </c>
      <c r="J329" s="9"/>
      <c r="K329" s="11" t="s">
        <v>0</v>
      </c>
      <c r="L329" s="252">
        <v>65</v>
      </c>
      <c r="M329" s="21">
        <v>1.2</v>
      </c>
      <c r="N329" s="21">
        <v>0.9</v>
      </c>
      <c r="P329" s="11" t="s">
        <v>4167</v>
      </c>
      <c r="Q329" s="11"/>
      <c r="S329" s="21">
        <f>IF(P329='Menu tendina'!A$5,0,IF(P329='Menu tendina'!A$4,'4. Telecom lire'!N329/2,IF(P329='Menu tendina'!A$3,'4. Telecom lire'!N329,IF(P329='Menu tendina'!A$2,'4. Telecom lire'!M329,0))))</f>
        <v>1.2</v>
      </c>
    </row>
    <row r="330" spans="1:19" x14ac:dyDescent="0.25">
      <c r="A330" s="9" t="s">
        <v>7621</v>
      </c>
      <c r="B330" s="9" t="s">
        <v>4943</v>
      </c>
      <c r="C330" s="11">
        <v>708</v>
      </c>
      <c r="D330" s="11">
        <v>2775</v>
      </c>
      <c r="E330" s="11">
        <v>328</v>
      </c>
      <c r="F330" s="13">
        <v>5000</v>
      </c>
      <c r="G330" s="14" t="s">
        <v>1548</v>
      </c>
      <c r="H330" s="9" t="s">
        <v>1629</v>
      </c>
      <c r="I330" s="9" t="s">
        <v>112</v>
      </c>
      <c r="J330" s="9"/>
      <c r="K330" s="11" t="s">
        <v>0</v>
      </c>
      <c r="L330" s="252">
        <v>65</v>
      </c>
      <c r="M330" s="21">
        <v>1.2</v>
      </c>
      <c r="N330" s="21">
        <v>0.9</v>
      </c>
      <c r="P330" s="11" t="s">
        <v>4167</v>
      </c>
      <c r="Q330" s="11"/>
      <c r="S330" s="21">
        <f>IF(P330='Menu tendina'!A$5,0,IF(P330='Menu tendina'!A$4,'4. Telecom lire'!N330/2,IF(P330='Menu tendina'!A$3,'4. Telecom lire'!N330,IF(P330='Menu tendina'!A$2,'4. Telecom lire'!M330,0))))</f>
        <v>1.2</v>
      </c>
    </row>
    <row r="331" spans="1:19" x14ac:dyDescent="0.25">
      <c r="A331" s="9" t="s">
        <v>7621</v>
      </c>
      <c r="B331" s="9" t="s">
        <v>4943</v>
      </c>
      <c r="C331" s="11">
        <v>709</v>
      </c>
      <c r="D331" s="11">
        <v>2774</v>
      </c>
      <c r="E331" s="11">
        <v>329</v>
      </c>
      <c r="F331" s="13">
        <v>5000</v>
      </c>
      <c r="G331" s="14" t="s">
        <v>1548</v>
      </c>
      <c r="H331" s="9" t="s">
        <v>1629</v>
      </c>
      <c r="I331" s="9" t="s">
        <v>112</v>
      </c>
      <c r="J331" s="9"/>
      <c r="K331" s="11" t="s">
        <v>0</v>
      </c>
      <c r="L331" s="252">
        <v>65</v>
      </c>
      <c r="M331" s="21">
        <v>1.2</v>
      </c>
      <c r="N331" s="21">
        <v>0.9</v>
      </c>
      <c r="P331" s="11" t="s">
        <v>4167</v>
      </c>
      <c r="Q331" s="11"/>
      <c r="S331" s="21">
        <f>IF(P331='Menu tendina'!A$5,0,IF(P331='Menu tendina'!A$4,'4. Telecom lire'!N331/2,IF(P331='Menu tendina'!A$3,'4. Telecom lire'!N331,IF(P331='Menu tendina'!A$2,'4. Telecom lire'!M331,0))))</f>
        <v>1.2</v>
      </c>
    </row>
    <row r="332" spans="1:19" x14ac:dyDescent="0.25">
      <c r="A332" s="9" t="s">
        <v>7621</v>
      </c>
      <c r="B332" s="9" t="s">
        <v>4943</v>
      </c>
      <c r="C332" s="11">
        <v>710</v>
      </c>
      <c r="D332" s="11">
        <v>2768</v>
      </c>
      <c r="E332" s="11">
        <v>330</v>
      </c>
      <c r="F332" s="13">
        <v>5000</v>
      </c>
      <c r="G332" s="14" t="s">
        <v>1548</v>
      </c>
      <c r="H332" s="9" t="s">
        <v>1629</v>
      </c>
      <c r="I332" s="9" t="s">
        <v>112</v>
      </c>
      <c r="J332" s="9"/>
      <c r="K332" s="11" t="s">
        <v>0</v>
      </c>
      <c r="L332" s="252">
        <v>65</v>
      </c>
      <c r="M332" s="21">
        <v>1.2</v>
      </c>
      <c r="N332" s="21">
        <v>0.9</v>
      </c>
      <c r="P332" s="11" t="s">
        <v>4167</v>
      </c>
      <c r="Q332" s="11"/>
      <c r="S332" s="21">
        <f>IF(P332='Menu tendina'!A$5,0,IF(P332='Menu tendina'!A$4,'4. Telecom lire'!N332/2,IF(P332='Menu tendina'!A$3,'4. Telecom lire'!N332,IF(P332='Menu tendina'!A$2,'4. Telecom lire'!M332,0))))</f>
        <v>1.2</v>
      </c>
    </row>
    <row r="333" spans="1:19" x14ac:dyDescent="0.25">
      <c r="A333" s="9" t="s">
        <v>7621</v>
      </c>
      <c r="B333" s="9" t="s">
        <v>4943</v>
      </c>
      <c r="C333" s="11">
        <v>711</v>
      </c>
      <c r="D333" s="11">
        <v>2771</v>
      </c>
      <c r="E333" s="11">
        <v>331</v>
      </c>
      <c r="F333" s="13">
        <v>5000</v>
      </c>
      <c r="G333" s="14" t="s">
        <v>1548</v>
      </c>
      <c r="H333" s="9" t="s">
        <v>1629</v>
      </c>
      <c r="I333" s="9" t="s">
        <v>112</v>
      </c>
      <c r="J333" s="9"/>
      <c r="K333" s="11" t="s">
        <v>0</v>
      </c>
      <c r="L333" s="252">
        <v>65</v>
      </c>
      <c r="M333" s="21">
        <v>1.2</v>
      </c>
      <c r="N333" s="21">
        <v>0.9</v>
      </c>
      <c r="P333" s="11" t="s">
        <v>4167</v>
      </c>
      <c r="Q333" s="11"/>
      <c r="S333" s="21">
        <f>IF(P333='Menu tendina'!A$5,0,IF(P333='Menu tendina'!A$4,'4. Telecom lire'!N333/2,IF(P333='Menu tendina'!A$3,'4. Telecom lire'!N333,IF(P333='Menu tendina'!A$2,'4. Telecom lire'!M333,0))))</f>
        <v>1.2</v>
      </c>
    </row>
    <row r="334" spans="1:19" x14ac:dyDescent="0.25">
      <c r="A334" s="9" t="s">
        <v>7621</v>
      </c>
      <c r="B334" s="9" t="s">
        <v>4943</v>
      </c>
      <c r="C334" s="11">
        <v>712</v>
      </c>
      <c r="D334" s="11">
        <v>2773</v>
      </c>
      <c r="E334" s="11">
        <v>332</v>
      </c>
      <c r="F334" s="13">
        <v>5000</v>
      </c>
      <c r="G334" s="14" t="s">
        <v>1548</v>
      </c>
      <c r="H334" s="9" t="s">
        <v>1629</v>
      </c>
      <c r="I334" s="9" t="s">
        <v>112</v>
      </c>
      <c r="J334" s="9"/>
      <c r="K334" s="11" t="s">
        <v>0</v>
      </c>
      <c r="L334" s="252">
        <v>65</v>
      </c>
      <c r="M334" s="21">
        <v>1.2</v>
      </c>
      <c r="N334" s="21">
        <v>0.9</v>
      </c>
      <c r="P334" s="11" t="s">
        <v>4167</v>
      </c>
      <c r="Q334" s="11"/>
      <c r="S334" s="21">
        <f>IF(P334='Menu tendina'!A$5,0,IF(P334='Menu tendina'!A$4,'4. Telecom lire'!N334/2,IF(P334='Menu tendina'!A$3,'4. Telecom lire'!N334,IF(P334='Menu tendina'!A$2,'4. Telecom lire'!M334,0))))</f>
        <v>1.2</v>
      </c>
    </row>
    <row r="335" spans="1:19" x14ac:dyDescent="0.25">
      <c r="A335" s="9" t="s">
        <v>7621</v>
      </c>
      <c r="B335" s="9" t="s">
        <v>4943</v>
      </c>
      <c r="C335" s="11">
        <v>713</v>
      </c>
      <c r="D335" s="11">
        <v>2765</v>
      </c>
      <c r="E335" s="11">
        <v>303</v>
      </c>
      <c r="F335" s="13">
        <v>10000</v>
      </c>
      <c r="G335" s="14" t="s">
        <v>1548</v>
      </c>
      <c r="H335" s="9" t="s">
        <v>1631</v>
      </c>
      <c r="I335" s="9" t="s">
        <v>112</v>
      </c>
      <c r="J335" s="9"/>
      <c r="K335" s="11" t="s">
        <v>0</v>
      </c>
      <c r="L335" s="252">
        <v>585</v>
      </c>
      <c r="M335" s="21">
        <v>1.2</v>
      </c>
      <c r="N335" s="21">
        <v>0.4</v>
      </c>
      <c r="P335" s="11" t="s">
        <v>4167</v>
      </c>
      <c r="Q335" s="11"/>
      <c r="S335" s="21">
        <f>IF(P335='Menu tendina'!A$5,0,IF(P335='Menu tendina'!A$4,'4. Telecom lire'!N335/2,IF(P335='Menu tendina'!A$3,'4. Telecom lire'!N335,IF(P335='Menu tendina'!A$2,'4. Telecom lire'!M335,0))))</f>
        <v>1.2</v>
      </c>
    </row>
    <row r="336" spans="1:19" x14ac:dyDescent="0.25">
      <c r="A336" s="9" t="s">
        <v>7621</v>
      </c>
      <c r="B336" s="9" t="s">
        <v>4943</v>
      </c>
      <c r="C336" s="11">
        <v>714</v>
      </c>
      <c r="D336" s="11">
        <v>2790</v>
      </c>
      <c r="E336" s="11">
        <v>333</v>
      </c>
      <c r="F336" s="13">
        <v>10000</v>
      </c>
      <c r="G336" s="14" t="s">
        <v>1548</v>
      </c>
      <c r="H336" s="9" t="s">
        <v>1633</v>
      </c>
      <c r="I336" s="9" t="s">
        <v>112</v>
      </c>
      <c r="J336" s="9"/>
      <c r="K336" s="11" t="s">
        <v>0</v>
      </c>
      <c r="L336" s="252">
        <v>1000</v>
      </c>
      <c r="M336" s="21">
        <v>1</v>
      </c>
      <c r="N336" s="21">
        <v>0.2</v>
      </c>
      <c r="P336" s="11" t="s">
        <v>4167</v>
      </c>
      <c r="Q336" s="11"/>
      <c r="S336" s="21">
        <f>IF(P336='Menu tendina'!A$5,0,IF(P336='Menu tendina'!A$4,'4. Telecom lire'!N336/2,IF(P336='Menu tendina'!A$3,'4. Telecom lire'!N336,IF(P336='Menu tendina'!A$2,'4. Telecom lire'!M336,0))))</f>
        <v>1</v>
      </c>
    </row>
    <row r="337" spans="1:19" x14ac:dyDescent="0.25">
      <c r="A337" s="9" t="s">
        <v>7621</v>
      </c>
      <c r="B337" s="9" t="s">
        <v>4943</v>
      </c>
      <c r="C337" s="11">
        <v>715</v>
      </c>
      <c r="D337" s="11">
        <v>2787</v>
      </c>
      <c r="E337" s="11">
        <v>339</v>
      </c>
      <c r="F337" s="13">
        <v>5000</v>
      </c>
      <c r="G337" s="14" t="s">
        <v>1548</v>
      </c>
      <c r="H337" s="9" t="s">
        <v>1634</v>
      </c>
      <c r="I337" s="9" t="s">
        <v>1368</v>
      </c>
      <c r="J337" s="9"/>
      <c r="K337" s="11" t="s">
        <v>0</v>
      </c>
      <c r="L337" s="252">
        <v>65</v>
      </c>
      <c r="M337" s="21">
        <v>1.3</v>
      </c>
      <c r="N337" s="21">
        <v>0.9</v>
      </c>
      <c r="P337" s="11" t="s">
        <v>4167</v>
      </c>
      <c r="Q337" s="11"/>
      <c r="S337" s="21">
        <f>IF(P337='Menu tendina'!A$5,0,IF(P337='Menu tendina'!A$4,'4. Telecom lire'!N337/2,IF(P337='Menu tendina'!A$3,'4. Telecom lire'!N337,IF(P337='Menu tendina'!A$2,'4. Telecom lire'!M337,0))))</f>
        <v>1.3</v>
      </c>
    </row>
    <row r="338" spans="1:19" x14ac:dyDescent="0.25">
      <c r="A338" s="9" t="s">
        <v>7621</v>
      </c>
      <c r="B338" s="9" t="s">
        <v>4943</v>
      </c>
      <c r="C338" s="11">
        <v>716</v>
      </c>
      <c r="D338" s="11">
        <v>2788</v>
      </c>
      <c r="E338" s="11">
        <v>340</v>
      </c>
      <c r="F338" s="13">
        <v>10000</v>
      </c>
      <c r="G338" s="14" t="s">
        <v>1548</v>
      </c>
      <c r="H338" s="9" t="s">
        <v>1636</v>
      </c>
      <c r="I338" s="9" t="s">
        <v>1368</v>
      </c>
      <c r="J338" s="9"/>
      <c r="K338" s="11" t="s">
        <v>0</v>
      </c>
      <c r="L338" s="252">
        <v>65</v>
      </c>
      <c r="M338" s="21">
        <v>1.3</v>
      </c>
      <c r="N338" s="21">
        <v>0.9</v>
      </c>
      <c r="P338" s="11" t="s">
        <v>4167</v>
      </c>
      <c r="Q338" s="11"/>
      <c r="S338" s="21">
        <f>IF(P338='Menu tendina'!A$5,0,IF(P338='Menu tendina'!A$4,'4. Telecom lire'!N338/2,IF(P338='Menu tendina'!A$3,'4. Telecom lire'!N338,IF(P338='Menu tendina'!A$2,'4. Telecom lire'!M338,0))))</f>
        <v>1.3</v>
      </c>
    </row>
    <row r="339" spans="1:19" x14ac:dyDescent="0.25">
      <c r="A339" s="9" t="s">
        <v>7621</v>
      </c>
      <c r="B339" s="9" t="s">
        <v>4943</v>
      </c>
      <c r="C339" s="11">
        <v>717</v>
      </c>
      <c r="D339" s="11">
        <v>2789</v>
      </c>
      <c r="E339" s="11">
        <v>341</v>
      </c>
      <c r="F339" s="13">
        <v>15000</v>
      </c>
      <c r="G339" s="14" t="s">
        <v>1548</v>
      </c>
      <c r="H339" s="9" t="s">
        <v>1637</v>
      </c>
      <c r="I339" s="9" t="s">
        <v>1368</v>
      </c>
      <c r="J339" s="9"/>
      <c r="K339" s="11" t="s">
        <v>0</v>
      </c>
      <c r="L339" s="252">
        <v>65</v>
      </c>
      <c r="M339" s="21">
        <v>1.3</v>
      </c>
      <c r="N339" s="21">
        <v>0.9</v>
      </c>
      <c r="P339" s="11" t="s">
        <v>4167</v>
      </c>
      <c r="Q339" s="11"/>
      <c r="S339" s="21">
        <f>IF(P339='Menu tendina'!A$5,0,IF(P339='Menu tendina'!A$4,'4. Telecom lire'!N339/2,IF(P339='Menu tendina'!A$3,'4. Telecom lire'!N339,IF(P339='Menu tendina'!A$2,'4. Telecom lire'!M339,0))))</f>
        <v>1.3</v>
      </c>
    </row>
    <row r="340" spans="1:19" x14ac:dyDescent="0.25">
      <c r="A340" s="9" t="s">
        <v>7621</v>
      </c>
      <c r="B340" s="9" t="s">
        <v>4943</v>
      </c>
      <c r="C340" s="11">
        <v>718</v>
      </c>
      <c r="D340" s="11">
        <v>2753</v>
      </c>
      <c r="E340" s="11">
        <v>336</v>
      </c>
      <c r="F340" s="13">
        <v>5000</v>
      </c>
      <c r="G340" s="14" t="s">
        <v>1548</v>
      </c>
      <c r="H340" s="9" t="s">
        <v>1638</v>
      </c>
      <c r="I340" s="9" t="s">
        <v>112</v>
      </c>
      <c r="J340" s="9"/>
      <c r="K340" s="11" t="s">
        <v>0</v>
      </c>
      <c r="L340" s="252">
        <v>545</v>
      </c>
      <c r="M340" s="21">
        <v>1.2</v>
      </c>
      <c r="N340" s="21">
        <v>0.4</v>
      </c>
      <c r="P340" s="11" t="s">
        <v>4167</v>
      </c>
      <c r="Q340" s="11"/>
      <c r="S340" s="21">
        <f>IF(P340='Menu tendina'!A$5,0,IF(P340='Menu tendina'!A$4,'4. Telecom lire'!N340/2,IF(P340='Menu tendina'!A$3,'4. Telecom lire'!N340,IF(P340='Menu tendina'!A$2,'4. Telecom lire'!M340,0))))</f>
        <v>1.2</v>
      </c>
    </row>
    <row r="341" spans="1:19" x14ac:dyDescent="0.25">
      <c r="A341" s="9" t="s">
        <v>7621</v>
      </c>
      <c r="B341" s="9" t="s">
        <v>4943</v>
      </c>
      <c r="C341" s="11">
        <v>719</v>
      </c>
      <c r="D341" s="11">
        <v>2754</v>
      </c>
      <c r="E341" s="11">
        <v>337</v>
      </c>
      <c r="F341" s="13">
        <v>10000</v>
      </c>
      <c r="G341" s="14" t="s">
        <v>1548</v>
      </c>
      <c r="H341" s="9" t="s">
        <v>1638</v>
      </c>
      <c r="I341" s="9" t="s">
        <v>797</v>
      </c>
      <c r="J341" s="9"/>
      <c r="K341" s="11" t="s">
        <v>0</v>
      </c>
      <c r="L341" s="252">
        <v>545</v>
      </c>
      <c r="M341" s="21">
        <v>1.2</v>
      </c>
      <c r="N341" s="21">
        <v>0.4</v>
      </c>
      <c r="P341" s="11" t="s">
        <v>4167</v>
      </c>
      <c r="Q341" s="11"/>
      <c r="S341" s="21">
        <f>IF(P341='Menu tendina'!A$5,0,IF(P341='Menu tendina'!A$4,'4. Telecom lire'!N341/2,IF(P341='Menu tendina'!A$3,'4. Telecom lire'!N341,IF(P341='Menu tendina'!A$2,'4. Telecom lire'!M341,0))))</f>
        <v>1.2</v>
      </c>
    </row>
    <row r="342" spans="1:19" x14ac:dyDescent="0.25">
      <c r="A342" s="9" t="s">
        <v>7621</v>
      </c>
      <c r="B342" s="9" t="s">
        <v>4943</v>
      </c>
      <c r="C342" s="11">
        <v>720</v>
      </c>
      <c r="D342" s="11">
        <v>2755</v>
      </c>
      <c r="E342" s="11">
        <v>338</v>
      </c>
      <c r="F342" s="13">
        <v>15000</v>
      </c>
      <c r="G342" s="14" t="s">
        <v>1548</v>
      </c>
      <c r="H342" s="9" t="s">
        <v>1638</v>
      </c>
      <c r="I342" s="9" t="s">
        <v>1368</v>
      </c>
      <c r="J342" s="9"/>
      <c r="K342" s="11" t="s">
        <v>0</v>
      </c>
      <c r="L342" s="252">
        <v>110</v>
      </c>
      <c r="M342" s="21">
        <v>1.4</v>
      </c>
      <c r="N342" s="21">
        <v>0.6</v>
      </c>
      <c r="P342" s="11" t="s">
        <v>4167</v>
      </c>
      <c r="Q342" s="11"/>
      <c r="S342" s="21">
        <f>IF(P342='Menu tendina'!A$5,0,IF(P342='Menu tendina'!A$4,'4. Telecom lire'!N342/2,IF(P342='Menu tendina'!A$3,'4. Telecom lire'!N342,IF(P342='Menu tendina'!A$2,'4. Telecom lire'!M342,0))))</f>
        <v>1.4</v>
      </c>
    </row>
    <row r="343" spans="1:19" x14ac:dyDescent="0.25">
      <c r="A343" s="9" t="s">
        <v>7621</v>
      </c>
      <c r="B343" s="9" t="s">
        <v>4943</v>
      </c>
      <c r="C343" s="11">
        <v>721</v>
      </c>
      <c r="D343" s="11">
        <v>2781</v>
      </c>
      <c r="E343" s="11">
        <v>334</v>
      </c>
      <c r="F343" s="13">
        <v>5000</v>
      </c>
      <c r="G343" s="14" t="s">
        <v>1548</v>
      </c>
      <c r="H343" s="9" t="s">
        <v>1639</v>
      </c>
      <c r="I343" s="9" t="s">
        <v>797</v>
      </c>
      <c r="J343" s="9"/>
      <c r="K343" s="11" t="s">
        <v>0</v>
      </c>
      <c r="L343" s="252">
        <v>500</v>
      </c>
      <c r="M343" s="21">
        <v>1.2</v>
      </c>
      <c r="N343" s="21">
        <v>0.4</v>
      </c>
      <c r="P343" s="11" t="s">
        <v>4167</v>
      </c>
      <c r="Q343" s="11"/>
      <c r="S343" s="21">
        <f>IF(P343='Menu tendina'!A$5,0,IF(P343='Menu tendina'!A$4,'4. Telecom lire'!N343/2,IF(P343='Menu tendina'!A$3,'4. Telecom lire'!N343,IF(P343='Menu tendina'!A$2,'4. Telecom lire'!M343,0))))</f>
        <v>1.2</v>
      </c>
    </row>
    <row r="344" spans="1:19" x14ac:dyDescent="0.25">
      <c r="A344" s="9" t="s">
        <v>7621</v>
      </c>
      <c r="B344" s="9" t="s">
        <v>4943</v>
      </c>
      <c r="C344" s="11">
        <v>722</v>
      </c>
      <c r="D344" s="11">
        <v>2763</v>
      </c>
      <c r="E344" s="11">
        <v>335</v>
      </c>
      <c r="F344" s="13">
        <v>10000</v>
      </c>
      <c r="G344" s="14" t="s">
        <v>1548</v>
      </c>
      <c r="H344" s="9" t="s">
        <v>1641</v>
      </c>
      <c r="I344" s="9" t="s">
        <v>797</v>
      </c>
      <c r="J344" s="9"/>
      <c r="K344" s="11" t="s">
        <v>0</v>
      </c>
      <c r="L344" s="252">
        <v>390</v>
      </c>
      <c r="M344" s="21">
        <v>1.2</v>
      </c>
      <c r="N344" s="21">
        <v>0.4</v>
      </c>
      <c r="P344" s="11" t="s">
        <v>4167</v>
      </c>
      <c r="Q344" s="11"/>
      <c r="S344" s="21">
        <f>IF(P344='Menu tendina'!A$5,0,IF(P344='Menu tendina'!A$4,'4. Telecom lire'!N344/2,IF(P344='Menu tendina'!A$3,'4. Telecom lire'!N344,IF(P344='Menu tendina'!A$2,'4. Telecom lire'!M344,0))))</f>
        <v>1.2</v>
      </c>
    </row>
    <row r="345" spans="1:19" x14ac:dyDescent="0.25">
      <c r="A345" s="9" t="s">
        <v>7621</v>
      </c>
      <c r="B345" s="9" t="s">
        <v>4943</v>
      </c>
      <c r="C345" s="11">
        <v>723</v>
      </c>
      <c r="D345" s="11">
        <v>2782</v>
      </c>
      <c r="E345" s="11">
        <v>342</v>
      </c>
      <c r="F345" s="13">
        <v>5000</v>
      </c>
      <c r="G345" s="14" t="s">
        <v>1548</v>
      </c>
      <c r="H345" s="9" t="s">
        <v>1643</v>
      </c>
      <c r="I345" s="9" t="s">
        <v>797</v>
      </c>
      <c r="J345" s="9"/>
      <c r="K345" s="11" t="s">
        <v>0</v>
      </c>
      <c r="L345" s="252">
        <v>1450</v>
      </c>
      <c r="M345" s="21">
        <v>3</v>
      </c>
      <c r="N345" s="21">
        <v>0.5</v>
      </c>
      <c r="P345" s="11" t="s">
        <v>4167</v>
      </c>
      <c r="Q345" s="11"/>
      <c r="S345" s="21">
        <f>IF(P345='Menu tendina'!A$5,0,IF(P345='Menu tendina'!A$4,'4. Telecom lire'!N345/2,IF(P345='Menu tendina'!A$3,'4. Telecom lire'!N345,IF(P345='Menu tendina'!A$2,'4. Telecom lire'!M345,0))))</f>
        <v>3</v>
      </c>
    </row>
    <row r="346" spans="1:19" x14ac:dyDescent="0.25">
      <c r="A346" s="9" t="s">
        <v>7621</v>
      </c>
      <c r="B346" s="9" t="s">
        <v>4943</v>
      </c>
      <c r="C346" s="11">
        <v>724</v>
      </c>
      <c r="D346" s="11">
        <v>2783</v>
      </c>
      <c r="E346" s="11">
        <v>343</v>
      </c>
      <c r="F346" s="13">
        <v>10000</v>
      </c>
      <c r="G346" s="14" t="s">
        <v>1548</v>
      </c>
      <c r="H346" s="9" t="s">
        <v>1643</v>
      </c>
      <c r="I346" s="9" t="s">
        <v>797</v>
      </c>
      <c r="J346" s="9"/>
      <c r="K346" s="11" t="s">
        <v>0</v>
      </c>
      <c r="L346" s="252">
        <v>545</v>
      </c>
      <c r="M346" s="21">
        <v>4.5</v>
      </c>
      <c r="N346" s="21">
        <v>0.7</v>
      </c>
      <c r="P346" s="11" t="s">
        <v>4167</v>
      </c>
      <c r="Q346" s="11"/>
      <c r="S346" s="21">
        <f>IF(P346='Menu tendina'!A$5,0,IF(P346='Menu tendina'!A$4,'4. Telecom lire'!N346/2,IF(P346='Menu tendina'!A$3,'4. Telecom lire'!N346,IF(P346='Menu tendina'!A$2,'4. Telecom lire'!M346,0))))</f>
        <v>4.5</v>
      </c>
    </row>
    <row r="347" spans="1:19" x14ac:dyDescent="0.25">
      <c r="A347" s="9" t="s">
        <v>7621</v>
      </c>
      <c r="B347" s="9" t="s">
        <v>4943</v>
      </c>
      <c r="C347" s="11">
        <v>725</v>
      </c>
      <c r="D347" s="11">
        <v>2795</v>
      </c>
      <c r="E347" s="11">
        <v>350</v>
      </c>
      <c r="F347" s="13">
        <v>10000</v>
      </c>
      <c r="G347" s="14" t="s">
        <v>1548</v>
      </c>
      <c r="H347" s="9" t="s">
        <v>1644</v>
      </c>
      <c r="I347" s="9" t="s">
        <v>1368</v>
      </c>
      <c r="J347" s="9"/>
      <c r="K347" s="11" t="s">
        <v>0</v>
      </c>
      <c r="L347" s="252">
        <v>195</v>
      </c>
      <c r="M347" s="21">
        <v>1.5</v>
      </c>
      <c r="N347" s="21">
        <v>0.6</v>
      </c>
      <c r="P347" s="11" t="s">
        <v>4167</v>
      </c>
      <c r="Q347" s="11"/>
      <c r="S347" s="21">
        <f>IF(P347='Menu tendina'!A$5,0,IF(P347='Menu tendina'!A$4,'4. Telecom lire'!N347/2,IF(P347='Menu tendina'!A$3,'4. Telecom lire'!N347,IF(P347='Menu tendina'!A$2,'4. Telecom lire'!M347,0))))</f>
        <v>1.5</v>
      </c>
    </row>
    <row r="348" spans="1:19" x14ac:dyDescent="0.25">
      <c r="A348" s="9" t="s">
        <v>7621</v>
      </c>
      <c r="B348" s="9" t="s">
        <v>4943</v>
      </c>
      <c r="C348" s="11">
        <v>726</v>
      </c>
      <c r="D348" s="11">
        <v>2800</v>
      </c>
      <c r="E348" s="11">
        <v>351</v>
      </c>
      <c r="F348" s="13">
        <v>10000</v>
      </c>
      <c r="G348" s="14" t="s">
        <v>1548</v>
      </c>
      <c r="H348" s="9" t="s">
        <v>1645</v>
      </c>
      <c r="I348" s="9" t="s">
        <v>1368</v>
      </c>
      <c r="J348" s="9"/>
      <c r="K348" s="11" t="s">
        <v>0</v>
      </c>
      <c r="L348" s="252">
        <v>390</v>
      </c>
      <c r="M348" s="21">
        <v>1.3</v>
      </c>
      <c r="N348" s="21">
        <v>0.4</v>
      </c>
      <c r="P348" s="11" t="s">
        <v>4167</v>
      </c>
      <c r="Q348" s="11"/>
      <c r="S348" s="21">
        <f>IF(P348='Menu tendina'!A$5,0,IF(P348='Menu tendina'!A$4,'4. Telecom lire'!N348/2,IF(P348='Menu tendina'!A$3,'4. Telecom lire'!N348,IF(P348='Menu tendina'!A$2,'4. Telecom lire'!M348,0))))</f>
        <v>1.3</v>
      </c>
    </row>
    <row r="349" spans="1:19" x14ac:dyDescent="0.25">
      <c r="A349" s="9" t="s">
        <v>7621</v>
      </c>
      <c r="B349" s="9" t="s">
        <v>4943</v>
      </c>
      <c r="C349" s="11">
        <v>727</v>
      </c>
      <c r="D349" s="11">
        <v>2805</v>
      </c>
      <c r="E349" s="11">
        <v>352</v>
      </c>
      <c r="F349" s="13">
        <v>10000</v>
      </c>
      <c r="G349" s="14" t="s">
        <v>1548</v>
      </c>
      <c r="H349" s="9" t="s">
        <v>1646</v>
      </c>
      <c r="I349" s="9" t="s">
        <v>1368</v>
      </c>
      <c r="J349" s="9"/>
      <c r="K349" s="11" t="s">
        <v>0</v>
      </c>
      <c r="L349" s="252">
        <v>585</v>
      </c>
      <c r="M349" s="21">
        <v>1.3</v>
      </c>
      <c r="N349" s="21">
        <v>0.4</v>
      </c>
      <c r="P349" s="11" t="s">
        <v>4167</v>
      </c>
      <c r="Q349" s="11"/>
      <c r="S349" s="21">
        <f>IF(P349='Menu tendina'!A$5,0,IF(P349='Menu tendina'!A$4,'4. Telecom lire'!N349/2,IF(P349='Menu tendina'!A$3,'4. Telecom lire'!N349,IF(P349='Menu tendina'!A$2,'4. Telecom lire'!M349,0))))</f>
        <v>1.3</v>
      </c>
    </row>
    <row r="350" spans="1:19" x14ac:dyDescent="0.25">
      <c r="A350" s="9" t="s">
        <v>7621</v>
      </c>
      <c r="B350" s="9" t="s">
        <v>4943</v>
      </c>
      <c r="C350" s="11">
        <v>728</v>
      </c>
      <c r="D350" s="11">
        <v>2797</v>
      </c>
      <c r="E350" s="11">
        <v>353</v>
      </c>
      <c r="F350" s="13">
        <v>10000</v>
      </c>
      <c r="G350" s="14" t="s">
        <v>1548</v>
      </c>
      <c r="H350" s="9" t="s">
        <v>1647</v>
      </c>
      <c r="I350" s="9" t="s">
        <v>1368</v>
      </c>
      <c r="J350" s="9"/>
      <c r="K350" s="11" t="s">
        <v>0</v>
      </c>
      <c r="L350" s="252">
        <v>325</v>
      </c>
      <c r="M350" s="21">
        <v>1.3</v>
      </c>
      <c r="N350" s="21">
        <v>0.4</v>
      </c>
      <c r="P350" s="11" t="s">
        <v>4167</v>
      </c>
      <c r="Q350" s="11"/>
      <c r="S350" s="21">
        <f>IF(P350='Menu tendina'!A$5,0,IF(P350='Menu tendina'!A$4,'4. Telecom lire'!N350/2,IF(P350='Menu tendina'!A$3,'4. Telecom lire'!N350,IF(P350='Menu tendina'!A$2,'4. Telecom lire'!M350,0))))</f>
        <v>1.3</v>
      </c>
    </row>
    <row r="351" spans="1:19" x14ac:dyDescent="0.25">
      <c r="A351" s="9" t="s">
        <v>7621</v>
      </c>
      <c r="B351" s="9" t="s">
        <v>4943</v>
      </c>
      <c r="C351" s="11">
        <v>729</v>
      </c>
      <c r="D351" s="11">
        <v>2804</v>
      </c>
      <c r="E351" s="11">
        <v>354</v>
      </c>
      <c r="F351" s="13">
        <v>10000</v>
      </c>
      <c r="G351" s="14" t="s">
        <v>1548</v>
      </c>
      <c r="H351" s="9" t="s">
        <v>1648</v>
      </c>
      <c r="I351" s="9" t="s">
        <v>1368</v>
      </c>
      <c r="J351" s="9"/>
      <c r="K351" s="11" t="s">
        <v>0</v>
      </c>
      <c r="L351" s="252">
        <v>585</v>
      </c>
      <c r="M351" s="21">
        <v>1.3</v>
      </c>
      <c r="N351" s="21">
        <v>0.4</v>
      </c>
      <c r="P351" s="11" t="s">
        <v>4167</v>
      </c>
      <c r="Q351" s="11"/>
      <c r="S351" s="21">
        <f>IF(P351='Menu tendina'!A$5,0,IF(P351='Menu tendina'!A$4,'4. Telecom lire'!N351/2,IF(P351='Menu tendina'!A$3,'4. Telecom lire'!N351,IF(P351='Menu tendina'!A$2,'4. Telecom lire'!M351,0))))</f>
        <v>1.3</v>
      </c>
    </row>
    <row r="352" spans="1:19" x14ac:dyDescent="0.25">
      <c r="A352" s="9" t="s">
        <v>7621</v>
      </c>
      <c r="B352" s="9" t="s">
        <v>4943</v>
      </c>
      <c r="C352" s="11">
        <v>730</v>
      </c>
      <c r="D352" s="11">
        <v>2794</v>
      </c>
      <c r="E352" s="11">
        <v>355</v>
      </c>
      <c r="F352" s="13">
        <v>10000</v>
      </c>
      <c r="G352" s="14" t="s">
        <v>1548</v>
      </c>
      <c r="H352" s="9" t="s">
        <v>1650</v>
      </c>
      <c r="I352" s="9" t="s">
        <v>112</v>
      </c>
      <c r="J352" s="9"/>
      <c r="K352" s="11" t="s">
        <v>0</v>
      </c>
      <c r="L352" s="252">
        <v>585</v>
      </c>
      <c r="M352" s="21">
        <v>1.3</v>
      </c>
      <c r="N352" s="21">
        <v>0.4</v>
      </c>
      <c r="P352" s="11" t="s">
        <v>4167</v>
      </c>
      <c r="Q352" s="11"/>
      <c r="S352" s="21">
        <f>IF(P352='Menu tendina'!A$5,0,IF(P352='Menu tendina'!A$4,'4. Telecom lire'!N352/2,IF(P352='Menu tendina'!A$3,'4. Telecom lire'!N352,IF(P352='Menu tendina'!A$2,'4. Telecom lire'!M352,0))))</f>
        <v>1.3</v>
      </c>
    </row>
    <row r="353" spans="1:19" x14ac:dyDescent="0.25">
      <c r="A353" s="9" t="s">
        <v>7621</v>
      </c>
      <c r="B353" s="9" t="s">
        <v>4943</v>
      </c>
      <c r="C353" s="11">
        <v>731</v>
      </c>
      <c r="D353" s="11">
        <v>2791</v>
      </c>
      <c r="E353" s="11">
        <v>356</v>
      </c>
      <c r="F353" s="13">
        <v>10000</v>
      </c>
      <c r="G353" s="14" t="s">
        <v>1548</v>
      </c>
      <c r="H353" s="9" t="s">
        <v>1651</v>
      </c>
      <c r="I353" s="9" t="s">
        <v>797</v>
      </c>
      <c r="J353" s="9"/>
      <c r="K353" s="11" t="s">
        <v>0</v>
      </c>
      <c r="L353" s="252">
        <v>325</v>
      </c>
      <c r="M353" s="21">
        <v>1.3</v>
      </c>
      <c r="N353" s="21">
        <v>0.4</v>
      </c>
      <c r="P353" s="11" t="s">
        <v>4167</v>
      </c>
      <c r="Q353" s="11"/>
      <c r="S353" s="21">
        <f>IF(P353='Menu tendina'!A$5,0,IF(P353='Menu tendina'!A$4,'4. Telecom lire'!N353/2,IF(P353='Menu tendina'!A$3,'4. Telecom lire'!N353,IF(P353='Menu tendina'!A$2,'4. Telecom lire'!M353,0))))</f>
        <v>1.3</v>
      </c>
    </row>
    <row r="354" spans="1:19" x14ac:dyDescent="0.25">
      <c r="A354" s="9" t="s">
        <v>7621</v>
      </c>
      <c r="B354" s="9" t="s">
        <v>4943</v>
      </c>
      <c r="C354" s="11">
        <v>732</v>
      </c>
      <c r="D354" s="11">
        <v>2802</v>
      </c>
      <c r="E354" s="11">
        <v>357</v>
      </c>
      <c r="F354" s="13">
        <v>10000</v>
      </c>
      <c r="G354" s="14" t="s">
        <v>1548</v>
      </c>
      <c r="H354" s="9" t="s">
        <v>1652</v>
      </c>
      <c r="I354" s="9" t="s">
        <v>797</v>
      </c>
      <c r="J354" s="9"/>
      <c r="K354" s="11" t="s">
        <v>0</v>
      </c>
      <c r="L354" s="252">
        <v>455</v>
      </c>
      <c r="M354" s="21">
        <v>1.3</v>
      </c>
      <c r="N354" s="21">
        <v>0.4</v>
      </c>
      <c r="P354" s="11" t="s">
        <v>4167</v>
      </c>
      <c r="Q354" s="11"/>
      <c r="S354" s="21">
        <f>IF(P354='Menu tendina'!A$5,0,IF(P354='Menu tendina'!A$4,'4. Telecom lire'!N354/2,IF(P354='Menu tendina'!A$3,'4. Telecom lire'!N354,IF(P354='Menu tendina'!A$2,'4. Telecom lire'!M354,0))))</f>
        <v>1.3</v>
      </c>
    </row>
    <row r="355" spans="1:19" x14ac:dyDescent="0.25">
      <c r="A355" s="9" t="s">
        <v>7621</v>
      </c>
      <c r="B355" s="9" t="s">
        <v>4943</v>
      </c>
      <c r="C355" s="11">
        <v>733</v>
      </c>
      <c r="D355" s="11">
        <v>2801</v>
      </c>
      <c r="E355" s="11">
        <v>358</v>
      </c>
      <c r="F355" s="13">
        <v>10000</v>
      </c>
      <c r="G355" s="14" t="s">
        <v>1548</v>
      </c>
      <c r="H355" s="9" t="s">
        <v>1653</v>
      </c>
      <c r="I355" s="9" t="s">
        <v>1368</v>
      </c>
      <c r="J355" s="9"/>
      <c r="K355" s="11" t="s">
        <v>0</v>
      </c>
      <c r="L355" s="252">
        <v>455</v>
      </c>
      <c r="M355" s="21">
        <v>1.3</v>
      </c>
      <c r="N355" s="21">
        <v>0.4</v>
      </c>
      <c r="P355" s="11" t="s">
        <v>4167</v>
      </c>
      <c r="Q355" s="11"/>
      <c r="S355" s="21">
        <f>IF(P355='Menu tendina'!A$5,0,IF(P355='Menu tendina'!A$4,'4. Telecom lire'!N355/2,IF(P355='Menu tendina'!A$3,'4. Telecom lire'!N355,IF(P355='Menu tendina'!A$2,'4. Telecom lire'!M355,0))))</f>
        <v>1.3</v>
      </c>
    </row>
    <row r="356" spans="1:19" x14ac:dyDescent="0.25">
      <c r="A356" s="9" t="s">
        <v>7621</v>
      </c>
      <c r="B356" s="9" t="s">
        <v>4943</v>
      </c>
      <c r="C356" s="11">
        <v>734</v>
      </c>
      <c r="D356" s="11">
        <v>2796</v>
      </c>
      <c r="E356" s="11">
        <v>359</v>
      </c>
      <c r="F356" s="13">
        <v>10000</v>
      </c>
      <c r="G356" s="14" t="s">
        <v>1548</v>
      </c>
      <c r="H356" s="9" t="s">
        <v>1644</v>
      </c>
      <c r="I356" s="9" t="s">
        <v>112</v>
      </c>
      <c r="J356" s="9"/>
      <c r="K356" s="11" t="s">
        <v>0</v>
      </c>
      <c r="L356" s="252">
        <v>455</v>
      </c>
      <c r="M356" s="21">
        <v>1.3</v>
      </c>
      <c r="N356" s="21">
        <v>0.4</v>
      </c>
      <c r="P356" s="11" t="s">
        <v>4167</v>
      </c>
      <c r="Q356" s="11"/>
      <c r="S356" s="21">
        <f>IF(P356='Menu tendina'!A$5,0,IF(P356='Menu tendina'!A$4,'4. Telecom lire'!N356/2,IF(P356='Menu tendina'!A$3,'4. Telecom lire'!N356,IF(P356='Menu tendina'!A$2,'4. Telecom lire'!M356,0))))</f>
        <v>1.3</v>
      </c>
    </row>
    <row r="357" spans="1:19" x14ac:dyDescent="0.25">
      <c r="A357" s="9" t="s">
        <v>7621</v>
      </c>
      <c r="B357" s="9" t="s">
        <v>4943</v>
      </c>
      <c r="C357" s="11">
        <v>735</v>
      </c>
      <c r="D357" s="11">
        <v>2798</v>
      </c>
      <c r="E357" s="11">
        <v>360</v>
      </c>
      <c r="F357" s="13">
        <v>10000</v>
      </c>
      <c r="G357" s="14" t="s">
        <v>1548</v>
      </c>
      <c r="H357" s="9" t="s">
        <v>1654</v>
      </c>
      <c r="I357" s="9" t="s">
        <v>112</v>
      </c>
      <c r="J357" s="9"/>
      <c r="K357" s="11" t="s">
        <v>0</v>
      </c>
      <c r="L357" s="252">
        <v>585</v>
      </c>
      <c r="M357" s="21">
        <v>1.3</v>
      </c>
      <c r="N357" s="21">
        <v>0.4</v>
      </c>
      <c r="P357" s="11" t="s">
        <v>4167</v>
      </c>
      <c r="Q357" s="11"/>
      <c r="S357" s="21">
        <f>IF(P357='Menu tendina'!A$5,0,IF(P357='Menu tendina'!A$4,'4. Telecom lire'!N357/2,IF(P357='Menu tendina'!A$3,'4. Telecom lire'!N357,IF(P357='Menu tendina'!A$2,'4. Telecom lire'!M357,0))))</f>
        <v>1.3</v>
      </c>
    </row>
    <row r="358" spans="1:19" x14ac:dyDescent="0.25">
      <c r="A358" s="9" t="s">
        <v>7621</v>
      </c>
      <c r="B358" s="9" t="s">
        <v>4943</v>
      </c>
      <c r="C358" s="11">
        <v>736</v>
      </c>
      <c r="D358" s="11">
        <v>2799</v>
      </c>
      <c r="E358" s="11">
        <v>361</v>
      </c>
      <c r="F358" s="13">
        <v>10000</v>
      </c>
      <c r="G358" s="14" t="s">
        <v>1548</v>
      </c>
      <c r="H358" s="9" t="s">
        <v>1656</v>
      </c>
      <c r="I358" s="9" t="s">
        <v>112</v>
      </c>
      <c r="J358" s="9"/>
      <c r="K358" s="11" t="s">
        <v>0</v>
      </c>
      <c r="L358" s="252">
        <v>585</v>
      </c>
      <c r="M358" s="21">
        <v>1.3</v>
      </c>
      <c r="N358" s="21">
        <v>0.4</v>
      </c>
      <c r="P358" s="11" t="s">
        <v>4167</v>
      </c>
      <c r="Q358" s="11"/>
      <c r="S358" s="21">
        <f>IF(P358='Menu tendina'!A$5,0,IF(P358='Menu tendina'!A$4,'4. Telecom lire'!N358/2,IF(P358='Menu tendina'!A$3,'4. Telecom lire'!N358,IF(P358='Menu tendina'!A$2,'4. Telecom lire'!M358,0))))</f>
        <v>1.3</v>
      </c>
    </row>
    <row r="359" spans="1:19" x14ac:dyDescent="0.25">
      <c r="A359" s="9" t="s">
        <v>7621</v>
      </c>
      <c r="B359" s="9" t="s">
        <v>4943</v>
      </c>
      <c r="C359" s="11">
        <v>737</v>
      </c>
      <c r="D359" s="11">
        <v>2803</v>
      </c>
      <c r="E359" s="11">
        <v>362</v>
      </c>
      <c r="F359" s="13">
        <v>10000</v>
      </c>
      <c r="G359" s="14" t="s">
        <v>1548</v>
      </c>
      <c r="H359" s="9" t="s">
        <v>1657</v>
      </c>
      <c r="I359" s="9" t="s">
        <v>797</v>
      </c>
      <c r="J359" s="9"/>
      <c r="K359" s="11" t="s">
        <v>0</v>
      </c>
      <c r="L359" s="252">
        <v>195</v>
      </c>
      <c r="M359" s="21">
        <v>1.5</v>
      </c>
      <c r="N359" s="21">
        <v>0.6</v>
      </c>
      <c r="P359" s="11" t="s">
        <v>4167</v>
      </c>
      <c r="Q359" s="11"/>
      <c r="S359" s="21">
        <f>IF(P359='Menu tendina'!A$5,0,IF(P359='Menu tendina'!A$4,'4. Telecom lire'!N359/2,IF(P359='Menu tendina'!A$3,'4. Telecom lire'!N359,IF(P359='Menu tendina'!A$2,'4. Telecom lire'!M359,0))))</f>
        <v>1.5</v>
      </c>
    </row>
    <row r="360" spans="1:19" x14ac:dyDescent="0.25">
      <c r="A360" s="9" t="s">
        <v>7621</v>
      </c>
      <c r="B360" s="9" t="s">
        <v>4943</v>
      </c>
      <c r="C360" s="11">
        <v>738</v>
      </c>
      <c r="D360" s="11">
        <v>2807</v>
      </c>
      <c r="E360" s="11">
        <v>363</v>
      </c>
      <c r="F360" s="13">
        <v>10000</v>
      </c>
      <c r="G360" s="14" t="s">
        <v>1548</v>
      </c>
      <c r="H360" s="9" t="s">
        <v>1658</v>
      </c>
      <c r="I360" s="9" t="s">
        <v>797</v>
      </c>
      <c r="J360" s="9"/>
      <c r="K360" s="11" t="s">
        <v>0</v>
      </c>
      <c r="L360" s="252">
        <v>585</v>
      </c>
      <c r="M360" s="21">
        <v>1.3</v>
      </c>
      <c r="N360" s="21">
        <v>0.4</v>
      </c>
      <c r="P360" s="11" t="s">
        <v>4167</v>
      </c>
      <c r="Q360" s="11"/>
      <c r="S360" s="21">
        <f>IF(P360='Menu tendina'!A$5,0,IF(P360='Menu tendina'!A$4,'4. Telecom lire'!N360/2,IF(P360='Menu tendina'!A$3,'4. Telecom lire'!N360,IF(P360='Menu tendina'!A$2,'4. Telecom lire'!M360,0))))</f>
        <v>1.3</v>
      </c>
    </row>
    <row r="361" spans="1:19" x14ac:dyDescent="0.25">
      <c r="A361" s="9" t="s">
        <v>7621</v>
      </c>
      <c r="B361" s="9" t="s">
        <v>4943</v>
      </c>
      <c r="C361" s="11">
        <v>739</v>
      </c>
      <c r="D361" s="11">
        <v>2793</v>
      </c>
      <c r="E361" s="11">
        <v>364</v>
      </c>
      <c r="F361" s="13">
        <v>10000</v>
      </c>
      <c r="G361" s="14" t="s">
        <v>1548</v>
      </c>
      <c r="H361" s="9" t="s">
        <v>1659</v>
      </c>
      <c r="I361" s="9" t="s">
        <v>1368</v>
      </c>
      <c r="J361" s="9"/>
      <c r="K361" s="11" t="s">
        <v>0</v>
      </c>
      <c r="L361" s="252">
        <v>390</v>
      </c>
      <c r="M361" s="21">
        <v>1.3</v>
      </c>
      <c r="N361" s="21">
        <v>0.4</v>
      </c>
      <c r="P361" s="11" t="s">
        <v>4167</v>
      </c>
      <c r="Q361" s="11"/>
      <c r="S361" s="21">
        <f>IF(P361='Menu tendina'!A$5,0,IF(P361='Menu tendina'!A$4,'4. Telecom lire'!N361/2,IF(P361='Menu tendina'!A$3,'4. Telecom lire'!N361,IF(P361='Menu tendina'!A$2,'4. Telecom lire'!M361,0))))</f>
        <v>1.3</v>
      </c>
    </row>
    <row r="362" spans="1:19" x14ac:dyDescent="0.25">
      <c r="A362" s="9" t="s">
        <v>7621</v>
      </c>
      <c r="B362" s="9" t="s">
        <v>4943</v>
      </c>
      <c r="C362" s="11">
        <v>740</v>
      </c>
      <c r="D362" s="11">
        <v>2806</v>
      </c>
      <c r="E362" s="11">
        <v>365</v>
      </c>
      <c r="F362" s="13">
        <v>10000</v>
      </c>
      <c r="G362" s="14" t="s">
        <v>1548</v>
      </c>
      <c r="H362" s="9" t="s">
        <v>1660</v>
      </c>
      <c r="I362" s="9" t="s">
        <v>112</v>
      </c>
      <c r="J362" s="9"/>
      <c r="K362" s="11" t="s">
        <v>0</v>
      </c>
      <c r="L362" s="252">
        <v>585</v>
      </c>
      <c r="M362" s="21">
        <v>1.3</v>
      </c>
      <c r="N362" s="21">
        <v>0.4</v>
      </c>
      <c r="P362" s="11" t="s">
        <v>4167</v>
      </c>
      <c r="Q362" s="11"/>
      <c r="S362" s="21">
        <f>IF(P362='Menu tendina'!A$5,0,IF(P362='Menu tendina'!A$4,'4. Telecom lire'!N362/2,IF(P362='Menu tendina'!A$3,'4. Telecom lire'!N362,IF(P362='Menu tendina'!A$2,'4. Telecom lire'!M362,0))))</f>
        <v>1.3</v>
      </c>
    </row>
    <row r="363" spans="1:19" x14ac:dyDescent="0.25">
      <c r="A363" s="9" t="s">
        <v>7621</v>
      </c>
      <c r="B363" s="9" t="s">
        <v>4943</v>
      </c>
      <c r="C363" s="11">
        <v>741</v>
      </c>
      <c r="D363" s="11">
        <v>2792</v>
      </c>
      <c r="E363" s="11">
        <v>366</v>
      </c>
      <c r="F363" s="13">
        <v>10000</v>
      </c>
      <c r="G363" s="14" t="s">
        <v>1548</v>
      </c>
      <c r="H363" s="9" t="s">
        <v>1662</v>
      </c>
      <c r="I363" s="9" t="s">
        <v>1368</v>
      </c>
      <c r="J363" s="9"/>
      <c r="K363" s="11" t="s">
        <v>0</v>
      </c>
      <c r="L363" s="252">
        <v>195</v>
      </c>
      <c r="M363" s="21">
        <v>1.5</v>
      </c>
      <c r="N363" s="21">
        <v>0.6</v>
      </c>
      <c r="P363" s="11" t="s">
        <v>4167</v>
      </c>
      <c r="Q363" s="11"/>
      <c r="S363" s="21">
        <f>IF(P363='Menu tendina'!A$5,0,IF(P363='Menu tendina'!A$4,'4. Telecom lire'!N363/2,IF(P363='Menu tendina'!A$3,'4. Telecom lire'!N363,IF(P363='Menu tendina'!A$2,'4. Telecom lire'!M363,0))))</f>
        <v>1.5</v>
      </c>
    </row>
    <row r="364" spans="1:19" x14ac:dyDescent="0.25">
      <c r="A364" s="9" t="s">
        <v>7621</v>
      </c>
      <c r="B364" s="9" t="s">
        <v>4943</v>
      </c>
      <c r="C364" s="11">
        <v>742</v>
      </c>
      <c r="D364" s="11">
        <v>2808</v>
      </c>
      <c r="E364" s="11">
        <v>367</v>
      </c>
      <c r="F364" s="13">
        <v>10000</v>
      </c>
      <c r="G364" s="14" t="s">
        <v>1663</v>
      </c>
      <c r="H364" s="9" t="s">
        <v>1664</v>
      </c>
      <c r="I364" s="9" t="s">
        <v>1368</v>
      </c>
      <c r="J364" s="9"/>
      <c r="K364" s="11" t="s">
        <v>0</v>
      </c>
      <c r="L364" s="252">
        <v>455</v>
      </c>
      <c r="M364" s="21">
        <v>1.3</v>
      </c>
      <c r="N364" s="21">
        <v>0.4</v>
      </c>
      <c r="P364" s="11" t="s">
        <v>4167</v>
      </c>
      <c r="Q364" s="11"/>
      <c r="S364" s="21">
        <f>IF(P364='Menu tendina'!A$5,0,IF(P364='Menu tendina'!A$4,'4. Telecom lire'!N364/2,IF(P364='Menu tendina'!A$3,'4. Telecom lire'!N364,IF(P364='Menu tendina'!A$2,'4. Telecom lire'!M364,0))))</f>
        <v>1.3</v>
      </c>
    </row>
    <row r="365" spans="1:19" x14ac:dyDescent="0.25">
      <c r="A365" s="9" t="s">
        <v>7621</v>
      </c>
      <c r="B365" s="9" t="s">
        <v>4943</v>
      </c>
      <c r="C365" s="11">
        <v>743</v>
      </c>
      <c r="D365" s="11">
        <v>2810</v>
      </c>
      <c r="E365" s="11">
        <v>368</v>
      </c>
      <c r="F365" s="13">
        <v>10000</v>
      </c>
      <c r="G365" s="14" t="s">
        <v>1663</v>
      </c>
      <c r="H365" s="9" t="s">
        <v>1665</v>
      </c>
      <c r="I365" s="9" t="s">
        <v>1368</v>
      </c>
      <c r="J365" s="9"/>
      <c r="K365" s="11" t="s">
        <v>0</v>
      </c>
      <c r="L365" s="252">
        <v>455</v>
      </c>
      <c r="M365" s="21">
        <v>1.3</v>
      </c>
      <c r="N365" s="21">
        <v>0.4</v>
      </c>
      <c r="P365" s="11" t="s">
        <v>4167</v>
      </c>
      <c r="Q365" s="11"/>
      <c r="S365" s="21">
        <f>IF(P365='Menu tendina'!A$5,0,IF(P365='Menu tendina'!A$4,'4. Telecom lire'!N365/2,IF(P365='Menu tendina'!A$3,'4. Telecom lire'!N365,IF(P365='Menu tendina'!A$2,'4. Telecom lire'!M365,0))))</f>
        <v>1.3</v>
      </c>
    </row>
    <row r="366" spans="1:19" x14ac:dyDescent="0.25">
      <c r="A366" s="9" t="s">
        <v>7621</v>
      </c>
      <c r="B366" s="9" t="s">
        <v>4943</v>
      </c>
      <c r="C366" s="11">
        <v>744</v>
      </c>
      <c r="D366" s="11">
        <v>2811</v>
      </c>
      <c r="E366" s="11">
        <v>369</v>
      </c>
      <c r="F366" s="13">
        <v>10000</v>
      </c>
      <c r="G366" s="14" t="s">
        <v>1663</v>
      </c>
      <c r="H366" s="9" t="s">
        <v>1666</v>
      </c>
      <c r="I366" s="9" t="s">
        <v>797</v>
      </c>
      <c r="J366" s="9"/>
      <c r="K366" s="11" t="s">
        <v>0</v>
      </c>
      <c r="L366" s="252">
        <v>585</v>
      </c>
      <c r="M366" s="21">
        <v>1.3</v>
      </c>
      <c r="N366" s="21">
        <v>0.4</v>
      </c>
      <c r="P366" s="11" t="s">
        <v>4167</v>
      </c>
      <c r="Q366" s="11"/>
      <c r="S366" s="21">
        <f>IF(P366='Menu tendina'!A$5,0,IF(P366='Menu tendina'!A$4,'4. Telecom lire'!N366/2,IF(P366='Menu tendina'!A$3,'4. Telecom lire'!N366,IF(P366='Menu tendina'!A$2,'4. Telecom lire'!M366,0))))</f>
        <v>1.3</v>
      </c>
    </row>
    <row r="367" spans="1:19" x14ac:dyDescent="0.25">
      <c r="A367" s="9" t="s">
        <v>7621</v>
      </c>
      <c r="B367" s="9" t="s">
        <v>4943</v>
      </c>
      <c r="C367" s="11">
        <v>745</v>
      </c>
      <c r="D367" s="11">
        <v>2809</v>
      </c>
      <c r="E367" s="11">
        <v>370</v>
      </c>
      <c r="F367" s="13">
        <v>10000</v>
      </c>
      <c r="G367" s="14" t="s">
        <v>1663</v>
      </c>
      <c r="H367" s="9" t="s">
        <v>1668</v>
      </c>
      <c r="I367" s="9" t="s">
        <v>1368</v>
      </c>
      <c r="J367" s="9"/>
      <c r="K367" s="11" t="s">
        <v>0</v>
      </c>
      <c r="L367" s="252">
        <v>455</v>
      </c>
      <c r="M367" s="21">
        <v>1.3</v>
      </c>
      <c r="N367" s="21">
        <v>0.4</v>
      </c>
      <c r="P367" s="11" t="s">
        <v>4167</v>
      </c>
      <c r="Q367" s="11"/>
      <c r="S367" s="21">
        <f>IF(P367='Menu tendina'!A$5,0,IF(P367='Menu tendina'!A$4,'4. Telecom lire'!N367/2,IF(P367='Menu tendina'!A$3,'4. Telecom lire'!N367,IF(P367='Menu tendina'!A$2,'4. Telecom lire'!M367,0))))</f>
        <v>1.3</v>
      </c>
    </row>
    <row r="368" spans="1:19" x14ac:dyDescent="0.25">
      <c r="A368" s="9" t="s">
        <v>7621</v>
      </c>
      <c r="B368" s="9" t="s">
        <v>4943</v>
      </c>
      <c r="C368" s="11">
        <v>746</v>
      </c>
      <c r="D368" s="11">
        <v>2812</v>
      </c>
      <c r="E368" s="11">
        <v>371</v>
      </c>
      <c r="F368" s="13">
        <v>10000</v>
      </c>
      <c r="G368" s="14" t="s">
        <v>1663</v>
      </c>
      <c r="H368" s="9" t="s">
        <v>1669</v>
      </c>
      <c r="I368" s="9" t="s">
        <v>797</v>
      </c>
      <c r="J368" s="9"/>
      <c r="K368" s="11" t="s">
        <v>0</v>
      </c>
      <c r="L368" s="252">
        <v>390</v>
      </c>
      <c r="M368" s="21">
        <v>1.3</v>
      </c>
      <c r="N368" s="21">
        <v>0.4</v>
      </c>
      <c r="P368" s="11" t="s">
        <v>4167</v>
      </c>
      <c r="Q368" s="11"/>
      <c r="S368" s="21">
        <f>IF(P368='Menu tendina'!A$5,0,IF(P368='Menu tendina'!A$4,'4. Telecom lire'!N368/2,IF(P368='Menu tendina'!A$3,'4. Telecom lire'!N368,IF(P368='Menu tendina'!A$2,'4. Telecom lire'!M368,0))))</f>
        <v>1.3</v>
      </c>
    </row>
    <row r="369" spans="1:19" x14ac:dyDescent="0.25">
      <c r="A369" s="9" t="s">
        <v>7621</v>
      </c>
      <c r="B369" s="9" t="s">
        <v>4943</v>
      </c>
      <c r="C369" s="11">
        <v>747</v>
      </c>
      <c r="D369" s="11">
        <v>2813</v>
      </c>
      <c r="E369" s="11">
        <v>318</v>
      </c>
      <c r="F369" s="13">
        <v>5000</v>
      </c>
      <c r="G369" s="14" t="s">
        <v>1663</v>
      </c>
      <c r="H369" s="9" t="s">
        <v>1671</v>
      </c>
      <c r="I369" s="9" t="s">
        <v>112</v>
      </c>
      <c r="J369" s="9"/>
      <c r="K369" s="11" t="s">
        <v>0</v>
      </c>
      <c r="L369" s="252">
        <v>5500</v>
      </c>
      <c r="M369" s="21">
        <v>1</v>
      </c>
      <c r="N369" s="21">
        <v>0.2</v>
      </c>
      <c r="P369" s="11" t="s">
        <v>4167</v>
      </c>
      <c r="Q369" s="11"/>
      <c r="S369" s="21">
        <f>IF(P369='Menu tendina'!A$5,0,IF(P369='Menu tendina'!A$4,'4. Telecom lire'!N369/2,IF(P369='Menu tendina'!A$3,'4. Telecom lire'!N369,IF(P369='Menu tendina'!A$2,'4. Telecom lire'!M369,0))))</f>
        <v>1</v>
      </c>
    </row>
    <row r="370" spans="1:19" x14ac:dyDescent="0.25">
      <c r="A370" s="9" t="s">
        <v>7621</v>
      </c>
      <c r="B370" s="9" t="s">
        <v>4943</v>
      </c>
      <c r="C370" s="11">
        <v>748</v>
      </c>
      <c r="D370" s="11">
        <v>2814</v>
      </c>
      <c r="E370" s="11">
        <v>320</v>
      </c>
      <c r="F370" s="13">
        <v>15000</v>
      </c>
      <c r="G370" s="14" t="s">
        <v>1663</v>
      </c>
      <c r="H370" s="9" t="s">
        <v>1672</v>
      </c>
      <c r="I370" s="9" t="s">
        <v>1368</v>
      </c>
      <c r="J370" s="9"/>
      <c r="K370" s="11" t="s">
        <v>0</v>
      </c>
      <c r="L370" s="252">
        <v>500</v>
      </c>
      <c r="M370" s="21">
        <v>1.2</v>
      </c>
      <c r="N370" s="21">
        <v>0.4</v>
      </c>
      <c r="P370" s="11" t="s">
        <v>4167</v>
      </c>
      <c r="Q370" s="11"/>
      <c r="S370" s="21">
        <f>IF(P370='Menu tendina'!A$5,0,IF(P370='Menu tendina'!A$4,'4. Telecom lire'!N370/2,IF(P370='Menu tendina'!A$3,'4. Telecom lire'!N370,IF(P370='Menu tendina'!A$2,'4. Telecom lire'!M370,0))))</f>
        <v>1.2</v>
      </c>
    </row>
    <row r="371" spans="1:19" x14ac:dyDescent="0.25">
      <c r="A371" s="9" t="s">
        <v>7621</v>
      </c>
      <c r="B371" s="9" t="s">
        <v>4943</v>
      </c>
      <c r="C371" s="11">
        <v>749</v>
      </c>
      <c r="D371" s="11">
        <v>2818</v>
      </c>
      <c r="E371" s="11">
        <v>381</v>
      </c>
      <c r="F371" s="13">
        <v>10000</v>
      </c>
      <c r="G371" s="14" t="s">
        <v>1663</v>
      </c>
      <c r="H371" s="9" t="s">
        <v>1798</v>
      </c>
      <c r="I371" s="9" t="s">
        <v>797</v>
      </c>
      <c r="J371" s="9"/>
      <c r="K371" s="11" t="s">
        <v>0</v>
      </c>
      <c r="L371" s="252">
        <v>240</v>
      </c>
      <c r="M371" s="21">
        <v>1.3</v>
      </c>
      <c r="N371" s="21">
        <v>0.6</v>
      </c>
      <c r="P371" s="11" t="s">
        <v>4167</v>
      </c>
      <c r="Q371" s="11"/>
      <c r="S371" s="21">
        <f>IF(P371='Menu tendina'!A$5,0,IF(P371='Menu tendina'!A$4,'4. Telecom lire'!N371/2,IF(P371='Menu tendina'!A$3,'4. Telecom lire'!N371,IF(P371='Menu tendina'!A$2,'4. Telecom lire'!M371,0))))</f>
        <v>1.3</v>
      </c>
    </row>
    <row r="372" spans="1:19" x14ac:dyDescent="0.25">
      <c r="A372" s="9" t="s">
        <v>7621</v>
      </c>
      <c r="B372" s="9" t="s">
        <v>4943</v>
      </c>
      <c r="C372" s="11">
        <v>750</v>
      </c>
      <c r="D372" s="11">
        <v>2830</v>
      </c>
      <c r="E372" s="11">
        <v>382</v>
      </c>
      <c r="F372" s="13">
        <v>5000</v>
      </c>
      <c r="G372" s="14" t="s">
        <v>1663</v>
      </c>
      <c r="H372" s="9" t="s">
        <v>1673</v>
      </c>
      <c r="I372" s="9" t="s">
        <v>797</v>
      </c>
      <c r="J372" s="9"/>
      <c r="K372" s="11" t="s">
        <v>0</v>
      </c>
      <c r="L372" s="252">
        <v>130</v>
      </c>
      <c r="M372" s="21">
        <v>1.3</v>
      </c>
      <c r="N372" s="21">
        <v>0.6</v>
      </c>
      <c r="P372" s="11" t="s">
        <v>4167</v>
      </c>
      <c r="Q372" s="11"/>
      <c r="S372" s="21">
        <f>IF(P372='Menu tendina'!A$5,0,IF(P372='Menu tendina'!A$4,'4. Telecom lire'!N372/2,IF(P372='Menu tendina'!A$3,'4. Telecom lire'!N372,IF(P372='Menu tendina'!A$2,'4. Telecom lire'!M372,0))))</f>
        <v>1.3</v>
      </c>
    </row>
    <row r="373" spans="1:19" x14ac:dyDescent="0.25">
      <c r="A373" s="9" t="s">
        <v>7621</v>
      </c>
      <c r="B373" s="9" t="s">
        <v>4943</v>
      </c>
      <c r="C373" s="11">
        <v>751</v>
      </c>
      <c r="D373" s="11">
        <v>2816</v>
      </c>
      <c r="E373" s="11">
        <v>383</v>
      </c>
      <c r="F373" s="13">
        <v>5000</v>
      </c>
      <c r="G373" s="14" t="s">
        <v>1663</v>
      </c>
      <c r="H373" s="9" t="s">
        <v>1674</v>
      </c>
      <c r="I373" s="9" t="s">
        <v>1368</v>
      </c>
      <c r="J373" s="9"/>
      <c r="K373" s="11" t="s">
        <v>0</v>
      </c>
      <c r="L373" s="252">
        <v>1100</v>
      </c>
      <c r="M373" s="21">
        <v>1</v>
      </c>
      <c r="N373" s="21">
        <v>0.2</v>
      </c>
      <c r="P373" s="11" t="s">
        <v>4167</v>
      </c>
      <c r="Q373" s="11"/>
      <c r="S373" s="21">
        <f>IF(P373='Menu tendina'!A$5,0,IF(P373='Menu tendina'!A$4,'4. Telecom lire'!N373/2,IF(P373='Menu tendina'!A$3,'4. Telecom lire'!N373,IF(P373='Menu tendina'!A$2,'4. Telecom lire'!M373,0))))</f>
        <v>1</v>
      </c>
    </row>
    <row r="374" spans="1:19" x14ac:dyDescent="0.25">
      <c r="A374" s="9" t="s">
        <v>7621</v>
      </c>
      <c r="B374" s="9" t="s">
        <v>4943</v>
      </c>
      <c r="C374" s="11">
        <v>752</v>
      </c>
      <c r="D374" s="11">
        <v>2827</v>
      </c>
      <c r="E374" s="11">
        <v>384</v>
      </c>
      <c r="F374" s="13">
        <v>5000</v>
      </c>
      <c r="G374" s="14" t="s">
        <v>1663</v>
      </c>
      <c r="H374" s="9" t="s">
        <v>1675</v>
      </c>
      <c r="I374" s="9" t="s">
        <v>1368</v>
      </c>
      <c r="J374" s="9"/>
      <c r="K374" s="11" t="s">
        <v>0</v>
      </c>
      <c r="L374" s="252">
        <v>110</v>
      </c>
      <c r="M374" s="21">
        <v>1.3</v>
      </c>
      <c r="N374" s="21">
        <v>0.6</v>
      </c>
      <c r="P374" s="11" t="s">
        <v>4167</v>
      </c>
      <c r="Q374" s="11"/>
      <c r="S374" s="21">
        <f>IF(P374='Menu tendina'!A$5,0,IF(P374='Menu tendina'!A$4,'4. Telecom lire'!N374/2,IF(P374='Menu tendina'!A$3,'4. Telecom lire'!N374,IF(P374='Menu tendina'!A$2,'4. Telecom lire'!M374,0))))</f>
        <v>1.3</v>
      </c>
    </row>
    <row r="375" spans="1:19" x14ac:dyDescent="0.25">
      <c r="A375" s="9" t="s">
        <v>7621</v>
      </c>
      <c r="B375" s="9" t="s">
        <v>4943</v>
      </c>
      <c r="C375" s="11">
        <v>753</v>
      </c>
      <c r="D375" s="11">
        <v>2819</v>
      </c>
      <c r="E375" s="11">
        <v>385</v>
      </c>
      <c r="F375" s="13">
        <v>5000</v>
      </c>
      <c r="G375" s="14" t="s">
        <v>1663</v>
      </c>
      <c r="H375" s="9" t="s">
        <v>1677</v>
      </c>
      <c r="I375" s="9" t="s">
        <v>1368</v>
      </c>
      <c r="J375" s="9"/>
      <c r="K375" s="11" t="s">
        <v>0</v>
      </c>
      <c r="L375" s="252">
        <v>240</v>
      </c>
      <c r="M375" s="21">
        <v>1.2</v>
      </c>
      <c r="N375" s="21">
        <v>0.6</v>
      </c>
      <c r="P375" s="11" t="s">
        <v>4167</v>
      </c>
      <c r="Q375" s="11"/>
      <c r="S375" s="21">
        <f>IF(P375='Menu tendina'!A$5,0,IF(P375='Menu tendina'!A$4,'4. Telecom lire'!N375/2,IF(P375='Menu tendina'!A$3,'4. Telecom lire'!N375,IF(P375='Menu tendina'!A$2,'4. Telecom lire'!M375,0))))</f>
        <v>1.2</v>
      </c>
    </row>
    <row r="376" spans="1:19" x14ac:dyDescent="0.25">
      <c r="A376" s="9" t="s">
        <v>7621</v>
      </c>
      <c r="B376" s="9" t="s">
        <v>4943</v>
      </c>
      <c r="C376" s="11">
        <v>754</v>
      </c>
      <c r="D376" s="11">
        <v>2815</v>
      </c>
      <c r="E376" s="11">
        <v>386</v>
      </c>
      <c r="F376" s="13">
        <v>5000</v>
      </c>
      <c r="G376" s="14" t="s">
        <v>1663</v>
      </c>
      <c r="H376" s="9" t="s">
        <v>1678</v>
      </c>
      <c r="I376" s="9" t="s">
        <v>797</v>
      </c>
      <c r="J376" s="9"/>
      <c r="K376" s="11" t="s">
        <v>0</v>
      </c>
      <c r="L376" s="252">
        <v>130</v>
      </c>
      <c r="M376" s="21">
        <v>1.3</v>
      </c>
      <c r="N376" s="21">
        <v>0.6</v>
      </c>
      <c r="P376" s="11" t="s">
        <v>4167</v>
      </c>
      <c r="Q376" s="11"/>
      <c r="S376" s="21">
        <f>IF(P376='Menu tendina'!A$5,0,IF(P376='Menu tendina'!A$4,'4. Telecom lire'!N376/2,IF(P376='Menu tendina'!A$3,'4. Telecom lire'!N376,IF(P376='Menu tendina'!A$2,'4. Telecom lire'!M376,0))))</f>
        <v>1.3</v>
      </c>
    </row>
    <row r="377" spans="1:19" x14ac:dyDescent="0.25">
      <c r="A377" s="9" t="s">
        <v>7621</v>
      </c>
      <c r="B377" s="9" t="s">
        <v>4943</v>
      </c>
      <c r="C377" s="11">
        <v>755</v>
      </c>
      <c r="D377" s="11">
        <v>2822</v>
      </c>
      <c r="E377" s="11">
        <v>387</v>
      </c>
      <c r="F377" s="13">
        <v>10000</v>
      </c>
      <c r="G377" s="14" t="s">
        <v>1663</v>
      </c>
      <c r="H377" s="9" t="s">
        <v>1680</v>
      </c>
      <c r="I377" s="9" t="s">
        <v>1368</v>
      </c>
      <c r="J377" s="9"/>
      <c r="K377" s="11" t="s">
        <v>0</v>
      </c>
      <c r="L377" s="252">
        <v>1040</v>
      </c>
      <c r="M377" s="21">
        <v>1.2</v>
      </c>
      <c r="N377" s="21">
        <v>0.2</v>
      </c>
      <c r="P377" s="11" t="s">
        <v>4167</v>
      </c>
      <c r="Q377" s="11"/>
      <c r="S377" s="21">
        <f>IF(P377='Menu tendina'!A$5,0,IF(P377='Menu tendina'!A$4,'4. Telecom lire'!N377/2,IF(P377='Menu tendina'!A$3,'4. Telecom lire'!N377,IF(P377='Menu tendina'!A$2,'4. Telecom lire'!M377,0))))</f>
        <v>1.2</v>
      </c>
    </row>
    <row r="378" spans="1:19" x14ac:dyDescent="0.25">
      <c r="A378" s="9" t="s">
        <v>7621</v>
      </c>
      <c r="B378" s="9" t="s">
        <v>4943</v>
      </c>
      <c r="C378" s="11">
        <v>756</v>
      </c>
      <c r="D378" s="11">
        <v>2821</v>
      </c>
      <c r="E378" s="11">
        <v>388</v>
      </c>
      <c r="F378" s="13">
        <v>5000</v>
      </c>
      <c r="G378" s="14" t="s">
        <v>1663</v>
      </c>
      <c r="H378" s="9" t="s">
        <v>1682</v>
      </c>
      <c r="I378" s="9" t="s">
        <v>1368</v>
      </c>
      <c r="J378" s="9"/>
      <c r="K378" s="11" t="s">
        <v>0</v>
      </c>
      <c r="L378" s="252">
        <v>390</v>
      </c>
      <c r="M378" s="21">
        <v>1.2</v>
      </c>
      <c r="N378" s="21">
        <v>0.4</v>
      </c>
      <c r="P378" s="11" t="s">
        <v>4167</v>
      </c>
      <c r="Q378" s="11"/>
      <c r="S378" s="21">
        <f>IF(P378='Menu tendina'!A$5,0,IF(P378='Menu tendina'!A$4,'4. Telecom lire'!N378/2,IF(P378='Menu tendina'!A$3,'4. Telecom lire'!N378,IF(P378='Menu tendina'!A$2,'4. Telecom lire'!M378,0))))</f>
        <v>1.2</v>
      </c>
    </row>
    <row r="379" spans="1:19" x14ac:dyDescent="0.25">
      <c r="A379" s="9" t="s">
        <v>7621</v>
      </c>
      <c r="B379" s="9" t="s">
        <v>4943</v>
      </c>
      <c r="C379" s="11">
        <v>757</v>
      </c>
      <c r="D379" s="11">
        <v>2824</v>
      </c>
      <c r="E379" s="11">
        <v>231</v>
      </c>
      <c r="F379" s="13">
        <v>10000</v>
      </c>
      <c r="G379" s="14" t="s">
        <v>1663</v>
      </c>
      <c r="H379" s="9" t="s">
        <v>1534</v>
      </c>
      <c r="I379" s="9" t="s">
        <v>797</v>
      </c>
      <c r="J379" s="9"/>
      <c r="K379" s="11" t="s">
        <v>0</v>
      </c>
      <c r="L379" s="252">
        <v>210</v>
      </c>
      <c r="M379" s="21">
        <v>1.3</v>
      </c>
      <c r="N379" s="21">
        <v>0.6</v>
      </c>
      <c r="P379" s="11" t="s">
        <v>4167</v>
      </c>
      <c r="Q379" s="11"/>
      <c r="S379" s="21">
        <f>IF(P379='Menu tendina'!A$5,0,IF(P379='Menu tendina'!A$4,'4. Telecom lire'!N379/2,IF(P379='Menu tendina'!A$3,'4. Telecom lire'!N379,IF(P379='Menu tendina'!A$2,'4. Telecom lire'!M379,0))))</f>
        <v>1.3</v>
      </c>
    </row>
    <row r="380" spans="1:19" x14ac:dyDescent="0.25">
      <c r="A380" s="9" t="s">
        <v>7621</v>
      </c>
      <c r="B380" s="9" t="s">
        <v>4943</v>
      </c>
      <c r="C380" s="11">
        <v>758</v>
      </c>
      <c r="D380" s="11">
        <v>2825</v>
      </c>
      <c r="E380" s="11">
        <v>232</v>
      </c>
      <c r="F380" s="13">
        <v>10000</v>
      </c>
      <c r="G380" s="14" t="s">
        <v>1663</v>
      </c>
      <c r="H380" s="9" t="s">
        <v>1534</v>
      </c>
      <c r="I380" s="9" t="s">
        <v>797</v>
      </c>
      <c r="J380" s="9"/>
      <c r="K380" s="11" t="s">
        <v>0</v>
      </c>
      <c r="L380" s="252">
        <v>585</v>
      </c>
      <c r="M380" s="21">
        <v>1.2</v>
      </c>
      <c r="N380" s="21">
        <v>0.4</v>
      </c>
      <c r="P380" s="11" t="s">
        <v>4167</v>
      </c>
      <c r="Q380" s="11"/>
      <c r="S380" s="21">
        <f>IF(P380='Menu tendina'!A$5,0,IF(P380='Menu tendina'!A$4,'4. Telecom lire'!N380/2,IF(P380='Menu tendina'!A$3,'4. Telecom lire'!N380,IF(P380='Menu tendina'!A$2,'4. Telecom lire'!M380,0))))</f>
        <v>1.2</v>
      </c>
    </row>
    <row r="381" spans="1:19" x14ac:dyDescent="0.25">
      <c r="A381" s="9" t="s">
        <v>7621</v>
      </c>
      <c r="B381" s="9" t="s">
        <v>4943</v>
      </c>
      <c r="C381" s="11">
        <v>759</v>
      </c>
      <c r="D381" s="11">
        <v>2835</v>
      </c>
      <c r="E381" s="11">
        <v>227</v>
      </c>
      <c r="F381" s="13">
        <v>5000</v>
      </c>
      <c r="G381" s="14" t="s">
        <v>1663</v>
      </c>
      <c r="H381" s="9" t="s">
        <v>1683</v>
      </c>
      <c r="I381" s="9" t="s">
        <v>112</v>
      </c>
      <c r="J381" s="9"/>
      <c r="K381" s="11" t="s">
        <v>0</v>
      </c>
      <c r="L381" s="252">
        <v>5000</v>
      </c>
      <c r="M381" s="21">
        <v>1</v>
      </c>
      <c r="N381" s="21">
        <v>0.2</v>
      </c>
      <c r="P381" s="11" t="s">
        <v>4167</v>
      </c>
      <c r="Q381" s="11"/>
      <c r="S381" s="21">
        <f>IF(P381='Menu tendina'!A$5,0,IF(P381='Menu tendina'!A$4,'4. Telecom lire'!N381/2,IF(P381='Menu tendina'!A$3,'4. Telecom lire'!N381,IF(P381='Menu tendina'!A$2,'4. Telecom lire'!M381,0))))</f>
        <v>1</v>
      </c>
    </row>
    <row r="382" spans="1:19" x14ac:dyDescent="0.25">
      <c r="A382" s="9" t="s">
        <v>7621</v>
      </c>
      <c r="B382" s="9" t="s">
        <v>4943</v>
      </c>
      <c r="C382" s="11">
        <v>760</v>
      </c>
      <c r="D382" s="11">
        <v>2836</v>
      </c>
      <c r="E382" s="11">
        <v>228</v>
      </c>
      <c r="F382" s="13">
        <v>10000</v>
      </c>
      <c r="G382" s="14" t="s">
        <v>1663</v>
      </c>
      <c r="H382" s="9" t="s">
        <v>1684</v>
      </c>
      <c r="I382" s="9" t="s">
        <v>112</v>
      </c>
      <c r="J382" s="9"/>
      <c r="K382" s="11" t="s">
        <v>0</v>
      </c>
      <c r="L382" s="252">
        <v>5000</v>
      </c>
      <c r="M382" s="21">
        <v>1</v>
      </c>
      <c r="N382" s="21">
        <v>0.2</v>
      </c>
      <c r="P382" s="11" t="s">
        <v>4167</v>
      </c>
      <c r="Q382" s="11"/>
      <c r="S382" s="21">
        <f>IF(P382='Menu tendina'!A$5,0,IF(P382='Menu tendina'!A$4,'4. Telecom lire'!N382/2,IF(P382='Menu tendina'!A$3,'4. Telecom lire'!N382,IF(P382='Menu tendina'!A$2,'4. Telecom lire'!M382,0))))</f>
        <v>1</v>
      </c>
    </row>
    <row r="383" spans="1:19" x14ac:dyDescent="0.25">
      <c r="A383" s="9" t="s">
        <v>7621</v>
      </c>
      <c r="B383" s="9" t="s">
        <v>4943</v>
      </c>
      <c r="C383" s="11">
        <v>761</v>
      </c>
      <c r="D383" s="11">
        <v>2837</v>
      </c>
      <c r="E383" s="11">
        <v>229</v>
      </c>
      <c r="F383" s="13">
        <v>15000</v>
      </c>
      <c r="G383" s="14" t="s">
        <v>1663</v>
      </c>
      <c r="H383" s="9" t="s">
        <v>1685</v>
      </c>
      <c r="I383" s="9" t="s">
        <v>1368</v>
      </c>
      <c r="J383" s="9"/>
      <c r="K383" s="11" t="s">
        <v>0</v>
      </c>
      <c r="L383" s="252">
        <v>500</v>
      </c>
      <c r="M383" s="21">
        <v>1.3</v>
      </c>
      <c r="N383" s="21">
        <v>0.4</v>
      </c>
      <c r="P383" s="11" t="s">
        <v>4167</v>
      </c>
      <c r="Q383" s="11"/>
      <c r="S383" s="21">
        <f>IF(P383='Menu tendina'!A$5,0,IF(P383='Menu tendina'!A$4,'4. Telecom lire'!N383/2,IF(P383='Menu tendina'!A$3,'4. Telecom lire'!N383,IF(P383='Menu tendina'!A$2,'4. Telecom lire'!M383,0))))</f>
        <v>1.3</v>
      </c>
    </row>
    <row r="384" spans="1:19" x14ac:dyDescent="0.25">
      <c r="A384" s="9" t="s">
        <v>7621</v>
      </c>
      <c r="B384" s="9" t="s">
        <v>4943</v>
      </c>
      <c r="C384" s="11">
        <v>762</v>
      </c>
      <c r="D384" s="11">
        <v>2826</v>
      </c>
      <c r="E384" s="11">
        <v>389</v>
      </c>
      <c r="F384" s="13">
        <v>10000</v>
      </c>
      <c r="G384" s="14" t="s">
        <v>1663</v>
      </c>
      <c r="H384" s="9" t="s">
        <v>1358</v>
      </c>
      <c r="I384" s="9" t="s">
        <v>797</v>
      </c>
      <c r="J384" s="9"/>
      <c r="K384" s="11" t="s">
        <v>0</v>
      </c>
      <c r="L384" s="252">
        <v>455</v>
      </c>
      <c r="M384" s="21">
        <v>1.3</v>
      </c>
      <c r="N384" s="21">
        <v>0.4</v>
      </c>
      <c r="P384" s="11" t="s">
        <v>4167</v>
      </c>
      <c r="Q384" s="11"/>
      <c r="S384" s="21">
        <f>IF(P384='Menu tendina'!A$5,0,IF(P384='Menu tendina'!A$4,'4. Telecom lire'!N384/2,IF(P384='Menu tendina'!A$3,'4. Telecom lire'!N384,IF(P384='Menu tendina'!A$2,'4. Telecom lire'!M384,0))))</f>
        <v>1.3</v>
      </c>
    </row>
    <row r="385" spans="1:19" x14ac:dyDescent="0.25">
      <c r="A385" s="9" t="s">
        <v>7621</v>
      </c>
      <c r="B385" s="9" t="s">
        <v>4943</v>
      </c>
      <c r="C385" s="11">
        <v>763</v>
      </c>
      <c r="D385" s="11">
        <v>2823</v>
      </c>
      <c r="E385" s="11">
        <v>390</v>
      </c>
      <c r="F385" s="13">
        <v>10000</v>
      </c>
      <c r="G385" s="14" t="s">
        <v>1663</v>
      </c>
      <c r="H385" s="9" t="s">
        <v>1686</v>
      </c>
      <c r="I385" s="9" t="s">
        <v>1368</v>
      </c>
      <c r="J385" s="9"/>
      <c r="K385" s="11" t="s">
        <v>0</v>
      </c>
      <c r="L385" s="252">
        <v>3000</v>
      </c>
      <c r="M385" s="21">
        <v>1</v>
      </c>
      <c r="N385" s="21">
        <v>0.2</v>
      </c>
      <c r="P385" s="11" t="s">
        <v>4167</v>
      </c>
      <c r="Q385" s="11"/>
      <c r="S385" s="21">
        <f>IF(P385='Menu tendina'!A$5,0,IF(P385='Menu tendina'!A$4,'4. Telecom lire'!N385/2,IF(P385='Menu tendina'!A$3,'4. Telecom lire'!N385,IF(P385='Menu tendina'!A$2,'4. Telecom lire'!M385,0))))</f>
        <v>1</v>
      </c>
    </row>
    <row r="386" spans="1:19" x14ac:dyDescent="0.25">
      <c r="A386" s="9" t="s">
        <v>7621</v>
      </c>
      <c r="B386" s="9" t="s">
        <v>4943</v>
      </c>
      <c r="C386" s="11">
        <v>764</v>
      </c>
      <c r="D386" s="11">
        <v>2832</v>
      </c>
      <c r="E386" s="11">
        <v>391</v>
      </c>
      <c r="F386" s="13">
        <v>10000</v>
      </c>
      <c r="G386" s="14" t="s">
        <v>1663</v>
      </c>
      <c r="H386" s="9" t="s">
        <v>1687</v>
      </c>
      <c r="I386" s="9" t="s">
        <v>797</v>
      </c>
      <c r="J386" s="9"/>
      <c r="K386" s="11" t="s">
        <v>0</v>
      </c>
      <c r="L386" s="252">
        <v>455</v>
      </c>
      <c r="M386" s="21">
        <v>1.3</v>
      </c>
      <c r="N386" s="21">
        <v>0.4</v>
      </c>
      <c r="P386" s="11" t="s">
        <v>4167</v>
      </c>
      <c r="Q386" s="11"/>
      <c r="S386" s="21">
        <f>IF(P386='Menu tendina'!A$5,0,IF(P386='Menu tendina'!A$4,'4. Telecom lire'!N386/2,IF(P386='Menu tendina'!A$3,'4. Telecom lire'!N386,IF(P386='Menu tendina'!A$2,'4. Telecom lire'!M386,0))))</f>
        <v>1.3</v>
      </c>
    </row>
    <row r="387" spans="1:19" x14ac:dyDescent="0.25">
      <c r="A387" s="9" t="s">
        <v>7621</v>
      </c>
      <c r="B387" s="9" t="s">
        <v>4943</v>
      </c>
      <c r="C387" s="11">
        <v>765</v>
      </c>
      <c r="D387" s="11">
        <v>2857</v>
      </c>
      <c r="E387" s="11">
        <v>202</v>
      </c>
      <c r="F387" s="13">
        <v>5000</v>
      </c>
      <c r="G387" s="14" t="s">
        <v>1663</v>
      </c>
      <c r="H387" s="9" t="s">
        <v>1688</v>
      </c>
      <c r="I387" s="9" t="s">
        <v>112</v>
      </c>
      <c r="J387" s="9"/>
      <c r="K387" s="11" t="s">
        <v>0</v>
      </c>
      <c r="L387" s="252">
        <v>5000</v>
      </c>
      <c r="M387" s="21">
        <v>1</v>
      </c>
      <c r="N387" s="21">
        <v>0.2</v>
      </c>
      <c r="P387" s="11" t="s">
        <v>4167</v>
      </c>
      <c r="Q387" s="11"/>
      <c r="S387" s="21">
        <f>IF(P387='Menu tendina'!A$5,0,IF(P387='Menu tendina'!A$4,'4. Telecom lire'!N387/2,IF(P387='Menu tendina'!A$3,'4. Telecom lire'!N387,IF(P387='Menu tendina'!A$2,'4. Telecom lire'!M387,0))))</f>
        <v>1</v>
      </c>
    </row>
    <row r="388" spans="1:19" x14ac:dyDescent="0.25">
      <c r="A388" s="9" t="s">
        <v>7621</v>
      </c>
      <c r="B388" s="9" t="s">
        <v>4943</v>
      </c>
      <c r="C388" s="11">
        <v>766</v>
      </c>
      <c r="D388" s="11">
        <v>2858</v>
      </c>
      <c r="E388" s="11">
        <v>203</v>
      </c>
      <c r="F388" s="13">
        <v>5000</v>
      </c>
      <c r="G388" s="14" t="s">
        <v>1663</v>
      </c>
      <c r="H388" s="9" t="s">
        <v>1689</v>
      </c>
      <c r="I388" s="9" t="s">
        <v>1368</v>
      </c>
      <c r="J388" s="9"/>
      <c r="K388" s="11" t="s">
        <v>0</v>
      </c>
      <c r="L388" s="252">
        <v>5000</v>
      </c>
      <c r="M388" s="21">
        <v>1</v>
      </c>
      <c r="N388" s="21">
        <v>0.2</v>
      </c>
      <c r="P388" s="11" t="s">
        <v>4167</v>
      </c>
      <c r="Q388" s="11"/>
      <c r="S388" s="21">
        <f>IF(P388='Menu tendina'!A$5,0,IF(P388='Menu tendina'!A$4,'4. Telecom lire'!N388/2,IF(P388='Menu tendina'!A$3,'4. Telecom lire'!N388,IF(P388='Menu tendina'!A$2,'4. Telecom lire'!M388,0))))</f>
        <v>1</v>
      </c>
    </row>
    <row r="389" spans="1:19" x14ac:dyDescent="0.25">
      <c r="A389" s="9" t="s">
        <v>7621</v>
      </c>
      <c r="B389" s="9" t="s">
        <v>4943</v>
      </c>
      <c r="C389" s="11">
        <v>767</v>
      </c>
      <c r="D389" s="11">
        <v>2859</v>
      </c>
      <c r="E389" s="11">
        <v>204</v>
      </c>
      <c r="F389" s="13">
        <v>10000</v>
      </c>
      <c r="G389" s="14" t="s">
        <v>1663</v>
      </c>
      <c r="H389" s="9" t="s">
        <v>1690</v>
      </c>
      <c r="I389" s="9" t="s">
        <v>112</v>
      </c>
      <c r="J389" s="9"/>
      <c r="K389" s="11" t="s">
        <v>0</v>
      </c>
      <c r="L389" s="252">
        <v>4000</v>
      </c>
      <c r="M389" s="21">
        <v>1</v>
      </c>
      <c r="N389" s="21">
        <v>0.2</v>
      </c>
      <c r="P389" s="11" t="s">
        <v>4167</v>
      </c>
      <c r="Q389" s="11"/>
      <c r="S389" s="21">
        <f>IF(P389='Menu tendina'!A$5,0,IF(P389='Menu tendina'!A$4,'4. Telecom lire'!N389/2,IF(P389='Menu tendina'!A$3,'4. Telecom lire'!N389,IF(P389='Menu tendina'!A$2,'4. Telecom lire'!M389,0))))</f>
        <v>1</v>
      </c>
    </row>
    <row r="390" spans="1:19" x14ac:dyDescent="0.25">
      <c r="A390" s="9" t="s">
        <v>7621</v>
      </c>
      <c r="B390" s="9" t="s">
        <v>4943</v>
      </c>
      <c r="C390" s="11">
        <v>768</v>
      </c>
      <c r="D390" s="11">
        <v>2817</v>
      </c>
      <c r="E390" s="11">
        <v>392</v>
      </c>
      <c r="F390" s="13">
        <v>5000</v>
      </c>
      <c r="G390" s="14" t="s">
        <v>1663</v>
      </c>
      <c r="H390" s="9" t="s">
        <v>1691</v>
      </c>
      <c r="I390" s="9" t="s">
        <v>1368</v>
      </c>
      <c r="J390" s="9"/>
      <c r="K390" s="11" t="s">
        <v>0</v>
      </c>
      <c r="L390" s="252">
        <v>175</v>
      </c>
      <c r="M390" s="21">
        <v>1.3</v>
      </c>
      <c r="N390" s="21">
        <v>0.6</v>
      </c>
      <c r="P390" s="11" t="s">
        <v>4167</v>
      </c>
      <c r="Q390" s="11"/>
      <c r="S390" s="21">
        <f>IF(P390='Menu tendina'!A$5,0,IF(P390='Menu tendina'!A$4,'4. Telecom lire'!N390/2,IF(P390='Menu tendina'!A$3,'4. Telecom lire'!N390,IF(P390='Menu tendina'!A$2,'4. Telecom lire'!M390,0))))</f>
        <v>1.3</v>
      </c>
    </row>
    <row r="391" spans="1:19" x14ac:dyDescent="0.25">
      <c r="A391" s="9" t="s">
        <v>7621</v>
      </c>
      <c r="B391" s="9" t="s">
        <v>4943</v>
      </c>
      <c r="C391" s="11">
        <v>769</v>
      </c>
      <c r="D391" s="11">
        <v>2831</v>
      </c>
      <c r="E391" s="11">
        <v>393</v>
      </c>
      <c r="F391" s="13">
        <v>5000</v>
      </c>
      <c r="G391" s="14" t="s">
        <v>1663</v>
      </c>
      <c r="H391" s="9" t="s">
        <v>1503</v>
      </c>
      <c r="I391" s="9" t="s">
        <v>1368</v>
      </c>
      <c r="J391" s="9"/>
      <c r="K391" s="11" t="s">
        <v>0</v>
      </c>
      <c r="L391" s="252">
        <v>130</v>
      </c>
      <c r="M391" s="21">
        <v>1.3</v>
      </c>
      <c r="N391" s="21">
        <v>0.6</v>
      </c>
      <c r="P391" s="11" t="s">
        <v>4167</v>
      </c>
      <c r="Q391" s="11"/>
      <c r="S391" s="21">
        <f>IF(P391='Menu tendina'!A$5,0,IF(P391='Menu tendina'!A$4,'4. Telecom lire'!N391/2,IF(P391='Menu tendina'!A$3,'4. Telecom lire'!N391,IF(P391='Menu tendina'!A$2,'4. Telecom lire'!M391,0))))</f>
        <v>1.3</v>
      </c>
    </row>
    <row r="392" spans="1:19" x14ac:dyDescent="0.25">
      <c r="A392" s="9" t="s">
        <v>7621</v>
      </c>
      <c r="B392" s="9" t="s">
        <v>4943</v>
      </c>
      <c r="C392" s="11">
        <v>770</v>
      </c>
      <c r="D392" s="11">
        <v>2833</v>
      </c>
      <c r="E392" s="11">
        <v>394</v>
      </c>
      <c r="F392" s="13">
        <v>5000</v>
      </c>
      <c r="G392" s="14" t="s">
        <v>1663</v>
      </c>
      <c r="H392" s="9" t="s">
        <v>1693</v>
      </c>
      <c r="I392" s="9" t="s">
        <v>797</v>
      </c>
      <c r="J392" s="9"/>
      <c r="K392" s="11" t="s">
        <v>0</v>
      </c>
      <c r="L392" s="252">
        <v>130</v>
      </c>
      <c r="M392" s="21">
        <v>1.3</v>
      </c>
      <c r="N392" s="21">
        <v>0.6</v>
      </c>
      <c r="P392" s="11" t="s">
        <v>4167</v>
      </c>
      <c r="Q392" s="11"/>
      <c r="S392" s="21">
        <f>IF(P392='Menu tendina'!A$5,0,IF(P392='Menu tendina'!A$4,'4. Telecom lire'!N392/2,IF(P392='Menu tendina'!A$3,'4. Telecom lire'!N392,IF(P392='Menu tendina'!A$2,'4. Telecom lire'!M392,0))))</f>
        <v>1.3</v>
      </c>
    </row>
    <row r="393" spans="1:19" x14ac:dyDescent="0.25">
      <c r="A393" s="9" t="s">
        <v>7621</v>
      </c>
      <c r="B393" s="9" t="s">
        <v>4943</v>
      </c>
      <c r="C393" s="11">
        <v>771</v>
      </c>
      <c r="D393" s="11">
        <v>2829</v>
      </c>
      <c r="E393" s="11">
        <v>395</v>
      </c>
      <c r="F393" s="13">
        <v>5000</v>
      </c>
      <c r="G393" s="14" t="s">
        <v>1663</v>
      </c>
      <c r="H393" s="9" t="s">
        <v>1695</v>
      </c>
      <c r="I393" s="9" t="s">
        <v>797</v>
      </c>
      <c r="J393" s="9"/>
      <c r="K393" s="11" t="s">
        <v>0</v>
      </c>
      <c r="L393" s="252">
        <v>195</v>
      </c>
      <c r="M393" s="21">
        <v>1.3</v>
      </c>
      <c r="N393" s="21">
        <v>0.6</v>
      </c>
      <c r="P393" s="11" t="s">
        <v>4167</v>
      </c>
      <c r="Q393" s="11"/>
      <c r="S393" s="21">
        <f>IF(P393='Menu tendina'!A$5,0,IF(P393='Menu tendina'!A$4,'4. Telecom lire'!N393/2,IF(P393='Menu tendina'!A$3,'4. Telecom lire'!N393,IF(P393='Menu tendina'!A$2,'4. Telecom lire'!M393,0))))</f>
        <v>1.3</v>
      </c>
    </row>
    <row r="394" spans="1:19" x14ac:dyDescent="0.25">
      <c r="A394" s="9" t="s">
        <v>7621</v>
      </c>
      <c r="B394" s="9" t="s">
        <v>4943</v>
      </c>
      <c r="C394" s="11">
        <v>772</v>
      </c>
      <c r="D394" s="11">
        <v>2828</v>
      </c>
      <c r="E394" s="11">
        <v>396</v>
      </c>
      <c r="F394" s="13">
        <v>5000</v>
      </c>
      <c r="G394" s="14" t="s">
        <v>1663</v>
      </c>
      <c r="H394" s="9" t="s">
        <v>1696</v>
      </c>
      <c r="I394" s="9" t="s">
        <v>797</v>
      </c>
      <c r="J394" s="9"/>
      <c r="K394" s="11" t="s">
        <v>0</v>
      </c>
      <c r="L394" s="252">
        <v>130</v>
      </c>
      <c r="M394" s="21">
        <v>1.3</v>
      </c>
      <c r="N394" s="21">
        <v>0.6</v>
      </c>
      <c r="P394" s="11" t="s">
        <v>4167</v>
      </c>
      <c r="Q394" s="11"/>
      <c r="S394" s="21">
        <f>IF(P394='Menu tendina'!A$5,0,IF(P394='Menu tendina'!A$4,'4. Telecom lire'!N394/2,IF(P394='Menu tendina'!A$3,'4. Telecom lire'!N394,IF(P394='Menu tendina'!A$2,'4. Telecom lire'!M394,0))))</f>
        <v>1.3</v>
      </c>
    </row>
    <row r="395" spans="1:19" x14ac:dyDescent="0.25">
      <c r="A395" s="9" t="s">
        <v>7621</v>
      </c>
      <c r="B395" s="9" t="s">
        <v>4943</v>
      </c>
      <c r="C395" s="11">
        <v>773</v>
      </c>
      <c r="D395" s="11">
        <v>2866</v>
      </c>
      <c r="E395" s="11">
        <v>397</v>
      </c>
      <c r="F395" s="13">
        <v>5000</v>
      </c>
      <c r="G395" s="14" t="s">
        <v>1663</v>
      </c>
      <c r="H395" s="9" t="s">
        <v>1697</v>
      </c>
      <c r="I395" s="9" t="s">
        <v>797</v>
      </c>
      <c r="J395" s="9"/>
      <c r="K395" s="11" t="s">
        <v>0</v>
      </c>
      <c r="L395" s="252">
        <v>520</v>
      </c>
      <c r="M395" s="21">
        <v>1.2</v>
      </c>
      <c r="N395" s="21">
        <v>0.4</v>
      </c>
      <c r="P395" s="11" t="s">
        <v>4167</v>
      </c>
      <c r="Q395" s="11"/>
      <c r="S395" s="21">
        <f>IF(P395='Menu tendina'!A$5,0,IF(P395='Menu tendina'!A$4,'4. Telecom lire'!N395/2,IF(P395='Menu tendina'!A$3,'4. Telecom lire'!N395,IF(P395='Menu tendina'!A$2,'4. Telecom lire'!M395,0))))</f>
        <v>1.2</v>
      </c>
    </row>
    <row r="396" spans="1:19" x14ac:dyDescent="0.25">
      <c r="A396" s="9" t="s">
        <v>7621</v>
      </c>
      <c r="B396" s="9" t="s">
        <v>4943</v>
      </c>
      <c r="C396" s="11">
        <v>774</v>
      </c>
      <c r="D396" s="11">
        <v>2865</v>
      </c>
      <c r="E396" s="11">
        <v>398</v>
      </c>
      <c r="F396" s="13">
        <v>5000</v>
      </c>
      <c r="G396" s="14" t="s">
        <v>1663</v>
      </c>
      <c r="H396" s="9" t="s">
        <v>1699</v>
      </c>
      <c r="I396" s="9" t="s">
        <v>1368</v>
      </c>
      <c r="J396" s="9"/>
      <c r="K396" s="11" t="s">
        <v>0</v>
      </c>
      <c r="L396" s="252">
        <v>195</v>
      </c>
      <c r="M396" s="21">
        <v>1.3</v>
      </c>
      <c r="N396" s="21">
        <v>0.6</v>
      </c>
      <c r="P396" s="11" t="s">
        <v>4167</v>
      </c>
      <c r="Q396" s="11"/>
      <c r="S396" s="21">
        <f>IF(P396='Menu tendina'!A$5,0,IF(P396='Menu tendina'!A$4,'4. Telecom lire'!N396/2,IF(P396='Menu tendina'!A$3,'4. Telecom lire'!N396,IF(P396='Menu tendina'!A$2,'4. Telecom lire'!M396,0))))</f>
        <v>1.3</v>
      </c>
    </row>
    <row r="397" spans="1:19" x14ac:dyDescent="0.25">
      <c r="A397" s="9" t="s">
        <v>7621</v>
      </c>
      <c r="B397" s="9" t="s">
        <v>4943</v>
      </c>
      <c r="C397" s="11">
        <v>775</v>
      </c>
      <c r="D397" s="11">
        <v>2867</v>
      </c>
      <c r="E397" s="11">
        <v>399</v>
      </c>
      <c r="F397" s="13">
        <v>5000</v>
      </c>
      <c r="G397" s="14" t="s">
        <v>1663</v>
      </c>
      <c r="H397" s="9" t="s">
        <v>1700</v>
      </c>
      <c r="I397" s="9" t="s">
        <v>797</v>
      </c>
      <c r="J397" s="9"/>
      <c r="K397" s="11" t="s">
        <v>0</v>
      </c>
      <c r="L397" s="252">
        <v>130</v>
      </c>
      <c r="M397" s="21">
        <v>1.5</v>
      </c>
      <c r="N397" s="21">
        <v>0.6</v>
      </c>
      <c r="P397" s="11" t="s">
        <v>4167</v>
      </c>
      <c r="Q397" s="11"/>
      <c r="S397" s="21">
        <f>IF(P397='Menu tendina'!A$5,0,IF(P397='Menu tendina'!A$4,'4. Telecom lire'!N397/2,IF(P397='Menu tendina'!A$3,'4. Telecom lire'!N397,IF(P397='Menu tendina'!A$2,'4. Telecom lire'!M397,0))))</f>
        <v>1.5</v>
      </c>
    </row>
    <row r="398" spans="1:19" x14ac:dyDescent="0.25">
      <c r="A398" s="9" t="s">
        <v>7621</v>
      </c>
      <c r="B398" s="9" t="s">
        <v>4943</v>
      </c>
      <c r="C398" s="11">
        <v>776</v>
      </c>
      <c r="D398" s="11">
        <v>2820</v>
      </c>
      <c r="E398" s="11">
        <v>400</v>
      </c>
      <c r="F398" s="13">
        <v>5000</v>
      </c>
      <c r="G398" s="14" t="s">
        <v>1663</v>
      </c>
      <c r="H398" s="9" t="s">
        <v>1701</v>
      </c>
      <c r="I398" s="9" t="s">
        <v>112</v>
      </c>
      <c r="J398" s="9"/>
      <c r="K398" s="11" t="s">
        <v>0</v>
      </c>
      <c r="L398" s="252">
        <v>5000</v>
      </c>
      <c r="M398" s="21">
        <v>1</v>
      </c>
      <c r="N398" s="21">
        <v>0.2</v>
      </c>
      <c r="P398" s="11" t="s">
        <v>4167</v>
      </c>
      <c r="Q398" s="11"/>
      <c r="S398" s="21">
        <f>IF(P398='Menu tendina'!A$5,0,IF(P398='Menu tendina'!A$4,'4. Telecom lire'!N398/2,IF(P398='Menu tendina'!A$3,'4. Telecom lire'!N398,IF(P398='Menu tendina'!A$2,'4. Telecom lire'!M398,0))))</f>
        <v>1</v>
      </c>
    </row>
    <row r="399" spans="1:19" x14ac:dyDescent="0.25">
      <c r="A399" s="9" t="s">
        <v>7621</v>
      </c>
      <c r="B399" s="9" t="s">
        <v>4943</v>
      </c>
      <c r="C399" s="11">
        <v>777</v>
      </c>
      <c r="D399" s="11">
        <v>2841</v>
      </c>
      <c r="E399" s="11">
        <v>420</v>
      </c>
      <c r="F399" s="13">
        <v>5000</v>
      </c>
      <c r="G399" s="14" t="s">
        <v>1663</v>
      </c>
      <c r="H399" s="9" t="s">
        <v>1702</v>
      </c>
      <c r="I399" s="9" t="s">
        <v>112</v>
      </c>
      <c r="J399" s="9"/>
      <c r="K399" s="11" t="s">
        <v>0</v>
      </c>
      <c r="L399" s="252">
        <v>90</v>
      </c>
      <c r="M399" s="21">
        <v>1.2</v>
      </c>
      <c r="N399" s="21">
        <v>0.8</v>
      </c>
      <c r="P399" s="11" t="s">
        <v>4167</v>
      </c>
      <c r="Q399" s="11"/>
      <c r="S399" s="21">
        <f>IF(P399='Menu tendina'!A$5,0,IF(P399='Menu tendina'!A$4,'4. Telecom lire'!N399/2,IF(P399='Menu tendina'!A$3,'4. Telecom lire'!N399,IF(P399='Menu tendina'!A$2,'4. Telecom lire'!M399,0))))</f>
        <v>1.2</v>
      </c>
    </row>
    <row r="400" spans="1:19" x14ac:dyDescent="0.25">
      <c r="A400" s="9" t="s">
        <v>7621</v>
      </c>
      <c r="B400" s="9" t="s">
        <v>4943</v>
      </c>
      <c r="C400" s="11">
        <v>778</v>
      </c>
      <c r="D400" s="11">
        <v>2842</v>
      </c>
      <c r="E400" s="11">
        <v>421</v>
      </c>
      <c r="F400" s="13">
        <v>5000</v>
      </c>
      <c r="G400" s="14" t="s">
        <v>1663</v>
      </c>
      <c r="H400" s="9" t="s">
        <v>1704</v>
      </c>
      <c r="I400" s="9" t="s">
        <v>112</v>
      </c>
      <c r="J400" s="9"/>
      <c r="K400" s="11" t="s">
        <v>0</v>
      </c>
      <c r="L400" s="252">
        <v>90</v>
      </c>
      <c r="M400" s="21">
        <v>1.2</v>
      </c>
      <c r="N400" s="21">
        <v>0.8</v>
      </c>
      <c r="P400" s="11" t="s">
        <v>4167</v>
      </c>
      <c r="Q400" s="11"/>
      <c r="S400" s="21">
        <f>IF(P400='Menu tendina'!A$5,0,IF(P400='Menu tendina'!A$4,'4. Telecom lire'!N400/2,IF(P400='Menu tendina'!A$3,'4. Telecom lire'!N400,IF(P400='Menu tendina'!A$2,'4. Telecom lire'!M400,0))))</f>
        <v>1.2</v>
      </c>
    </row>
    <row r="401" spans="1:19" x14ac:dyDescent="0.25">
      <c r="A401" s="9" t="s">
        <v>7621</v>
      </c>
      <c r="B401" s="9" t="s">
        <v>4943</v>
      </c>
      <c r="C401" s="11">
        <v>779</v>
      </c>
      <c r="D401" s="11">
        <v>2843</v>
      </c>
      <c r="E401" s="11">
        <v>422</v>
      </c>
      <c r="F401" s="13">
        <v>5000</v>
      </c>
      <c r="G401" s="11" t="s">
        <v>1663</v>
      </c>
      <c r="H401" s="9" t="s">
        <v>1705</v>
      </c>
      <c r="I401" s="9" t="s">
        <v>112</v>
      </c>
      <c r="J401" s="9"/>
      <c r="K401" s="11" t="s">
        <v>0</v>
      </c>
      <c r="L401" s="252">
        <v>90</v>
      </c>
      <c r="M401" s="21">
        <v>1.2</v>
      </c>
      <c r="N401" s="21">
        <v>0.8</v>
      </c>
      <c r="P401" s="11" t="s">
        <v>4167</v>
      </c>
      <c r="Q401" s="11"/>
      <c r="S401" s="21">
        <f>IF(P401='Menu tendina'!A$5,0,IF(P401='Menu tendina'!A$4,'4. Telecom lire'!N401/2,IF(P401='Menu tendina'!A$3,'4. Telecom lire'!N401,IF(P401='Menu tendina'!A$2,'4. Telecom lire'!M401,0))))</f>
        <v>1.2</v>
      </c>
    </row>
    <row r="402" spans="1:19" x14ac:dyDescent="0.25">
      <c r="A402" s="9" t="s">
        <v>7621</v>
      </c>
      <c r="B402" s="9" t="s">
        <v>4943</v>
      </c>
      <c r="C402" s="11">
        <v>780</v>
      </c>
      <c r="D402" s="11">
        <v>2844</v>
      </c>
      <c r="E402" s="11">
        <v>423</v>
      </c>
      <c r="F402" s="13">
        <v>5000</v>
      </c>
      <c r="G402" s="11" t="s">
        <v>1663</v>
      </c>
      <c r="H402" s="9" t="s">
        <v>1706</v>
      </c>
      <c r="I402" s="9" t="s">
        <v>112</v>
      </c>
      <c r="J402" s="9"/>
      <c r="K402" s="11" t="s">
        <v>0</v>
      </c>
      <c r="L402" s="252">
        <v>90</v>
      </c>
      <c r="M402" s="21">
        <v>1.2</v>
      </c>
      <c r="N402" s="21">
        <v>0.8</v>
      </c>
      <c r="P402" s="11" t="s">
        <v>4167</v>
      </c>
      <c r="Q402" s="11"/>
      <c r="S402" s="21">
        <f>IF(P402='Menu tendina'!A$5,0,IF(P402='Menu tendina'!A$4,'4. Telecom lire'!N402/2,IF(P402='Menu tendina'!A$3,'4. Telecom lire'!N402,IF(P402='Menu tendina'!A$2,'4. Telecom lire'!M402,0))))</f>
        <v>1.2</v>
      </c>
    </row>
    <row r="403" spans="1:19" x14ac:dyDescent="0.25">
      <c r="A403" s="9" t="s">
        <v>7621</v>
      </c>
      <c r="B403" s="9" t="s">
        <v>4943</v>
      </c>
      <c r="C403" s="11">
        <v>781</v>
      </c>
      <c r="D403" s="11">
        <v>2845</v>
      </c>
      <c r="E403" s="11">
        <v>424</v>
      </c>
      <c r="F403" s="13">
        <v>5000</v>
      </c>
      <c r="G403" s="11" t="s">
        <v>1663</v>
      </c>
      <c r="H403" s="9" t="s">
        <v>1707</v>
      </c>
      <c r="I403" s="9" t="s">
        <v>112</v>
      </c>
      <c r="J403" s="9"/>
      <c r="K403" s="11" t="s">
        <v>0</v>
      </c>
      <c r="L403" s="252">
        <v>90</v>
      </c>
      <c r="M403" s="21">
        <v>1.2</v>
      </c>
      <c r="N403" s="21">
        <v>0.8</v>
      </c>
      <c r="P403" s="11" t="s">
        <v>4167</v>
      </c>
      <c r="Q403" s="11"/>
      <c r="S403" s="21">
        <f>IF(P403='Menu tendina'!A$5,0,IF(P403='Menu tendina'!A$4,'4. Telecom lire'!N403/2,IF(P403='Menu tendina'!A$3,'4. Telecom lire'!N403,IF(P403='Menu tendina'!A$2,'4. Telecom lire'!M403,0))))</f>
        <v>1.2</v>
      </c>
    </row>
    <row r="404" spans="1:19" x14ac:dyDescent="0.25">
      <c r="A404" s="9" t="s">
        <v>7621</v>
      </c>
      <c r="B404" s="9" t="s">
        <v>4943</v>
      </c>
      <c r="C404" s="11">
        <v>782</v>
      </c>
      <c r="D404" s="11">
        <v>2846</v>
      </c>
      <c r="E404" s="11">
        <v>425</v>
      </c>
      <c r="F404" s="13">
        <v>5000</v>
      </c>
      <c r="G404" s="11" t="s">
        <v>1663</v>
      </c>
      <c r="H404" s="9" t="s">
        <v>1708</v>
      </c>
      <c r="I404" s="9" t="s">
        <v>112</v>
      </c>
      <c r="J404" s="9"/>
      <c r="K404" s="11" t="s">
        <v>0</v>
      </c>
      <c r="L404" s="252">
        <v>90</v>
      </c>
      <c r="M404" s="21">
        <v>1.2</v>
      </c>
      <c r="N404" s="21">
        <v>0.8</v>
      </c>
      <c r="P404" s="11" t="s">
        <v>4167</v>
      </c>
      <c r="Q404" s="11"/>
      <c r="S404" s="21">
        <f>IF(P404='Menu tendina'!A$5,0,IF(P404='Menu tendina'!A$4,'4. Telecom lire'!N404/2,IF(P404='Menu tendina'!A$3,'4. Telecom lire'!N404,IF(P404='Menu tendina'!A$2,'4. Telecom lire'!M404,0))))</f>
        <v>1.2</v>
      </c>
    </row>
    <row r="405" spans="1:19" x14ac:dyDescent="0.25">
      <c r="A405" s="9" t="s">
        <v>7621</v>
      </c>
      <c r="B405" s="9" t="s">
        <v>4943</v>
      </c>
      <c r="C405" s="11">
        <v>783</v>
      </c>
      <c r="D405" s="11">
        <v>2847</v>
      </c>
      <c r="E405" s="11">
        <v>426</v>
      </c>
      <c r="F405" s="13">
        <v>5000</v>
      </c>
      <c r="G405" s="11" t="s">
        <v>1663</v>
      </c>
      <c r="H405" s="9" t="s">
        <v>1709</v>
      </c>
      <c r="I405" s="9" t="s">
        <v>112</v>
      </c>
      <c r="J405" s="9"/>
      <c r="K405" s="11" t="s">
        <v>0</v>
      </c>
      <c r="L405" s="252">
        <v>90</v>
      </c>
      <c r="M405" s="21">
        <v>1.2</v>
      </c>
      <c r="N405" s="21">
        <v>0.8</v>
      </c>
      <c r="P405" s="11" t="s">
        <v>4167</v>
      </c>
      <c r="Q405" s="11"/>
      <c r="S405" s="21">
        <f>IF(P405='Menu tendina'!A$5,0,IF(P405='Menu tendina'!A$4,'4. Telecom lire'!N405/2,IF(P405='Menu tendina'!A$3,'4. Telecom lire'!N405,IF(P405='Menu tendina'!A$2,'4. Telecom lire'!M405,0))))</f>
        <v>1.2</v>
      </c>
    </row>
    <row r="406" spans="1:19" x14ac:dyDescent="0.25">
      <c r="A406" s="9" t="s">
        <v>7621</v>
      </c>
      <c r="B406" s="9" t="s">
        <v>4943</v>
      </c>
      <c r="C406" s="11">
        <v>784</v>
      </c>
      <c r="D406" s="11">
        <v>2848</v>
      </c>
      <c r="E406" s="11">
        <v>427</v>
      </c>
      <c r="F406" s="13">
        <v>5000</v>
      </c>
      <c r="G406" s="11" t="s">
        <v>1663</v>
      </c>
      <c r="H406" s="9" t="s">
        <v>1710</v>
      </c>
      <c r="I406" s="9" t="s">
        <v>112</v>
      </c>
      <c r="J406" s="9"/>
      <c r="K406" s="11" t="s">
        <v>0</v>
      </c>
      <c r="L406" s="252">
        <v>90</v>
      </c>
      <c r="M406" s="21">
        <v>1.2</v>
      </c>
      <c r="N406" s="21">
        <v>0.8</v>
      </c>
      <c r="P406" s="11" t="s">
        <v>4167</v>
      </c>
      <c r="Q406" s="11"/>
      <c r="S406" s="21">
        <f>IF(P406='Menu tendina'!A$5,0,IF(P406='Menu tendina'!A$4,'4. Telecom lire'!N406/2,IF(P406='Menu tendina'!A$3,'4. Telecom lire'!N406,IF(P406='Menu tendina'!A$2,'4. Telecom lire'!M406,0))))</f>
        <v>1.2</v>
      </c>
    </row>
    <row r="407" spans="1:19" x14ac:dyDescent="0.25">
      <c r="A407" s="9" t="s">
        <v>7621</v>
      </c>
      <c r="B407" s="9" t="s">
        <v>4943</v>
      </c>
      <c r="C407" s="11">
        <v>785</v>
      </c>
      <c r="D407" s="11">
        <v>2849</v>
      </c>
      <c r="E407" s="11">
        <v>428</v>
      </c>
      <c r="F407" s="13">
        <v>5000</v>
      </c>
      <c r="G407" s="11" t="s">
        <v>1663</v>
      </c>
      <c r="H407" s="9" t="s">
        <v>1711</v>
      </c>
      <c r="I407" s="9" t="s">
        <v>112</v>
      </c>
      <c r="J407" s="9"/>
      <c r="K407" s="11" t="s">
        <v>0</v>
      </c>
      <c r="L407" s="252">
        <v>90</v>
      </c>
      <c r="M407" s="21">
        <v>1.2</v>
      </c>
      <c r="N407" s="21">
        <v>0.8</v>
      </c>
      <c r="P407" s="11" t="s">
        <v>4167</v>
      </c>
      <c r="Q407" s="11"/>
      <c r="S407" s="21">
        <f>IF(P407='Menu tendina'!A$5,0,IF(P407='Menu tendina'!A$4,'4. Telecom lire'!N407/2,IF(P407='Menu tendina'!A$3,'4. Telecom lire'!N407,IF(P407='Menu tendina'!A$2,'4. Telecom lire'!M407,0))))</f>
        <v>1.2</v>
      </c>
    </row>
    <row r="408" spans="1:19" x14ac:dyDescent="0.25">
      <c r="A408" s="9" t="s">
        <v>7621</v>
      </c>
      <c r="B408" s="9" t="s">
        <v>4943</v>
      </c>
      <c r="C408" s="11">
        <v>786</v>
      </c>
      <c r="D408" s="11">
        <v>2850</v>
      </c>
      <c r="E408" s="11">
        <v>429</v>
      </c>
      <c r="F408" s="13">
        <v>5000</v>
      </c>
      <c r="G408" s="11" t="s">
        <v>1663</v>
      </c>
      <c r="H408" s="9" t="s">
        <v>1712</v>
      </c>
      <c r="I408" s="9" t="s">
        <v>112</v>
      </c>
      <c r="J408" s="9"/>
      <c r="K408" s="11" t="s">
        <v>0</v>
      </c>
      <c r="L408" s="252">
        <v>90</v>
      </c>
      <c r="M408" s="21">
        <v>1.2</v>
      </c>
      <c r="N408" s="21">
        <v>0.8</v>
      </c>
      <c r="P408" s="11" t="s">
        <v>4167</v>
      </c>
      <c r="Q408" s="11"/>
      <c r="S408" s="21">
        <f>IF(P408='Menu tendina'!A$5,0,IF(P408='Menu tendina'!A$4,'4. Telecom lire'!N408/2,IF(P408='Menu tendina'!A$3,'4. Telecom lire'!N408,IF(P408='Menu tendina'!A$2,'4. Telecom lire'!M408,0))))</f>
        <v>1.2</v>
      </c>
    </row>
    <row r="409" spans="1:19" x14ac:dyDescent="0.25">
      <c r="A409" s="9" t="s">
        <v>7621</v>
      </c>
      <c r="B409" s="9" t="s">
        <v>4943</v>
      </c>
      <c r="C409" s="11">
        <v>787</v>
      </c>
      <c r="D409" s="11">
        <v>2851</v>
      </c>
      <c r="E409" s="11">
        <v>430</v>
      </c>
      <c r="F409" s="13">
        <v>5000</v>
      </c>
      <c r="G409" s="11" t="s">
        <v>1663</v>
      </c>
      <c r="H409" s="9" t="s">
        <v>1713</v>
      </c>
      <c r="I409" s="9" t="s">
        <v>112</v>
      </c>
      <c r="J409" s="9"/>
      <c r="K409" s="11" t="s">
        <v>0</v>
      </c>
      <c r="L409" s="252">
        <v>90</v>
      </c>
      <c r="M409" s="21">
        <v>1.2</v>
      </c>
      <c r="N409" s="21">
        <v>0.8</v>
      </c>
      <c r="P409" s="11" t="s">
        <v>4167</v>
      </c>
      <c r="Q409" s="11"/>
      <c r="S409" s="21">
        <f>IF(P409='Menu tendina'!A$5,0,IF(P409='Menu tendina'!A$4,'4. Telecom lire'!N409/2,IF(P409='Menu tendina'!A$3,'4. Telecom lire'!N409,IF(P409='Menu tendina'!A$2,'4. Telecom lire'!M409,0))))</f>
        <v>1.2</v>
      </c>
    </row>
    <row r="410" spans="1:19" x14ac:dyDescent="0.25">
      <c r="A410" s="9" t="s">
        <v>7621</v>
      </c>
      <c r="B410" s="9" t="s">
        <v>4943</v>
      </c>
      <c r="C410" s="11">
        <v>788</v>
      </c>
      <c r="D410" s="11">
        <v>2852</v>
      </c>
      <c r="E410" s="11">
        <v>431</v>
      </c>
      <c r="F410" s="13">
        <v>5000</v>
      </c>
      <c r="G410" s="11" t="s">
        <v>1663</v>
      </c>
      <c r="H410" s="9" t="s">
        <v>1714</v>
      </c>
      <c r="I410" s="9" t="s">
        <v>112</v>
      </c>
      <c r="J410" s="9"/>
      <c r="K410" s="11" t="s">
        <v>0</v>
      </c>
      <c r="L410" s="252">
        <v>90</v>
      </c>
      <c r="M410" s="21">
        <v>1.2</v>
      </c>
      <c r="N410" s="21">
        <v>0.8</v>
      </c>
      <c r="P410" s="11" t="s">
        <v>4167</v>
      </c>
      <c r="Q410" s="11"/>
      <c r="S410" s="21">
        <f>IF(P410='Menu tendina'!A$5,0,IF(P410='Menu tendina'!A$4,'4. Telecom lire'!N410/2,IF(P410='Menu tendina'!A$3,'4. Telecom lire'!N410,IF(P410='Menu tendina'!A$2,'4. Telecom lire'!M410,0))))</f>
        <v>1.2</v>
      </c>
    </row>
    <row r="411" spans="1:19" x14ac:dyDescent="0.25">
      <c r="A411" s="9" t="s">
        <v>7621</v>
      </c>
      <c r="B411" s="9" t="s">
        <v>4943</v>
      </c>
      <c r="C411" s="11">
        <v>789</v>
      </c>
      <c r="D411" s="11">
        <v>2853</v>
      </c>
      <c r="E411" s="11">
        <v>432</v>
      </c>
      <c r="F411" s="13">
        <v>5000</v>
      </c>
      <c r="G411" s="11" t="s">
        <v>1663</v>
      </c>
      <c r="H411" s="9" t="s">
        <v>1715</v>
      </c>
      <c r="I411" s="9" t="s">
        <v>112</v>
      </c>
      <c r="J411" s="9"/>
      <c r="K411" s="11" t="s">
        <v>0</v>
      </c>
      <c r="L411" s="252">
        <v>90</v>
      </c>
      <c r="M411" s="21">
        <v>1.2</v>
      </c>
      <c r="N411" s="21">
        <v>0.8</v>
      </c>
      <c r="P411" s="11" t="s">
        <v>4167</v>
      </c>
      <c r="Q411" s="11"/>
      <c r="S411" s="21">
        <f>IF(P411='Menu tendina'!A$5,0,IF(P411='Menu tendina'!A$4,'4. Telecom lire'!N411/2,IF(P411='Menu tendina'!A$3,'4. Telecom lire'!N411,IF(P411='Menu tendina'!A$2,'4. Telecom lire'!M411,0))))</f>
        <v>1.2</v>
      </c>
    </row>
    <row r="412" spans="1:19" x14ac:dyDescent="0.25">
      <c r="A412" s="9" t="s">
        <v>7621</v>
      </c>
      <c r="B412" s="9" t="s">
        <v>4943</v>
      </c>
      <c r="C412" s="11">
        <v>790</v>
      </c>
      <c r="D412" s="11">
        <v>2854</v>
      </c>
      <c r="E412" s="11">
        <v>433</v>
      </c>
      <c r="F412" s="13">
        <v>5000</v>
      </c>
      <c r="G412" s="11" t="s">
        <v>1663</v>
      </c>
      <c r="H412" s="9" t="s">
        <v>1716</v>
      </c>
      <c r="I412" s="9" t="s">
        <v>112</v>
      </c>
      <c r="J412" s="9"/>
      <c r="K412" s="11" t="s">
        <v>0</v>
      </c>
      <c r="L412" s="252">
        <v>90</v>
      </c>
      <c r="M412" s="21">
        <v>1.2</v>
      </c>
      <c r="N412" s="21">
        <v>0.8</v>
      </c>
      <c r="P412" s="11" t="s">
        <v>4167</v>
      </c>
      <c r="Q412" s="11"/>
      <c r="S412" s="21">
        <f>IF(P412='Menu tendina'!A$5,0,IF(P412='Menu tendina'!A$4,'4. Telecom lire'!N412/2,IF(P412='Menu tendina'!A$3,'4. Telecom lire'!N412,IF(P412='Menu tendina'!A$2,'4. Telecom lire'!M412,0))))</f>
        <v>1.2</v>
      </c>
    </row>
    <row r="413" spans="1:19" x14ac:dyDescent="0.25">
      <c r="A413" s="9" t="s">
        <v>7621</v>
      </c>
      <c r="B413" s="9" t="s">
        <v>4943</v>
      </c>
      <c r="C413" s="11">
        <v>791</v>
      </c>
      <c r="D413" s="11">
        <v>2855</v>
      </c>
      <c r="E413" s="11">
        <v>434</v>
      </c>
      <c r="F413" s="13">
        <v>5000</v>
      </c>
      <c r="G413" s="11" t="s">
        <v>1663</v>
      </c>
      <c r="H413" s="9" t="s">
        <v>1717</v>
      </c>
      <c r="I413" s="9" t="s">
        <v>112</v>
      </c>
      <c r="J413" s="9"/>
      <c r="K413" s="11" t="s">
        <v>0</v>
      </c>
      <c r="L413" s="252">
        <v>90</v>
      </c>
      <c r="M413" s="21">
        <v>1.2</v>
      </c>
      <c r="N413" s="21">
        <v>0.8</v>
      </c>
      <c r="P413" s="11" t="s">
        <v>4167</v>
      </c>
      <c r="Q413" s="11"/>
      <c r="S413" s="21">
        <f>IF(P413='Menu tendina'!A$5,0,IF(P413='Menu tendina'!A$4,'4. Telecom lire'!N413/2,IF(P413='Menu tendina'!A$3,'4. Telecom lire'!N413,IF(P413='Menu tendina'!A$2,'4. Telecom lire'!M413,0))))</f>
        <v>1.2</v>
      </c>
    </row>
    <row r="414" spans="1:19" x14ac:dyDescent="0.25">
      <c r="A414" s="9" t="s">
        <v>7621</v>
      </c>
      <c r="B414" s="9" t="s">
        <v>4943</v>
      </c>
      <c r="C414" s="11">
        <v>792</v>
      </c>
      <c r="D414" s="11">
        <v>2856</v>
      </c>
      <c r="E414" s="11">
        <v>435</v>
      </c>
      <c r="F414" s="13">
        <v>5000</v>
      </c>
      <c r="G414" s="11" t="s">
        <v>1663</v>
      </c>
      <c r="H414" s="9" t="s">
        <v>1718</v>
      </c>
      <c r="I414" s="9" t="s">
        <v>112</v>
      </c>
      <c r="J414" s="9"/>
      <c r="K414" s="11" t="s">
        <v>0</v>
      </c>
      <c r="L414" s="252">
        <v>90</v>
      </c>
      <c r="M414" s="21">
        <v>1.2</v>
      </c>
      <c r="N414" s="21">
        <v>0.8</v>
      </c>
      <c r="P414" s="11" t="s">
        <v>4167</v>
      </c>
      <c r="Q414" s="11"/>
      <c r="S414" s="21">
        <f>IF(P414='Menu tendina'!A$5,0,IF(P414='Menu tendina'!A$4,'4. Telecom lire'!N414/2,IF(P414='Menu tendina'!A$3,'4. Telecom lire'!N414,IF(P414='Menu tendina'!A$2,'4. Telecom lire'!M414,0))))</f>
        <v>1.2</v>
      </c>
    </row>
    <row r="415" spans="1:19" x14ac:dyDescent="0.25">
      <c r="A415" s="9" t="s">
        <v>7621</v>
      </c>
      <c r="B415" s="9" t="s">
        <v>4943</v>
      </c>
      <c r="C415" s="11">
        <v>793</v>
      </c>
      <c r="D415" s="11">
        <v>2869</v>
      </c>
      <c r="E415" s="11">
        <v>401</v>
      </c>
      <c r="F415" s="13">
        <v>5000</v>
      </c>
      <c r="G415" s="11" t="s">
        <v>1663</v>
      </c>
      <c r="H415" s="9" t="s">
        <v>1719</v>
      </c>
      <c r="I415" s="9" t="s">
        <v>112</v>
      </c>
      <c r="J415" s="9"/>
      <c r="K415" s="11" t="s">
        <v>0</v>
      </c>
      <c r="L415" s="252">
        <v>5000</v>
      </c>
      <c r="M415" s="21">
        <v>1</v>
      </c>
      <c r="N415" s="21">
        <v>0.2</v>
      </c>
      <c r="P415" s="11" t="s">
        <v>4167</v>
      </c>
      <c r="Q415" s="11"/>
      <c r="S415" s="21">
        <f>IF(P415='Menu tendina'!A$5,0,IF(P415='Menu tendina'!A$4,'4. Telecom lire'!N415/2,IF(P415='Menu tendina'!A$3,'4. Telecom lire'!N415,IF(P415='Menu tendina'!A$2,'4. Telecom lire'!M415,0))))</f>
        <v>1</v>
      </c>
    </row>
    <row r="416" spans="1:19" x14ac:dyDescent="0.25">
      <c r="A416" s="9" t="s">
        <v>7621</v>
      </c>
      <c r="B416" s="9" t="s">
        <v>4943</v>
      </c>
      <c r="C416" s="11">
        <v>794</v>
      </c>
      <c r="D416" s="11">
        <v>2834</v>
      </c>
      <c r="E416" s="11">
        <v>402</v>
      </c>
      <c r="F416" s="13">
        <v>5000</v>
      </c>
      <c r="G416" s="11" t="s">
        <v>1663</v>
      </c>
      <c r="H416" s="9" t="s">
        <v>1720</v>
      </c>
      <c r="I416" s="9" t="s">
        <v>1368</v>
      </c>
      <c r="J416" s="9"/>
      <c r="K416" s="11" t="s">
        <v>0</v>
      </c>
      <c r="L416" s="252">
        <v>325</v>
      </c>
      <c r="M416" s="21">
        <v>1.2</v>
      </c>
      <c r="N416" s="21">
        <v>0.4</v>
      </c>
      <c r="P416" s="11" t="s">
        <v>4167</v>
      </c>
      <c r="Q416" s="11"/>
      <c r="S416" s="21">
        <f>IF(P416='Menu tendina'!A$5,0,IF(P416='Menu tendina'!A$4,'4. Telecom lire'!N416/2,IF(P416='Menu tendina'!A$3,'4. Telecom lire'!N416,IF(P416='Menu tendina'!A$2,'4. Telecom lire'!M416,0))))</f>
        <v>1.2</v>
      </c>
    </row>
    <row r="417" spans="1:19" x14ac:dyDescent="0.25">
      <c r="A417" s="9" t="s">
        <v>7621</v>
      </c>
      <c r="B417" s="9" t="s">
        <v>4943</v>
      </c>
      <c r="C417" s="11">
        <v>795</v>
      </c>
      <c r="D417" s="11">
        <v>2864</v>
      </c>
      <c r="E417" s="11">
        <v>403</v>
      </c>
      <c r="F417" s="13">
        <v>10000</v>
      </c>
      <c r="G417" s="11" t="s">
        <v>1663</v>
      </c>
      <c r="H417" s="9" t="s">
        <v>1721</v>
      </c>
      <c r="I417" s="9" t="s">
        <v>1368</v>
      </c>
      <c r="J417" s="9"/>
      <c r="K417" s="11" t="s">
        <v>0</v>
      </c>
      <c r="L417" s="252">
        <v>1000</v>
      </c>
      <c r="M417" s="21">
        <v>1</v>
      </c>
      <c r="N417" s="21">
        <v>0.2</v>
      </c>
      <c r="P417" s="11" t="s">
        <v>4167</v>
      </c>
      <c r="Q417" s="11"/>
      <c r="S417" s="21">
        <f>IF(P417='Menu tendina'!A$5,0,IF(P417='Menu tendina'!A$4,'4. Telecom lire'!N417/2,IF(P417='Menu tendina'!A$3,'4. Telecom lire'!N417,IF(P417='Menu tendina'!A$2,'4. Telecom lire'!M417,0))))</f>
        <v>1</v>
      </c>
    </row>
    <row r="418" spans="1:19" x14ac:dyDescent="0.25">
      <c r="A418" s="9" t="s">
        <v>7621</v>
      </c>
      <c r="B418" s="9" t="s">
        <v>4943</v>
      </c>
      <c r="C418" s="11">
        <v>796</v>
      </c>
      <c r="D418" s="11">
        <v>2871</v>
      </c>
      <c r="E418" s="11">
        <v>404</v>
      </c>
      <c r="F418" s="13">
        <v>2000</v>
      </c>
      <c r="G418" s="11" t="s">
        <v>1663</v>
      </c>
      <c r="H418" s="9" t="s">
        <v>1723</v>
      </c>
      <c r="I418" s="9" t="s">
        <v>1368</v>
      </c>
      <c r="J418" s="9"/>
      <c r="K418" s="11" t="s">
        <v>0</v>
      </c>
      <c r="L418" s="252">
        <v>130</v>
      </c>
      <c r="M418" s="21">
        <v>1.3</v>
      </c>
      <c r="N418" s="21">
        <v>0.6</v>
      </c>
      <c r="P418" s="11" t="s">
        <v>4167</v>
      </c>
      <c r="Q418" s="11"/>
      <c r="S418" s="21">
        <f>IF(P418='Menu tendina'!A$5,0,IF(P418='Menu tendina'!A$4,'4. Telecom lire'!N418/2,IF(P418='Menu tendina'!A$3,'4. Telecom lire'!N418,IF(P418='Menu tendina'!A$2,'4. Telecom lire'!M418,0))))</f>
        <v>1.3</v>
      </c>
    </row>
    <row r="419" spans="1:19" x14ac:dyDescent="0.25">
      <c r="A419" s="9" t="s">
        <v>7621</v>
      </c>
      <c r="B419" s="9" t="s">
        <v>4943</v>
      </c>
      <c r="C419" s="11">
        <v>797</v>
      </c>
      <c r="D419" s="11">
        <v>2868</v>
      </c>
      <c r="E419" s="11">
        <v>405</v>
      </c>
      <c r="F419" s="13">
        <v>10000</v>
      </c>
      <c r="G419" s="11" t="s">
        <v>1663</v>
      </c>
      <c r="H419" s="9" t="s">
        <v>1724</v>
      </c>
      <c r="I419" s="9" t="s">
        <v>797</v>
      </c>
      <c r="J419" s="9"/>
      <c r="K419" s="11" t="s">
        <v>0</v>
      </c>
      <c r="L419" s="252">
        <v>455</v>
      </c>
      <c r="M419" s="21">
        <v>1.2</v>
      </c>
      <c r="N419" s="21">
        <v>0.4</v>
      </c>
      <c r="P419" s="11" t="s">
        <v>4167</v>
      </c>
      <c r="Q419" s="11"/>
      <c r="S419" s="21">
        <f>IF(P419='Menu tendina'!A$5,0,IF(P419='Menu tendina'!A$4,'4. Telecom lire'!N419/2,IF(P419='Menu tendina'!A$3,'4. Telecom lire'!N419,IF(P419='Menu tendina'!A$2,'4. Telecom lire'!M419,0))))</f>
        <v>1.2</v>
      </c>
    </row>
    <row r="420" spans="1:19" x14ac:dyDescent="0.25">
      <c r="A420" s="9" t="s">
        <v>7621</v>
      </c>
      <c r="B420" s="9" t="s">
        <v>4943</v>
      </c>
      <c r="C420" s="11">
        <v>798</v>
      </c>
      <c r="D420" s="11">
        <v>2872</v>
      </c>
      <c r="E420" s="11">
        <v>406</v>
      </c>
      <c r="F420" s="13">
        <v>5000</v>
      </c>
      <c r="G420" s="11" t="s">
        <v>1663</v>
      </c>
      <c r="H420" s="9" t="s">
        <v>1624</v>
      </c>
      <c r="I420" s="9" t="s">
        <v>112</v>
      </c>
      <c r="J420" s="9"/>
      <c r="K420" s="11" t="s">
        <v>0</v>
      </c>
      <c r="L420" s="252">
        <v>4000</v>
      </c>
      <c r="M420" s="21">
        <v>1</v>
      </c>
      <c r="N420" s="21">
        <v>0.2</v>
      </c>
      <c r="P420" s="11" t="s">
        <v>4167</v>
      </c>
      <c r="Q420" s="11"/>
      <c r="S420" s="21">
        <f>IF(P420='Menu tendina'!A$5,0,IF(P420='Menu tendina'!A$4,'4. Telecom lire'!N420/2,IF(P420='Menu tendina'!A$3,'4. Telecom lire'!N420,IF(P420='Menu tendina'!A$2,'4. Telecom lire'!M420,0))))</f>
        <v>1</v>
      </c>
    </row>
    <row r="421" spans="1:19" x14ac:dyDescent="0.25">
      <c r="A421" s="15" t="s">
        <v>7621</v>
      </c>
      <c r="B421" s="15" t="s">
        <v>4943</v>
      </c>
      <c r="C421" s="16" t="s">
        <v>1725</v>
      </c>
      <c r="D421" s="16" t="s">
        <v>0</v>
      </c>
      <c r="E421" s="16" t="s">
        <v>4260</v>
      </c>
      <c r="F421" s="17">
        <v>5000</v>
      </c>
      <c r="G421" s="16" t="s">
        <v>1663</v>
      </c>
      <c r="H421" s="15" t="s">
        <v>1624</v>
      </c>
      <c r="I421" s="15" t="s">
        <v>112</v>
      </c>
      <c r="J421" s="15" t="s">
        <v>4961</v>
      </c>
      <c r="K421" s="16" t="s">
        <v>4074</v>
      </c>
      <c r="L421" s="253" t="s">
        <v>0</v>
      </c>
      <c r="M421" s="22">
        <v>350</v>
      </c>
      <c r="N421" s="22">
        <v>100</v>
      </c>
      <c r="P421" s="11" t="s">
        <v>4168</v>
      </c>
      <c r="Q421" s="11"/>
      <c r="S421" s="21">
        <f>IF(P421='Menu tendina'!A$5,0,IF(P421='Menu tendina'!A$4,'4. Telecom lire'!N421/2,IF(P421='Menu tendina'!A$3,'4. Telecom lire'!N421,IF(P421='Menu tendina'!A$2,'4. Telecom lire'!M421,0))))</f>
        <v>100</v>
      </c>
    </row>
    <row r="422" spans="1:19" x14ac:dyDescent="0.25">
      <c r="A422" s="9" t="s">
        <v>7621</v>
      </c>
      <c r="B422" s="9" t="s">
        <v>4943</v>
      </c>
      <c r="C422" s="11">
        <v>799</v>
      </c>
      <c r="D422" s="11">
        <v>2878</v>
      </c>
      <c r="E422" s="11">
        <v>407</v>
      </c>
      <c r="F422" s="13">
        <v>15000</v>
      </c>
      <c r="G422" s="11" t="s">
        <v>1663</v>
      </c>
      <c r="H422" s="9" t="s">
        <v>1726</v>
      </c>
      <c r="I422" s="9" t="s">
        <v>797</v>
      </c>
      <c r="J422" s="9"/>
      <c r="K422" s="11" t="s">
        <v>0</v>
      </c>
      <c r="L422" s="252">
        <v>410</v>
      </c>
      <c r="M422" s="21">
        <v>1.2</v>
      </c>
      <c r="N422" s="21">
        <v>0.4</v>
      </c>
      <c r="P422" s="11" t="s">
        <v>4167</v>
      </c>
      <c r="Q422" s="11"/>
      <c r="S422" s="21">
        <f>IF(P422='Menu tendina'!A$5,0,IF(P422='Menu tendina'!A$4,'4. Telecom lire'!N422/2,IF(P422='Menu tendina'!A$3,'4. Telecom lire'!N422,IF(P422='Menu tendina'!A$2,'4. Telecom lire'!M422,0))))</f>
        <v>1.2</v>
      </c>
    </row>
    <row r="423" spans="1:19" x14ac:dyDescent="0.25">
      <c r="A423" s="9" t="s">
        <v>7621</v>
      </c>
      <c r="B423" s="9" t="s">
        <v>4943</v>
      </c>
      <c r="C423" s="11">
        <v>800</v>
      </c>
      <c r="D423" s="11">
        <v>2870</v>
      </c>
      <c r="E423" s="11">
        <v>408</v>
      </c>
      <c r="F423" s="13">
        <v>10000</v>
      </c>
      <c r="G423" s="11" t="s">
        <v>1663</v>
      </c>
      <c r="H423" s="9" t="s">
        <v>1727</v>
      </c>
      <c r="I423" s="9" t="s">
        <v>1368</v>
      </c>
      <c r="J423" s="9"/>
      <c r="K423" s="11" t="s">
        <v>0</v>
      </c>
      <c r="L423" s="252">
        <v>260</v>
      </c>
      <c r="M423" s="21">
        <v>1.4</v>
      </c>
      <c r="N423" s="21">
        <v>0.6</v>
      </c>
      <c r="P423" s="11" t="s">
        <v>4167</v>
      </c>
      <c r="Q423" s="11"/>
      <c r="S423" s="21">
        <f>IF(P423='Menu tendina'!A$5,0,IF(P423='Menu tendina'!A$4,'4. Telecom lire'!N423/2,IF(P423='Menu tendina'!A$3,'4. Telecom lire'!N423,IF(P423='Menu tendina'!A$2,'4. Telecom lire'!M423,0))))</f>
        <v>1.4</v>
      </c>
    </row>
    <row r="424" spans="1:19" x14ac:dyDescent="0.25">
      <c r="A424" s="9" t="s">
        <v>7621</v>
      </c>
      <c r="B424" s="9" t="s">
        <v>4943</v>
      </c>
      <c r="C424" s="11">
        <v>801</v>
      </c>
      <c r="D424" s="11">
        <v>2877</v>
      </c>
      <c r="E424" s="11">
        <v>409</v>
      </c>
      <c r="F424" s="13">
        <v>10000</v>
      </c>
      <c r="G424" s="11" t="s">
        <v>1663</v>
      </c>
      <c r="H424" s="9" t="s">
        <v>1728</v>
      </c>
      <c r="I424" s="9" t="s">
        <v>1368</v>
      </c>
      <c r="J424" s="9"/>
      <c r="K424" s="11" t="s">
        <v>0</v>
      </c>
      <c r="L424" s="252">
        <v>1040</v>
      </c>
      <c r="M424" s="21">
        <v>1</v>
      </c>
      <c r="N424" s="21">
        <v>0.2</v>
      </c>
      <c r="P424" s="11" t="s">
        <v>4167</v>
      </c>
      <c r="Q424" s="11"/>
      <c r="S424" s="21">
        <f>IF(P424='Menu tendina'!A$5,0,IF(P424='Menu tendina'!A$4,'4. Telecom lire'!N424/2,IF(P424='Menu tendina'!A$3,'4. Telecom lire'!N424,IF(P424='Menu tendina'!A$2,'4. Telecom lire'!M424,0))))</f>
        <v>1</v>
      </c>
    </row>
    <row r="425" spans="1:19" x14ac:dyDescent="0.25">
      <c r="A425" s="9" t="s">
        <v>7621</v>
      </c>
      <c r="B425" s="9" t="s">
        <v>4943</v>
      </c>
      <c r="C425" s="11">
        <v>802</v>
      </c>
      <c r="D425" s="11">
        <v>2874</v>
      </c>
      <c r="E425" s="11">
        <v>410</v>
      </c>
      <c r="F425" s="13">
        <v>5000</v>
      </c>
      <c r="G425" s="11" t="s">
        <v>1663</v>
      </c>
      <c r="H425" s="9" t="s">
        <v>1730</v>
      </c>
      <c r="I425" s="9" t="s">
        <v>797</v>
      </c>
      <c r="J425" s="9"/>
      <c r="K425" s="11" t="s">
        <v>0</v>
      </c>
      <c r="L425" s="252">
        <v>195</v>
      </c>
      <c r="M425" s="21">
        <v>1.3</v>
      </c>
      <c r="N425" s="21">
        <v>0.6</v>
      </c>
      <c r="P425" s="11" t="s">
        <v>4167</v>
      </c>
      <c r="Q425" s="11"/>
      <c r="S425" s="21">
        <f>IF(P425='Menu tendina'!A$5,0,IF(P425='Menu tendina'!A$4,'4. Telecom lire'!N425/2,IF(P425='Menu tendina'!A$3,'4. Telecom lire'!N425,IF(P425='Menu tendina'!A$2,'4. Telecom lire'!M425,0))))</f>
        <v>1.3</v>
      </c>
    </row>
    <row r="426" spans="1:19" x14ac:dyDescent="0.25">
      <c r="A426" s="9" t="s">
        <v>7621</v>
      </c>
      <c r="B426" s="9" t="s">
        <v>4943</v>
      </c>
      <c r="C426" s="11">
        <v>803</v>
      </c>
      <c r="D426" s="11">
        <v>2873</v>
      </c>
      <c r="E426" s="11">
        <v>411</v>
      </c>
      <c r="F426" s="13">
        <v>5000</v>
      </c>
      <c r="G426" s="11" t="s">
        <v>1663</v>
      </c>
      <c r="H426" s="9" t="s">
        <v>1731</v>
      </c>
      <c r="I426" s="9" t="s">
        <v>797</v>
      </c>
      <c r="J426" s="9"/>
      <c r="K426" s="11" t="s">
        <v>0</v>
      </c>
      <c r="L426" s="252">
        <v>390</v>
      </c>
      <c r="M426" s="21">
        <v>1.2</v>
      </c>
      <c r="N426" s="21">
        <v>0.4</v>
      </c>
      <c r="P426" s="11" t="s">
        <v>4167</v>
      </c>
      <c r="Q426" s="11"/>
      <c r="S426" s="21">
        <f>IF(P426='Menu tendina'!A$5,0,IF(P426='Menu tendina'!A$4,'4. Telecom lire'!N426/2,IF(P426='Menu tendina'!A$3,'4. Telecom lire'!N426,IF(P426='Menu tendina'!A$2,'4. Telecom lire'!M426,0))))</f>
        <v>1.2</v>
      </c>
    </row>
    <row r="427" spans="1:19" x14ac:dyDescent="0.25">
      <c r="A427" s="9" t="s">
        <v>7621</v>
      </c>
      <c r="B427" s="9" t="s">
        <v>4943</v>
      </c>
      <c r="C427" s="11">
        <v>804</v>
      </c>
      <c r="D427" s="11">
        <v>2879</v>
      </c>
      <c r="E427" s="11">
        <v>412</v>
      </c>
      <c r="F427" s="13">
        <v>5000</v>
      </c>
      <c r="G427" s="11" t="s">
        <v>1663</v>
      </c>
      <c r="H427" s="9" t="s">
        <v>1732</v>
      </c>
      <c r="I427" s="9" t="s">
        <v>797</v>
      </c>
      <c r="J427" s="9"/>
      <c r="K427" s="11" t="s">
        <v>0</v>
      </c>
      <c r="L427" s="252">
        <v>1055</v>
      </c>
      <c r="M427" s="21">
        <v>1</v>
      </c>
      <c r="N427" s="21">
        <v>0.2</v>
      </c>
      <c r="P427" s="11" t="s">
        <v>4167</v>
      </c>
      <c r="Q427" s="11"/>
      <c r="S427" s="21">
        <f>IF(P427='Menu tendina'!A$5,0,IF(P427='Menu tendina'!A$4,'4. Telecom lire'!N427/2,IF(P427='Menu tendina'!A$3,'4. Telecom lire'!N427,IF(P427='Menu tendina'!A$2,'4. Telecom lire'!M427,0))))</f>
        <v>1</v>
      </c>
    </row>
    <row r="428" spans="1:19" x14ac:dyDescent="0.25">
      <c r="A428" s="9" t="s">
        <v>7621</v>
      </c>
      <c r="B428" s="9" t="s">
        <v>4943</v>
      </c>
      <c r="C428" s="11">
        <v>805</v>
      </c>
      <c r="D428" s="11">
        <v>2875</v>
      </c>
      <c r="E428" s="11">
        <v>413</v>
      </c>
      <c r="F428" s="13">
        <v>2000</v>
      </c>
      <c r="G428" s="11" t="s">
        <v>1663</v>
      </c>
      <c r="H428" s="9" t="s">
        <v>1733</v>
      </c>
      <c r="I428" s="9" t="s">
        <v>797</v>
      </c>
      <c r="J428" s="9"/>
      <c r="K428" s="11" t="s">
        <v>0</v>
      </c>
      <c r="L428" s="252">
        <v>130</v>
      </c>
      <c r="M428" s="21">
        <v>1.3</v>
      </c>
      <c r="N428" s="21">
        <v>0.6</v>
      </c>
      <c r="P428" s="11" t="s">
        <v>4167</v>
      </c>
      <c r="Q428" s="11"/>
      <c r="S428" s="21">
        <f>IF(P428='Menu tendina'!A$5,0,IF(P428='Menu tendina'!A$4,'4. Telecom lire'!N428/2,IF(P428='Menu tendina'!A$3,'4. Telecom lire'!N428,IF(P428='Menu tendina'!A$2,'4. Telecom lire'!M428,0))))</f>
        <v>1.3</v>
      </c>
    </row>
    <row r="429" spans="1:19" x14ac:dyDescent="0.25">
      <c r="A429" s="9" t="s">
        <v>7621</v>
      </c>
      <c r="B429" s="9" t="s">
        <v>4943</v>
      </c>
      <c r="C429" s="11">
        <v>806</v>
      </c>
      <c r="D429" s="11">
        <v>2876</v>
      </c>
      <c r="E429" s="11">
        <v>414</v>
      </c>
      <c r="F429" s="13">
        <v>5000</v>
      </c>
      <c r="G429" s="11" t="s">
        <v>1663</v>
      </c>
      <c r="H429" s="9" t="s">
        <v>1733</v>
      </c>
      <c r="I429" s="9" t="s">
        <v>797</v>
      </c>
      <c r="J429" s="9"/>
      <c r="K429" s="11" t="s">
        <v>0</v>
      </c>
      <c r="L429" s="252">
        <v>130</v>
      </c>
      <c r="M429" s="21">
        <v>1.3</v>
      </c>
      <c r="N429" s="21">
        <v>0.6</v>
      </c>
      <c r="P429" s="11" t="s">
        <v>4167</v>
      </c>
      <c r="Q429" s="11"/>
      <c r="S429" s="21">
        <f>IF(P429='Menu tendina'!A$5,0,IF(P429='Menu tendina'!A$4,'4. Telecom lire'!N429/2,IF(P429='Menu tendina'!A$3,'4. Telecom lire'!N429,IF(P429='Menu tendina'!A$2,'4. Telecom lire'!M429,0))))</f>
        <v>1.3</v>
      </c>
    </row>
    <row r="430" spans="1:19" x14ac:dyDescent="0.25">
      <c r="A430" s="9" t="s">
        <v>7621</v>
      </c>
      <c r="B430" s="9" t="s">
        <v>4943</v>
      </c>
      <c r="C430" s="11">
        <v>807</v>
      </c>
      <c r="D430" s="11">
        <v>2896</v>
      </c>
      <c r="E430" s="11">
        <v>415</v>
      </c>
      <c r="F430" s="13">
        <v>10000</v>
      </c>
      <c r="G430" s="11" t="s">
        <v>1663</v>
      </c>
      <c r="H430" s="9" t="s">
        <v>1735</v>
      </c>
      <c r="I430" s="9" t="s">
        <v>797</v>
      </c>
      <c r="J430" s="9"/>
      <c r="K430" s="11" t="s">
        <v>0</v>
      </c>
      <c r="L430" s="252">
        <v>1055</v>
      </c>
      <c r="M430" s="21">
        <v>1</v>
      </c>
      <c r="N430" s="21">
        <v>0.2</v>
      </c>
      <c r="P430" s="11" t="s">
        <v>4167</v>
      </c>
      <c r="Q430" s="11"/>
      <c r="S430" s="21">
        <f>IF(P430='Menu tendina'!A$5,0,IF(P430='Menu tendina'!A$4,'4. Telecom lire'!N430/2,IF(P430='Menu tendina'!A$3,'4. Telecom lire'!N430,IF(P430='Menu tendina'!A$2,'4. Telecom lire'!M430,0))))</f>
        <v>1</v>
      </c>
    </row>
    <row r="431" spans="1:19" x14ac:dyDescent="0.25">
      <c r="A431" s="9" t="s">
        <v>7621</v>
      </c>
      <c r="B431" s="9" t="s">
        <v>4943</v>
      </c>
      <c r="C431" s="11">
        <v>808</v>
      </c>
      <c r="D431" s="11">
        <v>2880</v>
      </c>
      <c r="E431" s="11">
        <v>416</v>
      </c>
      <c r="F431" s="13">
        <v>5000</v>
      </c>
      <c r="G431" s="11" t="s">
        <v>1663</v>
      </c>
      <c r="H431" s="9" t="s">
        <v>1737</v>
      </c>
      <c r="I431" s="9" t="s">
        <v>797</v>
      </c>
      <c r="J431" s="9"/>
      <c r="K431" s="11" t="s">
        <v>0</v>
      </c>
      <c r="L431" s="252">
        <v>195</v>
      </c>
      <c r="M431" s="21">
        <v>1.3</v>
      </c>
      <c r="N431" s="21">
        <v>0.6</v>
      </c>
      <c r="P431" s="11" t="s">
        <v>4167</v>
      </c>
      <c r="Q431" s="11"/>
      <c r="S431" s="21">
        <f>IF(P431='Menu tendina'!A$5,0,IF(P431='Menu tendina'!A$4,'4. Telecom lire'!N431/2,IF(P431='Menu tendina'!A$3,'4. Telecom lire'!N431,IF(P431='Menu tendina'!A$2,'4. Telecom lire'!M431,0))))</f>
        <v>1.3</v>
      </c>
    </row>
    <row r="432" spans="1:19" x14ac:dyDescent="0.25">
      <c r="A432" s="9" t="s">
        <v>7621</v>
      </c>
      <c r="B432" s="9" t="s">
        <v>4943</v>
      </c>
      <c r="C432" s="11">
        <v>809</v>
      </c>
      <c r="D432" s="11">
        <v>2892</v>
      </c>
      <c r="E432" s="11">
        <v>417</v>
      </c>
      <c r="F432" s="13">
        <v>10000</v>
      </c>
      <c r="G432" s="11" t="s">
        <v>1663</v>
      </c>
      <c r="H432" s="9" t="s">
        <v>1738</v>
      </c>
      <c r="I432" s="9" t="s">
        <v>1368</v>
      </c>
      <c r="J432" s="9"/>
      <c r="K432" s="11" t="s">
        <v>0</v>
      </c>
      <c r="L432" s="252">
        <v>195</v>
      </c>
      <c r="M432" s="21">
        <v>1.3</v>
      </c>
      <c r="N432" s="21">
        <v>0.6</v>
      </c>
      <c r="P432" s="11" t="s">
        <v>4167</v>
      </c>
      <c r="Q432" s="11"/>
      <c r="S432" s="21">
        <f>IF(P432='Menu tendina'!A$5,0,IF(P432='Menu tendina'!A$4,'4. Telecom lire'!N432/2,IF(P432='Menu tendina'!A$3,'4. Telecom lire'!N432,IF(P432='Menu tendina'!A$2,'4. Telecom lire'!M432,0))))</f>
        <v>1.3</v>
      </c>
    </row>
    <row r="433" spans="1:19" x14ac:dyDescent="0.25">
      <c r="A433" s="9" t="s">
        <v>7621</v>
      </c>
      <c r="B433" s="9" t="s">
        <v>4943</v>
      </c>
      <c r="C433" s="11">
        <v>810</v>
      </c>
      <c r="D433" s="11">
        <v>2893</v>
      </c>
      <c r="E433" s="11">
        <v>418</v>
      </c>
      <c r="F433" s="13">
        <v>10000</v>
      </c>
      <c r="G433" s="11" t="s">
        <v>1663</v>
      </c>
      <c r="H433" s="9" t="s">
        <v>1739</v>
      </c>
      <c r="I433" s="9" t="s">
        <v>1368</v>
      </c>
      <c r="J433" s="9"/>
      <c r="K433" s="11" t="s">
        <v>0</v>
      </c>
      <c r="L433" s="252">
        <v>390</v>
      </c>
      <c r="M433" s="21">
        <v>1.2</v>
      </c>
      <c r="N433" s="21">
        <v>0.4</v>
      </c>
      <c r="P433" s="11" t="s">
        <v>4167</v>
      </c>
      <c r="Q433" s="11"/>
      <c r="S433" s="21">
        <f>IF(P433='Menu tendina'!A$5,0,IF(P433='Menu tendina'!A$4,'4. Telecom lire'!N433/2,IF(P433='Menu tendina'!A$3,'4. Telecom lire'!N433,IF(P433='Menu tendina'!A$2,'4. Telecom lire'!M433,0))))</f>
        <v>1.2</v>
      </c>
    </row>
    <row r="434" spans="1:19" x14ac:dyDescent="0.25">
      <c r="A434" s="9" t="s">
        <v>7621</v>
      </c>
      <c r="B434" s="9" t="s">
        <v>4943</v>
      </c>
      <c r="C434" s="11">
        <v>811</v>
      </c>
      <c r="D434" s="11">
        <v>2862</v>
      </c>
      <c r="E434" s="11">
        <v>344</v>
      </c>
      <c r="F434" s="13">
        <v>5000</v>
      </c>
      <c r="G434" s="11" t="s">
        <v>1663</v>
      </c>
      <c r="H434" s="9" t="s">
        <v>1740</v>
      </c>
      <c r="I434" s="9" t="s">
        <v>112</v>
      </c>
      <c r="J434" s="9"/>
      <c r="K434" s="11" t="s">
        <v>0</v>
      </c>
      <c r="L434" s="252">
        <v>585</v>
      </c>
      <c r="M434" s="21">
        <v>4.5</v>
      </c>
      <c r="N434" s="21">
        <v>0.7</v>
      </c>
      <c r="P434" s="11" t="s">
        <v>4167</v>
      </c>
      <c r="Q434" s="11"/>
      <c r="S434" s="21">
        <f>IF(P434='Menu tendina'!A$5,0,IF(P434='Menu tendina'!A$4,'4. Telecom lire'!N434/2,IF(P434='Menu tendina'!A$3,'4. Telecom lire'!N434,IF(P434='Menu tendina'!A$2,'4. Telecom lire'!M434,0))))</f>
        <v>4.5</v>
      </c>
    </row>
    <row r="435" spans="1:19" x14ac:dyDescent="0.25">
      <c r="A435" s="9" t="s">
        <v>7621</v>
      </c>
      <c r="B435" s="9" t="s">
        <v>4943</v>
      </c>
      <c r="C435" s="11">
        <v>812</v>
      </c>
      <c r="D435" s="11">
        <v>2863</v>
      </c>
      <c r="E435" s="11">
        <v>345</v>
      </c>
      <c r="F435" s="13">
        <v>5000</v>
      </c>
      <c r="G435" s="11" t="s">
        <v>1663</v>
      </c>
      <c r="H435" s="9" t="s">
        <v>1741</v>
      </c>
      <c r="I435" s="9" t="s">
        <v>112</v>
      </c>
      <c r="J435" s="9"/>
      <c r="K435" s="11" t="s">
        <v>0</v>
      </c>
      <c r="L435" s="252">
        <v>1520</v>
      </c>
      <c r="M435" s="21">
        <v>3</v>
      </c>
      <c r="N435" s="21">
        <v>0.5</v>
      </c>
      <c r="P435" s="11" t="s">
        <v>4167</v>
      </c>
      <c r="Q435" s="11"/>
      <c r="S435" s="21">
        <f>IF(P435='Menu tendina'!A$5,0,IF(P435='Menu tendina'!A$4,'4. Telecom lire'!N435/2,IF(P435='Menu tendina'!A$3,'4. Telecom lire'!N435,IF(P435='Menu tendina'!A$2,'4. Telecom lire'!M435,0))))</f>
        <v>3</v>
      </c>
    </row>
    <row r="436" spans="1:19" x14ac:dyDescent="0.25">
      <c r="A436" s="9" t="s">
        <v>7621</v>
      </c>
      <c r="B436" s="9" t="s">
        <v>4943</v>
      </c>
      <c r="C436" s="11">
        <v>813</v>
      </c>
      <c r="D436" s="11">
        <v>2894</v>
      </c>
      <c r="E436" s="11">
        <v>346</v>
      </c>
      <c r="F436" s="13">
        <v>5000</v>
      </c>
      <c r="G436" s="11" t="s">
        <v>1663</v>
      </c>
      <c r="H436" s="9" t="s">
        <v>1742</v>
      </c>
      <c r="I436" s="9" t="s">
        <v>1368</v>
      </c>
      <c r="J436" s="9"/>
      <c r="K436" s="11" t="s">
        <v>0</v>
      </c>
      <c r="L436" s="252">
        <v>1520</v>
      </c>
      <c r="M436" s="21">
        <v>3</v>
      </c>
      <c r="N436" s="21">
        <v>0.5</v>
      </c>
      <c r="P436" s="11" t="s">
        <v>4167</v>
      </c>
      <c r="Q436" s="11"/>
      <c r="S436" s="21">
        <f>IF(P436='Menu tendina'!A$5,0,IF(P436='Menu tendina'!A$4,'4. Telecom lire'!N436/2,IF(P436='Menu tendina'!A$3,'4. Telecom lire'!N436,IF(P436='Menu tendina'!A$2,'4. Telecom lire'!M436,0))))</f>
        <v>3</v>
      </c>
    </row>
    <row r="437" spans="1:19" x14ac:dyDescent="0.25">
      <c r="A437" s="9" t="s">
        <v>7621</v>
      </c>
      <c r="B437" s="9" t="s">
        <v>4943</v>
      </c>
      <c r="C437" s="11">
        <v>814</v>
      </c>
      <c r="D437" s="11">
        <v>2895</v>
      </c>
      <c r="E437" s="11">
        <v>347</v>
      </c>
      <c r="F437" s="13">
        <v>5000</v>
      </c>
      <c r="G437" s="11" t="s">
        <v>1663</v>
      </c>
      <c r="H437" s="9" t="s">
        <v>1742</v>
      </c>
      <c r="I437" s="9" t="s">
        <v>1368</v>
      </c>
      <c r="J437" s="9"/>
      <c r="K437" s="11" t="s">
        <v>0</v>
      </c>
      <c r="L437" s="252">
        <v>585</v>
      </c>
      <c r="M437" s="21">
        <v>4.5</v>
      </c>
      <c r="N437" s="21">
        <v>0.7</v>
      </c>
      <c r="P437" s="11" t="s">
        <v>4167</v>
      </c>
      <c r="Q437" s="11"/>
      <c r="S437" s="21">
        <f>IF(P437='Menu tendina'!A$5,0,IF(P437='Menu tendina'!A$4,'4. Telecom lire'!N437/2,IF(P437='Menu tendina'!A$3,'4. Telecom lire'!N437,IF(P437='Menu tendina'!A$2,'4. Telecom lire'!M437,0))))</f>
        <v>4.5</v>
      </c>
    </row>
    <row r="438" spans="1:19" x14ac:dyDescent="0.25">
      <c r="A438" s="9" t="s">
        <v>7621</v>
      </c>
      <c r="B438" s="9" t="s">
        <v>4943</v>
      </c>
      <c r="C438" s="11">
        <v>815</v>
      </c>
      <c r="D438" s="11">
        <v>2886</v>
      </c>
      <c r="E438" s="11">
        <v>436</v>
      </c>
      <c r="F438" s="13">
        <v>10000</v>
      </c>
      <c r="G438" s="11" t="s">
        <v>1663</v>
      </c>
      <c r="H438" s="9" t="s">
        <v>1743</v>
      </c>
      <c r="I438" s="9" t="s">
        <v>797</v>
      </c>
      <c r="J438" s="9"/>
      <c r="K438" s="11" t="s">
        <v>0</v>
      </c>
      <c r="L438" s="252">
        <v>390</v>
      </c>
      <c r="M438" s="21">
        <v>1.4</v>
      </c>
      <c r="N438" s="21">
        <v>0.4</v>
      </c>
      <c r="P438" s="11" t="s">
        <v>4167</v>
      </c>
      <c r="Q438" s="11"/>
      <c r="S438" s="21">
        <f>IF(P438='Menu tendina'!A$5,0,IF(P438='Menu tendina'!A$4,'4. Telecom lire'!N438/2,IF(P438='Menu tendina'!A$3,'4. Telecom lire'!N438,IF(P438='Menu tendina'!A$2,'4. Telecom lire'!M438,0))))</f>
        <v>1.4</v>
      </c>
    </row>
    <row r="439" spans="1:19" x14ac:dyDescent="0.25">
      <c r="A439" s="9" t="s">
        <v>7621</v>
      </c>
      <c r="B439" s="9" t="s">
        <v>4943</v>
      </c>
      <c r="C439" s="11">
        <v>816</v>
      </c>
      <c r="D439" s="11">
        <v>2885</v>
      </c>
      <c r="E439" s="11">
        <v>437</v>
      </c>
      <c r="F439" s="13">
        <v>10000</v>
      </c>
      <c r="G439" s="11" t="s">
        <v>1663</v>
      </c>
      <c r="H439" s="9" t="s">
        <v>1745</v>
      </c>
      <c r="I439" s="9" t="s">
        <v>797</v>
      </c>
      <c r="J439" s="9"/>
      <c r="K439" s="11" t="s">
        <v>0</v>
      </c>
      <c r="L439" s="252">
        <v>390</v>
      </c>
      <c r="M439" s="21">
        <v>1.4</v>
      </c>
      <c r="N439" s="21">
        <v>0.4</v>
      </c>
      <c r="P439" s="11" t="s">
        <v>4167</v>
      </c>
      <c r="Q439" s="11"/>
      <c r="S439" s="21">
        <f>IF(P439='Menu tendina'!A$5,0,IF(P439='Menu tendina'!A$4,'4. Telecom lire'!N439/2,IF(P439='Menu tendina'!A$3,'4. Telecom lire'!N439,IF(P439='Menu tendina'!A$2,'4. Telecom lire'!M439,0))))</f>
        <v>1.4</v>
      </c>
    </row>
    <row r="440" spans="1:19" x14ac:dyDescent="0.25">
      <c r="A440" s="9" t="s">
        <v>7621</v>
      </c>
      <c r="B440" s="9" t="s">
        <v>4943</v>
      </c>
      <c r="C440" s="11">
        <v>817</v>
      </c>
      <c r="D440" s="11">
        <v>2883</v>
      </c>
      <c r="E440" s="11">
        <v>438</v>
      </c>
      <c r="F440" s="13">
        <v>5000</v>
      </c>
      <c r="G440" s="11" t="s">
        <v>1663</v>
      </c>
      <c r="H440" s="9" t="s">
        <v>1746</v>
      </c>
      <c r="I440" s="9" t="s">
        <v>1368</v>
      </c>
      <c r="J440" s="9"/>
      <c r="K440" s="11" t="s">
        <v>0</v>
      </c>
      <c r="L440" s="252">
        <v>390</v>
      </c>
      <c r="M440" s="21">
        <v>1.4</v>
      </c>
      <c r="N440" s="21">
        <v>0.4</v>
      </c>
      <c r="P440" s="11" t="s">
        <v>4167</v>
      </c>
      <c r="Q440" s="11"/>
      <c r="S440" s="21">
        <f>IF(P440='Menu tendina'!A$5,0,IF(P440='Menu tendina'!A$4,'4. Telecom lire'!N440/2,IF(P440='Menu tendina'!A$3,'4. Telecom lire'!N440,IF(P440='Menu tendina'!A$2,'4. Telecom lire'!M440,0))))</f>
        <v>1.4</v>
      </c>
    </row>
    <row r="441" spans="1:19" x14ac:dyDescent="0.25">
      <c r="A441" s="9" t="s">
        <v>7621</v>
      </c>
      <c r="B441" s="9" t="s">
        <v>4943</v>
      </c>
      <c r="C441" s="11">
        <v>818</v>
      </c>
      <c r="D441" s="11">
        <v>2884</v>
      </c>
      <c r="E441" s="11">
        <v>439</v>
      </c>
      <c r="F441" s="13">
        <v>5000</v>
      </c>
      <c r="G441" s="11" t="s">
        <v>1663</v>
      </c>
      <c r="H441" s="9" t="s">
        <v>1747</v>
      </c>
      <c r="I441" s="9" t="s">
        <v>1368</v>
      </c>
      <c r="J441" s="9"/>
      <c r="K441" s="11" t="s">
        <v>0</v>
      </c>
      <c r="L441" s="252">
        <v>195</v>
      </c>
      <c r="M441" s="21">
        <v>1.3</v>
      </c>
      <c r="N441" s="21">
        <v>0.6</v>
      </c>
      <c r="P441" s="11" t="s">
        <v>4167</v>
      </c>
      <c r="Q441" s="11"/>
      <c r="S441" s="21">
        <f>IF(P441='Menu tendina'!A$5,0,IF(P441='Menu tendina'!A$4,'4. Telecom lire'!N441/2,IF(P441='Menu tendina'!A$3,'4. Telecom lire'!N441,IF(P441='Menu tendina'!A$2,'4. Telecom lire'!M441,0))))</f>
        <v>1.3</v>
      </c>
    </row>
    <row r="442" spans="1:19" x14ac:dyDescent="0.25">
      <c r="A442" s="9" t="s">
        <v>7621</v>
      </c>
      <c r="B442" s="9" t="s">
        <v>4943</v>
      </c>
      <c r="C442" s="11">
        <v>819</v>
      </c>
      <c r="D442" s="11">
        <v>2887</v>
      </c>
      <c r="E442" s="11">
        <v>440</v>
      </c>
      <c r="F442" s="13">
        <v>10000</v>
      </c>
      <c r="G442" s="11" t="s">
        <v>1663</v>
      </c>
      <c r="H442" s="9" t="s">
        <v>1748</v>
      </c>
      <c r="I442" s="9" t="s">
        <v>1368</v>
      </c>
      <c r="J442" s="9"/>
      <c r="K442" s="11" t="s">
        <v>0</v>
      </c>
      <c r="L442" s="252">
        <v>195</v>
      </c>
      <c r="M442" s="21">
        <v>1.3</v>
      </c>
      <c r="N442" s="21">
        <v>0.6</v>
      </c>
      <c r="P442" s="11" t="s">
        <v>4167</v>
      </c>
      <c r="Q442" s="11"/>
      <c r="S442" s="21">
        <f>IF(P442='Menu tendina'!A$5,0,IF(P442='Menu tendina'!A$4,'4. Telecom lire'!N442/2,IF(P442='Menu tendina'!A$3,'4. Telecom lire'!N442,IF(P442='Menu tendina'!A$2,'4. Telecom lire'!M442,0))))</f>
        <v>1.3</v>
      </c>
    </row>
    <row r="443" spans="1:19" x14ac:dyDescent="0.25">
      <c r="A443" s="9" t="s">
        <v>7621</v>
      </c>
      <c r="B443" s="9" t="s">
        <v>4943</v>
      </c>
      <c r="C443" s="11">
        <v>820</v>
      </c>
      <c r="D443" s="11">
        <v>2881</v>
      </c>
      <c r="E443" s="11">
        <v>419</v>
      </c>
      <c r="F443" s="13">
        <v>5000</v>
      </c>
      <c r="G443" s="11" t="s">
        <v>1663</v>
      </c>
      <c r="H443" s="9" t="s">
        <v>1749</v>
      </c>
      <c r="I443" s="9" t="s">
        <v>797</v>
      </c>
      <c r="J443" s="9"/>
      <c r="K443" s="11" t="s">
        <v>0</v>
      </c>
      <c r="L443" s="252">
        <v>130</v>
      </c>
      <c r="M443" s="21">
        <v>1.3</v>
      </c>
      <c r="N443" s="21">
        <v>0.6</v>
      </c>
      <c r="P443" s="11" t="s">
        <v>4167</v>
      </c>
      <c r="Q443" s="11"/>
      <c r="S443" s="21">
        <f>IF(P443='Menu tendina'!A$5,0,IF(P443='Menu tendina'!A$4,'4. Telecom lire'!N443/2,IF(P443='Menu tendina'!A$3,'4. Telecom lire'!N443,IF(P443='Menu tendina'!A$2,'4. Telecom lire'!M443,0))))</f>
        <v>1.3</v>
      </c>
    </row>
    <row r="444" spans="1:19" x14ac:dyDescent="0.25">
      <c r="A444" s="9" t="s">
        <v>7621</v>
      </c>
      <c r="B444" s="9" t="s">
        <v>4943</v>
      </c>
      <c r="C444" s="11">
        <v>821</v>
      </c>
      <c r="D444" s="11">
        <v>2888</v>
      </c>
      <c r="E444" s="11">
        <v>447</v>
      </c>
      <c r="F444" s="13">
        <v>5000</v>
      </c>
      <c r="G444" s="11" t="s">
        <v>1663</v>
      </c>
      <c r="H444" s="9" t="s">
        <v>1750</v>
      </c>
      <c r="I444" s="9" t="s">
        <v>112</v>
      </c>
      <c r="J444" s="9"/>
      <c r="K444" s="11" t="s">
        <v>0</v>
      </c>
      <c r="L444" s="252">
        <v>6000</v>
      </c>
      <c r="M444" s="21">
        <v>1.5</v>
      </c>
      <c r="N444" s="21">
        <v>0.2</v>
      </c>
      <c r="P444" s="11" t="s">
        <v>4167</v>
      </c>
      <c r="Q444" s="11"/>
      <c r="S444" s="21">
        <f>IF(P444='Menu tendina'!A$5,0,IF(P444='Menu tendina'!A$4,'4. Telecom lire'!N444/2,IF(P444='Menu tendina'!A$3,'4. Telecom lire'!N444,IF(P444='Menu tendina'!A$2,'4. Telecom lire'!M444,0))))</f>
        <v>1.5</v>
      </c>
    </row>
    <row r="445" spans="1:19" x14ac:dyDescent="0.25">
      <c r="A445" s="9" t="s">
        <v>7621</v>
      </c>
      <c r="B445" s="9" t="s">
        <v>4943</v>
      </c>
      <c r="C445" s="11">
        <v>822</v>
      </c>
      <c r="D445" s="11">
        <v>2889</v>
      </c>
      <c r="E445" s="11">
        <v>448</v>
      </c>
      <c r="F445" s="13">
        <v>10000</v>
      </c>
      <c r="G445" s="11" t="s">
        <v>1663</v>
      </c>
      <c r="H445" s="9" t="s">
        <v>1752</v>
      </c>
      <c r="I445" s="9" t="s">
        <v>112</v>
      </c>
      <c r="J445" s="9"/>
      <c r="K445" s="11" t="s">
        <v>0</v>
      </c>
      <c r="L445" s="252">
        <v>3000</v>
      </c>
      <c r="M445" s="21">
        <v>1.5</v>
      </c>
      <c r="N445" s="21">
        <v>0.2</v>
      </c>
      <c r="P445" s="11" t="s">
        <v>4167</v>
      </c>
      <c r="Q445" s="11"/>
      <c r="S445" s="21">
        <f>IF(P445='Menu tendina'!A$5,0,IF(P445='Menu tendina'!A$4,'4. Telecom lire'!N445/2,IF(P445='Menu tendina'!A$3,'4. Telecom lire'!N445,IF(P445='Menu tendina'!A$2,'4. Telecom lire'!M445,0))))</f>
        <v>1.5</v>
      </c>
    </row>
    <row r="446" spans="1:19" x14ac:dyDescent="0.25">
      <c r="A446" s="9" t="s">
        <v>7621</v>
      </c>
      <c r="B446" s="9" t="s">
        <v>4943</v>
      </c>
      <c r="C446" s="11">
        <v>823</v>
      </c>
      <c r="D446" s="11">
        <v>2890</v>
      </c>
      <c r="E446" s="11">
        <v>449</v>
      </c>
      <c r="F446" s="13">
        <v>5000</v>
      </c>
      <c r="G446" s="11" t="s">
        <v>1663</v>
      </c>
      <c r="H446" s="9" t="s">
        <v>1753</v>
      </c>
      <c r="I446" s="9" t="s">
        <v>112</v>
      </c>
      <c r="J446" s="9"/>
      <c r="K446" s="11" t="s">
        <v>0</v>
      </c>
      <c r="L446" s="252">
        <v>3000</v>
      </c>
      <c r="M446" s="21">
        <v>1.5</v>
      </c>
      <c r="N446" s="21">
        <v>0.2</v>
      </c>
      <c r="P446" s="11" t="s">
        <v>4167</v>
      </c>
      <c r="Q446" s="11"/>
      <c r="S446" s="21">
        <f>IF(P446='Menu tendina'!A$5,0,IF(P446='Menu tendina'!A$4,'4. Telecom lire'!N446/2,IF(P446='Menu tendina'!A$3,'4. Telecom lire'!N446,IF(P446='Menu tendina'!A$2,'4. Telecom lire'!M446,0))))</f>
        <v>1.5</v>
      </c>
    </row>
    <row r="447" spans="1:19" x14ac:dyDescent="0.25">
      <c r="A447" s="9" t="s">
        <v>7621</v>
      </c>
      <c r="B447" s="9" t="s">
        <v>4943</v>
      </c>
      <c r="C447" s="11">
        <v>824</v>
      </c>
      <c r="D447" s="11">
        <v>2891</v>
      </c>
      <c r="E447" s="11">
        <v>450</v>
      </c>
      <c r="F447" s="13">
        <v>10000</v>
      </c>
      <c r="G447" s="11" t="s">
        <v>1663</v>
      </c>
      <c r="H447" s="9" t="s">
        <v>1754</v>
      </c>
      <c r="I447" s="9" t="s">
        <v>797</v>
      </c>
      <c r="J447" s="9"/>
      <c r="K447" s="11" t="s">
        <v>0</v>
      </c>
      <c r="L447" s="252">
        <v>3000</v>
      </c>
      <c r="M447" s="21">
        <v>1.5</v>
      </c>
      <c r="N447" s="21">
        <v>0.2</v>
      </c>
      <c r="P447" s="11" t="s">
        <v>4167</v>
      </c>
      <c r="Q447" s="11"/>
      <c r="S447" s="21">
        <f>IF(P447='Menu tendina'!A$5,0,IF(P447='Menu tendina'!A$4,'4. Telecom lire'!N447/2,IF(P447='Menu tendina'!A$3,'4. Telecom lire'!N447,IF(P447='Menu tendina'!A$2,'4. Telecom lire'!M447,0))))</f>
        <v>1.5</v>
      </c>
    </row>
    <row r="448" spans="1:19" x14ac:dyDescent="0.25">
      <c r="A448" s="9" t="s">
        <v>7621</v>
      </c>
      <c r="B448" s="9" t="s">
        <v>4943</v>
      </c>
      <c r="C448" s="11">
        <v>825</v>
      </c>
      <c r="D448" s="11">
        <v>2897</v>
      </c>
      <c r="E448" s="11">
        <v>441</v>
      </c>
      <c r="F448" s="13">
        <v>5000</v>
      </c>
      <c r="G448" s="11" t="s">
        <v>1663</v>
      </c>
      <c r="H448" s="9" t="s">
        <v>1755</v>
      </c>
      <c r="I448" s="9" t="s">
        <v>112</v>
      </c>
      <c r="J448" s="9"/>
      <c r="K448" s="11" t="s">
        <v>0</v>
      </c>
      <c r="L448" s="252">
        <v>5000</v>
      </c>
      <c r="M448" s="21">
        <v>1</v>
      </c>
      <c r="N448" s="21">
        <v>0.2</v>
      </c>
      <c r="P448" s="11" t="s">
        <v>4167</v>
      </c>
      <c r="Q448" s="11"/>
      <c r="S448" s="21">
        <f>IF(P448='Menu tendina'!A$5,0,IF(P448='Menu tendina'!A$4,'4. Telecom lire'!N448/2,IF(P448='Menu tendina'!A$3,'4. Telecom lire'!N448,IF(P448='Menu tendina'!A$2,'4. Telecom lire'!M448,0))))</f>
        <v>1</v>
      </c>
    </row>
    <row r="449" spans="1:19" x14ac:dyDescent="0.25">
      <c r="A449" s="9" t="s">
        <v>7621</v>
      </c>
      <c r="B449" s="9" t="s">
        <v>4943</v>
      </c>
      <c r="C449" s="11">
        <v>826</v>
      </c>
      <c r="D449" s="11">
        <v>2898</v>
      </c>
      <c r="E449" s="11">
        <v>442</v>
      </c>
      <c r="F449" s="13">
        <v>10000</v>
      </c>
      <c r="G449" s="11" t="s">
        <v>1663</v>
      </c>
      <c r="H449" s="9" t="s">
        <v>1757</v>
      </c>
      <c r="I449" s="9" t="s">
        <v>1368</v>
      </c>
      <c r="J449" s="9"/>
      <c r="K449" s="11" t="s">
        <v>0</v>
      </c>
      <c r="L449" s="252">
        <v>2015</v>
      </c>
      <c r="M449" s="21">
        <v>1</v>
      </c>
      <c r="N449" s="21">
        <v>0.2</v>
      </c>
      <c r="P449" s="11" t="s">
        <v>4167</v>
      </c>
      <c r="Q449" s="11"/>
      <c r="S449" s="21">
        <f>IF(P449='Menu tendina'!A$5,0,IF(P449='Menu tendina'!A$4,'4. Telecom lire'!N449/2,IF(P449='Menu tendina'!A$3,'4. Telecom lire'!N449,IF(P449='Menu tendina'!A$2,'4. Telecom lire'!M449,0))))</f>
        <v>1</v>
      </c>
    </row>
    <row r="450" spans="1:19" x14ac:dyDescent="0.25">
      <c r="A450" s="9" t="s">
        <v>7621</v>
      </c>
      <c r="B450" s="9" t="s">
        <v>4943</v>
      </c>
      <c r="C450" s="11">
        <v>827</v>
      </c>
      <c r="D450" s="11">
        <v>2899</v>
      </c>
      <c r="E450" s="11">
        <v>443</v>
      </c>
      <c r="F450" s="13">
        <v>5000</v>
      </c>
      <c r="G450" s="11" t="s">
        <v>1663</v>
      </c>
      <c r="H450" s="9" t="s">
        <v>1759</v>
      </c>
      <c r="I450" s="9" t="s">
        <v>797</v>
      </c>
      <c r="J450" s="9"/>
      <c r="K450" s="11" t="s">
        <v>0</v>
      </c>
      <c r="L450" s="252">
        <v>130</v>
      </c>
      <c r="M450" s="21">
        <v>1.3</v>
      </c>
      <c r="N450" s="21">
        <v>0.6</v>
      </c>
      <c r="P450" s="11" t="s">
        <v>4167</v>
      </c>
      <c r="Q450" s="11"/>
      <c r="S450" s="21">
        <f>IF(P450='Menu tendina'!A$5,0,IF(P450='Menu tendina'!A$4,'4. Telecom lire'!N450/2,IF(P450='Menu tendina'!A$3,'4. Telecom lire'!N450,IF(P450='Menu tendina'!A$2,'4. Telecom lire'!M450,0))))</f>
        <v>1.3</v>
      </c>
    </row>
    <row r="451" spans="1:19" x14ac:dyDescent="0.25">
      <c r="A451" s="9" t="s">
        <v>7621</v>
      </c>
      <c r="B451" s="9" t="s">
        <v>4943</v>
      </c>
      <c r="C451" s="11">
        <v>828</v>
      </c>
      <c r="D451" s="11">
        <v>2903</v>
      </c>
      <c r="E451" s="11">
        <v>444</v>
      </c>
      <c r="F451" s="13">
        <v>5000</v>
      </c>
      <c r="G451" s="11" t="s">
        <v>1663</v>
      </c>
      <c r="H451" s="9" t="s">
        <v>1760</v>
      </c>
      <c r="I451" s="9" t="s">
        <v>1368</v>
      </c>
      <c r="J451" s="9"/>
      <c r="K451" s="11" t="s">
        <v>0</v>
      </c>
      <c r="L451" s="252">
        <v>130</v>
      </c>
      <c r="M451" s="21">
        <v>1.3</v>
      </c>
      <c r="N451" s="21">
        <v>0.6</v>
      </c>
      <c r="P451" s="11" t="s">
        <v>4167</v>
      </c>
      <c r="Q451" s="11"/>
      <c r="S451" s="21">
        <f>IF(P451='Menu tendina'!A$5,0,IF(P451='Menu tendina'!A$4,'4. Telecom lire'!N451/2,IF(P451='Menu tendina'!A$3,'4. Telecom lire'!N451,IF(P451='Menu tendina'!A$2,'4. Telecom lire'!M451,0))))</f>
        <v>1.3</v>
      </c>
    </row>
    <row r="452" spans="1:19" x14ac:dyDescent="0.25">
      <c r="A452" s="9" t="s">
        <v>7621</v>
      </c>
      <c r="B452" s="9" t="s">
        <v>4943</v>
      </c>
      <c r="C452" s="11">
        <v>829</v>
      </c>
      <c r="D452" s="11">
        <v>2882</v>
      </c>
      <c r="E452" s="11">
        <v>445</v>
      </c>
      <c r="F452" s="13">
        <v>10000</v>
      </c>
      <c r="G452" s="11" t="s">
        <v>1761</v>
      </c>
      <c r="H452" s="9" t="s">
        <v>1762</v>
      </c>
      <c r="I452" s="9" t="s">
        <v>112</v>
      </c>
      <c r="J452" s="9"/>
      <c r="K452" s="11" t="s">
        <v>0</v>
      </c>
      <c r="L452" s="252">
        <v>3000</v>
      </c>
      <c r="M452" s="21">
        <v>1</v>
      </c>
      <c r="N452" s="21">
        <v>0.2</v>
      </c>
      <c r="P452" s="11" t="s">
        <v>4167</v>
      </c>
      <c r="Q452" s="11"/>
      <c r="S452" s="21">
        <f>IF(P452='Menu tendina'!A$5,0,IF(P452='Menu tendina'!A$4,'4. Telecom lire'!N452/2,IF(P452='Menu tendina'!A$3,'4. Telecom lire'!N452,IF(P452='Menu tendina'!A$2,'4. Telecom lire'!M452,0))))</f>
        <v>1</v>
      </c>
    </row>
    <row r="453" spans="1:19" x14ac:dyDescent="0.25">
      <c r="A453" s="9" t="s">
        <v>7621</v>
      </c>
      <c r="B453" s="9" t="s">
        <v>4943</v>
      </c>
      <c r="C453" s="11">
        <v>830</v>
      </c>
      <c r="D453" s="11">
        <v>2906</v>
      </c>
      <c r="E453" s="11">
        <v>446</v>
      </c>
      <c r="F453" s="13">
        <v>10000</v>
      </c>
      <c r="G453" s="11" t="s">
        <v>1663</v>
      </c>
      <c r="H453" s="9" t="s">
        <v>1764</v>
      </c>
      <c r="I453" s="9" t="s">
        <v>797</v>
      </c>
      <c r="J453" s="9"/>
      <c r="K453" s="11" t="s">
        <v>0</v>
      </c>
      <c r="L453" s="252">
        <v>950</v>
      </c>
      <c r="M453" s="21">
        <v>1.1000000000000001</v>
      </c>
      <c r="N453" s="21">
        <v>0.4</v>
      </c>
      <c r="P453" s="11" t="s">
        <v>4167</v>
      </c>
      <c r="Q453" s="11"/>
      <c r="S453" s="21">
        <f>IF(P453='Menu tendina'!A$5,0,IF(P453='Menu tendina'!A$4,'4. Telecom lire'!N453/2,IF(P453='Menu tendina'!A$3,'4. Telecom lire'!N453,IF(P453='Menu tendina'!A$2,'4. Telecom lire'!M453,0))))</f>
        <v>1.1000000000000001</v>
      </c>
    </row>
    <row r="454" spans="1:19" x14ac:dyDescent="0.25">
      <c r="A454" s="9" t="s">
        <v>7621</v>
      </c>
      <c r="B454" s="9" t="s">
        <v>4943</v>
      </c>
      <c r="C454" s="11">
        <v>831</v>
      </c>
      <c r="D454" s="11">
        <v>2919</v>
      </c>
      <c r="E454" s="11">
        <v>458</v>
      </c>
      <c r="F454" s="13">
        <v>10000</v>
      </c>
      <c r="G454" s="11" t="s">
        <v>1765</v>
      </c>
      <c r="H454" s="9" t="s">
        <v>1766</v>
      </c>
      <c r="I454" s="9" t="s">
        <v>797</v>
      </c>
      <c r="J454" s="9"/>
      <c r="K454" s="11" t="s">
        <v>0</v>
      </c>
      <c r="L454" s="252">
        <v>195</v>
      </c>
      <c r="M454" s="21">
        <v>1.3</v>
      </c>
      <c r="N454" s="21">
        <v>0.6</v>
      </c>
      <c r="P454" s="11" t="s">
        <v>4167</v>
      </c>
      <c r="Q454" s="11"/>
      <c r="S454" s="21">
        <f>IF(P454='Menu tendina'!A$5,0,IF(P454='Menu tendina'!A$4,'4. Telecom lire'!N454/2,IF(P454='Menu tendina'!A$3,'4. Telecom lire'!N454,IF(P454='Menu tendina'!A$2,'4. Telecom lire'!M454,0))))</f>
        <v>1.3</v>
      </c>
    </row>
    <row r="455" spans="1:19" x14ac:dyDescent="0.25">
      <c r="A455" s="9" t="s">
        <v>7621</v>
      </c>
      <c r="B455" s="9" t="s">
        <v>4943</v>
      </c>
      <c r="C455" s="11">
        <v>832</v>
      </c>
      <c r="D455" s="11">
        <v>2907</v>
      </c>
      <c r="E455" s="11">
        <v>510</v>
      </c>
      <c r="F455" s="13">
        <v>10000</v>
      </c>
      <c r="G455" s="11" t="s">
        <v>1663</v>
      </c>
      <c r="H455" s="2" t="s">
        <v>1768</v>
      </c>
      <c r="I455" s="9" t="s">
        <v>112</v>
      </c>
      <c r="J455" s="9"/>
      <c r="K455" s="11" t="s">
        <v>0</v>
      </c>
      <c r="L455" s="252">
        <v>2015</v>
      </c>
      <c r="M455" s="21">
        <v>1.3</v>
      </c>
      <c r="N455" s="21">
        <v>0.2</v>
      </c>
      <c r="P455" s="11" t="s">
        <v>4167</v>
      </c>
      <c r="Q455" s="11"/>
      <c r="S455" s="21">
        <f>IF(P455='Menu tendina'!A$5,0,IF(P455='Menu tendina'!A$4,'4. Telecom lire'!N455/2,IF(P455='Menu tendina'!A$3,'4. Telecom lire'!N455,IF(P455='Menu tendina'!A$2,'4. Telecom lire'!M455,0))))</f>
        <v>1.3</v>
      </c>
    </row>
    <row r="456" spans="1:19" x14ac:dyDescent="0.25">
      <c r="A456" s="9" t="s">
        <v>7621</v>
      </c>
      <c r="B456" s="9" t="s">
        <v>4943</v>
      </c>
      <c r="C456" s="11">
        <v>833</v>
      </c>
      <c r="D456" s="11">
        <v>3442</v>
      </c>
      <c r="E456" s="11" t="s">
        <v>4261</v>
      </c>
      <c r="F456" s="13">
        <v>2000</v>
      </c>
      <c r="G456" s="11" t="s">
        <v>1663</v>
      </c>
      <c r="H456" s="9" t="s">
        <v>1770</v>
      </c>
      <c r="I456" s="9" t="s">
        <v>1368</v>
      </c>
      <c r="J456" s="9"/>
      <c r="K456" s="11" t="s">
        <v>0</v>
      </c>
      <c r="L456" s="252">
        <v>195</v>
      </c>
      <c r="M456" s="21">
        <v>1.4</v>
      </c>
      <c r="N456" s="21">
        <v>0.6</v>
      </c>
      <c r="P456" s="11" t="s">
        <v>4167</v>
      </c>
      <c r="Q456" s="11"/>
      <c r="S456" s="21">
        <f>IF(P456='Menu tendina'!A$5,0,IF(P456='Menu tendina'!A$4,'4. Telecom lire'!N456/2,IF(P456='Menu tendina'!A$3,'4. Telecom lire'!N456,IF(P456='Menu tendina'!A$2,'4. Telecom lire'!M456,0))))</f>
        <v>1.4</v>
      </c>
    </row>
    <row r="457" spans="1:19" x14ac:dyDescent="0.25">
      <c r="A457" s="9" t="s">
        <v>7621</v>
      </c>
      <c r="B457" s="9" t="s">
        <v>4943</v>
      </c>
      <c r="C457" s="11">
        <v>834</v>
      </c>
      <c r="D457" s="11">
        <v>3443</v>
      </c>
      <c r="E457" s="11" t="s">
        <v>4262</v>
      </c>
      <c r="F457" s="13">
        <v>2000</v>
      </c>
      <c r="G457" s="11" t="s">
        <v>1663</v>
      </c>
      <c r="H457" s="9" t="s">
        <v>1771</v>
      </c>
      <c r="I457" s="9" t="s">
        <v>1368</v>
      </c>
      <c r="J457" s="9"/>
      <c r="K457" s="11" t="s">
        <v>0</v>
      </c>
      <c r="L457" s="252">
        <v>195</v>
      </c>
      <c r="M457" s="21">
        <v>1.4</v>
      </c>
      <c r="N457" s="21">
        <v>0.6</v>
      </c>
      <c r="P457" s="11" t="s">
        <v>4167</v>
      </c>
      <c r="Q457" s="11"/>
      <c r="S457" s="21">
        <f>IF(P457='Menu tendina'!A$5,0,IF(P457='Menu tendina'!A$4,'4. Telecom lire'!N457/2,IF(P457='Menu tendina'!A$3,'4. Telecom lire'!N457,IF(P457='Menu tendina'!A$2,'4. Telecom lire'!M457,0))))</f>
        <v>1.4</v>
      </c>
    </row>
    <row r="458" spans="1:19" x14ac:dyDescent="0.25">
      <c r="A458" s="9" t="s">
        <v>7621</v>
      </c>
      <c r="B458" s="9" t="s">
        <v>4943</v>
      </c>
      <c r="C458" s="11">
        <v>835</v>
      </c>
      <c r="D458" s="11">
        <v>3444</v>
      </c>
      <c r="E458" s="11">
        <v>511</v>
      </c>
      <c r="F458" s="13">
        <v>2000</v>
      </c>
      <c r="G458" s="11" t="s">
        <v>1663</v>
      </c>
      <c r="H458" s="9" t="s">
        <v>1772</v>
      </c>
      <c r="I458" s="9" t="s">
        <v>112</v>
      </c>
      <c r="J458" s="9"/>
      <c r="K458" s="11" t="s">
        <v>0</v>
      </c>
      <c r="L458" s="252">
        <v>210</v>
      </c>
      <c r="M458" s="21">
        <v>1.4</v>
      </c>
      <c r="N458" s="21">
        <v>0.6</v>
      </c>
      <c r="P458" s="11" t="s">
        <v>4167</v>
      </c>
      <c r="Q458" s="11"/>
      <c r="S458" s="21">
        <f>IF(P458='Menu tendina'!A$5,0,IF(P458='Menu tendina'!A$4,'4. Telecom lire'!N458/2,IF(P458='Menu tendina'!A$3,'4. Telecom lire'!N458,IF(P458='Menu tendina'!A$2,'4. Telecom lire'!M458,0))))</f>
        <v>1.4</v>
      </c>
    </row>
    <row r="459" spans="1:19" x14ac:dyDescent="0.25">
      <c r="A459" s="9" t="s">
        <v>7621</v>
      </c>
      <c r="B459" s="9" t="s">
        <v>4943</v>
      </c>
      <c r="C459" s="11">
        <v>836</v>
      </c>
      <c r="D459" s="11">
        <v>2908</v>
      </c>
      <c r="E459" s="11" t="s">
        <v>4263</v>
      </c>
      <c r="F459" s="13">
        <v>5000</v>
      </c>
      <c r="G459" s="11" t="s">
        <v>1663</v>
      </c>
      <c r="H459" s="9" t="s">
        <v>1773</v>
      </c>
      <c r="I459" s="9" t="s">
        <v>1368</v>
      </c>
      <c r="J459" s="9"/>
      <c r="K459" s="11" t="s">
        <v>0</v>
      </c>
      <c r="L459" s="252">
        <v>195</v>
      </c>
      <c r="M459" s="21">
        <v>1.4</v>
      </c>
      <c r="N459" s="21">
        <v>0.6</v>
      </c>
      <c r="P459" s="11" t="s">
        <v>4167</v>
      </c>
      <c r="Q459" s="11"/>
      <c r="S459" s="21">
        <f>IF(P459='Menu tendina'!A$5,0,IF(P459='Menu tendina'!A$4,'4. Telecom lire'!N459/2,IF(P459='Menu tendina'!A$3,'4. Telecom lire'!N459,IF(P459='Menu tendina'!A$2,'4. Telecom lire'!M459,0))))</f>
        <v>1.4</v>
      </c>
    </row>
    <row r="460" spans="1:19" x14ac:dyDescent="0.25">
      <c r="A460" s="9" t="s">
        <v>7621</v>
      </c>
      <c r="B460" s="9" t="s">
        <v>4943</v>
      </c>
      <c r="C460" s="11">
        <v>837</v>
      </c>
      <c r="D460" s="11">
        <v>2909</v>
      </c>
      <c r="E460" s="11">
        <v>512</v>
      </c>
      <c r="F460" s="13">
        <v>5000</v>
      </c>
      <c r="G460" s="11" t="s">
        <v>1663</v>
      </c>
      <c r="H460" s="9" t="s">
        <v>1774</v>
      </c>
      <c r="I460" s="9" t="s">
        <v>112</v>
      </c>
      <c r="J460" s="9"/>
      <c r="K460" s="11" t="s">
        <v>0</v>
      </c>
      <c r="L460" s="252">
        <v>180</v>
      </c>
      <c r="M460" s="21">
        <v>1.4</v>
      </c>
      <c r="N460" s="21">
        <v>0.6</v>
      </c>
      <c r="P460" s="11" t="s">
        <v>4167</v>
      </c>
      <c r="Q460" s="11"/>
      <c r="S460" s="21">
        <f>IF(P460='Menu tendina'!A$5,0,IF(P460='Menu tendina'!A$4,'4. Telecom lire'!N460/2,IF(P460='Menu tendina'!A$3,'4. Telecom lire'!N460,IF(P460='Menu tendina'!A$2,'4. Telecom lire'!M460,0))))</f>
        <v>1.4</v>
      </c>
    </row>
    <row r="461" spans="1:19" x14ac:dyDescent="0.25">
      <c r="A461" s="9" t="s">
        <v>7621</v>
      </c>
      <c r="B461" s="9" t="s">
        <v>4943</v>
      </c>
      <c r="C461" s="11">
        <v>838</v>
      </c>
      <c r="D461" s="11">
        <v>2905</v>
      </c>
      <c r="E461" s="11">
        <v>456</v>
      </c>
      <c r="F461" s="13">
        <v>5000</v>
      </c>
      <c r="G461" s="11" t="s">
        <v>1663</v>
      </c>
      <c r="H461" s="9" t="s">
        <v>1775</v>
      </c>
      <c r="I461" s="9" t="s">
        <v>112</v>
      </c>
      <c r="J461" s="9"/>
      <c r="K461" s="11" t="s">
        <v>0</v>
      </c>
      <c r="L461" s="252">
        <v>130</v>
      </c>
      <c r="M461" s="21">
        <v>1.3</v>
      </c>
      <c r="N461" s="21">
        <v>0.6</v>
      </c>
      <c r="P461" s="11" t="s">
        <v>4167</v>
      </c>
      <c r="Q461" s="11"/>
      <c r="S461" s="21">
        <f>IF(P461='Menu tendina'!A$5,0,IF(P461='Menu tendina'!A$4,'4. Telecom lire'!N461/2,IF(P461='Menu tendina'!A$3,'4. Telecom lire'!N461,IF(P461='Menu tendina'!A$2,'4. Telecom lire'!M461,0))))</f>
        <v>1.3</v>
      </c>
    </row>
    <row r="462" spans="1:19" x14ac:dyDescent="0.25">
      <c r="A462" s="9" t="s">
        <v>7621</v>
      </c>
      <c r="B462" s="9" t="s">
        <v>4943</v>
      </c>
      <c r="C462" s="11">
        <v>839</v>
      </c>
      <c r="D462" s="11">
        <v>2902</v>
      </c>
      <c r="E462" s="11">
        <v>457</v>
      </c>
      <c r="F462" s="13">
        <v>10000</v>
      </c>
      <c r="G462" s="11" t="s">
        <v>1663</v>
      </c>
      <c r="H462" s="9" t="s">
        <v>1777</v>
      </c>
      <c r="I462" s="9" t="s">
        <v>112</v>
      </c>
      <c r="J462" s="9"/>
      <c r="K462" s="11" t="s">
        <v>0</v>
      </c>
      <c r="L462" s="252">
        <v>5000</v>
      </c>
      <c r="M462" s="21">
        <v>1.2</v>
      </c>
      <c r="N462" s="21">
        <v>0.2</v>
      </c>
      <c r="P462" s="11" t="s">
        <v>4167</v>
      </c>
      <c r="Q462" s="11"/>
      <c r="S462" s="21">
        <f>IF(P462='Menu tendina'!A$5,0,IF(P462='Menu tendina'!A$4,'4. Telecom lire'!N462/2,IF(P462='Menu tendina'!A$3,'4. Telecom lire'!N462,IF(P462='Menu tendina'!A$2,'4. Telecom lire'!M462,0))))</f>
        <v>1.2</v>
      </c>
    </row>
    <row r="463" spans="1:19" x14ac:dyDescent="0.25">
      <c r="A463" s="9" t="s">
        <v>7621</v>
      </c>
      <c r="B463" s="9" t="s">
        <v>4943</v>
      </c>
      <c r="C463" s="11">
        <v>840</v>
      </c>
      <c r="D463" s="11">
        <v>2910</v>
      </c>
      <c r="E463" s="11">
        <v>468</v>
      </c>
      <c r="F463" s="13">
        <v>10000</v>
      </c>
      <c r="G463" s="11" t="s">
        <v>1663</v>
      </c>
      <c r="H463" s="9" t="s">
        <v>1778</v>
      </c>
      <c r="I463" s="9" t="s">
        <v>797</v>
      </c>
      <c r="J463" s="9"/>
      <c r="K463" s="11" t="s">
        <v>0</v>
      </c>
      <c r="L463" s="252">
        <v>5000</v>
      </c>
      <c r="M463" s="21">
        <v>1.2</v>
      </c>
      <c r="N463" s="21">
        <v>0.2</v>
      </c>
      <c r="P463" s="11" t="s">
        <v>4167</v>
      </c>
      <c r="Q463" s="11"/>
      <c r="S463" s="21">
        <f>IF(P463='Menu tendina'!A$5,0,IF(P463='Menu tendina'!A$4,'4. Telecom lire'!N463/2,IF(P463='Menu tendina'!A$3,'4. Telecom lire'!N463,IF(P463='Menu tendina'!A$2,'4. Telecom lire'!M463,0))))</f>
        <v>1.2</v>
      </c>
    </row>
    <row r="464" spans="1:19" x14ac:dyDescent="0.25">
      <c r="A464" s="9" t="s">
        <v>7621</v>
      </c>
      <c r="B464" s="9" t="s">
        <v>4943</v>
      </c>
      <c r="C464" s="11">
        <v>841</v>
      </c>
      <c r="D464" s="11">
        <v>2911</v>
      </c>
      <c r="E464" s="11">
        <v>469</v>
      </c>
      <c r="F464" s="13">
        <v>15000</v>
      </c>
      <c r="G464" s="11" t="s">
        <v>1663</v>
      </c>
      <c r="H464" s="9" t="s">
        <v>1779</v>
      </c>
      <c r="I464" s="9" t="s">
        <v>112</v>
      </c>
      <c r="J464" s="9"/>
      <c r="K464" s="11" t="s">
        <v>0</v>
      </c>
      <c r="L464" s="252">
        <v>1055</v>
      </c>
      <c r="M464" s="21">
        <v>1.5</v>
      </c>
      <c r="N464" s="21">
        <v>0.2</v>
      </c>
      <c r="P464" s="11" t="s">
        <v>4167</v>
      </c>
      <c r="Q464" s="11"/>
      <c r="S464" s="21">
        <f>IF(P464='Menu tendina'!A$5,0,IF(P464='Menu tendina'!A$4,'4. Telecom lire'!N464/2,IF(P464='Menu tendina'!A$3,'4. Telecom lire'!N464,IF(P464='Menu tendina'!A$2,'4. Telecom lire'!M464,0))))</f>
        <v>1.5</v>
      </c>
    </row>
    <row r="465" spans="1:19" x14ac:dyDescent="0.25">
      <c r="A465" s="9" t="s">
        <v>7621</v>
      </c>
      <c r="B465" s="9" t="s">
        <v>4943</v>
      </c>
      <c r="C465" s="11">
        <v>842</v>
      </c>
      <c r="D465" s="11">
        <v>2912</v>
      </c>
      <c r="E465" s="11">
        <v>470</v>
      </c>
      <c r="F465" s="13">
        <v>5000</v>
      </c>
      <c r="G465" s="11" t="s">
        <v>1765</v>
      </c>
      <c r="H465" s="9" t="s">
        <v>1780</v>
      </c>
      <c r="I465" s="9" t="s">
        <v>112</v>
      </c>
      <c r="J465" s="9"/>
      <c r="K465" s="11" t="s">
        <v>0</v>
      </c>
      <c r="L465" s="252">
        <v>5000</v>
      </c>
      <c r="M465" s="21">
        <v>1.2</v>
      </c>
      <c r="N465" s="21">
        <v>0.2</v>
      </c>
      <c r="P465" s="11" t="s">
        <v>4167</v>
      </c>
      <c r="Q465" s="11"/>
      <c r="S465" s="21">
        <f>IF(P465='Menu tendina'!A$5,0,IF(P465='Menu tendina'!A$4,'4. Telecom lire'!N465/2,IF(P465='Menu tendina'!A$3,'4. Telecom lire'!N465,IF(P465='Menu tendina'!A$2,'4. Telecom lire'!M465,0))))</f>
        <v>1.2</v>
      </c>
    </row>
    <row r="466" spans="1:19" x14ac:dyDescent="0.25">
      <c r="A466" s="9" t="s">
        <v>7621</v>
      </c>
      <c r="B466" s="9" t="s">
        <v>4943</v>
      </c>
      <c r="C466" s="11">
        <v>843</v>
      </c>
      <c r="D466" s="11">
        <v>2914</v>
      </c>
      <c r="E466" s="11">
        <v>471</v>
      </c>
      <c r="F466" s="13">
        <v>5000</v>
      </c>
      <c r="G466" s="11" t="s">
        <v>1765</v>
      </c>
      <c r="H466" s="9" t="s">
        <v>1781</v>
      </c>
      <c r="I466" s="9" t="s">
        <v>1782</v>
      </c>
      <c r="J466" s="9"/>
      <c r="K466" s="11" t="s">
        <v>0</v>
      </c>
      <c r="L466" s="252">
        <v>6000</v>
      </c>
      <c r="M466" s="21">
        <v>1.2</v>
      </c>
      <c r="N466" s="21">
        <v>0.2</v>
      </c>
      <c r="P466" s="11" t="s">
        <v>4167</v>
      </c>
      <c r="Q466" s="11"/>
      <c r="S466" s="21">
        <f>IF(P466='Menu tendina'!A$5,0,IF(P466='Menu tendina'!A$4,'4. Telecom lire'!N466/2,IF(P466='Menu tendina'!A$3,'4. Telecom lire'!N466,IF(P466='Menu tendina'!A$2,'4. Telecom lire'!M466,0))))</f>
        <v>1.2</v>
      </c>
    </row>
    <row r="467" spans="1:19" x14ac:dyDescent="0.25">
      <c r="A467" s="9" t="s">
        <v>7621</v>
      </c>
      <c r="B467" s="9" t="s">
        <v>4943</v>
      </c>
      <c r="C467" s="11">
        <v>844</v>
      </c>
      <c r="D467" s="11">
        <v>2913</v>
      </c>
      <c r="E467" s="11">
        <v>472</v>
      </c>
      <c r="F467" s="13">
        <v>5000</v>
      </c>
      <c r="G467" s="11" t="s">
        <v>1765</v>
      </c>
      <c r="H467" s="9" t="s">
        <v>1783</v>
      </c>
      <c r="I467" s="9" t="s">
        <v>112</v>
      </c>
      <c r="J467" s="9"/>
      <c r="K467" s="11" t="s">
        <v>0</v>
      </c>
      <c r="L467" s="252">
        <v>5000</v>
      </c>
      <c r="M467" s="21">
        <v>1.2</v>
      </c>
      <c r="N467" s="21">
        <v>0.2</v>
      </c>
      <c r="P467" s="11" t="s">
        <v>4167</v>
      </c>
      <c r="Q467" s="11"/>
      <c r="S467" s="21">
        <f>IF(P467='Menu tendina'!A$5,0,IF(P467='Menu tendina'!A$4,'4. Telecom lire'!N467/2,IF(P467='Menu tendina'!A$3,'4. Telecom lire'!N467,IF(P467='Menu tendina'!A$2,'4. Telecom lire'!M467,0))))</f>
        <v>1.2</v>
      </c>
    </row>
    <row r="468" spans="1:19" x14ac:dyDescent="0.25">
      <c r="A468" s="9" t="s">
        <v>7621</v>
      </c>
      <c r="B468" s="9" t="s">
        <v>4943</v>
      </c>
      <c r="C468" s="11">
        <v>845</v>
      </c>
      <c r="D468" s="11">
        <v>2915</v>
      </c>
      <c r="E468" s="11">
        <v>473</v>
      </c>
      <c r="F468" s="13">
        <v>15000</v>
      </c>
      <c r="G468" s="11" t="s">
        <v>1765</v>
      </c>
      <c r="H468" s="9" t="s">
        <v>1784</v>
      </c>
      <c r="I468" s="9" t="s">
        <v>112</v>
      </c>
      <c r="J468" s="9"/>
      <c r="K468" s="11" t="s">
        <v>0</v>
      </c>
      <c r="L468" s="252">
        <v>535</v>
      </c>
      <c r="M468" s="21">
        <v>1.8</v>
      </c>
      <c r="N468" s="21">
        <v>0.5</v>
      </c>
      <c r="P468" s="11" t="s">
        <v>4167</v>
      </c>
      <c r="Q468" s="11"/>
      <c r="S468" s="21">
        <f>IF(P468='Menu tendina'!A$5,0,IF(P468='Menu tendina'!A$4,'4. Telecom lire'!N468/2,IF(P468='Menu tendina'!A$3,'4. Telecom lire'!N468,IF(P468='Menu tendina'!A$2,'4. Telecom lire'!M468,0))))</f>
        <v>1.8</v>
      </c>
    </row>
    <row r="469" spans="1:19" x14ac:dyDescent="0.25">
      <c r="A469" s="9" t="s">
        <v>7621</v>
      </c>
      <c r="B469" s="9" t="s">
        <v>4943</v>
      </c>
      <c r="C469" s="11">
        <v>846</v>
      </c>
      <c r="D469" s="11">
        <v>2916</v>
      </c>
      <c r="E469" s="11">
        <v>459</v>
      </c>
      <c r="F469" s="13">
        <v>5000</v>
      </c>
      <c r="G469" s="11" t="s">
        <v>1765</v>
      </c>
      <c r="H469" s="9" t="s">
        <v>1785</v>
      </c>
      <c r="I469" s="9" t="s">
        <v>1368</v>
      </c>
      <c r="J469" s="9"/>
      <c r="K469" s="11" t="s">
        <v>0</v>
      </c>
      <c r="L469" s="252">
        <v>5000</v>
      </c>
      <c r="M469" s="21">
        <v>1</v>
      </c>
      <c r="N469" s="21">
        <v>0.2</v>
      </c>
      <c r="P469" s="11" t="s">
        <v>4167</v>
      </c>
      <c r="Q469" s="11"/>
      <c r="S469" s="21">
        <f>IF(P469='Menu tendina'!A$5,0,IF(P469='Menu tendina'!A$4,'4. Telecom lire'!N469/2,IF(P469='Menu tendina'!A$3,'4. Telecom lire'!N469,IF(P469='Menu tendina'!A$2,'4. Telecom lire'!M469,0))))</f>
        <v>1</v>
      </c>
    </row>
    <row r="470" spans="1:19" x14ac:dyDescent="0.25">
      <c r="A470" s="9" t="s">
        <v>7621</v>
      </c>
      <c r="B470" s="9" t="s">
        <v>4943</v>
      </c>
      <c r="C470" s="11">
        <v>847</v>
      </c>
      <c r="D470" s="11">
        <v>2917</v>
      </c>
      <c r="E470" s="11">
        <v>460</v>
      </c>
      <c r="F470" s="13">
        <v>5000</v>
      </c>
      <c r="G470" s="11" t="s">
        <v>1765</v>
      </c>
      <c r="H470" s="9" t="s">
        <v>1787</v>
      </c>
      <c r="I470" s="9" t="s">
        <v>1368</v>
      </c>
      <c r="J470" s="9"/>
      <c r="K470" s="11" t="s">
        <v>0</v>
      </c>
      <c r="L470" s="252">
        <v>260</v>
      </c>
      <c r="M470" s="21">
        <v>1.3</v>
      </c>
      <c r="N470" s="21">
        <v>0.6</v>
      </c>
      <c r="P470" s="11" t="s">
        <v>4167</v>
      </c>
      <c r="Q470" s="11"/>
      <c r="S470" s="21">
        <f>IF(P470='Menu tendina'!A$5,0,IF(P470='Menu tendina'!A$4,'4. Telecom lire'!N470/2,IF(P470='Menu tendina'!A$3,'4. Telecom lire'!N470,IF(P470='Menu tendina'!A$2,'4. Telecom lire'!M470,0))))</f>
        <v>1.3</v>
      </c>
    </row>
    <row r="471" spans="1:19" x14ac:dyDescent="0.25">
      <c r="A471" s="9" t="s">
        <v>7621</v>
      </c>
      <c r="B471" s="9" t="s">
        <v>4943</v>
      </c>
      <c r="C471" s="11">
        <v>848</v>
      </c>
      <c r="D471" s="11">
        <v>2934</v>
      </c>
      <c r="E471" s="11">
        <v>461</v>
      </c>
      <c r="F471" s="13">
        <v>10000</v>
      </c>
      <c r="G471" s="11" t="s">
        <v>1765</v>
      </c>
      <c r="H471" s="9" t="s">
        <v>1788</v>
      </c>
      <c r="I471" s="9" t="s">
        <v>1368</v>
      </c>
      <c r="J471" s="9"/>
      <c r="K471" s="11" t="s">
        <v>0</v>
      </c>
      <c r="L471" s="252">
        <v>305</v>
      </c>
      <c r="M471" s="21">
        <v>1.3</v>
      </c>
      <c r="N471" s="21">
        <v>0.4</v>
      </c>
      <c r="P471" s="11" t="s">
        <v>4167</v>
      </c>
      <c r="Q471" s="11"/>
      <c r="S471" s="21">
        <f>IF(P471='Menu tendina'!A$5,0,IF(P471='Menu tendina'!A$4,'4. Telecom lire'!N471/2,IF(P471='Menu tendina'!A$3,'4. Telecom lire'!N471,IF(P471='Menu tendina'!A$2,'4. Telecom lire'!M471,0))))</f>
        <v>1.3</v>
      </c>
    </row>
    <row r="472" spans="1:19" x14ac:dyDescent="0.25">
      <c r="A472" s="9" t="s">
        <v>7621</v>
      </c>
      <c r="B472" s="9" t="s">
        <v>4943</v>
      </c>
      <c r="C472" s="11">
        <v>849</v>
      </c>
      <c r="D472" s="11">
        <v>2931</v>
      </c>
      <c r="E472" s="11">
        <v>462</v>
      </c>
      <c r="F472" s="13">
        <v>5000</v>
      </c>
      <c r="G472" s="11" t="s">
        <v>1765</v>
      </c>
      <c r="H472" s="9" t="s">
        <v>1790</v>
      </c>
      <c r="I472" s="9" t="s">
        <v>797</v>
      </c>
      <c r="J472" s="9"/>
      <c r="K472" s="11" t="s">
        <v>0</v>
      </c>
      <c r="L472" s="252">
        <v>2000</v>
      </c>
      <c r="M472" s="21">
        <v>1</v>
      </c>
      <c r="N472" s="21">
        <v>0.2</v>
      </c>
      <c r="P472" s="11" t="s">
        <v>4167</v>
      </c>
      <c r="Q472" s="11"/>
      <c r="S472" s="21">
        <f>IF(P472='Menu tendina'!A$5,0,IF(P472='Menu tendina'!A$4,'4. Telecom lire'!N472/2,IF(P472='Menu tendina'!A$3,'4. Telecom lire'!N472,IF(P472='Menu tendina'!A$2,'4. Telecom lire'!M472,0))))</f>
        <v>1</v>
      </c>
    </row>
    <row r="473" spans="1:19" x14ac:dyDescent="0.25">
      <c r="A473" s="9" t="s">
        <v>7621</v>
      </c>
      <c r="B473" s="9" t="s">
        <v>4943</v>
      </c>
      <c r="C473" s="11">
        <v>850</v>
      </c>
      <c r="D473" s="11">
        <v>2932</v>
      </c>
      <c r="E473" s="11">
        <v>463</v>
      </c>
      <c r="F473" s="13">
        <v>5000</v>
      </c>
      <c r="G473" s="11" t="s">
        <v>1765</v>
      </c>
      <c r="H473" s="9" t="s">
        <v>1790</v>
      </c>
      <c r="I473" s="9" t="s">
        <v>1782</v>
      </c>
      <c r="J473" s="9"/>
      <c r="K473" s="11" t="s">
        <v>0</v>
      </c>
      <c r="L473" s="252">
        <v>1215</v>
      </c>
      <c r="M473" s="21">
        <v>1</v>
      </c>
      <c r="N473" s="21">
        <v>0.2</v>
      </c>
      <c r="P473" s="11" t="s">
        <v>4167</v>
      </c>
      <c r="Q473" s="11"/>
      <c r="S473" s="21">
        <f>IF(P473='Menu tendina'!A$5,0,IF(P473='Menu tendina'!A$4,'4. Telecom lire'!N473/2,IF(P473='Menu tendina'!A$3,'4. Telecom lire'!N473,IF(P473='Menu tendina'!A$2,'4. Telecom lire'!M473,0))))</f>
        <v>1</v>
      </c>
    </row>
    <row r="474" spans="1:19" x14ac:dyDescent="0.25">
      <c r="A474" s="9" t="s">
        <v>7621</v>
      </c>
      <c r="B474" s="9" t="s">
        <v>4943</v>
      </c>
      <c r="C474" s="11">
        <v>851</v>
      </c>
      <c r="D474" s="11">
        <v>2933</v>
      </c>
      <c r="E474" s="11">
        <v>464</v>
      </c>
      <c r="F474" s="13">
        <v>5000</v>
      </c>
      <c r="G474" s="11" t="s">
        <v>1765</v>
      </c>
      <c r="H474" s="9" t="s">
        <v>1790</v>
      </c>
      <c r="I474" s="9" t="s">
        <v>1368</v>
      </c>
      <c r="J474" s="9"/>
      <c r="K474" s="11" t="s">
        <v>0</v>
      </c>
      <c r="L474" s="252">
        <v>1215</v>
      </c>
      <c r="M474" s="21">
        <v>1</v>
      </c>
      <c r="N474" s="21">
        <v>0.2</v>
      </c>
      <c r="P474" s="11" t="s">
        <v>4167</v>
      </c>
      <c r="Q474" s="11"/>
      <c r="S474" s="21">
        <f>IF(P474='Menu tendina'!A$5,0,IF(P474='Menu tendina'!A$4,'4. Telecom lire'!N474/2,IF(P474='Menu tendina'!A$3,'4. Telecom lire'!N474,IF(P474='Menu tendina'!A$2,'4. Telecom lire'!M474,0))))</f>
        <v>1</v>
      </c>
    </row>
    <row r="475" spans="1:19" x14ac:dyDescent="0.25">
      <c r="A475" s="9" t="s">
        <v>7621</v>
      </c>
      <c r="B475" s="9" t="s">
        <v>4943</v>
      </c>
      <c r="C475" s="11">
        <v>852</v>
      </c>
      <c r="D475" s="11">
        <v>2942</v>
      </c>
      <c r="E475" s="11">
        <v>465</v>
      </c>
      <c r="F475" s="13">
        <v>5000</v>
      </c>
      <c r="G475" s="11" t="s">
        <v>1765</v>
      </c>
      <c r="H475" s="9" t="s">
        <v>1792</v>
      </c>
      <c r="I475" s="9" t="s">
        <v>112</v>
      </c>
      <c r="J475" s="9"/>
      <c r="K475" s="11" t="s">
        <v>0</v>
      </c>
      <c r="L475" s="252">
        <v>5000</v>
      </c>
      <c r="M475" s="21">
        <v>1</v>
      </c>
      <c r="N475" s="21">
        <v>0.2</v>
      </c>
      <c r="P475" s="11" t="s">
        <v>4167</v>
      </c>
      <c r="Q475" s="11"/>
      <c r="S475" s="21">
        <f>IF(P475='Menu tendina'!A$5,0,IF(P475='Menu tendina'!A$4,'4. Telecom lire'!N475/2,IF(P475='Menu tendina'!A$3,'4. Telecom lire'!N475,IF(P475='Menu tendina'!A$2,'4. Telecom lire'!M475,0))))</f>
        <v>1</v>
      </c>
    </row>
    <row r="476" spans="1:19" x14ac:dyDescent="0.25">
      <c r="A476" s="9" t="s">
        <v>7621</v>
      </c>
      <c r="B476" s="9" t="s">
        <v>4943</v>
      </c>
      <c r="C476" s="11">
        <v>853</v>
      </c>
      <c r="D476" s="11">
        <v>2937</v>
      </c>
      <c r="E476" s="11">
        <v>466</v>
      </c>
      <c r="F476" s="13">
        <v>10000</v>
      </c>
      <c r="G476" s="11" t="s">
        <v>1765</v>
      </c>
      <c r="H476" s="9" t="s">
        <v>1794</v>
      </c>
      <c r="I476" s="9" t="s">
        <v>1782</v>
      </c>
      <c r="J476" s="9"/>
      <c r="K476" s="11" t="s">
        <v>0</v>
      </c>
      <c r="L476" s="252">
        <v>305</v>
      </c>
      <c r="M476" s="21">
        <v>1.3</v>
      </c>
      <c r="N476" s="21">
        <v>0.4</v>
      </c>
      <c r="P476" s="11" t="s">
        <v>4167</v>
      </c>
      <c r="Q476" s="11"/>
      <c r="S476" s="21">
        <f>IF(P476='Menu tendina'!A$5,0,IF(P476='Menu tendina'!A$4,'4. Telecom lire'!N476/2,IF(P476='Menu tendina'!A$3,'4. Telecom lire'!N476,IF(P476='Menu tendina'!A$2,'4. Telecom lire'!M476,0))))</f>
        <v>1.3</v>
      </c>
    </row>
    <row r="477" spans="1:19" x14ac:dyDescent="0.25">
      <c r="A477" s="9" t="s">
        <v>7621</v>
      </c>
      <c r="B477" s="9" t="s">
        <v>4943</v>
      </c>
      <c r="C477" s="11">
        <v>854</v>
      </c>
      <c r="D477" s="11">
        <v>2935</v>
      </c>
      <c r="E477" s="11">
        <v>467</v>
      </c>
      <c r="F477" s="13">
        <v>10000</v>
      </c>
      <c r="G477" s="11" t="s">
        <v>1765</v>
      </c>
      <c r="H477" s="9" t="s">
        <v>1795</v>
      </c>
      <c r="I477" s="9" t="s">
        <v>797</v>
      </c>
      <c r="J477" s="9"/>
      <c r="K477" s="11" t="s">
        <v>0</v>
      </c>
      <c r="L477" s="252">
        <v>260</v>
      </c>
      <c r="M477" s="21">
        <v>1.3</v>
      </c>
      <c r="N477" s="21">
        <v>0.6</v>
      </c>
      <c r="P477" s="11" t="s">
        <v>4167</v>
      </c>
      <c r="Q477" s="11"/>
      <c r="S477" s="21">
        <f>IF(P477='Menu tendina'!A$5,0,IF(P477='Menu tendina'!A$4,'4. Telecom lire'!N477/2,IF(P477='Menu tendina'!A$3,'4. Telecom lire'!N477,IF(P477='Menu tendina'!A$2,'4. Telecom lire'!M477,0))))</f>
        <v>1.3</v>
      </c>
    </row>
    <row r="478" spans="1:19" x14ac:dyDescent="0.25">
      <c r="A478" s="9" t="s">
        <v>7621</v>
      </c>
      <c r="B478" s="9" t="s">
        <v>4943</v>
      </c>
      <c r="C478" s="11">
        <v>855</v>
      </c>
      <c r="D478" s="11">
        <v>2936</v>
      </c>
      <c r="E478" s="11">
        <v>477</v>
      </c>
      <c r="F478" s="13">
        <v>10000</v>
      </c>
      <c r="G478" s="11" t="s">
        <v>1765</v>
      </c>
      <c r="H478" s="9" t="s">
        <v>1796</v>
      </c>
      <c r="I478" s="9" t="s">
        <v>1782</v>
      </c>
      <c r="J478" s="9"/>
      <c r="K478" s="11" t="s">
        <v>0</v>
      </c>
      <c r="L478" s="252">
        <v>260</v>
      </c>
      <c r="M478" s="21">
        <v>1.3</v>
      </c>
      <c r="N478" s="21">
        <v>0.6</v>
      </c>
      <c r="P478" s="11" t="s">
        <v>4167</v>
      </c>
      <c r="Q478" s="11"/>
      <c r="S478" s="21">
        <f>IF(P478='Menu tendina'!A$5,0,IF(P478='Menu tendina'!A$4,'4. Telecom lire'!N478/2,IF(P478='Menu tendina'!A$3,'4. Telecom lire'!N478,IF(P478='Menu tendina'!A$2,'4. Telecom lire'!M478,0))))</f>
        <v>1.3</v>
      </c>
    </row>
    <row r="479" spans="1:19" x14ac:dyDescent="0.25">
      <c r="A479" s="9" t="s">
        <v>7621</v>
      </c>
      <c r="B479" s="9" t="s">
        <v>4943</v>
      </c>
      <c r="C479" s="11">
        <v>856</v>
      </c>
      <c r="D479" s="11">
        <v>2918</v>
      </c>
      <c r="E479" s="11">
        <v>478</v>
      </c>
      <c r="F479" s="13">
        <v>10000</v>
      </c>
      <c r="G479" s="11" t="s">
        <v>1765</v>
      </c>
      <c r="H479" s="9" t="s">
        <v>1798</v>
      </c>
      <c r="I479" s="9" t="s">
        <v>112</v>
      </c>
      <c r="J479" s="9"/>
      <c r="K479" s="11" t="s">
        <v>0</v>
      </c>
      <c r="L479" s="252">
        <v>195</v>
      </c>
      <c r="M479" s="21">
        <v>1.3</v>
      </c>
      <c r="N479" s="21">
        <v>0.6</v>
      </c>
      <c r="P479" s="11" t="s">
        <v>4167</v>
      </c>
      <c r="Q479" s="11"/>
      <c r="S479" s="21">
        <f>IF(P479='Menu tendina'!A$5,0,IF(P479='Menu tendina'!A$4,'4. Telecom lire'!N479/2,IF(P479='Menu tendina'!A$3,'4. Telecom lire'!N479,IF(P479='Menu tendina'!A$2,'4. Telecom lire'!M479,0))))</f>
        <v>1.3</v>
      </c>
    </row>
    <row r="480" spans="1:19" x14ac:dyDescent="0.25">
      <c r="A480" s="9" t="s">
        <v>7621</v>
      </c>
      <c r="B480" s="9" t="s">
        <v>4943</v>
      </c>
      <c r="C480" s="11">
        <v>857</v>
      </c>
      <c r="D480" s="11">
        <v>2939</v>
      </c>
      <c r="E480" s="11">
        <v>480</v>
      </c>
      <c r="F480" s="13">
        <v>5000</v>
      </c>
      <c r="G480" s="11" t="s">
        <v>1765</v>
      </c>
      <c r="H480" s="9" t="s">
        <v>1799</v>
      </c>
      <c r="I480" s="9" t="s">
        <v>797</v>
      </c>
      <c r="J480" s="9"/>
      <c r="K480" s="11" t="s">
        <v>0</v>
      </c>
      <c r="L480" s="252">
        <v>130</v>
      </c>
      <c r="M480" s="21">
        <v>1.4</v>
      </c>
      <c r="N480" s="21">
        <v>0.6</v>
      </c>
      <c r="P480" s="11" t="s">
        <v>4167</v>
      </c>
      <c r="Q480" s="11"/>
      <c r="S480" s="21">
        <f>IF(P480='Menu tendina'!A$5,0,IF(P480='Menu tendina'!A$4,'4. Telecom lire'!N480/2,IF(P480='Menu tendina'!A$3,'4. Telecom lire'!N480,IF(P480='Menu tendina'!A$2,'4. Telecom lire'!M480,0))))</f>
        <v>1.4</v>
      </c>
    </row>
    <row r="481" spans="1:19" x14ac:dyDescent="0.25">
      <c r="A481" s="9" t="s">
        <v>7621</v>
      </c>
      <c r="B481" s="9" t="s">
        <v>4943</v>
      </c>
      <c r="C481" s="11">
        <v>858</v>
      </c>
      <c r="D481" s="11">
        <v>2940</v>
      </c>
      <c r="E481" s="11">
        <v>481</v>
      </c>
      <c r="F481" s="13">
        <v>10000</v>
      </c>
      <c r="G481" s="11" t="s">
        <v>1765</v>
      </c>
      <c r="H481" s="9" t="s">
        <v>1799</v>
      </c>
      <c r="I481" s="9" t="s">
        <v>112</v>
      </c>
      <c r="J481" s="9"/>
      <c r="K481" s="11" t="s">
        <v>0</v>
      </c>
      <c r="L481" s="252">
        <v>565</v>
      </c>
      <c r="M481" s="21">
        <v>1.2</v>
      </c>
      <c r="N481" s="21">
        <v>0.4</v>
      </c>
      <c r="P481" s="11" t="s">
        <v>4167</v>
      </c>
      <c r="Q481" s="11"/>
      <c r="S481" s="21">
        <f>IF(P481='Menu tendina'!A$5,0,IF(P481='Menu tendina'!A$4,'4. Telecom lire'!N481/2,IF(P481='Menu tendina'!A$3,'4. Telecom lire'!N481,IF(P481='Menu tendina'!A$2,'4. Telecom lire'!M481,0))))</f>
        <v>1.2</v>
      </c>
    </row>
    <row r="482" spans="1:19" x14ac:dyDescent="0.25">
      <c r="A482" s="9" t="s">
        <v>7621</v>
      </c>
      <c r="B482" s="9" t="s">
        <v>4943</v>
      </c>
      <c r="C482" s="11">
        <v>859</v>
      </c>
      <c r="D482" s="11">
        <v>2941</v>
      </c>
      <c r="E482" s="11">
        <v>482</v>
      </c>
      <c r="F482" s="13">
        <v>10000</v>
      </c>
      <c r="G482" s="11" t="s">
        <v>1765</v>
      </c>
      <c r="H482" s="9" t="s">
        <v>1799</v>
      </c>
      <c r="I482" s="9" t="s">
        <v>112</v>
      </c>
      <c r="J482" s="9"/>
      <c r="K482" s="11" t="s">
        <v>0</v>
      </c>
      <c r="L482" s="252">
        <v>565</v>
      </c>
      <c r="M482" s="21">
        <v>1.2</v>
      </c>
      <c r="N482" s="21">
        <v>0.4</v>
      </c>
      <c r="P482" s="11" t="s">
        <v>4167</v>
      </c>
      <c r="Q482" s="11"/>
      <c r="S482" s="21">
        <f>IF(P482='Menu tendina'!A$5,0,IF(P482='Menu tendina'!A$4,'4. Telecom lire'!N482/2,IF(P482='Menu tendina'!A$3,'4. Telecom lire'!N482,IF(P482='Menu tendina'!A$2,'4. Telecom lire'!M482,0))))</f>
        <v>1.2</v>
      </c>
    </row>
    <row r="483" spans="1:19" x14ac:dyDescent="0.25">
      <c r="A483" s="9" t="s">
        <v>7621</v>
      </c>
      <c r="B483" s="9" t="s">
        <v>4943</v>
      </c>
      <c r="C483" s="11">
        <v>860</v>
      </c>
      <c r="D483" s="11">
        <v>2944</v>
      </c>
      <c r="E483" s="11">
        <v>479</v>
      </c>
      <c r="F483" s="13">
        <v>5000</v>
      </c>
      <c r="G483" s="11" t="s">
        <v>1765</v>
      </c>
      <c r="H483" s="9" t="s">
        <v>1801</v>
      </c>
      <c r="I483" s="9" t="s">
        <v>797</v>
      </c>
      <c r="J483" s="9"/>
      <c r="K483" s="11" t="s">
        <v>0</v>
      </c>
      <c r="L483" s="252">
        <v>90</v>
      </c>
      <c r="M483" s="21">
        <v>1.4</v>
      </c>
      <c r="N483" s="21">
        <v>0.6</v>
      </c>
      <c r="P483" s="11" t="s">
        <v>4167</v>
      </c>
      <c r="Q483" s="11"/>
      <c r="S483" s="21">
        <f>IF(P483='Menu tendina'!A$5,0,IF(P483='Menu tendina'!A$4,'4. Telecom lire'!N483/2,IF(P483='Menu tendina'!A$3,'4. Telecom lire'!N483,IF(P483='Menu tendina'!A$2,'4. Telecom lire'!M483,0))))</f>
        <v>1.4</v>
      </c>
    </row>
    <row r="484" spans="1:19" x14ac:dyDescent="0.25">
      <c r="A484" s="9" t="s">
        <v>7621</v>
      </c>
      <c r="B484" s="9" t="s">
        <v>4943</v>
      </c>
      <c r="C484" s="11">
        <v>861</v>
      </c>
      <c r="D484" s="11">
        <v>2945</v>
      </c>
      <c r="E484" s="11">
        <v>489</v>
      </c>
      <c r="F484" s="13">
        <v>10000</v>
      </c>
      <c r="G484" s="11" t="s">
        <v>1765</v>
      </c>
      <c r="H484" s="9" t="s">
        <v>1803</v>
      </c>
      <c r="I484" s="9" t="s">
        <v>1368</v>
      </c>
      <c r="J484" s="9"/>
      <c r="K484" s="11" t="s">
        <v>0</v>
      </c>
      <c r="L484" s="252">
        <v>305</v>
      </c>
      <c r="M484" s="21">
        <v>1.2</v>
      </c>
      <c r="N484" s="21">
        <v>0.4</v>
      </c>
      <c r="P484" s="11" t="s">
        <v>4167</v>
      </c>
      <c r="Q484" s="11"/>
      <c r="S484" s="21">
        <f>IF(P484='Menu tendina'!A$5,0,IF(P484='Menu tendina'!A$4,'4. Telecom lire'!N484/2,IF(P484='Menu tendina'!A$3,'4. Telecom lire'!N484,IF(P484='Menu tendina'!A$2,'4. Telecom lire'!M484,0))))</f>
        <v>1.2</v>
      </c>
    </row>
    <row r="485" spans="1:19" x14ac:dyDescent="0.25">
      <c r="A485" s="9" t="s">
        <v>7621</v>
      </c>
      <c r="B485" s="9" t="s">
        <v>4943</v>
      </c>
      <c r="C485" s="11">
        <v>862</v>
      </c>
      <c r="D485" s="11">
        <v>2947</v>
      </c>
      <c r="E485" s="11">
        <v>490</v>
      </c>
      <c r="F485" s="13">
        <v>5000</v>
      </c>
      <c r="G485" s="14" t="s">
        <v>1765</v>
      </c>
      <c r="H485" s="9" t="s">
        <v>1804</v>
      </c>
      <c r="I485" s="9" t="s">
        <v>112</v>
      </c>
      <c r="J485" s="9"/>
      <c r="K485" s="11" t="s">
        <v>0</v>
      </c>
      <c r="L485" s="252">
        <v>325</v>
      </c>
      <c r="M485" s="21">
        <v>1.2</v>
      </c>
      <c r="N485" s="21">
        <v>0.4</v>
      </c>
      <c r="P485" s="11" t="s">
        <v>4167</v>
      </c>
      <c r="Q485" s="11"/>
      <c r="S485" s="21">
        <f>IF(P485='Menu tendina'!A$5,0,IF(P485='Menu tendina'!A$4,'4. Telecom lire'!N485/2,IF(P485='Menu tendina'!A$3,'4. Telecom lire'!N485,IF(P485='Menu tendina'!A$2,'4. Telecom lire'!M485,0))))</f>
        <v>1.2</v>
      </c>
    </row>
    <row r="486" spans="1:19" x14ac:dyDescent="0.25">
      <c r="A486" s="9" t="s">
        <v>7621</v>
      </c>
      <c r="B486" s="9" t="s">
        <v>4943</v>
      </c>
      <c r="C486" s="11">
        <v>863</v>
      </c>
      <c r="D486" s="11">
        <v>2946</v>
      </c>
      <c r="E486" s="11">
        <v>206</v>
      </c>
      <c r="F486" s="13">
        <v>5000</v>
      </c>
      <c r="G486" s="14" t="s">
        <v>1765</v>
      </c>
      <c r="H486" s="9" t="s">
        <v>1806</v>
      </c>
      <c r="I486" s="9" t="s">
        <v>1368</v>
      </c>
      <c r="J486" s="9"/>
      <c r="K486" s="11" t="s">
        <v>0</v>
      </c>
      <c r="L486" s="252">
        <v>130</v>
      </c>
      <c r="M486" s="21">
        <v>1.2</v>
      </c>
      <c r="N486" s="21">
        <v>0.6</v>
      </c>
      <c r="P486" s="11" t="s">
        <v>4167</v>
      </c>
      <c r="Q486" s="11"/>
      <c r="S486" s="21">
        <f>IF(P486='Menu tendina'!A$5,0,IF(P486='Menu tendina'!A$4,'4. Telecom lire'!N486/2,IF(P486='Menu tendina'!A$3,'4. Telecom lire'!N486,IF(P486='Menu tendina'!A$2,'4. Telecom lire'!M486,0))))</f>
        <v>1.2</v>
      </c>
    </row>
    <row r="487" spans="1:19" x14ac:dyDescent="0.25">
      <c r="A487" s="9" t="s">
        <v>7621</v>
      </c>
      <c r="B487" s="9" t="s">
        <v>4943</v>
      </c>
      <c r="C487" s="11">
        <v>864</v>
      </c>
      <c r="D487" s="11">
        <v>2968</v>
      </c>
      <c r="E487" s="11">
        <v>491</v>
      </c>
      <c r="F487" s="13">
        <v>2000</v>
      </c>
      <c r="G487" s="14" t="s">
        <v>1765</v>
      </c>
      <c r="H487" s="9" t="s">
        <v>1807</v>
      </c>
      <c r="I487" s="9" t="s">
        <v>1782</v>
      </c>
      <c r="J487" s="9"/>
      <c r="K487" s="11" t="s">
        <v>0</v>
      </c>
      <c r="L487" s="252">
        <v>130</v>
      </c>
      <c r="M487" s="21">
        <v>1.5</v>
      </c>
      <c r="N487" s="21">
        <v>0.6</v>
      </c>
      <c r="P487" s="11" t="s">
        <v>4167</v>
      </c>
      <c r="Q487" s="11"/>
      <c r="S487" s="21">
        <f>IF(P487='Menu tendina'!A$5,0,IF(P487='Menu tendina'!A$4,'4. Telecom lire'!N487/2,IF(P487='Menu tendina'!A$3,'4. Telecom lire'!N487,IF(P487='Menu tendina'!A$2,'4. Telecom lire'!M487,0))))</f>
        <v>1.5</v>
      </c>
    </row>
    <row r="488" spans="1:19" x14ac:dyDescent="0.25">
      <c r="A488" s="9" t="s">
        <v>7621</v>
      </c>
      <c r="B488" s="9" t="s">
        <v>4943</v>
      </c>
      <c r="C488" s="11">
        <v>865</v>
      </c>
      <c r="D488" s="11">
        <v>2964</v>
      </c>
      <c r="E488" s="11">
        <v>492</v>
      </c>
      <c r="F488" s="13">
        <v>5000</v>
      </c>
      <c r="G488" s="14" t="s">
        <v>1765</v>
      </c>
      <c r="H488" s="9" t="s">
        <v>1809</v>
      </c>
      <c r="I488" s="9" t="s">
        <v>1368</v>
      </c>
      <c r="J488" s="9"/>
      <c r="K488" s="11" t="s">
        <v>0</v>
      </c>
      <c r="L488" s="252">
        <v>130</v>
      </c>
      <c r="M488" s="21">
        <v>1.3</v>
      </c>
      <c r="N488" s="21">
        <v>0.6</v>
      </c>
      <c r="P488" s="11" t="s">
        <v>4167</v>
      </c>
      <c r="Q488" s="11"/>
      <c r="S488" s="21">
        <f>IF(P488='Menu tendina'!A$5,0,IF(P488='Menu tendina'!A$4,'4. Telecom lire'!N488/2,IF(P488='Menu tendina'!A$3,'4. Telecom lire'!N488,IF(P488='Menu tendina'!A$2,'4. Telecom lire'!M488,0))))</f>
        <v>1.3</v>
      </c>
    </row>
    <row r="489" spans="1:19" x14ac:dyDescent="0.25">
      <c r="A489" s="9" t="s">
        <v>7621</v>
      </c>
      <c r="B489" s="9" t="s">
        <v>4943</v>
      </c>
      <c r="C489" s="11">
        <v>866</v>
      </c>
      <c r="D489" s="11">
        <v>2965</v>
      </c>
      <c r="E489" s="11">
        <v>483</v>
      </c>
      <c r="F489" s="13">
        <v>5000</v>
      </c>
      <c r="G489" s="14" t="s">
        <v>1765</v>
      </c>
      <c r="H489" s="9" t="s">
        <v>1807</v>
      </c>
      <c r="I489" s="9" t="s">
        <v>1368</v>
      </c>
      <c r="J489" s="9"/>
      <c r="K489" s="11" t="s">
        <v>0</v>
      </c>
      <c r="L489" s="252">
        <v>130</v>
      </c>
      <c r="M489" s="21">
        <v>1.5</v>
      </c>
      <c r="N489" s="21">
        <v>0.6</v>
      </c>
      <c r="P489" s="11" t="s">
        <v>4167</v>
      </c>
      <c r="Q489" s="11"/>
      <c r="S489" s="21">
        <f>IF(P489='Menu tendina'!A$5,0,IF(P489='Menu tendina'!A$4,'4. Telecom lire'!N489/2,IF(P489='Menu tendina'!A$3,'4. Telecom lire'!N489,IF(P489='Menu tendina'!A$2,'4. Telecom lire'!M489,0))))</f>
        <v>1.5</v>
      </c>
    </row>
    <row r="490" spans="1:19" x14ac:dyDescent="0.25">
      <c r="A490" s="9" t="s">
        <v>7621</v>
      </c>
      <c r="B490" s="9" t="s">
        <v>4943</v>
      </c>
      <c r="C490" s="11">
        <v>867</v>
      </c>
      <c r="D490" s="11">
        <v>2943</v>
      </c>
      <c r="E490" s="11">
        <v>493</v>
      </c>
      <c r="F490" s="13">
        <v>5000</v>
      </c>
      <c r="G490" s="14" t="s">
        <v>1765</v>
      </c>
      <c r="H490" s="9" t="s">
        <v>1812</v>
      </c>
      <c r="I490" s="9" t="s">
        <v>1782</v>
      </c>
      <c r="J490" s="9"/>
      <c r="K490" s="11" t="s">
        <v>0</v>
      </c>
      <c r="L490" s="252">
        <v>260</v>
      </c>
      <c r="M490" s="21">
        <v>1.3</v>
      </c>
      <c r="N490" s="21">
        <v>0.6</v>
      </c>
      <c r="P490" s="11" t="s">
        <v>4167</v>
      </c>
      <c r="Q490" s="11"/>
      <c r="S490" s="21">
        <f>IF(P490='Menu tendina'!A$5,0,IF(P490='Menu tendina'!A$4,'4. Telecom lire'!N490/2,IF(P490='Menu tendina'!A$3,'4. Telecom lire'!N490,IF(P490='Menu tendina'!A$2,'4. Telecom lire'!M490,0))))</f>
        <v>1.3</v>
      </c>
    </row>
    <row r="491" spans="1:19" x14ac:dyDescent="0.25">
      <c r="A491" s="9" t="s">
        <v>7621</v>
      </c>
      <c r="B491" s="9" t="s">
        <v>4943</v>
      </c>
      <c r="C491" s="11">
        <v>868</v>
      </c>
      <c r="D491" s="11">
        <v>2938</v>
      </c>
      <c r="E491" s="11">
        <v>494</v>
      </c>
      <c r="F491" s="13">
        <v>10000</v>
      </c>
      <c r="G491" s="14" t="s">
        <v>1765</v>
      </c>
      <c r="H491" s="9" t="s">
        <v>1813</v>
      </c>
      <c r="I491" s="9" t="s">
        <v>1368</v>
      </c>
      <c r="J491" s="9"/>
      <c r="K491" s="11" t="s">
        <v>0</v>
      </c>
      <c r="L491" s="252">
        <v>305</v>
      </c>
      <c r="M491" s="21">
        <v>1.3</v>
      </c>
      <c r="N491" s="21">
        <v>0.4</v>
      </c>
      <c r="P491" s="11" t="s">
        <v>4167</v>
      </c>
      <c r="Q491" s="11"/>
      <c r="S491" s="21">
        <f>IF(P491='Menu tendina'!A$5,0,IF(P491='Menu tendina'!A$4,'4. Telecom lire'!N491/2,IF(P491='Menu tendina'!A$3,'4. Telecom lire'!N491,IF(P491='Menu tendina'!A$2,'4. Telecom lire'!M491,0))))</f>
        <v>1.3</v>
      </c>
    </row>
    <row r="492" spans="1:19" x14ac:dyDescent="0.25">
      <c r="A492" s="9" t="s">
        <v>7621</v>
      </c>
      <c r="B492" s="9" t="s">
        <v>4943</v>
      </c>
      <c r="C492" s="11">
        <v>869</v>
      </c>
      <c r="D492" s="11">
        <v>2949</v>
      </c>
      <c r="E492" s="11">
        <v>486</v>
      </c>
      <c r="F492" s="13">
        <v>10000</v>
      </c>
      <c r="G492" s="14" t="s">
        <v>1765</v>
      </c>
      <c r="H492" s="9" t="s">
        <v>1815</v>
      </c>
      <c r="I492" s="9" t="s">
        <v>112</v>
      </c>
      <c r="J492" s="9"/>
      <c r="K492" s="11" t="s">
        <v>0</v>
      </c>
      <c r="L492" s="252">
        <v>565</v>
      </c>
      <c r="M492" s="21">
        <v>1.2</v>
      </c>
      <c r="N492" s="21">
        <v>0.4</v>
      </c>
      <c r="P492" s="11" t="s">
        <v>4167</v>
      </c>
      <c r="Q492" s="11"/>
      <c r="S492" s="21">
        <f>IF(P492='Menu tendina'!A$5,0,IF(P492='Menu tendina'!A$4,'4. Telecom lire'!N492/2,IF(P492='Menu tendina'!A$3,'4. Telecom lire'!N492,IF(P492='Menu tendina'!A$2,'4. Telecom lire'!M492,0))))</f>
        <v>1.2</v>
      </c>
    </row>
    <row r="493" spans="1:19" x14ac:dyDescent="0.25">
      <c r="A493" s="9" t="s">
        <v>7621</v>
      </c>
      <c r="B493" s="9" t="s">
        <v>4943</v>
      </c>
      <c r="C493" s="11">
        <v>870</v>
      </c>
      <c r="D493" s="11">
        <v>2948</v>
      </c>
      <c r="E493" s="11">
        <v>487</v>
      </c>
      <c r="F493" s="13">
        <v>10000</v>
      </c>
      <c r="G493" s="14" t="s">
        <v>1765</v>
      </c>
      <c r="H493" s="9" t="s">
        <v>1816</v>
      </c>
      <c r="I493" s="9" t="s">
        <v>797</v>
      </c>
      <c r="J493" s="9"/>
      <c r="K493" s="11" t="s">
        <v>0</v>
      </c>
      <c r="L493" s="252">
        <v>305</v>
      </c>
      <c r="M493" s="21">
        <v>1.3</v>
      </c>
      <c r="N493" s="21">
        <v>0.4</v>
      </c>
      <c r="P493" s="11" t="s">
        <v>4167</v>
      </c>
      <c r="Q493" s="11"/>
      <c r="S493" s="21">
        <f>IF(P493='Menu tendina'!A$5,0,IF(P493='Menu tendina'!A$4,'4. Telecom lire'!N493/2,IF(P493='Menu tendina'!A$3,'4. Telecom lire'!N493,IF(P493='Menu tendina'!A$2,'4. Telecom lire'!M493,0))))</f>
        <v>1.3</v>
      </c>
    </row>
    <row r="494" spans="1:19" x14ac:dyDescent="0.25">
      <c r="A494" s="9" t="s">
        <v>7621</v>
      </c>
      <c r="B494" s="9" t="s">
        <v>4943</v>
      </c>
      <c r="C494" s="11">
        <v>871</v>
      </c>
      <c r="D494" s="11">
        <v>2950</v>
      </c>
      <c r="E494" s="11">
        <v>488</v>
      </c>
      <c r="F494" s="13">
        <v>10000</v>
      </c>
      <c r="G494" s="14" t="s">
        <v>1765</v>
      </c>
      <c r="H494" s="9" t="s">
        <v>1817</v>
      </c>
      <c r="I494" s="9" t="s">
        <v>797</v>
      </c>
      <c r="J494" s="9"/>
      <c r="K494" s="11" t="s">
        <v>0</v>
      </c>
      <c r="L494" s="252">
        <v>305</v>
      </c>
      <c r="M494" s="21">
        <v>1.3</v>
      </c>
      <c r="N494" s="21">
        <v>0.4</v>
      </c>
      <c r="P494" s="11" t="s">
        <v>4167</v>
      </c>
      <c r="Q494" s="11"/>
      <c r="S494" s="21">
        <f>IF(P494='Menu tendina'!A$5,0,IF(P494='Menu tendina'!A$4,'4. Telecom lire'!N494/2,IF(P494='Menu tendina'!A$3,'4. Telecom lire'!N494,IF(P494='Menu tendina'!A$2,'4. Telecom lire'!M494,0))))</f>
        <v>1.3</v>
      </c>
    </row>
    <row r="495" spans="1:19" x14ac:dyDescent="0.25">
      <c r="A495" s="9" t="s">
        <v>7621</v>
      </c>
      <c r="B495" s="9" t="s">
        <v>4943</v>
      </c>
      <c r="C495" s="11">
        <v>872</v>
      </c>
      <c r="D495" s="11">
        <v>2973</v>
      </c>
      <c r="E495" s="11">
        <v>495</v>
      </c>
      <c r="F495" s="13">
        <v>5000</v>
      </c>
      <c r="G495" s="14" t="s">
        <v>1765</v>
      </c>
      <c r="H495" s="9" t="s">
        <v>1818</v>
      </c>
      <c r="I495" s="9" t="s">
        <v>112</v>
      </c>
      <c r="J495" s="9"/>
      <c r="K495" s="11" t="s">
        <v>0</v>
      </c>
      <c r="L495" s="252">
        <v>90</v>
      </c>
      <c r="M495" s="21">
        <v>1.5</v>
      </c>
      <c r="N495" s="21">
        <v>0.6</v>
      </c>
      <c r="P495" s="11" t="s">
        <v>4167</v>
      </c>
      <c r="Q495" s="11"/>
      <c r="S495" s="21">
        <f>IF(P495='Menu tendina'!A$5,0,IF(P495='Menu tendina'!A$4,'4. Telecom lire'!N495/2,IF(P495='Menu tendina'!A$3,'4. Telecom lire'!N495,IF(P495='Menu tendina'!A$2,'4. Telecom lire'!M495,0))))</f>
        <v>1.5</v>
      </c>
    </row>
    <row r="496" spans="1:19" x14ac:dyDescent="0.25">
      <c r="A496" s="9" t="s">
        <v>7621</v>
      </c>
      <c r="B496" s="9" t="s">
        <v>4943</v>
      </c>
      <c r="C496" s="11">
        <v>873</v>
      </c>
      <c r="D496" s="11">
        <v>2951</v>
      </c>
      <c r="E496" s="11">
        <v>496</v>
      </c>
      <c r="F496" s="13">
        <v>5000</v>
      </c>
      <c r="G496" s="14" t="s">
        <v>1765</v>
      </c>
      <c r="H496" s="9" t="s">
        <v>1819</v>
      </c>
      <c r="I496" s="9" t="s">
        <v>1368</v>
      </c>
      <c r="J496" s="9"/>
      <c r="K496" s="11" t="s">
        <v>0</v>
      </c>
      <c r="L496" s="252">
        <v>925</v>
      </c>
      <c r="M496" s="21">
        <v>1.4</v>
      </c>
      <c r="N496" s="21">
        <v>0.4</v>
      </c>
      <c r="P496" s="11" t="s">
        <v>4167</v>
      </c>
      <c r="Q496" s="11"/>
      <c r="S496" s="21">
        <f>IF(P496='Menu tendina'!A$5,0,IF(P496='Menu tendina'!A$4,'4. Telecom lire'!N496/2,IF(P496='Menu tendina'!A$3,'4. Telecom lire'!N496,IF(P496='Menu tendina'!A$2,'4. Telecom lire'!M496,0))))</f>
        <v>1.4</v>
      </c>
    </row>
    <row r="497" spans="1:19" x14ac:dyDescent="0.25">
      <c r="A497" s="9" t="s">
        <v>7621</v>
      </c>
      <c r="B497" s="9" t="s">
        <v>4943</v>
      </c>
      <c r="C497" s="11">
        <v>874</v>
      </c>
      <c r="D497" s="11">
        <v>2975</v>
      </c>
      <c r="E497" s="11">
        <v>497</v>
      </c>
      <c r="F497" s="13">
        <v>10000</v>
      </c>
      <c r="G497" s="14" t="s">
        <v>1765</v>
      </c>
      <c r="H497" s="9" t="s">
        <v>1820</v>
      </c>
      <c r="I497" s="9" t="s">
        <v>1782</v>
      </c>
      <c r="J497" s="9"/>
      <c r="K497" s="11" t="s">
        <v>0</v>
      </c>
      <c r="L497" s="252">
        <v>90</v>
      </c>
      <c r="M497" s="21">
        <v>1.4</v>
      </c>
      <c r="N497" s="21">
        <v>0.6</v>
      </c>
      <c r="P497" s="11" t="s">
        <v>4167</v>
      </c>
      <c r="Q497" s="11"/>
      <c r="S497" s="21">
        <f>IF(P497='Menu tendina'!A$5,0,IF(P497='Menu tendina'!A$4,'4. Telecom lire'!N497/2,IF(P497='Menu tendina'!A$3,'4. Telecom lire'!N497,IF(P497='Menu tendina'!A$2,'4. Telecom lire'!M497,0))))</f>
        <v>1.4</v>
      </c>
    </row>
    <row r="498" spans="1:19" x14ac:dyDescent="0.25">
      <c r="A498" s="9" t="s">
        <v>7621</v>
      </c>
      <c r="B498" s="9" t="s">
        <v>4943</v>
      </c>
      <c r="C498" s="11">
        <v>875</v>
      </c>
      <c r="D498" s="11">
        <v>2976</v>
      </c>
      <c r="E498" s="11">
        <v>498</v>
      </c>
      <c r="F498" s="13">
        <v>5000</v>
      </c>
      <c r="G498" s="14" t="s">
        <v>1765</v>
      </c>
      <c r="H498" s="9" t="s">
        <v>1822</v>
      </c>
      <c r="I498" s="9" t="s">
        <v>1368</v>
      </c>
      <c r="J498" s="9"/>
      <c r="K498" s="11" t="s">
        <v>0</v>
      </c>
      <c r="L498" s="252">
        <v>90</v>
      </c>
      <c r="M498" s="21">
        <v>1.4</v>
      </c>
      <c r="N498" s="21">
        <v>0.6</v>
      </c>
      <c r="P498" s="11" t="s">
        <v>4167</v>
      </c>
      <c r="Q498" s="11"/>
      <c r="S498" s="21">
        <f>IF(P498='Menu tendina'!A$5,0,IF(P498='Menu tendina'!A$4,'4. Telecom lire'!N498/2,IF(P498='Menu tendina'!A$3,'4. Telecom lire'!N498,IF(P498='Menu tendina'!A$2,'4. Telecom lire'!M498,0))))</f>
        <v>1.4</v>
      </c>
    </row>
    <row r="499" spans="1:19" x14ac:dyDescent="0.25">
      <c r="A499" s="9" t="s">
        <v>7621</v>
      </c>
      <c r="B499" s="9" t="s">
        <v>4943</v>
      </c>
      <c r="C499" s="11">
        <v>876</v>
      </c>
      <c r="D499" s="11">
        <v>2920</v>
      </c>
      <c r="E499" s="11">
        <v>513</v>
      </c>
      <c r="F499" s="13">
        <v>10000</v>
      </c>
      <c r="G499" s="14" t="s">
        <v>1765</v>
      </c>
      <c r="H499" s="9" t="s">
        <v>1823</v>
      </c>
      <c r="I499" s="9" t="s">
        <v>1368</v>
      </c>
      <c r="J499" s="9"/>
      <c r="K499" s="11" t="s">
        <v>0</v>
      </c>
      <c r="L499" s="252">
        <v>2550</v>
      </c>
      <c r="M499" s="21">
        <v>1.2</v>
      </c>
      <c r="N499" s="21">
        <v>0.2</v>
      </c>
      <c r="P499" s="11" t="s">
        <v>4167</v>
      </c>
      <c r="Q499" s="11"/>
      <c r="S499" s="21">
        <f>IF(P499='Menu tendina'!A$5,0,IF(P499='Menu tendina'!A$4,'4. Telecom lire'!N499/2,IF(P499='Menu tendina'!A$3,'4. Telecom lire'!N499,IF(P499='Menu tendina'!A$2,'4. Telecom lire'!M499,0))))</f>
        <v>1.2</v>
      </c>
    </row>
    <row r="500" spans="1:19" x14ac:dyDescent="0.25">
      <c r="A500" s="9" t="s">
        <v>7621</v>
      </c>
      <c r="B500" s="9" t="s">
        <v>4943</v>
      </c>
      <c r="C500" s="11">
        <v>877</v>
      </c>
      <c r="D500" s="11">
        <v>2921</v>
      </c>
      <c r="E500" s="11">
        <v>514</v>
      </c>
      <c r="F500" s="13">
        <v>10000</v>
      </c>
      <c r="G500" s="14" t="s">
        <v>1765</v>
      </c>
      <c r="H500" s="9" t="s">
        <v>1827</v>
      </c>
      <c r="I500" s="9" t="s">
        <v>112</v>
      </c>
      <c r="J500" s="9" t="s">
        <v>4228</v>
      </c>
      <c r="K500" s="11" t="s">
        <v>0</v>
      </c>
      <c r="L500" s="252">
        <v>2290</v>
      </c>
      <c r="M500" s="21">
        <v>7</v>
      </c>
      <c r="N500" s="21">
        <v>1</v>
      </c>
      <c r="P500" s="11" t="s">
        <v>4167</v>
      </c>
      <c r="Q500" s="11"/>
      <c r="S500" s="21">
        <f>IF(P500='Menu tendina'!A$5,0,IF(P500='Menu tendina'!A$4,'4. Telecom lire'!N500/2,IF(P500='Menu tendina'!A$3,'4. Telecom lire'!N500,IF(P500='Menu tendina'!A$2,'4. Telecom lire'!M500,0))))</f>
        <v>7</v>
      </c>
    </row>
    <row r="501" spans="1:19" x14ac:dyDescent="0.25">
      <c r="A501" s="15" t="s">
        <v>7621</v>
      </c>
      <c r="B501" s="15" t="s">
        <v>4943</v>
      </c>
      <c r="C501" s="16" t="s">
        <v>1824</v>
      </c>
      <c r="D501" s="16" t="s">
        <v>4357</v>
      </c>
      <c r="E501" s="16" t="s">
        <v>4264</v>
      </c>
      <c r="F501" s="17">
        <v>10000</v>
      </c>
      <c r="G501" s="18" t="s">
        <v>1765</v>
      </c>
      <c r="H501" s="15" t="s">
        <v>1827</v>
      </c>
      <c r="I501" s="15" t="s">
        <v>112</v>
      </c>
      <c r="J501" s="15" t="s">
        <v>4219</v>
      </c>
      <c r="K501" s="16" t="s">
        <v>0</v>
      </c>
      <c r="L501" s="253" t="s">
        <v>0</v>
      </c>
      <c r="M501" s="22">
        <v>1.2</v>
      </c>
      <c r="N501" s="22">
        <v>0.2</v>
      </c>
      <c r="P501" s="11" t="s">
        <v>4167</v>
      </c>
      <c r="Q501" s="11"/>
      <c r="S501" s="21">
        <f>IF(P501='Menu tendina'!A$5,0,IF(P501='Menu tendina'!A$4,'4. Telecom lire'!N501/2,IF(P501='Menu tendina'!A$3,'4. Telecom lire'!N501,IF(P501='Menu tendina'!A$2,'4. Telecom lire'!M501,0))))</f>
        <v>1.2</v>
      </c>
    </row>
    <row r="502" spans="1:19" x14ac:dyDescent="0.25">
      <c r="A502" s="9" t="s">
        <v>7621</v>
      </c>
      <c r="B502" s="9" t="s">
        <v>4943</v>
      </c>
      <c r="C502" s="11">
        <v>878</v>
      </c>
      <c r="D502" s="11">
        <v>2923</v>
      </c>
      <c r="E502" s="11">
        <v>515</v>
      </c>
      <c r="F502" s="13">
        <v>10000</v>
      </c>
      <c r="G502" s="14" t="s">
        <v>1765</v>
      </c>
      <c r="H502" s="9" t="s">
        <v>1825</v>
      </c>
      <c r="I502" s="9" t="s">
        <v>1368</v>
      </c>
      <c r="J502" s="9"/>
      <c r="K502" s="11" t="s">
        <v>0</v>
      </c>
      <c r="L502" s="252">
        <v>2290</v>
      </c>
      <c r="M502" s="21">
        <v>1.2</v>
      </c>
      <c r="N502" s="21">
        <v>0.2</v>
      </c>
      <c r="P502" s="11" t="s">
        <v>4167</v>
      </c>
      <c r="Q502" s="11"/>
      <c r="S502" s="21">
        <f>IF(P502='Menu tendina'!A$5,0,IF(P502='Menu tendina'!A$4,'4. Telecom lire'!N502/2,IF(P502='Menu tendina'!A$3,'4. Telecom lire'!N502,IF(P502='Menu tendina'!A$2,'4. Telecom lire'!M502,0))))</f>
        <v>1.2</v>
      </c>
    </row>
    <row r="503" spans="1:19" x14ac:dyDescent="0.25">
      <c r="A503" s="9" t="s">
        <v>7621</v>
      </c>
      <c r="B503" s="9" t="s">
        <v>4943</v>
      </c>
      <c r="C503" s="11">
        <v>879</v>
      </c>
      <c r="D503" s="11">
        <v>2922</v>
      </c>
      <c r="E503" s="11">
        <v>516</v>
      </c>
      <c r="F503" s="13">
        <v>10000</v>
      </c>
      <c r="G503" s="14" t="s">
        <v>1765</v>
      </c>
      <c r="H503" s="9" t="s">
        <v>1826</v>
      </c>
      <c r="I503" s="9" t="s">
        <v>1368</v>
      </c>
      <c r="J503" s="9"/>
      <c r="K503" s="11" t="s">
        <v>0</v>
      </c>
      <c r="L503" s="252">
        <v>2290</v>
      </c>
      <c r="M503" s="21">
        <v>1.2</v>
      </c>
      <c r="N503" s="21">
        <v>0.2</v>
      </c>
      <c r="P503" s="11" t="s">
        <v>4167</v>
      </c>
      <c r="Q503" s="11"/>
      <c r="S503" s="21">
        <f>IF(P503='Menu tendina'!A$5,0,IF(P503='Menu tendina'!A$4,'4. Telecom lire'!N503/2,IF(P503='Menu tendina'!A$3,'4. Telecom lire'!N503,IF(P503='Menu tendina'!A$2,'4. Telecom lire'!M503,0))))</f>
        <v>1.2</v>
      </c>
    </row>
    <row r="504" spans="1:19" x14ac:dyDescent="0.25">
      <c r="A504" s="9" t="s">
        <v>7621</v>
      </c>
      <c r="B504" s="9" t="s">
        <v>4943</v>
      </c>
      <c r="C504" s="11">
        <v>880</v>
      </c>
      <c r="D504" s="11">
        <v>2924</v>
      </c>
      <c r="E504" s="11">
        <v>517</v>
      </c>
      <c r="F504" s="13">
        <v>10000</v>
      </c>
      <c r="G504" s="14" t="s">
        <v>1765</v>
      </c>
      <c r="H504" s="9" t="s">
        <v>1823</v>
      </c>
      <c r="I504" s="9" t="s">
        <v>1782</v>
      </c>
      <c r="J504" s="9"/>
      <c r="K504" s="11" t="s">
        <v>0</v>
      </c>
      <c r="L504" s="252">
        <v>2290</v>
      </c>
      <c r="M504" s="21">
        <v>1.2</v>
      </c>
      <c r="N504" s="21">
        <v>0.2</v>
      </c>
      <c r="P504" s="11" t="s">
        <v>4167</v>
      </c>
      <c r="Q504" s="11"/>
      <c r="S504" s="21">
        <f>IF(P504='Menu tendina'!A$5,0,IF(P504='Menu tendina'!A$4,'4. Telecom lire'!N504/2,IF(P504='Menu tendina'!A$3,'4. Telecom lire'!N504,IF(P504='Menu tendina'!A$2,'4. Telecom lire'!M504,0))))</f>
        <v>1.2</v>
      </c>
    </row>
    <row r="505" spans="1:19" x14ac:dyDescent="0.25">
      <c r="A505" s="9" t="s">
        <v>7621</v>
      </c>
      <c r="B505" s="9" t="s">
        <v>4943</v>
      </c>
      <c r="C505" s="11">
        <v>881</v>
      </c>
      <c r="D505" s="11">
        <v>2925</v>
      </c>
      <c r="E505" s="11">
        <v>518</v>
      </c>
      <c r="F505" s="13">
        <v>10000</v>
      </c>
      <c r="G505" s="14" t="s">
        <v>1765</v>
      </c>
      <c r="H505" s="9" t="s">
        <v>1827</v>
      </c>
      <c r="I505" s="9" t="s">
        <v>1368</v>
      </c>
      <c r="J505" s="9"/>
      <c r="K505" s="11" t="s">
        <v>0</v>
      </c>
      <c r="L505" s="252">
        <v>2160</v>
      </c>
      <c r="M505" s="21">
        <v>1.2</v>
      </c>
      <c r="N505" s="21">
        <v>0.2</v>
      </c>
      <c r="P505" s="11" t="s">
        <v>4167</v>
      </c>
      <c r="Q505" s="11"/>
      <c r="S505" s="21">
        <f>IF(P505='Menu tendina'!A$5,0,IF(P505='Menu tendina'!A$4,'4. Telecom lire'!N505/2,IF(P505='Menu tendina'!A$3,'4. Telecom lire'!N505,IF(P505='Menu tendina'!A$2,'4. Telecom lire'!M505,0))))</f>
        <v>1.2</v>
      </c>
    </row>
    <row r="506" spans="1:19" x14ac:dyDescent="0.25">
      <c r="A506" s="9" t="s">
        <v>7621</v>
      </c>
      <c r="B506" s="9" t="s">
        <v>4943</v>
      </c>
      <c r="C506" s="11">
        <v>882</v>
      </c>
      <c r="D506" s="11">
        <v>2926</v>
      </c>
      <c r="E506" s="11">
        <v>519</v>
      </c>
      <c r="F506" s="13">
        <v>10000</v>
      </c>
      <c r="G506" s="14" t="s">
        <v>1765</v>
      </c>
      <c r="H506" s="9" t="s">
        <v>1825</v>
      </c>
      <c r="I506" s="9" t="s">
        <v>112</v>
      </c>
      <c r="J506" s="9"/>
      <c r="K506" s="11" t="s">
        <v>0</v>
      </c>
      <c r="L506" s="252">
        <v>2160</v>
      </c>
      <c r="M506" s="21">
        <v>1.2</v>
      </c>
      <c r="N506" s="21">
        <v>0.2</v>
      </c>
      <c r="P506" s="11" t="s">
        <v>4167</v>
      </c>
      <c r="Q506" s="11"/>
      <c r="S506" s="21">
        <f>IF(P506='Menu tendina'!A$5,0,IF(P506='Menu tendina'!A$4,'4. Telecom lire'!N506/2,IF(P506='Menu tendina'!A$3,'4. Telecom lire'!N506,IF(P506='Menu tendina'!A$2,'4. Telecom lire'!M506,0))))</f>
        <v>1.2</v>
      </c>
    </row>
    <row r="507" spans="1:19" x14ac:dyDescent="0.25">
      <c r="A507" s="9" t="s">
        <v>7621</v>
      </c>
      <c r="B507" s="9" t="s">
        <v>4943</v>
      </c>
      <c r="C507" s="11">
        <v>883</v>
      </c>
      <c r="D507" s="11">
        <v>2928</v>
      </c>
      <c r="E507" s="11">
        <v>520</v>
      </c>
      <c r="F507" s="13">
        <v>10000</v>
      </c>
      <c r="G507" s="14" t="s">
        <v>1765</v>
      </c>
      <c r="H507" s="9" t="s">
        <v>1826</v>
      </c>
      <c r="I507" s="9" t="s">
        <v>1782</v>
      </c>
      <c r="J507" s="9"/>
      <c r="K507" s="11" t="s">
        <v>0</v>
      </c>
      <c r="L507" s="252">
        <v>2095</v>
      </c>
      <c r="M507" s="21">
        <v>1.2</v>
      </c>
      <c r="N507" s="21">
        <v>0.2</v>
      </c>
      <c r="P507" s="11" t="s">
        <v>4167</v>
      </c>
      <c r="Q507" s="11"/>
      <c r="S507" s="21">
        <f>IF(P507='Menu tendina'!A$5,0,IF(P507='Menu tendina'!A$4,'4. Telecom lire'!N507/2,IF(P507='Menu tendina'!A$3,'4. Telecom lire'!N507,IF(P507='Menu tendina'!A$2,'4. Telecom lire'!M507,0))))</f>
        <v>1.2</v>
      </c>
    </row>
    <row r="508" spans="1:19" x14ac:dyDescent="0.25">
      <c r="A508" s="9" t="s">
        <v>7621</v>
      </c>
      <c r="B508" s="9" t="s">
        <v>4943</v>
      </c>
      <c r="C508" s="11">
        <v>884</v>
      </c>
      <c r="D508" s="11">
        <v>2929</v>
      </c>
      <c r="E508" s="11">
        <v>521</v>
      </c>
      <c r="F508" s="13">
        <v>10000</v>
      </c>
      <c r="G508" s="14" t="s">
        <v>1765</v>
      </c>
      <c r="H508" s="9" t="s">
        <v>1828</v>
      </c>
      <c r="I508" s="9" t="s">
        <v>112</v>
      </c>
      <c r="J508" s="9"/>
      <c r="K508" s="11" t="s">
        <v>0</v>
      </c>
      <c r="L508" s="252">
        <v>2095</v>
      </c>
      <c r="M508" s="21">
        <v>1.2</v>
      </c>
      <c r="N508" s="21">
        <v>0.2</v>
      </c>
      <c r="P508" s="11" t="s">
        <v>4167</v>
      </c>
      <c r="Q508" s="11"/>
      <c r="S508" s="21">
        <f>IF(P508='Menu tendina'!A$5,0,IF(P508='Menu tendina'!A$4,'4. Telecom lire'!N508/2,IF(P508='Menu tendina'!A$3,'4. Telecom lire'!N508,IF(P508='Menu tendina'!A$2,'4. Telecom lire'!M508,0))))</f>
        <v>1.2</v>
      </c>
    </row>
    <row r="509" spans="1:19" x14ac:dyDescent="0.25">
      <c r="A509" s="9" t="s">
        <v>7621</v>
      </c>
      <c r="B509" s="9" t="s">
        <v>4943</v>
      </c>
      <c r="C509" s="11">
        <v>885</v>
      </c>
      <c r="D509" s="11">
        <v>2930</v>
      </c>
      <c r="E509" s="11">
        <v>522</v>
      </c>
      <c r="F509" s="13">
        <v>10000</v>
      </c>
      <c r="G509" s="14" t="s">
        <v>1765</v>
      </c>
      <c r="H509" s="9" t="s">
        <v>1829</v>
      </c>
      <c r="I509" s="9" t="s">
        <v>112</v>
      </c>
      <c r="J509" s="9"/>
      <c r="K509" s="11" t="s">
        <v>0</v>
      </c>
      <c r="L509" s="252">
        <v>2025</v>
      </c>
      <c r="M509" s="21">
        <v>1.2</v>
      </c>
      <c r="N509" s="21">
        <v>0.2</v>
      </c>
      <c r="P509" s="11" t="s">
        <v>4167</v>
      </c>
      <c r="Q509" s="11"/>
      <c r="S509" s="21">
        <f>IF(P509='Menu tendina'!A$5,0,IF(P509='Menu tendina'!A$4,'4. Telecom lire'!N509/2,IF(P509='Menu tendina'!A$3,'4. Telecom lire'!N509,IF(P509='Menu tendina'!A$2,'4. Telecom lire'!M509,0))))</f>
        <v>1.2</v>
      </c>
    </row>
    <row r="510" spans="1:19" x14ac:dyDescent="0.25">
      <c r="A510" s="9" t="s">
        <v>7621</v>
      </c>
      <c r="B510" s="9" t="s">
        <v>4943</v>
      </c>
      <c r="C510" s="11">
        <v>886</v>
      </c>
      <c r="D510" s="11">
        <v>2954</v>
      </c>
      <c r="E510" s="11">
        <v>523</v>
      </c>
      <c r="F510" s="13">
        <v>5000</v>
      </c>
      <c r="G510" s="14" t="s">
        <v>1765</v>
      </c>
      <c r="H510" s="9" t="s">
        <v>1830</v>
      </c>
      <c r="I510" s="9" t="s">
        <v>112</v>
      </c>
      <c r="J510" s="9"/>
      <c r="K510" s="11" t="s">
        <v>0</v>
      </c>
      <c r="L510" s="252">
        <v>90</v>
      </c>
      <c r="M510" s="21">
        <v>1.3</v>
      </c>
      <c r="N510" s="21">
        <v>1</v>
      </c>
      <c r="P510" s="11" t="s">
        <v>4167</v>
      </c>
      <c r="Q510" s="11"/>
      <c r="S510" s="21">
        <f>IF(P510='Menu tendina'!A$5,0,IF(P510='Menu tendina'!A$4,'4. Telecom lire'!N510/2,IF(P510='Menu tendina'!A$3,'4. Telecom lire'!N510,IF(P510='Menu tendina'!A$2,'4. Telecom lire'!M510,0))))</f>
        <v>1.3</v>
      </c>
    </row>
    <row r="511" spans="1:19" x14ac:dyDescent="0.25">
      <c r="A511" s="9" t="s">
        <v>7621</v>
      </c>
      <c r="B511" s="9" t="s">
        <v>4943</v>
      </c>
      <c r="C511" s="11">
        <v>887</v>
      </c>
      <c r="D511" s="11">
        <v>2957</v>
      </c>
      <c r="E511" s="11">
        <v>524</v>
      </c>
      <c r="F511" s="13">
        <v>5000</v>
      </c>
      <c r="G511" s="14" t="s">
        <v>1765</v>
      </c>
      <c r="H511" s="9" t="s">
        <v>1831</v>
      </c>
      <c r="I511" s="9" t="s">
        <v>112</v>
      </c>
      <c r="J511" s="9"/>
      <c r="K511" s="11" t="s">
        <v>0</v>
      </c>
      <c r="L511" s="252">
        <v>90</v>
      </c>
      <c r="M511" s="21">
        <v>1.3</v>
      </c>
      <c r="N511" s="21">
        <v>1</v>
      </c>
      <c r="P511" s="11" t="s">
        <v>4167</v>
      </c>
      <c r="Q511" s="11"/>
      <c r="S511" s="21">
        <f>IF(P511='Menu tendina'!A$5,0,IF(P511='Menu tendina'!A$4,'4. Telecom lire'!N511/2,IF(P511='Menu tendina'!A$3,'4. Telecom lire'!N511,IF(P511='Menu tendina'!A$2,'4. Telecom lire'!M511,0))))</f>
        <v>1.3</v>
      </c>
    </row>
    <row r="512" spans="1:19" x14ac:dyDescent="0.25">
      <c r="A512" s="9" t="s">
        <v>7621</v>
      </c>
      <c r="B512" s="9" t="s">
        <v>4943</v>
      </c>
      <c r="C512" s="11">
        <v>888</v>
      </c>
      <c r="D512" s="11">
        <v>2956</v>
      </c>
      <c r="E512" s="11">
        <v>525</v>
      </c>
      <c r="F512" s="13">
        <v>5000</v>
      </c>
      <c r="G512" s="14" t="s">
        <v>1765</v>
      </c>
      <c r="H512" s="9" t="s">
        <v>1832</v>
      </c>
      <c r="I512" s="9" t="s">
        <v>112</v>
      </c>
      <c r="J512" s="9"/>
      <c r="K512" s="11" t="s">
        <v>0</v>
      </c>
      <c r="L512" s="252">
        <v>90</v>
      </c>
      <c r="M512" s="21">
        <v>1.3</v>
      </c>
      <c r="N512" s="21">
        <v>1</v>
      </c>
      <c r="P512" s="11" t="s">
        <v>4167</v>
      </c>
      <c r="Q512" s="11"/>
      <c r="S512" s="21">
        <f>IF(P512='Menu tendina'!A$5,0,IF(P512='Menu tendina'!A$4,'4. Telecom lire'!N512/2,IF(P512='Menu tendina'!A$3,'4. Telecom lire'!N512,IF(P512='Menu tendina'!A$2,'4. Telecom lire'!M512,0))))</f>
        <v>1.3</v>
      </c>
    </row>
    <row r="513" spans="1:19" x14ac:dyDescent="0.25">
      <c r="A513" s="9" t="s">
        <v>7621</v>
      </c>
      <c r="B513" s="9" t="s">
        <v>4943</v>
      </c>
      <c r="C513" s="11">
        <v>889</v>
      </c>
      <c r="D513" s="11">
        <v>2955</v>
      </c>
      <c r="E513" s="11">
        <v>526</v>
      </c>
      <c r="F513" s="13">
        <v>5000</v>
      </c>
      <c r="G513" s="14" t="s">
        <v>1765</v>
      </c>
      <c r="H513" s="9" t="s">
        <v>1833</v>
      </c>
      <c r="I513" s="9" t="s">
        <v>112</v>
      </c>
      <c r="J513" s="9"/>
      <c r="K513" s="11" t="s">
        <v>0</v>
      </c>
      <c r="L513" s="252">
        <v>90</v>
      </c>
      <c r="M513" s="21">
        <v>1.3</v>
      </c>
      <c r="N513" s="21">
        <v>1</v>
      </c>
      <c r="P513" s="11" t="s">
        <v>4167</v>
      </c>
      <c r="Q513" s="11"/>
      <c r="S513" s="21">
        <f>IF(P513='Menu tendina'!A$5,0,IF(P513='Menu tendina'!A$4,'4. Telecom lire'!N513/2,IF(P513='Menu tendina'!A$3,'4. Telecom lire'!N513,IF(P513='Menu tendina'!A$2,'4. Telecom lire'!M513,0))))</f>
        <v>1.3</v>
      </c>
    </row>
    <row r="514" spans="1:19" x14ac:dyDescent="0.25">
      <c r="A514" s="9" t="s">
        <v>7621</v>
      </c>
      <c r="B514" s="9" t="s">
        <v>4943</v>
      </c>
      <c r="C514" s="11">
        <v>890</v>
      </c>
      <c r="D514" s="11">
        <v>2958</v>
      </c>
      <c r="E514" s="11">
        <v>527</v>
      </c>
      <c r="F514" s="13">
        <v>5000</v>
      </c>
      <c r="G514" s="14" t="s">
        <v>1765</v>
      </c>
      <c r="H514" s="9" t="s">
        <v>1834</v>
      </c>
      <c r="I514" s="9" t="s">
        <v>112</v>
      </c>
      <c r="J514" s="9"/>
      <c r="K514" s="11" t="s">
        <v>0</v>
      </c>
      <c r="L514" s="252">
        <v>90</v>
      </c>
      <c r="M514" s="21">
        <v>1.3</v>
      </c>
      <c r="N514" s="21">
        <v>1</v>
      </c>
      <c r="P514" s="11" t="s">
        <v>4167</v>
      </c>
      <c r="Q514" s="11"/>
      <c r="S514" s="21">
        <f>IF(P514='Menu tendina'!A$5,0,IF(P514='Menu tendina'!A$4,'4. Telecom lire'!N514/2,IF(P514='Menu tendina'!A$3,'4. Telecom lire'!N514,IF(P514='Menu tendina'!A$2,'4. Telecom lire'!M514,0))))</f>
        <v>1.3</v>
      </c>
    </row>
    <row r="515" spans="1:19" x14ac:dyDescent="0.25">
      <c r="A515" s="9" t="s">
        <v>7621</v>
      </c>
      <c r="B515" s="9" t="s">
        <v>4943</v>
      </c>
      <c r="C515" s="11">
        <v>891</v>
      </c>
      <c r="D515" s="11">
        <v>2959</v>
      </c>
      <c r="E515" s="11">
        <v>528</v>
      </c>
      <c r="F515" s="13">
        <v>5000</v>
      </c>
      <c r="G515" s="14" t="s">
        <v>1765</v>
      </c>
      <c r="H515" s="9" t="s">
        <v>1835</v>
      </c>
      <c r="I515" s="9" t="s">
        <v>112</v>
      </c>
      <c r="J515" s="9"/>
      <c r="K515" s="11" t="s">
        <v>0</v>
      </c>
      <c r="L515" s="252">
        <v>90</v>
      </c>
      <c r="M515" s="21">
        <v>1.3</v>
      </c>
      <c r="N515" s="21">
        <v>1</v>
      </c>
      <c r="P515" s="11" t="s">
        <v>4167</v>
      </c>
      <c r="Q515" s="11"/>
      <c r="S515" s="21">
        <f>IF(P515='Menu tendina'!A$5,0,IF(P515='Menu tendina'!A$4,'4. Telecom lire'!N515/2,IF(P515='Menu tendina'!A$3,'4. Telecom lire'!N515,IF(P515='Menu tendina'!A$2,'4. Telecom lire'!M515,0))))</f>
        <v>1.3</v>
      </c>
    </row>
    <row r="516" spans="1:19" x14ac:dyDescent="0.25">
      <c r="A516" s="9" t="s">
        <v>7621</v>
      </c>
      <c r="B516" s="9" t="s">
        <v>4943</v>
      </c>
      <c r="C516" s="11">
        <v>892</v>
      </c>
      <c r="D516" s="11">
        <v>2960</v>
      </c>
      <c r="E516" s="11">
        <v>529</v>
      </c>
      <c r="F516" s="13">
        <v>5000</v>
      </c>
      <c r="G516" s="14" t="s">
        <v>1765</v>
      </c>
      <c r="H516" s="9" t="s">
        <v>1836</v>
      </c>
      <c r="I516" s="9" t="s">
        <v>112</v>
      </c>
      <c r="J516" s="9"/>
      <c r="K516" s="11" t="s">
        <v>0</v>
      </c>
      <c r="L516" s="252">
        <v>90</v>
      </c>
      <c r="M516" s="21">
        <v>1.3</v>
      </c>
      <c r="N516" s="21">
        <v>1</v>
      </c>
      <c r="P516" s="11" t="s">
        <v>4167</v>
      </c>
      <c r="Q516" s="11"/>
      <c r="S516" s="21">
        <f>IF(P516='Menu tendina'!A$5,0,IF(P516='Menu tendina'!A$4,'4. Telecom lire'!N516/2,IF(P516='Menu tendina'!A$3,'4. Telecom lire'!N516,IF(P516='Menu tendina'!A$2,'4. Telecom lire'!M516,0))))</f>
        <v>1.3</v>
      </c>
    </row>
    <row r="517" spans="1:19" x14ac:dyDescent="0.25">
      <c r="A517" s="9" t="s">
        <v>7621</v>
      </c>
      <c r="B517" s="9" t="s">
        <v>4943</v>
      </c>
      <c r="C517" s="11">
        <v>893</v>
      </c>
      <c r="D517" s="11">
        <v>2961</v>
      </c>
      <c r="E517" s="11">
        <v>530</v>
      </c>
      <c r="F517" s="13">
        <v>5000</v>
      </c>
      <c r="G517" s="14" t="s">
        <v>1765</v>
      </c>
      <c r="H517" s="9" t="s">
        <v>1837</v>
      </c>
      <c r="I517" s="9" t="s">
        <v>112</v>
      </c>
      <c r="J517" s="9"/>
      <c r="K517" s="11" t="s">
        <v>0</v>
      </c>
      <c r="L517" s="252">
        <v>90</v>
      </c>
      <c r="M517" s="21">
        <v>1.3</v>
      </c>
      <c r="N517" s="21">
        <v>1</v>
      </c>
      <c r="P517" s="11" t="s">
        <v>4167</v>
      </c>
      <c r="Q517" s="11"/>
      <c r="S517" s="21">
        <f>IF(P517='Menu tendina'!A$5,0,IF(P517='Menu tendina'!A$4,'4. Telecom lire'!N517/2,IF(P517='Menu tendina'!A$3,'4. Telecom lire'!N517,IF(P517='Menu tendina'!A$2,'4. Telecom lire'!M517,0))))</f>
        <v>1.3</v>
      </c>
    </row>
    <row r="518" spans="1:19" x14ac:dyDescent="0.25">
      <c r="A518" s="9" t="s">
        <v>7621</v>
      </c>
      <c r="B518" s="9" t="s">
        <v>4943</v>
      </c>
      <c r="C518" s="11">
        <v>894</v>
      </c>
      <c r="D518" s="11">
        <v>2962</v>
      </c>
      <c r="E518" s="11">
        <v>499</v>
      </c>
      <c r="F518" s="13">
        <v>5000</v>
      </c>
      <c r="G518" s="14" t="s">
        <v>1765</v>
      </c>
      <c r="H518" s="9" t="s">
        <v>1838</v>
      </c>
      <c r="I518" s="9" t="s">
        <v>1782</v>
      </c>
      <c r="J518" s="9"/>
      <c r="K518" s="11" t="s">
        <v>0</v>
      </c>
      <c r="L518" s="252">
        <v>3000</v>
      </c>
      <c r="M518" s="21">
        <v>1</v>
      </c>
      <c r="N518" s="21">
        <v>0.2</v>
      </c>
      <c r="P518" s="11" t="s">
        <v>4167</v>
      </c>
      <c r="Q518" s="11"/>
      <c r="S518" s="21">
        <f>IF(P518='Menu tendina'!A$5,0,IF(P518='Menu tendina'!A$4,'4. Telecom lire'!N518/2,IF(P518='Menu tendina'!A$3,'4. Telecom lire'!N518,IF(P518='Menu tendina'!A$2,'4. Telecom lire'!M518,0))))</f>
        <v>1</v>
      </c>
    </row>
    <row r="519" spans="1:19" x14ac:dyDescent="0.25">
      <c r="A519" s="9" t="s">
        <v>7621</v>
      </c>
      <c r="B519" s="9" t="s">
        <v>4943</v>
      </c>
      <c r="C519" s="11">
        <v>895</v>
      </c>
      <c r="D519" s="11">
        <v>2963</v>
      </c>
      <c r="E519" s="11">
        <v>500</v>
      </c>
      <c r="F519" s="13">
        <v>5000</v>
      </c>
      <c r="G519" s="14" t="s">
        <v>1765</v>
      </c>
      <c r="H519" s="9" t="s">
        <v>1839</v>
      </c>
      <c r="I519" s="9" t="s">
        <v>1782</v>
      </c>
      <c r="J519" s="9"/>
      <c r="K519" s="11" t="s">
        <v>0</v>
      </c>
      <c r="L519" s="252">
        <v>3015</v>
      </c>
      <c r="M519" s="21">
        <v>1</v>
      </c>
      <c r="N519" s="21">
        <v>0.2</v>
      </c>
      <c r="P519" s="11" t="s">
        <v>4167</v>
      </c>
      <c r="Q519" s="11"/>
      <c r="S519" s="21">
        <f>IF(P519='Menu tendina'!A$5,0,IF(P519='Menu tendina'!A$4,'4. Telecom lire'!N519/2,IF(P519='Menu tendina'!A$3,'4. Telecom lire'!N519,IF(P519='Menu tendina'!A$2,'4. Telecom lire'!M519,0))))</f>
        <v>1</v>
      </c>
    </row>
    <row r="520" spans="1:19" x14ac:dyDescent="0.25">
      <c r="A520" s="9" t="s">
        <v>7621</v>
      </c>
      <c r="B520" s="9" t="s">
        <v>4943</v>
      </c>
      <c r="C520" s="11">
        <v>896</v>
      </c>
      <c r="D520" s="11">
        <v>2974</v>
      </c>
      <c r="E520" s="11">
        <v>501</v>
      </c>
      <c r="F520" s="13">
        <v>5000</v>
      </c>
      <c r="G520" s="14" t="s">
        <v>1765</v>
      </c>
      <c r="H520" s="9" t="s">
        <v>1840</v>
      </c>
      <c r="I520" s="9" t="s">
        <v>1368</v>
      </c>
      <c r="J520" s="9"/>
      <c r="K520" s="11" t="s">
        <v>0</v>
      </c>
      <c r="L520" s="252">
        <v>90</v>
      </c>
      <c r="M520" s="21">
        <v>1.4</v>
      </c>
      <c r="N520" s="21">
        <v>0.6</v>
      </c>
      <c r="P520" s="11" t="s">
        <v>4167</v>
      </c>
      <c r="Q520" s="11"/>
      <c r="S520" s="21">
        <f>IF(P520='Menu tendina'!A$5,0,IF(P520='Menu tendina'!A$4,'4. Telecom lire'!N520/2,IF(P520='Menu tendina'!A$3,'4. Telecom lire'!N520,IF(P520='Menu tendina'!A$2,'4. Telecom lire'!M520,0))))</f>
        <v>1.4</v>
      </c>
    </row>
    <row r="521" spans="1:19" x14ac:dyDescent="0.25">
      <c r="A521" s="9" t="s">
        <v>7621</v>
      </c>
      <c r="B521" s="9" t="s">
        <v>4943</v>
      </c>
      <c r="C521" s="11">
        <v>897</v>
      </c>
      <c r="D521" s="11">
        <v>2986</v>
      </c>
      <c r="E521" s="11">
        <v>502</v>
      </c>
      <c r="F521" s="13">
        <v>5000</v>
      </c>
      <c r="G521" s="14" t="s">
        <v>1765</v>
      </c>
      <c r="H521" s="9" t="s">
        <v>1842</v>
      </c>
      <c r="I521" s="9" t="s">
        <v>1368</v>
      </c>
      <c r="J521" s="9"/>
      <c r="K521" s="11" t="s">
        <v>0</v>
      </c>
      <c r="L521" s="252">
        <v>1019</v>
      </c>
      <c r="M521" s="21">
        <v>1.1000000000000001</v>
      </c>
      <c r="N521" s="21">
        <v>0.2</v>
      </c>
      <c r="P521" s="11" t="s">
        <v>4167</v>
      </c>
      <c r="Q521" s="11"/>
      <c r="S521" s="21">
        <f>IF(P521='Menu tendina'!A$5,0,IF(P521='Menu tendina'!A$4,'4. Telecom lire'!N521/2,IF(P521='Menu tendina'!A$3,'4. Telecom lire'!N521,IF(P521='Menu tendina'!A$2,'4. Telecom lire'!M521,0))))</f>
        <v>1.1000000000000001</v>
      </c>
    </row>
    <row r="522" spans="1:19" x14ac:dyDescent="0.25">
      <c r="A522" s="9" t="s">
        <v>7621</v>
      </c>
      <c r="B522" s="9" t="s">
        <v>4943</v>
      </c>
      <c r="C522" s="11">
        <v>898</v>
      </c>
      <c r="D522" s="11">
        <v>2981</v>
      </c>
      <c r="E522" s="11">
        <v>372</v>
      </c>
      <c r="F522" s="13">
        <v>10000</v>
      </c>
      <c r="G522" s="14" t="s">
        <v>1765</v>
      </c>
      <c r="H522" s="9" t="s">
        <v>1647</v>
      </c>
      <c r="I522" s="9" t="s">
        <v>1368</v>
      </c>
      <c r="J522" s="9"/>
      <c r="K522" s="11" t="s">
        <v>0</v>
      </c>
      <c r="L522" s="252">
        <v>305</v>
      </c>
      <c r="M522" s="21">
        <v>1.3</v>
      </c>
      <c r="N522" s="21">
        <v>0.4</v>
      </c>
      <c r="P522" s="11" t="s">
        <v>4167</v>
      </c>
      <c r="Q522" s="11"/>
      <c r="S522" s="21">
        <f>IF(P522='Menu tendina'!A$5,0,IF(P522='Menu tendina'!A$4,'4. Telecom lire'!N522/2,IF(P522='Menu tendina'!A$3,'4. Telecom lire'!N522,IF(P522='Menu tendina'!A$2,'4. Telecom lire'!M522,0))))</f>
        <v>1.3</v>
      </c>
    </row>
    <row r="523" spans="1:19" x14ac:dyDescent="0.25">
      <c r="A523" s="9" t="s">
        <v>7621</v>
      </c>
      <c r="B523" s="9" t="s">
        <v>4943</v>
      </c>
      <c r="C523" s="11">
        <v>899</v>
      </c>
      <c r="D523" s="11">
        <v>2980</v>
      </c>
      <c r="E523" s="11">
        <v>373</v>
      </c>
      <c r="F523" s="13">
        <v>10000</v>
      </c>
      <c r="G523" s="14" t="s">
        <v>1765</v>
      </c>
      <c r="H523" s="9" t="s">
        <v>1668</v>
      </c>
      <c r="I523" s="9" t="s">
        <v>1782</v>
      </c>
      <c r="J523" s="9"/>
      <c r="K523" s="11" t="s">
        <v>0</v>
      </c>
      <c r="L523" s="252">
        <v>370</v>
      </c>
      <c r="M523" s="21">
        <v>1.3</v>
      </c>
      <c r="N523" s="21">
        <v>0.4</v>
      </c>
      <c r="P523" s="11" t="s">
        <v>4167</v>
      </c>
      <c r="Q523" s="11"/>
      <c r="S523" s="21">
        <f>IF(P523='Menu tendina'!A$5,0,IF(P523='Menu tendina'!A$4,'4. Telecom lire'!N523/2,IF(P523='Menu tendina'!A$3,'4. Telecom lire'!N523,IF(P523='Menu tendina'!A$2,'4. Telecom lire'!M523,0))))</f>
        <v>1.3</v>
      </c>
    </row>
    <row r="524" spans="1:19" x14ac:dyDescent="0.25">
      <c r="A524" s="9" t="s">
        <v>7621</v>
      </c>
      <c r="B524" s="9" t="s">
        <v>4943</v>
      </c>
      <c r="C524" s="11">
        <v>900</v>
      </c>
      <c r="D524" s="11">
        <v>2982</v>
      </c>
      <c r="E524" s="11">
        <v>374</v>
      </c>
      <c r="F524" s="13">
        <v>10000</v>
      </c>
      <c r="G524" s="14" t="s">
        <v>1765</v>
      </c>
      <c r="H524" s="9" t="s">
        <v>1645</v>
      </c>
      <c r="I524" s="9" t="s">
        <v>1782</v>
      </c>
      <c r="J524" s="9"/>
      <c r="K524" s="11" t="s">
        <v>0</v>
      </c>
      <c r="L524" s="252">
        <v>325</v>
      </c>
      <c r="M524" s="21">
        <v>1.3</v>
      </c>
      <c r="N524" s="21">
        <v>0.6</v>
      </c>
      <c r="P524" s="11" t="s">
        <v>4167</v>
      </c>
      <c r="Q524" s="11"/>
      <c r="S524" s="21">
        <f>IF(P524='Menu tendina'!A$5,0,IF(P524='Menu tendina'!A$4,'4. Telecom lire'!N524/2,IF(P524='Menu tendina'!A$3,'4. Telecom lire'!N524,IF(P524='Menu tendina'!A$2,'4. Telecom lire'!M524,0))))</f>
        <v>1.3</v>
      </c>
    </row>
    <row r="525" spans="1:19" x14ac:dyDescent="0.25">
      <c r="A525" s="9" t="s">
        <v>7621</v>
      </c>
      <c r="B525" s="9" t="s">
        <v>4943</v>
      </c>
      <c r="C525" s="11">
        <v>901</v>
      </c>
      <c r="D525" s="11">
        <v>2983</v>
      </c>
      <c r="E525" s="11">
        <v>375</v>
      </c>
      <c r="F525" s="13">
        <v>10000</v>
      </c>
      <c r="G525" s="14" t="s">
        <v>1765</v>
      </c>
      <c r="H525" s="9" t="s">
        <v>1664</v>
      </c>
      <c r="I525" s="9" t="s">
        <v>1782</v>
      </c>
      <c r="J525" s="9"/>
      <c r="K525" s="11" t="s">
        <v>0</v>
      </c>
      <c r="L525" s="252">
        <v>285</v>
      </c>
      <c r="M525" s="21">
        <v>1.4</v>
      </c>
      <c r="N525" s="21">
        <v>0.6</v>
      </c>
      <c r="P525" s="11" t="s">
        <v>4167</v>
      </c>
      <c r="Q525" s="11"/>
      <c r="S525" s="21">
        <f>IF(P525='Menu tendina'!A$5,0,IF(P525='Menu tendina'!A$4,'4. Telecom lire'!N525/2,IF(P525='Menu tendina'!A$3,'4. Telecom lire'!N525,IF(P525='Menu tendina'!A$2,'4. Telecom lire'!M525,0))))</f>
        <v>1.4</v>
      </c>
    </row>
    <row r="526" spans="1:19" x14ac:dyDescent="0.25">
      <c r="A526" s="9" t="s">
        <v>7621</v>
      </c>
      <c r="B526" s="9" t="s">
        <v>4943</v>
      </c>
      <c r="C526" s="11">
        <v>902</v>
      </c>
      <c r="D526" s="11">
        <v>2985</v>
      </c>
      <c r="E526" s="11">
        <v>503</v>
      </c>
      <c r="F526" s="13">
        <v>5000</v>
      </c>
      <c r="G526" s="14" t="s">
        <v>1765</v>
      </c>
      <c r="H526" s="9" t="s">
        <v>1844</v>
      </c>
      <c r="I526" s="9" t="s">
        <v>1782</v>
      </c>
      <c r="J526" s="9"/>
      <c r="K526" s="11" t="s">
        <v>0</v>
      </c>
      <c r="L526" s="252">
        <v>1015</v>
      </c>
      <c r="M526" s="21">
        <v>1</v>
      </c>
      <c r="N526" s="21">
        <v>0.2</v>
      </c>
      <c r="P526" s="11" t="s">
        <v>4167</v>
      </c>
      <c r="Q526" s="11"/>
      <c r="S526" s="21">
        <f>IF(P526='Menu tendina'!A$5,0,IF(P526='Menu tendina'!A$4,'4. Telecom lire'!N526/2,IF(P526='Menu tendina'!A$3,'4. Telecom lire'!N526,IF(P526='Menu tendina'!A$2,'4. Telecom lire'!M526,0))))</f>
        <v>1</v>
      </c>
    </row>
    <row r="527" spans="1:19" x14ac:dyDescent="0.25">
      <c r="A527" s="9" t="s">
        <v>7621</v>
      </c>
      <c r="B527" s="9" t="s">
        <v>4943</v>
      </c>
      <c r="C527" s="11">
        <v>903</v>
      </c>
      <c r="D527" s="11">
        <v>2972</v>
      </c>
      <c r="E527" s="11">
        <v>504</v>
      </c>
      <c r="F527" s="13">
        <v>10000</v>
      </c>
      <c r="G527" s="14" t="s">
        <v>1765</v>
      </c>
      <c r="H527" s="9" t="s">
        <v>1845</v>
      </c>
      <c r="I527" s="9" t="s">
        <v>112</v>
      </c>
      <c r="J527" s="9"/>
      <c r="K527" s="11" t="s">
        <v>0</v>
      </c>
      <c r="L527" s="252">
        <v>1055</v>
      </c>
      <c r="M527" s="21">
        <v>1.2</v>
      </c>
      <c r="N527" s="21">
        <v>0.2</v>
      </c>
      <c r="P527" s="11" t="s">
        <v>4167</v>
      </c>
      <c r="Q527" s="11"/>
      <c r="S527" s="21">
        <f>IF(P527='Menu tendina'!A$5,0,IF(P527='Menu tendina'!A$4,'4. Telecom lire'!N527/2,IF(P527='Menu tendina'!A$3,'4. Telecom lire'!N527,IF(P527='Menu tendina'!A$2,'4. Telecom lire'!M527,0))))</f>
        <v>1.2</v>
      </c>
    </row>
    <row r="528" spans="1:19" x14ac:dyDescent="0.25">
      <c r="A528" s="9" t="s">
        <v>7621</v>
      </c>
      <c r="B528" s="9" t="s">
        <v>4943</v>
      </c>
      <c r="C528" s="11">
        <v>904</v>
      </c>
      <c r="D528" s="11">
        <v>2984</v>
      </c>
      <c r="E528" s="11">
        <v>505</v>
      </c>
      <c r="F528" s="13">
        <v>5000</v>
      </c>
      <c r="G528" s="14" t="s">
        <v>1765</v>
      </c>
      <c r="H528" s="9" t="s">
        <v>1846</v>
      </c>
      <c r="I528" s="9" t="s">
        <v>112</v>
      </c>
      <c r="J528" s="9"/>
      <c r="K528" s="11" t="s">
        <v>0</v>
      </c>
      <c r="L528" s="252">
        <v>990</v>
      </c>
      <c r="M528" s="21">
        <v>1.2</v>
      </c>
      <c r="N528" s="21">
        <v>0.4</v>
      </c>
      <c r="P528" s="11" t="s">
        <v>4167</v>
      </c>
      <c r="Q528" s="11"/>
      <c r="S528" s="21">
        <f>IF(P528='Menu tendina'!A$5,0,IF(P528='Menu tendina'!A$4,'4. Telecom lire'!N528/2,IF(P528='Menu tendina'!A$3,'4. Telecom lire'!N528,IF(P528='Menu tendina'!A$2,'4. Telecom lire'!M528,0))))</f>
        <v>1.2</v>
      </c>
    </row>
    <row r="529" spans="1:19" x14ac:dyDescent="0.25">
      <c r="A529" s="9" t="s">
        <v>7621</v>
      </c>
      <c r="B529" s="9" t="s">
        <v>4943</v>
      </c>
      <c r="C529" s="11">
        <v>905</v>
      </c>
      <c r="D529" s="11">
        <v>2969</v>
      </c>
      <c r="E529" s="11">
        <v>506</v>
      </c>
      <c r="F529" s="13">
        <v>5000</v>
      </c>
      <c r="G529" s="14" t="s">
        <v>1765</v>
      </c>
      <c r="H529" s="9" t="s">
        <v>1847</v>
      </c>
      <c r="I529" s="9" t="s">
        <v>1782</v>
      </c>
      <c r="J529" s="9"/>
      <c r="K529" s="11" t="s">
        <v>0</v>
      </c>
      <c r="L529" s="252">
        <v>195</v>
      </c>
      <c r="M529" s="21">
        <v>1.3</v>
      </c>
      <c r="N529" s="21">
        <v>0.6</v>
      </c>
      <c r="P529" s="11" t="s">
        <v>4167</v>
      </c>
      <c r="Q529" s="11"/>
      <c r="S529" s="21">
        <f>IF(P529='Menu tendina'!A$5,0,IF(P529='Menu tendina'!A$4,'4. Telecom lire'!N529/2,IF(P529='Menu tendina'!A$3,'4. Telecom lire'!N529,IF(P529='Menu tendina'!A$2,'4. Telecom lire'!M529,0))))</f>
        <v>1.3</v>
      </c>
    </row>
    <row r="530" spans="1:19" x14ac:dyDescent="0.25">
      <c r="A530" s="9" t="s">
        <v>7621</v>
      </c>
      <c r="B530" s="9" t="s">
        <v>4943</v>
      </c>
      <c r="C530" s="11">
        <v>906</v>
      </c>
      <c r="D530" s="11">
        <v>2966</v>
      </c>
      <c r="E530" s="11">
        <v>484</v>
      </c>
      <c r="F530" s="13">
        <v>5000</v>
      </c>
      <c r="G530" s="14" t="s">
        <v>1765</v>
      </c>
      <c r="H530" s="9" t="s">
        <v>1848</v>
      </c>
      <c r="I530" s="9" t="s">
        <v>1368</v>
      </c>
      <c r="J530" s="9"/>
      <c r="K530" s="11" t="s">
        <v>0</v>
      </c>
      <c r="L530" s="252">
        <v>130</v>
      </c>
      <c r="M530" s="21">
        <v>1.4</v>
      </c>
      <c r="N530" s="21">
        <v>0.6</v>
      </c>
      <c r="P530" s="11" t="s">
        <v>4167</v>
      </c>
      <c r="Q530" s="11"/>
      <c r="S530" s="21">
        <f>IF(P530='Menu tendina'!A$5,0,IF(P530='Menu tendina'!A$4,'4. Telecom lire'!N530/2,IF(P530='Menu tendina'!A$3,'4. Telecom lire'!N530,IF(P530='Menu tendina'!A$2,'4. Telecom lire'!M530,0))))</f>
        <v>1.4</v>
      </c>
    </row>
    <row r="531" spans="1:19" x14ac:dyDescent="0.25">
      <c r="A531" s="9" t="s">
        <v>7621</v>
      </c>
      <c r="B531" s="9" t="s">
        <v>4943</v>
      </c>
      <c r="C531" s="11">
        <v>907</v>
      </c>
      <c r="D531" s="11">
        <v>2977</v>
      </c>
      <c r="E531" s="11">
        <v>507</v>
      </c>
      <c r="F531" s="13">
        <v>5000</v>
      </c>
      <c r="G531" s="14" t="s">
        <v>1765</v>
      </c>
      <c r="H531" s="9" t="s">
        <v>1849</v>
      </c>
      <c r="I531" s="9" t="s">
        <v>112</v>
      </c>
      <c r="J531" s="9"/>
      <c r="K531" s="11" t="s">
        <v>0</v>
      </c>
      <c r="L531" s="252">
        <v>2030</v>
      </c>
      <c r="M531" s="21">
        <v>1</v>
      </c>
      <c r="N531" s="21">
        <v>0.2</v>
      </c>
      <c r="P531" s="11" t="s">
        <v>4167</v>
      </c>
      <c r="Q531" s="11"/>
      <c r="S531" s="21">
        <f>IF(P531='Menu tendina'!A$5,0,IF(P531='Menu tendina'!A$4,'4. Telecom lire'!N531/2,IF(P531='Menu tendina'!A$3,'4. Telecom lire'!N531,IF(P531='Menu tendina'!A$2,'4. Telecom lire'!M531,0))))</f>
        <v>1</v>
      </c>
    </row>
    <row r="532" spans="1:19" x14ac:dyDescent="0.25">
      <c r="A532" s="9" t="s">
        <v>7621</v>
      </c>
      <c r="B532" s="9" t="s">
        <v>4943</v>
      </c>
      <c r="C532" s="11">
        <v>908</v>
      </c>
      <c r="D532" s="11" t="s">
        <v>4358</v>
      </c>
      <c r="E532" s="11">
        <v>508</v>
      </c>
      <c r="F532" s="13">
        <v>5000</v>
      </c>
      <c r="G532" s="14" t="s">
        <v>1765</v>
      </c>
      <c r="H532" s="9" t="s">
        <v>1850</v>
      </c>
      <c r="I532" s="9" t="s">
        <v>1368</v>
      </c>
      <c r="J532" s="9"/>
      <c r="K532" s="11" t="s">
        <v>0</v>
      </c>
      <c r="L532" s="252">
        <v>1055</v>
      </c>
      <c r="M532" s="21">
        <v>1.1000000000000001</v>
      </c>
      <c r="N532" s="21">
        <v>0.2</v>
      </c>
      <c r="P532" s="11" t="s">
        <v>4167</v>
      </c>
      <c r="Q532" s="11"/>
      <c r="S532" s="21">
        <f>IF(P532='Menu tendina'!A$5,0,IF(P532='Menu tendina'!A$4,'4. Telecom lire'!N532/2,IF(P532='Menu tendina'!A$3,'4. Telecom lire'!N532,IF(P532='Menu tendina'!A$2,'4. Telecom lire'!M532,0))))</f>
        <v>1.1000000000000001</v>
      </c>
    </row>
    <row r="533" spans="1:19" x14ac:dyDescent="0.25">
      <c r="A533" s="9" t="s">
        <v>7621</v>
      </c>
      <c r="B533" s="9" t="s">
        <v>4943</v>
      </c>
      <c r="C533" s="11">
        <v>909</v>
      </c>
      <c r="D533" s="11">
        <v>2970</v>
      </c>
      <c r="E533" s="11">
        <v>323</v>
      </c>
      <c r="F533" s="13">
        <v>5000</v>
      </c>
      <c r="G533" s="14" t="s">
        <v>1765</v>
      </c>
      <c r="H533" s="9" t="s">
        <v>1852</v>
      </c>
      <c r="I533" s="9" t="s">
        <v>1782</v>
      </c>
      <c r="J533" s="9"/>
      <c r="K533" s="11" t="s">
        <v>0</v>
      </c>
      <c r="L533" s="252">
        <v>565</v>
      </c>
      <c r="M533" s="21">
        <v>1.3</v>
      </c>
      <c r="N533" s="21">
        <v>0.4</v>
      </c>
      <c r="P533" s="11" t="s">
        <v>4167</v>
      </c>
      <c r="Q533" s="11"/>
      <c r="S533" s="21">
        <f>IF(P533='Menu tendina'!A$5,0,IF(P533='Menu tendina'!A$4,'4. Telecom lire'!N533/2,IF(P533='Menu tendina'!A$3,'4. Telecom lire'!N533,IF(P533='Menu tendina'!A$2,'4. Telecom lire'!M533,0))))</f>
        <v>1.3</v>
      </c>
    </row>
    <row r="534" spans="1:19" x14ac:dyDescent="0.25">
      <c r="A534" s="9" t="s">
        <v>7621</v>
      </c>
      <c r="B534" s="9" t="s">
        <v>4943</v>
      </c>
      <c r="C534" s="11">
        <v>910</v>
      </c>
      <c r="D534" s="11">
        <v>2952</v>
      </c>
      <c r="E534" s="11">
        <v>509</v>
      </c>
      <c r="F534" s="13">
        <v>5000</v>
      </c>
      <c r="G534" s="14" t="s">
        <v>1765</v>
      </c>
      <c r="H534" s="9" t="s">
        <v>1853</v>
      </c>
      <c r="I534" s="9" t="s">
        <v>1368</v>
      </c>
      <c r="J534" s="9"/>
      <c r="K534" s="11" t="s">
        <v>0</v>
      </c>
      <c r="L534" s="252">
        <v>1055</v>
      </c>
      <c r="M534" s="21">
        <v>1</v>
      </c>
      <c r="N534" s="21">
        <v>0.2</v>
      </c>
      <c r="P534" s="11" t="s">
        <v>4167</v>
      </c>
      <c r="Q534" s="11"/>
      <c r="S534" s="21">
        <f>IF(P534='Menu tendina'!A$5,0,IF(P534='Menu tendina'!A$4,'4. Telecom lire'!N534/2,IF(P534='Menu tendina'!A$3,'4. Telecom lire'!N534,IF(P534='Menu tendina'!A$2,'4. Telecom lire'!M534,0))))</f>
        <v>1</v>
      </c>
    </row>
    <row r="535" spans="1:19" x14ac:dyDescent="0.25">
      <c r="A535" s="9" t="s">
        <v>7621</v>
      </c>
      <c r="B535" s="9" t="s">
        <v>4943</v>
      </c>
      <c r="C535" s="11">
        <v>911</v>
      </c>
      <c r="D535" s="11">
        <v>2953</v>
      </c>
      <c r="E535" s="11">
        <v>531</v>
      </c>
      <c r="F535" s="13">
        <v>10000</v>
      </c>
      <c r="G535" s="14" t="s">
        <v>1765</v>
      </c>
      <c r="H535" s="9" t="s">
        <v>1854</v>
      </c>
      <c r="I535" s="9" t="s">
        <v>1368</v>
      </c>
      <c r="J535" s="9"/>
      <c r="K535" s="11" t="s">
        <v>0</v>
      </c>
      <c r="L535" s="252">
        <v>130</v>
      </c>
      <c r="M535" s="21">
        <v>1.3</v>
      </c>
      <c r="N535" s="21">
        <v>0.6</v>
      </c>
      <c r="P535" s="11" t="s">
        <v>4167</v>
      </c>
      <c r="Q535" s="11"/>
      <c r="S535" s="21">
        <f>IF(P535='Menu tendina'!A$5,0,IF(P535='Menu tendina'!A$4,'4. Telecom lire'!N535/2,IF(P535='Menu tendina'!A$3,'4. Telecom lire'!N535,IF(P535='Menu tendina'!A$2,'4. Telecom lire'!M535,0))))</f>
        <v>1.3</v>
      </c>
    </row>
    <row r="536" spans="1:19" x14ac:dyDescent="0.25">
      <c r="A536" s="9" t="s">
        <v>7621</v>
      </c>
      <c r="B536" s="9" t="s">
        <v>4943</v>
      </c>
      <c r="C536" s="11">
        <v>912</v>
      </c>
      <c r="D536" s="11">
        <v>2995</v>
      </c>
      <c r="E536" s="11">
        <v>532</v>
      </c>
      <c r="F536" s="13">
        <v>5000</v>
      </c>
      <c r="G536" s="14" t="s">
        <v>1765</v>
      </c>
      <c r="H536" s="9" t="s">
        <v>1855</v>
      </c>
      <c r="I536" s="9" t="s">
        <v>1782</v>
      </c>
      <c r="J536" s="9"/>
      <c r="K536" s="11" t="s">
        <v>0</v>
      </c>
      <c r="L536" s="252">
        <v>90</v>
      </c>
      <c r="M536" s="21">
        <v>1.4</v>
      </c>
      <c r="N536" s="21">
        <v>0.6</v>
      </c>
      <c r="P536" s="11" t="s">
        <v>4167</v>
      </c>
      <c r="Q536" s="11"/>
      <c r="S536" s="21">
        <f>IF(P536='Menu tendina'!A$5,0,IF(P536='Menu tendina'!A$4,'4. Telecom lire'!N536/2,IF(P536='Menu tendina'!A$3,'4. Telecom lire'!N536,IF(P536='Menu tendina'!A$2,'4. Telecom lire'!M536,0))))</f>
        <v>1.4</v>
      </c>
    </row>
    <row r="537" spans="1:19" x14ac:dyDescent="0.25">
      <c r="A537" s="9" t="s">
        <v>7621</v>
      </c>
      <c r="B537" s="9" t="s">
        <v>4943</v>
      </c>
      <c r="C537" s="11">
        <v>913</v>
      </c>
      <c r="D537" s="11">
        <v>2967</v>
      </c>
      <c r="E537" s="11">
        <v>485</v>
      </c>
      <c r="F537" s="13">
        <v>5000</v>
      </c>
      <c r="G537" s="14" t="s">
        <v>1765</v>
      </c>
      <c r="H537" s="9" t="s">
        <v>1857</v>
      </c>
      <c r="I537" s="9" t="s">
        <v>1782</v>
      </c>
      <c r="J537" s="9"/>
      <c r="K537" s="11" t="s">
        <v>0</v>
      </c>
      <c r="L537" s="252">
        <v>130</v>
      </c>
      <c r="M537" s="21">
        <v>1.4</v>
      </c>
      <c r="N537" s="21">
        <v>0.6</v>
      </c>
      <c r="P537" s="11" t="s">
        <v>4167</v>
      </c>
      <c r="Q537" s="11"/>
      <c r="S537" s="21">
        <f>IF(P537='Menu tendina'!A$5,0,IF(P537='Menu tendina'!A$4,'4. Telecom lire'!N537/2,IF(P537='Menu tendina'!A$3,'4. Telecom lire'!N537,IF(P537='Menu tendina'!A$2,'4. Telecom lire'!M537,0))))</f>
        <v>1.4</v>
      </c>
    </row>
    <row r="538" spans="1:19" x14ac:dyDescent="0.25">
      <c r="A538" s="9" t="s">
        <v>7621</v>
      </c>
      <c r="B538" s="9" t="s">
        <v>4943</v>
      </c>
      <c r="C538" s="11">
        <v>914</v>
      </c>
      <c r="D538" s="11" t="s">
        <v>4359</v>
      </c>
      <c r="E538" s="11">
        <v>533</v>
      </c>
      <c r="F538" s="13">
        <v>5000</v>
      </c>
      <c r="G538" s="14" t="s">
        <v>1765</v>
      </c>
      <c r="H538" s="9" t="s">
        <v>1858</v>
      </c>
      <c r="I538" s="9" t="s">
        <v>1782</v>
      </c>
      <c r="J538" s="9"/>
      <c r="K538" s="11" t="s">
        <v>0</v>
      </c>
      <c r="L538" s="252">
        <v>2030</v>
      </c>
      <c r="M538" s="21">
        <v>1</v>
      </c>
      <c r="N538" s="21">
        <v>0.2</v>
      </c>
      <c r="P538" s="11" t="s">
        <v>4167</v>
      </c>
      <c r="Q538" s="11"/>
      <c r="S538" s="21">
        <f>IF(P538='Menu tendina'!A$5,0,IF(P538='Menu tendina'!A$4,'4. Telecom lire'!N538/2,IF(P538='Menu tendina'!A$3,'4. Telecom lire'!N538,IF(P538='Menu tendina'!A$2,'4. Telecom lire'!M538,0))))</f>
        <v>1</v>
      </c>
    </row>
    <row r="539" spans="1:19" x14ac:dyDescent="0.25">
      <c r="A539" s="9" t="s">
        <v>7621</v>
      </c>
      <c r="B539" s="9" t="s">
        <v>4943</v>
      </c>
      <c r="C539" s="11">
        <v>915</v>
      </c>
      <c r="D539" s="11">
        <v>2996</v>
      </c>
      <c r="E539" s="11">
        <v>534</v>
      </c>
      <c r="F539" s="13">
        <v>5000</v>
      </c>
      <c r="G539" s="14" t="s">
        <v>1765</v>
      </c>
      <c r="H539" s="9" t="s">
        <v>1859</v>
      </c>
      <c r="I539" s="9" t="s">
        <v>112</v>
      </c>
      <c r="J539" s="9"/>
      <c r="K539" s="11" t="s">
        <v>0</v>
      </c>
      <c r="L539" s="252">
        <v>90</v>
      </c>
      <c r="M539" s="21">
        <v>1.4</v>
      </c>
      <c r="N539" s="21">
        <v>0.6</v>
      </c>
      <c r="P539" s="11" t="s">
        <v>4167</v>
      </c>
      <c r="Q539" s="11"/>
      <c r="S539" s="21">
        <f>IF(P539='Menu tendina'!A$5,0,IF(P539='Menu tendina'!A$4,'4. Telecom lire'!N539/2,IF(P539='Menu tendina'!A$3,'4. Telecom lire'!N539,IF(P539='Menu tendina'!A$2,'4. Telecom lire'!M539,0))))</f>
        <v>1.4</v>
      </c>
    </row>
    <row r="540" spans="1:19" x14ac:dyDescent="0.25">
      <c r="A540" s="9" t="s">
        <v>7621</v>
      </c>
      <c r="B540" s="9" t="s">
        <v>4943</v>
      </c>
      <c r="C540" s="11">
        <v>916</v>
      </c>
      <c r="D540" s="11" t="s">
        <v>4360</v>
      </c>
      <c r="E540" s="11">
        <v>535</v>
      </c>
      <c r="F540" s="13">
        <v>5000</v>
      </c>
      <c r="G540" s="14" t="s">
        <v>1765</v>
      </c>
      <c r="H540" s="9" t="s">
        <v>1861</v>
      </c>
      <c r="I540" s="9" t="s">
        <v>1782</v>
      </c>
      <c r="J540" s="9"/>
      <c r="K540" s="11" t="s">
        <v>0</v>
      </c>
      <c r="L540" s="252">
        <v>3000</v>
      </c>
      <c r="M540" s="21">
        <v>1</v>
      </c>
      <c r="N540" s="21">
        <v>0.2</v>
      </c>
      <c r="P540" s="11" t="s">
        <v>4167</v>
      </c>
      <c r="Q540" s="11"/>
      <c r="S540" s="21">
        <f>IF(P540='Menu tendina'!A$5,0,IF(P540='Menu tendina'!A$4,'4. Telecom lire'!N540/2,IF(P540='Menu tendina'!A$3,'4. Telecom lire'!N540,IF(P540='Menu tendina'!A$2,'4. Telecom lire'!M540,0))))</f>
        <v>1</v>
      </c>
    </row>
    <row r="541" spans="1:19" x14ac:dyDescent="0.25">
      <c r="A541" s="9" t="s">
        <v>7621</v>
      </c>
      <c r="B541" s="9" t="s">
        <v>4943</v>
      </c>
      <c r="C541" s="11">
        <v>917</v>
      </c>
      <c r="D541" s="11">
        <v>2979</v>
      </c>
      <c r="E541" s="11">
        <v>348</v>
      </c>
      <c r="F541" s="13">
        <v>10000</v>
      </c>
      <c r="G541" s="14" t="s">
        <v>1765</v>
      </c>
      <c r="H541" s="9" t="s">
        <v>1862</v>
      </c>
      <c r="I541" s="9" t="s">
        <v>112</v>
      </c>
      <c r="J541" s="9"/>
      <c r="K541" s="11" t="s">
        <v>0</v>
      </c>
      <c r="L541" s="252">
        <v>1505</v>
      </c>
      <c r="M541" s="21">
        <v>4</v>
      </c>
      <c r="N541" s="21">
        <v>0.2</v>
      </c>
      <c r="P541" s="11" t="s">
        <v>4167</v>
      </c>
      <c r="Q541" s="11"/>
      <c r="S541" s="21">
        <f>IF(P541='Menu tendina'!A$5,0,IF(P541='Menu tendina'!A$4,'4. Telecom lire'!N541/2,IF(P541='Menu tendina'!A$3,'4. Telecom lire'!N541,IF(P541='Menu tendina'!A$2,'4. Telecom lire'!M541,0))))</f>
        <v>4</v>
      </c>
    </row>
    <row r="542" spans="1:19" x14ac:dyDescent="0.25">
      <c r="A542" s="15" t="s">
        <v>7621</v>
      </c>
      <c r="B542" s="15" t="s">
        <v>4943</v>
      </c>
      <c r="C542" s="16" t="s">
        <v>1863</v>
      </c>
      <c r="D542" s="16" t="s">
        <v>4259</v>
      </c>
      <c r="E542" s="16" t="s">
        <v>4265</v>
      </c>
      <c r="F542" s="17">
        <v>10000</v>
      </c>
      <c r="G542" s="18" t="s">
        <v>1765</v>
      </c>
      <c r="H542" s="15" t="s">
        <v>1862</v>
      </c>
      <c r="I542" s="15" t="s">
        <v>112</v>
      </c>
      <c r="J542" s="15" t="s">
        <v>4954</v>
      </c>
      <c r="K542" s="16" t="s">
        <v>4074</v>
      </c>
      <c r="L542" s="253">
        <v>15</v>
      </c>
      <c r="M542" s="22">
        <v>300</v>
      </c>
      <c r="N542" s="22">
        <v>100</v>
      </c>
      <c r="P542" s="11" t="s">
        <v>4170</v>
      </c>
      <c r="Q542" s="11"/>
      <c r="S542" s="21">
        <f>IF(P542='Menu tendina'!A$5,0,IF(P542='Menu tendina'!A$4,'4. Telecom lire'!N542/2,IF(P542='Menu tendina'!A$3,'4. Telecom lire'!N542,IF(P542='Menu tendina'!A$2,'4. Telecom lire'!M542,0))))</f>
        <v>0</v>
      </c>
    </row>
    <row r="543" spans="1:19" x14ac:dyDescent="0.25">
      <c r="A543" s="9" t="s">
        <v>7621</v>
      </c>
      <c r="B543" s="9" t="s">
        <v>4943</v>
      </c>
      <c r="C543" s="11">
        <v>918</v>
      </c>
      <c r="D543" s="11">
        <v>2978</v>
      </c>
      <c r="E543" s="11">
        <v>349</v>
      </c>
      <c r="F543" s="13">
        <v>5000</v>
      </c>
      <c r="G543" s="14" t="s">
        <v>1765</v>
      </c>
      <c r="H543" s="9" t="s">
        <v>1864</v>
      </c>
      <c r="I543" s="9" t="s">
        <v>1782</v>
      </c>
      <c r="J543" s="9"/>
      <c r="K543" s="11" t="s">
        <v>0</v>
      </c>
      <c r="L543" s="252">
        <v>540</v>
      </c>
      <c r="M543" s="21">
        <v>5</v>
      </c>
      <c r="N543" s="21">
        <v>0.4</v>
      </c>
      <c r="P543" s="11" t="s">
        <v>4167</v>
      </c>
      <c r="Q543" s="11"/>
      <c r="S543" s="21">
        <f>IF(P543='Menu tendina'!A$5,0,IF(P543='Menu tendina'!A$4,'4. Telecom lire'!N543/2,IF(P543='Menu tendina'!A$3,'4. Telecom lire'!N543,IF(P543='Menu tendina'!A$2,'4. Telecom lire'!M543,0))))</f>
        <v>5</v>
      </c>
    </row>
    <row r="544" spans="1:19" x14ac:dyDescent="0.25">
      <c r="A544" s="9" t="s">
        <v>7621</v>
      </c>
      <c r="B544" s="9" t="s">
        <v>4943</v>
      </c>
      <c r="C544" s="11">
        <v>919</v>
      </c>
      <c r="D544" s="11" t="s">
        <v>4361</v>
      </c>
      <c r="E544" s="11">
        <v>536</v>
      </c>
      <c r="F544" s="13">
        <v>5000</v>
      </c>
      <c r="G544" s="14" t="s">
        <v>1765</v>
      </c>
      <c r="H544" s="9" t="s">
        <v>1865</v>
      </c>
      <c r="I544" s="9" t="s">
        <v>1368</v>
      </c>
      <c r="J544" s="9"/>
      <c r="K544" s="11" t="s">
        <v>0</v>
      </c>
      <c r="L544" s="252">
        <v>1015</v>
      </c>
      <c r="M544" s="21">
        <v>1</v>
      </c>
      <c r="N544" s="21">
        <v>0.2</v>
      </c>
      <c r="P544" s="11" t="s">
        <v>4167</v>
      </c>
      <c r="Q544" s="11"/>
      <c r="S544" s="21">
        <f>IF(P544='Menu tendina'!A$5,0,IF(P544='Menu tendina'!A$4,'4. Telecom lire'!N544/2,IF(P544='Menu tendina'!A$3,'4. Telecom lire'!N544,IF(P544='Menu tendina'!A$2,'4. Telecom lire'!M544,0))))</f>
        <v>1</v>
      </c>
    </row>
    <row r="545" spans="1:19" x14ac:dyDescent="0.25">
      <c r="A545" s="9" t="s">
        <v>7621</v>
      </c>
      <c r="B545" s="9" t="s">
        <v>4943</v>
      </c>
      <c r="C545" s="11">
        <v>920</v>
      </c>
      <c r="D545" s="11" t="s">
        <v>4362</v>
      </c>
      <c r="E545" s="11">
        <v>537</v>
      </c>
      <c r="F545" s="13">
        <v>5000</v>
      </c>
      <c r="G545" s="14" t="s">
        <v>1765</v>
      </c>
      <c r="H545" s="9" t="s">
        <v>1866</v>
      </c>
      <c r="I545" s="9" t="s">
        <v>112</v>
      </c>
      <c r="J545" s="9"/>
      <c r="K545" s="11" t="s">
        <v>0</v>
      </c>
      <c r="L545" s="252">
        <v>1015</v>
      </c>
      <c r="M545" s="21">
        <v>1</v>
      </c>
      <c r="N545" s="21">
        <v>0.2</v>
      </c>
      <c r="P545" s="11" t="s">
        <v>4167</v>
      </c>
      <c r="Q545" s="11"/>
      <c r="S545" s="21">
        <f>IF(P545='Menu tendina'!A$5,0,IF(P545='Menu tendina'!A$4,'4. Telecom lire'!N545/2,IF(P545='Menu tendina'!A$3,'4. Telecom lire'!N545,IF(P545='Menu tendina'!A$2,'4. Telecom lire'!M545,0))))</f>
        <v>1</v>
      </c>
    </row>
    <row r="546" spans="1:19" x14ac:dyDescent="0.25">
      <c r="A546" s="9" t="s">
        <v>7621</v>
      </c>
      <c r="B546" s="9" t="s">
        <v>4943</v>
      </c>
      <c r="C546" s="11">
        <v>921</v>
      </c>
      <c r="D546" s="11" t="s">
        <v>4363</v>
      </c>
      <c r="E546" s="11">
        <v>540</v>
      </c>
      <c r="F546" s="13">
        <v>5000</v>
      </c>
      <c r="G546" s="14" t="s">
        <v>1765</v>
      </c>
      <c r="H546" s="9" t="s">
        <v>1867</v>
      </c>
      <c r="I546" s="9" t="s">
        <v>1368</v>
      </c>
      <c r="J546" s="9"/>
      <c r="K546" s="11" t="s">
        <v>0</v>
      </c>
      <c r="L546" s="252">
        <v>90</v>
      </c>
      <c r="M546" s="21">
        <v>1.5</v>
      </c>
      <c r="N546" s="21">
        <v>0.6</v>
      </c>
      <c r="P546" s="11" t="s">
        <v>4167</v>
      </c>
      <c r="Q546" s="11"/>
      <c r="S546" s="21">
        <f>IF(P546='Menu tendina'!A$5,0,IF(P546='Menu tendina'!A$4,'4. Telecom lire'!N546/2,IF(P546='Menu tendina'!A$3,'4. Telecom lire'!N546,IF(P546='Menu tendina'!A$2,'4. Telecom lire'!M546,0))))</f>
        <v>1.5</v>
      </c>
    </row>
    <row r="547" spans="1:19" x14ac:dyDescent="0.25">
      <c r="A547" s="9" t="s">
        <v>7621</v>
      </c>
      <c r="B547" s="9" t="s">
        <v>4943</v>
      </c>
      <c r="C547" s="11">
        <v>922</v>
      </c>
      <c r="D547" s="11" t="s">
        <v>4364</v>
      </c>
      <c r="E547" s="11">
        <v>541</v>
      </c>
      <c r="F547" s="13">
        <v>10000</v>
      </c>
      <c r="G547" s="14" t="s">
        <v>1765</v>
      </c>
      <c r="H547" s="9" t="s">
        <v>1868</v>
      </c>
      <c r="I547" s="9" t="s">
        <v>1368</v>
      </c>
      <c r="J547" s="9"/>
      <c r="K547" s="11" t="s">
        <v>0</v>
      </c>
      <c r="L547" s="252">
        <v>90</v>
      </c>
      <c r="M547" s="21">
        <v>1.5</v>
      </c>
      <c r="N547" s="21">
        <v>0.6</v>
      </c>
      <c r="P547" s="11" t="s">
        <v>4167</v>
      </c>
      <c r="Q547" s="11"/>
      <c r="S547" s="21">
        <f>IF(P547='Menu tendina'!A$5,0,IF(P547='Menu tendina'!A$4,'4. Telecom lire'!N547/2,IF(P547='Menu tendina'!A$3,'4. Telecom lire'!N547,IF(P547='Menu tendina'!A$2,'4. Telecom lire'!M547,0))))</f>
        <v>1.5</v>
      </c>
    </row>
    <row r="548" spans="1:19" x14ac:dyDescent="0.25">
      <c r="A548" s="9" t="s">
        <v>7621</v>
      </c>
      <c r="B548" s="9" t="s">
        <v>4943</v>
      </c>
      <c r="C548" s="11">
        <v>923</v>
      </c>
      <c r="D548" s="11" t="s">
        <v>4365</v>
      </c>
      <c r="E548" s="11">
        <v>542</v>
      </c>
      <c r="F548" s="13">
        <v>15000</v>
      </c>
      <c r="G548" s="14" t="s">
        <v>1765</v>
      </c>
      <c r="H548" s="9" t="s">
        <v>1869</v>
      </c>
      <c r="I548" s="9" t="s">
        <v>1368</v>
      </c>
      <c r="J548" s="9"/>
      <c r="K548" s="11" t="s">
        <v>0</v>
      </c>
      <c r="L548" s="252">
        <v>90</v>
      </c>
      <c r="M548" s="21">
        <v>1.5</v>
      </c>
      <c r="N548" s="21">
        <v>0.6</v>
      </c>
      <c r="P548" s="11" t="s">
        <v>4167</v>
      </c>
      <c r="Q548" s="11"/>
      <c r="S548" s="21">
        <f>IF(P548='Menu tendina'!A$5,0,IF(P548='Menu tendina'!A$4,'4. Telecom lire'!N548/2,IF(P548='Menu tendina'!A$3,'4. Telecom lire'!N548,IF(P548='Menu tendina'!A$2,'4. Telecom lire'!M548,0))))</f>
        <v>1.5</v>
      </c>
    </row>
    <row r="549" spans="1:19" x14ac:dyDescent="0.25">
      <c r="A549" s="9" t="s">
        <v>7621</v>
      </c>
      <c r="B549" s="9" t="s">
        <v>4943</v>
      </c>
      <c r="C549" s="11">
        <v>924</v>
      </c>
      <c r="D549" s="11">
        <v>2992</v>
      </c>
      <c r="E549" s="11">
        <v>538</v>
      </c>
      <c r="F549" s="13">
        <v>5000</v>
      </c>
      <c r="G549" s="14" t="s">
        <v>1765</v>
      </c>
      <c r="H549" s="9" t="s">
        <v>1870</v>
      </c>
      <c r="I549" s="9" t="s">
        <v>112</v>
      </c>
      <c r="J549" s="9"/>
      <c r="K549" s="11" t="s">
        <v>0</v>
      </c>
      <c r="L549" s="252">
        <v>130</v>
      </c>
      <c r="M549" s="21">
        <v>1.3</v>
      </c>
      <c r="N549" s="21">
        <v>0.6</v>
      </c>
      <c r="P549" s="11" t="s">
        <v>4167</v>
      </c>
      <c r="Q549" s="11"/>
      <c r="S549" s="21">
        <f>IF(P549='Menu tendina'!A$5,0,IF(P549='Menu tendina'!A$4,'4. Telecom lire'!N549/2,IF(P549='Menu tendina'!A$3,'4. Telecom lire'!N549,IF(P549='Menu tendina'!A$2,'4. Telecom lire'!M549,0))))</f>
        <v>1.3</v>
      </c>
    </row>
    <row r="550" spans="1:19" x14ac:dyDescent="0.25">
      <c r="A550" s="9" t="s">
        <v>7621</v>
      </c>
      <c r="B550" s="9" t="s">
        <v>4943</v>
      </c>
      <c r="C550" s="11">
        <v>925</v>
      </c>
      <c r="D550" s="11">
        <v>2997</v>
      </c>
      <c r="E550" s="11">
        <v>539</v>
      </c>
      <c r="F550" s="13">
        <v>10000</v>
      </c>
      <c r="G550" s="14" t="s">
        <v>1765</v>
      </c>
      <c r="H550" s="9" t="s">
        <v>1872</v>
      </c>
      <c r="I550" s="9" t="s">
        <v>1368</v>
      </c>
      <c r="J550" s="9"/>
      <c r="K550" s="11" t="s">
        <v>0</v>
      </c>
      <c r="L550" s="252">
        <v>340</v>
      </c>
      <c r="M550" s="21">
        <v>1.2</v>
      </c>
      <c r="N550" s="21">
        <v>0.4</v>
      </c>
      <c r="P550" s="11" t="s">
        <v>4167</v>
      </c>
      <c r="Q550" s="11"/>
      <c r="S550" s="21">
        <f>IF(P550='Menu tendina'!A$5,0,IF(P550='Menu tendina'!A$4,'4. Telecom lire'!N550/2,IF(P550='Menu tendina'!A$3,'4. Telecom lire'!N550,IF(P550='Menu tendina'!A$2,'4. Telecom lire'!M550,0))))</f>
        <v>1.2</v>
      </c>
    </row>
    <row r="551" spans="1:19" x14ac:dyDescent="0.25">
      <c r="A551" s="9" t="s">
        <v>7621</v>
      </c>
      <c r="B551" s="9" t="s">
        <v>4943</v>
      </c>
      <c r="C551" s="11">
        <v>926</v>
      </c>
      <c r="D551" s="11" t="s">
        <v>4366</v>
      </c>
      <c r="E551" s="11">
        <v>543</v>
      </c>
      <c r="F551" s="13">
        <v>10000</v>
      </c>
      <c r="G551" s="14" t="s">
        <v>1765</v>
      </c>
      <c r="H551" s="9" t="s">
        <v>1874</v>
      </c>
      <c r="I551" s="9" t="s">
        <v>1782</v>
      </c>
      <c r="J551" s="9"/>
      <c r="K551" s="11" t="s">
        <v>0</v>
      </c>
      <c r="L551" s="252">
        <v>340</v>
      </c>
      <c r="M551" s="21">
        <v>1.2</v>
      </c>
      <c r="N551" s="21">
        <v>0.4</v>
      </c>
      <c r="P551" s="11" t="s">
        <v>4167</v>
      </c>
      <c r="Q551" s="11"/>
      <c r="S551" s="21">
        <f>IF(P551='Menu tendina'!A$5,0,IF(P551='Menu tendina'!A$4,'4. Telecom lire'!N551/2,IF(P551='Menu tendina'!A$3,'4. Telecom lire'!N551,IF(P551='Menu tendina'!A$2,'4. Telecom lire'!M551,0))))</f>
        <v>1.2</v>
      </c>
    </row>
    <row r="552" spans="1:19" x14ac:dyDescent="0.25">
      <c r="A552" s="9" t="s">
        <v>7621</v>
      </c>
      <c r="B552" s="9" t="s">
        <v>4943</v>
      </c>
      <c r="C552" s="11">
        <v>927</v>
      </c>
      <c r="D552" s="11">
        <v>2994</v>
      </c>
      <c r="E552" s="11">
        <v>544</v>
      </c>
      <c r="F552" s="13">
        <v>5000</v>
      </c>
      <c r="G552" s="14" t="s">
        <v>1765</v>
      </c>
      <c r="H552" s="9" t="s">
        <v>1875</v>
      </c>
      <c r="I552" s="9" t="s">
        <v>1368</v>
      </c>
      <c r="J552" s="9"/>
      <c r="K552" s="11" t="s">
        <v>0</v>
      </c>
      <c r="L552" s="252">
        <v>175</v>
      </c>
      <c r="M552" s="21">
        <v>1.3</v>
      </c>
      <c r="N552" s="21">
        <v>0.6</v>
      </c>
      <c r="P552" s="11" t="s">
        <v>4167</v>
      </c>
      <c r="Q552" s="11"/>
      <c r="S552" s="21">
        <f>IF(P552='Menu tendina'!A$5,0,IF(P552='Menu tendina'!A$4,'4. Telecom lire'!N552/2,IF(P552='Menu tendina'!A$3,'4. Telecom lire'!N552,IF(P552='Menu tendina'!A$2,'4. Telecom lire'!M552,0))))</f>
        <v>1.3</v>
      </c>
    </row>
    <row r="553" spans="1:19" x14ac:dyDescent="0.25">
      <c r="A553" s="9" t="s">
        <v>7621</v>
      </c>
      <c r="B553" s="9" t="s">
        <v>4943</v>
      </c>
      <c r="C553" s="11">
        <v>928</v>
      </c>
      <c r="D553" s="11">
        <v>2991</v>
      </c>
      <c r="E553" s="11">
        <v>545</v>
      </c>
      <c r="F553" s="13">
        <v>5000</v>
      </c>
      <c r="G553" s="14" t="s">
        <v>1765</v>
      </c>
      <c r="H553" s="9" t="s">
        <v>1876</v>
      </c>
      <c r="I553" s="9" t="s">
        <v>112</v>
      </c>
      <c r="J553" s="9"/>
      <c r="K553" s="11" t="s">
        <v>0</v>
      </c>
      <c r="L553" s="252">
        <v>175</v>
      </c>
      <c r="M553" s="21">
        <v>1.3</v>
      </c>
      <c r="N553" s="21">
        <v>0.6</v>
      </c>
      <c r="P553" s="11" t="s">
        <v>4167</v>
      </c>
      <c r="Q553" s="11"/>
      <c r="S553" s="21">
        <f>IF(P553='Menu tendina'!A$5,0,IF(P553='Menu tendina'!A$4,'4. Telecom lire'!N553/2,IF(P553='Menu tendina'!A$3,'4. Telecom lire'!N553,IF(P553='Menu tendina'!A$2,'4. Telecom lire'!M553,0))))</f>
        <v>1.3</v>
      </c>
    </row>
    <row r="554" spans="1:19" x14ac:dyDescent="0.25">
      <c r="A554" s="9" t="s">
        <v>7621</v>
      </c>
      <c r="B554" s="9" t="s">
        <v>4943</v>
      </c>
      <c r="C554" s="11">
        <v>929</v>
      </c>
      <c r="D554" s="11">
        <v>2993</v>
      </c>
      <c r="E554" s="11">
        <v>546</v>
      </c>
      <c r="F554" s="13">
        <v>10000</v>
      </c>
      <c r="G554" s="14" t="s">
        <v>1765</v>
      </c>
      <c r="H554" s="9" t="s">
        <v>1878</v>
      </c>
      <c r="I554" s="9" t="s">
        <v>112</v>
      </c>
      <c r="J554" s="9"/>
      <c r="K554" s="11" t="s">
        <v>0</v>
      </c>
      <c r="L554" s="252">
        <v>110</v>
      </c>
      <c r="M554" s="21">
        <v>1.4</v>
      </c>
      <c r="N554" s="21">
        <v>0.6</v>
      </c>
      <c r="P554" s="11" t="s">
        <v>4167</v>
      </c>
      <c r="Q554" s="11"/>
      <c r="S554" s="21">
        <f>IF(P554='Menu tendina'!A$5,0,IF(P554='Menu tendina'!A$4,'4. Telecom lire'!N554/2,IF(P554='Menu tendina'!A$3,'4. Telecom lire'!N554,IF(P554='Menu tendina'!A$2,'4. Telecom lire'!M554,0))))</f>
        <v>1.4</v>
      </c>
    </row>
    <row r="555" spans="1:19" x14ac:dyDescent="0.25">
      <c r="A555" s="9" t="s">
        <v>7621</v>
      </c>
      <c r="B555" s="9" t="s">
        <v>4943</v>
      </c>
      <c r="C555" s="11">
        <v>930</v>
      </c>
      <c r="D555" s="11" t="s">
        <v>4367</v>
      </c>
      <c r="E555" s="11">
        <v>451</v>
      </c>
      <c r="F555" s="13">
        <v>5000</v>
      </c>
      <c r="G555" s="14" t="s">
        <v>1765</v>
      </c>
      <c r="H555" s="9" t="s">
        <v>1879</v>
      </c>
      <c r="I555" s="9" t="s">
        <v>1782</v>
      </c>
      <c r="J555" s="9"/>
      <c r="K555" s="11" t="s">
        <v>0</v>
      </c>
      <c r="L555" s="252">
        <v>5000</v>
      </c>
      <c r="M555" s="21">
        <v>1.5</v>
      </c>
      <c r="N555" s="21">
        <v>0.2</v>
      </c>
      <c r="P555" s="11" t="s">
        <v>4167</v>
      </c>
      <c r="Q555" s="11"/>
      <c r="S555" s="21">
        <f>IF(P555='Menu tendina'!A$5,0,IF(P555='Menu tendina'!A$4,'4. Telecom lire'!N555/2,IF(P555='Menu tendina'!A$3,'4. Telecom lire'!N555,IF(P555='Menu tendina'!A$2,'4. Telecom lire'!M555,0))))</f>
        <v>1.5</v>
      </c>
    </row>
    <row r="556" spans="1:19" x14ac:dyDescent="0.25">
      <c r="A556" s="9" t="s">
        <v>7621</v>
      </c>
      <c r="B556" s="9" t="s">
        <v>4943</v>
      </c>
      <c r="C556" s="11">
        <v>931</v>
      </c>
      <c r="D556" s="11" t="s">
        <v>4368</v>
      </c>
      <c r="E556" s="11">
        <v>452</v>
      </c>
      <c r="F556" s="13">
        <v>10000</v>
      </c>
      <c r="G556" s="14" t="s">
        <v>1765</v>
      </c>
      <c r="H556" s="9" t="s">
        <v>1880</v>
      </c>
      <c r="I556" s="9" t="s">
        <v>1368</v>
      </c>
      <c r="J556" s="9"/>
      <c r="K556" s="11" t="s">
        <v>0</v>
      </c>
      <c r="L556" s="252">
        <v>3000</v>
      </c>
      <c r="M556" s="21">
        <v>1.5</v>
      </c>
      <c r="N556" s="21">
        <v>0.2</v>
      </c>
      <c r="P556" s="11" t="s">
        <v>4167</v>
      </c>
      <c r="Q556" s="11"/>
      <c r="S556" s="21">
        <f>IF(P556='Menu tendina'!A$5,0,IF(P556='Menu tendina'!A$4,'4. Telecom lire'!N556/2,IF(P556='Menu tendina'!A$3,'4. Telecom lire'!N556,IF(P556='Menu tendina'!A$2,'4. Telecom lire'!M556,0))))</f>
        <v>1.5</v>
      </c>
    </row>
    <row r="557" spans="1:19" x14ac:dyDescent="0.25">
      <c r="A557" s="9" t="s">
        <v>7621</v>
      </c>
      <c r="B557" s="9" t="s">
        <v>4943</v>
      </c>
      <c r="C557" s="11">
        <v>932</v>
      </c>
      <c r="D557" s="11" t="s">
        <v>4369</v>
      </c>
      <c r="E557" s="11">
        <v>453</v>
      </c>
      <c r="F557" s="13">
        <v>5000</v>
      </c>
      <c r="G557" s="14" t="s">
        <v>1765</v>
      </c>
      <c r="H557" s="9" t="s">
        <v>1881</v>
      </c>
      <c r="I557" s="9" t="s">
        <v>1782</v>
      </c>
      <c r="J557" s="9"/>
      <c r="K557" s="11" t="s">
        <v>0</v>
      </c>
      <c r="L557" s="252">
        <v>3000</v>
      </c>
      <c r="M557" s="21">
        <v>1.5</v>
      </c>
      <c r="N557" s="21">
        <v>0.2</v>
      </c>
      <c r="P557" s="11" t="s">
        <v>4167</v>
      </c>
      <c r="Q557" s="11"/>
      <c r="S557" s="21">
        <f>IF(P557='Menu tendina'!A$5,0,IF(P557='Menu tendina'!A$4,'4. Telecom lire'!N557/2,IF(P557='Menu tendina'!A$3,'4. Telecom lire'!N557,IF(P557='Menu tendina'!A$2,'4. Telecom lire'!M557,0))))</f>
        <v>1.5</v>
      </c>
    </row>
    <row r="558" spans="1:19" x14ac:dyDescent="0.25">
      <c r="A558" s="9" t="s">
        <v>7621</v>
      </c>
      <c r="B558" s="9" t="s">
        <v>4943</v>
      </c>
      <c r="C558" s="11">
        <v>933</v>
      </c>
      <c r="D558" s="11" t="s">
        <v>4370</v>
      </c>
      <c r="E558" s="11">
        <v>454</v>
      </c>
      <c r="F558" s="13">
        <v>5000</v>
      </c>
      <c r="G558" s="14" t="s">
        <v>1765</v>
      </c>
      <c r="H558" s="9" t="s">
        <v>1882</v>
      </c>
      <c r="I558" s="9" t="s">
        <v>1782</v>
      </c>
      <c r="J558" s="9"/>
      <c r="K558" s="11" t="s">
        <v>0</v>
      </c>
      <c r="L558" s="252">
        <v>4000</v>
      </c>
      <c r="M558" s="21">
        <v>1.5</v>
      </c>
      <c r="N558" s="21">
        <v>0.2</v>
      </c>
      <c r="P558" s="11" t="s">
        <v>4167</v>
      </c>
      <c r="Q558" s="11"/>
      <c r="S558" s="21">
        <f>IF(P558='Menu tendina'!A$5,0,IF(P558='Menu tendina'!A$4,'4. Telecom lire'!N558/2,IF(P558='Menu tendina'!A$3,'4. Telecom lire'!N558,IF(P558='Menu tendina'!A$2,'4. Telecom lire'!M558,0))))</f>
        <v>1.5</v>
      </c>
    </row>
    <row r="559" spans="1:19" x14ac:dyDescent="0.25">
      <c r="A559" s="9" t="s">
        <v>7621</v>
      </c>
      <c r="B559" s="9" t="s">
        <v>4943</v>
      </c>
      <c r="C559" s="11">
        <v>934</v>
      </c>
      <c r="D559" s="11">
        <v>2971</v>
      </c>
      <c r="E559" s="11">
        <v>547</v>
      </c>
      <c r="F559" s="13">
        <v>5000</v>
      </c>
      <c r="G559" s="14" t="s">
        <v>1765</v>
      </c>
      <c r="H559" s="9" t="s">
        <v>1883</v>
      </c>
      <c r="I559" s="9" t="s">
        <v>1368</v>
      </c>
      <c r="J559" s="9"/>
      <c r="K559" s="11" t="s">
        <v>0</v>
      </c>
      <c r="L559" s="252">
        <v>130</v>
      </c>
      <c r="M559" s="21">
        <v>1.4</v>
      </c>
      <c r="N559" s="21">
        <v>0.6</v>
      </c>
      <c r="P559" s="11" t="s">
        <v>4167</v>
      </c>
      <c r="Q559" s="11"/>
      <c r="S559" s="21">
        <f>IF(P559='Menu tendina'!A$5,0,IF(P559='Menu tendina'!A$4,'4. Telecom lire'!N559/2,IF(P559='Menu tendina'!A$3,'4. Telecom lire'!N559,IF(P559='Menu tendina'!A$2,'4. Telecom lire'!M559,0))))</f>
        <v>1.4</v>
      </c>
    </row>
    <row r="560" spans="1:19" x14ac:dyDescent="0.25">
      <c r="A560" s="9" t="s">
        <v>7621</v>
      </c>
      <c r="B560" s="9" t="s">
        <v>4943</v>
      </c>
      <c r="C560" s="11">
        <v>935</v>
      </c>
      <c r="D560" s="11" t="s">
        <v>4371</v>
      </c>
      <c r="E560" s="11">
        <v>559</v>
      </c>
      <c r="F560" s="13">
        <v>5000</v>
      </c>
      <c r="G560" s="14" t="s">
        <v>1765</v>
      </c>
      <c r="H560" s="9" t="s">
        <v>1885</v>
      </c>
      <c r="I560" s="9" t="s">
        <v>1782</v>
      </c>
      <c r="J560" s="9"/>
      <c r="K560" s="11" t="s">
        <v>0</v>
      </c>
      <c r="L560" s="252">
        <v>5000</v>
      </c>
      <c r="M560" s="21">
        <v>1</v>
      </c>
      <c r="N560" s="21">
        <v>0.2</v>
      </c>
      <c r="P560" s="11" t="s">
        <v>4167</v>
      </c>
      <c r="Q560" s="11"/>
      <c r="S560" s="21">
        <f>IF(P560='Menu tendina'!A$5,0,IF(P560='Menu tendina'!A$4,'4. Telecom lire'!N560/2,IF(P560='Menu tendina'!A$3,'4. Telecom lire'!N560,IF(P560='Menu tendina'!A$2,'4. Telecom lire'!M560,0))))</f>
        <v>1</v>
      </c>
    </row>
    <row r="561" spans="1:19" x14ac:dyDescent="0.25">
      <c r="A561" s="9" t="s">
        <v>7621</v>
      </c>
      <c r="B561" s="9" t="s">
        <v>4943</v>
      </c>
      <c r="C561" s="11">
        <v>936</v>
      </c>
      <c r="D561" s="11" t="s">
        <v>4372</v>
      </c>
      <c r="E561" s="11">
        <v>548</v>
      </c>
      <c r="F561" s="13">
        <v>5000</v>
      </c>
      <c r="G561" s="14" t="s">
        <v>1765</v>
      </c>
      <c r="H561" s="9" t="s">
        <v>1887</v>
      </c>
      <c r="I561" s="9" t="s">
        <v>1368</v>
      </c>
      <c r="J561" s="9"/>
      <c r="K561" s="11" t="s">
        <v>0</v>
      </c>
      <c r="L561" s="252">
        <v>5000</v>
      </c>
      <c r="M561" s="21">
        <v>1</v>
      </c>
      <c r="N561" s="21">
        <v>0.2</v>
      </c>
      <c r="P561" s="11" t="s">
        <v>4167</v>
      </c>
      <c r="Q561" s="11"/>
      <c r="S561" s="21">
        <f>IF(P561='Menu tendina'!A$5,0,IF(P561='Menu tendina'!A$4,'4. Telecom lire'!N561/2,IF(P561='Menu tendina'!A$3,'4. Telecom lire'!N561,IF(P561='Menu tendina'!A$2,'4. Telecom lire'!M561,0))))</f>
        <v>1</v>
      </c>
    </row>
    <row r="562" spans="1:19" x14ac:dyDescent="0.25">
      <c r="A562" s="9" t="s">
        <v>7621</v>
      </c>
      <c r="B562" s="9" t="s">
        <v>4943</v>
      </c>
      <c r="C562" s="11">
        <v>937</v>
      </c>
      <c r="D562" s="11" t="s">
        <v>4373</v>
      </c>
      <c r="E562" s="11">
        <v>549</v>
      </c>
      <c r="F562" s="13">
        <v>10000</v>
      </c>
      <c r="G562" s="14" t="s">
        <v>1765</v>
      </c>
      <c r="H562" s="9" t="s">
        <v>1888</v>
      </c>
      <c r="I562" s="9" t="s">
        <v>112</v>
      </c>
      <c r="J562" s="9"/>
      <c r="K562" s="11" t="s">
        <v>0</v>
      </c>
      <c r="L562" s="252">
        <v>3000</v>
      </c>
      <c r="M562" s="21">
        <v>1</v>
      </c>
      <c r="N562" s="21">
        <v>0.2</v>
      </c>
      <c r="P562" s="11" t="s">
        <v>4167</v>
      </c>
      <c r="Q562" s="11"/>
      <c r="S562" s="21">
        <f>IF(P562='Menu tendina'!A$5,0,IF(P562='Menu tendina'!A$4,'4. Telecom lire'!N562/2,IF(P562='Menu tendina'!A$3,'4. Telecom lire'!N562,IF(P562='Menu tendina'!A$2,'4. Telecom lire'!M562,0))))</f>
        <v>1</v>
      </c>
    </row>
    <row r="563" spans="1:19" x14ac:dyDescent="0.25">
      <c r="A563" s="9" t="s">
        <v>7621</v>
      </c>
      <c r="B563" s="9" t="s">
        <v>4943</v>
      </c>
      <c r="C563" s="11">
        <v>938</v>
      </c>
      <c r="D563" s="11" t="s">
        <v>4374</v>
      </c>
      <c r="E563" s="11">
        <v>550</v>
      </c>
      <c r="F563" s="13">
        <v>1000</v>
      </c>
      <c r="G563" s="14" t="s">
        <v>1765</v>
      </c>
      <c r="H563" s="9" t="s">
        <v>1889</v>
      </c>
      <c r="I563" s="9" t="s">
        <v>1782</v>
      </c>
      <c r="J563" s="9"/>
      <c r="K563" s="11" t="s">
        <v>0</v>
      </c>
      <c r="L563" s="252">
        <v>370</v>
      </c>
      <c r="M563" s="21">
        <v>1</v>
      </c>
      <c r="N563" s="21">
        <v>0.4</v>
      </c>
      <c r="P563" s="11" t="s">
        <v>4167</v>
      </c>
      <c r="Q563" s="11"/>
      <c r="S563" s="21">
        <f>IF(P563='Menu tendina'!A$5,0,IF(P563='Menu tendina'!A$4,'4. Telecom lire'!N563/2,IF(P563='Menu tendina'!A$3,'4. Telecom lire'!N563,IF(P563='Menu tendina'!A$2,'4. Telecom lire'!M563,0))))</f>
        <v>1</v>
      </c>
    </row>
    <row r="564" spans="1:19" x14ac:dyDescent="0.25">
      <c r="A564" s="9" t="s">
        <v>7621</v>
      </c>
      <c r="B564" s="9" t="s">
        <v>4943</v>
      </c>
      <c r="C564" s="11">
        <v>939</v>
      </c>
      <c r="D564" s="11" t="s">
        <v>4375</v>
      </c>
      <c r="E564" s="11">
        <v>551</v>
      </c>
      <c r="F564" s="13">
        <v>2000</v>
      </c>
      <c r="G564" s="14" t="s">
        <v>1765</v>
      </c>
      <c r="H564" s="9" t="s">
        <v>1890</v>
      </c>
      <c r="I564" s="9" t="s">
        <v>1782</v>
      </c>
      <c r="J564" s="9"/>
      <c r="K564" s="11" t="s">
        <v>0</v>
      </c>
      <c r="L564" s="252">
        <v>90</v>
      </c>
      <c r="M564" s="21">
        <v>1.4</v>
      </c>
      <c r="N564" s="21">
        <v>0.6</v>
      </c>
      <c r="P564" s="11" t="s">
        <v>4167</v>
      </c>
      <c r="Q564" s="11"/>
      <c r="S564" s="21">
        <f>IF(P564='Menu tendina'!A$5,0,IF(P564='Menu tendina'!A$4,'4. Telecom lire'!N564/2,IF(P564='Menu tendina'!A$3,'4. Telecom lire'!N564,IF(P564='Menu tendina'!A$2,'4. Telecom lire'!M564,0))))</f>
        <v>1.4</v>
      </c>
    </row>
    <row r="565" spans="1:19" x14ac:dyDescent="0.25">
      <c r="A565" s="9" t="s">
        <v>7621</v>
      </c>
      <c r="B565" s="9" t="s">
        <v>4943</v>
      </c>
      <c r="C565" s="11">
        <v>940</v>
      </c>
      <c r="D565" s="11" t="s">
        <v>4376</v>
      </c>
      <c r="E565" s="11">
        <v>552</v>
      </c>
      <c r="F565" s="13">
        <v>5000</v>
      </c>
      <c r="G565" s="14" t="s">
        <v>1765</v>
      </c>
      <c r="H565" s="9" t="s">
        <v>1890</v>
      </c>
      <c r="I565" s="9" t="s">
        <v>1782</v>
      </c>
      <c r="J565" s="9"/>
      <c r="K565" s="11" t="s">
        <v>0</v>
      </c>
      <c r="L565" s="252">
        <v>90</v>
      </c>
      <c r="M565" s="21">
        <v>1.4</v>
      </c>
      <c r="N565" s="21">
        <v>0.6</v>
      </c>
      <c r="P565" s="11" t="s">
        <v>4167</v>
      </c>
      <c r="Q565" s="11"/>
      <c r="S565" s="21">
        <f>IF(P565='Menu tendina'!A$5,0,IF(P565='Menu tendina'!A$4,'4. Telecom lire'!N565/2,IF(P565='Menu tendina'!A$3,'4. Telecom lire'!N565,IF(P565='Menu tendina'!A$2,'4. Telecom lire'!M565,0))))</f>
        <v>1.4</v>
      </c>
    </row>
    <row r="566" spans="1:19" x14ac:dyDescent="0.25">
      <c r="A566" s="9" t="s">
        <v>7621</v>
      </c>
      <c r="B566" s="9" t="s">
        <v>4943</v>
      </c>
      <c r="C566" s="11">
        <v>941</v>
      </c>
      <c r="D566" s="11" t="s">
        <v>4377</v>
      </c>
      <c r="E566" s="11">
        <v>455</v>
      </c>
      <c r="F566" s="13">
        <v>1000</v>
      </c>
      <c r="G566" s="14" t="s">
        <v>1765</v>
      </c>
      <c r="H566" s="9" t="s">
        <v>1892</v>
      </c>
      <c r="I566" s="9" t="s">
        <v>112</v>
      </c>
      <c r="J566" s="9"/>
      <c r="K566" s="11" t="s">
        <v>0</v>
      </c>
      <c r="L566" s="252">
        <v>780</v>
      </c>
      <c r="M566" s="21">
        <v>1</v>
      </c>
      <c r="N566" s="21">
        <v>0.4</v>
      </c>
      <c r="P566" s="11" t="s">
        <v>4167</v>
      </c>
      <c r="Q566" s="11"/>
      <c r="S566" s="21">
        <f>IF(P566='Menu tendina'!A$5,0,IF(P566='Menu tendina'!A$4,'4. Telecom lire'!N566/2,IF(P566='Menu tendina'!A$3,'4. Telecom lire'!N566,IF(P566='Menu tendina'!A$2,'4. Telecom lire'!M566,0))))</f>
        <v>1</v>
      </c>
    </row>
    <row r="567" spans="1:19" x14ac:dyDescent="0.25">
      <c r="A567" s="9" t="s">
        <v>7621</v>
      </c>
      <c r="B567" s="9" t="s">
        <v>4943</v>
      </c>
      <c r="C567" s="11">
        <v>942</v>
      </c>
      <c r="D567" s="11" t="s">
        <v>4378</v>
      </c>
      <c r="E567" s="11">
        <v>553</v>
      </c>
      <c r="F567" s="13">
        <v>5000</v>
      </c>
      <c r="G567" s="14" t="s">
        <v>1765</v>
      </c>
      <c r="H567" s="9" t="s">
        <v>1894</v>
      </c>
      <c r="I567" s="9" t="s">
        <v>1782</v>
      </c>
      <c r="J567" s="9"/>
      <c r="K567" s="11" t="s">
        <v>0</v>
      </c>
      <c r="L567" s="252">
        <v>130</v>
      </c>
      <c r="M567" s="21">
        <v>1.4</v>
      </c>
      <c r="N567" s="21">
        <v>0.6</v>
      </c>
      <c r="P567" s="11" t="s">
        <v>4167</v>
      </c>
      <c r="Q567" s="11"/>
      <c r="S567" s="21">
        <f>IF(P567='Menu tendina'!A$5,0,IF(P567='Menu tendina'!A$4,'4. Telecom lire'!N567/2,IF(P567='Menu tendina'!A$3,'4. Telecom lire'!N567,IF(P567='Menu tendina'!A$2,'4. Telecom lire'!M567,0))))</f>
        <v>1.4</v>
      </c>
    </row>
    <row r="568" spans="1:19" x14ac:dyDescent="0.25">
      <c r="A568" s="9" t="s">
        <v>7621</v>
      </c>
      <c r="B568" s="9" t="s">
        <v>4943</v>
      </c>
      <c r="C568" s="11">
        <v>943</v>
      </c>
      <c r="D568" s="11">
        <v>2987</v>
      </c>
      <c r="E568" s="11">
        <v>554</v>
      </c>
      <c r="F568" s="13">
        <v>10000</v>
      </c>
      <c r="G568" s="14" t="s">
        <v>1765</v>
      </c>
      <c r="H568" s="9" t="s">
        <v>1895</v>
      </c>
      <c r="I568" s="9" t="s">
        <v>112</v>
      </c>
      <c r="J568" s="9"/>
      <c r="K568" s="11" t="s">
        <v>0</v>
      </c>
      <c r="L568" s="252">
        <v>560</v>
      </c>
      <c r="M568" s="21">
        <v>1.3</v>
      </c>
      <c r="N568" s="21">
        <v>0.4</v>
      </c>
      <c r="P568" s="11" t="s">
        <v>4167</v>
      </c>
      <c r="Q568" s="11"/>
      <c r="S568" s="21">
        <f>IF(P568='Menu tendina'!A$5,0,IF(P568='Menu tendina'!A$4,'4. Telecom lire'!N568/2,IF(P568='Menu tendina'!A$3,'4. Telecom lire'!N568,IF(P568='Menu tendina'!A$2,'4. Telecom lire'!M568,0))))</f>
        <v>1.3</v>
      </c>
    </row>
    <row r="569" spans="1:19" x14ac:dyDescent="0.25">
      <c r="A569" s="9" t="s">
        <v>7621</v>
      </c>
      <c r="B569" s="9" t="s">
        <v>4943</v>
      </c>
      <c r="C569" s="11">
        <v>944</v>
      </c>
      <c r="D569" s="11">
        <v>2990</v>
      </c>
      <c r="E569" s="11">
        <v>555</v>
      </c>
      <c r="F569" s="13">
        <v>5000</v>
      </c>
      <c r="G569" s="14" t="s">
        <v>1765</v>
      </c>
      <c r="H569" s="9" t="s">
        <v>1896</v>
      </c>
      <c r="I569" s="9" t="s">
        <v>112</v>
      </c>
      <c r="J569" s="9"/>
      <c r="K569" s="11" t="s">
        <v>0</v>
      </c>
      <c r="L569" s="252">
        <v>130</v>
      </c>
      <c r="M569" s="21">
        <v>1.4</v>
      </c>
      <c r="N569" s="21">
        <v>0.6</v>
      </c>
      <c r="P569" s="11" t="s">
        <v>4167</v>
      </c>
      <c r="Q569" s="11"/>
      <c r="S569" s="21">
        <f>IF(P569='Menu tendina'!A$5,0,IF(P569='Menu tendina'!A$4,'4. Telecom lire'!N569/2,IF(P569='Menu tendina'!A$3,'4. Telecom lire'!N569,IF(P569='Menu tendina'!A$2,'4. Telecom lire'!M569,0))))</f>
        <v>1.4</v>
      </c>
    </row>
    <row r="570" spans="1:19" x14ac:dyDescent="0.25">
      <c r="A570" s="9" t="s">
        <v>7621</v>
      </c>
      <c r="B570" s="9" t="s">
        <v>4943</v>
      </c>
      <c r="C570" s="11">
        <v>945</v>
      </c>
      <c r="D570" s="11" t="s">
        <v>4379</v>
      </c>
      <c r="E570" s="11">
        <v>556</v>
      </c>
      <c r="F570" s="13">
        <v>5000</v>
      </c>
      <c r="G570" s="14" t="s">
        <v>1765</v>
      </c>
      <c r="H570" s="9" t="s">
        <v>1898</v>
      </c>
      <c r="I570" s="9" t="s">
        <v>112</v>
      </c>
      <c r="J570" s="9"/>
      <c r="K570" s="11" t="s">
        <v>0</v>
      </c>
      <c r="L570" s="252">
        <v>1055</v>
      </c>
      <c r="M570" s="21">
        <v>1</v>
      </c>
      <c r="N570" s="21">
        <v>0.2</v>
      </c>
      <c r="P570" s="11" t="s">
        <v>4167</v>
      </c>
      <c r="Q570" s="11"/>
      <c r="S570" s="21">
        <f>IF(P570='Menu tendina'!A$5,0,IF(P570='Menu tendina'!A$4,'4. Telecom lire'!N570/2,IF(P570='Menu tendina'!A$3,'4. Telecom lire'!N570,IF(P570='Menu tendina'!A$2,'4. Telecom lire'!M570,0))))</f>
        <v>1</v>
      </c>
    </row>
    <row r="571" spans="1:19" x14ac:dyDescent="0.25">
      <c r="A571" s="9" t="s">
        <v>7621</v>
      </c>
      <c r="B571" s="9" t="s">
        <v>4943</v>
      </c>
      <c r="C571" s="11">
        <v>946</v>
      </c>
      <c r="D571" s="11">
        <v>2998</v>
      </c>
      <c r="E571" s="11">
        <v>557</v>
      </c>
      <c r="F571" s="13">
        <v>5000</v>
      </c>
      <c r="G571" s="14" t="s">
        <v>1765</v>
      </c>
      <c r="H571" s="9" t="s">
        <v>1899</v>
      </c>
      <c r="I571" s="9" t="s">
        <v>1782</v>
      </c>
      <c r="J571" s="9"/>
      <c r="K571" s="11" t="s">
        <v>0</v>
      </c>
      <c r="L571" s="252">
        <v>195</v>
      </c>
      <c r="M571" s="21">
        <v>1.4</v>
      </c>
      <c r="N571" s="21">
        <v>0.6</v>
      </c>
      <c r="P571" s="11" t="s">
        <v>4167</v>
      </c>
      <c r="Q571" s="11"/>
      <c r="S571" s="21">
        <f>IF(P571='Menu tendina'!A$5,0,IF(P571='Menu tendina'!A$4,'4. Telecom lire'!N571/2,IF(P571='Menu tendina'!A$3,'4. Telecom lire'!N571,IF(P571='Menu tendina'!A$2,'4. Telecom lire'!M571,0))))</f>
        <v>1.4</v>
      </c>
    </row>
    <row r="572" spans="1:19" x14ac:dyDescent="0.25">
      <c r="A572" s="9" t="s">
        <v>7621</v>
      </c>
      <c r="B572" s="9" t="s">
        <v>4943</v>
      </c>
      <c r="C572" s="11">
        <v>947</v>
      </c>
      <c r="D572" s="11">
        <v>2999</v>
      </c>
      <c r="E572" s="11">
        <v>558</v>
      </c>
      <c r="F572" s="13">
        <v>5000</v>
      </c>
      <c r="G572" s="14" t="s">
        <v>1765</v>
      </c>
      <c r="H572" s="9" t="s">
        <v>1900</v>
      </c>
      <c r="I572" s="9" t="s">
        <v>1368</v>
      </c>
      <c r="J572" s="9"/>
      <c r="K572" s="11" t="s">
        <v>0</v>
      </c>
      <c r="L572" s="252">
        <v>130</v>
      </c>
      <c r="M572" s="21">
        <v>1.4</v>
      </c>
      <c r="N572" s="21">
        <v>0.6</v>
      </c>
      <c r="P572" s="11" t="s">
        <v>4167</v>
      </c>
      <c r="Q572" s="11"/>
      <c r="S572" s="21">
        <f>IF(P572='Menu tendina'!A$5,0,IF(P572='Menu tendina'!A$4,'4. Telecom lire'!N572/2,IF(P572='Menu tendina'!A$3,'4. Telecom lire'!N572,IF(P572='Menu tendina'!A$2,'4. Telecom lire'!M572,0))))</f>
        <v>1.4</v>
      </c>
    </row>
    <row r="573" spans="1:19" x14ac:dyDescent="0.25">
      <c r="A573" s="9" t="s">
        <v>7621</v>
      </c>
      <c r="B573" s="9" t="s">
        <v>4943</v>
      </c>
      <c r="C573" s="11">
        <v>948</v>
      </c>
      <c r="D573" s="11" t="s">
        <v>4380</v>
      </c>
      <c r="E573" s="11">
        <v>560</v>
      </c>
      <c r="F573" s="13">
        <v>15000</v>
      </c>
      <c r="G573" s="14" t="s">
        <v>1901</v>
      </c>
      <c r="H573" s="9" t="s">
        <v>1902</v>
      </c>
      <c r="I573" s="9" t="s">
        <v>1782</v>
      </c>
      <c r="J573" s="9"/>
      <c r="K573" s="11" t="s">
        <v>0</v>
      </c>
      <c r="L573" s="252">
        <v>535</v>
      </c>
      <c r="M573" s="21">
        <v>1.4</v>
      </c>
      <c r="N573" s="21">
        <v>0.4</v>
      </c>
      <c r="P573" s="11" t="s">
        <v>4167</v>
      </c>
      <c r="Q573" s="11"/>
      <c r="S573" s="21">
        <f>IF(P573='Menu tendina'!A$5,0,IF(P573='Menu tendina'!A$4,'4. Telecom lire'!N573/2,IF(P573='Menu tendina'!A$3,'4. Telecom lire'!N573,IF(P573='Menu tendina'!A$2,'4. Telecom lire'!M573,0))))</f>
        <v>1.4</v>
      </c>
    </row>
    <row r="574" spans="1:19" x14ac:dyDescent="0.25">
      <c r="A574" s="9" t="s">
        <v>7621</v>
      </c>
      <c r="B574" s="9" t="s">
        <v>4943</v>
      </c>
      <c r="C574" s="11">
        <v>949</v>
      </c>
      <c r="D574" s="11" t="s">
        <v>4381</v>
      </c>
      <c r="E574" s="11">
        <v>565</v>
      </c>
      <c r="F574" s="13">
        <v>5000</v>
      </c>
      <c r="G574" s="14" t="s">
        <v>1901</v>
      </c>
      <c r="H574" s="9" t="s">
        <v>1903</v>
      </c>
      <c r="I574" s="9" t="s">
        <v>1782</v>
      </c>
      <c r="J574" s="9"/>
      <c r="K574" s="11" t="s">
        <v>0</v>
      </c>
      <c r="L574" s="252">
        <v>130</v>
      </c>
      <c r="M574" s="21">
        <v>1.3</v>
      </c>
      <c r="N574" s="21">
        <v>0.6</v>
      </c>
      <c r="P574" s="11" t="s">
        <v>4167</v>
      </c>
      <c r="Q574" s="11"/>
      <c r="S574" s="21">
        <f>IF(P574='Menu tendina'!A$5,0,IF(P574='Menu tendina'!A$4,'4. Telecom lire'!N574/2,IF(P574='Menu tendina'!A$3,'4. Telecom lire'!N574,IF(P574='Menu tendina'!A$2,'4. Telecom lire'!M574,0))))</f>
        <v>1.3</v>
      </c>
    </row>
    <row r="575" spans="1:19" x14ac:dyDescent="0.25">
      <c r="A575" s="9" t="s">
        <v>7621</v>
      </c>
      <c r="B575" s="9" t="s">
        <v>4943</v>
      </c>
      <c r="C575" s="11">
        <v>950</v>
      </c>
      <c r="D575" s="11" t="s">
        <v>4382</v>
      </c>
      <c r="E575" s="11">
        <v>566</v>
      </c>
      <c r="F575" s="13">
        <v>10000</v>
      </c>
      <c r="G575" s="14" t="s">
        <v>1901</v>
      </c>
      <c r="H575" s="9" t="s">
        <v>1905</v>
      </c>
      <c r="I575" s="9" t="s">
        <v>1368</v>
      </c>
      <c r="J575" s="9"/>
      <c r="K575" s="11" t="s">
        <v>0</v>
      </c>
      <c r="L575" s="252">
        <v>1510</v>
      </c>
      <c r="M575" s="21">
        <v>1</v>
      </c>
      <c r="N575" s="21">
        <v>0.2</v>
      </c>
      <c r="P575" s="11" t="s">
        <v>4167</v>
      </c>
      <c r="Q575" s="11"/>
      <c r="S575" s="21">
        <f>IF(P575='Menu tendina'!A$5,0,IF(P575='Menu tendina'!A$4,'4. Telecom lire'!N575/2,IF(P575='Menu tendina'!A$3,'4. Telecom lire'!N575,IF(P575='Menu tendina'!A$2,'4. Telecom lire'!M575,0))))</f>
        <v>1</v>
      </c>
    </row>
    <row r="576" spans="1:19" x14ac:dyDescent="0.25">
      <c r="A576" s="9" t="s">
        <v>7621</v>
      </c>
      <c r="B576" s="9" t="s">
        <v>4943</v>
      </c>
      <c r="C576" s="11">
        <v>951</v>
      </c>
      <c r="D576" s="11" t="s">
        <v>4383</v>
      </c>
      <c r="E576" s="11">
        <v>567</v>
      </c>
      <c r="F576" s="13">
        <v>5000</v>
      </c>
      <c r="G576" s="14" t="s">
        <v>1901</v>
      </c>
      <c r="H576" s="9" t="s">
        <v>1907</v>
      </c>
      <c r="I576" s="9" t="s">
        <v>1368</v>
      </c>
      <c r="J576" s="9"/>
      <c r="K576" s="11" t="s">
        <v>0</v>
      </c>
      <c r="L576" s="252">
        <v>540</v>
      </c>
      <c r="M576" s="21">
        <v>1.3</v>
      </c>
      <c r="N576" s="21">
        <v>0.4</v>
      </c>
      <c r="P576" s="11" t="s">
        <v>4167</v>
      </c>
      <c r="Q576" s="11"/>
      <c r="S576" s="21">
        <f>IF(P576='Menu tendina'!A$5,0,IF(P576='Menu tendina'!A$4,'4. Telecom lire'!N576/2,IF(P576='Menu tendina'!A$3,'4. Telecom lire'!N576,IF(P576='Menu tendina'!A$2,'4. Telecom lire'!M576,0))))</f>
        <v>1.3</v>
      </c>
    </row>
    <row r="577" spans="1:19" x14ac:dyDescent="0.25">
      <c r="A577" s="9" t="s">
        <v>7621</v>
      </c>
      <c r="B577" s="9" t="s">
        <v>4943</v>
      </c>
      <c r="C577" s="11">
        <v>952</v>
      </c>
      <c r="D577" s="11" t="s">
        <v>4384</v>
      </c>
      <c r="E577" s="11">
        <v>580</v>
      </c>
      <c r="F577" s="13">
        <v>5000</v>
      </c>
      <c r="G577" s="14" t="s">
        <v>1901</v>
      </c>
      <c r="H577" s="9" t="s">
        <v>1908</v>
      </c>
      <c r="I577" s="9" t="s">
        <v>1782</v>
      </c>
      <c r="J577" s="9"/>
      <c r="K577" s="11" t="s">
        <v>0</v>
      </c>
      <c r="L577" s="252">
        <v>90</v>
      </c>
      <c r="M577" s="21">
        <v>1.4</v>
      </c>
      <c r="N577" s="21">
        <v>0.6</v>
      </c>
      <c r="P577" s="11" t="s">
        <v>4167</v>
      </c>
      <c r="Q577" s="11"/>
      <c r="S577" s="21">
        <f>IF(P577='Menu tendina'!A$5,0,IF(P577='Menu tendina'!A$4,'4. Telecom lire'!N577/2,IF(P577='Menu tendina'!A$3,'4. Telecom lire'!N577,IF(P577='Menu tendina'!A$2,'4. Telecom lire'!M577,0))))</f>
        <v>1.4</v>
      </c>
    </row>
    <row r="578" spans="1:19" x14ac:dyDescent="0.25">
      <c r="A578" s="9" t="s">
        <v>7621</v>
      </c>
      <c r="B578" s="9" t="s">
        <v>4943</v>
      </c>
      <c r="C578" s="11">
        <v>953</v>
      </c>
      <c r="D578" s="11" t="s">
        <v>4385</v>
      </c>
      <c r="E578" s="11">
        <v>568</v>
      </c>
      <c r="F578" s="13">
        <v>10000</v>
      </c>
      <c r="G578" s="14" t="s">
        <v>1901</v>
      </c>
      <c r="H578" s="9" t="s">
        <v>1909</v>
      </c>
      <c r="I578" s="9" t="s">
        <v>1368</v>
      </c>
      <c r="J578" s="9"/>
      <c r="K578" s="11" t="s">
        <v>0</v>
      </c>
      <c r="L578" s="252">
        <v>340</v>
      </c>
      <c r="M578" s="21">
        <v>1.2</v>
      </c>
      <c r="N578" s="21">
        <v>0.4</v>
      </c>
      <c r="P578" s="11" t="s">
        <v>4167</v>
      </c>
      <c r="Q578" s="11"/>
      <c r="S578" s="21">
        <f>IF(P578='Menu tendina'!A$5,0,IF(P578='Menu tendina'!A$4,'4. Telecom lire'!N578/2,IF(P578='Menu tendina'!A$3,'4. Telecom lire'!N578,IF(P578='Menu tendina'!A$2,'4. Telecom lire'!M578,0))))</f>
        <v>1.2</v>
      </c>
    </row>
    <row r="579" spans="1:19" x14ac:dyDescent="0.25">
      <c r="A579" s="9" t="s">
        <v>7621</v>
      </c>
      <c r="B579" s="9" t="s">
        <v>4943</v>
      </c>
      <c r="C579" s="11">
        <v>954</v>
      </c>
      <c r="D579" s="11" t="s">
        <v>4386</v>
      </c>
      <c r="E579" s="11">
        <v>569</v>
      </c>
      <c r="F579" s="13">
        <v>5000</v>
      </c>
      <c r="G579" s="14" t="s">
        <v>1901</v>
      </c>
      <c r="H579" s="9" t="s">
        <v>1910</v>
      </c>
      <c r="I579" s="9" t="s">
        <v>1368</v>
      </c>
      <c r="J579" s="9"/>
      <c r="K579" s="11" t="s">
        <v>0</v>
      </c>
      <c r="L579" s="252">
        <v>2000</v>
      </c>
      <c r="M579" s="21">
        <v>1</v>
      </c>
      <c r="N579" s="21">
        <v>0.2</v>
      </c>
      <c r="P579" s="11" t="s">
        <v>4167</v>
      </c>
      <c r="Q579" s="11"/>
      <c r="S579" s="21">
        <f>IF(P579='Menu tendina'!A$5,0,IF(P579='Menu tendina'!A$4,'4. Telecom lire'!N579/2,IF(P579='Menu tendina'!A$3,'4. Telecom lire'!N579,IF(P579='Menu tendina'!A$2,'4. Telecom lire'!M579,0))))</f>
        <v>1</v>
      </c>
    </row>
    <row r="580" spans="1:19" x14ac:dyDescent="0.25">
      <c r="A580" s="9" t="s">
        <v>7621</v>
      </c>
      <c r="B580" s="9" t="s">
        <v>4943</v>
      </c>
      <c r="C580" s="11">
        <v>955</v>
      </c>
      <c r="D580" s="11" t="s">
        <v>4387</v>
      </c>
      <c r="E580" s="11">
        <v>570</v>
      </c>
      <c r="F580" s="13">
        <v>5000</v>
      </c>
      <c r="G580" s="14" t="s">
        <v>1901</v>
      </c>
      <c r="H580" s="9" t="s">
        <v>1910</v>
      </c>
      <c r="I580" s="9" t="s">
        <v>1782</v>
      </c>
      <c r="J580" s="9"/>
      <c r="K580" s="11" t="s">
        <v>0</v>
      </c>
      <c r="L580" s="252">
        <v>2015</v>
      </c>
      <c r="M580" s="21">
        <v>1</v>
      </c>
      <c r="N580" s="21">
        <v>0.2</v>
      </c>
      <c r="P580" s="11" t="s">
        <v>4167</v>
      </c>
      <c r="Q580" s="11"/>
      <c r="S580" s="21">
        <f>IF(P580='Menu tendina'!A$5,0,IF(P580='Menu tendina'!A$4,'4. Telecom lire'!N580/2,IF(P580='Menu tendina'!A$3,'4. Telecom lire'!N580,IF(P580='Menu tendina'!A$2,'4. Telecom lire'!M580,0))))</f>
        <v>1</v>
      </c>
    </row>
    <row r="581" spans="1:19" x14ac:dyDescent="0.25">
      <c r="A581" s="9" t="s">
        <v>7621</v>
      </c>
      <c r="B581" s="9" t="s">
        <v>4943</v>
      </c>
      <c r="C581" s="11">
        <v>956</v>
      </c>
      <c r="D581" s="11" t="s">
        <v>4388</v>
      </c>
      <c r="E581" s="11">
        <v>571</v>
      </c>
      <c r="F581" s="13">
        <v>5000</v>
      </c>
      <c r="G581" s="14" t="s">
        <v>1901</v>
      </c>
      <c r="H581" s="9" t="s">
        <v>1911</v>
      </c>
      <c r="I581" s="9" t="s">
        <v>1782</v>
      </c>
      <c r="J581" s="9"/>
      <c r="K581" s="11" t="s">
        <v>0</v>
      </c>
      <c r="L581" s="252">
        <v>130</v>
      </c>
      <c r="M581" s="21">
        <v>1.4</v>
      </c>
      <c r="N581" s="21">
        <v>0.6</v>
      </c>
      <c r="P581" s="11" t="s">
        <v>4167</v>
      </c>
      <c r="Q581" s="11"/>
      <c r="S581" s="21">
        <f>IF(P581='Menu tendina'!A$5,0,IF(P581='Menu tendina'!A$4,'4. Telecom lire'!N581/2,IF(P581='Menu tendina'!A$3,'4. Telecom lire'!N581,IF(P581='Menu tendina'!A$2,'4. Telecom lire'!M581,0))))</f>
        <v>1.4</v>
      </c>
    </row>
    <row r="582" spans="1:19" x14ac:dyDescent="0.25">
      <c r="A582" s="9" t="s">
        <v>7621</v>
      </c>
      <c r="B582" s="9" t="s">
        <v>4943</v>
      </c>
      <c r="C582" s="11">
        <v>957</v>
      </c>
      <c r="D582" s="11" t="s">
        <v>4389</v>
      </c>
      <c r="E582" s="11">
        <v>572</v>
      </c>
      <c r="F582" s="13">
        <v>10000</v>
      </c>
      <c r="G582" s="14" t="s">
        <v>1901</v>
      </c>
      <c r="H582" s="9" t="s">
        <v>1912</v>
      </c>
      <c r="I582" s="9" t="s">
        <v>1368</v>
      </c>
      <c r="J582" s="9"/>
      <c r="K582" s="11" t="s">
        <v>0</v>
      </c>
      <c r="L582" s="252">
        <v>340</v>
      </c>
      <c r="M582" s="21">
        <v>1.3</v>
      </c>
      <c r="N582" s="21">
        <v>0.4</v>
      </c>
      <c r="P582" s="11" t="s">
        <v>4167</v>
      </c>
      <c r="Q582" s="11"/>
      <c r="S582" s="21">
        <f>IF(P582='Menu tendina'!A$5,0,IF(P582='Menu tendina'!A$4,'4. Telecom lire'!N582/2,IF(P582='Menu tendina'!A$3,'4. Telecom lire'!N582,IF(P582='Menu tendina'!A$2,'4. Telecom lire'!M582,0))))</f>
        <v>1.3</v>
      </c>
    </row>
    <row r="583" spans="1:19" x14ac:dyDescent="0.25">
      <c r="A583" s="9" t="s">
        <v>7621</v>
      </c>
      <c r="B583" s="9" t="s">
        <v>4943</v>
      </c>
      <c r="C583" s="11">
        <v>958</v>
      </c>
      <c r="D583" s="11" t="s">
        <v>4390</v>
      </c>
      <c r="E583" s="11">
        <v>573</v>
      </c>
      <c r="F583" s="13">
        <v>10000</v>
      </c>
      <c r="G583" s="14" t="s">
        <v>1901</v>
      </c>
      <c r="H583" s="9" t="s">
        <v>1914</v>
      </c>
      <c r="I583" s="9" t="s">
        <v>1782</v>
      </c>
      <c r="J583" s="9"/>
      <c r="K583" s="11" t="s">
        <v>0</v>
      </c>
      <c r="L583" s="252">
        <v>220</v>
      </c>
      <c r="M583" s="21">
        <v>1.3</v>
      </c>
      <c r="N583" s="21">
        <v>0.6</v>
      </c>
      <c r="P583" s="11" t="s">
        <v>4167</v>
      </c>
      <c r="Q583" s="11"/>
      <c r="S583" s="21">
        <f>IF(P583='Menu tendina'!A$5,0,IF(P583='Menu tendina'!A$4,'4. Telecom lire'!N583/2,IF(P583='Menu tendina'!A$3,'4. Telecom lire'!N583,IF(P583='Menu tendina'!A$2,'4. Telecom lire'!M583,0))))</f>
        <v>1.3</v>
      </c>
    </row>
    <row r="584" spans="1:19" x14ac:dyDescent="0.25">
      <c r="A584" s="9" t="s">
        <v>7621</v>
      </c>
      <c r="B584" s="9" t="s">
        <v>4943</v>
      </c>
      <c r="C584" s="11">
        <v>959</v>
      </c>
      <c r="D584" s="11" t="s">
        <v>4391</v>
      </c>
      <c r="E584" s="11">
        <v>574</v>
      </c>
      <c r="F584" s="13">
        <v>15000</v>
      </c>
      <c r="G584" s="14" t="s">
        <v>1901</v>
      </c>
      <c r="H584" s="9" t="s">
        <v>1916</v>
      </c>
      <c r="I584" s="9" t="s">
        <v>112</v>
      </c>
      <c r="J584" s="9"/>
      <c r="K584" s="11" t="s">
        <v>0</v>
      </c>
      <c r="L584" s="252">
        <v>790</v>
      </c>
      <c r="M584" s="21">
        <v>1.2</v>
      </c>
      <c r="N584" s="21">
        <v>0.4</v>
      </c>
      <c r="P584" s="11" t="s">
        <v>4167</v>
      </c>
      <c r="Q584" s="11"/>
      <c r="S584" s="21">
        <f>IF(P584='Menu tendina'!A$5,0,IF(P584='Menu tendina'!A$4,'4. Telecom lire'!N584/2,IF(P584='Menu tendina'!A$3,'4. Telecom lire'!N584,IF(P584='Menu tendina'!A$2,'4. Telecom lire'!M584,0))))</f>
        <v>1.2</v>
      </c>
    </row>
    <row r="585" spans="1:19" x14ac:dyDescent="0.25">
      <c r="A585" s="9" t="s">
        <v>7621</v>
      </c>
      <c r="B585" s="9" t="s">
        <v>4943</v>
      </c>
      <c r="C585" s="11">
        <v>960</v>
      </c>
      <c r="D585" s="11" t="s">
        <v>4392</v>
      </c>
      <c r="E585" s="11">
        <v>575</v>
      </c>
      <c r="F585" s="13">
        <v>10000</v>
      </c>
      <c r="G585" s="14" t="s">
        <v>1901</v>
      </c>
      <c r="H585" s="9" t="s">
        <v>1917</v>
      </c>
      <c r="I585" s="9" t="s">
        <v>1368</v>
      </c>
      <c r="J585" s="9"/>
      <c r="K585" s="11" t="s">
        <v>0</v>
      </c>
      <c r="L585" s="252">
        <v>405</v>
      </c>
      <c r="M585" s="21">
        <v>1.3</v>
      </c>
      <c r="N585" s="21">
        <v>0.4</v>
      </c>
      <c r="P585" s="11" t="s">
        <v>4167</v>
      </c>
      <c r="Q585" s="11"/>
      <c r="S585" s="21">
        <f>IF(P585='Menu tendina'!A$5,0,IF(P585='Menu tendina'!A$4,'4. Telecom lire'!N585/2,IF(P585='Menu tendina'!A$3,'4. Telecom lire'!N585,IF(P585='Menu tendina'!A$2,'4. Telecom lire'!M585,0))))</f>
        <v>1.3</v>
      </c>
    </row>
    <row r="586" spans="1:19" x14ac:dyDescent="0.25">
      <c r="A586" s="9" t="s">
        <v>7621</v>
      </c>
      <c r="B586" s="9" t="s">
        <v>4943</v>
      </c>
      <c r="C586" s="11">
        <v>961</v>
      </c>
      <c r="D586" s="11" t="s">
        <v>4393</v>
      </c>
      <c r="E586" s="11">
        <v>577</v>
      </c>
      <c r="F586" s="13">
        <v>10000</v>
      </c>
      <c r="G586" s="14" t="s">
        <v>1901</v>
      </c>
      <c r="H586" s="9" t="s">
        <v>1918</v>
      </c>
      <c r="I586" s="9" t="s">
        <v>1368</v>
      </c>
      <c r="J586" s="9"/>
      <c r="K586" s="11" t="s">
        <v>0</v>
      </c>
      <c r="L586" s="252">
        <v>1000</v>
      </c>
      <c r="M586" s="21">
        <v>1</v>
      </c>
      <c r="N586" s="21">
        <v>0.2</v>
      </c>
      <c r="P586" s="11" t="s">
        <v>4167</v>
      </c>
      <c r="Q586" s="11"/>
      <c r="S586" s="21">
        <f>IF(P586='Menu tendina'!A$5,0,IF(P586='Menu tendina'!A$4,'4. Telecom lire'!N586/2,IF(P586='Menu tendina'!A$3,'4. Telecom lire'!N586,IF(P586='Menu tendina'!A$2,'4. Telecom lire'!M586,0))))</f>
        <v>1</v>
      </c>
    </row>
    <row r="587" spans="1:19" x14ac:dyDescent="0.25">
      <c r="A587" s="9" t="s">
        <v>7621</v>
      </c>
      <c r="B587" s="9" t="s">
        <v>4943</v>
      </c>
      <c r="C587" s="11">
        <v>962</v>
      </c>
      <c r="D587" s="11" t="s">
        <v>4394</v>
      </c>
      <c r="E587" s="11">
        <v>576</v>
      </c>
      <c r="F587" s="13">
        <v>10000</v>
      </c>
      <c r="G587" s="14" t="s">
        <v>1901</v>
      </c>
      <c r="H587" s="9" t="s">
        <v>1920</v>
      </c>
      <c r="I587" s="9" t="s">
        <v>1368</v>
      </c>
      <c r="J587" s="9"/>
      <c r="K587" s="11" t="s">
        <v>0</v>
      </c>
      <c r="L587" s="252">
        <v>985</v>
      </c>
      <c r="M587" s="21">
        <v>1.2</v>
      </c>
      <c r="N587" s="21">
        <v>0.4</v>
      </c>
      <c r="P587" s="11" t="s">
        <v>4167</v>
      </c>
      <c r="Q587" s="11"/>
      <c r="S587" s="21">
        <f>IF(P587='Menu tendina'!A$5,0,IF(P587='Menu tendina'!A$4,'4. Telecom lire'!N587/2,IF(P587='Menu tendina'!A$3,'4. Telecom lire'!N587,IF(P587='Menu tendina'!A$2,'4. Telecom lire'!M587,0))))</f>
        <v>1.2</v>
      </c>
    </row>
    <row r="588" spans="1:19" x14ac:dyDescent="0.25">
      <c r="A588" s="9" t="s">
        <v>7621</v>
      </c>
      <c r="B588" s="9" t="s">
        <v>4943</v>
      </c>
      <c r="C588" s="11">
        <v>963</v>
      </c>
      <c r="D588" s="11" t="s">
        <v>4395</v>
      </c>
      <c r="E588" s="11">
        <v>594</v>
      </c>
      <c r="F588" s="13">
        <v>5000</v>
      </c>
      <c r="G588" s="14" t="s">
        <v>1901</v>
      </c>
      <c r="H588" s="9" t="s">
        <v>1922</v>
      </c>
      <c r="I588" s="9" t="s">
        <v>1782</v>
      </c>
      <c r="J588" s="9"/>
      <c r="K588" s="11" t="s">
        <v>0</v>
      </c>
      <c r="L588" s="252">
        <v>90</v>
      </c>
      <c r="M588" s="21">
        <v>1.5</v>
      </c>
      <c r="N588" s="21">
        <v>0.6</v>
      </c>
      <c r="P588" s="11" t="s">
        <v>4167</v>
      </c>
      <c r="Q588" s="11"/>
      <c r="S588" s="21">
        <f>IF(P588='Menu tendina'!A$5,0,IF(P588='Menu tendina'!A$4,'4. Telecom lire'!N588/2,IF(P588='Menu tendina'!A$3,'4. Telecom lire'!N588,IF(P588='Menu tendina'!A$2,'4. Telecom lire'!M588,0))))</f>
        <v>1.5</v>
      </c>
    </row>
    <row r="589" spans="1:19" x14ac:dyDescent="0.25">
      <c r="A589" s="9" t="s">
        <v>7621</v>
      </c>
      <c r="B589" s="9" t="s">
        <v>4943</v>
      </c>
      <c r="C589" s="11">
        <v>964</v>
      </c>
      <c r="D589" s="11" t="s">
        <v>4396</v>
      </c>
      <c r="E589" s="11">
        <v>595</v>
      </c>
      <c r="F589" s="13">
        <v>5000</v>
      </c>
      <c r="G589" s="14" t="s">
        <v>1901</v>
      </c>
      <c r="H589" s="9" t="s">
        <v>1923</v>
      </c>
      <c r="I589" s="9" t="s">
        <v>1368</v>
      </c>
      <c r="J589" s="9"/>
      <c r="K589" s="11" t="s">
        <v>0</v>
      </c>
      <c r="L589" s="252">
        <v>175</v>
      </c>
      <c r="M589" s="21">
        <v>1.3</v>
      </c>
      <c r="N589" s="21">
        <v>0.6</v>
      </c>
      <c r="P589" s="11" t="s">
        <v>4167</v>
      </c>
      <c r="Q589" s="11"/>
      <c r="S589" s="21">
        <f>IF(P589='Menu tendina'!A$5,0,IF(P589='Menu tendina'!A$4,'4. Telecom lire'!N589/2,IF(P589='Menu tendina'!A$3,'4. Telecom lire'!N589,IF(P589='Menu tendina'!A$2,'4. Telecom lire'!M589,0))))</f>
        <v>1.3</v>
      </c>
    </row>
    <row r="590" spans="1:19" x14ac:dyDescent="0.25">
      <c r="A590" s="9" t="s">
        <v>7621</v>
      </c>
      <c r="B590" s="9" t="s">
        <v>4943</v>
      </c>
      <c r="C590" s="11">
        <v>965</v>
      </c>
      <c r="D590" s="11" t="s">
        <v>4397</v>
      </c>
      <c r="E590" s="11">
        <v>593</v>
      </c>
      <c r="F590" s="13">
        <v>5000</v>
      </c>
      <c r="G590" s="14" t="s">
        <v>1901</v>
      </c>
      <c r="H590" s="9" t="s">
        <v>1925</v>
      </c>
      <c r="I590" s="9" t="s">
        <v>1782</v>
      </c>
      <c r="J590" s="9"/>
      <c r="K590" s="11" t="s">
        <v>0</v>
      </c>
      <c r="L590" s="252">
        <v>5000</v>
      </c>
      <c r="M590" s="21">
        <v>2</v>
      </c>
      <c r="N590" s="21">
        <v>0.2</v>
      </c>
      <c r="P590" s="11" t="s">
        <v>4167</v>
      </c>
      <c r="Q590" s="11"/>
      <c r="S590" s="21">
        <f>IF(P590='Menu tendina'!A$5,0,IF(P590='Menu tendina'!A$4,'4. Telecom lire'!N590/2,IF(P590='Menu tendina'!A$3,'4. Telecom lire'!N590,IF(P590='Menu tendina'!A$2,'4. Telecom lire'!M590,0))))</f>
        <v>2</v>
      </c>
    </row>
    <row r="591" spans="1:19" x14ac:dyDescent="0.25">
      <c r="A591" s="9" t="s">
        <v>7621</v>
      </c>
      <c r="B591" s="9" t="s">
        <v>4943</v>
      </c>
      <c r="C591" s="11">
        <v>966</v>
      </c>
      <c r="D591" s="11" t="s">
        <v>4398</v>
      </c>
      <c r="E591" s="11">
        <v>587</v>
      </c>
      <c r="F591" s="13">
        <v>5000</v>
      </c>
      <c r="G591" s="14" t="s">
        <v>1901</v>
      </c>
      <c r="H591" s="9" t="s">
        <v>1926</v>
      </c>
      <c r="I591" s="9" t="s">
        <v>112</v>
      </c>
      <c r="J591" s="9"/>
      <c r="K591" s="11" t="s">
        <v>0</v>
      </c>
      <c r="L591" s="252">
        <v>80</v>
      </c>
      <c r="M591" s="21">
        <v>1.7</v>
      </c>
      <c r="N591" s="21">
        <v>1.2</v>
      </c>
      <c r="P591" s="11" t="s">
        <v>4167</v>
      </c>
      <c r="Q591" s="11"/>
      <c r="S591" s="21">
        <f>IF(P591='Menu tendina'!A$5,0,IF(P591='Menu tendina'!A$4,'4. Telecom lire'!N591/2,IF(P591='Menu tendina'!A$3,'4. Telecom lire'!N591,IF(P591='Menu tendina'!A$2,'4. Telecom lire'!M591,0))))</f>
        <v>1.7</v>
      </c>
    </row>
    <row r="592" spans="1:19" x14ac:dyDescent="0.25">
      <c r="A592" s="9" t="s">
        <v>7621</v>
      </c>
      <c r="B592" s="9" t="s">
        <v>4943</v>
      </c>
      <c r="C592" s="11">
        <v>967</v>
      </c>
      <c r="D592" s="11" t="s">
        <v>4399</v>
      </c>
      <c r="E592" s="11">
        <v>588</v>
      </c>
      <c r="F592" s="13">
        <v>5000</v>
      </c>
      <c r="G592" s="14" t="s">
        <v>1901</v>
      </c>
      <c r="H592" s="9" t="s">
        <v>1928</v>
      </c>
      <c r="I592" s="9" t="s">
        <v>112</v>
      </c>
      <c r="J592" s="9"/>
      <c r="K592" s="11" t="s">
        <v>0</v>
      </c>
      <c r="L592" s="252">
        <v>80</v>
      </c>
      <c r="M592" s="21">
        <v>1.7</v>
      </c>
      <c r="N592" s="21">
        <v>1.2</v>
      </c>
      <c r="P592" s="11" t="s">
        <v>4167</v>
      </c>
      <c r="Q592" s="11"/>
      <c r="S592" s="21">
        <f>IF(P592='Menu tendina'!A$5,0,IF(P592='Menu tendina'!A$4,'4. Telecom lire'!N592/2,IF(P592='Menu tendina'!A$3,'4. Telecom lire'!N592,IF(P592='Menu tendina'!A$2,'4. Telecom lire'!M592,0))))</f>
        <v>1.7</v>
      </c>
    </row>
    <row r="593" spans="1:19" x14ac:dyDescent="0.25">
      <c r="A593" s="9" t="s">
        <v>7621</v>
      </c>
      <c r="B593" s="9" t="s">
        <v>4943</v>
      </c>
      <c r="C593" s="11">
        <v>968</v>
      </c>
      <c r="D593" s="11" t="s">
        <v>4400</v>
      </c>
      <c r="E593" s="11">
        <v>585</v>
      </c>
      <c r="F593" s="13">
        <v>5000</v>
      </c>
      <c r="G593" s="14" t="s">
        <v>1901</v>
      </c>
      <c r="H593" s="9" t="s">
        <v>1929</v>
      </c>
      <c r="I593" s="9" t="s">
        <v>112</v>
      </c>
      <c r="J593" s="9"/>
      <c r="K593" s="11" t="s">
        <v>0</v>
      </c>
      <c r="L593" s="252">
        <v>80</v>
      </c>
      <c r="M593" s="21">
        <v>1.7</v>
      </c>
      <c r="N593" s="21">
        <v>1.2</v>
      </c>
      <c r="P593" s="11" t="s">
        <v>4167</v>
      </c>
      <c r="Q593" s="11"/>
      <c r="S593" s="21">
        <f>IF(P593='Menu tendina'!A$5,0,IF(P593='Menu tendina'!A$4,'4. Telecom lire'!N593/2,IF(P593='Menu tendina'!A$3,'4. Telecom lire'!N593,IF(P593='Menu tendina'!A$2,'4. Telecom lire'!M593,0))))</f>
        <v>1.7</v>
      </c>
    </row>
    <row r="594" spans="1:19" x14ac:dyDescent="0.25">
      <c r="A594" s="9" t="s">
        <v>7621</v>
      </c>
      <c r="B594" s="9" t="s">
        <v>4943</v>
      </c>
      <c r="C594" s="11">
        <v>969</v>
      </c>
      <c r="D594" s="11" t="s">
        <v>4401</v>
      </c>
      <c r="E594" s="11">
        <v>586</v>
      </c>
      <c r="F594" s="13">
        <v>5000</v>
      </c>
      <c r="G594" s="14" t="s">
        <v>1901</v>
      </c>
      <c r="H594" s="9" t="s">
        <v>1930</v>
      </c>
      <c r="I594" s="9" t="s">
        <v>112</v>
      </c>
      <c r="J594" s="9"/>
      <c r="K594" s="11" t="s">
        <v>0</v>
      </c>
      <c r="L594" s="252">
        <v>80</v>
      </c>
      <c r="M594" s="21">
        <v>1.7</v>
      </c>
      <c r="N594" s="21">
        <v>1.2</v>
      </c>
      <c r="P594" s="11" t="s">
        <v>4167</v>
      </c>
      <c r="Q594" s="11"/>
      <c r="S594" s="21">
        <f>IF(P594='Menu tendina'!A$5,0,IF(P594='Menu tendina'!A$4,'4. Telecom lire'!N594/2,IF(P594='Menu tendina'!A$3,'4. Telecom lire'!N594,IF(P594='Menu tendina'!A$2,'4. Telecom lire'!M594,0))))</f>
        <v>1.7</v>
      </c>
    </row>
    <row r="595" spans="1:19" x14ac:dyDescent="0.25">
      <c r="A595" s="9" t="s">
        <v>7621</v>
      </c>
      <c r="B595" s="9" t="s">
        <v>4943</v>
      </c>
      <c r="C595" s="11">
        <v>970</v>
      </c>
      <c r="D595" s="11" t="s">
        <v>4402</v>
      </c>
      <c r="E595" s="11">
        <v>589</v>
      </c>
      <c r="F595" s="13">
        <v>5000</v>
      </c>
      <c r="G595" s="14" t="s">
        <v>1901</v>
      </c>
      <c r="H595" s="9" t="s">
        <v>1931</v>
      </c>
      <c r="I595" s="9" t="s">
        <v>112</v>
      </c>
      <c r="J595" s="9"/>
      <c r="K595" s="11" t="s">
        <v>0</v>
      </c>
      <c r="L595" s="252">
        <v>80</v>
      </c>
      <c r="M595" s="21">
        <v>1.7</v>
      </c>
      <c r="N595" s="21">
        <v>1.2</v>
      </c>
      <c r="P595" s="11" t="s">
        <v>4167</v>
      </c>
      <c r="Q595" s="11"/>
      <c r="S595" s="21">
        <f>IF(P595='Menu tendina'!A$5,0,IF(P595='Menu tendina'!A$4,'4. Telecom lire'!N595/2,IF(P595='Menu tendina'!A$3,'4. Telecom lire'!N595,IF(P595='Menu tendina'!A$2,'4. Telecom lire'!M595,0))))</f>
        <v>1.7</v>
      </c>
    </row>
    <row r="596" spans="1:19" x14ac:dyDescent="0.25">
      <c r="A596" s="9" t="s">
        <v>7621</v>
      </c>
      <c r="B596" s="9" t="s">
        <v>4943</v>
      </c>
      <c r="C596" s="11">
        <v>971</v>
      </c>
      <c r="D596" s="11" t="s">
        <v>4403</v>
      </c>
      <c r="E596" s="11">
        <v>590</v>
      </c>
      <c r="F596" s="13">
        <v>5000</v>
      </c>
      <c r="G596" s="14" t="s">
        <v>1901</v>
      </c>
      <c r="H596" s="9" t="s">
        <v>1932</v>
      </c>
      <c r="I596" s="9" t="s">
        <v>112</v>
      </c>
      <c r="J596" s="9"/>
      <c r="K596" s="11" t="s">
        <v>0</v>
      </c>
      <c r="L596" s="252">
        <v>80</v>
      </c>
      <c r="M596" s="21">
        <v>1.7</v>
      </c>
      <c r="N596" s="21">
        <v>1.2</v>
      </c>
      <c r="P596" s="11" t="s">
        <v>4167</v>
      </c>
      <c r="Q596" s="11"/>
      <c r="S596" s="21">
        <f>IF(P596='Menu tendina'!A$5,0,IF(P596='Menu tendina'!A$4,'4. Telecom lire'!N596/2,IF(P596='Menu tendina'!A$3,'4. Telecom lire'!N596,IF(P596='Menu tendina'!A$2,'4. Telecom lire'!M596,0))))</f>
        <v>1.7</v>
      </c>
    </row>
    <row r="597" spans="1:19" x14ac:dyDescent="0.25">
      <c r="A597" s="9" t="s">
        <v>7621</v>
      </c>
      <c r="B597" s="9" t="s">
        <v>4943</v>
      </c>
      <c r="C597" s="11">
        <v>972</v>
      </c>
      <c r="D597" s="11" t="s">
        <v>4404</v>
      </c>
      <c r="E597" s="11">
        <v>591</v>
      </c>
      <c r="F597" s="13">
        <v>5000</v>
      </c>
      <c r="G597" s="14" t="s">
        <v>1901</v>
      </c>
      <c r="H597" s="9" t="s">
        <v>1933</v>
      </c>
      <c r="I597" s="9" t="s">
        <v>112</v>
      </c>
      <c r="J597" s="9"/>
      <c r="K597" s="11" t="s">
        <v>0</v>
      </c>
      <c r="L597" s="252">
        <v>80</v>
      </c>
      <c r="M597" s="21">
        <v>1.7</v>
      </c>
      <c r="N597" s="21">
        <v>1.2</v>
      </c>
      <c r="P597" s="11" t="s">
        <v>4167</v>
      </c>
      <c r="Q597" s="11"/>
      <c r="S597" s="21">
        <f>IF(P597='Menu tendina'!A$5,0,IF(P597='Menu tendina'!A$4,'4. Telecom lire'!N597/2,IF(P597='Menu tendina'!A$3,'4. Telecom lire'!N597,IF(P597='Menu tendina'!A$2,'4. Telecom lire'!M597,0))))</f>
        <v>1.7</v>
      </c>
    </row>
    <row r="598" spans="1:19" x14ac:dyDescent="0.25">
      <c r="A598" s="9" t="s">
        <v>7621</v>
      </c>
      <c r="B598" s="9" t="s">
        <v>4943</v>
      </c>
      <c r="C598" s="11">
        <v>973</v>
      </c>
      <c r="D598" s="11" t="s">
        <v>4405</v>
      </c>
      <c r="E598" s="11">
        <v>592</v>
      </c>
      <c r="F598" s="13">
        <v>5000</v>
      </c>
      <c r="G598" s="14" t="s">
        <v>1901</v>
      </c>
      <c r="H598" s="9" t="s">
        <v>1934</v>
      </c>
      <c r="I598" s="9" t="s">
        <v>112</v>
      </c>
      <c r="J598" s="9"/>
      <c r="K598" s="11" t="s">
        <v>0</v>
      </c>
      <c r="L598" s="252">
        <v>80</v>
      </c>
      <c r="M598" s="21">
        <v>1.7</v>
      </c>
      <c r="N598" s="21">
        <v>1.2</v>
      </c>
      <c r="P598" s="11" t="s">
        <v>4167</v>
      </c>
      <c r="Q598" s="11"/>
      <c r="S598" s="21">
        <f>IF(P598='Menu tendina'!A$5,0,IF(P598='Menu tendina'!A$4,'4. Telecom lire'!N598/2,IF(P598='Menu tendina'!A$3,'4. Telecom lire'!N598,IF(P598='Menu tendina'!A$2,'4. Telecom lire'!M598,0))))</f>
        <v>1.7</v>
      </c>
    </row>
    <row r="599" spans="1:19" x14ac:dyDescent="0.25">
      <c r="A599" s="9" t="s">
        <v>7621</v>
      </c>
      <c r="B599" s="9" t="s">
        <v>4943</v>
      </c>
      <c r="C599" s="11">
        <v>974</v>
      </c>
      <c r="D599" s="11" t="s">
        <v>4406</v>
      </c>
      <c r="E599" s="11">
        <v>596</v>
      </c>
      <c r="F599" s="13">
        <v>5000</v>
      </c>
      <c r="G599" s="14" t="s">
        <v>1901</v>
      </c>
      <c r="H599" s="9" t="s">
        <v>1935</v>
      </c>
      <c r="I599" s="9" t="s">
        <v>1368</v>
      </c>
      <c r="J599" s="9"/>
      <c r="K599" s="11" t="s">
        <v>0</v>
      </c>
      <c r="L599" s="252">
        <v>75</v>
      </c>
      <c r="M599" s="21">
        <v>1.5</v>
      </c>
      <c r="N599" s="21">
        <v>0.8</v>
      </c>
      <c r="P599" s="11" t="s">
        <v>4167</v>
      </c>
      <c r="Q599" s="11"/>
      <c r="S599" s="21">
        <f>IF(P599='Menu tendina'!A$5,0,IF(P599='Menu tendina'!A$4,'4. Telecom lire'!N599/2,IF(P599='Menu tendina'!A$3,'4. Telecom lire'!N599,IF(P599='Menu tendina'!A$2,'4. Telecom lire'!M599,0))))</f>
        <v>1.5</v>
      </c>
    </row>
    <row r="600" spans="1:19" x14ac:dyDescent="0.25">
      <c r="A600" s="9" t="s">
        <v>7621</v>
      </c>
      <c r="B600" s="9" t="s">
        <v>4943</v>
      </c>
      <c r="C600" s="11">
        <v>975</v>
      </c>
      <c r="D600" s="11" t="s">
        <v>4407</v>
      </c>
      <c r="E600" s="11">
        <v>597</v>
      </c>
      <c r="F600" s="13">
        <v>5000</v>
      </c>
      <c r="G600" s="14" t="s">
        <v>1901</v>
      </c>
      <c r="H600" s="9" t="s">
        <v>1936</v>
      </c>
      <c r="I600" s="9" t="s">
        <v>1782</v>
      </c>
      <c r="J600" s="9"/>
      <c r="K600" s="11" t="s">
        <v>0</v>
      </c>
      <c r="L600" s="252">
        <v>5000</v>
      </c>
      <c r="M600" s="21">
        <v>1</v>
      </c>
      <c r="N600" s="21">
        <v>0.2</v>
      </c>
      <c r="P600" s="11" t="s">
        <v>4167</v>
      </c>
      <c r="Q600" s="11"/>
      <c r="S600" s="21">
        <f>IF(P600='Menu tendina'!A$5,0,IF(P600='Menu tendina'!A$4,'4. Telecom lire'!N600/2,IF(P600='Menu tendina'!A$3,'4. Telecom lire'!N600,IF(P600='Menu tendina'!A$2,'4. Telecom lire'!M600,0))))</f>
        <v>1</v>
      </c>
    </row>
    <row r="601" spans="1:19" x14ac:dyDescent="0.25">
      <c r="A601" s="9" t="s">
        <v>7621</v>
      </c>
      <c r="B601" s="9" t="s">
        <v>4943</v>
      </c>
      <c r="C601" s="11">
        <v>976</v>
      </c>
      <c r="D601" s="11" t="s">
        <v>4408</v>
      </c>
      <c r="E601" s="11">
        <v>606</v>
      </c>
      <c r="F601" s="13">
        <v>10000</v>
      </c>
      <c r="G601" s="14" t="s">
        <v>1901</v>
      </c>
      <c r="H601" s="9" t="s">
        <v>1937</v>
      </c>
      <c r="I601" s="9" t="s">
        <v>112</v>
      </c>
      <c r="J601" s="9"/>
      <c r="K601" s="11" t="s">
        <v>0</v>
      </c>
      <c r="L601" s="252">
        <v>405</v>
      </c>
      <c r="M601" s="21">
        <v>1.3</v>
      </c>
      <c r="N601" s="21">
        <v>0.4</v>
      </c>
      <c r="P601" s="11" t="s">
        <v>4167</v>
      </c>
      <c r="Q601" s="11"/>
      <c r="S601" s="21">
        <f>IF(P601='Menu tendina'!A$5,0,IF(P601='Menu tendina'!A$4,'4. Telecom lire'!N601/2,IF(P601='Menu tendina'!A$3,'4. Telecom lire'!N601,IF(P601='Menu tendina'!A$2,'4. Telecom lire'!M601,0))))</f>
        <v>1.3</v>
      </c>
    </row>
    <row r="602" spans="1:19" x14ac:dyDescent="0.25">
      <c r="A602" s="9" t="s">
        <v>7621</v>
      </c>
      <c r="B602" s="9" t="s">
        <v>4943</v>
      </c>
      <c r="C602" s="11">
        <v>977</v>
      </c>
      <c r="D602" s="11" t="s">
        <v>4409</v>
      </c>
      <c r="E602" s="11">
        <v>598</v>
      </c>
      <c r="F602" s="13">
        <v>10000</v>
      </c>
      <c r="G602" s="14" t="s">
        <v>1901</v>
      </c>
      <c r="H602" s="9" t="s">
        <v>1939</v>
      </c>
      <c r="I602" s="9" t="s">
        <v>112</v>
      </c>
      <c r="J602" s="9"/>
      <c r="K602" s="11" t="s">
        <v>0</v>
      </c>
      <c r="L602" s="252">
        <v>285</v>
      </c>
      <c r="M602" s="21">
        <v>1.5</v>
      </c>
      <c r="N602" s="21">
        <v>0.6</v>
      </c>
      <c r="P602" s="11" t="s">
        <v>4167</v>
      </c>
      <c r="Q602" s="11"/>
      <c r="S602" s="21">
        <f>IF(P602='Menu tendina'!A$5,0,IF(P602='Menu tendina'!A$4,'4. Telecom lire'!N602/2,IF(P602='Menu tendina'!A$3,'4. Telecom lire'!N602,IF(P602='Menu tendina'!A$2,'4. Telecom lire'!M602,0))))</f>
        <v>1.5</v>
      </c>
    </row>
    <row r="603" spans="1:19" x14ac:dyDescent="0.25">
      <c r="A603" s="9" t="s">
        <v>7621</v>
      </c>
      <c r="B603" s="9" t="s">
        <v>4943</v>
      </c>
      <c r="C603" s="11">
        <v>978</v>
      </c>
      <c r="D603" s="11" t="s">
        <v>4410</v>
      </c>
      <c r="E603" s="11">
        <v>599</v>
      </c>
      <c r="F603" s="13">
        <v>10000</v>
      </c>
      <c r="G603" s="14" t="s">
        <v>1901</v>
      </c>
      <c r="H603" s="9" t="s">
        <v>1941</v>
      </c>
      <c r="I603" s="9" t="s">
        <v>112</v>
      </c>
      <c r="J603" s="9"/>
      <c r="K603" s="11" t="s">
        <v>0</v>
      </c>
      <c r="L603" s="252">
        <v>385</v>
      </c>
      <c r="M603" s="21">
        <v>1.3</v>
      </c>
      <c r="N603" s="21">
        <v>0.4</v>
      </c>
      <c r="P603" s="11" t="s">
        <v>4167</v>
      </c>
      <c r="Q603" s="11"/>
      <c r="S603" s="21">
        <f>IF(P603='Menu tendina'!A$5,0,IF(P603='Menu tendina'!A$4,'4. Telecom lire'!N603/2,IF(P603='Menu tendina'!A$3,'4. Telecom lire'!N603,IF(P603='Menu tendina'!A$2,'4. Telecom lire'!M603,0))))</f>
        <v>1.3</v>
      </c>
    </row>
    <row r="604" spans="1:19" x14ac:dyDescent="0.25">
      <c r="A604" s="9" t="s">
        <v>7621</v>
      </c>
      <c r="B604" s="9" t="s">
        <v>4943</v>
      </c>
      <c r="C604" s="11">
        <v>979</v>
      </c>
      <c r="D604" s="11" t="s">
        <v>4411</v>
      </c>
      <c r="E604" s="11">
        <v>600</v>
      </c>
      <c r="F604" s="13">
        <v>10000</v>
      </c>
      <c r="G604" s="14" t="s">
        <v>1901</v>
      </c>
      <c r="H604" s="9" t="s">
        <v>1942</v>
      </c>
      <c r="I604" s="9" t="s">
        <v>1782</v>
      </c>
      <c r="J604" s="9"/>
      <c r="K604" s="11" t="s">
        <v>0</v>
      </c>
      <c r="L604" s="252">
        <v>535</v>
      </c>
      <c r="M604" s="21">
        <v>1.3</v>
      </c>
      <c r="N604" s="21">
        <v>0.4</v>
      </c>
      <c r="P604" s="11" t="s">
        <v>4167</v>
      </c>
      <c r="Q604" s="11"/>
      <c r="S604" s="21">
        <f>IF(P604='Menu tendina'!A$5,0,IF(P604='Menu tendina'!A$4,'4. Telecom lire'!N604/2,IF(P604='Menu tendina'!A$3,'4. Telecom lire'!N604,IF(P604='Menu tendina'!A$2,'4. Telecom lire'!M604,0))))</f>
        <v>1.3</v>
      </c>
    </row>
    <row r="605" spans="1:19" x14ac:dyDescent="0.25">
      <c r="A605" s="9" t="s">
        <v>7621</v>
      </c>
      <c r="B605" s="9" t="s">
        <v>4943</v>
      </c>
      <c r="C605" s="11">
        <v>980</v>
      </c>
      <c r="D605" s="11" t="s">
        <v>4412</v>
      </c>
      <c r="E605" s="11">
        <v>376</v>
      </c>
      <c r="F605" s="13">
        <v>10000</v>
      </c>
      <c r="G605" s="14" t="s">
        <v>1901</v>
      </c>
      <c r="H605" s="9" t="s">
        <v>1644</v>
      </c>
      <c r="I605" s="9" t="s">
        <v>1368</v>
      </c>
      <c r="J605" s="9"/>
      <c r="K605" s="11" t="s">
        <v>0</v>
      </c>
      <c r="L605" s="252">
        <v>340</v>
      </c>
      <c r="M605" s="21">
        <v>1.3</v>
      </c>
      <c r="N605" s="21">
        <v>0.6</v>
      </c>
      <c r="P605" s="11" t="s">
        <v>4167</v>
      </c>
      <c r="Q605" s="11"/>
      <c r="S605" s="21">
        <f>IF(P605='Menu tendina'!A$5,0,IF(P605='Menu tendina'!A$4,'4. Telecom lire'!N605/2,IF(P605='Menu tendina'!A$3,'4. Telecom lire'!N605,IF(P605='Menu tendina'!A$2,'4. Telecom lire'!M605,0))))</f>
        <v>1.3</v>
      </c>
    </row>
    <row r="606" spans="1:19" x14ac:dyDescent="0.25">
      <c r="A606" s="9" t="s">
        <v>7621</v>
      </c>
      <c r="B606" s="9" t="s">
        <v>4943</v>
      </c>
      <c r="C606" s="11">
        <v>981</v>
      </c>
      <c r="D606" s="11" t="s">
        <v>4413</v>
      </c>
      <c r="E606" s="11">
        <v>377</v>
      </c>
      <c r="F606" s="13">
        <v>10000</v>
      </c>
      <c r="G606" s="14" t="s">
        <v>1901</v>
      </c>
      <c r="H606" s="9" t="s">
        <v>1669</v>
      </c>
      <c r="I606" s="9" t="s">
        <v>112</v>
      </c>
      <c r="J606" s="9"/>
      <c r="K606" s="11" t="s">
        <v>0</v>
      </c>
      <c r="L606" s="252">
        <v>405</v>
      </c>
      <c r="M606" s="21">
        <v>1.3</v>
      </c>
      <c r="N606" s="21">
        <v>0.4</v>
      </c>
      <c r="P606" s="11" t="s">
        <v>4167</v>
      </c>
      <c r="Q606" s="11"/>
      <c r="S606" s="21">
        <f>IF(P606='Menu tendina'!A$5,0,IF(P606='Menu tendina'!A$4,'4. Telecom lire'!N606/2,IF(P606='Menu tendina'!A$3,'4. Telecom lire'!N606,IF(P606='Menu tendina'!A$2,'4. Telecom lire'!M606,0))))</f>
        <v>1.3</v>
      </c>
    </row>
    <row r="607" spans="1:19" x14ac:dyDescent="0.25">
      <c r="A607" s="9" t="s">
        <v>7621</v>
      </c>
      <c r="B607" s="9" t="s">
        <v>4943</v>
      </c>
      <c r="C607" s="11">
        <v>982</v>
      </c>
      <c r="D607" s="11" t="s">
        <v>4414</v>
      </c>
      <c r="E607" s="11">
        <v>378</v>
      </c>
      <c r="F607" s="13">
        <v>10000</v>
      </c>
      <c r="G607" s="14" t="s">
        <v>1901</v>
      </c>
      <c r="H607" s="9" t="s">
        <v>1668</v>
      </c>
      <c r="I607" s="9" t="s">
        <v>1368</v>
      </c>
      <c r="J607" s="9"/>
      <c r="K607" s="11" t="s">
        <v>0</v>
      </c>
      <c r="L607" s="252">
        <v>440</v>
      </c>
      <c r="M607" s="21">
        <v>1.3</v>
      </c>
      <c r="N607" s="21">
        <v>0.4</v>
      </c>
      <c r="P607" s="11" t="s">
        <v>4167</v>
      </c>
      <c r="Q607" s="11"/>
      <c r="S607" s="21">
        <f>IF(P607='Menu tendina'!A$5,0,IF(P607='Menu tendina'!A$4,'4. Telecom lire'!N607/2,IF(P607='Menu tendina'!A$3,'4. Telecom lire'!N607,IF(P607='Menu tendina'!A$2,'4. Telecom lire'!M607,0))))</f>
        <v>1.3</v>
      </c>
    </row>
    <row r="608" spans="1:19" x14ac:dyDescent="0.25">
      <c r="A608" s="9" t="s">
        <v>7621</v>
      </c>
      <c r="B608" s="9" t="s">
        <v>4943</v>
      </c>
      <c r="C608" s="11">
        <v>983</v>
      </c>
      <c r="D608" s="11" t="s">
        <v>4415</v>
      </c>
      <c r="E608" s="11">
        <v>622</v>
      </c>
      <c r="F608" s="13">
        <v>5000</v>
      </c>
      <c r="G608" s="14" t="s">
        <v>1901</v>
      </c>
      <c r="H608" s="9" t="s">
        <v>1945</v>
      </c>
      <c r="I608" s="9" t="s">
        <v>1782</v>
      </c>
      <c r="J608" s="9"/>
      <c r="K608" s="11" t="s">
        <v>0</v>
      </c>
      <c r="L608" s="252">
        <v>5000</v>
      </c>
      <c r="M608" s="21">
        <v>1.5</v>
      </c>
      <c r="N608" s="21">
        <v>0.2</v>
      </c>
      <c r="P608" s="11" t="s">
        <v>4167</v>
      </c>
      <c r="Q608" s="11"/>
      <c r="S608" s="21">
        <f>IF(P608='Menu tendina'!A$5,0,IF(P608='Menu tendina'!A$4,'4. Telecom lire'!N608/2,IF(P608='Menu tendina'!A$3,'4. Telecom lire'!N608,IF(P608='Menu tendina'!A$2,'4. Telecom lire'!M608,0))))</f>
        <v>1.5</v>
      </c>
    </row>
    <row r="609" spans="1:19" x14ac:dyDescent="0.25">
      <c r="A609" s="9" t="s">
        <v>7621</v>
      </c>
      <c r="B609" s="9" t="s">
        <v>4943</v>
      </c>
      <c r="C609" s="11">
        <v>984</v>
      </c>
      <c r="D609" s="11" t="s">
        <v>4416</v>
      </c>
      <c r="E609" s="11">
        <v>623</v>
      </c>
      <c r="F609" s="13">
        <v>5000</v>
      </c>
      <c r="G609" s="14" t="s">
        <v>1901</v>
      </c>
      <c r="H609" s="9" t="s">
        <v>1946</v>
      </c>
      <c r="I609" s="9" t="s">
        <v>112</v>
      </c>
      <c r="J609" s="9"/>
      <c r="K609" s="11" t="s">
        <v>0</v>
      </c>
      <c r="L609" s="252">
        <v>4000</v>
      </c>
      <c r="M609" s="21">
        <v>1.5</v>
      </c>
      <c r="N609" s="21">
        <v>0.2</v>
      </c>
      <c r="P609" s="11" t="s">
        <v>4167</v>
      </c>
      <c r="Q609" s="11"/>
      <c r="S609" s="21">
        <f>IF(P609='Menu tendina'!A$5,0,IF(P609='Menu tendina'!A$4,'4. Telecom lire'!N609/2,IF(P609='Menu tendina'!A$3,'4. Telecom lire'!N609,IF(P609='Menu tendina'!A$2,'4. Telecom lire'!M609,0))))</f>
        <v>1.5</v>
      </c>
    </row>
    <row r="610" spans="1:19" x14ac:dyDescent="0.25">
      <c r="A610" s="9" t="s">
        <v>7621</v>
      </c>
      <c r="B610" s="9" t="s">
        <v>4943</v>
      </c>
      <c r="C610" s="11">
        <v>985</v>
      </c>
      <c r="D610" s="11" t="s">
        <v>4417</v>
      </c>
      <c r="E610" s="11">
        <v>624</v>
      </c>
      <c r="F610" s="13">
        <v>10000</v>
      </c>
      <c r="G610" s="14" t="s">
        <v>1901</v>
      </c>
      <c r="H610" s="9" t="s">
        <v>1947</v>
      </c>
      <c r="I610" s="9" t="s">
        <v>1782</v>
      </c>
      <c r="J610" s="9"/>
      <c r="K610" s="11" t="s">
        <v>0</v>
      </c>
      <c r="L610" s="252">
        <v>3000</v>
      </c>
      <c r="M610" s="21">
        <v>1.7</v>
      </c>
      <c r="N610" s="21">
        <v>0.2</v>
      </c>
      <c r="P610" s="11" t="s">
        <v>4167</v>
      </c>
      <c r="Q610" s="11"/>
      <c r="S610" s="21">
        <f>IF(P610='Menu tendina'!A$5,0,IF(P610='Menu tendina'!A$4,'4. Telecom lire'!N610/2,IF(P610='Menu tendina'!A$3,'4. Telecom lire'!N610,IF(P610='Menu tendina'!A$2,'4. Telecom lire'!M610,0))))</f>
        <v>1.7</v>
      </c>
    </row>
    <row r="611" spans="1:19" x14ac:dyDescent="0.25">
      <c r="A611" s="9" t="s">
        <v>7621</v>
      </c>
      <c r="B611" s="9" t="s">
        <v>4943</v>
      </c>
      <c r="C611" s="11">
        <v>986</v>
      </c>
      <c r="D611" s="11" t="s">
        <v>4418</v>
      </c>
      <c r="E611" s="11">
        <v>625</v>
      </c>
      <c r="F611" s="13">
        <v>5000</v>
      </c>
      <c r="G611" s="14" t="s">
        <v>1901</v>
      </c>
      <c r="H611" s="9" t="s">
        <v>1948</v>
      </c>
      <c r="I611" s="9" t="s">
        <v>1782</v>
      </c>
      <c r="J611" s="9"/>
      <c r="K611" s="11" t="s">
        <v>0</v>
      </c>
      <c r="L611" s="252">
        <v>5000</v>
      </c>
      <c r="M611" s="21">
        <v>1.5</v>
      </c>
      <c r="N611" s="21">
        <v>0.2</v>
      </c>
      <c r="P611" s="11" t="s">
        <v>4167</v>
      </c>
      <c r="Q611" s="11"/>
      <c r="S611" s="21">
        <f>IF(P611='Menu tendina'!A$5,0,IF(P611='Menu tendina'!A$4,'4. Telecom lire'!N611/2,IF(P611='Menu tendina'!A$3,'4. Telecom lire'!N611,IF(P611='Menu tendina'!A$2,'4. Telecom lire'!M611,0))))</f>
        <v>1.5</v>
      </c>
    </row>
    <row r="612" spans="1:19" x14ac:dyDescent="0.25">
      <c r="A612" s="9" t="s">
        <v>7621</v>
      </c>
      <c r="B612" s="9" t="s">
        <v>4943</v>
      </c>
      <c r="C612" s="11">
        <v>987</v>
      </c>
      <c r="D612" s="11" t="s">
        <v>4419</v>
      </c>
      <c r="E612" s="11">
        <v>626</v>
      </c>
      <c r="F612" s="13">
        <v>5000</v>
      </c>
      <c r="G612" s="14" t="s">
        <v>1901</v>
      </c>
      <c r="H612" s="9" t="s">
        <v>1949</v>
      </c>
      <c r="I612" s="9" t="s">
        <v>112</v>
      </c>
      <c r="J612" s="9"/>
      <c r="K612" s="11" t="s">
        <v>0</v>
      </c>
      <c r="L612" s="252">
        <v>5000</v>
      </c>
      <c r="M612" s="21">
        <v>1.5</v>
      </c>
      <c r="N612" s="21">
        <v>0.2</v>
      </c>
      <c r="P612" s="11" t="s">
        <v>4167</v>
      </c>
      <c r="Q612" s="11"/>
      <c r="S612" s="21">
        <f>IF(P612='Menu tendina'!A$5,0,IF(P612='Menu tendina'!A$4,'4. Telecom lire'!N612/2,IF(P612='Menu tendina'!A$3,'4. Telecom lire'!N612,IF(P612='Menu tendina'!A$2,'4. Telecom lire'!M612,0))))</f>
        <v>1.5</v>
      </c>
    </row>
    <row r="613" spans="1:19" x14ac:dyDescent="0.25">
      <c r="A613" s="9" t="s">
        <v>7621</v>
      </c>
      <c r="B613" s="9" t="s">
        <v>4943</v>
      </c>
      <c r="C613" s="11">
        <v>988</v>
      </c>
      <c r="D613" s="11" t="s">
        <v>4420</v>
      </c>
      <c r="E613" s="11">
        <v>627</v>
      </c>
      <c r="F613" s="13">
        <v>10000</v>
      </c>
      <c r="G613" s="14" t="s">
        <v>1901</v>
      </c>
      <c r="H613" s="9" t="s">
        <v>1950</v>
      </c>
      <c r="I613" s="9" t="s">
        <v>112</v>
      </c>
      <c r="J613" s="9"/>
      <c r="K613" s="11" t="s">
        <v>0</v>
      </c>
      <c r="L613" s="252">
        <v>3000</v>
      </c>
      <c r="M613" s="21">
        <v>1.7</v>
      </c>
      <c r="N613" s="21">
        <v>0.2</v>
      </c>
      <c r="P613" s="11" t="s">
        <v>4167</v>
      </c>
      <c r="Q613" s="11"/>
      <c r="S613" s="21">
        <f>IF(P613='Menu tendina'!A$5,0,IF(P613='Menu tendina'!A$4,'4. Telecom lire'!N613/2,IF(P613='Menu tendina'!A$3,'4. Telecom lire'!N613,IF(P613='Menu tendina'!A$2,'4. Telecom lire'!M613,0))))</f>
        <v>1.7</v>
      </c>
    </row>
    <row r="614" spans="1:19" x14ac:dyDescent="0.25">
      <c r="A614" s="9" t="s">
        <v>7621</v>
      </c>
      <c r="B614" s="9" t="s">
        <v>4943</v>
      </c>
      <c r="C614" s="11">
        <v>989</v>
      </c>
      <c r="D614" s="11" t="s">
        <v>4421</v>
      </c>
      <c r="E614" s="11">
        <v>578</v>
      </c>
      <c r="F614" s="13">
        <v>5000</v>
      </c>
      <c r="G614" s="14" t="s">
        <v>1901</v>
      </c>
      <c r="H614" s="9" t="s">
        <v>1951</v>
      </c>
      <c r="I614" s="9" t="s">
        <v>112</v>
      </c>
      <c r="J614" s="9"/>
      <c r="K614" s="11" t="s">
        <v>0</v>
      </c>
      <c r="L614" s="252">
        <v>1965</v>
      </c>
      <c r="M614" s="21">
        <v>1</v>
      </c>
      <c r="N614" s="21">
        <v>0.2</v>
      </c>
      <c r="P614" s="11" t="s">
        <v>4167</v>
      </c>
      <c r="Q614" s="11"/>
      <c r="S614" s="21">
        <f>IF(P614='Menu tendina'!A$5,0,IF(P614='Menu tendina'!A$4,'4. Telecom lire'!N614/2,IF(P614='Menu tendina'!A$3,'4. Telecom lire'!N614,IF(P614='Menu tendina'!A$2,'4. Telecom lire'!M614,0))))</f>
        <v>1</v>
      </c>
    </row>
    <row r="615" spans="1:19" x14ac:dyDescent="0.25">
      <c r="A615" s="9" t="s">
        <v>7621</v>
      </c>
      <c r="B615" s="9" t="s">
        <v>4943</v>
      </c>
      <c r="C615" s="11">
        <v>990</v>
      </c>
      <c r="D615" s="11" t="s">
        <v>4422</v>
      </c>
      <c r="E615" s="11">
        <v>324</v>
      </c>
      <c r="F615" s="13">
        <v>5000</v>
      </c>
      <c r="G615" s="14" t="s">
        <v>1901</v>
      </c>
      <c r="H615" s="9" t="s">
        <v>1952</v>
      </c>
      <c r="I615" s="9" t="s">
        <v>1368</v>
      </c>
      <c r="J615" s="9"/>
      <c r="K615" s="11" t="s">
        <v>0</v>
      </c>
      <c r="L615" s="252">
        <v>345</v>
      </c>
      <c r="M615" s="21">
        <v>1.3</v>
      </c>
      <c r="N615" s="21">
        <v>0.4</v>
      </c>
      <c r="P615" s="11" t="s">
        <v>4167</v>
      </c>
      <c r="Q615" s="11"/>
      <c r="S615" s="21">
        <f>IF(P615='Menu tendina'!A$5,0,IF(P615='Menu tendina'!A$4,'4. Telecom lire'!N615/2,IF(P615='Menu tendina'!A$3,'4. Telecom lire'!N615,IF(P615='Menu tendina'!A$2,'4. Telecom lire'!M615,0))))</f>
        <v>1.3</v>
      </c>
    </row>
    <row r="616" spans="1:19" x14ac:dyDescent="0.25">
      <c r="A616" s="9" t="s">
        <v>7621</v>
      </c>
      <c r="B616" s="9" t="s">
        <v>4943</v>
      </c>
      <c r="C616" s="11">
        <v>991</v>
      </c>
      <c r="D616" s="11" t="s">
        <v>4423</v>
      </c>
      <c r="E616" s="11">
        <v>616</v>
      </c>
      <c r="F616" s="13">
        <v>10000</v>
      </c>
      <c r="G616" s="14" t="s">
        <v>1901</v>
      </c>
      <c r="H616" s="9" t="s">
        <v>1953</v>
      </c>
      <c r="I616" s="9" t="s">
        <v>112</v>
      </c>
      <c r="J616" s="9"/>
      <c r="K616" s="11" t="s">
        <v>0</v>
      </c>
      <c r="L616" s="252">
        <v>100</v>
      </c>
      <c r="M616" s="21">
        <v>1.8</v>
      </c>
      <c r="N616" s="21">
        <v>1.3</v>
      </c>
      <c r="P616" s="11" t="s">
        <v>4167</v>
      </c>
      <c r="Q616" s="11"/>
      <c r="S616" s="21">
        <f>IF(P616='Menu tendina'!A$5,0,IF(P616='Menu tendina'!A$4,'4. Telecom lire'!N616/2,IF(P616='Menu tendina'!A$3,'4. Telecom lire'!N616,IF(P616='Menu tendina'!A$2,'4. Telecom lire'!M616,0))))</f>
        <v>1.8</v>
      </c>
    </row>
    <row r="617" spans="1:19" x14ac:dyDescent="0.25">
      <c r="A617" s="9" t="s">
        <v>7621</v>
      </c>
      <c r="B617" s="9" t="s">
        <v>4943</v>
      </c>
      <c r="C617" s="11">
        <v>992</v>
      </c>
      <c r="D617" s="11" t="s">
        <v>4424</v>
      </c>
      <c r="E617" s="11">
        <v>613</v>
      </c>
      <c r="F617" s="13">
        <v>10000</v>
      </c>
      <c r="G617" s="14" t="s">
        <v>1901</v>
      </c>
      <c r="H617" s="9" t="s">
        <v>1954</v>
      </c>
      <c r="I617" s="9" t="s">
        <v>112</v>
      </c>
      <c r="J617" s="9"/>
      <c r="K617" s="11" t="s">
        <v>0</v>
      </c>
      <c r="L617" s="252">
        <v>535</v>
      </c>
      <c r="M617" s="21">
        <v>1.3</v>
      </c>
      <c r="N617" s="21">
        <v>0.4</v>
      </c>
      <c r="P617" s="11" t="s">
        <v>4167</v>
      </c>
      <c r="Q617" s="11"/>
      <c r="S617" s="21">
        <f>IF(P617='Menu tendina'!A$5,0,IF(P617='Menu tendina'!A$4,'4. Telecom lire'!N617/2,IF(P617='Menu tendina'!A$3,'4. Telecom lire'!N617,IF(P617='Menu tendina'!A$2,'4. Telecom lire'!M617,0))))</f>
        <v>1.3</v>
      </c>
    </row>
    <row r="618" spans="1:19" x14ac:dyDescent="0.25">
      <c r="A618" s="9" t="s">
        <v>7621</v>
      </c>
      <c r="B618" s="9" t="s">
        <v>4943</v>
      </c>
      <c r="C618" s="11">
        <v>993</v>
      </c>
      <c r="D618" s="11" t="s">
        <v>4425</v>
      </c>
      <c r="E618" s="11">
        <v>601</v>
      </c>
      <c r="F618" s="13">
        <v>10000</v>
      </c>
      <c r="G618" s="14" t="s">
        <v>1901</v>
      </c>
      <c r="H618" s="9" t="s">
        <v>1955</v>
      </c>
      <c r="I618" s="9" t="s">
        <v>1782</v>
      </c>
      <c r="J618" s="9"/>
      <c r="K618" s="11" t="s">
        <v>0</v>
      </c>
      <c r="L618" s="252">
        <v>600</v>
      </c>
      <c r="M618" s="21">
        <v>1.3</v>
      </c>
      <c r="N618" s="21">
        <v>0.4</v>
      </c>
      <c r="P618" s="11" t="s">
        <v>4167</v>
      </c>
      <c r="Q618" s="11"/>
      <c r="S618" s="21">
        <f>IF(P618='Menu tendina'!A$5,0,IF(P618='Menu tendina'!A$4,'4. Telecom lire'!N618/2,IF(P618='Menu tendina'!A$3,'4. Telecom lire'!N618,IF(P618='Menu tendina'!A$2,'4. Telecom lire'!M618,0))))</f>
        <v>1.3</v>
      </c>
    </row>
    <row r="619" spans="1:19" x14ac:dyDescent="0.25">
      <c r="A619" s="9" t="s">
        <v>7621</v>
      </c>
      <c r="B619" s="9" t="s">
        <v>4943</v>
      </c>
      <c r="C619" s="11">
        <v>994</v>
      </c>
      <c r="D619" s="11" t="s">
        <v>4426</v>
      </c>
      <c r="E619" s="11">
        <v>581</v>
      </c>
      <c r="F619" s="13">
        <v>2000</v>
      </c>
      <c r="G619" s="14" t="s">
        <v>1901</v>
      </c>
      <c r="H619" s="9" t="s">
        <v>1956</v>
      </c>
      <c r="I619" s="9" t="s">
        <v>1368</v>
      </c>
      <c r="J619" s="9"/>
      <c r="K619" s="11" t="s">
        <v>0</v>
      </c>
      <c r="L619" s="252">
        <v>90</v>
      </c>
      <c r="M619" s="21">
        <v>1.5</v>
      </c>
      <c r="N619" s="21">
        <v>0.8</v>
      </c>
      <c r="P619" s="11" t="s">
        <v>4167</v>
      </c>
      <c r="Q619" s="11"/>
      <c r="S619" s="21">
        <f>IF(P619='Menu tendina'!A$5,0,IF(P619='Menu tendina'!A$4,'4. Telecom lire'!N619/2,IF(P619='Menu tendina'!A$3,'4. Telecom lire'!N619,IF(P619='Menu tendina'!A$2,'4. Telecom lire'!M619,0))))</f>
        <v>1.5</v>
      </c>
    </row>
    <row r="620" spans="1:19" x14ac:dyDescent="0.25">
      <c r="A620" s="9" t="s">
        <v>7621</v>
      </c>
      <c r="B620" s="9" t="s">
        <v>4943</v>
      </c>
      <c r="C620" s="11">
        <v>995</v>
      </c>
      <c r="D620" s="11" t="s">
        <v>4427</v>
      </c>
      <c r="E620" s="11">
        <v>582</v>
      </c>
      <c r="F620" s="13">
        <v>5000</v>
      </c>
      <c r="G620" s="14" t="s">
        <v>1901</v>
      </c>
      <c r="H620" s="9" t="s">
        <v>1958</v>
      </c>
      <c r="I620" s="9" t="s">
        <v>1368</v>
      </c>
      <c r="J620" s="9"/>
      <c r="K620" s="11" t="s">
        <v>0</v>
      </c>
      <c r="L620" s="252">
        <v>90</v>
      </c>
      <c r="M620" s="21">
        <v>1.5</v>
      </c>
      <c r="N620" s="21">
        <v>0.8</v>
      </c>
      <c r="P620" s="11" t="s">
        <v>4167</v>
      </c>
      <c r="Q620" s="11"/>
      <c r="S620" s="21">
        <f>IF(P620='Menu tendina'!A$5,0,IF(P620='Menu tendina'!A$4,'4. Telecom lire'!N620/2,IF(P620='Menu tendina'!A$3,'4. Telecom lire'!N620,IF(P620='Menu tendina'!A$2,'4. Telecom lire'!M620,0))))</f>
        <v>1.5</v>
      </c>
    </row>
    <row r="621" spans="1:19" x14ac:dyDescent="0.25">
      <c r="A621" s="9" t="s">
        <v>7621</v>
      </c>
      <c r="B621" s="9" t="s">
        <v>4943</v>
      </c>
      <c r="C621" s="11">
        <v>996</v>
      </c>
      <c r="D621" s="11" t="s">
        <v>4428</v>
      </c>
      <c r="E621" s="11">
        <v>207</v>
      </c>
      <c r="F621" s="13">
        <v>5000</v>
      </c>
      <c r="G621" s="14" t="s">
        <v>1901</v>
      </c>
      <c r="H621" s="9" t="s">
        <v>1498</v>
      </c>
      <c r="I621" s="9" t="s">
        <v>1368</v>
      </c>
      <c r="J621" s="9"/>
      <c r="K621" s="11" t="s">
        <v>0</v>
      </c>
      <c r="L621" s="252">
        <v>175</v>
      </c>
      <c r="M621" s="21">
        <v>1.4</v>
      </c>
      <c r="N621" s="21">
        <v>0.6</v>
      </c>
      <c r="P621" s="11" t="s">
        <v>4167</v>
      </c>
      <c r="Q621" s="11"/>
      <c r="S621" s="21">
        <f>IF(P621='Menu tendina'!A$5,0,IF(P621='Menu tendina'!A$4,'4. Telecom lire'!N621/2,IF(P621='Menu tendina'!A$3,'4. Telecom lire'!N621,IF(P621='Menu tendina'!A$2,'4. Telecom lire'!M621,0))))</f>
        <v>1.4</v>
      </c>
    </row>
    <row r="622" spans="1:19" x14ac:dyDescent="0.25">
      <c r="A622" s="9" t="s">
        <v>7621</v>
      </c>
      <c r="B622" s="9" t="s">
        <v>4943</v>
      </c>
      <c r="C622" s="11">
        <v>997</v>
      </c>
      <c r="D622" s="11" t="s">
        <v>4429</v>
      </c>
      <c r="E622" s="11">
        <v>602</v>
      </c>
      <c r="F622" s="13">
        <v>10000</v>
      </c>
      <c r="G622" s="14" t="s">
        <v>1901</v>
      </c>
      <c r="H622" s="9" t="s">
        <v>1959</v>
      </c>
      <c r="I622" s="9" t="s">
        <v>112</v>
      </c>
      <c r="J622" s="9"/>
      <c r="K622" s="11" t="s">
        <v>0</v>
      </c>
      <c r="L622" s="252">
        <v>1000</v>
      </c>
      <c r="M622" s="21">
        <v>1</v>
      </c>
      <c r="N622" s="21">
        <v>0.2</v>
      </c>
      <c r="P622" s="11" t="s">
        <v>4167</v>
      </c>
      <c r="Q622" s="11"/>
      <c r="S622" s="21">
        <f>IF(P622='Menu tendina'!A$5,0,IF(P622='Menu tendina'!A$4,'4. Telecom lire'!N622/2,IF(P622='Menu tendina'!A$3,'4. Telecom lire'!N622,IF(P622='Menu tendina'!A$2,'4. Telecom lire'!M622,0))))</f>
        <v>1</v>
      </c>
    </row>
    <row r="623" spans="1:19" x14ac:dyDescent="0.25">
      <c r="A623" s="15" t="s">
        <v>7621</v>
      </c>
      <c r="B623" s="15" t="s">
        <v>4943</v>
      </c>
      <c r="C623" s="16" t="s">
        <v>1961</v>
      </c>
      <c r="D623" s="16" t="s">
        <v>0</v>
      </c>
      <c r="E623" s="16" t="s">
        <v>0</v>
      </c>
      <c r="F623" s="17">
        <v>10000</v>
      </c>
      <c r="G623" s="18" t="s">
        <v>1901</v>
      </c>
      <c r="H623" s="15" t="s">
        <v>1959</v>
      </c>
      <c r="I623" s="15" t="s">
        <v>112</v>
      </c>
      <c r="J623" s="15" t="s">
        <v>4961</v>
      </c>
      <c r="K623" s="16" t="s">
        <v>4074</v>
      </c>
      <c r="L623" s="253" t="s">
        <v>0</v>
      </c>
      <c r="M623" s="22">
        <v>130</v>
      </c>
      <c r="N623" s="22">
        <v>80</v>
      </c>
      <c r="P623" s="11" t="s">
        <v>4170</v>
      </c>
      <c r="Q623" s="11"/>
      <c r="S623" s="21">
        <f>IF(P623='Menu tendina'!A$5,0,IF(P623='Menu tendina'!A$4,'4. Telecom lire'!N623/2,IF(P623='Menu tendina'!A$3,'4. Telecom lire'!N623,IF(P623='Menu tendina'!A$2,'4. Telecom lire'!M623,0))))</f>
        <v>0</v>
      </c>
    </row>
    <row r="624" spans="1:19" x14ac:dyDescent="0.25">
      <c r="A624" s="9" t="s">
        <v>7621</v>
      </c>
      <c r="B624" s="9" t="s">
        <v>4943</v>
      </c>
      <c r="C624" s="11">
        <v>998</v>
      </c>
      <c r="D624" s="11" t="s">
        <v>4430</v>
      </c>
      <c r="E624" s="11">
        <v>583</v>
      </c>
      <c r="F624" s="13">
        <v>5000</v>
      </c>
      <c r="G624" s="14" t="s">
        <v>1901</v>
      </c>
      <c r="H624" s="9" t="s">
        <v>1962</v>
      </c>
      <c r="I624" s="9" t="s">
        <v>1368</v>
      </c>
      <c r="J624" s="9"/>
      <c r="K624" s="11" t="s">
        <v>0</v>
      </c>
      <c r="L624" s="252">
        <v>75</v>
      </c>
      <c r="M624" s="21">
        <v>1.5</v>
      </c>
      <c r="N624" s="21">
        <v>0.8</v>
      </c>
      <c r="P624" s="11" t="s">
        <v>4167</v>
      </c>
      <c r="Q624" s="11"/>
      <c r="S624" s="21">
        <f>IF(P624='Menu tendina'!A$5,0,IF(P624='Menu tendina'!A$4,'4. Telecom lire'!N624/2,IF(P624='Menu tendina'!A$3,'4. Telecom lire'!N624,IF(P624='Menu tendina'!A$2,'4. Telecom lire'!M624,0))))</f>
        <v>1.5</v>
      </c>
    </row>
    <row r="625" spans="1:19" x14ac:dyDescent="0.25">
      <c r="A625" s="9" t="s">
        <v>7621</v>
      </c>
      <c r="B625" s="9" t="s">
        <v>4943</v>
      </c>
      <c r="C625" s="11">
        <v>999</v>
      </c>
      <c r="D625" s="11" t="s">
        <v>4431</v>
      </c>
      <c r="E625" s="11">
        <v>617</v>
      </c>
      <c r="F625" s="13">
        <v>10000</v>
      </c>
      <c r="G625" s="14" t="s">
        <v>1901</v>
      </c>
      <c r="H625" s="9" t="s">
        <v>1963</v>
      </c>
      <c r="I625" s="9" t="s">
        <v>112</v>
      </c>
      <c r="J625" s="9"/>
      <c r="K625" s="11" t="s">
        <v>0</v>
      </c>
      <c r="L625" s="252">
        <v>100</v>
      </c>
      <c r="M625" s="21">
        <v>1.8</v>
      </c>
      <c r="N625" s="21">
        <v>1.3</v>
      </c>
      <c r="P625" s="11" t="s">
        <v>4167</v>
      </c>
      <c r="Q625" s="11"/>
      <c r="S625" s="21">
        <f>IF(P625='Menu tendina'!A$5,0,IF(P625='Menu tendina'!A$4,'4. Telecom lire'!N625/2,IF(P625='Menu tendina'!A$3,'4. Telecom lire'!N625,IF(P625='Menu tendina'!A$2,'4. Telecom lire'!M625,0))))</f>
        <v>1.8</v>
      </c>
    </row>
    <row r="626" spans="1:19" x14ac:dyDescent="0.25">
      <c r="A626" s="9" t="s">
        <v>7621</v>
      </c>
      <c r="B626" s="9" t="s">
        <v>4943</v>
      </c>
      <c r="C626" s="11">
        <v>1000</v>
      </c>
      <c r="D626" s="11" t="s">
        <v>4432</v>
      </c>
      <c r="E626" s="11">
        <v>603</v>
      </c>
      <c r="F626" s="13">
        <v>5000</v>
      </c>
      <c r="G626" s="14" t="s">
        <v>1901</v>
      </c>
      <c r="H626" s="9" t="s">
        <v>1964</v>
      </c>
      <c r="I626" s="9" t="s">
        <v>1368</v>
      </c>
      <c r="J626" s="9"/>
      <c r="K626" s="11" t="s">
        <v>0</v>
      </c>
      <c r="L626" s="252">
        <v>175</v>
      </c>
      <c r="M626" s="21">
        <v>1.5</v>
      </c>
      <c r="N626" s="21">
        <v>0.6</v>
      </c>
      <c r="P626" s="11" t="s">
        <v>4167</v>
      </c>
      <c r="Q626" s="11"/>
      <c r="S626" s="21">
        <f>IF(P626='Menu tendina'!A$5,0,IF(P626='Menu tendina'!A$4,'4. Telecom lire'!N626/2,IF(P626='Menu tendina'!A$3,'4. Telecom lire'!N626,IF(P626='Menu tendina'!A$2,'4. Telecom lire'!M626,0))))</f>
        <v>1.5</v>
      </c>
    </row>
    <row r="627" spans="1:19" x14ac:dyDescent="0.25">
      <c r="A627" s="9" t="s">
        <v>7621</v>
      </c>
      <c r="B627" s="9" t="s">
        <v>4943</v>
      </c>
      <c r="C627" s="11">
        <v>1001</v>
      </c>
      <c r="D627" s="11" t="s">
        <v>4433</v>
      </c>
      <c r="E627" s="11">
        <v>605</v>
      </c>
      <c r="F627" s="13">
        <v>5000</v>
      </c>
      <c r="G627" s="14" t="s">
        <v>1901</v>
      </c>
      <c r="H627" s="9" t="s">
        <v>1965</v>
      </c>
      <c r="I627" s="9" t="s">
        <v>1782</v>
      </c>
      <c r="J627" s="9"/>
      <c r="K627" s="11" t="s">
        <v>0</v>
      </c>
      <c r="L627" s="252">
        <v>175</v>
      </c>
      <c r="M627" s="21">
        <v>1.6</v>
      </c>
      <c r="N627" s="21">
        <v>0.6</v>
      </c>
      <c r="P627" s="11" t="s">
        <v>4167</v>
      </c>
      <c r="Q627" s="11"/>
      <c r="S627" s="21">
        <f>IF(P627='Menu tendina'!A$5,0,IF(P627='Menu tendina'!A$4,'4. Telecom lire'!N627/2,IF(P627='Menu tendina'!A$3,'4. Telecom lire'!N627,IF(P627='Menu tendina'!A$2,'4. Telecom lire'!M627,0))))</f>
        <v>1.6</v>
      </c>
    </row>
    <row r="628" spans="1:19" x14ac:dyDescent="0.25">
      <c r="A628" s="9" t="s">
        <v>7621</v>
      </c>
      <c r="B628" s="9" t="s">
        <v>4943</v>
      </c>
      <c r="C628" s="11">
        <v>1002</v>
      </c>
      <c r="D628" s="11" t="s">
        <v>4434</v>
      </c>
      <c r="E628" s="11">
        <v>604</v>
      </c>
      <c r="F628" s="13">
        <v>10000</v>
      </c>
      <c r="G628" s="14" t="s">
        <v>1901</v>
      </c>
      <c r="H628" s="9" t="s">
        <v>1966</v>
      </c>
      <c r="I628" s="9" t="s">
        <v>1368</v>
      </c>
      <c r="J628" s="9"/>
      <c r="K628" s="11" t="s">
        <v>0</v>
      </c>
      <c r="L628" s="252">
        <v>340</v>
      </c>
      <c r="M628" s="21">
        <v>1.3</v>
      </c>
      <c r="N628" s="21">
        <v>0.4</v>
      </c>
      <c r="P628" s="11" t="s">
        <v>4167</v>
      </c>
      <c r="Q628" s="11"/>
      <c r="S628" s="21">
        <f>IF(P628='Menu tendina'!A$5,0,IF(P628='Menu tendina'!A$4,'4. Telecom lire'!N628/2,IF(P628='Menu tendina'!A$3,'4. Telecom lire'!N628,IF(P628='Menu tendina'!A$2,'4. Telecom lire'!M628,0))))</f>
        <v>1.3</v>
      </c>
    </row>
    <row r="629" spans="1:19" x14ac:dyDescent="0.25">
      <c r="A629" s="9" t="s">
        <v>7621</v>
      </c>
      <c r="B629" s="9" t="s">
        <v>4943</v>
      </c>
      <c r="C629" s="11">
        <v>1003</v>
      </c>
      <c r="D629" s="11" t="s">
        <v>4435</v>
      </c>
      <c r="E629" s="11">
        <v>614</v>
      </c>
      <c r="F629" s="13">
        <v>5000</v>
      </c>
      <c r="G629" s="14" t="s">
        <v>1901</v>
      </c>
      <c r="H629" s="9" t="s">
        <v>1968</v>
      </c>
      <c r="I629" s="9" t="s">
        <v>1969</v>
      </c>
      <c r="J629" s="9"/>
      <c r="K629" s="11" t="s">
        <v>0</v>
      </c>
      <c r="L629" s="252">
        <v>1087</v>
      </c>
      <c r="M629" s="21">
        <v>1</v>
      </c>
      <c r="N629" s="21">
        <v>0.2</v>
      </c>
      <c r="P629" s="11" t="s">
        <v>4167</v>
      </c>
      <c r="Q629" s="11"/>
      <c r="S629" s="21">
        <f>IF(P629='Menu tendina'!A$5,0,IF(P629='Menu tendina'!A$4,'4. Telecom lire'!N629/2,IF(P629='Menu tendina'!A$3,'4. Telecom lire'!N629,IF(P629='Menu tendina'!A$2,'4. Telecom lire'!M629,0))))</f>
        <v>1</v>
      </c>
    </row>
    <row r="630" spans="1:19" x14ac:dyDescent="0.25">
      <c r="A630" s="9" t="s">
        <v>7621</v>
      </c>
      <c r="B630" s="9" t="s">
        <v>4943</v>
      </c>
      <c r="C630" s="11">
        <v>1004</v>
      </c>
      <c r="D630" s="11" t="s">
        <v>4436</v>
      </c>
      <c r="E630" s="11">
        <v>618</v>
      </c>
      <c r="F630" s="13">
        <v>10000</v>
      </c>
      <c r="G630" s="14" t="s">
        <v>1901</v>
      </c>
      <c r="H630" s="9" t="s">
        <v>1971</v>
      </c>
      <c r="I630" s="9" t="s">
        <v>112</v>
      </c>
      <c r="J630" s="9"/>
      <c r="K630" s="11" t="s">
        <v>0</v>
      </c>
      <c r="L630" s="252">
        <v>65</v>
      </c>
      <c r="M630" s="21">
        <v>1.8</v>
      </c>
      <c r="N630" s="21">
        <v>1.3</v>
      </c>
      <c r="P630" s="11" t="s">
        <v>4167</v>
      </c>
      <c r="Q630" s="11"/>
      <c r="S630" s="21">
        <f>IF(P630='Menu tendina'!A$5,0,IF(P630='Menu tendina'!A$4,'4. Telecom lire'!N630/2,IF(P630='Menu tendina'!A$3,'4. Telecom lire'!N630,IF(P630='Menu tendina'!A$2,'4. Telecom lire'!M630,0))))</f>
        <v>1.8</v>
      </c>
    </row>
    <row r="631" spans="1:19" x14ac:dyDescent="0.25">
      <c r="A631" s="9" t="s">
        <v>7621</v>
      </c>
      <c r="B631" s="9" t="s">
        <v>4943</v>
      </c>
      <c r="C631" s="11">
        <v>1005</v>
      </c>
      <c r="D631" s="11" t="s">
        <v>4437</v>
      </c>
      <c r="E631" s="11">
        <v>561</v>
      </c>
      <c r="F631" s="13">
        <v>10000</v>
      </c>
      <c r="G631" s="14" t="s">
        <v>1901</v>
      </c>
      <c r="H631" s="9" t="s">
        <v>1972</v>
      </c>
      <c r="I631" s="9" t="s">
        <v>1368</v>
      </c>
      <c r="J631" s="9"/>
      <c r="K631" s="11" t="s">
        <v>0</v>
      </c>
      <c r="L631" s="252">
        <v>2000</v>
      </c>
      <c r="M631" s="21">
        <v>1</v>
      </c>
      <c r="N631" s="21">
        <v>0.2</v>
      </c>
      <c r="P631" s="11" t="s">
        <v>4167</v>
      </c>
      <c r="Q631" s="11"/>
      <c r="S631" s="21">
        <f>IF(P631='Menu tendina'!A$5,0,IF(P631='Menu tendina'!A$4,'4. Telecom lire'!N631/2,IF(P631='Menu tendina'!A$3,'4. Telecom lire'!N631,IF(P631='Menu tendina'!A$2,'4. Telecom lire'!M631,0))))</f>
        <v>1</v>
      </c>
    </row>
    <row r="632" spans="1:19" x14ac:dyDescent="0.25">
      <c r="A632" s="9" t="s">
        <v>7621</v>
      </c>
      <c r="B632" s="9" t="s">
        <v>4943</v>
      </c>
      <c r="C632" s="11">
        <v>1006</v>
      </c>
      <c r="D632" s="11" t="s">
        <v>4438</v>
      </c>
      <c r="E632" s="11">
        <v>610</v>
      </c>
      <c r="F632" s="13">
        <v>10000</v>
      </c>
      <c r="G632" s="14" t="s">
        <v>1901</v>
      </c>
      <c r="H632" s="9" t="s">
        <v>1973</v>
      </c>
      <c r="I632" s="9" t="s">
        <v>1782</v>
      </c>
      <c r="J632" s="9"/>
      <c r="K632" s="11" t="s">
        <v>0</v>
      </c>
      <c r="L632" s="252">
        <v>3000</v>
      </c>
      <c r="M632" s="21">
        <v>1</v>
      </c>
      <c r="N632" s="21">
        <v>0.2</v>
      </c>
      <c r="P632" s="11" t="s">
        <v>4167</v>
      </c>
      <c r="Q632" s="11"/>
      <c r="S632" s="21">
        <f>IF(P632='Menu tendina'!A$5,0,IF(P632='Menu tendina'!A$4,'4. Telecom lire'!N632/2,IF(P632='Menu tendina'!A$3,'4. Telecom lire'!N632,IF(P632='Menu tendina'!A$2,'4. Telecom lire'!M632,0))))</f>
        <v>1</v>
      </c>
    </row>
    <row r="633" spans="1:19" x14ac:dyDescent="0.25">
      <c r="A633" s="9" t="s">
        <v>7621</v>
      </c>
      <c r="B633" s="9" t="s">
        <v>4943</v>
      </c>
      <c r="C633" s="11">
        <v>1007</v>
      </c>
      <c r="D633" s="11" t="s">
        <v>4439</v>
      </c>
      <c r="E633" s="11">
        <v>611</v>
      </c>
      <c r="F633" s="13">
        <v>10000</v>
      </c>
      <c r="G633" s="14" t="s">
        <v>1901</v>
      </c>
      <c r="H633" s="9" t="s">
        <v>1973</v>
      </c>
      <c r="I633" s="9" t="s">
        <v>1782</v>
      </c>
      <c r="J633" s="9"/>
      <c r="K633" s="11" t="s">
        <v>0</v>
      </c>
      <c r="L633" s="252">
        <v>3000</v>
      </c>
      <c r="M633" s="21">
        <v>1</v>
      </c>
      <c r="N633" s="21">
        <v>0.2</v>
      </c>
      <c r="P633" s="11" t="s">
        <v>4167</v>
      </c>
      <c r="Q633" s="11"/>
      <c r="S633" s="21">
        <f>IF(P633='Menu tendina'!A$5,0,IF(P633='Menu tendina'!A$4,'4. Telecom lire'!N633/2,IF(P633='Menu tendina'!A$3,'4. Telecom lire'!N633,IF(P633='Menu tendina'!A$2,'4. Telecom lire'!M633,0))))</f>
        <v>1</v>
      </c>
    </row>
    <row r="634" spans="1:19" x14ac:dyDescent="0.25">
      <c r="A634" s="9" t="s">
        <v>7621</v>
      </c>
      <c r="B634" s="9" t="s">
        <v>4943</v>
      </c>
      <c r="C634" s="11">
        <v>1008</v>
      </c>
      <c r="D634" s="11" t="s">
        <v>4440</v>
      </c>
      <c r="E634" s="11">
        <v>612</v>
      </c>
      <c r="F634" s="13">
        <v>2000</v>
      </c>
      <c r="G634" s="14" t="s">
        <v>1901</v>
      </c>
      <c r="H634" s="9" t="s">
        <v>1973</v>
      </c>
      <c r="I634" s="9" t="s">
        <v>112</v>
      </c>
      <c r="J634" s="9"/>
      <c r="K634" s="11" t="s">
        <v>0</v>
      </c>
      <c r="L634" s="252">
        <v>3000</v>
      </c>
      <c r="M634" s="21">
        <v>1</v>
      </c>
      <c r="N634" s="21">
        <v>0.2</v>
      </c>
      <c r="P634" s="11" t="s">
        <v>4167</v>
      </c>
      <c r="Q634" s="11"/>
      <c r="S634" s="21">
        <f>IF(P634='Menu tendina'!A$5,0,IF(P634='Menu tendina'!A$4,'4. Telecom lire'!N634/2,IF(P634='Menu tendina'!A$3,'4. Telecom lire'!N634,IF(P634='Menu tendina'!A$2,'4. Telecom lire'!M634,0))))</f>
        <v>1</v>
      </c>
    </row>
    <row r="635" spans="1:19" x14ac:dyDescent="0.25">
      <c r="A635" s="9" t="s">
        <v>7621</v>
      </c>
      <c r="B635" s="9" t="s">
        <v>4943</v>
      </c>
      <c r="C635" s="11">
        <v>1009</v>
      </c>
      <c r="D635" s="11" t="s">
        <v>4441</v>
      </c>
      <c r="E635" s="11">
        <v>615</v>
      </c>
      <c r="F635" s="13">
        <v>5000</v>
      </c>
      <c r="G635" s="14" t="s">
        <v>1901</v>
      </c>
      <c r="H635" s="9" t="s">
        <v>1975</v>
      </c>
      <c r="I635" s="9" t="s">
        <v>1782</v>
      </c>
      <c r="J635" s="9"/>
      <c r="K635" s="11" t="s">
        <v>0</v>
      </c>
      <c r="L635" s="252">
        <v>35</v>
      </c>
      <c r="M635" s="21">
        <v>1.5</v>
      </c>
      <c r="N635" s="21">
        <v>0.8</v>
      </c>
      <c r="P635" s="11" t="s">
        <v>4167</v>
      </c>
      <c r="Q635" s="11"/>
      <c r="S635" s="21">
        <f>IF(P635='Menu tendina'!A$5,0,IF(P635='Menu tendina'!A$4,'4. Telecom lire'!N635/2,IF(P635='Menu tendina'!A$3,'4. Telecom lire'!N635,IF(P635='Menu tendina'!A$2,'4. Telecom lire'!M635,0))))</f>
        <v>1.5</v>
      </c>
    </row>
    <row r="636" spans="1:19" x14ac:dyDescent="0.25">
      <c r="A636" s="9" t="s">
        <v>7621</v>
      </c>
      <c r="B636" s="9" t="s">
        <v>4943</v>
      </c>
      <c r="C636" s="11">
        <v>1010</v>
      </c>
      <c r="D636" s="11" t="s">
        <v>4442</v>
      </c>
      <c r="E636" s="11">
        <v>630</v>
      </c>
      <c r="F636" s="13">
        <v>5000</v>
      </c>
      <c r="G636" s="14" t="s">
        <v>1901</v>
      </c>
      <c r="H636" s="9" t="s">
        <v>1976</v>
      </c>
      <c r="I636" s="9" t="s">
        <v>1782</v>
      </c>
      <c r="J636" s="9"/>
      <c r="K636" s="11" t="s">
        <v>0</v>
      </c>
      <c r="L636" s="252">
        <v>540</v>
      </c>
      <c r="M636" s="21">
        <v>1.3</v>
      </c>
      <c r="N636" s="21">
        <v>0.4</v>
      </c>
      <c r="P636" s="11" t="s">
        <v>4167</v>
      </c>
      <c r="Q636" s="11"/>
      <c r="S636" s="21">
        <f>IF(P636='Menu tendina'!A$5,0,IF(P636='Menu tendina'!A$4,'4. Telecom lire'!N636/2,IF(P636='Menu tendina'!A$3,'4. Telecom lire'!N636,IF(P636='Menu tendina'!A$2,'4. Telecom lire'!M636,0))))</f>
        <v>1.3</v>
      </c>
    </row>
    <row r="637" spans="1:19" x14ac:dyDescent="0.25">
      <c r="A637" s="9" t="s">
        <v>7621</v>
      </c>
      <c r="B637" s="9" t="s">
        <v>4943</v>
      </c>
      <c r="C637" s="11">
        <v>1011</v>
      </c>
      <c r="D637" s="11" t="s">
        <v>4443</v>
      </c>
      <c r="E637" s="11">
        <v>631</v>
      </c>
      <c r="F637" s="13">
        <v>5000</v>
      </c>
      <c r="G637" s="14" t="s">
        <v>1901</v>
      </c>
      <c r="H637" s="9" t="s">
        <v>1976</v>
      </c>
      <c r="I637" s="9" t="s">
        <v>1782</v>
      </c>
      <c r="J637" s="9"/>
      <c r="K637" s="11" t="s">
        <v>0</v>
      </c>
      <c r="L637" s="252">
        <v>540</v>
      </c>
      <c r="M637" s="21">
        <v>1.3</v>
      </c>
      <c r="N637" s="21">
        <v>0.4</v>
      </c>
      <c r="P637" s="11" t="s">
        <v>4167</v>
      </c>
      <c r="Q637" s="11"/>
      <c r="S637" s="21">
        <f>IF(P637='Menu tendina'!A$5,0,IF(P637='Menu tendina'!A$4,'4. Telecom lire'!N637/2,IF(P637='Menu tendina'!A$3,'4. Telecom lire'!N637,IF(P637='Menu tendina'!A$2,'4. Telecom lire'!M637,0))))</f>
        <v>1.3</v>
      </c>
    </row>
    <row r="638" spans="1:19" x14ac:dyDescent="0.25">
      <c r="A638" s="9" t="s">
        <v>7621</v>
      </c>
      <c r="B638" s="9" t="s">
        <v>4943</v>
      </c>
      <c r="C638" s="11">
        <v>1012</v>
      </c>
      <c r="D638" s="11" t="s">
        <v>4444</v>
      </c>
      <c r="E638" s="11">
        <v>632</v>
      </c>
      <c r="F638" s="13">
        <v>5000</v>
      </c>
      <c r="G638" s="14" t="s">
        <v>1901</v>
      </c>
      <c r="H638" s="9" t="s">
        <v>1976</v>
      </c>
      <c r="I638" s="9" t="s">
        <v>1969</v>
      </c>
      <c r="J638" s="9"/>
      <c r="K638" s="11" t="s">
        <v>0</v>
      </c>
      <c r="L638" s="252">
        <v>540</v>
      </c>
      <c r="M638" s="21">
        <v>1.3</v>
      </c>
      <c r="N638" s="21">
        <v>0.4</v>
      </c>
      <c r="P638" s="11" t="s">
        <v>4167</v>
      </c>
      <c r="Q638" s="11"/>
      <c r="S638" s="21">
        <f>IF(P638='Menu tendina'!A$5,0,IF(P638='Menu tendina'!A$4,'4. Telecom lire'!N638/2,IF(P638='Menu tendina'!A$3,'4. Telecom lire'!N638,IF(P638='Menu tendina'!A$2,'4. Telecom lire'!M638,0))))</f>
        <v>1.3</v>
      </c>
    </row>
    <row r="639" spans="1:19" x14ac:dyDescent="0.25">
      <c r="A639" s="9" t="s">
        <v>7621</v>
      </c>
      <c r="B639" s="9" t="s">
        <v>4943</v>
      </c>
      <c r="C639" s="11">
        <v>1013</v>
      </c>
      <c r="D639" s="11" t="s">
        <v>4445</v>
      </c>
      <c r="E639" s="11">
        <v>633</v>
      </c>
      <c r="F639" s="13">
        <v>5000</v>
      </c>
      <c r="G639" s="14" t="s">
        <v>1901</v>
      </c>
      <c r="H639" s="9" t="s">
        <v>1976</v>
      </c>
      <c r="I639" s="9" t="s">
        <v>1969</v>
      </c>
      <c r="J639" s="9"/>
      <c r="K639" s="11" t="s">
        <v>0</v>
      </c>
      <c r="L639" s="252">
        <v>540</v>
      </c>
      <c r="M639" s="21">
        <v>1.3</v>
      </c>
      <c r="N639" s="21">
        <v>0.4</v>
      </c>
      <c r="P639" s="11" t="s">
        <v>4167</v>
      </c>
      <c r="Q639" s="11"/>
      <c r="S639" s="21">
        <f>IF(P639='Menu tendina'!A$5,0,IF(P639='Menu tendina'!A$4,'4. Telecom lire'!N639/2,IF(P639='Menu tendina'!A$3,'4. Telecom lire'!N639,IF(P639='Menu tendina'!A$2,'4. Telecom lire'!M639,0))))</f>
        <v>1.3</v>
      </c>
    </row>
    <row r="640" spans="1:19" x14ac:dyDescent="0.25">
      <c r="A640" s="9" t="s">
        <v>7621</v>
      </c>
      <c r="B640" s="9" t="s">
        <v>4943</v>
      </c>
      <c r="C640" s="11">
        <v>1014</v>
      </c>
      <c r="D640" s="11" t="s">
        <v>4446</v>
      </c>
      <c r="E640" s="11">
        <v>646</v>
      </c>
      <c r="F640" s="13">
        <v>5000</v>
      </c>
      <c r="G640" s="14" t="s">
        <v>1901</v>
      </c>
      <c r="H640" s="9" t="s">
        <v>1977</v>
      </c>
      <c r="I640" s="9" t="s">
        <v>112</v>
      </c>
      <c r="J640" s="9"/>
      <c r="K640" s="11" t="s">
        <v>0</v>
      </c>
      <c r="L640" s="252">
        <v>80</v>
      </c>
      <c r="M640" s="21">
        <v>1.2</v>
      </c>
      <c r="N640" s="21">
        <v>0.9</v>
      </c>
      <c r="P640" s="11" t="s">
        <v>4167</v>
      </c>
      <c r="Q640" s="11"/>
      <c r="S640" s="21">
        <f>IF(P640='Menu tendina'!A$5,0,IF(P640='Menu tendina'!A$4,'4. Telecom lire'!N640/2,IF(P640='Menu tendina'!A$3,'4. Telecom lire'!N640,IF(P640='Menu tendina'!A$2,'4. Telecom lire'!M640,0))))</f>
        <v>1.2</v>
      </c>
    </row>
    <row r="641" spans="1:19" x14ac:dyDescent="0.25">
      <c r="A641" s="9" t="s">
        <v>7621</v>
      </c>
      <c r="B641" s="9" t="s">
        <v>4943</v>
      </c>
      <c r="C641" s="11">
        <v>1015</v>
      </c>
      <c r="D641" s="11" t="s">
        <v>4447</v>
      </c>
      <c r="E641" s="11">
        <v>647</v>
      </c>
      <c r="F641" s="13">
        <v>5000</v>
      </c>
      <c r="G641" s="14" t="s">
        <v>1901</v>
      </c>
      <c r="H641" s="9" t="s">
        <v>1979</v>
      </c>
      <c r="I641" s="9" t="s">
        <v>112</v>
      </c>
      <c r="J641" s="9"/>
      <c r="K641" s="11" t="s">
        <v>0</v>
      </c>
      <c r="L641" s="252">
        <v>80</v>
      </c>
      <c r="M641" s="21">
        <v>1.2</v>
      </c>
      <c r="N641" s="21">
        <v>0.9</v>
      </c>
      <c r="P641" s="11" t="s">
        <v>4167</v>
      </c>
      <c r="Q641" s="11"/>
      <c r="S641" s="21">
        <f>IF(P641='Menu tendina'!A$5,0,IF(P641='Menu tendina'!A$4,'4. Telecom lire'!N641/2,IF(P641='Menu tendina'!A$3,'4. Telecom lire'!N641,IF(P641='Menu tendina'!A$2,'4. Telecom lire'!M641,0))))</f>
        <v>1.2</v>
      </c>
    </row>
    <row r="642" spans="1:19" x14ac:dyDescent="0.25">
      <c r="A642" s="9" t="s">
        <v>7621</v>
      </c>
      <c r="B642" s="9" t="s">
        <v>4943</v>
      </c>
      <c r="C642" s="11">
        <v>1016</v>
      </c>
      <c r="D642" s="11" t="s">
        <v>4448</v>
      </c>
      <c r="E642" s="11">
        <v>648</v>
      </c>
      <c r="F642" s="13">
        <v>5000</v>
      </c>
      <c r="G642" s="14" t="s">
        <v>1901</v>
      </c>
      <c r="H642" s="9" t="s">
        <v>1980</v>
      </c>
      <c r="I642" s="9" t="s">
        <v>112</v>
      </c>
      <c r="J642" s="9"/>
      <c r="K642" s="11" t="s">
        <v>0</v>
      </c>
      <c r="L642" s="252">
        <v>80</v>
      </c>
      <c r="M642" s="21">
        <v>1.2</v>
      </c>
      <c r="N642" s="21">
        <v>0.9</v>
      </c>
      <c r="P642" s="11" t="s">
        <v>4167</v>
      </c>
      <c r="Q642" s="11"/>
      <c r="S642" s="21">
        <f>IF(P642='Menu tendina'!A$5,0,IF(P642='Menu tendina'!A$4,'4. Telecom lire'!N642/2,IF(P642='Menu tendina'!A$3,'4. Telecom lire'!N642,IF(P642='Menu tendina'!A$2,'4. Telecom lire'!M642,0))))</f>
        <v>1.2</v>
      </c>
    </row>
    <row r="643" spans="1:19" x14ac:dyDescent="0.25">
      <c r="A643" s="9" t="s">
        <v>7621</v>
      </c>
      <c r="B643" s="9" t="s">
        <v>4943</v>
      </c>
      <c r="C643" s="11">
        <v>1017</v>
      </c>
      <c r="D643" s="11" t="s">
        <v>4449</v>
      </c>
      <c r="E643" s="11">
        <v>649</v>
      </c>
      <c r="F643" s="13">
        <v>5000</v>
      </c>
      <c r="G643" s="14" t="s">
        <v>1901</v>
      </c>
      <c r="H643" s="9" t="s">
        <v>1981</v>
      </c>
      <c r="I643" s="9" t="s">
        <v>112</v>
      </c>
      <c r="J643" s="9"/>
      <c r="K643" s="11" t="s">
        <v>0</v>
      </c>
      <c r="L643" s="252">
        <v>80</v>
      </c>
      <c r="M643" s="21">
        <v>1.2</v>
      </c>
      <c r="N643" s="21">
        <v>0.9</v>
      </c>
      <c r="P643" s="11" t="s">
        <v>4167</v>
      </c>
      <c r="Q643" s="11"/>
      <c r="S643" s="21">
        <f>IF(P643='Menu tendina'!A$5,0,IF(P643='Menu tendina'!A$4,'4. Telecom lire'!N643/2,IF(P643='Menu tendina'!A$3,'4. Telecom lire'!N643,IF(P643='Menu tendina'!A$2,'4. Telecom lire'!M643,0))))</f>
        <v>1.2</v>
      </c>
    </row>
    <row r="644" spans="1:19" x14ac:dyDescent="0.25">
      <c r="A644" s="9" t="s">
        <v>7621</v>
      </c>
      <c r="B644" s="9" t="s">
        <v>4943</v>
      </c>
      <c r="C644" s="11">
        <v>1018</v>
      </c>
      <c r="D644" s="11" t="s">
        <v>4450</v>
      </c>
      <c r="E644" s="11">
        <v>638</v>
      </c>
      <c r="F644" s="13">
        <v>5000</v>
      </c>
      <c r="G644" s="14" t="s">
        <v>1901</v>
      </c>
      <c r="H644" s="9" t="s">
        <v>1982</v>
      </c>
      <c r="I644" s="9" t="s">
        <v>112</v>
      </c>
      <c r="J644" s="9"/>
      <c r="K644" s="11" t="s">
        <v>0</v>
      </c>
      <c r="L644" s="252">
        <v>80</v>
      </c>
      <c r="M644" s="21">
        <v>1.5</v>
      </c>
      <c r="N644" s="21">
        <v>1</v>
      </c>
      <c r="P644" s="11" t="s">
        <v>4167</v>
      </c>
      <c r="Q644" s="11"/>
      <c r="S644" s="21">
        <f>IF(P644='Menu tendina'!A$5,0,IF(P644='Menu tendina'!A$4,'4. Telecom lire'!N644/2,IF(P644='Menu tendina'!A$3,'4. Telecom lire'!N644,IF(P644='Menu tendina'!A$2,'4. Telecom lire'!M644,0))))</f>
        <v>1.5</v>
      </c>
    </row>
    <row r="645" spans="1:19" x14ac:dyDescent="0.25">
      <c r="A645" s="9" t="s">
        <v>7621</v>
      </c>
      <c r="B645" s="9" t="s">
        <v>4943</v>
      </c>
      <c r="C645" s="11">
        <v>1019</v>
      </c>
      <c r="D645" s="11" t="s">
        <v>4451</v>
      </c>
      <c r="E645" s="11">
        <v>639</v>
      </c>
      <c r="F645" s="13">
        <v>5000</v>
      </c>
      <c r="G645" s="14" t="s">
        <v>1901</v>
      </c>
      <c r="H645" s="9" t="s">
        <v>1984</v>
      </c>
      <c r="I645" s="9" t="s">
        <v>112</v>
      </c>
      <c r="J645" s="9"/>
      <c r="K645" s="11" t="s">
        <v>0</v>
      </c>
      <c r="L645" s="252">
        <v>80</v>
      </c>
      <c r="M645" s="21">
        <v>1.5</v>
      </c>
      <c r="N645" s="21">
        <v>1</v>
      </c>
      <c r="P645" s="11" t="s">
        <v>4167</v>
      </c>
      <c r="Q645" s="11"/>
      <c r="S645" s="21">
        <f>IF(P645='Menu tendina'!A$5,0,IF(P645='Menu tendina'!A$4,'4. Telecom lire'!N645/2,IF(P645='Menu tendina'!A$3,'4. Telecom lire'!N645,IF(P645='Menu tendina'!A$2,'4. Telecom lire'!M645,0))))</f>
        <v>1.5</v>
      </c>
    </row>
    <row r="646" spans="1:19" x14ac:dyDescent="0.25">
      <c r="A646" s="9" t="s">
        <v>7621</v>
      </c>
      <c r="B646" s="9" t="s">
        <v>4943</v>
      </c>
      <c r="C646" s="11">
        <v>1020</v>
      </c>
      <c r="D646" s="11" t="s">
        <v>4452</v>
      </c>
      <c r="E646" s="11">
        <v>640</v>
      </c>
      <c r="F646" s="13">
        <v>5000</v>
      </c>
      <c r="G646" s="14" t="s">
        <v>1901</v>
      </c>
      <c r="H646" s="9" t="s">
        <v>1985</v>
      </c>
      <c r="I646" s="9" t="s">
        <v>112</v>
      </c>
      <c r="J646" s="9"/>
      <c r="K646" s="11" t="s">
        <v>0</v>
      </c>
      <c r="L646" s="252">
        <v>80</v>
      </c>
      <c r="M646" s="21">
        <v>1.5</v>
      </c>
      <c r="N646" s="21">
        <v>1</v>
      </c>
      <c r="P646" s="11" t="s">
        <v>4167</v>
      </c>
      <c r="Q646" s="11"/>
      <c r="S646" s="21">
        <f>IF(P646='Menu tendina'!A$5,0,IF(P646='Menu tendina'!A$4,'4. Telecom lire'!N646/2,IF(P646='Menu tendina'!A$3,'4. Telecom lire'!N646,IF(P646='Menu tendina'!A$2,'4. Telecom lire'!M646,0))))</f>
        <v>1.5</v>
      </c>
    </row>
    <row r="647" spans="1:19" x14ac:dyDescent="0.25">
      <c r="A647" s="9" t="s">
        <v>7621</v>
      </c>
      <c r="B647" s="9" t="s">
        <v>4943</v>
      </c>
      <c r="C647" s="11">
        <v>1021</v>
      </c>
      <c r="D647" s="11" t="s">
        <v>4453</v>
      </c>
      <c r="E647" s="11">
        <v>641</v>
      </c>
      <c r="F647" s="13">
        <v>5000</v>
      </c>
      <c r="G647" s="14" t="s">
        <v>1901</v>
      </c>
      <c r="H647" s="9" t="s">
        <v>1986</v>
      </c>
      <c r="I647" s="9" t="s">
        <v>112</v>
      </c>
      <c r="J647" s="9"/>
      <c r="K647" s="11" t="s">
        <v>0</v>
      </c>
      <c r="L647" s="252">
        <v>80</v>
      </c>
      <c r="M647" s="21">
        <v>1.5</v>
      </c>
      <c r="N647" s="21">
        <v>1</v>
      </c>
      <c r="P647" s="11" t="s">
        <v>4167</v>
      </c>
      <c r="Q647" s="11"/>
      <c r="S647" s="21">
        <f>IF(P647='Menu tendina'!A$5,0,IF(P647='Menu tendina'!A$4,'4. Telecom lire'!N647/2,IF(P647='Menu tendina'!A$3,'4. Telecom lire'!N647,IF(P647='Menu tendina'!A$2,'4. Telecom lire'!M647,0))))</f>
        <v>1.5</v>
      </c>
    </row>
    <row r="648" spans="1:19" x14ac:dyDescent="0.25">
      <c r="A648" s="9" t="s">
        <v>7621</v>
      </c>
      <c r="B648" s="9" t="s">
        <v>4943</v>
      </c>
      <c r="C648" s="11">
        <v>1022</v>
      </c>
      <c r="D648" s="11" t="s">
        <v>4454</v>
      </c>
      <c r="E648" s="11">
        <v>474</v>
      </c>
      <c r="F648" s="13">
        <v>10000</v>
      </c>
      <c r="G648" s="14" t="s">
        <v>1901</v>
      </c>
      <c r="H648" s="9" t="s">
        <v>1987</v>
      </c>
      <c r="I648" s="9" t="s">
        <v>112</v>
      </c>
      <c r="J648" s="9"/>
      <c r="K648" s="11" t="s">
        <v>0</v>
      </c>
      <c r="L648" s="252">
        <v>3000</v>
      </c>
      <c r="M648" s="21">
        <v>1</v>
      </c>
      <c r="N648" s="21">
        <v>0.2</v>
      </c>
      <c r="P648" s="11" t="s">
        <v>4167</v>
      </c>
      <c r="Q648" s="11"/>
      <c r="S648" s="21">
        <f>IF(P648='Menu tendina'!A$5,0,IF(P648='Menu tendina'!A$4,'4. Telecom lire'!N648/2,IF(P648='Menu tendina'!A$3,'4. Telecom lire'!N648,IF(P648='Menu tendina'!A$2,'4. Telecom lire'!M648,0))))</f>
        <v>1</v>
      </c>
    </row>
    <row r="649" spans="1:19" x14ac:dyDescent="0.25">
      <c r="A649" s="9" t="s">
        <v>7621</v>
      </c>
      <c r="B649" s="9" t="s">
        <v>4943</v>
      </c>
      <c r="C649" s="11">
        <v>1023</v>
      </c>
      <c r="D649" s="11" t="s">
        <v>4455</v>
      </c>
      <c r="E649" s="11">
        <v>475</v>
      </c>
      <c r="F649" s="13">
        <v>5000</v>
      </c>
      <c r="G649" s="14" t="s">
        <v>1901</v>
      </c>
      <c r="H649" s="9" t="s">
        <v>1988</v>
      </c>
      <c r="I649" s="9" t="s">
        <v>1782</v>
      </c>
      <c r="J649" s="9"/>
      <c r="K649" s="11" t="s">
        <v>0</v>
      </c>
      <c r="L649" s="252">
        <v>5000</v>
      </c>
      <c r="M649" s="21">
        <v>1</v>
      </c>
      <c r="N649" s="21">
        <v>0.2</v>
      </c>
      <c r="P649" s="11" t="s">
        <v>4167</v>
      </c>
      <c r="Q649" s="11"/>
      <c r="S649" s="21">
        <f>IF(P649='Menu tendina'!A$5,0,IF(P649='Menu tendina'!A$4,'4. Telecom lire'!N649/2,IF(P649='Menu tendina'!A$3,'4. Telecom lire'!N649,IF(P649='Menu tendina'!A$2,'4. Telecom lire'!M649,0))))</f>
        <v>1</v>
      </c>
    </row>
    <row r="650" spans="1:19" x14ac:dyDescent="0.25">
      <c r="A650" s="9" t="s">
        <v>7621</v>
      </c>
      <c r="B650" s="9" t="s">
        <v>4943</v>
      </c>
      <c r="C650" s="11">
        <v>1024</v>
      </c>
      <c r="D650" s="11" t="s">
        <v>4456</v>
      </c>
      <c r="E650" s="11">
        <v>654</v>
      </c>
      <c r="F650" s="13">
        <v>10000</v>
      </c>
      <c r="G650" s="14" t="s">
        <v>1901</v>
      </c>
      <c r="H650" s="9" t="s">
        <v>1989</v>
      </c>
      <c r="I650" s="9" t="s">
        <v>1969</v>
      </c>
      <c r="J650" s="9"/>
      <c r="K650" s="11" t="s">
        <v>0</v>
      </c>
      <c r="L650" s="252">
        <v>220</v>
      </c>
      <c r="M650" s="21">
        <v>1.3</v>
      </c>
      <c r="N650" s="21">
        <v>0.6</v>
      </c>
      <c r="P650" s="11" t="s">
        <v>4167</v>
      </c>
      <c r="Q650" s="11"/>
      <c r="S650" s="21">
        <f>IF(P650='Menu tendina'!A$5,0,IF(P650='Menu tendina'!A$4,'4. Telecom lire'!N650/2,IF(P650='Menu tendina'!A$3,'4. Telecom lire'!N650,IF(P650='Menu tendina'!A$2,'4. Telecom lire'!M650,0))))</f>
        <v>1.3</v>
      </c>
    </row>
    <row r="651" spans="1:19" x14ac:dyDescent="0.25">
      <c r="A651" s="9" t="s">
        <v>7621</v>
      </c>
      <c r="B651" s="9" t="s">
        <v>4943</v>
      </c>
      <c r="C651" s="11">
        <v>1025</v>
      </c>
      <c r="D651" s="11" t="s">
        <v>4457</v>
      </c>
      <c r="E651" s="11">
        <v>655</v>
      </c>
      <c r="F651" s="13">
        <v>10000</v>
      </c>
      <c r="G651" s="14" t="s">
        <v>1901</v>
      </c>
      <c r="H651" s="9" t="s">
        <v>1991</v>
      </c>
      <c r="I651" s="9" t="s">
        <v>1969</v>
      </c>
      <c r="J651" s="9"/>
      <c r="K651" s="11" t="s">
        <v>0</v>
      </c>
      <c r="L651" s="252">
        <v>405</v>
      </c>
      <c r="M651" s="21">
        <v>1.2</v>
      </c>
      <c r="N651" s="21">
        <v>0.4</v>
      </c>
      <c r="P651" s="11" t="s">
        <v>4167</v>
      </c>
      <c r="Q651" s="11"/>
      <c r="S651" s="21">
        <f>IF(P651='Menu tendina'!A$5,0,IF(P651='Menu tendina'!A$4,'4. Telecom lire'!N651/2,IF(P651='Menu tendina'!A$3,'4. Telecom lire'!N651,IF(P651='Menu tendina'!A$2,'4. Telecom lire'!M651,0))))</f>
        <v>1.2</v>
      </c>
    </row>
    <row r="652" spans="1:19" x14ac:dyDescent="0.25">
      <c r="A652" s="9" t="s">
        <v>7621</v>
      </c>
      <c r="B652" s="9" t="s">
        <v>4943</v>
      </c>
      <c r="C652" s="11">
        <v>1026</v>
      </c>
      <c r="D652" s="11" t="s">
        <v>4458</v>
      </c>
      <c r="E652" s="11">
        <v>634</v>
      </c>
      <c r="F652" s="13">
        <v>10000</v>
      </c>
      <c r="G652" s="14" t="s">
        <v>1901</v>
      </c>
      <c r="H652" s="9" t="s">
        <v>1993</v>
      </c>
      <c r="I652" s="9" t="s">
        <v>1782</v>
      </c>
      <c r="J652" s="9"/>
      <c r="K652" s="11" t="s">
        <v>0</v>
      </c>
      <c r="L652" s="252">
        <v>165</v>
      </c>
      <c r="M652" s="21">
        <v>1.5</v>
      </c>
      <c r="N652" s="21">
        <v>0.6</v>
      </c>
      <c r="P652" s="11" t="s">
        <v>4167</v>
      </c>
      <c r="Q652" s="11"/>
      <c r="S652" s="21">
        <f>IF(P652='Menu tendina'!A$5,0,IF(P652='Menu tendina'!A$4,'4. Telecom lire'!N652/2,IF(P652='Menu tendina'!A$3,'4. Telecom lire'!N652,IF(P652='Menu tendina'!A$2,'4. Telecom lire'!M652,0))))</f>
        <v>1.5</v>
      </c>
    </row>
    <row r="653" spans="1:19" x14ac:dyDescent="0.25">
      <c r="A653" s="9" t="s">
        <v>7621</v>
      </c>
      <c r="B653" s="9" t="s">
        <v>4943</v>
      </c>
      <c r="C653" s="11">
        <v>1027</v>
      </c>
      <c r="D653" s="11" t="s">
        <v>4459</v>
      </c>
      <c r="E653" s="11">
        <v>635</v>
      </c>
      <c r="F653" s="13">
        <v>10000</v>
      </c>
      <c r="G653" s="14" t="s">
        <v>1901</v>
      </c>
      <c r="H653" s="9" t="s">
        <v>1994</v>
      </c>
      <c r="I653" s="9" t="s">
        <v>1782</v>
      </c>
      <c r="J653" s="9"/>
      <c r="K653" s="11" t="s">
        <v>0</v>
      </c>
      <c r="L653" s="252">
        <v>165</v>
      </c>
      <c r="M653" s="21">
        <v>1.5</v>
      </c>
      <c r="N653" s="21">
        <v>0.6</v>
      </c>
      <c r="P653" s="11" t="s">
        <v>4167</v>
      </c>
      <c r="Q653" s="11"/>
      <c r="S653" s="21">
        <f>IF(P653='Menu tendina'!A$5,0,IF(P653='Menu tendina'!A$4,'4. Telecom lire'!N653/2,IF(P653='Menu tendina'!A$3,'4. Telecom lire'!N653,IF(P653='Menu tendina'!A$2,'4. Telecom lire'!M653,0))))</f>
        <v>1.5</v>
      </c>
    </row>
    <row r="654" spans="1:19" x14ac:dyDescent="0.25">
      <c r="A654" s="9" t="s">
        <v>7621</v>
      </c>
      <c r="B654" s="9" t="s">
        <v>4943</v>
      </c>
      <c r="C654" s="11">
        <v>1028</v>
      </c>
      <c r="D654" s="11" t="s">
        <v>4460</v>
      </c>
      <c r="E654" s="11">
        <v>636</v>
      </c>
      <c r="F654" s="13">
        <v>10000</v>
      </c>
      <c r="G654" s="14" t="s">
        <v>1901</v>
      </c>
      <c r="H654" s="9" t="s">
        <v>1995</v>
      </c>
      <c r="I654" s="9" t="s">
        <v>1782</v>
      </c>
      <c r="J654" s="9"/>
      <c r="K654" s="11" t="s">
        <v>0</v>
      </c>
      <c r="L654" s="252">
        <v>165</v>
      </c>
      <c r="M654" s="21">
        <v>1.5</v>
      </c>
      <c r="N654" s="21">
        <v>0.6</v>
      </c>
      <c r="P654" s="11" t="s">
        <v>4167</v>
      </c>
      <c r="Q654" s="11"/>
      <c r="S654" s="21">
        <f>IF(P654='Menu tendina'!A$5,0,IF(P654='Menu tendina'!A$4,'4. Telecom lire'!N654/2,IF(P654='Menu tendina'!A$3,'4. Telecom lire'!N654,IF(P654='Menu tendina'!A$2,'4. Telecom lire'!M654,0))))</f>
        <v>1.5</v>
      </c>
    </row>
    <row r="655" spans="1:19" x14ac:dyDescent="0.25">
      <c r="A655" s="9" t="s">
        <v>7621</v>
      </c>
      <c r="B655" s="9" t="s">
        <v>4943</v>
      </c>
      <c r="C655" s="11">
        <v>1029</v>
      </c>
      <c r="D655" s="11" t="s">
        <v>4461</v>
      </c>
      <c r="E655" s="11">
        <v>637</v>
      </c>
      <c r="F655" s="13">
        <v>10000</v>
      </c>
      <c r="G655" s="14" t="s">
        <v>1901</v>
      </c>
      <c r="H655" s="9" t="s">
        <v>1996</v>
      </c>
      <c r="I655" s="9" t="s">
        <v>1782</v>
      </c>
      <c r="J655" s="9"/>
      <c r="K655" s="11" t="s">
        <v>0</v>
      </c>
      <c r="L655" s="252">
        <v>165</v>
      </c>
      <c r="M655" s="21">
        <v>1.5</v>
      </c>
      <c r="N655" s="21">
        <v>0.6</v>
      </c>
      <c r="P655" s="11" t="s">
        <v>4167</v>
      </c>
      <c r="Q655" s="11"/>
      <c r="S655" s="21">
        <f>IF(P655='Menu tendina'!A$5,0,IF(P655='Menu tendina'!A$4,'4. Telecom lire'!N655/2,IF(P655='Menu tendina'!A$3,'4. Telecom lire'!N655,IF(P655='Menu tendina'!A$2,'4. Telecom lire'!M655,0))))</f>
        <v>1.5</v>
      </c>
    </row>
    <row r="656" spans="1:19" x14ac:dyDescent="0.25">
      <c r="A656" s="9" t="s">
        <v>7621</v>
      </c>
      <c r="B656" s="9" t="s">
        <v>4943</v>
      </c>
      <c r="C656" s="11">
        <v>1030</v>
      </c>
      <c r="D656" s="11" t="s">
        <v>4462</v>
      </c>
      <c r="E656" s="11">
        <v>628</v>
      </c>
      <c r="F656" s="13">
        <v>5000</v>
      </c>
      <c r="G656" s="14" t="s">
        <v>1997</v>
      </c>
      <c r="H656" s="9" t="s">
        <v>1998</v>
      </c>
      <c r="I656" s="9" t="s">
        <v>112</v>
      </c>
      <c r="J656" s="9"/>
      <c r="K656" s="11" t="s">
        <v>0</v>
      </c>
      <c r="L656" s="252">
        <v>5000</v>
      </c>
      <c r="M656" s="21">
        <v>1.5</v>
      </c>
      <c r="N656" s="21">
        <v>0.2</v>
      </c>
      <c r="P656" s="11" t="s">
        <v>4167</v>
      </c>
      <c r="Q656" s="11"/>
      <c r="S656" s="21">
        <f>IF(P656='Menu tendina'!A$5,0,IF(P656='Menu tendina'!A$4,'4. Telecom lire'!N656/2,IF(P656='Menu tendina'!A$3,'4. Telecom lire'!N656,IF(P656='Menu tendina'!A$2,'4. Telecom lire'!M656,0))))</f>
        <v>1.5</v>
      </c>
    </row>
    <row r="657" spans="1:19" x14ac:dyDescent="0.25">
      <c r="A657" s="9" t="s">
        <v>7621</v>
      </c>
      <c r="B657" s="9" t="s">
        <v>4943</v>
      </c>
      <c r="C657" s="11">
        <v>1031</v>
      </c>
      <c r="D657" s="11" t="s">
        <v>4463</v>
      </c>
      <c r="E657" s="11">
        <v>629</v>
      </c>
      <c r="F657" s="13">
        <v>10000</v>
      </c>
      <c r="G657" s="14" t="s">
        <v>1997</v>
      </c>
      <c r="H657" s="9" t="s">
        <v>1999</v>
      </c>
      <c r="I657" s="9" t="s">
        <v>112</v>
      </c>
      <c r="J657" s="9"/>
      <c r="K657" s="11" t="s">
        <v>0</v>
      </c>
      <c r="L657" s="252">
        <v>3000</v>
      </c>
      <c r="M657" s="21">
        <v>1.7</v>
      </c>
      <c r="N657" s="21">
        <v>0.2</v>
      </c>
      <c r="P657" s="11" t="s">
        <v>4167</v>
      </c>
      <c r="Q657" s="11"/>
      <c r="S657" s="21">
        <f>IF(P657='Menu tendina'!A$5,0,IF(P657='Menu tendina'!A$4,'4. Telecom lire'!N657/2,IF(P657='Menu tendina'!A$3,'4. Telecom lire'!N657,IF(P657='Menu tendina'!A$2,'4. Telecom lire'!M657,0))))</f>
        <v>1.7</v>
      </c>
    </row>
    <row r="658" spans="1:19" x14ac:dyDescent="0.25">
      <c r="A658" s="9" t="s">
        <v>7621</v>
      </c>
      <c r="B658" s="9" t="s">
        <v>4943</v>
      </c>
      <c r="C658" s="11">
        <v>1032</v>
      </c>
      <c r="D658" s="11" t="s">
        <v>4464</v>
      </c>
      <c r="E658" s="11">
        <v>656</v>
      </c>
      <c r="F658" s="13">
        <v>5000</v>
      </c>
      <c r="G658" s="14" t="s">
        <v>1997</v>
      </c>
      <c r="H658" s="9" t="s">
        <v>2000</v>
      </c>
      <c r="I658" s="9" t="s">
        <v>1782</v>
      </c>
      <c r="J658" s="9"/>
      <c r="K658" s="11" t="s">
        <v>0</v>
      </c>
      <c r="L658" s="252">
        <v>2500</v>
      </c>
      <c r="M658" s="21">
        <v>1</v>
      </c>
      <c r="N658" s="21">
        <v>0.2</v>
      </c>
      <c r="P658" s="11" t="s">
        <v>4167</v>
      </c>
      <c r="Q658" s="11"/>
      <c r="S658" s="21">
        <f>IF(P658='Menu tendina'!A$5,0,IF(P658='Menu tendina'!A$4,'4. Telecom lire'!N658/2,IF(P658='Menu tendina'!A$3,'4. Telecom lire'!N658,IF(P658='Menu tendina'!A$2,'4. Telecom lire'!M658,0))))</f>
        <v>1</v>
      </c>
    </row>
    <row r="659" spans="1:19" x14ac:dyDescent="0.25">
      <c r="A659" s="9" t="s">
        <v>7621</v>
      </c>
      <c r="B659" s="9" t="s">
        <v>4943</v>
      </c>
      <c r="C659" s="11">
        <v>1033</v>
      </c>
      <c r="D659" s="11" t="s">
        <v>4465</v>
      </c>
      <c r="E659" s="11">
        <v>657</v>
      </c>
      <c r="F659" s="13">
        <v>10000</v>
      </c>
      <c r="G659" s="14" t="s">
        <v>1997</v>
      </c>
      <c r="H659" s="9" t="s">
        <v>2001</v>
      </c>
      <c r="I659" s="9" t="s">
        <v>1969</v>
      </c>
      <c r="J659" s="9"/>
      <c r="K659" s="11" t="s">
        <v>0</v>
      </c>
      <c r="L659" s="252">
        <v>405</v>
      </c>
      <c r="M659" s="21">
        <v>1.3</v>
      </c>
      <c r="N659" s="21">
        <v>0.4</v>
      </c>
      <c r="P659" s="11" t="s">
        <v>4167</v>
      </c>
      <c r="Q659" s="11"/>
      <c r="S659" s="21">
        <f>IF(P659='Menu tendina'!A$5,0,IF(P659='Menu tendina'!A$4,'4. Telecom lire'!N659/2,IF(P659='Menu tendina'!A$3,'4. Telecom lire'!N659,IF(P659='Menu tendina'!A$2,'4. Telecom lire'!M659,0))))</f>
        <v>1.3</v>
      </c>
    </row>
    <row r="660" spans="1:19" x14ac:dyDescent="0.25">
      <c r="A660" s="9" t="s">
        <v>7621</v>
      </c>
      <c r="B660" s="9" t="s">
        <v>4943</v>
      </c>
      <c r="C660" s="11">
        <v>1034</v>
      </c>
      <c r="D660" s="11" t="s">
        <v>4466</v>
      </c>
      <c r="E660" s="11">
        <v>658</v>
      </c>
      <c r="F660" s="13">
        <v>10000</v>
      </c>
      <c r="G660" s="14" t="s">
        <v>1997</v>
      </c>
      <c r="H660" s="9" t="s">
        <v>2002</v>
      </c>
      <c r="I660" s="9" t="s">
        <v>1969</v>
      </c>
      <c r="J660" s="9"/>
      <c r="K660" s="11" t="s">
        <v>0</v>
      </c>
      <c r="L660" s="252">
        <v>3000</v>
      </c>
      <c r="M660" s="21">
        <v>1</v>
      </c>
      <c r="N660" s="21">
        <v>0.2</v>
      </c>
      <c r="P660" s="11" t="s">
        <v>4167</v>
      </c>
      <c r="Q660" s="11"/>
      <c r="S660" s="21">
        <f>IF(P660='Menu tendina'!A$5,0,IF(P660='Menu tendina'!A$4,'4. Telecom lire'!N660/2,IF(P660='Menu tendina'!A$3,'4. Telecom lire'!N660,IF(P660='Menu tendina'!A$2,'4. Telecom lire'!M660,0))))</f>
        <v>1</v>
      </c>
    </row>
    <row r="661" spans="1:19" x14ac:dyDescent="0.25">
      <c r="A661" s="9" t="s">
        <v>7621</v>
      </c>
      <c r="B661" s="9" t="s">
        <v>4943</v>
      </c>
      <c r="C661" s="11">
        <v>1035</v>
      </c>
      <c r="D661" s="11" t="s">
        <v>4467</v>
      </c>
      <c r="E661" s="11">
        <v>659</v>
      </c>
      <c r="F661" s="13">
        <v>10000</v>
      </c>
      <c r="G661" s="14" t="s">
        <v>1997</v>
      </c>
      <c r="H661" s="9" t="s">
        <v>2003</v>
      </c>
      <c r="I661" s="9" t="s">
        <v>1782</v>
      </c>
      <c r="J661" s="9"/>
      <c r="K661" s="11" t="s">
        <v>0</v>
      </c>
      <c r="L661" s="252">
        <v>535</v>
      </c>
      <c r="M661" s="21">
        <v>1.2</v>
      </c>
      <c r="N661" s="21">
        <v>0.4</v>
      </c>
      <c r="P661" s="11" t="s">
        <v>4167</v>
      </c>
      <c r="Q661" s="11"/>
      <c r="S661" s="21">
        <f>IF(P661='Menu tendina'!A$5,0,IF(P661='Menu tendina'!A$4,'4. Telecom lire'!N661/2,IF(P661='Menu tendina'!A$3,'4. Telecom lire'!N661,IF(P661='Menu tendina'!A$2,'4. Telecom lire'!M661,0))))</f>
        <v>1.2</v>
      </c>
    </row>
    <row r="662" spans="1:19" x14ac:dyDescent="0.25">
      <c r="A662" s="9" t="s">
        <v>7621</v>
      </c>
      <c r="B662" s="9" t="s">
        <v>4943</v>
      </c>
      <c r="C662" s="11">
        <v>1036</v>
      </c>
      <c r="D662" s="11" t="s">
        <v>4468</v>
      </c>
      <c r="E662" s="11">
        <v>660</v>
      </c>
      <c r="F662" s="13">
        <v>5000</v>
      </c>
      <c r="G662" s="14" t="s">
        <v>1997</v>
      </c>
      <c r="H662" s="9" t="s">
        <v>2004</v>
      </c>
      <c r="I662" s="9" t="s">
        <v>1782</v>
      </c>
      <c r="J662" s="9"/>
      <c r="K662" s="11" t="s">
        <v>0</v>
      </c>
      <c r="L662" s="252">
        <v>4000</v>
      </c>
      <c r="M662" s="21">
        <v>1</v>
      </c>
      <c r="N662" s="21">
        <v>0.2</v>
      </c>
      <c r="P662" s="11" t="s">
        <v>4167</v>
      </c>
      <c r="Q662" s="11"/>
      <c r="S662" s="21">
        <f>IF(P662='Menu tendina'!A$5,0,IF(P662='Menu tendina'!A$4,'4. Telecom lire'!N662/2,IF(P662='Menu tendina'!A$3,'4. Telecom lire'!N662,IF(P662='Menu tendina'!A$2,'4. Telecom lire'!M662,0))))</f>
        <v>1</v>
      </c>
    </row>
    <row r="663" spans="1:19" x14ac:dyDescent="0.25">
      <c r="A663" s="9" t="s">
        <v>7621</v>
      </c>
      <c r="B663" s="9" t="s">
        <v>4943</v>
      </c>
      <c r="C663" s="11">
        <v>1037</v>
      </c>
      <c r="D663" s="11" t="s">
        <v>4469</v>
      </c>
      <c r="E663" s="11">
        <v>661</v>
      </c>
      <c r="F663" s="13">
        <v>10000</v>
      </c>
      <c r="G663" s="14" t="s">
        <v>1997</v>
      </c>
      <c r="H663" s="9" t="s">
        <v>2005</v>
      </c>
      <c r="I663" s="9" t="s">
        <v>1782</v>
      </c>
      <c r="J663" s="9"/>
      <c r="K663" s="11" t="s">
        <v>0</v>
      </c>
      <c r="L663" s="252">
        <v>110</v>
      </c>
      <c r="M663" s="21">
        <v>1.5</v>
      </c>
      <c r="N663" s="21">
        <v>0.6</v>
      </c>
      <c r="P663" s="11" t="s">
        <v>4167</v>
      </c>
      <c r="Q663" s="11"/>
      <c r="S663" s="21">
        <f>IF(P663='Menu tendina'!A$5,0,IF(P663='Menu tendina'!A$4,'4. Telecom lire'!N663/2,IF(P663='Menu tendina'!A$3,'4. Telecom lire'!N663,IF(P663='Menu tendina'!A$2,'4. Telecom lire'!M663,0))))</f>
        <v>1.5</v>
      </c>
    </row>
    <row r="664" spans="1:19" x14ac:dyDescent="0.25">
      <c r="A664" s="9" t="s">
        <v>7621</v>
      </c>
      <c r="B664" s="9" t="s">
        <v>4943</v>
      </c>
      <c r="C664" s="11">
        <v>1038</v>
      </c>
      <c r="D664" s="11" t="s">
        <v>4470</v>
      </c>
      <c r="E664" s="11">
        <v>662</v>
      </c>
      <c r="F664" s="13">
        <v>5000</v>
      </c>
      <c r="G664" s="14" t="s">
        <v>1997</v>
      </c>
      <c r="H664" s="9" t="s">
        <v>2006</v>
      </c>
      <c r="I664" s="9" t="s">
        <v>112</v>
      </c>
      <c r="J664" s="9"/>
      <c r="K664" s="11" t="s">
        <v>0</v>
      </c>
      <c r="L664" s="252">
        <v>540</v>
      </c>
      <c r="M664" s="21">
        <v>1.3</v>
      </c>
      <c r="N664" s="21">
        <v>0.4</v>
      </c>
      <c r="P664" s="11" t="s">
        <v>4167</v>
      </c>
      <c r="Q664" s="11"/>
      <c r="S664" s="21">
        <f>IF(P664='Menu tendina'!A$5,0,IF(P664='Menu tendina'!A$4,'4. Telecom lire'!N664/2,IF(P664='Menu tendina'!A$3,'4. Telecom lire'!N664,IF(P664='Menu tendina'!A$2,'4. Telecom lire'!M664,0))))</f>
        <v>1.3</v>
      </c>
    </row>
    <row r="665" spans="1:19" x14ac:dyDescent="0.25">
      <c r="A665" s="9" t="s">
        <v>7621</v>
      </c>
      <c r="B665" s="9" t="s">
        <v>4943</v>
      </c>
      <c r="C665" s="11">
        <v>1039</v>
      </c>
      <c r="D665" s="11" t="s">
        <v>4471</v>
      </c>
      <c r="E665" s="11">
        <v>476</v>
      </c>
      <c r="F665" s="13">
        <v>15000</v>
      </c>
      <c r="G665" s="14" t="s">
        <v>1997</v>
      </c>
      <c r="H665" s="9" t="s">
        <v>2007</v>
      </c>
      <c r="I665" s="9" t="s">
        <v>1969</v>
      </c>
      <c r="J665" s="9"/>
      <c r="K665" s="11" t="s">
        <v>0</v>
      </c>
      <c r="L665" s="252">
        <v>535</v>
      </c>
      <c r="M665" s="21">
        <v>1.7</v>
      </c>
      <c r="N665" s="21">
        <v>0.4</v>
      </c>
      <c r="P665" s="11" t="s">
        <v>4167</v>
      </c>
      <c r="Q665" s="11"/>
      <c r="S665" s="21">
        <f>IF(P665='Menu tendina'!A$5,0,IF(P665='Menu tendina'!A$4,'4. Telecom lire'!N665/2,IF(P665='Menu tendina'!A$3,'4. Telecom lire'!N665,IF(P665='Menu tendina'!A$2,'4. Telecom lire'!M665,0))))</f>
        <v>1.7</v>
      </c>
    </row>
    <row r="666" spans="1:19" x14ac:dyDescent="0.25">
      <c r="A666" s="9" t="s">
        <v>7621</v>
      </c>
      <c r="B666" s="9" t="s">
        <v>4943</v>
      </c>
      <c r="C666" s="11">
        <v>1040</v>
      </c>
      <c r="D666" s="11" t="s">
        <v>4472</v>
      </c>
      <c r="E666" s="11">
        <v>663</v>
      </c>
      <c r="F666" s="13">
        <v>10000</v>
      </c>
      <c r="G666" s="14" t="s">
        <v>1997</v>
      </c>
      <c r="H666" s="9" t="s">
        <v>1874</v>
      </c>
      <c r="I666" s="9" t="s">
        <v>1782</v>
      </c>
      <c r="J666" s="9"/>
      <c r="K666" s="11" t="s">
        <v>0</v>
      </c>
      <c r="L666" s="252">
        <v>470</v>
      </c>
      <c r="M666" s="21">
        <v>1.3</v>
      </c>
      <c r="N666" s="21">
        <v>0.4</v>
      </c>
      <c r="P666" s="11" t="s">
        <v>4167</v>
      </c>
      <c r="Q666" s="11"/>
      <c r="S666" s="21">
        <f>IF(P666='Menu tendina'!A$5,0,IF(P666='Menu tendina'!A$4,'4. Telecom lire'!N666/2,IF(P666='Menu tendina'!A$3,'4. Telecom lire'!N666,IF(P666='Menu tendina'!A$2,'4. Telecom lire'!M666,0))))</f>
        <v>1.3</v>
      </c>
    </row>
    <row r="667" spans="1:19" x14ac:dyDescent="0.25">
      <c r="A667" s="9" t="s">
        <v>7621</v>
      </c>
      <c r="B667" s="9" t="s">
        <v>4943</v>
      </c>
      <c r="C667" s="11">
        <v>1041</v>
      </c>
      <c r="D667" s="11" t="s">
        <v>4473</v>
      </c>
      <c r="E667" s="11">
        <v>691</v>
      </c>
      <c r="F667" s="13">
        <v>5000</v>
      </c>
      <c r="G667" s="14" t="s">
        <v>1997</v>
      </c>
      <c r="H667" s="9" t="s">
        <v>2009</v>
      </c>
      <c r="I667" s="9" t="s">
        <v>1782</v>
      </c>
      <c r="J667" s="9"/>
      <c r="K667" s="11" t="s">
        <v>0</v>
      </c>
      <c r="L667" s="252">
        <v>5000</v>
      </c>
      <c r="M667" s="21">
        <v>1</v>
      </c>
      <c r="N667" s="21">
        <v>0.2</v>
      </c>
      <c r="P667" s="11" t="s">
        <v>4167</v>
      </c>
      <c r="Q667" s="11"/>
      <c r="S667" s="21">
        <f>IF(P667='Menu tendina'!A$5,0,IF(P667='Menu tendina'!A$4,'4. Telecom lire'!N667/2,IF(P667='Menu tendina'!A$3,'4. Telecom lire'!N667,IF(P667='Menu tendina'!A$2,'4. Telecom lire'!M667,0))))</f>
        <v>1</v>
      </c>
    </row>
    <row r="668" spans="1:19" x14ac:dyDescent="0.25">
      <c r="A668" s="9" t="s">
        <v>7621</v>
      </c>
      <c r="B668" s="9" t="s">
        <v>4943</v>
      </c>
      <c r="C668" s="11">
        <v>1042</v>
      </c>
      <c r="D668" s="11" t="s">
        <v>4474</v>
      </c>
      <c r="E668" s="11">
        <v>676</v>
      </c>
      <c r="F668" s="13">
        <v>5000</v>
      </c>
      <c r="G668" s="14" t="s">
        <v>1997</v>
      </c>
      <c r="H668" s="9" t="s">
        <v>1083</v>
      </c>
      <c r="I668" s="9" t="s">
        <v>1969</v>
      </c>
      <c r="J668" s="9"/>
      <c r="K668" s="11" t="s">
        <v>0</v>
      </c>
      <c r="L668" s="252">
        <v>65</v>
      </c>
      <c r="M668" s="21">
        <v>1.4</v>
      </c>
      <c r="N668" s="21">
        <v>0.8</v>
      </c>
      <c r="P668" s="11" t="s">
        <v>4167</v>
      </c>
      <c r="Q668" s="11"/>
      <c r="S668" s="21">
        <f>IF(P668='Menu tendina'!A$5,0,IF(P668='Menu tendina'!A$4,'4. Telecom lire'!N668/2,IF(P668='Menu tendina'!A$3,'4. Telecom lire'!N668,IF(P668='Menu tendina'!A$2,'4. Telecom lire'!M668,0))))</f>
        <v>1.4</v>
      </c>
    </row>
    <row r="669" spans="1:19" x14ac:dyDescent="0.25">
      <c r="A669" s="9" t="s">
        <v>7621</v>
      </c>
      <c r="B669" s="9" t="s">
        <v>4943</v>
      </c>
      <c r="C669" s="11">
        <v>1043</v>
      </c>
      <c r="D669" s="11" t="s">
        <v>4475</v>
      </c>
      <c r="E669" s="11">
        <v>665</v>
      </c>
      <c r="F669" s="13">
        <v>5000</v>
      </c>
      <c r="G669" s="14" t="s">
        <v>1997</v>
      </c>
      <c r="H669" s="9" t="s">
        <v>2011</v>
      </c>
      <c r="I669" s="9" t="s">
        <v>1782</v>
      </c>
      <c r="J669" s="9"/>
      <c r="K669" s="11" t="s">
        <v>0</v>
      </c>
      <c r="L669" s="252">
        <v>3000</v>
      </c>
      <c r="M669" s="21">
        <v>1.5</v>
      </c>
      <c r="N669" s="21">
        <v>0.2</v>
      </c>
      <c r="P669" s="11" t="s">
        <v>4167</v>
      </c>
      <c r="Q669" s="11"/>
      <c r="S669" s="21">
        <f>IF(P669='Menu tendina'!A$5,0,IF(P669='Menu tendina'!A$4,'4. Telecom lire'!N669/2,IF(P669='Menu tendina'!A$3,'4. Telecom lire'!N669,IF(P669='Menu tendina'!A$2,'4. Telecom lire'!M669,0))))</f>
        <v>1.5</v>
      </c>
    </row>
    <row r="670" spans="1:19" x14ac:dyDescent="0.25">
      <c r="A670" s="9" t="s">
        <v>7621</v>
      </c>
      <c r="B670" s="9" t="s">
        <v>4943</v>
      </c>
      <c r="C670" s="11">
        <v>1044</v>
      </c>
      <c r="D670" s="11" t="s">
        <v>4476</v>
      </c>
      <c r="E670" s="11">
        <v>666</v>
      </c>
      <c r="F670" s="13">
        <v>10000</v>
      </c>
      <c r="G670" s="14" t="s">
        <v>1997</v>
      </c>
      <c r="H670" s="9" t="s">
        <v>2013</v>
      </c>
      <c r="I670" s="9" t="s">
        <v>1969</v>
      </c>
      <c r="J670" s="9"/>
      <c r="K670" s="11" t="s">
        <v>0</v>
      </c>
      <c r="L670" s="252">
        <v>3000</v>
      </c>
      <c r="M670" s="21">
        <v>1.5</v>
      </c>
      <c r="N670" s="21">
        <v>0.2</v>
      </c>
      <c r="P670" s="11" t="s">
        <v>4167</v>
      </c>
      <c r="Q670" s="11"/>
      <c r="S670" s="21">
        <f>IF(P670='Menu tendina'!A$5,0,IF(P670='Menu tendina'!A$4,'4. Telecom lire'!N670/2,IF(P670='Menu tendina'!A$3,'4. Telecom lire'!N670,IF(P670='Menu tendina'!A$2,'4. Telecom lire'!M670,0))))</f>
        <v>1.5</v>
      </c>
    </row>
    <row r="671" spans="1:19" x14ac:dyDescent="0.25">
      <c r="A671" s="15" t="s">
        <v>7621</v>
      </c>
      <c r="B671" s="15" t="s">
        <v>4943</v>
      </c>
      <c r="C671" s="16" t="s">
        <v>2014</v>
      </c>
      <c r="D671" s="16" t="s">
        <v>4477</v>
      </c>
      <c r="E671" s="16" t="s">
        <v>4266</v>
      </c>
      <c r="F671" s="17">
        <v>10000</v>
      </c>
      <c r="G671" s="18" t="s">
        <v>1997</v>
      </c>
      <c r="H671" s="15" t="s">
        <v>2013</v>
      </c>
      <c r="I671" s="15" t="s">
        <v>1969</v>
      </c>
      <c r="J671" s="15" t="s">
        <v>4962</v>
      </c>
      <c r="K671" s="16" t="s">
        <v>0</v>
      </c>
      <c r="L671" s="253" t="s">
        <v>0</v>
      </c>
      <c r="M671" s="22">
        <v>5</v>
      </c>
      <c r="N671" s="22">
        <v>1</v>
      </c>
      <c r="P671" s="11" t="s">
        <v>4167</v>
      </c>
      <c r="Q671" s="11"/>
      <c r="S671" s="21">
        <f>IF(P671='Menu tendina'!A$5,0,IF(P671='Menu tendina'!A$4,'4. Telecom lire'!N671/2,IF(P671='Menu tendina'!A$3,'4. Telecom lire'!N671,IF(P671='Menu tendina'!A$2,'4. Telecom lire'!M671,0))))</f>
        <v>5</v>
      </c>
    </row>
    <row r="672" spans="1:19" x14ac:dyDescent="0.25">
      <c r="A672" s="9" t="s">
        <v>7621</v>
      </c>
      <c r="B672" s="9" t="s">
        <v>4943</v>
      </c>
      <c r="C672" s="11">
        <v>1045</v>
      </c>
      <c r="D672" s="11" t="s">
        <v>4478</v>
      </c>
      <c r="E672" s="11">
        <v>667</v>
      </c>
      <c r="F672" s="13">
        <v>15000</v>
      </c>
      <c r="G672" s="14" t="s">
        <v>1997</v>
      </c>
      <c r="H672" s="9" t="s">
        <v>2015</v>
      </c>
      <c r="I672" s="9" t="s">
        <v>1969</v>
      </c>
      <c r="J672" s="9"/>
      <c r="K672" s="11" t="s">
        <v>0</v>
      </c>
      <c r="L672" s="252">
        <v>535</v>
      </c>
      <c r="M672" s="21">
        <v>1.7</v>
      </c>
      <c r="N672" s="21">
        <v>0.4</v>
      </c>
      <c r="P672" s="11" t="s">
        <v>4167</v>
      </c>
      <c r="Q672" s="11"/>
      <c r="S672" s="21">
        <f>IF(P672='Menu tendina'!A$5,0,IF(P672='Menu tendina'!A$4,'4. Telecom lire'!N672/2,IF(P672='Menu tendina'!A$3,'4. Telecom lire'!N672,IF(P672='Menu tendina'!A$2,'4. Telecom lire'!M672,0))))</f>
        <v>1.7</v>
      </c>
    </row>
    <row r="673" spans="1:19" x14ac:dyDescent="0.25">
      <c r="A673" s="9" t="s">
        <v>7621</v>
      </c>
      <c r="B673" s="9" t="s">
        <v>4943</v>
      </c>
      <c r="C673" s="11">
        <v>1046</v>
      </c>
      <c r="D673" s="11" t="s">
        <v>4479</v>
      </c>
      <c r="E673" s="11">
        <v>704</v>
      </c>
      <c r="F673" s="13">
        <v>2000</v>
      </c>
      <c r="G673" s="14" t="s">
        <v>1997</v>
      </c>
      <c r="H673" s="9" t="s">
        <v>2016</v>
      </c>
      <c r="I673" s="9" t="s">
        <v>1969</v>
      </c>
      <c r="J673" s="9"/>
      <c r="K673" s="11" t="s">
        <v>0</v>
      </c>
      <c r="L673" s="252">
        <v>65</v>
      </c>
      <c r="M673" s="21">
        <v>1.4</v>
      </c>
      <c r="N673" s="21">
        <v>0.9</v>
      </c>
      <c r="P673" s="11" t="s">
        <v>4167</v>
      </c>
      <c r="Q673" s="11"/>
      <c r="S673" s="21">
        <f>IF(P673='Menu tendina'!A$5,0,IF(P673='Menu tendina'!A$4,'4. Telecom lire'!N673/2,IF(P673='Menu tendina'!A$3,'4. Telecom lire'!N673,IF(P673='Menu tendina'!A$2,'4. Telecom lire'!M673,0))))</f>
        <v>1.4</v>
      </c>
    </row>
    <row r="674" spans="1:19" x14ac:dyDescent="0.25">
      <c r="A674" s="9" t="s">
        <v>7621</v>
      </c>
      <c r="B674" s="9" t="s">
        <v>4943</v>
      </c>
      <c r="C674" s="11">
        <v>1047</v>
      </c>
      <c r="D674" s="11" t="s">
        <v>4480</v>
      </c>
      <c r="E674" s="11">
        <v>705</v>
      </c>
      <c r="F674" s="13">
        <v>5000</v>
      </c>
      <c r="G674" s="14" t="s">
        <v>1997</v>
      </c>
      <c r="H674" s="9" t="s">
        <v>2016</v>
      </c>
      <c r="I674" s="9" t="s">
        <v>1969</v>
      </c>
      <c r="J674" s="9"/>
      <c r="K674" s="11" t="s">
        <v>0</v>
      </c>
      <c r="L674" s="252">
        <v>75</v>
      </c>
      <c r="M674" s="21">
        <v>1.4</v>
      </c>
      <c r="N674" s="21">
        <v>0.9</v>
      </c>
      <c r="P674" s="11" t="s">
        <v>4167</v>
      </c>
      <c r="Q674" s="11"/>
      <c r="S674" s="21">
        <f>IF(P674='Menu tendina'!A$5,0,IF(P674='Menu tendina'!A$4,'4. Telecom lire'!N674/2,IF(P674='Menu tendina'!A$3,'4. Telecom lire'!N674,IF(P674='Menu tendina'!A$2,'4. Telecom lire'!M674,0))))</f>
        <v>1.4</v>
      </c>
    </row>
    <row r="675" spans="1:19" x14ac:dyDescent="0.25">
      <c r="A675" s="9" t="s">
        <v>7621</v>
      </c>
      <c r="B675" s="9" t="s">
        <v>4943</v>
      </c>
      <c r="C675" s="11">
        <v>1048</v>
      </c>
      <c r="D675" s="11" t="s">
        <v>4481</v>
      </c>
      <c r="E675" s="11">
        <v>650</v>
      </c>
      <c r="F675" s="13">
        <v>5000</v>
      </c>
      <c r="G675" s="14" t="s">
        <v>1997</v>
      </c>
      <c r="H675" s="9" t="s">
        <v>2017</v>
      </c>
      <c r="I675" s="9" t="s">
        <v>112</v>
      </c>
      <c r="J675" s="9"/>
      <c r="K675" s="11" t="s">
        <v>0</v>
      </c>
      <c r="L675" s="252">
        <v>80</v>
      </c>
      <c r="M675" s="21">
        <v>1.2</v>
      </c>
      <c r="N675" s="21">
        <v>0.9</v>
      </c>
      <c r="P675" s="11" t="s">
        <v>4167</v>
      </c>
      <c r="Q675" s="11"/>
      <c r="S675" s="21">
        <f>IF(P675='Menu tendina'!A$5,0,IF(P675='Menu tendina'!A$4,'4. Telecom lire'!N675/2,IF(P675='Menu tendina'!A$3,'4. Telecom lire'!N675,IF(P675='Menu tendina'!A$2,'4. Telecom lire'!M675,0))))</f>
        <v>1.2</v>
      </c>
    </row>
    <row r="676" spans="1:19" x14ac:dyDescent="0.25">
      <c r="A676" s="9" t="s">
        <v>7621</v>
      </c>
      <c r="B676" s="9" t="s">
        <v>4943</v>
      </c>
      <c r="C676" s="11">
        <v>1049</v>
      </c>
      <c r="D676" s="11" t="s">
        <v>4482</v>
      </c>
      <c r="E676" s="11">
        <v>653</v>
      </c>
      <c r="F676" s="13">
        <v>5000</v>
      </c>
      <c r="G676" s="14" t="s">
        <v>1997</v>
      </c>
      <c r="H676" s="9" t="s">
        <v>2018</v>
      </c>
      <c r="I676" s="9" t="s">
        <v>112</v>
      </c>
      <c r="J676" s="9"/>
      <c r="K676" s="11" t="s">
        <v>0</v>
      </c>
      <c r="L676" s="252">
        <v>80</v>
      </c>
      <c r="M676" s="21">
        <v>1.2</v>
      </c>
      <c r="N676" s="21">
        <v>0.9</v>
      </c>
      <c r="P676" s="11" t="s">
        <v>4167</v>
      </c>
      <c r="Q676" s="11"/>
      <c r="S676" s="21">
        <f>IF(P676='Menu tendina'!A$5,0,IF(P676='Menu tendina'!A$4,'4. Telecom lire'!N676/2,IF(P676='Menu tendina'!A$3,'4. Telecom lire'!N676,IF(P676='Menu tendina'!A$2,'4. Telecom lire'!M676,0))))</f>
        <v>1.2</v>
      </c>
    </row>
    <row r="677" spans="1:19" x14ac:dyDescent="0.25">
      <c r="A677" s="9" t="s">
        <v>7621</v>
      </c>
      <c r="B677" s="9" t="s">
        <v>4943</v>
      </c>
      <c r="C677" s="11">
        <v>1050</v>
      </c>
      <c r="D677" s="11" t="s">
        <v>4483</v>
      </c>
      <c r="E677" s="11">
        <v>651</v>
      </c>
      <c r="F677" s="13">
        <v>5000</v>
      </c>
      <c r="G677" s="14" t="s">
        <v>1997</v>
      </c>
      <c r="H677" s="9" t="s">
        <v>2019</v>
      </c>
      <c r="I677" s="9" t="s">
        <v>112</v>
      </c>
      <c r="J677" s="9"/>
      <c r="K677" s="11" t="s">
        <v>0</v>
      </c>
      <c r="L677" s="252">
        <v>80</v>
      </c>
      <c r="M677" s="21">
        <v>1.2</v>
      </c>
      <c r="N677" s="21">
        <v>0.9</v>
      </c>
      <c r="P677" s="11" t="s">
        <v>4167</v>
      </c>
      <c r="Q677" s="11"/>
      <c r="S677" s="21">
        <f>IF(P677='Menu tendina'!A$5,0,IF(P677='Menu tendina'!A$4,'4. Telecom lire'!N677/2,IF(P677='Menu tendina'!A$3,'4. Telecom lire'!N677,IF(P677='Menu tendina'!A$2,'4. Telecom lire'!M677,0))))</f>
        <v>1.2</v>
      </c>
    </row>
    <row r="678" spans="1:19" x14ac:dyDescent="0.25">
      <c r="A678" s="9" t="s">
        <v>7621</v>
      </c>
      <c r="B678" s="9" t="s">
        <v>4943</v>
      </c>
      <c r="C678" s="11">
        <v>1051</v>
      </c>
      <c r="D678" s="11" t="s">
        <v>4484</v>
      </c>
      <c r="E678" s="11">
        <v>652</v>
      </c>
      <c r="F678" s="13">
        <v>5000</v>
      </c>
      <c r="G678" s="14" t="s">
        <v>1997</v>
      </c>
      <c r="H678" s="9" t="s">
        <v>2020</v>
      </c>
      <c r="I678" s="9" t="s">
        <v>112</v>
      </c>
      <c r="J678" s="9"/>
      <c r="K678" s="11" t="s">
        <v>0</v>
      </c>
      <c r="L678" s="252">
        <v>80</v>
      </c>
      <c r="M678" s="21">
        <v>1.2</v>
      </c>
      <c r="N678" s="21">
        <v>0.9</v>
      </c>
      <c r="P678" s="11" t="s">
        <v>4167</v>
      </c>
      <c r="Q678" s="11"/>
      <c r="S678" s="21">
        <f>IF(P678='Menu tendina'!A$5,0,IF(P678='Menu tendina'!A$4,'4. Telecom lire'!N678/2,IF(P678='Menu tendina'!A$3,'4. Telecom lire'!N678,IF(P678='Menu tendina'!A$2,'4. Telecom lire'!M678,0))))</f>
        <v>1.2</v>
      </c>
    </row>
    <row r="679" spans="1:19" x14ac:dyDescent="0.25">
      <c r="A679" s="9" t="s">
        <v>7621</v>
      </c>
      <c r="B679" s="9" t="s">
        <v>4943</v>
      </c>
      <c r="C679" s="11">
        <v>1052</v>
      </c>
      <c r="D679" s="11" t="s">
        <v>4485</v>
      </c>
      <c r="E679" s="11">
        <v>677</v>
      </c>
      <c r="F679" s="13">
        <v>10000</v>
      </c>
      <c r="G679" s="14" t="s">
        <v>1997</v>
      </c>
      <c r="H679" s="9" t="s">
        <v>2021</v>
      </c>
      <c r="I679" s="9" t="s">
        <v>1782</v>
      </c>
      <c r="J679" s="9"/>
      <c r="K679" s="11" t="s">
        <v>0</v>
      </c>
      <c r="L679" s="252">
        <v>285</v>
      </c>
      <c r="M679" s="21">
        <v>1.4</v>
      </c>
      <c r="N679" s="21">
        <v>0.6</v>
      </c>
      <c r="P679" s="11" t="s">
        <v>4167</v>
      </c>
      <c r="Q679" s="11"/>
      <c r="S679" s="21">
        <f>IF(P679='Menu tendina'!A$5,0,IF(P679='Menu tendina'!A$4,'4. Telecom lire'!N679/2,IF(P679='Menu tendina'!A$3,'4. Telecom lire'!N679,IF(P679='Menu tendina'!A$2,'4. Telecom lire'!M679,0))))</f>
        <v>1.4</v>
      </c>
    </row>
    <row r="680" spans="1:19" x14ac:dyDescent="0.25">
      <c r="A680" s="9" t="s">
        <v>7621</v>
      </c>
      <c r="B680" s="9" t="s">
        <v>4943</v>
      </c>
      <c r="C680" s="11">
        <v>1053</v>
      </c>
      <c r="D680" s="11" t="s">
        <v>4486</v>
      </c>
      <c r="E680" s="11">
        <v>678</v>
      </c>
      <c r="F680" s="13">
        <v>10000</v>
      </c>
      <c r="G680" s="14" t="s">
        <v>1997</v>
      </c>
      <c r="H680" s="9" t="s">
        <v>2023</v>
      </c>
      <c r="I680" s="9" t="s">
        <v>1782</v>
      </c>
      <c r="J680" s="9"/>
      <c r="K680" s="11" t="s">
        <v>0</v>
      </c>
      <c r="L680" s="252">
        <v>340</v>
      </c>
      <c r="M680" s="21">
        <v>1.3</v>
      </c>
      <c r="N680" s="21">
        <v>0.4</v>
      </c>
      <c r="P680" s="11" t="s">
        <v>4167</v>
      </c>
      <c r="Q680" s="11"/>
      <c r="S680" s="21">
        <f>IF(P680='Menu tendina'!A$5,0,IF(P680='Menu tendina'!A$4,'4. Telecom lire'!N680/2,IF(P680='Menu tendina'!A$3,'4. Telecom lire'!N680,IF(P680='Menu tendina'!A$2,'4. Telecom lire'!M680,0))))</f>
        <v>1.3</v>
      </c>
    </row>
    <row r="681" spans="1:19" x14ac:dyDescent="0.25">
      <c r="A681" s="9" t="s">
        <v>7621</v>
      </c>
      <c r="B681" s="9" t="s">
        <v>4943</v>
      </c>
      <c r="C681" s="11">
        <v>1054</v>
      </c>
      <c r="D681" s="11" t="s">
        <v>4487</v>
      </c>
      <c r="E681" s="11">
        <v>679</v>
      </c>
      <c r="F681" s="13">
        <v>10000</v>
      </c>
      <c r="G681" s="14" t="s">
        <v>1997</v>
      </c>
      <c r="H681" s="9" t="s">
        <v>2025</v>
      </c>
      <c r="I681" s="9" t="s">
        <v>1782</v>
      </c>
      <c r="J681" s="9" t="s">
        <v>4963</v>
      </c>
      <c r="K681" s="11" t="s">
        <v>0</v>
      </c>
      <c r="L681" s="252">
        <v>340</v>
      </c>
      <c r="M681" s="21">
        <v>1.3</v>
      </c>
      <c r="N681" s="21">
        <v>0.4</v>
      </c>
      <c r="P681" s="11" t="s">
        <v>4167</v>
      </c>
      <c r="Q681" s="11"/>
      <c r="S681" s="21">
        <f>IF(P681='Menu tendina'!A$5,0,IF(P681='Menu tendina'!A$4,'4. Telecom lire'!N681/2,IF(P681='Menu tendina'!A$3,'4. Telecom lire'!N681,IF(P681='Menu tendina'!A$2,'4. Telecom lire'!M681,0))))</f>
        <v>1.3</v>
      </c>
    </row>
    <row r="682" spans="1:19" x14ac:dyDescent="0.25">
      <c r="A682" s="9" t="s">
        <v>7621</v>
      </c>
      <c r="B682" s="15" t="s">
        <v>4943</v>
      </c>
      <c r="C682" s="16" t="s">
        <v>2027</v>
      </c>
      <c r="D682" s="16" t="s">
        <v>8527</v>
      </c>
      <c r="E682" s="16">
        <v>679</v>
      </c>
      <c r="F682" s="17">
        <v>10000</v>
      </c>
      <c r="G682" s="18" t="s">
        <v>1997</v>
      </c>
      <c r="H682" s="15" t="s">
        <v>2025</v>
      </c>
      <c r="I682" s="15" t="s">
        <v>1782</v>
      </c>
      <c r="J682" s="15" t="s">
        <v>4964</v>
      </c>
      <c r="K682" s="16" t="s">
        <v>4074</v>
      </c>
      <c r="L682" s="253" t="s">
        <v>0</v>
      </c>
      <c r="M682" s="22">
        <v>20</v>
      </c>
      <c r="N682" s="22">
        <v>5</v>
      </c>
      <c r="P682" s="11" t="s">
        <v>4167</v>
      </c>
      <c r="Q682" s="11"/>
      <c r="S682" s="21">
        <f>IF(P682='Menu tendina'!A$5,0,IF(P682='Menu tendina'!A$4,'4. Telecom lire'!N682/2,IF(P682='Menu tendina'!A$3,'4. Telecom lire'!N682,IF(P682='Menu tendina'!A$2,'4. Telecom lire'!M682,0))))</f>
        <v>20</v>
      </c>
    </row>
    <row r="683" spans="1:19" x14ac:dyDescent="0.25">
      <c r="A683" s="9" t="s">
        <v>7621</v>
      </c>
      <c r="B683" s="9" t="s">
        <v>4943</v>
      </c>
      <c r="C683" s="11">
        <v>1055</v>
      </c>
      <c r="D683" s="11" t="s">
        <v>4488</v>
      </c>
      <c r="E683" s="11">
        <v>619</v>
      </c>
      <c r="F683" s="13">
        <v>10000</v>
      </c>
      <c r="G683" s="14" t="s">
        <v>1997</v>
      </c>
      <c r="H683" s="9" t="s">
        <v>2028</v>
      </c>
      <c r="I683" s="9" t="s">
        <v>112</v>
      </c>
      <c r="J683" s="9"/>
      <c r="K683" s="11" t="s">
        <v>0</v>
      </c>
      <c r="L683" s="252">
        <v>65</v>
      </c>
      <c r="M683" s="21">
        <v>1.8</v>
      </c>
      <c r="N683" s="21">
        <v>1.3</v>
      </c>
      <c r="P683" s="11" t="s">
        <v>4167</v>
      </c>
      <c r="Q683" s="11"/>
      <c r="S683" s="21">
        <f>IF(P683='Menu tendina'!A$5,0,IF(P683='Menu tendina'!A$4,'4. Telecom lire'!N683/2,IF(P683='Menu tendina'!A$3,'4. Telecom lire'!N683,IF(P683='Menu tendina'!A$2,'4. Telecom lire'!M683,0))))</f>
        <v>1.8</v>
      </c>
    </row>
    <row r="684" spans="1:19" x14ac:dyDescent="0.25">
      <c r="A684" s="9" t="s">
        <v>7621</v>
      </c>
      <c r="B684" s="9" t="s">
        <v>4943</v>
      </c>
      <c r="C684" s="11">
        <v>1056</v>
      </c>
      <c r="D684" s="11" t="s">
        <v>4489</v>
      </c>
      <c r="E684" s="11">
        <v>680</v>
      </c>
      <c r="F684" s="13">
        <v>2000</v>
      </c>
      <c r="G684" s="14" t="s">
        <v>1997</v>
      </c>
      <c r="H684" s="9" t="s">
        <v>2029</v>
      </c>
      <c r="I684" s="9" t="s">
        <v>1782</v>
      </c>
      <c r="J684" s="9"/>
      <c r="K684" s="11" t="s">
        <v>0</v>
      </c>
      <c r="L684" s="252">
        <v>65</v>
      </c>
      <c r="M684" s="21">
        <v>1.4</v>
      </c>
      <c r="N684" s="21">
        <v>0.8</v>
      </c>
      <c r="P684" s="11" t="s">
        <v>4167</v>
      </c>
      <c r="Q684" s="11"/>
      <c r="S684" s="21">
        <f>IF(P684='Menu tendina'!A$5,0,IF(P684='Menu tendina'!A$4,'4. Telecom lire'!N684/2,IF(P684='Menu tendina'!A$3,'4. Telecom lire'!N684,IF(P684='Menu tendina'!A$2,'4. Telecom lire'!M684,0))))</f>
        <v>1.4</v>
      </c>
    </row>
    <row r="685" spans="1:19" x14ac:dyDescent="0.25">
      <c r="A685" s="9" t="s">
        <v>7621</v>
      </c>
      <c r="B685" s="9" t="s">
        <v>4943</v>
      </c>
      <c r="C685" s="11">
        <v>1057</v>
      </c>
      <c r="D685" s="11" t="s">
        <v>4490</v>
      </c>
      <c r="E685" s="11">
        <v>681</v>
      </c>
      <c r="F685" s="13">
        <v>2000</v>
      </c>
      <c r="G685" s="14" t="s">
        <v>1997</v>
      </c>
      <c r="H685" s="9" t="s">
        <v>2031</v>
      </c>
      <c r="I685" s="9" t="s">
        <v>1782</v>
      </c>
      <c r="J685" s="9"/>
      <c r="K685" s="11" t="s">
        <v>0</v>
      </c>
      <c r="L685" s="252">
        <v>65</v>
      </c>
      <c r="M685" s="21">
        <v>1.4</v>
      </c>
      <c r="N685" s="21">
        <v>0.8</v>
      </c>
      <c r="P685" s="11" t="s">
        <v>4167</v>
      </c>
      <c r="Q685" s="11"/>
      <c r="S685" s="21">
        <f>IF(P685='Menu tendina'!A$5,0,IF(P685='Menu tendina'!A$4,'4. Telecom lire'!N685/2,IF(P685='Menu tendina'!A$3,'4. Telecom lire'!N685,IF(P685='Menu tendina'!A$2,'4. Telecom lire'!M685,0))))</f>
        <v>1.4</v>
      </c>
    </row>
    <row r="686" spans="1:19" x14ac:dyDescent="0.25">
      <c r="A686" s="9" t="s">
        <v>7621</v>
      </c>
      <c r="B686" s="9" t="s">
        <v>4943</v>
      </c>
      <c r="C686" s="11">
        <v>1058</v>
      </c>
      <c r="D686" s="11" t="s">
        <v>4491</v>
      </c>
      <c r="E686" s="11">
        <v>682</v>
      </c>
      <c r="F686" s="13">
        <v>10000</v>
      </c>
      <c r="G686" s="14" t="s">
        <v>1997</v>
      </c>
      <c r="H686" s="9" t="s">
        <v>2032</v>
      </c>
      <c r="I686" s="9" t="s">
        <v>112</v>
      </c>
      <c r="J686" s="9"/>
      <c r="K686" s="11" t="s">
        <v>0</v>
      </c>
      <c r="L686" s="252">
        <v>2000</v>
      </c>
      <c r="M686" s="21">
        <v>1</v>
      </c>
      <c r="N686" s="21">
        <v>0.2</v>
      </c>
      <c r="P686" s="11" t="s">
        <v>4167</v>
      </c>
      <c r="Q686" s="11"/>
      <c r="S686" s="21">
        <f>IF(P686='Menu tendina'!A$5,0,IF(P686='Menu tendina'!A$4,'4. Telecom lire'!N686/2,IF(P686='Menu tendina'!A$3,'4. Telecom lire'!N686,IF(P686='Menu tendina'!A$2,'4. Telecom lire'!M686,0))))</f>
        <v>1</v>
      </c>
    </row>
    <row r="687" spans="1:19" x14ac:dyDescent="0.25">
      <c r="A687" s="9" t="s">
        <v>7621</v>
      </c>
      <c r="B687" s="9" t="s">
        <v>4943</v>
      </c>
      <c r="C687" s="11">
        <v>1059</v>
      </c>
      <c r="D687" s="11" t="s">
        <v>4492</v>
      </c>
      <c r="E687" s="11">
        <v>642</v>
      </c>
      <c r="F687" s="13">
        <v>5000</v>
      </c>
      <c r="G687" s="14" t="s">
        <v>1997</v>
      </c>
      <c r="H687" s="9" t="s">
        <v>2033</v>
      </c>
      <c r="I687" s="9" t="s">
        <v>112</v>
      </c>
      <c r="J687" s="9"/>
      <c r="K687" s="11" t="s">
        <v>0</v>
      </c>
      <c r="L687" s="252">
        <v>80</v>
      </c>
      <c r="M687" s="21">
        <v>1.5</v>
      </c>
      <c r="N687" s="21">
        <v>1</v>
      </c>
      <c r="P687" s="11" t="s">
        <v>4167</v>
      </c>
      <c r="Q687" s="11"/>
      <c r="S687" s="21">
        <f>IF(P687='Menu tendina'!A$5,0,IF(P687='Menu tendina'!A$4,'4. Telecom lire'!N687/2,IF(P687='Menu tendina'!A$3,'4. Telecom lire'!N687,IF(P687='Menu tendina'!A$2,'4. Telecom lire'!M687,0))))</f>
        <v>1.5</v>
      </c>
    </row>
    <row r="688" spans="1:19" x14ac:dyDescent="0.25">
      <c r="A688" s="9" t="s">
        <v>7621</v>
      </c>
      <c r="B688" s="9" t="s">
        <v>4943</v>
      </c>
      <c r="C688" s="11">
        <v>1060</v>
      </c>
      <c r="D688" s="11" t="s">
        <v>4493</v>
      </c>
      <c r="E688" s="11">
        <v>643</v>
      </c>
      <c r="F688" s="13">
        <v>5000</v>
      </c>
      <c r="G688" s="14" t="s">
        <v>1997</v>
      </c>
      <c r="H688" s="9" t="s">
        <v>2034</v>
      </c>
      <c r="I688" s="9" t="s">
        <v>112</v>
      </c>
      <c r="J688" s="9"/>
      <c r="K688" s="11" t="s">
        <v>0</v>
      </c>
      <c r="L688" s="252">
        <v>80</v>
      </c>
      <c r="M688" s="21">
        <v>1.5</v>
      </c>
      <c r="N688" s="21">
        <v>1</v>
      </c>
      <c r="P688" s="11" t="s">
        <v>4167</v>
      </c>
      <c r="Q688" s="11"/>
      <c r="S688" s="21">
        <f>IF(P688='Menu tendina'!A$5,0,IF(P688='Menu tendina'!A$4,'4. Telecom lire'!N688/2,IF(P688='Menu tendina'!A$3,'4. Telecom lire'!N688,IF(P688='Menu tendina'!A$2,'4. Telecom lire'!M688,0))))</f>
        <v>1.5</v>
      </c>
    </row>
    <row r="689" spans="1:19" x14ac:dyDescent="0.25">
      <c r="A689" s="9" t="s">
        <v>7621</v>
      </c>
      <c r="B689" s="9" t="s">
        <v>4943</v>
      </c>
      <c r="C689" s="11">
        <v>1061</v>
      </c>
      <c r="D689" s="11" t="s">
        <v>4494</v>
      </c>
      <c r="E689" s="11">
        <v>644</v>
      </c>
      <c r="F689" s="13">
        <v>5000</v>
      </c>
      <c r="G689" s="14" t="s">
        <v>1997</v>
      </c>
      <c r="H689" s="9" t="s">
        <v>2035</v>
      </c>
      <c r="I689" s="9" t="s">
        <v>112</v>
      </c>
      <c r="J689" s="9"/>
      <c r="K689" s="11" t="s">
        <v>0</v>
      </c>
      <c r="L689" s="252">
        <v>80</v>
      </c>
      <c r="M689" s="21">
        <v>1.5</v>
      </c>
      <c r="N689" s="21">
        <v>1</v>
      </c>
      <c r="P689" s="11" t="s">
        <v>4167</v>
      </c>
      <c r="Q689" s="11"/>
      <c r="S689" s="21">
        <f>IF(P689='Menu tendina'!A$5,0,IF(P689='Menu tendina'!A$4,'4. Telecom lire'!N689/2,IF(P689='Menu tendina'!A$3,'4. Telecom lire'!N689,IF(P689='Menu tendina'!A$2,'4. Telecom lire'!M689,0))))</f>
        <v>1.5</v>
      </c>
    </row>
    <row r="690" spans="1:19" x14ac:dyDescent="0.25">
      <c r="A690" s="9" t="s">
        <v>7621</v>
      </c>
      <c r="B690" s="9" t="s">
        <v>4943</v>
      </c>
      <c r="C690" s="11">
        <v>1062</v>
      </c>
      <c r="D690" s="11" t="s">
        <v>4495</v>
      </c>
      <c r="E690" s="11">
        <v>645</v>
      </c>
      <c r="F690" s="13">
        <v>5000</v>
      </c>
      <c r="G690" s="14" t="s">
        <v>1997</v>
      </c>
      <c r="H690" s="9" t="s">
        <v>2036</v>
      </c>
      <c r="I690" s="9" t="s">
        <v>112</v>
      </c>
      <c r="J690" s="9"/>
      <c r="K690" s="11" t="s">
        <v>0</v>
      </c>
      <c r="L690" s="252">
        <v>80</v>
      </c>
      <c r="M690" s="21">
        <v>1.5</v>
      </c>
      <c r="N690" s="21">
        <v>1</v>
      </c>
      <c r="P690" s="11" t="s">
        <v>4167</v>
      </c>
      <c r="Q690" s="11"/>
      <c r="S690" s="21">
        <f>IF(P690='Menu tendina'!A$5,0,IF(P690='Menu tendina'!A$4,'4. Telecom lire'!N690/2,IF(P690='Menu tendina'!A$3,'4. Telecom lire'!N690,IF(P690='Menu tendina'!A$2,'4. Telecom lire'!M690,0))))</f>
        <v>1.5</v>
      </c>
    </row>
    <row r="691" spans="1:19" x14ac:dyDescent="0.25">
      <c r="A691" s="9" t="s">
        <v>7621</v>
      </c>
      <c r="B691" s="9" t="s">
        <v>4943</v>
      </c>
      <c r="C691" s="11">
        <v>1063</v>
      </c>
      <c r="D691" s="11" t="s">
        <v>4496</v>
      </c>
      <c r="E691" s="11">
        <v>683</v>
      </c>
      <c r="F691" s="13">
        <v>10000</v>
      </c>
      <c r="G691" s="14" t="s">
        <v>1997</v>
      </c>
      <c r="H691" s="9" t="s">
        <v>2037</v>
      </c>
      <c r="I691" s="9" t="s">
        <v>112</v>
      </c>
      <c r="J691" s="9"/>
      <c r="K691" s="11" t="s">
        <v>0</v>
      </c>
      <c r="L691" s="252">
        <v>340</v>
      </c>
      <c r="M691" s="21">
        <v>1.3</v>
      </c>
      <c r="N691" s="21">
        <v>0.4</v>
      </c>
      <c r="P691" s="11" t="s">
        <v>4167</v>
      </c>
      <c r="Q691" s="11"/>
      <c r="S691" s="21">
        <f>IF(P691='Menu tendina'!A$5,0,IF(P691='Menu tendina'!A$4,'4. Telecom lire'!N691/2,IF(P691='Menu tendina'!A$3,'4. Telecom lire'!N691,IF(P691='Menu tendina'!A$2,'4. Telecom lire'!M691,0))))</f>
        <v>1.3</v>
      </c>
    </row>
    <row r="692" spans="1:19" x14ac:dyDescent="0.25">
      <c r="A692" s="9" t="s">
        <v>7621</v>
      </c>
      <c r="B692" s="9" t="s">
        <v>4943</v>
      </c>
      <c r="C692" s="11">
        <v>1064</v>
      </c>
      <c r="D692" s="11" t="s">
        <v>4497</v>
      </c>
      <c r="E692" s="11">
        <v>684</v>
      </c>
      <c r="F692" s="13">
        <v>5000</v>
      </c>
      <c r="G692" s="14" t="s">
        <v>1997</v>
      </c>
      <c r="H692" s="9" t="s">
        <v>1757</v>
      </c>
      <c r="I692" s="9" t="s">
        <v>1782</v>
      </c>
      <c r="J692" s="9"/>
      <c r="K692" s="11" t="s">
        <v>0</v>
      </c>
      <c r="L692" s="252">
        <v>5000</v>
      </c>
      <c r="M692" s="21">
        <v>1</v>
      </c>
      <c r="N692" s="21">
        <v>0.2</v>
      </c>
      <c r="P692" s="11" t="s">
        <v>4167</v>
      </c>
      <c r="Q692" s="11"/>
      <c r="S692" s="21">
        <f>IF(P692='Menu tendina'!A$5,0,IF(P692='Menu tendina'!A$4,'4. Telecom lire'!N692/2,IF(P692='Menu tendina'!A$3,'4. Telecom lire'!N692,IF(P692='Menu tendina'!A$2,'4. Telecom lire'!M692,0))))</f>
        <v>1</v>
      </c>
    </row>
    <row r="693" spans="1:19" x14ac:dyDescent="0.25">
      <c r="A693" s="9" t="s">
        <v>7621</v>
      </c>
      <c r="B693" s="9" t="s">
        <v>4943</v>
      </c>
      <c r="C693" s="11">
        <v>1065</v>
      </c>
      <c r="D693" s="11" t="s">
        <v>4498</v>
      </c>
      <c r="E693" s="11">
        <v>685</v>
      </c>
      <c r="F693" s="13">
        <v>10000</v>
      </c>
      <c r="G693" s="14" t="s">
        <v>1997</v>
      </c>
      <c r="H693" s="9" t="s">
        <v>2038</v>
      </c>
      <c r="I693" s="9" t="s">
        <v>1969</v>
      </c>
      <c r="J693" s="9"/>
      <c r="K693" s="11" t="s">
        <v>0</v>
      </c>
      <c r="L693" s="252">
        <v>110</v>
      </c>
      <c r="M693" s="21">
        <v>1.5</v>
      </c>
      <c r="N693" s="21">
        <v>0.6</v>
      </c>
      <c r="P693" s="11" t="s">
        <v>4167</v>
      </c>
      <c r="Q693" s="11"/>
      <c r="S693" s="21">
        <f>IF(P693='Menu tendina'!A$5,0,IF(P693='Menu tendina'!A$4,'4. Telecom lire'!N693/2,IF(P693='Menu tendina'!A$3,'4. Telecom lire'!N693,IF(P693='Menu tendina'!A$2,'4. Telecom lire'!M693,0))))</f>
        <v>1.5</v>
      </c>
    </row>
    <row r="694" spans="1:19" x14ac:dyDescent="0.25">
      <c r="A694" s="9" t="s">
        <v>7621</v>
      </c>
      <c r="B694" s="9" t="s">
        <v>4943</v>
      </c>
      <c r="C694" s="11">
        <v>1066</v>
      </c>
      <c r="D694" s="11" t="s">
        <v>4499</v>
      </c>
      <c r="E694" s="11">
        <v>620</v>
      </c>
      <c r="F694" s="13">
        <v>10000</v>
      </c>
      <c r="G694" s="14" t="s">
        <v>1997</v>
      </c>
      <c r="H694" s="9" t="s">
        <v>2039</v>
      </c>
      <c r="I694" s="9" t="s">
        <v>112</v>
      </c>
      <c r="J694" s="9"/>
      <c r="K694" s="11" t="s">
        <v>0</v>
      </c>
      <c r="L694" s="252">
        <v>65</v>
      </c>
      <c r="M694" s="21">
        <v>1.8</v>
      </c>
      <c r="N694" s="21">
        <v>1.3</v>
      </c>
      <c r="P694" s="11" t="s">
        <v>4167</v>
      </c>
      <c r="Q694" s="11"/>
      <c r="S694" s="21">
        <f>IF(P694='Menu tendina'!A$5,0,IF(P694='Menu tendina'!A$4,'4. Telecom lire'!N694/2,IF(P694='Menu tendina'!A$3,'4. Telecom lire'!N694,IF(P694='Menu tendina'!A$2,'4. Telecom lire'!M694,0))))</f>
        <v>1.8</v>
      </c>
    </row>
    <row r="695" spans="1:19" x14ac:dyDescent="0.25">
      <c r="A695" s="9" t="s">
        <v>7621</v>
      </c>
      <c r="B695" s="9" t="s">
        <v>4943</v>
      </c>
      <c r="C695" s="11">
        <v>1067</v>
      </c>
      <c r="D695" s="11" t="s">
        <v>4500</v>
      </c>
      <c r="E695" s="11">
        <v>686</v>
      </c>
      <c r="F695" s="13">
        <v>5000</v>
      </c>
      <c r="G695" s="14" t="s">
        <v>1997</v>
      </c>
      <c r="H695" s="9" t="s">
        <v>2040</v>
      </c>
      <c r="I695" s="9" t="s">
        <v>1782</v>
      </c>
      <c r="J695" s="9"/>
      <c r="K695" s="11" t="s">
        <v>0</v>
      </c>
      <c r="L695" s="252">
        <v>130</v>
      </c>
      <c r="M695" s="21">
        <v>1.4</v>
      </c>
      <c r="N695" s="21">
        <v>0.6</v>
      </c>
      <c r="P695" s="11" t="s">
        <v>4167</v>
      </c>
      <c r="Q695" s="11"/>
      <c r="S695" s="21">
        <f>IF(P695='Menu tendina'!A$5,0,IF(P695='Menu tendina'!A$4,'4. Telecom lire'!N695/2,IF(P695='Menu tendina'!A$3,'4. Telecom lire'!N695,IF(P695='Menu tendina'!A$2,'4. Telecom lire'!M695,0))))</f>
        <v>1.4</v>
      </c>
    </row>
    <row r="696" spans="1:19" x14ac:dyDescent="0.25">
      <c r="A696" s="9" t="s">
        <v>7621</v>
      </c>
      <c r="B696" s="9" t="s">
        <v>4943</v>
      </c>
      <c r="C696" s="11">
        <v>1068</v>
      </c>
      <c r="D696" s="11" t="s">
        <v>4501</v>
      </c>
      <c r="E696" s="11">
        <v>579</v>
      </c>
      <c r="F696" s="13">
        <v>10000</v>
      </c>
      <c r="G696" s="14" t="s">
        <v>1997</v>
      </c>
      <c r="H696" s="9" t="s">
        <v>2041</v>
      </c>
      <c r="I696" s="9" t="s">
        <v>112</v>
      </c>
      <c r="J696" s="9"/>
      <c r="K696" s="11" t="s">
        <v>0</v>
      </c>
      <c r="L696" s="252">
        <v>1115</v>
      </c>
      <c r="M696" s="21">
        <v>1</v>
      </c>
      <c r="N696" s="21">
        <v>0.2</v>
      </c>
      <c r="P696" s="11" t="s">
        <v>4167</v>
      </c>
      <c r="Q696" s="11"/>
      <c r="S696" s="21">
        <f>IF(P696='Menu tendina'!A$5,0,IF(P696='Menu tendina'!A$4,'4. Telecom lire'!N696/2,IF(P696='Menu tendina'!A$3,'4. Telecom lire'!N696,IF(P696='Menu tendina'!A$2,'4. Telecom lire'!M696,0))))</f>
        <v>1</v>
      </c>
    </row>
    <row r="697" spans="1:19" x14ac:dyDescent="0.25">
      <c r="A697" s="9" t="s">
        <v>7621</v>
      </c>
      <c r="B697" s="9" t="s">
        <v>4943</v>
      </c>
      <c r="C697" s="11">
        <v>1069</v>
      </c>
      <c r="D697" s="11" t="s">
        <v>4502</v>
      </c>
      <c r="E697" s="11">
        <v>687</v>
      </c>
      <c r="F697" s="13">
        <v>5000</v>
      </c>
      <c r="G697" s="14" t="s">
        <v>1997</v>
      </c>
      <c r="H697" s="9" t="s">
        <v>2042</v>
      </c>
      <c r="I697" s="9" t="s">
        <v>112</v>
      </c>
      <c r="J697" s="9"/>
      <c r="K697" s="11" t="s">
        <v>0</v>
      </c>
      <c r="L697" s="252">
        <v>345</v>
      </c>
      <c r="M697" s="21">
        <v>1.3</v>
      </c>
      <c r="N697" s="21">
        <v>0.4</v>
      </c>
      <c r="P697" s="11" t="s">
        <v>4167</v>
      </c>
      <c r="Q697" s="11"/>
      <c r="S697" s="21">
        <f>IF(P697='Menu tendina'!A$5,0,IF(P697='Menu tendina'!A$4,'4. Telecom lire'!N697/2,IF(P697='Menu tendina'!A$3,'4. Telecom lire'!N697,IF(P697='Menu tendina'!A$2,'4. Telecom lire'!M697,0))))</f>
        <v>1.3</v>
      </c>
    </row>
    <row r="698" spans="1:19" x14ac:dyDescent="0.25">
      <c r="A698" s="9" t="s">
        <v>7621</v>
      </c>
      <c r="B698" s="9" t="s">
        <v>4943</v>
      </c>
      <c r="C698" s="11">
        <v>1070</v>
      </c>
      <c r="D698" s="11" t="s">
        <v>4503</v>
      </c>
      <c r="E698" s="11">
        <v>688</v>
      </c>
      <c r="F698" s="13">
        <v>10000</v>
      </c>
      <c r="G698" s="14" t="s">
        <v>1997</v>
      </c>
      <c r="H698" s="9" t="s">
        <v>2043</v>
      </c>
      <c r="I698" s="9" t="s">
        <v>1782</v>
      </c>
      <c r="J698" s="9"/>
      <c r="K698" s="11" t="s">
        <v>0</v>
      </c>
      <c r="L698" s="252">
        <v>165</v>
      </c>
      <c r="M698" s="21">
        <v>1.3</v>
      </c>
      <c r="N698" s="21">
        <v>0.6</v>
      </c>
      <c r="P698" s="11" t="s">
        <v>4167</v>
      </c>
      <c r="Q698" s="11"/>
      <c r="S698" s="21">
        <f>IF(P698='Menu tendina'!A$5,0,IF(P698='Menu tendina'!A$4,'4. Telecom lire'!N698/2,IF(P698='Menu tendina'!A$3,'4. Telecom lire'!N698,IF(P698='Menu tendina'!A$2,'4. Telecom lire'!M698,0))))</f>
        <v>1.3</v>
      </c>
    </row>
    <row r="699" spans="1:19" x14ac:dyDescent="0.25">
      <c r="A699" s="9" t="s">
        <v>7621</v>
      </c>
      <c r="B699" s="9" t="s">
        <v>4943</v>
      </c>
      <c r="C699" s="11">
        <v>1071</v>
      </c>
      <c r="D699" s="11" t="s">
        <v>4504</v>
      </c>
      <c r="E699" s="11">
        <v>689</v>
      </c>
      <c r="F699" s="13">
        <v>5000</v>
      </c>
      <c r="G699" s="14" t="s">
        <v>1997</v>
      </c>
      <c r="H699" s="9" t="s">
        <v>2044</v>
      </c>
      <c r="I699" s="9" t="s">
        <v>1969</v>
      </c>
      <c r="J699" s="9"/>
      <c r="K699" s="11" t="s">
        <v>0</v>
      </c>
      <c r="L699" s="252">
        <v>2000</v>
      </c>
      <c r="M699" s="21">
        <v>1</v>
      </c>
      <c r="N699" s="21">
        <v>0.2</v>
      </c>
      <c r="P699" s="11" t="s">
        <v>4167</v>
      </c>
      <c r="Q699" s="11"/>
      <c r="S699" s="21">
        <f>IF(P699='Menu tendina'!A$5,0,IF(P699='Menu tendina'!A$4,'4. Telecom lire'!N699/2,IF(P699='Menu tendina'!A$3,'4. Telecom lire'!N699,IF(P699='Menu tendina'!A$2,'4. Telecom lire'!M699,0))))</f>
        <v>1</v>
      </c>
    </row>
    <row r="700" spans="1:19" x14ac:dyDescent="0.25">
      <c r="A700" s="9" t="s">
        <v>7621</v>
      </c>
      <c r="B700" s="9" t="s">
        <v>4943</v>
      </c>
      <c r="C700" s="11">
        <v>1072</v>
      </c>
      <c r="D700" s="11" t="s">
        <v>4505</v>
      </c>
      <c r="E700" s="11">
        <v>692</v>
      </c>
      <c r="F700" s="13">
        <v>5000</v>
      </c>
      <c r="G700" s="14" t="s">
        <v>1997</v>
      </c>
      <c r="H700" s="9" t="s">
        <v>1381</v>
      </c>
      <c r="I700" s="9" t="s">
        <v>1782</v>
      </c>
      <c r="J700" s="9"/>
      <c r="K700" s="11" t="s">
        <v>0</v>
      </c>
      <c r="L700" s="252">
        <v>4000</v>
      </c>
      <c r="M700" s="21">
        <v>1</v>
      </c>
      <c r="N700" s="21">
        <v>0.2</v>
      </c>
      <c r="P700" s="11" t="s">
        <v>4167</v>
      </c>
      <c r="Q700" s="11"/>
      <c r="S700" s="21">
        <f>IF(P700='Menu tendina'!A$5,0,IF(P700='Menu tendina'!A$4,'4. Telecom lire'!N700/2,IF(P700='Menu tendina'!A$3,'4. Telecom lire'!N700,IF(P700='Menu tendina'!A$2,'4. Telecom lire'!M700,0))))</f>
        <v>1</v>
      </c>
    </row>
    <row r="701" spans="1:19" x14ac:dyDescent="0.25">
      <c r="A701" s="9" t="s">
        <v>7621</v>
      </c>
      <c r="B701" s="9" t="s">
        <v>4943</v>
      </c>
      <c r="C701" s="11">
        <v>1073</v>
      </c>
      <c r="D701" s="11" t="s">
        <v>4506</v>
      </c>
      <c r="E701" s="11">
        <v>693</v>
      </c>
      <c r="F701" s="13">
        <v>5000</v>
      </c>
      <c r="G701" s="14" t="s">
        <v>1997</v>
      </c>
      <c r="H701" s="9" t="s">
        <v>1372</v>
      </c>
      <c r="I701" s="9" t="s">
        <v>1782</v>
      </c>
      <c r="J701" s="9"/>
      <c r="K701" s="11" t="s">
        <v>0</v>
      </c>
      <c r="L701" s="252">
        <v>3000</v>
      </c>
      <c r="M701" s="21">
        <v>1</v>
      </c>
      <c r="N701" s="21">
        <v>0.2</v>
      </c>
      <c r="P701" s="11" t="s">
        <v>4167</v>
      </c>
      <c r="Q701" s="11"/>
      <c r="S701" s="21">
        <f>IF(P701='Menu tendina'!A$5,0,IF(P701='Menu tendina'!A$4,'4. Telecom lire'!N701/2,IF(P701='Menu tendina'!A$3,'4. Telecom lire'!N701,IF(P701='Menu tendina'!A$2,'4. Telecom lire'!M701,0))))</f>
        <v>1</v>
      </c>
    </row>
    <row r="702" spans="1:19" x14ac:dyDescent="0.25">
      <c r="A702" s="9" t="s">
        <v>7621</v>
      </c>
      <c r="B702" s="9" t="s">
        <v>4943</v>
      </c>
      <c r="C702" s="11">
        <v>1074</v>
      </c>
      <c r="D702" s="11" t="s">
        <v>4507</v>
      </c>
      <c r="E702" s="11">
        <v>690</v>
      </c>
      <c r="F702" s="13">
        <v>10000</v>
      </c>
      <c r="G702" s="14" t="s">
        <v>1997</v>
      </c>
      <c r="H702" s="9" t="s">
        <v>2045</v>
      </c>
      <c r="I702" s="9" t="s">
        <v>112</v>
      </c>
      <c r="J702" s="9"/>
      <c r="K702" s="11" t="s">
        <v>0</v>
      </c>
      <c r="L702" s="252">
        <v>340</v>
      </c>
      <c r="M702" s="21">
        <v>1.3</v>
      </c>
      <c r="N702" s="21">
        <v>0.4</v>
      </c>
      <c r="P702" s="11" t="s">
        <v>4167</v>
      </c>
      <c r="Q702" s="11"/>
      <c r="S702" s="21">
        <f>IF(P702='Menu tendina'!A$5,0,IF(P702='Menu tendina'!A$4,'4. Telecom lire'!N702/2,IF(P702='Menu tendina'!A$3,'4. Telecom lire'!N702,IF(P702='Menu tendina'!A$2,'4. Telecom lire'!M702,0))))</f>
        <v>1.3</v>
      </c>
    </row>
    <row r="703" spans="1:19" x14ac:dyDescent="0.25">
      <c r="A703" s="9" t="s">
        <v>7621</v>
      </c>
      <c r="B703" s="9" t="s">
        <v>4943</v>
      </c>
      <c r="C703" s="11">
        <v>1075</v>
      </c>
      <c r="D703" s="11" t="s">
        <v>4508</v>
      </c>
      <c r="E703" s="11">
        <v>695</v>
      </c>
      <c r="F703" s="13">
        <v>10000</v>
      </c>
      <c r="G703" s="14" t="s">
        <v>1997</v>
      </c>
      <c r="H703" s="9" t="s">
        <v>2046</v>
      </c>
      <c r="I703" s="9" t="s">
        <v>1782</v>
      </c>
      <c r="J703" s="9"/>
      <c r="K703" s="11" t="s">
        <v>0</v>
      </c>
      <c r="L703" s="252">
        <v>535</v>
      </c>
      <c r="M703" s="21">
        <v>12</v>
      </c>
      <c r="N703" s="21">
        <v>0.4</v>
      </c>
      <c r="P703" s="11" t="s">
        <v>4167</v>
      </c>
      <c r="Q703" s="11"/>
      <c r="S703" s="21">
        <f>IF(P703='Menu tendina'!A$5,0,IF(P703='Menu tendina'!A$4,'4. Telecom lire'!N703/2,IF(P703='Menu tendina'!A$3,'4. Telecom lire'!N703,IF(P703='Menu tendina'!A$2,'4. Telecom lire'!M703,0))))</f>
        <v>12</v>
      </c>
    </row>
    <row r="704" spans="1:19" x14ac:dyDescent="0.25">
      <c r="A704" s="9" t="s">
        <v>7621</v>
      </c>
      <c r="B704" s="9" t="s">
        <v>4943</v>
      </c>
      <c r="C704" s="11">
        <v>1076</v>
      </c>
      <c r="D704" s="11" t="s">
        <v>4509</v>
      </c>
      <c r="E704" s="11">
        <v>696</v>
      </c>
      <c r="F704" s="13">
        <v>10000</v>
      </c>
      <c r="G704" s="14" t="s">
        <v>1997</v>
      </c>
      <c r="H704" s="9" t="s">
        <v>2048</v>
      </c>
      <c r="I704" s="9" t="s">
        <v>1782</v>
      </c>
      <c r="J704" s="9"/>
      <c r="K704" s="11" t="s">
        <v>0</v>
      </c>
      <c r="L704" s="252">
        <v>475</v>
      </c>
      <c r="M704" s="21">
        <v>1.3</v>
      </c>
      <c r="N704" s="21">
        <v>0.4</v>
      </c>
      <c r="P704" s="11" t="s">
        <v>4167</v>
      </c>
      <c r="Q704" s="11"/>
      <c r="S704" s="21">
        <f>IF(P704='Menu tendina'!A$5,0,IF(P704='Menu tendina'!A$4,'4. Telecom lire'!N704/2,IF(P704='Menu tendina'!A$3,'4. Telecom lire'!N704,IF(P704='Menu tendina'!A$2,'4. Telecom lire'!M704,0))))</f>
        <v>1.3</v>
      </c>
    </row>
    <row r="705" spans="1:19" x14ac:dyDescent="0.25">
      <c r="A705" s="9" t="s">
        <v>7621</v>
      </c>
      <c r="B705" s="9" t="s">
        <v>4943</v>
      </c>
      <c r="C705" s="11">
        <v>1077</v>
      </c>
      <c r="D705" s="11" t="s">
        <v>4510</v>
      </c>
      <c r="E705" s="11">
        <v>621</v>
      </c>
      <c r="F705" s="13">
        <v>10000</v>
      </c>
      <c r="G705" s="14" t="s">
        <v>1997</v>
      </c>
      <c r="H705" s="9" t="s">
        <v>2050</v>
      </c>
      <c r="I705" s="9" t="s">
        <v>112</v>
      </c>
      <c r="J705" s="9"/>
      <c r="K705" s="11" t="s">
        <v>0</v>
      </c>
      <c r="L705" s="252">
        <v>65</v>
      </c>
      <c r="M705" s="21">
        <v>1.8</v>
      </c>
      <c r="N705" s="21">
        <v>1.3</v>
      </c>
      <c r="P705" s="11" t="s">
        <v>4167</v>
      </c>
      <c r="Q705" s="11"/>
      <c r="S705" s="21">
        <f>IF(P705='Menu tendina'!A$5,0,IF(P705='Menu tendina'!A$4,'4. Telecom lire'!N705/2,IF(P705='Menu tendina'!A$3,'4. Telecom lire'!N705,IF(P705='Menu tendina'!A$2,'4. Telecom lire'!M705,0))))</f>
        <v>1.8</v>
      </c>
    </row>
    <row r="706" spans="1:19" x14ac:dyDescent="0.25">
      <c r="A706" s="9" t="s">
        <v>7621</v>
      </c>
      <c r="B706" s="9" t="s">
        <v>4943</v>
      </c>
      <c r="C706" s="11">
        <v>1078</v>
      </c>
      <c r="D706" s="11" t="s">
        <v>4511</v>
      </c>
      <c r="E706" s="11">
        <v>697</v>
      </c>
      <c r="F706" s="13">
        <v>10000</v>
      </c>
      <c r="G706" s="14" t="s">
        <v>1997</v>
      </c>
      <c r="H706" s="9" t="s">
        <v>2051</v>
      </c>
      <c r="I706" s="9" t="s">
        <v>112</v>
      </c>
      <c r="J706" s="9"/>
      <c r="K706" s="11" t="s">
        <v>0</v>
      </c>
      <c r="L706" s="252">
        <v>65</v>
      </c>
      <c r="M706" s="21">
        <v>1.6</v>
      </c>
      <c r="N706" s="21">
        <v>0.8</v>
      </c>
      <c r="P706" s="11" t="s">
        <v>4167</v>
      </c>
      <c r="Q706" s="11"/>
      <c r="S706" s="21">
        <f>IF(P706='Menu tendina'!A$5,0,IF(P706='Menu tendina'!A$4,'4. Telecom lire'!N706/2,IF(P706='Menu tendina'!A$3,'4. Telecom lire'!N706,IF(P706='Menu tendina'!A$2,'4. Telecom lire'!M706,0))))</f>
        <v>1.6</v>
      </c>
    </row>
    <row r="707" spans="1:19" x14ac:dyDescent="0.25">
      <c r="A707" s="9" t="s">
        <v>7621</v>
      </c>
      <c r="B707" s="9" t="s">
        <v>4943</v>
      </c>
      <c r="C707" s="11">
        <v>1079</v>
      </c>
      <c r="D707" s="11" t="s">
        <v>4512</v>
      </c>
      <c r="E707" s="11">
        <v>698</v>
      </c>
      <c r="F707" s="13">
        <v>10000</v>
      </c>
      <c r="G707" s="14" t="s">
        <v>1997</v>
      </c>
      <c r="H707" s="9" t="s">
        <v>2052</v>
      </c>
      <c r="I707" s="9" t="s">
        <v>1782</v>
      </c>
      <c r="J707" s="9"/>
      <c r="K707" s="11" t="s">
        <v>0</v>
      </c>
      <c r="L707" s="252">
        <v>285</v>
      </c>
      <c r="M707" s="21">
        <v>1.4</v>
      </c>
      <c r="N707" s="21">
        <v>0.6</v>
      </c>
      <c r="P707" s="11" t="s">
        <v>4167</v>
      </c>
      <c r="Q707" s="11"/>
      <c r="S707" s="21">
        <f>IF(P707='Menu tendina'!A$5,0,IF(P707='Menu tendina'!A$4,'4. Telecom lire'!N707/2,IF(P707='Menu tendina'!A$3,'4. Telecom lire'!N707,IF(P707='Menu tendina'!A$2,'4. Telecom lire'!M707,0))))</f>
        <v>1.4</v>
      </c>
    </row>
    <row r="708" spans="1:19" x14ac:dyDescent="0.25">
      <c r="A708" s="9" t="s">
        <v>7621</v>
      </c>
      <c r="B708" s="9" t="s">
        <v>4943</v>
      </c>
      <c r="C708" s="11">
        <v>1080</v>
      </c>
      <c r="D708" s="11" t="s">
        <v>4513</v>
      </c>
      <c r="E708" s="11">
        <v>607</v>
      </c>
      <c r="F708" s="13">
        <v>10000</v>
      </c>
      <c r="G708" s="14" t="s">
        <v>1997</v>
      </c>
      <c r="H708" s="9" t="s">
        <v>2054</v>
      </c>
      <c r="I708" s="9" t="s">
        <v>112</v>
      </c>
      <c r="J708" s="9"/>
      <c r="K708" s="11" t="s">
        <v>0</v>
      </c>
      <c r="L708" s="252">
        <v>405</v>
      </c>
      <c r="M708" s="21">
        <v>1.3</v>
      </c>
      <c r="N708" s="21">
        <v>0.4</v>
      </c>
      <c r="P708" s="11" t="s">
        <v>4167</v>
      </c>
      <c r="Q708" s="11"/>
      <c r="S708" s="21">
        <f>IF(P708='Menu tendina'!A$5,0,IF(P708='Menu tendina'!A$4,'4. Telecom lire'!N708/2,IF(P708='Menu tendina'!A$3,'4. Telecom lire'!N708,IF(P708='Menu tendina'!A$2,'4. Telecom lire'!M708,0))))</f>
        <v>1.3</v>
      </c>
    </row>
    <row r="709" spans="1:19" x14ac:dyDescent="0.25">
      <c r="A709" s="9" t="s">
        <v>7621</v>
      </c>
      <c r="B709" s="9" t="s">
        <v>4943</v>
      </c>
      <c r="C709" s="11">
        <v>1081</v>
      </c>
      <c r="D709" s="11" t="s">
        <v>4514</v>
      </c>
      <c r="E709" s="11">
        <v>608</v>
      </c>
      <c r="F709" s="13">
        <v>5000</v>
      </c>
      <c r="G709" s="14" t="s">
        <v>1997</v>
      </c>
      <c r="H709" s="9" t="s">
        <v>2055</v>
      </c>
      <c r="I709" s="9" t="s">
        <v>2056</v>
      </c>
      <c r="J709" s="9"/>
      <c r="K709" s="11" t="s">
        <v>0</v>
      </c>
      <c r="L709" s="252">
        <v>410</v>
      </c>
      <c r="M709" s="21">
        <v>1.3</v>
      </c>
      <c r="N709" s="21">
        <v>0.4</v>
      </c>
      <c r="P709" s="11" t="s">
        <v>4167</v>
      </c>
      <c r="Q709" s="11"/>
      <c r="S709" s="21">
        <f>IF(P709='Menu tendina'!A$5,0,IF(P709='Menu tendina'!A$4,'4. Telecom lire'!N709/2,IF(P709='Menu tendina'!A$3,'4. Telecom lire'!N709,IF(P709='Menu tendina'!A$2,'4. Telecom lire'!M709,0))))</f>
        <v>1.3</v>
      </c>
    </row>
    <row r="710" spans="1:19" x14ac:dyDescent="0.25">
      <c r="A710" s="9" t="s">
        <v>7621</v>
      </c>
      <c r="B710" s="9" t="s">
        <v>4943</v>
      </c>
      <c r="C710" s="11">
        <v>1082</v>
      </c>
      <c r="D710" s="11" t="s">
        <v>4515</v>
      </c>
      <c r="E710" s="11">
        <v>699</v>
      </c>
      <c r="F710" s="13">
        <v>5000</v>
      </c>
      <c r="G710" s="14" t="s">
        <v>1997</v>
      </c>
      <c r="H710" s="9" t="s">
        <v>2057</v>
      </c>
      <c r="I710" s="9" t="s">
        <v>1969</v>
      </c>
      <c r="J710" s="9"/>
      <c r="K710" s="11" t="s">
        <v>0</v>
      </c>
      <c r="L710" s="252">
        <v>65</v>
      </c>
      <c r="M710" s="21">
        <v>1.5</v>
      </c>
      <c r="N710" s="21">
        <v>0.8</v>
      </c>
      <c r="P710" s="11" t="s">
        <v>4167</v>
      </c>
      <c r="Q710" s="11"/>
      <c r="S710" s="21">
        <f>IF(P710='Menu tendina'!A$5,0,IF(P710='Menu tendina'!A$4,'4. Telecom lire'!N710/2,IF(P710='Menu tendina'!A$3,'4. Telecom lire'!N710,IF(P710='Menu tendina'!A$2,'4. Telecom lire'!M710,0))))</f>
        <v>1.5</v>
      </c>
    </row>
    <row r="711" spans="1:19" x14ac:dyDescent="0.25">
      <c r="A711" s="9" t="s">
        <v>7621</v>
      </c>
      <c r="B711" s="9" t="s">
        <v>4943</v>
      </c>
      <c r="C711" s="11">
        <v>1083</v>
      </c>
      <c r="D711" s="11" t="s">
        <v>4516</v>
      </c>
      <c r="E711" s="11">
        <v>706</v>
      </c>
      <c r="F711" s="13">
        <v>5000</v>
      </c>
      <c r="G711" s="14" t="s">
        <v>1997</v>
      </c>
      <c r="H711" s="9" t="s">
        <v>2059</v>
      </c>
      <c r="I711" s="9" t="s">
        <v>1969</v>
      </c>
      <c r="J711" s="9"/>
      <c r="K711" s="11" t="s">
        <v>0</v>
      </c>
      <c r="L711" s="252">
        <v>75</v>
      </c>
      <c r="M711" s="21">
        <v>1.4</v>
      </c>
      <c r="N711" s="21">
        <v>0.9</v>
      </c>
      <c r="P711" s="11" t="s">
        <v>4167</v>
      </c>
      <c r="Q711" s="11"/>
      <c r="S711" s="21">
        <f>IF(P711='Menu tendina'!A$5,0,IF(P711='Menu tendina'!A$4,'4. Telecom lire'!N711/2,IF(P711='Menu tendina'!A$3,'4. Telecom lire'!N711,IF(P711='Menu tendina'!A$2,'4. Telecom lire'!M711,0))))</f>
        <v>1.4</v>
      </c>
    </row>
    <row r="712" spans="1:19" x14ac:dyDescent="0.25">
      <c r="A712" s="9" t="s">
        <v>7621</v>
      </c>
      <c r="B712" s="9" t="s">
        <v>4943</v>
      </c>
      <c r="C712" s="11">
        <v>1084</v>
      </c>
      <c r="D712" s="11" t="s">
        <v>4517</v>
      </c>
      <c r="E712" s="11">
        <v>379</v>
      </c>
      <c r="F712" s="13">
        <v>10000</v>
      </c>
      <c r="G712" s="14" t="s">
        <v>1997</v>
      </c>
      <c r="H712" s="9" t="s">
        <v>1653</v>
      </c>
      <c r="I712" s="9" t="s">
        <v>1782</v>
      </c>
      <c r="J712" s="9"/>
      <c r="K712" s="11" t="s">
        <v>0</v>
      </c>
      <c r="L712" s="252">
        <v>285</v>
      </c>
      <c r="M712" s="21">
        <v>1.9</v>
      </c>
      <c r="N712" s="21">
        <v>0.8</v>
      </c>
      <c r="P712" s="11" t="s">
        <v>4167</v>
      </c>
      <c r="Q712" s="11"/>
      <c r="S712" s="21">
        <f>IF(P712='Menu tendina'!A$5,0,IF(P712='Menu tendina'!A$4,'4. Telecom lire'!N712/2,IF(P712='Menu tendina'!A$3,'4. Telecom lire'!N712,IF(P712='Menu tendina'!A$2,'4. Telecom lire'!M712,0))))</f>
        <v>1.9</v>
      </c>
    </row>
    <row r="713" spans="1:19" x14ac:dyDescent="0.25">
      <c r="A713" s="9" t="s">
        <v>7621</v>
      </c>
      <c r="B713" s="9" t="s">
        <v>4943</v>
      </c>
      <c r="C713" s="11">
        <v>1085</v>
      </c>
      <c r="D713" s="11" t="s">
        <v>4518</v>
      </c>
      <c r="E713" s="11">
        <v>562</v>
      </c>
      <c r="F713" s="13">
        <v>5000</v>
      </c>
      <c r="G713" s="14" t="s">
        <v>1997</v>
      </c>
      <c r="H713" s="9" t="s">
        <v>2060</v>
      </c>
      <c r="I713" s="9" t="s">
        <v>112</v>
      </c>
      <c r="J713" s="9"/>
      <c r="K713" s="11" t="s">
        <v>0</v>
      </c>
      <c r="L713" s="252">
        <v>5000</v>
      </c>
      <c r="M713" s="21">
        <v>1</v>
      </c>
      <c r="N713" s="21">
        <v>0.2</v>
      </c>
      <c r="P713" s="11" t="s">
        <v>4167</v>
      </c>
      <c r="Q713" s="11"/>
      <c r="S713" s="21">
        <f>IF(P713='Menu tendina'!A$5,0,IF(P713='Menu tendina'!A$4,'4. Telecom lire'!N713/2,IF(P713='Menu tendina'!A$3,'4. Telecom lire'!N713,IF(P713='Menu tendina'!A$2,'4. Telecom lire'!M713,0))))</f>
        <v>1</v>
      </c>
    </row>
    <row r="714" spans="1:19" x14ac:dyDescent="0.25">
      <c r="A714" s="9" t="s">
        <v>7621</v>
      </c>
      <c r="B714" s="9" t="s">
        <v>4943</v>
      </c>
      <c r="C714" s="11">
        <v>1086</v>
      </c>
      <c r="D714" s="11" t="s">
        <v>4519</v>
      </c>
      <c r="E714" s="11">
        <v>563</v>
      </c>
      <c r="F714" s="13">
        <v>5000</v>
      </c>
      <c r="G714" s="14" t="s">
        <v>1997</v>
      </c>
      <c r="H714" s="9" t="s">
        <v>2062</v>
      </c>
      <c r="I714" s="9" t="s">
        <v>1782</v>
      </c>
      <c r="J714" s="9"/>
      <c r="K714" s="11" t="s">
        <v>0</v>
      </c>
      <c r="L714" s="252">
        <v>3000</v>
      </c>
      <c r="M714" s="21">
        <v>1</v>
      </c>
      <c r="N714" s="21">
        <v>0.2</v>
      </c>
      <c r="P714" s="11" t="s">
        <v>4167</v>
      </c>
      <c r="Q714" s="11"/>
      <c r="S714" s="21">
        <f>IF(P714='Menu tendina'!A$5,0,IF(P714='Menu tendina'!A$4,'4. Telecom lire'!N714/2,IF(P714='Menu tendina'!A$3,'4. Telecom lire'!N714,IF(P714='Menu tendina'!A$2,'4. Telecom lire'!M714,0))))</f>
        <v>1</v>
      </c>
    </row>
    <row r="715" spans="1:19" x14ac:dyDescent="0.25">
      <c r="A715" s="9" t="s">
        <v>7621</v>
      </c>
      <c r="B715" s="9" t="s">
        <v>4943</v>
      </c>
      <c r="C715" s="11">
        <v>1087</v>
      </c>
      <c r="D715" s="11" t="s">
        <v>4520</v>
      </c>
      <c r="E715" s="11">
        <v>564</v>
      </c>
      <c r="F715" s="13">
        <v>15000</v>
      </c>
      <c r="G715" s="14" t="s">
        <v>1997</v>
      </c>
      <c r="H715" s="9" t="s">
        <v>4966</v>
      </c>
      <c r="I715" s="9" t="s">
        <v>1969</v>
      </c>
      <c r="J715" s="9"/>
      <c r="K715" s="11" t="s">
        <v>0</v>
      </c>
      <c r="L715" s="252">
        <v>535</v>
      </c>
      <c r="M715" s="21">
        <v>1.3</v>
      </c>
      <c r="N715" s="21">
        <v>0.4</v>
      </c>
      <c r="P715" s="11" t="s">
        <v>4167</v>
      </c>
      <c r="Q715" s="11"/>
      <c r="S715" s="21">
        <f>IF(P715='Menu tendina'!A$5,0,IF(P715='Menu tendina'!A$4,'4. Telecom lire'!N715/2,IF(P715='Menu tendina'!A$3,'4. Telecom lire'!N715,IF(P715='Menu tendina'!A$2,'4. Telecom lire'!M715,0))))</f>
        <v>1.3</v>
      </c>
    </row>
    <row r="716" spans="1:19" x14ac:dyDescent="0.25">
      <c r="A716" s="9" t="s">
        <v>7621</v>
      </c>
      <c r="B716" s="9" t="s">
        <v>4943</v>
      </c>
      <c r="C716" s="11">
        <v>1088</v>
      </c>
      <c r="D716" s="11" t="s">
        <v>4521</v>
      </c>
      <c r="E716" s="11">
        <v>700</v>
      </c>
      <c r="F716" s="13">
        <v>10000</v>
      </c>
      <c r="G716" s="14" t="s">
        <v>1997</v>
      </c>
      <c r="H716" s="9" t="s">
        <v>2063</v>
      </c>
      <c r="I716" s="9" t="s">
        <v>1782</v>
      </c>
      <c r="J716" s="9"/>
      <c r="K716" s="11" t="s">
        <v>0</v>
      </c>
      <c r="L716" s="252">
        <v>600</v>
      </c>
      <c r="M716" s="21">
        <v>1.3</v>
      </c>
      <c r="N716" s="21">
        <v>0.4</v>
      </c>
      <c r="P716" s="11" t="s">
        <v>4167</v>
      </c>
      <c r="Q716" s="11"/>
      <c r="S716" s="21">
        <f>IF(P716='Menu tendina'!A$5,0,IF(P716='Menu tendina'!A$4,'4. Telecom lire'!N716/2,IF(P716='Menu tendina'!A$3,'4. Telecom lire'!N716,IF(P716='Menu tendina'!A$2,'4. Telecom lire'!M716,0))))</f>
        <v>1.3</v>
      </c>
    </row>
    <row r="717" spans="1:19" x14ac:dyDescent="0.25">
      <c r="A717" s="9" t="s">
        <v>7621</v>
      </c>
      <c r="B717" s="9" t="s">
        <v>4943</v>
      </c>
      <c r="C717" s="11">
        <v>1089</v>
      </c>
      <c r="D717" s="11" t="s">
        <v>4522</v>
      </c>
      <c r="E717" s="11">
        <v>668</v>
      </c>
      <c r="F717" s="13">
        <v>5000</v>
      </c>
      <c r="G717" s="14" t="s">
        <v>1997</v>
      </c>
      <c r="H717" s="9" t="s">
        <v>2064</v>
      </c>
      <c r="I717" s="9" t="s">
        <v>112</v>
      </c>
      <c r="J717" s="9"/>
      <c r="K717" s="11" t="s">
        <v>0</v>
      </c>
      <c r="L717" s="252">
        <v>4000</v>
      </c>
      <c r="M717" s="21">
        <v>1.3</v>
      </c>
      <c r="N717" s="21">
        <v>0.2</v>
      </c>
      <c r="P717" s="11" t="s">
        <v>4167</v>
      </c>
      <c r="Q717" s="11"/>
      <c r="S717" s="21">
        <f>IF(P717='Menu tendina'!A$5,0,IF(P717='Menu tendina'!A$4,'4. Telecom lire'!N717/2,IF(P717='Menu tendina'!A$3,'4. Telecom lire'!N717,IF(P717='Menu tendina'!A$2,'4. Telecom lire'!M717,0))))</f>
        <v>1.3</v>
      </c>
    </row>
    <row r="718" spans="1:19" x14ac:dyDescent="0.25">
      <c r="A718" s="9" t="s">
        <v>7621</v>
      </c>
      <c r="B718" s="9" t="s">
        <v>4943</v>
      </c>
      <c r="C718" s="11">
        <v>1090</v>
      </c>
      <c r="D718" s="11" t="s">
        <v>4523</v>
      </c>
      <c r="E718" s="11">
        <v>669</v>
      </c>
      <c r="F718" s="13">
        <v>10000</v>
      </c>
      <c r="G718" s="14" t="s">
        <v>1997</v>
      </c>
      <c r="H718" s="9" t="s">
        <v>2066</v>
      </c>
      <c r="I718" s="9" t="s">
        <v>112</v>
      </c>
      <c r="J718" s="9"/>
      <c r="K718" s="11" t="s">
        <v>0</v>
      </c>
      <c r="L718" s="252">
        <v>2000</v>
      </c>
      <c r="M718" s="21">
        <v>1.5</v>
      </c>
      <c r="N718" s="21">
        <v>0.2</v>
      </c>
      <c r="P718" s="11" t="s">
        <v>4167</v>
      </c>
      <c r="Q718" s="11"/>
      <c r="S718" s="21">
        <f>IF(P718='Menu tendina'!A$5,0,IF(P718='Menu tendina'!A$4,'4. Telecom lire'!N718/2,IF(P718='Menu tendina'!A$3,'4. Telecom lire'!N718,IF(P718='Menu tendina'!A$2,'4. Telecom lire'!M718,0))))</f>
        <v>1.5</v>
      </c>
    </row>
    <row r="719" spans="1:19" x14ac:dyDescent="0.25">
      <c r="A719" s="9" t="s">
        <v>7621</v>
      </c>
      <c r="B719" s="9" t="s">
        <v>4943</v>
      </c>
      <c r="C719" s="11">
        <v>1091</v>
      </c>
      <c r="D719" s="11" t="s">
        <v>4524</v>
      </c>
      <c r="E719" s="11">
        <v>670</v>
      </c>
      <c r="F719" s="13">
        <v>10000</v>
      </c>
      <c r="G719" s="14" t="s">
        <v>1997</v>
      </c>
      <c r="H719" s="9" t="s">
        <v>2067</v>
      </c>
      <c r="I719" s="9" t="s">
        <v>1969</v>
      </c>
      <c r="J719" s="9"/>
      <c r="K719" s="11" t="s">
        <v>0</v>
      </c>
      <c r="L719" s="252">
        <v>2500</v>
      </c>
      <c r="M719" s="21">
        <v>1.5</v>
      </c>
      <c r="N719" s="21">
        <v>0.2</v>
      </c>
      <c r="P719" s="11" t="s">
        <v>4167</v>
      </c>
      <c r="Q719" s="11"/>
      <c r="S719" s="21">
        <f>IF(P719='Menu tendina'!A$5,0,IF(P719='Menu tendina'!A$4,'4. Telecom lire'!N719/2,IF(P719='Menu tendina'!A$3,'4. Telecom lire'!N719,IF(P719='Menu tendina'!A$2,'4. Telecom lire'!M719,0))))</f>
        <v>1.5</v>
      </c>
    </row>
    <row r="720" spans="1:19" x14ac:dyDescent="0.25">
      <c r="A720" s="9" t="s">
        <v>7621</v>
      </c>
      <c r="B720" s="9" t="s">
        <v>4943</v>
      </c>
      <c r="C720" s="11">
        <v>1092</v>
      </c>
      <c r="D720" s="11" t="s">
        <v>4525</v>
      </c>
      <c r="E720" s="11">
        <v>664</v>
      </c>
      <c r="F720" s="13">
        <v>10000</v>
      </c>
      <c r="G720" s="14" t="s">
        <v>1997</v>
      </c>
      <c r="H720" s="9" t="s">
        <v>2068</v>
      </c>
      <c r="I720" s="9" t="s">
        <v>2056</v>
      </c>
      <c r="J720" s="9"/>
      <c r="K720" s="11" t="s">
        <v>0</v>
      </c>
      <c r="L720" s="252">
        <v>3500</v>
      </c>
      <c r="M720" s="21">
        <v>1.4</v>
      </c>
      <c r="N720" s="21">
        <v>0.2</v>
      </c>
      <c r="P720" s="11" t="s">
        <v>4167</v>
      </c>
      <c r="Q720" s="11"/>
      <c r="S720" s="21">
        <f>IF(P720='Menu tendina'!A$5,0,IF(P720='Menu tendina'!A$4,'4. Telecom lire'!N720/2,IF(P720='Menu tendina'!A$3,'4. Telecom lire'!N720,IF(P720='Menu tendina'!A$2,'4. Telecom lire'!M720,0))))</f>
        <v>1.4</v>
      </c>
    </row>
    <row r="721" spans="1:19" x14ac:dyDescent="0.25">
      <c r="A721" s="9" t="s">
        <v>7621</v>
      </c>
      <c r="B721" s="9" t="s">
        <v>4943</v>
      </c>
      <c r="C721" s="11">
        <v>1093</v>
      </c>
      <c r="D721" s="11" t="s">
        <v>4526</v>
      </c>
      <c r="E721" s="11">
        <v>584</v>
      </c>
      <c r="F721" s="13">
        <v>5000</v>
      </c>
      <c r="G721" s="14" t="s">
        <v>1997</v>
      </c>
      <c r="H721" s="9" t="s">
        <v>2069</v>
      </c>
      <c r="I721" s="9" t="s">
        <v>1782</v>
      </c>
      <c r="J721" s="9"/>
      <c r="K721" s="11" t="s">
        <v>0</v>
      </c>
      <c r="L721" s="252">
        <v>65</v>
      </c>
      <c r="M721" s="21">
        <v>1.5</v>
      </c>
      <c r="N721" s="21">
        <v>0.9</v>
      </c>
      <c r="P721" s="11" t="s">
        <v>4167</v>
      </c>
      <c r="Q721" s="11"/>
      <c r="S721" s="21">
        <f>IF(P721='Menu tendina'!A$5,0,IF(P721='Menu tendina'!A$4,'4. Telecom lire'!N721/2,IF(P721='Menu tendina'!A$3,'4. Telecom lire'!N721,IF(P721='Menu tendina'!A$2,'4. Telecom lire'!M721,0))))</f>
        <v>1.5</v>
      </c>
    </row>
    <row r="722" spans="1:19" x14ac:dyDescent="0.25">
      <c r="A722" s="9" t="s">
        <v>7621</v>
      </c>
      <c r="B722" s="9" t="s">
        <v>4943</v>
      </c>
      <c r="C722" s="11">
        <v>1094</v>
      </c>
      <c r="D722" s="11" t="s">
        <v>4527</v>
      </c>
      <c r="E722" s="11">
        <v>707</v>
      </c>
      <c r="F722" s="13">
        <v>5000</v>
      </c>
      <c r="G722" s="14" t="s">
        <v>1997</v>
      </c>
      <c r="H722" s="9" t="s">
        <v>2071</v>
      </c>
      <c r="I722" s="9" t="s">
        <v>1782</v>
      </c>
      <c r="J722" s="9"/>
      <c r="K722" s="11" t="s">
        <v>0</v>
      </c>
      <c r="L722" s="252">
        <v>75</v>
      </c>
      <c r="M722" s="21">
        <v>1.5</v>
      </c>
      <c r="N722" s="21">
        <v>0.9</v>
      </c>
      <c r="P722" s="11" t="s">
        <v>4167</v>
      </c>
      <c r="Q722" s="11"/>
      <c r="S722" s="21">
        <f>IF(P722='Menu tendina'!A$5,0,IF(P722='Menu tendina'!A$4,'4. Telecom lire'!N722/2,IF(P722='Menu tendina'!A$3,'4. Telecom lire'!N722,IF(P722='Menu tendina'!A$2,'4. Telecom lire'!M722,0))))</f>
        <v>1.5</v>
      </c>
    </row>
    <row r="723" spans="1:19" x14ac:dyDescent="0.25">
      <c r="A723" s="9" t="s">
        <v>7621</v>
      </c>
      <c r="B723" s="9" t="s">
        <v>4943</v>
      </c>
      <c r="C723" s="11">
        <v>1095</v>
      </c>
      <c r="D723" s="11" t="s">
        <v>4528</v>
      </c>
      <c r="E723" s="11">
        <v>701</v>
      </c>
      <c r="F723" s="13">
        <v>10000</v>
      </c>
      <c r="G723" s="14" t="s">
        <v>1997</v>
      </c>
      <c r="H723" s="9" t="s">
        <v>2072</v>
      </c>
      <c r="I723" s="9" t="s">
        <v>1969</v>
      </c>
      <c r="J723" s="9"/>
      <c r="K723" s="11" t="s">
        <v>0</v>
      </c>
      <c r="L723" s="252">
        <v>220</v>
      </c>
      <c r="M723" s="21">
        <v>1.3</v>
      </c>
      <c r="N723" s="21">
        <v>0.6</v>
      </c>
      <c r="P723" s="11" t="s">
        <v>4167</v>
      </c>
      <c r="Q723" s="11"/>
      <c r="S723" s="21">
        <f>IF(P723='Menu tendina'!A$5,0,IF(P723='Menu tendina'!A$4,'4. Telecom lire'!N723/2,IF(P723='Menu tendina'!A$3,'4. Telecom lire'!N723,IF(P723='Menu tendina'!A$2,'4. Telecom lire'!M723,0))))</f>
        <v>1.3</v>
      </c>
    </row>
    <row r="724" spans="1:19" x14ac:dyDescent="0.25">
      <c r="A724" s="9" t="s">
        <v>7621</v>
      </c>
      <c r="B724" s="9" t="s">
        <v>4943</v>
      </c>
      <c r="C724" s="11">
        <v>1096</v>
      </c>
      <c r="D724" s="11" t="s">
        <v>4529</v>
      </c>
      <c r="E724" s="11">
        <v>702</v>
      </c>
      <c r="F724" s="13">
        <v>5000</v>
      </c>
      <c r="G724" s="14" t="s">
        <v>1997</v>
      </c>
      <c r="H724" s="9" t="s">
        <v>2073</v>
      </c>
      <c r="I724" s="9" t="s">
        <v>1782</v>
      </c>
      <c r="J724" s="9"/>
      <c r="K724" s="11" t="s">
        <v>0</v>
      </c>
      <c r="L724" s="252">
        <v>175</v>
      </c>
      <c r="M724" s="21">
        <v>1.3</v>
      </c>
      <c r="N724" s="21">
        <v>0.6</v>
      </c>
      <c r="P724" s="11" t="s">
        <v>4167</v>
      </c>
      <c r="Q724" s="11"/>
      <c r="S724" s="21">
        <f>IF(P724='Menu tendina'!A$5,0,IF(P724='Menu tendina'!A$4,'4. Telecom lire'!N724/2,IF(P724='Menu tendina'!A$3,'4. Telecom lire'!N724,IF(P724='Menu tendina'!A$2,'4. Telecom lire'!M724,0))))</f>
        <v>1.3</v>
      </c>
    </row>
    <row r="725" spans="1:19" x14ac:dyDescent="0.25">
      <c r="A725" s="9" t="s">
        <v>7621</v>
      </c>
      <c r="B725" s="9" t="s">
        <v>4943</v>
      </c>
      <c r="C725" s="11">
        <v>1097</v>
      </c>
      <c r="D725" s="11" t="s">
        <v>4530</v>
      </c>
      <c r="E725" s="11">
        <v>703</v>
      </c>
      <c r="F725" s="13">
        <v>10000</v>
      </c>
      <c r="G725" s="14" t="s">
        <v>1997</v>
      </c>
      <c r="H725" s="9" t="s">
        <v>2075</v>
      </c>
      <c r="I725" s="9" t="s">
        <v>1782</v>
      </c>
      <c r="J725" s="9"/>
      <c r="K725" s="11" t="s">
        <v>0</v>
      </c>
      <c r="L725" s="252">
        <v>985</v>
      </c>
      <c r="M725" s="21">
        <v>1.2</v>
      </c>
      <c r="N725" s="21">
        <v>0.4</v>
      </c>
      <c r="P725" s="11" t="s">
        <v>4167</v>
      </c>
      <c r="Q725" s="11"/>
      <c r="S725" s="21">
        <f>IF(P725='Menu tendina'!A$5,0,IF(P725='Menu tendina'!A$4,'4. Telecom lire'!N725/2,IF(P725='Menu tendina'!A$3,'4. Telecom lire'!N725,IF(P725='Menu tendina'!A$2,'4. Telecom lire'!M725,0))))</f>
        <v>1.2</v>
      </c>
    </row>
    <row r="726" spans="1:19" x14ac:dyDescent="0.25">
      <c r="A726" s="9" t="s">
        <v>7621</v>
      </c>
      <c r="B726" s="9" t="s">
        <v>4943</v>
      </c>
      <c r="C726" s="11">
        <v>1098</v>
      </c>
      <c r="D726" s="11" t="s">
        <v>4531</v>
      </c>
      <c r="E726" s="11">
        <v>694</v>
      </c>
      <c r="F726" s="13">
        <v>5000</v>
      </c>
      <c r="G726" s="14" t="s">
        <v>1997</v>
      </c>
      <c r="H726" s="9" t="s">
        <v>2077</v>
      </c>
      <c r="I726" s="9" t="s">
        <v>1782</v>
      </c>
      <c r="J726" s="9"/>
      <c r="K726" s="11" t="s">
        <v>0</v>
      </c>
      <c r="L726" s="252">
        <v>5000</v>
      </c>
      <c r="M726" s="21">
        <v>1</v>
      </c>
      <c r="N726" s="21">
        <v>0.2</v>
      </c>
      <c r="P726" s="11" t="s">
        <v>4167</v>
      </c>
      <c r="Q726" s="11"/>
      <c r="S726" s="21">
        <f>IF(P726='Menu tendina'!A$5,0,IF(P726='Menu tendina'!A$4,'4. Telecom lire'!N726/2,IF(P726='Menu tendina'!A$3,'4. Telecom lire'!N726,IF(P726='Menu tendina'!A$2,'4. Telecom lire'!M726,0))))</f>
        <v>1</v>
      </c>
    </row>
    <row r="727" spans="1:19" x14ac:dyDescent="0.25">
      <c r="A727" s="9" t="s">
        <v>7621</v>
      </c>
      <c r="B727" s="9" t="s">
        <v>4943</v>
      </c>
      <c r="C727" s="11">
        <v>1099</v>
      </c>
      <c r="D727" s="11" t="s">
        <v>4532</v>
      </c>
      <c r="E727" s="11">
        <v>720</v>
      </c>
      <c r="F727" s="13">
        <v>5000</v>
      </c>
      <c r="G727" s="14" t="s">
        <v>1997</v>
      </c>
      <c r="H727" s="9" t="s">
        <v>2079</v>
      </c>
      <c r="I727" s="9" t="s">
        <v>1782</v>
      </c>
      <c r="J727" s="9"/>
      <c r="K727" s="11" t="s">
        <v>0</v>
      </c>
      <c r="L727" s="252">
        <v>4000</v>
      </c>
      <c r="M727" s="21">
        <v>1</v>
      </c>
      <c r="N727" s="21">
        <v>0.2</v>
      </c>
      <c r="P727" s="11" t="s">
        <v>4167</v>
      </c>
      <c r="Q727" s="11"/>
      <c r="S727" s="21">
        <f>IF(P727='Menu tendina'!A$5,0,IF(P727='Menu tendina'!A$4,'4. Telecom lire'!N727/2,IF(P727='Menu tendina'!A$3,'4. Telecom lire'!N727,IF(P727='Menu tendina'!A$2,'4. Telecom lire'!M727,0))))</f>
        <v>1</v>
      </c>
    </row>
    <row r="728" spans="1:19" x14ac:dyDescent="0.25">
      <c r="A728" s="9" t="s">
        <v>7621</v>
      </c>
      <c r="B728" s="9" t="s">
        <v>4943</v>
      </c>
      <c r="C728" s="11">
        <v>1100</v>
      </c>
      <c r="D728" s="11" t="s">
        <v>4533</v>
      </c>
      <c r="E728" s="11">
        <v>712</v>
      </c>
      <c r="F728" s="13">
        <v>5000</v>
      </c>
      <c r="G728" s="14" t="s">
        <v>1997</v>
      </c>
      <c r="H728" s="9" t="s">
        <v>2080</v>
      </c>
      <c r="I728" s="9" t="s">
        <v>112</v>
      </c>
      <c r="J728" s="9"/>
      <c r="K728" s="11" t="s">
        <v>0</v>
      </c>
      <c r="L728" s="252">
        <v>75</v>
      </c>
      <c r="M728" s="21">
        <v>1.5</v>
      </c>
      <c r="N728" s="21">
        <v>1.1000000000000001</v>
      </c>
      <c r="P728" s="11" t="s">
        <v>4167</v>
      </c>
      <c r="Q728" s="11"/>
      <c r="S728" s="21">
        <f>IF(P728='Menu tendina'!A$5,0,IF(P728='Menu tendina'!A$4,'4. Telecom lire'!N728/2,IF(P728='Menu tendina'!A$3,'4. Telecom lire'!N728,IF(P728='Menu tendina'!A$2,'4. Telecom lire'!M728,0))))</f>
        <v>1.5</v>
      </c>
    </row>
    <row r="729" spans="1:19" x14ac:dyDescent="0.25">
      <c r="A729" s="9" t="s">
        <v>7621</v>
      </c>
      <c r="B729" s="9" t="s">
        <v>4943</v>
      </c>
      <c r="C729" s="11">
        <v>1101</v>
      </c>
      <c r="D729" s="11" t="s">
        <v>4534</v>
      </c>
      <c r="E729" s="11">
        <v>713</v>
      </c>
      <c r="F729" s="13">
        <v>5000</v>
      </c>
      <c r="G729" s="14" t="s">
        <v>1997</v>
      </c>
      <c r="H729" s="9" t="s">
        <v>2081</v>
      </c>
      <c r="I729" s="9" t="s">
        <v>112</v>
      </c>
      <c r="J729" s="9"/>
      <c r="K729" s="11" t="s">
        <v>0</v>
      </c>
      <c r="L729" s="252">
        <v>75</v>
      </c>
      <c r="M729" s="21">
        <v>1.5</v>
      </c>
      <c r="N729" s="21">
        <v>1.1000000000000001</v>
      </c>
      <c r="P729" s="11" t="s">
        <v>4167</v>
      </c>
      <c r="Q729" s="11"/>
      <c r="S729" s="21">
        <f>IF(P729='Menu tendina'!A$5,0,IF(P729='Menu tendina'!A$4,'4. Telecom lire'!N729/2,IF(P729='Menu tendina'!A$3,'4. Telecom lire'!N729,IF(P729='Menu tendina'!A$2,'4. Telecom lire'!M729,0))))</f>
        <v>1.5</v>
      </c>
    </row>
    <row r="730" spans="1:19" x14ac:dyDescent="0.25">
      <c r="A730" s="9" t="s">
        <v>7621</v>
      </c>
      <c r="B730" s="9" t="s">
        <v>4943</v>
      </c>
      <c r="C730" s="11">
        <v>1102</v>
      </c>
      <c r="D730" s="11" t="s">
        <v>4535</v>
      </c>
      <c r="E730" s="11">
        <v>714</v>
      </c>
      <c r="F730" s="13">
        <v>5000</v>
      </c>
      <c r="G730" s="14" t="s">
        <v>1997</v>
      </c>
      <c r="H730" s="9" t="s">
        <v>2082</v>
      </c>
      <c r="I730" s="9" t="s">
        <v>112</v>
      </c>
      <c r="J730" s="9"/>
      <c r="K730" s="11" t="s">
        <v>0</v>
      </c>
      <c r="L730" s="252">
        <v>75</v>
      </c>
      <c r="M730" s="21">
        <v>1.5</v>
      </c>
      <c r="N730" s="21">
        <v>1.1000000000000001</v>
      </c>
      <c r="P730" s="11" t="s">
        <v>4167</v>
      </c>
      <c r="Q730" s="11"/>
      <c r="S730" s="21">
        <f>IF(P730='Menu tendina'!A$5,0,IF(P730='Menu tendina'!A$4,'4. Telecom lire'!N730/2,IF(P730='Menu tendina'!A$3,'4. Telecom lire'!N730,IF(P730='Menu tendina'!A$2,'4. Telecom lire'!M730,0))))</f>
        <v>1.5</v>
      </c>
    </row>
    <row r="731" spans="1:19" x14ac:dyDescent="0.25">
      <c r="A731" s="9" t="s">
        <v>7621</v>
      </c>
      <c r="B731" s="9" t="s">
        <v>4943</v>
      </c>
      <c r="C731" s="11">
        <v>1103</v>
      </c>
      <c r="D731" s="11" t="s">
        <v>4536</v>
      </c>
      <c r="E731" s="11">
        <v>715</v>
      </c>
      <c r="F731" s="13">
        <v>5000</v>
      </c>
      <c r="G731" s="14" t="s">
        <v>1997</v>
      </c>
      <c r="H731" s="9" t="s">
        <v>2083</v>
      </c>
      <c r="I731" s="9" t="s">
        <v>112</v>
      </c>
      <c r="J731" s="9"/>
      <c r="K731" s="11" t="s">
        <v>0</v>
      </c>
      <c r="L731" s="252">
        <v>75</v>
      </c>
      <c r="M731" s="21">
        <v>1.5</v>
      </c>
      <c r="N731" s="21">
        <v>1.1000000000000001</v>
      </c>
      <c r="P731" s="11" t="s">
        <v>4167</v>
      </c>
      <c r="Q731" s="11"/>
      <c r="S731" s="21">
        <f>IF(P731='Menu tendina'!A$5,0,IF(P731='Menu tendina'!A$4,'4. Telecom lire'!N731/2,IF(P731='Menu tendina'!A$3,'4. Telecom lire'!N731,IF(P731='Menu tendina'!A$2,'4. Telecom lire'!M731,0))))</f>
        <v>1.5</v>
      </c>
    </row>
    <row r="732" spans="1:19" x14ac:dyDescent="0.25">
      <c r="A732" s="9" t="s">
        <v>7621</v>
      </c>
      <c r="B732" s="9" t="s">
        <v>4943</v>
      </c>
      <c r="C732" s="11">
        <v>1104</v>
      </c>
      <c r="D732" s="11" t="s">
        <v>4537</v>
      </c>
      <c r="E732" s="11">
        <v>716</v>
      </c>
      <c r="F732" s="13">
        <v>5000</v>
      </c>
      <c r="G732" s="14" t="s">
        <v>1997</v>
      </c>
      <c r="H732" s="9" t="s">
        <v>2084</v>
      </c>
      <c r="I732" s="9" t="s">
        <v>112</v>
      </c>
      <c r="J732" s="9"/>
      <c r="K732" s="11" t="s">
        <v>0</v>
      </c>
      <c r="L732" s="252">
        <v>75</v>
      </c>
      <c r="M732" s="21">
        <v>1.5</v>
      </c>
      <c r="N732" s="21">
        <v>1.1000000000000001</v>
      </c>
      <c r="P732" s="11" t="s">
        <v>4167</v>
      </c>
      <c r="Q732" s="11"/>
      <c r="S732" s="21">
        <f>IF(P732='Menu tendina'!A$5,0,IF(P732='Menu tendina'!A$4,'4. Telecom lire'!N732/2,IF(P732='Menu tendina'!A$3,'4. Telecom lire'!N732,IF(P732='Menu tendina'!A$2,'4. Telecom lire'!M732,0))))</f>
        <v>1.5</v>
      </c>
    </row>
    <row r="733" spans="1:19" x14ac:dyDescent="0.25">
      <c r="A733" s="9" t="s">
        <v>7621</v>
      </c>
      <c r="B733" s="9" t="s">
        <v>4943</v>
      </c>
      <c r="C733" s="11">
        <v>1105</v>
      </c>
      <c r="D733" s="11" t="s">
        <v>4538</v>
      </c>
      <c r="E733" s="11">
        <v>717</v>
      </c>
      <c r="F733" s="13">
        <v>5000</v>
      </c>
      <c r="G733" s="14" t="s">
        <v>1997</v>
      </c>
      <c r="H733" s="9" t="s">
        <v>2085</v>
      </c>
      <c r="I733" s="9" t="s">
        <v>112</v>
      </c>
      <c r="J733" s="9"/>
      <c r="K733" s="11" t="s">
        <v>0</v>
      </c>
      <c r="L733" s="252">
        <v>75</v>
      </c>
      <c r="M733" s="21">
        <v>1.5</v>
      </c>
      <c r="N733" s="21">
        <v>1.1000000000000001</v>
      </c>
      <c r="P733" s="11" t="s">
        <v>4167</v>
      </c>
      <c r="Q733" s="11"/>
      <c r="S733" s="21">
        <f>IF(P733='Menu tendina'!A$5,0,IF(P733='Menu tendina'!A$4,'4. Telecom lire'!N733/2,IF(P733='Menu tendina'!A$3,'4. Telecom lire'!N733,IF(P733='Menu tendina'!A$2,'4. Telecom lire'!M733,0))))</f>
        <v>1.5</v>
      </c>
    </row>
    <row r="734" spans="1:19" x14ac:dyDescent="0.25">
      <c r="A734" s="9" t="s">
        <v>7621</v>
      </c>
      <c r="B734" s="9" t="s">
        <v>4943</v>
      </c>
      <c r="C734" s="11">
        <v>1106</v>
      </c>
      <c r="D734" s="11" t="s">
        <v>4539</v>
      </c>
      <c r="E734" s="11">
        <v>718</v>
      </c>
      <c r="F734" s="13">
        <v>5000</v>
      </c>
      <c r="G734" s="14" t="s">
        <v>1997</v>
      </c>
      <c r="H734" s="9" t="s">
        <v>2086</v>
      </c>
      <c r="I734" s="9" t="s">
        <v>112</v>
      </c>
      <c r="J734" s="9"/>
      <c r="K734" s="11" t="s">
        <v>0</v>
      </c>
      <c r="L734" s="252">
        <v>75</v>
      </c>
      <c r="M734" s="21">
        <v>1.5</v>
      </c>
      <c r="N734" s="21">
        <v>1.1000000000000001</v>
      </c>
      <c r="P734" s="11" t="s">
        <v>4167</v>
      </c>
      <c r="Q734" s="11"/>
      <c r="S734" s="21">
        <f>IF(P734='Menu tendina'!A$5,0,IF(P734='Menu tendina'!A$4,'4. Telecom lire'!N734/2,IF(P734='Menu tendina'!A$3,'4. Telecom lire'!N734,IF(P734='Menu tendina'!A$2,'4. Telecom lire'!M734,0))))</f>
        <v>1.5</v>
      </c>
    </row>
    <row r="735" spans="1:19" x14ac:dyDescent="0.25">
      <c r="A735" s="9" t="s">
        <v>7621</v>
      </c>
      <c r="B735" s="9" t="s">
        <v>4943</v>
      </c>
      <c r="C735" s="11">
        <v>1107</v>
      </c>
      <c r="D735" s="11" t="s">
        <v>4540</v>
      </c>
      <c r="E735" s="11">
        <v>719</v>
      </c>
      <c r="F735" s="13">
        <v>5000</v>
      </c>
      <c r="G735" s="14" t="s">
        <v>1997</v>
      </c>
      <c r="H735" s="9" t="s">
        <v>2087</v>
      </c>
      <c r="I735" s="9" t="s">
        <v>112</v>
      </c>
      <c r="J735" s="9"/>
      <c r="K735" s="11" t="s">
        <v>0</v>
      </c>
      <c r="L735" s="252">
        <v>75</v>
      </c>
      <c r="M735" s="21">
        <v>1.5</v>
      </c>
      <c r="N735" s="21">
        <v>1.1000000000000001</v>
      </c>
      <c r="P735" s="11" t="s">
        <v>4167</v>
      </c>
      <c r="Q735" s="11"/>
      <c r="S735" s="21">
        <f>IF(P735='Menu tendina'!A$5,0,IF(P735='Menu tendina'!A$4,'4. Telecom lire'!N735/2,IF(P735='Menu tendina'!A$3,'4. Telecom lire'!N735,IF(P735='Menu tendina'!A$2,'4. Telecom lire'!M735,0))))</f>
        <v>1.5</v>
      </c>
    </row>
    <row r="736" spans="1:19" x14ac:dyDescent="0.25">
      <c r="A736" s="9" t="s">
        <v>7621</v>
      </c>
      <c r="B736" s="9" t="s">
        <v>4943</v>
      </c>
      <c r="C736" s="11">
        <v>1108</v>
      </c>
      <c r="D736" s="11" t="s">
        <v>4541</v>
      </c>
      <c r="E736" s="11">
        <v>722</v>
      </c>
      <c r="F736" s="13">
        <v>5000</v>
      </c>
      <c r="G736" s="14" t="s">
        <v>1997</v>
      </c>
      <c r="H736" s="9" t="s">
        <v>2088</v>
      </c>
      <c r="I736" s="9" t="s">
        <v>1782</v>
      </c>
      <c r="J736" s="9"/>
      <c r="K736" s="11" t="s">
        <v>0</v>
      </c>
      <c r="L736" s="252">
        <v>65</v>
      </c>
      <c r="M736" s="21">
        <v>1.5</v>
      </c>
      <c r="N736" s="21">
        <v>0.8</v>
      </c>
      <c r="P736" s="11" t="s">
        <v>4167</v>
      </c>
      <c r="Q736" s="11"/>
      <c r="S736" s="21">
        <f>IF(P736='Menu tendina'!A$5,0,IF(P736='Menu tendina'!A$4,'4. Telecom lire'!N736/2,IF(P736='Menu tendina'!A$3,'4. Telecom lire'!N736,IF(P736='Menu tendina'!A$2,'4. Telecom lire'!M736,0))))</f>
        <v>1.5</v>
      </c>
    </row>
    <row r="737" spans="1:19" x14ac:dyDescent="0.25">
      <c r="A737" s="9" t="s">
        <v>7621</v>
      </c>
      <c r="B737" s="9" t="s">
        <v>4943</v>
      </c>
      <c r="C737" s="11">
        <v>1109</v>
      </c>
      <c r="D737" s="11" t="s">
        <v>4542</v>
      </c>
      <c r="E737" s="11">
        <v>723</v>
      </c>
      <c r="F737" s="13">
        <v>5000</v>
      </c>
      <c r="G737" s="14" t="s">
        <v>1997</v>
      </c>
      <c r="H737" s="9" t="s">
        <v>2089</v>
      </c>
      <c r="I737" s="9" t="s">
        <v>1782</v>
      </c>
      <c r="J737" s="9"/>
      <c r="K737" s="11" t="s">
        <v>0</v>
      </c>
      <c r="L737" s="252">
        <v>65</v>
      </c>
      <c r="M737" s="21">
        <v>1.5</v>
      </c>
      <c r="N737" s="21">
        <v>1</v>
      </c>
      <c r="P737" s="11" t="s">
        <v>4167</v>
      </c>
      <c r="Q737" s="11"/>
      <c r="S737" s="21">
        <f>IF(P737='Menu tendina'!A$5,0,IF(P737='Menu tendina'!A$4,'4. Telecom lire'!N737/2,IF(P737='Menu tendina'!A$3,'4. Telecom lire'!N737,IF(P737='Menu tendina'!A$2,'4. Telecom lire'!M737,0))))</f>
        <v>1.5</v>
      </c>
    </row>
    <row r="738" spans="1:19" x14ac:dyDescent="0.25">
      <c r="A738" s="9" t="s">
        <v>7621</v>
      </c>
      <c r="B738" s="9" t="s">
        <v>4943</v>
      </c>
      <c r="C738" s="11">
        <v>1110</v>
      </c>
      <c r="D738" s="11" t="s">
        <v>4543</v>
      </c>
      <c r="E738" s="11">
        <v>724</v>
      </c>
      <c r="F738" s="13">
        <v>5000</v>
      </c>
      <c r="G738" s="14" t="s">
        <v>1997</v>
      </c>
      <c r="H738" s="9" t="s">
        <v>2089</v>
      </c>
      <c r="I738" s="9" t="s">
        <v>1782</v>
      </c>
      <c r="J738" s="9"/>
      <c r="K738" s="11" t="s">
        <v>0</v>
      </c>
      <c r="L738" s="252">
        <v>65</v>
      </c>
      <c r="M738" s="21">
        <v>1.5</v>
      </c>
      <c r="N738" s="21">
        <v>1</v>
      </c>
      <c r="P738" s="11" t="s">
        <v>4167</v>
      </c>
      <c r="Q738" s="11"/>
      <c r="S738" s="21">
        <f>IF(P738='Menu tendina'!A$5,0,IF(P738='Menu tendina'!A$4,'4. Telecom lire'!N738/2,IF(P738='Menu tendina'!A$3,'4. Telecom lire'!N738,IF(P738='Menu tendina'!A$2,'4. Telecom lire'!M738,0))))</f>
        <v>1.5</v>
      </c>
    </row>
    <row r="739" spans="1:19" x14ac:dyDescent="0.25">
      <c r="A739" s="9" t="s">
        <v>7621</v>
      </c>
      <c r="B739" s="9" t="s">
        <v>4943</v>
      </c>
      <c r="C739" s="11">
        <v>1111</v>
      </c>
      <c r="D739" s="11" t="s">
        <v>4544</v>
      </c>
      <c r="E739" s="11">
        <v>721</v>
      </c>
      <c r="F739" s="13">
        <v>10000</v>
      </c>
      <c r="G739" s="14" t="s">
        <v>1997</v>
      </c>
      <c r="H739" s="9" t="s">
        <v>2091</v>
      </c>
      <c r="I739" s="9" t="s">
        <v>112</v>
      </c>
      <c r="J739" s="9"/>
      <c r="K739" s="11" t="s">
        <v>0</v>
      </c>
      <c r="L739" s="252">
        <v>1050</v>
      </c>
      <c r="M739" s="21">
        <v>1</v>
      </c>
      <c r="N739" s="21">
        <v>0.2</v>
      </c>
      <c r="P739" s="11" t="s">
        <v>4167</v>
      </c>
      <c r="Q739" s="11"/>
      <c r="S739" s="21">
        <f>IF(P739='Menu tendina'!A$5,0,IF(P739='Menu tendina'!A$4,'4. Telecom lire'!N739/2,IF(P739='Menu tendina'!A$3,'4. Telecom lire'!N739,IF(P739='Menu tendina'!A$2,'4. Telecom lire'!M739,0))))</f>
        <v>1</v>
      </c>
    </row>
    <row r="740" spans="1:19" x14ac:dyDescent="0.25">
      <c r="A740" s="9" t="s">
        <v>7621</v>
      </c>
      <c r="B740" s="9" t="s">
        <v>4943</v>
      </c>
      <c r="C740" s="11">
        <v>1112</v>
      </c>
      <c r="D740" s="11" t="s">
        <v>4545</v>
      </c>
      <c r="E740" s="11">
        <v>725</v>
      </c>
      <c r="F740" s="13">
        <v>5000</v>
      </c>
      <c r="G740" s="14" t="s">
        <v>1997</v>
      </c>
      <c r="H740" s="9" t="s">
        <v>2093</v>
      </c>
      <c r="I740" s="9" t="s">
        <v>2056</v>
      </c>
      <c r="J740" s="9"/>
      <c r="K740" s="11" t="s">
        <v>0</v>
      </c>
      <c r="L740" s="252">
        <v>1515</v>
      </c>
      <c r="M740" s="21">
        <v>1</v>
      </c>
      <c r="N740" s="21">
        <v>0.2</v>
      </c>
      <c r="P740" s="11" t="s">
        <v>4167</v>
      </c>
      <c r="Q740" s="11"/>
      <c r="S740" s="21">
        <f>IF(P740='Menu tendina'!A$5,0,IF(P740='Menu tendina'!A$4,'4. Telecom lire'!N740/2,IF(P740='Menu tendina'!A$3,'4. Telecom lire'!N740,IF(P740='Menu tendina'!A$2,'4. Telecom lire'!M740,0))))</f>
        <v>1</v>
      </c>
    </row>
    <row r="741" spans="1:19" x14ac:dyDescent="0.25">
      <c r="A741" s="9" t="s">
        <v>7621</v>
      </c>
      <c r="B741" s="9" t="s">
        <v>4943</v>
      </c>
      <c r="C741" s="11">
        <v>1113</v>
      </c>
      <c r="D741" s="11" t="s">
        <v>4546</v>
      </c>
      <c r="E741" s="11">
        <v>726</v>
      </c>
      <c r="F741" s="13">
        <v>5000</v>
      </c>
      <c r="G741" s="14" t="s">
        <v>1997</v>
      </c>
      <c r="H741" s="9" t="s">
        <v>2094</v>
      </c>
      <c r="I741" s="9" t="s">
        <v>112</v>
      </c>
      <c r="J741" s="9"/>
      <c r="K741" s="11" t="s">
        <v>0</v>
      </c>
      <c r="L741" s="252">
        <v>3000</v>
      </c>
      <c r="M741" s="21">
        <v>1</v>
      </c>
      <c r="N741" s="21">
        <v>0.2</v>
      </c>
      <c r="P741" s="11" t="s">
        <v>4167</v>
      </c>
      <c r="Q741" s="11"/>
      <c r="S741" s="21">
        <f>IF(P741='Menu tendina'!A$5,0,IF(P741='Menu tendina'!A$4,'4. Telecom lire'!N741/2,IF(P741='Menu tendina'!A$3,'4. Telecom lire'!N741,IF(P741='Menu tendina'!A$2,'4. Telecom lire'!M741,0))))</f>
        <v>1</v>
      </c>
    </row>
    <row r="742" spans="1:19" x14ac:dyDescent="0.25">
      <c r="A742" s="9" t="s">
        <v>7621</v>
      </c>
      <c r="B742" s="9" t="s">
        <v>4943</v>
      </c>
      <c r="C742" s="11">
        <v>1114</v>
      </c>
      <c r="D742" s="11" t="s">
        <v>4547</v>
      </c>
      <c r="E742" s="11">
        <v>708</v>
      </c>
      <c r="F742" s="13">
        <v>5000</v>
      </c>
      <c r="G742" s="14" t="s">
        <v>1997</v>
      </c>
      <c r="H742" s="9" t="s">
        <v>2096</v>
      </c>
      <c r="I742" s="9" t="s">
        <v>1782</v>
      </c>
      <c r="J742" s="9"/>
      <c r="K742" s="11" t="s">
        <v>0</v>
      </c>
      <c r="L742" s="252">
        <v>175</v>
      </c>
      <c r="M742" s="21">
        <v>1.3</v>
      </c>
      <c r="N742" s="21">
        <v>0.6</v>
      </c>
      <c r="P742" s="11" t="s">
        <v>4167</v>
      </c>
      <c r="Q742" s="11"/>
      <c r="S742" s="21">
        <f>IF(P742='Menu tendina'!A$5,0,IF(P742='Menu tendina'!A$4,'4. Telecom lire'!N742/2,IF(P742='Menu tendina'!A$3,'4. Telecom lire'!N742,IF(P742='Menu tendina'!A$2,'4. Telecom lire'!M742,0))))</f>
        <v>1.3</v>
      </c>
    </row>
    <row r="743" spans="1:19" x14ac:dyDescent="0.25">
      <c r="A743" s="9" t="s">
        <v>7621</v>
      </c>
      <c r="B743" s="9" t="s">
        <v>4943</v>
      </c>
      <c r="C743" s="11">
        <v>1115</v>
      </c>
      <c r="D743" s="11" t="s">
        <v>4548</v>
      </c>
      <c r="E743" s="11">
        <v>709</v>
      </c>
      <c r="F743" s="13">
        <v>5000</v>
      </c>
      <c r="G743" s="14" t="s">
        <v>1997</v>
      </c>
      <c r="H743" s="9" t="s">
        <v>2097</v>
      </c>
      <c r="I743" s="9" t="s">
        <v>1782</v>
      </c>
      <c r="J743" s="9"/>
      <c r="K743" s="11" t="s">
        <v>0</v>
      </c>
      <c r="L743" s="252">
        <v>175</v>
      </c>
      <c r="M743" s="21">
        <v>1.3</v>
      </c>
      <c r="N743" s="21">
        <v>0.6</v>
      </c>
      <c r="P743" s="11" t="s">
        <v>4167</v>
      </c>
      <c r="Q743" s="11"/>
      <c r="S743" s="21">
        <f>IF(P743='Menu tendina'!A$5,0,IF(P743='Menu tendina'!A$4,'4. Telecom lire'!N743/2,IF(P743='Menu tendina'!A$3,'4. Telecom lire'!N743,IF(P743='Menu tendina'!A$2,'4. Telecom lire'!M743,0))))</f>
        <v>1.3</v>
      </c>
    </row>
    <row r="744" spans="1:19" x14ac:dyDescent="0.25">
      <c r="A744" s="9" t="s">
        <v>7621</v>
      </c>
      <c r="B744" s="9" t="s">
        <v>4943</v>
      </c>
      <c r="C744" s="11">
        <v>1116</v>
      </c>
      <c r="D744" s="11" t="s">
        <v>4549</v>
      </c>
      <c r="E744" s="11">
        <v>710</v>
      </c>
      <c r="F744" s="13">
        <v>5000</v>
      </c>
      <c r="G744" s="14" t="s">
        <v>1997</v>
      </c>
      <c r="H744" s="9" t="s">
        <v>2098</v>
      </c>
      <c r="I744" s="9" t="s">
        <v>1782</v>
      </c>
      <c r="J744" s="9"/>
      <c r="K744" s="11" t="s">
        <v>0</v>
      </c>
      <c r="L744" s="252">
        <v>175</v>
      </c>
      <c r="M744" s="21">
        <v>1.3</v>
      </c>
      <c r="N744" s="21">
        <v>0.6</v>
      </c>
      <c r="P744" s="11" t="s">
        <v>4167</v>
      </c>
      <c r="Q744" s="11"/>
      <c r="S744" s="21">
        <f>IF(P744='Menu tendina'!A$5,0,IF(P744='Menu tendina'!A$4,'4. Telecom lire'!N744/2,IF(P744='Menu tendina'!A$3,'4. Telecom lire'!N744,IF(P744='Menu tendina'!A$2,'4. Telecom lire'!M744,0))))</f>
        <v>1.3</v>
      </c>
    </row>
    <row r="745" spans="1:19" x14ac:dyDescent="0.25">
      <c r="A745" s="9" t="s">
        <v>7621</v>
      </c>
      <c r="B745" s="9" t="s">
        <v>4943</v>
      </c>
      <c r="C745" s="11">
        <v>1117</v>
      </c>
      <c r="D745" s="11" t="s">
        <v>4550</v>
      </c>
      <c r="E745" s="11">
        <v>711</v>
      </c>
      <c r="F745" s="13">
        <v>5000</v>
      </c>
      <c r="G745" s="14" t="s">
        <v>1997</v>
      </c>
      <c r="H745" s="9" t="s">
        <v>2099</v>
      </c>
      <c r="I745" s="9" t="s">
        <v>1782</v>
      </c>
      <c r="J745" s="9"/>
      <c r="K745" s="11" t="s">
        <v>0</v>
      </c>
      <c r="L745" s="252">
        <v>175</v>
      </c>
      <c r="M745" s="21">
        <v>1.3</v>
      </c>
      <c r="N745" s="21">
        <v>0.6</v>
      </c>
      <c r="P745" s="11" t="s">
        <v>4167</v>
      </c>
      <c r="Q745" s="11"/>
      <c r="S745" s="21">
        <f>IF(P745='Menu tendina'!A$5,0,IF(P745='Menu tendina'!A$4,'4. Telecom lire'!N745/2,IF(P745='Menu tendina'!A$3,'4. Telecom lire'!N745,IF(P745='Menu tendina'!A$2,'4. Telecom lire'!M745,0))))</f>
        <v>1.3</v>
      </c>
    </row>
    <row r="746" spans="1:19" x14ac:dyDescent="0.25">
      <c r="A746" s="9" t="s">
        <v>7621</v>
      </c>
      <c r="B746" s="9" t="s">
        <v>4943</v>
      </c>
      <c r="C746" s="11">
        <v>1118</v>
      </c>
      <c r="D746" s="11" t="s">
        <v>4551</v>
      </c>
      <c r="E746" s="11">
        <v>727</v>
      </c>
      <c r="F746" s="13">
        <v>10000</v>
      </c>
      <c r="G746" s="14" t="s">
        <v>1997</v>
      </c>
      <c r="H746" s="9" t="s">
        <v>2100</v>
      </c>
      <c r="I746" s="9" t="s">
        <v>1782</v>
      </c>
      <c r="J746" s="9"/>
      <c r="K746" s="11" t="s">
        <v>0</v>
      </c>
      <c r="L746" s="252">
        <v>3500</v>
      </c>
      <c r="M746" s="21">
        <v>1</v>
      </c>
      <c r="N746" s="21">
        <v>0.2</v>
      </c>
      <c r="P746" s="11" t="s">
        <v>4167</v>
      </c>
      <c r="Q746" s="11"/>
      <c r="S746" s="21">
        <f>IF(P746='Menu tendina'!A$5,0,IF(P746='Menu tendina'!A$4,'4. Telecom lire'!N746/2,IF(P746='Menu tendina'!A$3,'4. Telecom lire'!N746,IF(P746='Menu tendina'!A$2,'4. Telecom lire'!M746,0))))</f>
        <v>1</v>
      </c>
    </row>
    <row r="747" spans="1:19" x14ac:dyDescent="0.25">
      <c r="A747" s="15" t="s">
        <v>7621</v>
      </c>
      <c r="B747" s="15" t="s">
        <v>4943</v>
      </c>
      <c r="C747" s="16" t="s">
        <v>2101</v>
      </c>
      <c r="D747" s="16" t="s">
        <v>0</v>
      </c>
      <c r="E747" s="16" t="s">
        <v>0</v>
      </c>
      <c r="F747" s="17">
        <v>10000</v>
      </c>
      <c r="G747" s="18" t="s">
        <v>1997</v>
      </c>
      <c r="H747" s="15" t="s">
        <v>2102</v>
      </c>
      <c r="I747" s="15" t="s">
        <v>1782</v>
      </c>
      <c r="J747" s="15"/>
      <c r="K747" s="16" t="s">
        <v>4074</v>
      </c>
      <c r="L747" s="253" t="s">
        <v>0</v>
      </c>
      <c r="M747" s="22">
        <v>90</v>
      </c>
      <c r="N747" s="22">
        <v>0</v>
      </c>
      <c r="P747" s="11" t="s">
        <v>4167</v>
      </c>
      <c r="Q747" s="11" t="s">
        <v>4171</v>
      </c>
      <c r="S747" s="21">
        <f>IF(P747='Menu tendina'!A$5,0,IF(P747='Menu tendina'!A$4,'4. Telecom lire'!N747/2,IF(P747='Menu tendina'!A$3,'4. Telecom lire'!N747,IF(P747='Menu tendina'!A$2,'4. Telecom lire'!M747,0))))</f>
        <v>90</v>
      </c>
    </row>
    <row r="748" spans="1:19" x14ac:dyDescent="0.25">
      <c r="A748" s="9" t="s">
        <v>7621</v>
      </c>
      <c r="B748" s="9" t="s">
        <v>4943</v>
      </c>
      <c r="C748" s="11">
        <v>1119</v>
      </c>
      <c r="D748" s="11" t="s">
        <v>4552</v>
      </c>
      <c r="E748" s="11">
        <v>728</v>
      </c>
      <c r="F748" s="13">
        <v>5000</v>
      </c>
      <c r="G748" s="14" t="s">
        <v>1997</v>
      </c>
      <c r="H748" s="9" t="s">
        <v>2103</v>
      </c>
      <c r="I748" s="9" t="s">
        <v>1782</v>
      </c>
      <c r="J748" s="9"/>
      <c r="K748" s="11" t="s">
        <v>0</v>
      </c>
      <c r="L748" s="252">
        <v>295</v>
      </c>
      <c r="M748" s="21">
        <v>1.3</v>
      </c>
      <c r="N748" s="21">
        <v>0.6</v>
      </c>
      <c r="P748" s="11" t="s">
        <v>4167</v>
      </c>
      <c r="Q748" s="11"/>
      <c r="S748" s="21">
        <f>IF(P748='Menu tendina'!A$5,0,IF(P748='Menu tendina'!A$4,'4. Telecom lire'!N748/2,IF(P748='Menu tendina'!A$3,'4. Telecom lire'!N748,IF(P748='Menu tendina'!A$2,'4. Telecom lire'!M748,0))))</f>
        <v>1.3</v>
      </c>
    </row>
    <row r="749" spans="1:19" x14ac:dyDescent="0.25">
      <c r="A749" s="9" t="s">
        <v>7621</v>
      </c>
      <c r="B749" s="9" t="s">
        <v>4943</v>
      </c>
      <c r="C749" s="11">
        <v>1120</v>
      </c>
      <c r="D749" s="11" t="s">
        <v>4553</v>
      </c>
      <c r="E749" s="11">
        <v>729</v>
      </c>
      <c r="F749" s="13">
        <v>10000</v>
      </c>
      <c r="G749" s="14" t="s">
        <v>1997</v>
      </c>
      <c r="H749" s="9" t="s">
        <v>2105</v>
      </c>
      <c r="I749" s="9" t="s">
        <v>2056</v>
      </c>
      <c r="J749" s="9"/>
      <c r="K749" s="11" t="s">
        <v>0</v>
      </c>
      <c r="L749" s="252">
        <v>340</v>
      </c>
      <c r="M749" s="21">
        <v>1.3</v>
      </c>
      <c r="N749" s="21">
        <v>0.4</v>
      </c>
      <c r="P749" s="11" t="s">
        <v>4167</v>
      </c>
      <c r="Q749" s="11"/>
      <c r="S749" s="21">
        <f>IF(P749='Menu tendina'!A$5,0,IF(P749='Menu tendina'!A$4,'4. Telecom lire'!N749/2,IF(P749='Menu tendina'!A$3,'4. Telecom lire'!N749,IF(P749='Menu tendina'!A$2,'4. Telecom lire'!M749,0))))</f>
        <v>1.3</v>
      </c>
    </row>
    <row r="750" spans="1:19" x14ac:dyDescent="0.25">
      <c r="A750" s="9" t="s">
        <v>7621</v>
      </c>
      <c r="B750" s="9" t="s">
        <v>4943</v>
      </c>
      <c r="C750" s="11">
        <v>1121</v>
      </c>
      <c r="D750" s="11" t="s">
        <v>4554</v>
      </c>
      <c r="E750" s="11">
        <v>671</v>
      </c>
      <c r="F750" s="13">
        <v>5000</v>
      </c>
      <c r="G750" s="14" t="s">
        <v>1997</v>
      </c>
      <c r="H750" s="9" t="s">
        <v>2107</v>
      </c>
      <c r="I750" s="9" t="s">
        <v>112</v>
      </c>
      <c r="J750" s="9"/>
      <c r="K750" s="11" t="s">
        <v>0</v>
      </c>
      <c r="L750" s="252">
        <v>3500</v>
      </c>
      <c r="M750" s="21">
        <v>1.5</v>
      </c>
      <c r="N750" s="21">
        <v>0.2</v>
      </c>
      <c r="P750" s="11" t="s">
        <v>4167</v>
      </c>
      <c r="Q750" s="11"/>
      <c r="S750" s="21">
        <f>IF(P750='Menu tendina'!A$5,0,IF(P750='Menu tendina'!A$4,'4. Telecom lire'!N750/2,IF(P750='Menu tendina'!A$3,'4. Telecom lire'!N750,IF(P750='Menu tendina'!A$2,'4. Telecom lire'!M750,0))))</f>
        <v>1.5</v>
      </c>
    </row>
    <row r="751" spans="1:19" x14ac:dyDescent="0.25">
      <c r="A751" s="9" t="s">
        <v>7621</v>
      </c>
      <c r="B751" s="9" t="s">
        <v>4943</v>
      </c>
      <c r="C751" s="11">
        <v>1122</v>
      </c>
      <c r="D751" s="11" t="s">
        <v>4555</v>
      </c>
      <c r="E751" s="11">
        <v>731</v>
      </c>
      <c r="F751" s="13">
        <v>5000</v>
      </c>
      <c r="G751" s="14" t="s">
        <v>1997</v>
      </c>
      <c r="H751" s="9" t="s">
        <v>2108</v>
      </c>
      <c r="I751" s="9" t="s">
        <v>112</v>
      </c>
      <c r="J751" s="9"/>
      <c r="K751" s="11" t="s">
        <v>0</v>
      </c>
      <c r="L751" s="252">
        <v>175</v>
      </c>
      <c r="M751" s="21">
        <v>1.5</v>
      </c>
      <c r="N751" s="21">
        <v>0.6</v>
      </c>
      <c r="P751" s="11" t="s">
        <v>4167</v>
      </c>
      <c r="Q751" s="11"/>
      <c r="S751" s="21">
        <f>IF(P751='Menu tendina'!A$5,0,IF(P751='Menu tendina'!A$4,'4. Telecom lire'!N751/2,IF(P751='Menu tendina'!A$3,'4. Telecom lire'!N751,IF(P751='Menu tendina'!A$2,'4. Telecom lire'!M751,0))))</f>
        <v>1.5</v>
      </c>
    </row>
    <row r="752" spans="1:19" x14ac:dyDescent="0.25">
      <c r="A752" s="9" t="s">
        <v>7621</v>
      </c>
      <c r="B752" s="9" t="s">
        <v>4943</v>
      </c>
      <c r="C752" s="11">
        <v>1123</v>
      </c>
      <c r="D752" s="11" t="s">
        <v>4556</v>
      </c>
      <c r="E752" s="11">
        <v>732</v>
      </c>
      <c r="F752" s="13">
        <v>10000</v>
      </c>
      <c r="G752" s="14" t="s">
        <v>1997</v>
      </c>
      <c r="H752" s="9" t="s">
        <v>2109</v>
      </c>
      <c r="I752" s="9" t="s">
        <v>112</v>
      </c>
      <c r="J752" s="9"/>
      <c r="K752" s="11" t="s">
        <v>0</v>
      </c>
      <c r="L752" s="252">
        <v>165</v>
      </c>
      <c r="M752" s="21">
        <v>1.5</v>
      </c>
      <c r="N752" s="21">
        <v>0.6</v>
      </c>
      <c r="P752" s="11" t="s">
        <v>4167</v>
      </c>
      <c r="Q752" s="11"/>
      <c r="S752" s="21">
        <f>IF(P752='Menu tendina'!A$5,0,IF(P752='Menu tendina'!A$4,'4. Telecom lire'!N752/2,IF(P752='Menu tendina'!A$3,'4. Telecom lire'!N752,IF(P752='Menu tendina'!A$2,'4. Telecom lire'!M752,0))))</f>
        <v>1.5</v>
      </c>
    </row>
    <row r="753" spans="1:19" x14ac:dyDescent="0.25">
      <c r="A753" s="9" t="s">
        <v>7621</v>
      </c>
      <c r="B753" s="9" t="s">
        <v>4943</v>
      </c>
      <c r="C753" s="11">
        <v>1124</v>
      </c>
      <c r="D753" s="11" t="s">
        <v>4557</v>
      </c>
      <c r="E753" s="11">
        <v>730</v>
      </c>
      <c r="F753" s="13">
        <v>5000</v>
      </c>
      <c r="G753" s="14" t="s">
        <v>1997</v>
      </c>
      <c r="H753" s="9" t="s">
        <v>2110</v>
      </c>
      <c r="I753" s="9" t="s">
        <v>112</v>
      </c>
      <c r="J753" s="9"/>
      <c r="K753" s="11" t="s">
        <v>0</v>
      </c>
      <c r="L753" s="252">
        <v>1120</v>
      </c>
      <c r="M753" s="21">
        <v>1</v>
      </c>
      <c r="N753" s="21">
        <v>0.2</v>
      </c>
      <c r="P753" s="11" t="s">
        <v>4167</v>
      </c>
      <c r="Q753" s="11"/>
      <c r="S753" s="21">
        <f>IF(P753='Menu tendina'!A$5,0,IF(P753='Menu tendina'!A$4,'4. Telecom lire'!N753/2,IF(P753='Menu tendina'!A$3,'4. Telecom lire'!N753,IF(P753='Menu tendina'!A$2,'4. Telecom lire'!M753,0))))</f>
        <v>1</v>
      </c>
    </row>
    <row r="754" spans="1:19" x14ac:dyDescent="0.25">
      <c r="A754" s="9" t="s">
        <v>7621</v>
      </c>
      <c r="B754" s="9" t="s">
        <v>4943</v>
      </c>
      <c r="C754" s="11">
        <v>1125</v>
      </c>
      <c r="D754" s="11" t="s">
        <v>4558</v>
      </c>
      <c r="E754" s="11">
        <v>733</v>
      </c>
      <c r="F754" s="13">
        <v>5000</v>
      </c>
      <c r="G754" s="14" t="s">
        <v>1997</v>
      </c>
      <c r="H754" s="9" t="s">
        <v>2111</v>
      </c>
      <c r="I754" s="9" t="s">
        <v>2056</v>
      </c>
      <c r="J754" s="9"/>
      <c r="K754" s="11" t="s">
        <v>0</v>
      </c>
      <c r="L754" s="252">
        <v>130</v>
      </c>
      <c r="M754" s="21">
        <v>1.4</v>
      </c>
      <c r="N754" s="21">
        <v>0.6</v>
      </c>
      <c r="P754" s="11" t="s">
        <v>4167</v>
      </c>
      <c r="Q754" s="11"/>
      <c r="S754" s="21">
        <f>IF(P754='Menu tendina'!A$5,0,IF(P754='Menu tendina'!A$4,'4. Telecom lire'!N754/2,IF(P754='Menu tendina'!A$3,'4. Telecom lire'!N754,IF(P754='Menu tendina'!A$2,'4. Telecom lire'!M754,0))))</f>
        <v>1.4</v>
      </c>
    </row>
    <row r="755" spans="1:19" x14ac:dyDescent="0.25">
      <c r="A755" s="9" t="s">
        <v>7621</v>
      </c>
      <c r="B755" s="9" t="s">
        <v>4943</v>
      </c>
      <c r="C755" s="11">
        <v>1126</v>
      </c>
      <c r="D755" s="11" t="s">
        <v>4559</v>
      </c>
      <c r="E755" s="11">
        <v>734</v>
      </c>
      <c r="F755" s="13">
        <v>5000</v>
      </c>
      <c r="G755" s="14" t="s">
        <v>1997</v>
      </c>
      <c r="H755" s="9" t="s">
        <v>2112</v>
      </c>
      <c r="I755" s="9" t="s">
        <v>2056</v>
      </c>
      <c r="J755" s="9"/>
      <c r="K755" s="11" t="s">
        <v>0</v>
      </c>
      <c r="L755" s="252">
        <v>130</v>
      </c>
      <c r="M755" s="21">
        <v>1.4</v>
      </c>
      <c r="N755" s="21">
        <v>0.6</v>
      </c>
      <c r="P755" s="11" t="s">
        <v>4167</v>
      </c>
      <c r="Q755" s="11"/>
      <c r="S755" s="21">
        <f>IF(P755='Menu tendina'!A$5,0,IF(P755='Menu tendina'!A$4,'4. Telecom lire'!N755/2,IF(P755='Menu tendina'!A$3,'4. Telecom lire'!N755,IF(P755='Menu tendina'!A$2,'4. Telecom lire'!M755,0))))</f>
        <v>1.4</v>
      </c>
    </row>
    <row r="756" spans="1:19" x14ac:dyDescent="0.25">
      <c r="A756" s="9" t="s">
        <v>7621</v>
      </c>
      <c r="B756" s="9" t="s">
        <v>4943</v>
      </c>
      <c r="C756" s="11">
        <v>1127</v>
      </c>
      <c r="D756" s="11" t="s">
        <v>4560</v>
      </c>
      <c r="E756" s="11">
        <v>735</v>
      </c>
      <c r="F756" s="13">
        <v>1000</v>
      </c>
      <c r="G756" s="14" t="s">
        <v>1997</v>
      </c>
      <c r="H756" s="9" t="s">
        <v>2113</v>
      </c>
      <c r="I756" s="9" t="s">
        <v>1782</v>
      </c>
      <c r="J756" s="9"/>
      <c r="K756" s="11" t="s">
        <v>0</v>
      </c>
      <c r="L756" s="252">
        <v>415</v>
      </c>
      <c r="M756" s="21">
        <v>1</v>
      </c>
      <c r="N756" s="21">
        <v>0.4</v>
      </c>
      <c r="P756" s="11" t="s">
        <v>4167</v>
      </c>
      <c r="Q756" s="11"/>
      <c r="S756" s="21">
        <f>IF(P756='Menu tendina'!A$5,0,IF(P756='Menu tendina'!A$4,'4. Telecom lire'!N756/2,IF(P756='Menu tendina'!A$3,'4. Telecom lire'!N756,IF(P756='Menu tendina'!A$2,'4. Telecom lire'!M756,0))))</f>
        <v>1</v>
      </c>
    </row>
    <row r="757" spans="1:19" x14ac:dyDescent="0.25">
      <c r="A757" s="9" t="s">
        <v>7621</v>
      </c>
      <c r="B757" s="9" t="s">
        <v>4943</v>
      </c>
      <c r="C757" s="11">
        <v>1128</v>
      </c>
      <c r="D757" s="11" t="s">
        <v>4561</v>
      </c>
      <c r="E757" s="11">
        <v>736</v>
      </c>
      <c r="F757" s="13">
        <v>1000</v>
      </c>
      <c r="G757" s="14" t="s">
        <v>1997</v>
      </c>
      <c r="H757" s="9" t="s">
        <v>2114</v>
      </c>
      <c r="I757" s="9" t="s">
        <v>1782</v>
      </c>
      <c r="J757" s="9"/>
      <c r="K757" s="11" t="s">
        <v>0</v>
      </c>
      <c r="L757" s="252">
        <v>305</v>
      </c>
      <c r="M757" s="21">
        <v>1.2</v>
      </c>
      <c r="N757" s="21">
        <v>0.4</v>
      </c>
      <c r="P757" s="11" t="s">
        <v>4167</v>
      </c>
      <c r="Q757" s="11"/>
      <c r="S757" s="21">
        <f>IF(P757='Menu tendina'!A$5,0,IF(P757='Menu tendina'!A$4,'4. Telecom lire'!N757/2,IF(P757='Menu tendina'!A$3,'4. Telecom lire'!N757,IF(P757='Menu tendina'!A$2,'4. Telecom lire'!M757,0))))</f>
        <v>1.2</v>
      </c>
    </row>
    <row r="758" spans="1:19" x14ac:dyDescent="0.25">
      <c r="A758" s="9" t="s">
        <v>7621</v>
      </c>
      <c r="B758" s="9" t="s">
        <v>4943</v>
      </c>
      <c r="C758" s="11">
        <v>1129</v>
      </c>
      <c r="D758" s="11" t="s">
        <v>4562</v>
      </c>
      <c r="E758" s="11">
        <v>737</v>
      </c>
      <c r="F758" s="13">
        <v>1000</v>
      </c>
      <c r="G758" s="14" t="s">
        <v>2115</v>
      </c>
      <c r="H758" s="9" t="s">
        <v>2116</v>
      </c>
      <c r="I758" s="9" t="s">
        <v>112</v>
      </c>
      <c r="J758" s="9"/>
      <c r="K758" s="11" t="s">
        <v>0</v>
      </c>
      <c r="L758" s="252">
        <v>230</v>
      </c>
      <c r="M758" s="21">
        <v>1.5</v>
      </c>
      <c r="N758" s="21">
        <v>0.6</v>
      </c>
      <c r="P758" s="11" t="s">
        <v>4167</v>
      </c>
      <c r="Q758" s="11"/>
      <c r="S758" s="21">
        <f>IF(P758='Menu tendina'!A$5,0,IF(P758='Menu tendina'!A$4,'4. Telecom lire'!N758/2,IF(P758='Menu tendina'!A$3,'4. Telecom lire'!N758,IF(P758='Menu tendina'!A$2,'4. Telecom lire'!M758,0))))</f>
        <v>1.5</v>
      </c>
    </row>
    <row r="759" spans="1:19" x14ac:dyDescent="0.25">
      <c r="A759" s="9" t="s">
        <v>7621</v>
      </c>
      <c r="B759" s="9" t="s">
        <v>4943</v>
      </c>
      <c r="C759" s="11">
        <v>1130</v>
      </c>
      <c r="D759" s="11" t="s">
        <v>4563</v>
      </c>
      <c r="E759" s="11">
        <v>738</v>
      </c>
      <c r="F759" s="13">
        <v>10000</v>
      </c>
      <c r="G759" s="14" t="s">
        <v>2115</v>
      </c>
      <c r="H759" s="9" t="s">
        <v>2117</v>
      </c>
      <c r="I759" s="9" t="s">
        <v>112</v>
      </c>
      <c r="J759" s="9"/>
      <c r="K759" s="11" t="s">
        <v>0</v>
      </c>
      <c r="L759" s="252">
        <v>235</v>
      </c>
      <c r="M759" s="21">
        <v>1.7</v>
      </c>
      <c r="N759" s="21">
        <v>0.6</v>
      </c>
      <c r="P759" s="11" t="s">
        <v>4167</v>
      </c>
      <c r="Q759" s="11"/>
      <c r="S759" s="21">
        <f>IF(P759='Menu tendina'!A$5,0,IF(P759='Menu tendina'!A$4,'4. Telecom lire'!N759/2,IF(P759='Menu tendina'!A$3,'4. Telecom lire'!N759,IF(P759='Menu tendina'!A$2,'4. Telecom lire'!M759,0))))</f>
        <v>1.7</v>
      </c>
    </row>
    <row r="760" spans="1:19" x14ac:dyDescent="0.25">
      <c r="A760" s="9" t="s">
        <v>7621</v>
      </c>
      <c r="B760" s="9" t="s">
        <v>4943</v>
      </c>
      <c r="C760" s="11">
        <v>1131</v>
      </c>
      <c r="D760" s="11" t="s">
        <v>4564</v>
      </c>
      <c r="E760" s="11">
        <v>380</v>
      </c>
      <c r="F760" s="13">
        <v>10000</v>
      </c>
      <c r="G760" s="14" t="s">
        <v>2115</v>
      </c>
      <c r="H760" s="9" t="s">
        <v>1664</v>
      </c>
      <c r="I760" s="9" t="s">
        <v>1782</v>
      </c>
      <c r="J760" s="9"/>
      <c r="K760" s="11" t="s">
        <v>0</v>
      </c>
      <c r="L760" s="252">
        <v>285</v>
      </c>
      <c r="M760" s="21">
        <v>2</v>
      </c>
      <c r="N760" s="21">
        <v>0.6</v>
      </c>
      <c r="P760" s="11" t="s">
        <v>4167</v>
      </c>
      <c r="Q760" s="11"/>
      <c r="S760" s="21">
        <f>IF(P760='Menu tendina'!A$5,0,IF(P760='Menu tendina'!A$4,'4. Telecom lire'!N760/2,IF(P760='Menu tendina'!A$3,'4. Telecom lire'!N760,IF(P760='Menu tendina'!A$2,'4. Telecom lire'!M760,0))))</f>
        <v>2</v>
      </c>
    </row>
    <row r="761" spans="1:19" x14ac:dyDescent="0.25">
      <c r="A761" s="9" t="s">
        <v>7621</v>
      </c>
      <c r="B761" s="9" t="s">
        <v>4943</v>
      </c>
      <c r="C761" s="11">
        <v>1132</v>
      </c>
      <c r="D761" s="11" t="s">
        <v>4565</v>
      </c>
      <c r="E761" s="11">
        <v>743</v>
      </c>
      <c r="F761" s="13">
        <v>5000</v>
      </c>
      <c r="G761" s="14" t="s">
        <v>2115</v>
      </c>
      <c r="H761" s="9" t="s">
        <v>2118</v>
      </c>
      <c r="I761" s="9" t="s">
        <v>2056</v>
      </c>
      <c r="J761" s="9"/>
      <c r="K761" s="11" t="s">
        <v>0</v>
      </c>
      <c r="L761" s="252">
        <v>3000</v>
      </c>
      <c r="M761" s="21">
        <v>1</v>
      </c>
      <c r="N761" s="21">
        <v>0.2</v>
      </c>
      <c r="P761" s="11" t="s">
        <v>4167</v>
      </c>
      <c r="Q761" s="11"/>
      <c r="S761" s="21">
        <f>IF(P761='Menu tendina'!A$5,0,IF(P761='Menu tendina'!A$4,'4. Telecom lire'!N761/2,IF(P761='Menu tendina'!A$3,'4. Telecom lire'!N761,IF(P761='Menu tendina'!A$2,'4. Telecom lire'!M761,0))))</f>
        <v>1</v>
      </c>
    </row>
    <row r="762" spans="1:19" x14ac:dyDescent="0.25">
      <c r="A762" s="9" t="s">
        <v>7621</v>
      </c>
      <c r="B762" s="9" t="s">
        <v>4943</v>
      </c>
      <c r="C762" s="11">
        <v>1133</v>
      </c>
      <c r="D762" s="11" t="s">
        <v>4566</v>
      </c>
      <c r="E762" s="11">
        <v>739</v>
      </c>
      <c r="F762" s="13">
        <v>10000</v>
      </c>
      <c r="G762" s="14" t="s">
        <v>2115</v>
      </c>
      <c r="H762" s="9" t="s">
        <v>2119</v>
      </c>
      <c r="I762" s="9" t="s">
        <v>1782</v>
      </c>
      <c r="J762" s="9"/>
      <c r="K762" s="11" t="s">
        <v>0</v>
      </c>
      <c r="L762" s="252">
        <v>3000</v>
      </c>
      <c r="M762" s="21">
        <v>1</v>
      </c>
      <c r="N762" s="21">
        <v>0.2</v>
      </c>
      <c r="P762" s="11" t="s">
        <v>4167</v>
      </c>
      <c r="Q762" s="11"/>
      <c r="S762" s="21">
        <f>IF(P762='Menu tendina'!A$5,0,IF(P762='Menu tendina'!A$4,'4. Telecom lire'!N762/2,IF(P762='Menu tendina'!A$3,'4. Telecom lire'!N762,IF(P762='Menu tendina'!A$2,'4. Telecom lire'!M762,0))))</f>
        <v>1</v>
      </c>
    </row>
    <row r="763" spans="1:19" x14ac:dyDescent="0.25">
      <c r="A763" s="9" t="s">
        <v>7621</v>
      </c>
      <c r="B763" s="9" t="s">
        <v>4943</v>
      </c>
      <c r="C763" s="11">
        <v>1134</v>
      </c>
      <c r="D763" s="11" t="s">
        <v>4567</v>
      </c>
      <c r="E763" s="11">
        <v>746</v>
      </c>
      <c r="F763" s="13">
        <v>2000</v>
      </c>
      <c r="G763" s="14" t="s">
        <v>2115</v>
      </c>
      <c r="H763" s="9" t="s">
        <v>4965</v>
      </c>
      <c r="I763" s="9" t="s">
        <v>1782</v>
      </c>
      <c r="J763" s="9"/>
      <c r="K763" s="11" t="s">
        <v>0</v>
      </c>
      <c r="L763" s="252">
        <v>65</v>
      </c>
      <c r="M763" s="21">
        <v>1.2</v>
      </c>
      <c r="N763" s="21">
        <v>0.8</v>
      </c>
      <c r="P763" s="11" t="s">
        <v>4167</v>
      </c>
      <c r="Q763" s="11"/>
      <c r="S763" s="21">
        <f>IF(P763='Menu tendina'!A$5,0,IF(P763='Menu tendina'!A$4,'4. Telecom lire'!N763/2,IF(P763='Menu tendina'!A$3,'4. Telecom lire'!N763,IF(P763='Menu tendina'!A$2,'4. Telecom lire'!M763,0))))</f>
        <v>1.2</v>
      </c>
    </row>
    <row r="764" spans="1:19" x14ac:dyDescent="0.25">
      <c r="A764" s="9" t="s">
        <v>7621</v>
      </c>
      <c r="B764" s="9" t="s">
        <v>4943</v>
      </c>
      <c r="C764" s="11">
        <v>1135</v>
      </c>
      <c r="D764" s="11" t="s">
        <v>4568</v>
      </c>
      <c r="E764" s="11">
        <v>747</v>
      </c>
      <c r="F764" s="13">
        <v>5000</v>
      </c>
      <c r="G764" s="14" t="s">
        <v>2115</v>
      </c>
      <c r="H764" s="9" t="s">
        <v>4967</v>
      </c>
      <c r="I764" s="9" t="s">
        <v>2056</v>
      </c>
      <c r="J764" s="9"/>
      <c r="K764" s="11" t="s">
        <v>0</v>
      </c>
      <c r="L764" s="252">
        <v>65</v>
      </c>
      <c r="M764" s="21">
        <v>1.2</v>
      </c>
      <c r="N764" s="21">
        <v>0.8</v>
      </c>
      <c r="P764" s="11" t="s">
        <v>4167</v>
      </c>
      <c r="Q764" s="11"/>
      <c r="S764" s="21">
        <f>IF(P764='Menu tendina'!A$5,0,IF(P764='Menu tendina'!A$4,'4. Telecom lire'!N764/2,IF(P764='Menu tendina'!A$3,'4. Telecom lire'!N764,IF(P764='Menu tendina'!A$2,'4. Telecom lire'!M764,0))))</f>
        <v>1.2</v>
      </c>
    </row>
    <row r="765" spans="1:19" x14ac:dyDescent="0.25">
      <c r="A765" s="9" t="s">
        <v>7621</v>
      </c>
      <c r="B765" s="9" t="s">
        <v>4943</v>
      </c>
      <c r="C765" s="11">
        <v>1136</v>
      </c>
      <c r="D765" s="11" t="s">
        <v>4569</v>
      </c>
      <c r="E765" s="11">
        <v>744</v>
      </c>
      <c r="F765" s="13">
        <v>10000</v>
      </c>
      <c r="G765" s="14" t="s">
        <v>2115</v>
      </c>
      <c r="H765" s="9" t="s">
        <v>2121</v>
      </c>
      <c r="I765" s="9" t="s">
        <v>2056</v>
      </c>
      <c r="J765" s="9"/>
      <c r="K765" s="11" t="s">
        <v>0</v>
      </c>
      <c r="L765" s="252">
        <v>2000</v>
      </c>
      <c r="M765" s="21">
        <v>1</v>
      </c>
      <c r="N765" s="21">
        <v>0.2</v>
      </c>
      <c r="P765" s="11" t="s">
        <v>4167</v>
      </c>
      <c r="Q765" s="11"/>
      <c r="S765" s="21">
        <f>IF(P765='Menu tendina'!A$5,0,IF(P765='Menu tendina'!A$4,'4. Telecom lire'!N765/2,IF(P765='Menu tendina'!A$3,'4. Telecom lire'!N765,IF(P765='Menu tendina'!A$2,'4. Telecom lire'!M765,0))))</f>
        <v>1</v>
      </c>
    </row>
    <row r="766" spans="1:19" x14ac:dyDescent="0.25">
      <c r="A766" s="9" t="s">
        <v>7621</v>
      </c>
      <c r="B766" s="9" t="s">
        <v>4943</v>
      </c>
      <c r="C766" s="11">
        <v>1137</v>
      </c>
      <c r="D766" s="11" t="s">
        <v>4570</v>
      </c>
      <c r="E766" s="11">
        <v>745</v>
      </c>
      <c r="F766" s="13">
        <v>10000</v>
      </c>
      <c r="G766" s="14" t="s">
        <v>2115</v>
      </c>
      <c r="H766" s="9" t="s">
        <v>2122</v>
      </c>
      <c r="I766" s="9" t="s">
        <v>112</v>
      </c>
      <c r="J766" s="9"/>
      <c r="K766" s="11" t="s">
        <v>0</v>
      </c>
      <c r="L766" s="252">
        <v>405</v>
      </c>
      <c r="M766" s="21">
        <v>1.3</v>
      </c>
      <c r="N766" s="21">
        <v>0.4</v>
      </c>
      <c r="P766" s="11" t="s">
        <v>4167</v>
      </c>
      <c r="Q766" s="11"/>
      <c r="S766" s="21">
        <f>IF(P766='Menu tendina'!A$5,0,IF(P766='Menu tendina'!A$4,'4. Telecom lire'!N766/2,IF(P766='Menu tendina'!A$3,'4. Telecom lire'!N766,IF(P766='Menu tendina'!A$2,'4. Telecom lire'!M766,0))))</f>
        <v>1.3</v>
      </c>
    </row>
    <row r="767" spans="1:19" x14ac:dyDescent="0.25">
      <c r="A767" s="9" t="s">
        <v>7621</v>
      </c>
      <c r="B767" s="9" t="s">
        <v>4943</v>
      </c>
      <c r="C767" s="11">
        <v>1138</v>
      </c>
      <c r="D767" s="11" t="s">
        <v>4571</v>
      </c>
      <c r="E767" s="11">
        <v>752</v>
      </c>
      <c r="F767" s="13">
        <v>10000</v>
      </c>
      <c r="G767" s="14" t="s">
        <v>2115</v>
      </c>
      <c r="H767" s="9" t="s">
        <v>2124</v>
      </c>
      <c r="I767" s="9" t="s">
        <v>1782</v>
      </c>
      <c r="J767" s="9"/>
      <c r="K767" s="11" t="s">
        <v>0</v>
      </c>
      <c r="L767" s="252">
        <v>340</v>
      </c>
      <c r="M767" s="21">
        <v>1.3</v>
      </c>
      <c r="N767" s="21">
        <v>0.4</v>
      </c>
      <c r="P767" s="11" t="s">
        <v>4167</v>
      </c>
      <c r="Q767" s="11"/>
      <c r="S767" s="21">
        <f>IF(P767='Menu tendina'!A$5,0,IF(P767='Menu tendina'!A$4,'4. Telecom lire'!N767/2,IF(P767='Menu tendina'!A$3,'4. Telecom lire'!N767,IF(P767='Menu tendina'!A$2,'4. Telecom lire'!M767,0))))</f>
        <v>1.3</v>
      </c>
    </row>
    <row r="768" spans="1:19" x14ac:dyDescent="0.25">
      <c r="A768" s="9" t="s">
        <v>7621</v>
      </c>
      <c r="B768" s="9" t="s">
        <v>4943</v>
      </c>
      <c r="C768" s="11">
        <v>1139</v>
      </c>
      <c r="D768" s="11" t="s">
        <v>4572</v>
      </c>
      <c r="E768" s="11">
        <v>748</v>
      </c>
      <c r="F768" s="13">
        <v>5000</v>
      </c>
      <c r="G768" s="14" t="s">
        <v>2115</v>
      </c>
      <c r="H768" s="9" t="s">
        <v>4968</v>
      </c>
      <c r="I768" s="9" t="s">
        <v>1782</v>
      </c>
      <c r="J768" s="9"/>
      <c r="K768" s="11" t="s">
        <v>0</v>
      </c>
      <c r="L768" s="252">
        <v>65</v>
      </c>
      <c r="M768" s="21">
        <v>1.2</v>
      </c>
      <c r="N768" s="21">
        <v>0.8</v>
      </c>
      <c r="P768" s="11" t="s">
        <v>4167</v>
      </c>
      <c r="Q768" s="11"/>
      <c r="S768" s="21">
        <f>IF(P768='Menu tendina'!A$5,0,IF(P768='Menu tendina'!A$4,'4. Telecom lire'!N768/2,IF(P768='Menu tendina'!A$3,'4. Telecom lire'!N768,IF(P768='Menu tendina'!A$2,'4. Telecom lire'!M768,0))))</f>
        <v>1.2</v>
      </c>
    </row>
    <row r="769" spans="1:19" x14ac:dyDescent="0.25">
      <c r="A769" s="9" t="s">
        <v>7621</v>
      </c>
      <c r="B769" s="9" t="s">
        <v>4943</v>
      </c>
      <c r="C769" s="11">
        <v>1140</v>
      </c>
      <c r="D769" s="11" t="s">
        <v>4573</v>
      </c>
      <c r="E769" s="11">
        <v>851</v>
      </c>
      <c r="F769" s="13">
        <v>5000</v>
      </c>
      <c r="G769" s="14" t="s">
        <v>2115</v>
      </c>
      <c r="H769" s="9" t="s">
        <v>2127</v>
      </c>
      <c r="I769" s="9" t="s">
        <v>112</v>
      </c>
      <c r="J769" s="9"/>
      <c r="K769" s="11" t="s">
        <v>0</v>
      </c>
      <c r="L769" s="252">
        <v>70</v>
      </c>
      <c r="M769" s="21">
        <v>1.5</v>
      </c>
      <c r="N769" s="21">
        <v>1.1000000000000001</v>
      </c>
      <c r="P769" s="11" t="s">
        <v>4167</v>
      </c>
      <c r="Q769" s="11"/>
      <c r="S769" s="21">
        <f>IF(P769='Menu tendina'!A$5,0,IF(P769='Menu tendina'!A$4,'4. Telecom lire'!N769/2,IF(P769='Menu tendina'!A$3,'4. Telecom lire'!N769,IF(P769='Menu tendina'!A$2,'4. Telecom lire'!M769,0))))</f>
        <v>1.5</v>
      </c>
    </row>
    <row r="770" spans="1:19" x14ac:dyDescent="0.25">
      <c r="A770" s="9" t="s">
        <v>7621</v>
      </c>
      <c r="B770" s="9" t="s">
        <v>4943</v>
      </c>
      <c r="C770" s="11">
        <v>1141</v>
      </c>
      <c r="D770" s="11" t="s">
        <v>4574</v>
      </c>
      <c r="E770" s="11">
        <v>852</v>
      </c>
      <c r="F770" s="13">
        <v>5000</v>
      </c>
      <c r="G770" s="14" t="s">
        <v>2115</v>
      </c>
      <c r="H770" s="9" t="s">
        <v>2127</v>
      </c>
      <c r="I770" s="9" t="s">
        <v>112</v>
      </c>
      <c r="J770" s="9"/>
      <c r="K770" s="11" t="s">
        <v>0</v>
      </c>
      <c r="L770" s="252">
        <v>70</v>
      </c>
      <c r="M770" s="21">
        <v>1.5</v>
      </c>
      <c r="N770" s="21">
        <v>1.1000000000000001</v>
      </c>
      <c r="P770" s="11" t="s">
        <v>4167</v>
      </c>
      <c r="Q770" s="11"/>
      <c r="S770" s="21">
        <f>IF(P770='Menu tendina'!A$5,0,IF(P770='Menu tendina'!A$4,'4. Telecom lire'!N770/2,IF(P770='Menu tendina'!A$3,'4. Telecom lire'!N770,IF(P770='Menu tendina'!A$2,'4. Telecom lire'!M770,0))))</f>
        <v>1.5</v>
      </c>
    </row>
    <row r="771" spans="1:19" x14ac:dyDescent="0.25">
      <c r="A771" s="9" t="s">
        <v>7621</v>
      </c>
      <c r="B771" s="9" t="s">
        <v>4943</v>
      </c>
      <c r="C771" s="11">
        <v>1142</v>
      </c>
      <c r="D771" s="11" t="s">
        <v>4575</v>
      </c>
      <c r="E771" s="11">
        <v>853</v>
      </c>
      <c r="F771" s="13">
        <v>5000</v>
      </c>
      <c r="G771" s="14" t="s">
        <v>2115</v>
      </c>
      <c r="H771" s="9" t="s">
        <v>2127</v>
      </c>
      <c r="I771" s="9" t="s">
        <v>112</v>
      </c>
      <c r="J771" s="9"/>
      <c r="K771" s="11" t="s">
        <v>0</v>
      </c>
      <c r="L771" s="252">
        <v>70</v>
      </c>
      <c r="M771" s="21">
        <v>1.5</v>
      </c>
      <c r="N771" s="21">
        <v>1.1000000000000001</v>
      </c>
      <c r="P771" s="11" t="s">
        <v>4167</v>
      </c>
      <c r="Q771" s="11"/>
      <c r="S771" s="21">
        <f>IF(P771='Menu tendina'!A$5,0,IF(P771='Menu tendina'!A$4,'4. Telecom lire'!N771/2,IF(P771='Menu tendina'!A$3,'4. Telecom lire'!N771,IF(P771='Menu tendina'!A$2,'4. Telecom lire'!M771,0))))</f>
        <v>1.5</v>
      </c>
    </row>
    <row r="772" spans="1:19" x14ac:dyDescent="0.25">
      <c r="A772" s="9" t="s">
        <v>7621</v>
      </c>
      <c r="B772" s="9" t="s">
        <v>4943</v>
      </c>
      <c r="C772" s="11">
        <v>1143</v>
      </c>
      <c r="D772" s="11" t="s">
        <v>4576</v>
      </c>
      <c r="E772" s="11">
        <v>854</v>
      </c>
      <c r="F772" s="13">
        <v>5000</v>
      </c>
      <c r="G772" s="14" t="s">
        <v>2115</v>
      </c>
      <c r="H772" s="9" t="s">
        <v>2127</v>
      </c>
      <c r="I772" s="9" t="s">
        <v>112</v>
      </c>
      <c r="J772" s="9"/>
      <c r="K772" s="11" t="s">
        <v>0</v>
      </c>
      <c r="L772" s="252">
        <v>70</v>
      </c>
      <c r="M772" s="21">
        <v>1.5</v>
      </c>
      <c r="N772" s="21">
        <v>1.1000000000000001</v>
      </c>
      <c r="P772" s="11" t="s">
        <v>4167</v>
      </c>
      <c r="Q772" s="11"/>
      <c r="S772" s="21">
        <f>IF(P772='Menu tendina'!A$5,0,IF(P772='Menu tendina'!A$4,'4. Telecom lire'!N772/2,IF(P772='Menu tendina'!A$3,'4. Telecom lire'!N772,IF(P772='Menu tendina'!A$2,'4. Telecom lire'!M772,0))))</f>
        <v>1.5</v>
      </c>
    </row>
    <row r="773" spans="1:19" x14ac:dyDescent="0.25">
      <c r="A773" s="9" t="s">
        <v>7621</v>
      </c>
      <c r="B773" s="9" t="s">
        <v>4943</v>
      </c>
      <c r="C773" s="11">
        <v>1144</v>
      </c>
      <c r="D773" s="11" t="s">
        <v>4577</v>
      </c>
      <c r="E773" s="11">
        <v>855</v>
      </c>
      <c r="F773" s="13">
        <v>5000</v>
      </c>
      <c r="G773" s="14" t="s">
        <v>2115</v>
      </c>
      <c r="H773" s="9" t="s">
        <v>2127</v>
      </c>
      <c r="I773" s="9" t="s">
        <v>112</v>
      </c>
      <c r="J773" s="9"/>
      <c r="K773" s="11" t="s">
        <v>0</v>
      </c>
      <c r="L773" s="252">
        <v>70</v>
      </c>
      <c r="M773" s="21">
        <v>1.5</v>
      </c>
      <c r="N773" s="21">
        <v>1.1000000000000001</v>
      </c>
      <c r="P773" s="11" t="s">
        <v>4167</v>
      </c>
      <c r="Q773" s="11"/>
      <c r="S773" s="21">
        <f>IF(P773='Menu tendina'!A$5,0,IF(P773='Menu tendina'!A$4,'4. Telecom lire'!N773/2,IF(P773='Menu tendina'!A$3,'4. Telecom lire'!N773,IF(P773='Menu tendina'!A$2,'4. Telecom lire'!M773,0))))</f>
        <v>1.5</v>
      </c>
    </row>
    <row r="774" spans="1:19" x14ac:dyDescent="0.25">
      <c r="A774" s="9" t="s">
        <v>7621</v>
      </c>
      <c r="B774" s="9" t="s">
        <v>4943</v>
      </c>
      <c r="C774" s="11">
        <v>1145</v>
      </c>
      <c r="D774" s="11" t="s">
        <v>4578</v>
      </c>
      <c r="E774" s="11">
        <v>856</v>
      </c>
      <c r="F774" s="13">
        <v>5000</v>
      </c>
      <c r="G774" s="14" t="s">
        <v>2115</v>
      </c>
      <c r="H774" s="9" t="s">
        <v>2127</v>
      </c>
      <c r="I774" s="9" t="s">
        <v>112</v>
      </c>
      <c r="J774" s="9"/>
      <c r="K774" s="11" t="s">
        <v>0</v>
      </c>
      <c r="L774" s="252">
        <v>70</v>
      </c>
      <c r="M774" s="21">
        <v>1.5</v>
      </c>
      <c r="N774" s="21">
        <v>1.1000000000000001</v>
      </c>
      <c r="P774" s="11" t="s">
        <v>4167</v>
      </c>
      <c r="Q774" s="11"/>
      <c r="S774" s="21">
        <f>IF(P774='Menu tendina'!A$5,0,IF(P774='Menu tendina'!A$4,'4. Telecom lire'!N774/2,IF(P774='Menu tendina'!A$3,'4. Telecom lire'!N774,IF(P774='Menu tendina'!A$2,'4. Telecom lire'!M774,0))))</f>
        <v>1.5</v>
      </c>
    </row>
    <row r="775" spans="1:19" x14ac:dyDescent="0.25">
      <c r="A775" s="9" t="s">
        <v>7621</v>
      </c>
      <c r="B775" s="9" t="s">
        <v>4943</v>
      </c>
      <c r="C775" s="11">
        <v>1146</v>
      </c>
      <c r="D775" s="11" t="s">
        <v>4579</v>
      </c>
      <c r="E775" s="11">
        <v>857</v>
      </c>
      <c r="F775" s="13">
        <v>5000</v>
      </c>
      <c r="G775" s="14" t="s">
        <v>2115</v>
      </c>
      <c r="H775" s="9" t="s">
        <v>2127</v>
      </c>
      <c r="I775" s="9" t="s">
        <v>112</v>
      </c>
      <c r="J775" s="9"/>
      <c r="K775" s="11" t="s">
        <v>0</v>
      </c>
      <c r="L775" s="252">
        <v>70</v>
      </c>
      <c r="M775" s="21">
        <v>1.5</v>
      </c>
      <c r="N775" s="21">
        <v>1.1000000000000001</v>
      </c>
      <c r="P775" s="11" t="s">
        <v>4167</v>
      </c>
      <c r="Q775" s="11"/>
      <c r="S775" s="21">
        <f>IF(P775='Menu tendina'!A$5,0,IF(P775='Menu tendina'!A$4,'4. Telecom lire'!N775/2,IF(P775='Menu tendina'!A$3,'4. Telecom lire'!N775,IF(P775='Menu tendina'!A$2,'4. Telecom lire'!M775,0))))</f>
        <v>1.5</v>
      </c>
    </row>
    <row r="776" spans="1:19" x14ac:dyDescent="0.25">
      <c r="A776" s="9" t="s">
        <v>7621</v>
      </c>
      <c r="B776" s="9" t="s">
        <v>4943</v>
      </c>
      <c r="C776" s="11">
        <v>1147</v>
      </c>
      <c r="D776" s="11" t="s">
        <v>4580</v>
      </c>
      <c r="E776" s="11">
        <v>858</v>
      </c>
      <c r="F776" s="13">
        <v>5000</v>
      </c>
      <c r="G776" s="14" t="s">
        <v>2115</v>
      </c>
      <c r="H776" s="9" t="s">
        <v>2127</v>
      </c>
      <c r="I776" s="9" t="s">
        <v>112</v>
      </c>
      <c r="J776" s="9"/>
      <c r="K776" s="11" t="s">
        <v>0</v>
      </c>
      <c r="L776" s="252">
        <v>70</v>
      </c>
      <c r="M776" s="21">
        <v>1.5</v>
      </c>
      <c r="N776" s="21">
        <v>1.1000000000000001</v>
      </c>
      <c r="P776" s="11" t="s">
        <v>4167</v>
      </c>
      <c r="Q776" s="11"/>
      <c r="S776" s="21">
        <f>IF(P776='Menu tendina'!A$5,0,IF(P776='Menu tendina'!A$4,'4. Telecom lire'!N776/2,IF(P776='Menu tendina'!A$3,'4. Telecom lire'!N776,IF(P776='Menu tendina'!A$2,'4. Telecom lire'!M776,0))))</f>
        <v>1.5</v>
      </c>
    </row>
    <row r="777" spans="1:19" x14ac:dyDescent="0.25">
      <c r="A777" s="9" t="s">
        <v>7621</v>
      </c>
      <c r="B777" s="9" t="s">
        <v>4943</v>
      </c>
      <c r="C777" s="11">
        <v>1148</v>
      </c>
      <c r="D777" s="11" t="s">
        <v>4581</v>
      </c>
      <c r="E777" s="11">
        <v>672</v>
      </c>
      <c r="F777" s="13">
        <v>10000</v>
      </c>
      <c r="G777" s="14" t="s">
        <v>2115</v>
      </c>
      <c r="H777" s="9" t="s">
        <v>2129</v>
      </c>
      <c r="I777" s="9" t="s">
        <v>1782</v>
      </c>
      <c r="J777" s="9"/>
      <c r="K777" s="11" t="s">
        <v>0</v>
      </c>
      <c r="L777" s="252">
        <v>4000</v>
      </c>
      <c r="M777" s="21">
        <v>1.3</v>
      </c>
      <c r="N777" s="21">
        <v>0.2</v>
      </c>
      <c r="P777" s="11" t="s">
        <v>4167</v>
      </c>
      <c r="Q777" s="11"/>
      <c r="S777" s="21">
        <f>IF(P777='Menu tendina'!A$5,0,IF(P777='Menu tendina'!A$4,'4. Telecom lire'!N777/2,IF(P777='Menu tendina'!A$3,'4. Telecom lire'!N777,IF(P777='Menu tendina'!A$2,'4. Telecom lire'!M777,0))))</f>
        <v>1.3</v>
      </c>
    </row>
    <row r="778" spans="1:19" x14ac:dyDescent="0.25">
      <c r="A778" s="9" t="s">
        <v>7621</v>
      </c>
      <c r="B778" s="9" t="s">
        <v>4943</v>
      </c>
      <c r="C778" s="11">
        <v>1149</v>
      </c>
      <c r="D778" s="11" t="s">
        <v>4582</v>
      </c>
      <c r="E778" s="11">
        <v>673</v>
      </c>
      <c r="F778" s="13">
        <v>10000</v>
      </c>
      <c r="G778" s="14" t="s">
        <v>2115</v>
      </c>
      <c r="H778" s="9" t="s">
        <v>2130</v>
      </c>
      <c r="I778" s="9" t="s">
        <v>2056</v>
      </c>
      <c r="J778" s="9"/>
      <c r="K778" s="11" t="s">
        <v>0</v>
      </c>
      <c r="L778" s="252">
        <v>2500</v>
      </c>
      <c r="M778" s="21">
        <v>1.7</v>
      </c>
      <c r="N778" s="21">
        <v>0.2</v>
      </c>
      <c r="P778" s="11" t="s">
        <v>4167</v>
      </c>
      <c r="Q778" s="11"/>
      <c r="S778" s="21">
        <f>IF(P778='Menu tendina'!A$5,0,IF(P778='Menu tendina'!A$4,'4. Telecom lire'!N778/2,IF(P778='Menu tendina'!A$3,'4. Telecom lire'!N778,IF(P778='Menu tendina'!A$2,'4. Telecom lire'!M778,0))))</f>
        <v>1.7</v>
      </c>
    </row>
    <row r="779" spans="1:19" x14ac:dyDescent="0.25">
      <c r="A779" s="9" t="s">
        <v>7621</v>
      </c>
      <c r="B779" s="9" t="s">
        <v>4943</v>
      </c>
      <c r="C779" s="11">
        <v>1150</v>
      </c>
      <c r="D779" s="11" t="s">
        <v>4583</v>
      </c>
      <c r="E779" s="11">
        <v>674</v>
      </c>
      <c r="F779" s="13">
        <v>5000</v>
      </c>
      <c r="G779" s="14" t="s">
        <v>2115</v>
      </c>
      <c r="H779" s="9" t="s">
        <v>2131</v>
      </c>
      <c r="I779" s="9" t="s">
        <v>1782</v>
      </c>
      <c r="J779" s="9"/>
      <c r="K779" s="11" t="s">
        <v>0</v>
      </c>
      <c r="L779" s="252">
        <v>3250</v>
      </c>
      <c r="M779" s="21">
        <v>1.5</v>
      </c>
      <c r="N779" s="21">
        <v>0.2</v>
      </c>
      <c r="P779" s="11" t="s">
        <v>4167</v>
      </c>
      <c r="Q779" s="11"/>
      <c r="S779" s="21">
        <f>IF(P779='Menu tendina'!A$5,0,IF(P779='Menu tendina'!A$4,'4. Telecom lire'!N779/2,IF(P779='Menu tendina'!A$3,'4. Telecom lire'!N779,IF(P779='Menu tendina'!A$2,'4. Telecom lire'!M779,0))))</f>
        <v>1.5</v>
      </c>
    </row>
    <row r="780" spans="1:19" x14ac:dyDescent="0.25">
      <c r="A780" s="9" t="s">
        <v>7621</v>
      </c>
      <c r="B780" s="9" t="s">
        <v>4943</v>
      </c>
      <c r="C780" s="11">
        <v>1151</v>
      </c>
      <c r="D780" s="11" t="s">
        <v>4584</v>
      </c>
      <c r="E780" s="11">
        <v>675</v>
      </c>
      <c r="F780" s="13">
        <v>5000</v>
      </c>
      <c r="G780" s="14" t="s">
        <v>2115</v>
      </c>
      <c r="H780" s="9" t="s">
        <v>2132</v>
      </c>
      <c r="I780" s="9"/>
      <c r="J780" s="9"/>
      <c r="K780" s="11" t="s">
        <v>0</v>
      </c>
      <c r="L780" s="252">
        <v>3000</v>
      </c>
      <c r="M780" s="21">
        <v>1.5</v>
      </c>
      <c r="N780" s="21">
        <v>0.2</v>
      </c>
      <c r="P780" s="11" t="s">
        <v>4167</v>
      </c>
      <c r="Q780" s="11"/>
      <c r="S780" s="21">
        <f>IF(P780='Menu tendina'!A$5,0,IF(P780='Menu tendina'!A$4,'4. Telecom lire'!N780/2,IF(P780='Menu tendina'!A$3,'4. Telecom lire'!N780,IF(P780='Menu tendina'!A$2,'4. Telecom lire'!M780,0))))</f>
        <v>1.5</v>
      </c>
    </row>
    <row r="781" spans="1:19" x14ac:dyDescent="0.25">
      <c r="A781" s="9" t="s">
        <v>7621</v>
      </c>
      <c r="B781" s="9" t="s">
        <v>4943</v>
      </c>
      <c r="C781" s="11">
        <v>1152</v>
      </c>
      <c r="D781" s="11" t="s">
        <v>4585</v>
      </c>
      <c r="E781" s="11">
        <v>753</v>
      </c>
      <c r="F781" s="13">
        <v>5000</v>
      </c>
      <c r="G781" s="14" t="s">
        <v>2115</v>
      </c>
      <c r="H781" s="9" t="s">
        <v>2133</v>
      </c>
      <c r="I781" s="9"/>
      <c r="J781" s="9"/>
      <c r="K781" s="11" t="s">
        <v>0</v>
      </c>
      <c r="L781" s="252">
        <v>65</v>
      </c>
      <c r="M781" s="21">
        <v>1.4</v>
      </c>
      <c r="N781" s="21">
        <v>0.8</v>
      </c>
      <c r="P781" s="11" t="s">
        <v>4167</v>
      </c>
      <c r="Q781" s="11"/>
      <c r="S781" s="21">
        <f>IF(P781='Menu tendina'!A$5,0,IF(P781='Menu tendina'!A$4,'4. Telecom lire'!N781/2,IF(P781='Menu tendina'!A$3,'4. Telecom lire'!N781,IF(P781='Menu tendina'!A$2,'4. Telecom lire'!M781,0))))</f>
        <v>1.4</v>
      </c>
    </row>
    <row r="782" spans="1:19" x14ac:dyDescent="0.25">
      <c r="A782" s="9" t="s">
        <v>7621</v>
      </c>
      <c r="B782" s="9" t="s">
        <v>4943</v>
      </c>
      <c r="C782" s="11">
        <v>1153</v>
      </c>
      <c r="D782" s="11" t="s">
        <v>4586</v>
      </c>
      <c r="E782" s="11">
        <v>754</v>
      </c>
      <c r="F782" s="13">
        <v>5000</v>
      </c>
      <c r="G782" s="14" t="s">
        <v>2115</v>
      </c>
      <c r="H782" s="9" t="s">
        <v>2134</v>
      </c>
      <c r="I782" s="9"/>
      <c r="J782" s="9"/>
      <c r="K782" s="11" t="s">
        <v>0</v>
      </c>
      <c r="L782" s="252">
        <v>65</v>
      </c>
      <c r="M782" s="21">
        <v>1.4</v>
      </c>
      <c r="N782" s="21">
        <v>0.8</v>
      </c>
      <c r="P782" s="11" t="s">
        <v>4167</v>
      </c>
      <c r="Q782" s="11"/>
      <c r="S782" s="21">
        <f>IF(P782='Menu tendina'!A$5,0,IF(P782='Menu tendina'!A$4,'4. Telecom lire'!N782/2,IF(P782='Menu tendina'!A$3,'4. Telecom lire'!N782,IF(P782='Menu tendina'!A$2,'4. Telecom lire'!M782,0))))</f>
        <v>1.4</v>
      </c>
    </row>
    <row r="783" spans="1:19" x14ac:dyDescent="0.25">
      <c r="A783" s="9" t="s">
        <v>7621</v>
      </c>
      <c r="B783" s="9" t="s">
        <v>4943</v>
      </c>
      <c r="C783" s="11">
        <v>1154</v>
      </c>
      <c r="D783" s="11" t="s">
        <v>4587</v>
      </c>
      <c r="E783" s="11">
        <v>755</v>
      </c>
      <c r="F783" s="13">
        <v>10000</v>
      </c>
      <c r="G783" s="14" t="s">
        <v>2115</v>
      </c>
      <c r="H783" s="9" t="s">
        <v>2136</v>
      </c>
      <c r="I783" s="9"/>
      <c r="J783" s="9"/>
      <c r="K783" s="11" t="s">
        <v>0</v>
      </c>
      <c r="L783" s="252">
        <v>405</v>
      </c>
      <c r="M783" s="21">
        <v>1.3</v>
      </c>
      <c r="N783" s="21">
        <v>0.4</v>
      </c>
      <c r="P783" s="11" t="s">
        <v>4167</v>
      </c>
      <c r="Q783" s="11"/>
      <c r="S783" s="21">
        <f>IF(P783='Menu tendina'!A$5,0,IF(P783='Menu tendina'!A$4,'4. Telecom lire'!N783/2,IF(P783='Menu tendina'!A$3,'4. Telecom lire'!N783,IF(P783='Menu tendina'!A$2,'4. Telecom lire'!M783,0))))</f>
        <v>1.3</v>
      </c>
    </row>
    <row r="784" spans="1:19" x14ac:dyDescent="0.25">
      <c r="A784" s="9" t="s">
        <v>7621</v>
      </c>
      <c r="B784" s="9" t="s">
        <v>4943</v>
      </c>
      <c r="C784" s="11">
        <v>1155</v>
      </c>
      <c r="D784" s="11" t="s">
        <v>4588</v>
      </c>
      <c r="E784" s="11">
        <v>756</v>
      </c>
      <c r="F784" s="13">
        <v>10000</v>
      </c>
      <c r="G784" s="14" t="s">
        <v>2115</v>
      </c>
      <c r="H784" s="9" t="s">
        <v>2137</v>
      </c>
      <c r="I784" s="9"/>
      <c r="J784" s="9"/>
      <c r="K784" s="11" t="s">
        <v>0</v>
      </c>
      <c r="L784" s="252">
        <v>405</v>
      </c>
      <c r="M784" s="21">
        <v>1.3</v>
      </c>
      <c r="N784" s="21">
        <v>0.4</v>
      </c>
      <c r="P784" s="11" t="s">
        <v>4167</v>
      </c>
      <c r="Q784" s="11"/>
      <c r="S784" s="21">
        <f>IF(P784='Menu tendina'!A$5,0,IF(P784='Menu tendina'!A$4,'4. Telecom lire'!N784/2,IF(P784='Menu tendina'!A$3,'4. Telecom lire'!N784,IF(P784='Menu tendina'!A$2,'4. Telecom lire'!M784,0))))</f>
        <v>1.3</v>
      </c>
    </row>
    <row r="785" spans="1:19" x14ac:dyDescent="0.25">
      <c r="A785" s="9" t="s">
        <v>7621</v>
      </c>
      <c r="B785" s="9" t="s">
        <v>4943</v>
      </c>
      <c r="C785" s="11">
        <v>1156</v>
      </c>
      <c r="D785" s="11" t="s">
        <v>4589</v>
      </c>
      <c r="E785" s="11">
        <v>757</v>
      </c>
      <c r="F785" s="13">
        <v>5000</v>
      </c>
      <c r="G785" s="14" t="s">
        <v>2115</v>
      </c>
      <c r="H785" s="9" t="s">
        <v>2139</v>
      </c>
      <c r="I785" s="9"/>
      <c r="J785" s="9"/>
      <c r="K785" s="11" t="s">
        <v>0</v>
      </c>
      <c r="L785" s="252">
        <v>795</v>
      </c>
      <c r="M785" s="21">
        <v>1.2</v>
      </c>
      <c r="N785" s="21">
        <v>0.4</v>
      </c>
      <c r="P785" s="11" t="s">
        <v>4167</v>
      </c>
      <c r="Q785" s="11"/>
      <c r="S785" s="21">
        <f>IF(P785='Menu tendina'!A$5,0,IF(P785='Menu tendina'!A$4,'4. Telecom lire'!N785/2,IF(P785='Menu tendina'!A$3,'4. Telecom lire'!N785,IF(P785='Menu tendina'!A$2,'4. Telecom lire'!M785,0))))</f>
        <v>1.2</v>
      </c>
    </row>
    <row r="786" spans="1:19" x14ac:dyDescent="0.25">
      <c r="A786" s="9" t="s">
        <v>7621</v>
      </c>
      <c r="B786" s="9" t="s">
        <v>4943</v>
      </c>
      <c r="C786" s="11">
        <v>1157</v>
      </c>
      <c r="D786" s="11" t="s">
        <v>4590</v>
      </c>
      <c r="E786" s="11">
        <v>758</v>
      </c>
      <c r="F786" s="13">
        <v>1000</v>
      </c>
      <c r="G786" s="14" t="s">
        <v>2115</v>
      </c>
      <c r="H786" s="9" t="s">
        <v>2140</v>
      </c>
      <c r="I786" s="9"/>
      <c r="J786" s="9"/>
      <c r="K786" s="11" t="s">
        <v>0</v>
      </c>
      <c r="L786" s="252">
        <v>245</v>
      </c>
      <c r="M786" s="21">
        <v>1.3</v>
      </c>
      <c r="N786" s="21">
        <v>0.6</v>
      </c>
      <c r="P786" s="11" t="s">
        <v>4167</v>
      </c>
      <c r="Q786" s="11"/>
      <c r="S786" s="21">
        <f>IF(P786='Menu tendina'!A$5,0,IF(P786='Menu tendina'!A$4,'4. Telecom lire'!N786/2,IF(P786='Menu tendina'!A$3,'4. Telecom lire'!N786,IF(P786='Menu tendina'!A$2,'4. Telecom lire'!M786,0))))</f>
        <v>1.3</v>
      </c>
    </row>
    <row r="787" spans="1:19" x14ac:dyDescent="0.25">
      <c r="A787" s="9" t="s">
        <v>7621</v>
      </c>
      <c r="B787" s="9" t="s">
        <v>4943</v>
      </c>
      <c r="C787" s="11">
        <v>1158</v>
      </c>
      <c r="D787" s="11" t="s">
        <v>4591</v>
      </c>
      <c r="E787" s="11">
        <v>759</v>
      </c>
      <c r="F787" s="13">
        <v>10000</v>
      </c>
      <c r="G787" s="14" t="s">
        <v>2115</v>
      </c>
      <c r="H787" s="9" t="s">
        <v>2141</v>
      </c>
      <c r="I787" s="9"/>
      <c r="J787" s="9"/>
      <c r="K787" s="11" t="s">
        <v>0</v>
      </c>
      <c r="L787" s="252">
        <v>110</v>
      </c>
      <c r="M787" s="21">
        <v>1.5</v>
      </c>
      <c r="N787" s="21">
        <v>0.6</v>
      </c>
      <c r="P787" s="11" t="s">
        <v>4167</v>
      </c>
      <c r="Q787" s="11"/>
      <c r="S787" s="21">
        <f>IF(P787='Menu tendina'!A$5,0,IF(P787='Menu tendina'!A$4,'4. Telecom lire'!N787/2,IF(P787='Menu tendina'!A$3,'4. Telecom lire'!N787,IF(P787='Menu tendina'!A$2,'4. Telecom lire'!M787,0))))</f>
        <v>1.5</v>
      </c>
    </row>
    <row r="788" spans="1:19" x14ac:dyDescent="0.25">
      <c r="A788" s="9" t="s">
        <v>7621</v>
      </c>
      <c r="B788" s="9" t="s">
        <v>4943</v>
      </c>
      <c r="C788" s="11">
        <v>1159</v>
      </c>
      <c r="D788" s="11" t="s">
        <v>4592</v>
      </c>
      <c r="E788" s="11">
        <v>760</v>
      </c>
      <c r="F788" s="13">
        <v>10000</v>
      </c>
      <c r="G788" s="14" t="s">
        <v>2115</v>
      </c>
      <c r="H788" s="9" t="s">
        <v>2142</v>
      </c>
      <c r="I788" s="9"/>
      <c r="J788" s="9"/>
      <c r="K788" s="11" t="s">
        <v>0</v>
      </c>
      <c r="L788" s="252">
        <v>75</v>
      </c>
      <c r="M788" s="21">
        <v>1.5</v>
      </c>
      <c r="N788" s="21">
        <v>0.8</v>
      </c>
      <c r="P788" s="11" t="s">
        <v>4167</v>
      </c>
      <c r="Q788" s="11"/>
      <c r="S788" s="21">
        <f>IF(P788='Menu tendina'!A$5,0,IF(P788='Menu tendina'!A$4,'4. Telecom lire'!N788/2,IF(P788='Menu tendina'!A$3,'4. Telecom lire'!N788,IF(P788='Menu tendina'!A$2,'4. Telecom lire'!M788,0))))</f>
        <v>1.5</v>
      </c>
    </row>
    <row r="789" spans="1:19" x14ac:dyDescent="0.25">
      <c r="A789" s="9" t="s">
        <v>7621</v>
      </c>
      <c r="B789" s="9" t="s">
        <v>4943</v>
      </c>
      <c r="C789" s="11">
        <v>1160</v>
      </c>
      <c r="D789" s="11" t="s">
        <v>4593</v>
      </c>
      <c r="E789" s="11">
        <v>761</v>
      </c>
      <c r="F789" s="13">
        <v>5000</v>
      </c>
      <c r="G789" s="14" t="s">
        <v>2115</v>
      </c>
      <c r="H789" s="9" t="s">
        <v>2143</v>
      </c>
      <c r="I789" s="9"/>
      <c r="J789" s="9"/>
      <c r="K789" s="11" t="s">
        <v>0</v>
      </c>
      <c r="L789" s="252">
        <v>3000</v>
      </c>
      <c r="M789" s="21">
        <v>1</v>
      </c>
      <c r="N789" s="21">
        <v>0.2</v>
      </c>
      <c r="P789" s="11" t="s">
        <v>4167</v>
      </c>
      <c r="Q789" s="11"/>
      <c r="S789" s="21">
        <f>IF(P789='Menu tendina'!A$5,0,IF(P789='Menu tendina'!A$4,'4. Telecom lire'!N789/2,IF(P789='Menu tendina'!A$3,'4. Telecom lire'!N789,IF(P789='Menu tendina'!A$2,'4. Telecom lire'!M789,0))))</f>
        <v>1</v>
      </c>
    </row>
    <row r="790" spans="1:19" x14ac:dyDescent="0.25">
      <c r="A790" s="9" t="s">
        <v>7621</v>
      </c>
      <c r="B790" s="9" t="s">
        <v>4943</v>
      </c>
      <c r="C790" s="11">
        <v>1161</v>
      </c>
      <c r="D790" s="11" t="s">
        <v>4594</v>
      </c>
      <c r="E790" s="11">
        <v>762</v>
      </c>
      <c r="F790" s="13">
        <v>10000</v>
      </c>
      <c r="G790" s="14" t="s">
        <v>2115</v>
      </c>
      <c r="H790" s="9" t="s">
        <v>1955</v>
      </c>
      <c r="I790" s="9"/>
      <c r="J790" s="9"/>
      <c r="K790" s="11" t="s">
        <v>0</v>
      </c>
      <c r="L790" s="252">
        <v>405</v>
      </c>
      <c r="M790" s="21">
        <v>1.3</v>
      </c>
      <c r="N790" s="21">
        <v>0.4</v>
      </c>
      <c r="P790" s="11" t="s">
        <v>4167</v>
      </c>
      <c r="Q790" s="11"/>
      <c r="S790" s="21">
        <f>IF(P790='Menu tendina'!A$5,0,IF(P790='Menu tendina'!A$4,'4. Telecom lire'!N790/2,IF(P790='Menu tendina'!A$3,'4. Telecom lire'!N790,IF(P790='Menu tendina'!A$2,'4. Telecom lire'!M790,0))))</f>
        <v>1.3</v>
      </c>
    </row>
    <row r="791" spans="1:19" x14ac:dyDescent="0.25">
      <c r="A791" s="9" t="s">
        <v>7621</v>
      </c>
      <c r="B791" s="9" t="s">
        <v>4943</v>
      </c>
      <c r="C791" s="11">
        <v>1162</v>
      </c>
      <c r="D791" s="11" t="s">
        <v>4595</v>
      </c>
      <c r="E791" s="11">
        <v>763</v>
      </c>
      <c r="F791" s="13">
        <v>10000</v>
      </c>
      <c r="G791" s="14" t="s">
        <v>2115</v>
      </c>
      <c r="H791" s="9" t="s">
        <v>2145</v>
      </c>
      <c r="I791" s="9"/>
      <c r="J791" s="9"/>
      <c r="K791" s="11" t="s">
        <v>0</v>
      </c>
      <c r="L791" s="252">
        <v>405</v>
      </c>
      <c r="M791" s="21">
        <v>1.3</v>
      </c>
      <c r="N791" s="21">
        <v>0.4</v>
      </c>
      <c r="P791" s="11" t="s">
        <v>4167</v>
      </c>
      <c r="Q791" s="11"/>
      <c r="S791" s="21">
        <f>IF(P791='Menu tendina'!A$5,0,IF(P791='Menu tendina'!A$4,'4. Telecom lire'!N791/2,IF(P791='Menu tendina'!A$3,'4. Telecom lire'!N791,IF(P791='Menu tendina'!A$2,'4. Telecom lire'!M791,0))))</f>
        <v>1.3</v>
      </c>
    </row>
    <row r="792" spans="1:19" x14ac:dyDescent="0.25">
      <c r="A792" s="9" t="s">
        <v>7621</v>
      </c>
      <c r="B792" s="9" t="s">
        <v>4943</v>
      </c>
      <c r="C792" s="11">
        <v>1163</v>
      </c>
      <c r="D792" s="11" t="s">
        <v>4596</v>
      </c>
      <c r="E792" s="11">
        <v>764</v>
      </c>
      <c r="F792" s="13">
        <v>10000</v>
      </c>
      <c r="G792" s="14" t="s">
        <v>2115</v>
      </c>
      <c r="H792" s="9" t="s">
        <v>2146</v>
      </c>
      <c r="I792" s="9"/>
      <c r="J792" s="9"/>
      <c r="K792" s="11" t="s">
        <v>0</v>
      </c>
      <c r="L792" s="252">
        <v>1010</v>
      </c>
      <c r="M792" s="21">
        <v>1</v>
      </c>
      <c r="N792" s="21">
        <v>0.2</v>
      </c>
      <c r="P792" s="11" t="s">
        <v>4167</v>
      </c>
      <c r="Q792" s="11"/>
      <c r="S792" s="21">
        <f>IF(P792='Menu tendina'!A$5,0,IF(P792='Menu tendina'!A$4,'4. Telecom lire'!N792/2,IF(P792='Menu tendina'!A$3,'4. Telecom lire'!N792,IF(P792='Menu tendina'!A$2,'4. Telecom lire'!M792,0))))</f>
        <v>1</v>
      </c>
    </row>
    <row r="793" spans="1:19" x14ac:dyDescent="0.25">
      <c r="A793" s="9" t="s">
        <v>7621</v>
      </c>
      <c r="B793" s="9" t="s">
        <v>4943</v>
      </c>
      <c r="C793" s="11">
        <v>1164</v>
      </c>
      <c r="D793" s="11" t="s">
        <v>4597</v>
      </c>
      <c r="E793" s="11">
        <v>749</v>
      </c>
      <c r="F793" s="13">
        <v>2000</v>
      </c>
      <c r="G793" s="14" t="s">
        <v>2115</v>
      </c>
      <c r="H793" s="9" t="s">
        <v>4969</v>
      </c>
      <c r="I793" s="9"/>
      <c r="J793" s="9"/>
      <c r="K793" s="11" t="s">
        <v>0</v>
      </c>
      <c r="L793" s="252">
        <v>65</v>
      </c>
      <c r="M793" s="21">
        <v>1.3</v>
      </c>
      <c r="N793" s="21">
        <v>0.9</v>
      </c>
      <c r="P793" s="11" t="s">
        <v>4167</v>
      </c>
      <c r="Q793" s="11"/>
      <c r="S793" s="21">
        <f>IF(P793='Menu tendina'!A$5,0,IF(P793='Menu tendina'!A$4,'4. Telecom lire'!N793/2,IF(P793='Menu tendina'!A$3,'4. Telecom lire'!N793,IF(P793='Menu tendina'!A$2,'4. Telecom lire'!M793,0))))</f>
        <v>1.3</v>
      </c>
    </row>
    <row r="794" spans="1:19" x14ac:dyDescent="0.25">
      <c r="A794" s="9" t="s">
        <v>7621</v>
      </c>
      <c r="B794" s="9" t="s">
        <v>4943</v>
      </c>
      <c r="C794" s="11">
        <v>1165</v>
      </c>
      <c r="D794" s="11" t="s">
        <v>4598</v>
      </c>
      <c r="E794" s="11">
        <v>750</v>
      </c>
      <c r="F794" s="13">
        <v>5000</v>
      </c>
      <c r="G794" s="14" t="s">
        <v>2115</v>
      </c>
      <c r="H794" s="9" t="s">
        <v>4970</v>
      </c>
      <c r="I794" s="9"/>
      <c r="J794" s="9"/>
      <c r="K794" s="11" t="s">
        <v>0</v>
      </c>
      <c r="L794" s="252">
        <v>65</v>
      </c>
      <c r="M794" s="21">
        <v>1.3</v>
      </c>
      <c r="N794" s="21">
        <v>0.9</v>
      </c>
      <c r="P794" s="11" t="s">
        <v>4167</v>
      </c>
      <c r="Q794" s="11"/>
      <c r="S794" s="21">
        <f>IF(P794='Menu tendina'!A$5,0,IF(P794='Menu tendina'!A$4,'4. Telecom lire'!N794/2,IF(P794='Menu tendina'!A$3,'4. Telecom lire'!N794,IF(P794='Menu tendina'!A$2,'4. Telecom lire'!M794,0))))</f>
        <v>1.3</v>
      </c>
    </row>
    <row r="795" spans="1:19" x14ac:dyDescent="0.25">
      <c r="A795" s="9" t="s">
        <v>7621</v>
      </c>
      <c r="B795" s="9" t="s">
        <v>4943</v>
      </c>
      <c r="C795" s="11">
        <v>1166</v>
      </c>
      <c r="D795" s="11" t="s">
        <v>4599</v>
      </c>
      <c r="E795" s="11">
        <v>321</v>
      </c>
      <c r="F795" s="13">
        <v>5000</v>
      </c>
      <c r="G795" s="14" t="s">
        <v>2115</v>
      </c>
      <c r="H795" s="9" t="s">
        <v>1623</v>
      </c>
      <c r="I795" s="9"/>
      <c r="J795" s="9"/>
      <c r="K795" s="11" t="s">
        <v>0</v>
      </c>
      <c r="L795" s="252">
        <v>345</v>
      </c>
      <c r="M795" s="21">
        <v>1.3</v>
      </c>
      <c r="N795" s="21">
        <v>0.4</v>
      </c>
      <c r="P795" s="11" t="s">
        <v>4167</v>
      </c>
      <c r="Q795" s="11"/>
      <c r="S795" s="21">
        <f>IF(P795='Menu tendina'!A$5,0,IF(P795='Menu tendina'!A$4,'4. Telecom lire'!N795/2,IF(P795='Menu tendina'!A$3,'4. Telecom lire'!N795,IF(P795='Menu tendina'!A$2,'4. Telecom lire'!M795,0))))</f>
        <v>1.3</v>
      </c>
    </row>
    <row r="796" spans="1:19" x14ac:dyDescent="0.25">
      <c r="A796" s="9" t="s">
        <v>7621</v>
      </c>
      <c r="B796" s="9" t="s">
        <v>4943</v>
      </c>
      <c r="C796" s="11">
        <v>1167</v>
      </c>
      <c r="D796" s="11" t="s">
        <v>4600</v>
      </c>
      <c r="E796" s="11">
        <v>765</v>
      </c>
      <c r="F796" s="13">
        <v>5000</v>
      </c>
      <c r="G796" s="14" t="s">
        <v>2115</v>
      </c>
      <c r="H796" s="9" t="s">
        <v>2044</v>
      </c>
      <c r="I796" s="9"/>
      <c r="J796" s="9"/>
      <c r="K796" s="11" t="s">
        <v>0</v>
      </c>
      <c r="L796" s="252">
        <v>4000</v>
      </c>
      <c r="M796" s="21">
        <v>1</v>
      </c>
      <c r="N796" s="21">
        <v>0.2</v>
      </c>
      <c r="P796" s="11" t="s">
        <v>4167</v>
      </c>
      <c r="Q796" s="11"/>
      <c r="S796" s="21">
        <f>IF(P796='Menu tendina'!A$5,0,IF(P796='Menu tendina'!A$4,'4. Telecom lire'!N796/2,IF(P796='Menu tendina'!A$3,'4. Telecom lire'!N796,IF(P796='Menu tendina'!A$2,'4. Telecom lire'!M796,0))))</f>
        <v>1</v>
      </c>
    </row>
    <row r="797" spans="1:19" x14ac:dyDescent="0.25">
      <c r="A797" s="9" t="s">
        <v>7621</v>
      </c>
      <c r="B797" s="9" t="s">
        <v>4943</v>
      </c>
      <c r="C797" s="11">
        <v>1168</v>
      </c>
      <c r="D797" s="11" t="s">
        <v>4601</v>
      </c>
      <c r="E797" s="11">
        <v>766</v>
      </c>
      <c r="F797" s="13">
        <v>10000</v>
      </c>
      <c r="G797" s="14" t="s">
        <v>2115</v>
      </c>
      <c r="H797" s="9" t="s">
        <v>2148</v>
      </c>
      <c r="I797" s="9"/>
      <c r="J797" s="9"/>
      <c r="K797" s="11" t="s">
        <v>0</v>
      </c>
      <c r="L797" s="252">
        <v>405</v>
      </c>
      <c r="M797" s="21">
        <v>1.3</v>
      </c>
      <c r="N797" s="21">
        <v>0.4</v>
      </c>
      <c r="P797" s="11" t="s">
        <v>4167</v>
      </c>
      <c r="Q797" s="11"/>
      <c r="S797" s="21">
        <f>IF(P797='Menu tendina'!A$5,0,IF(P797='Menu tendina'!A$4,'4. Telecom lire'!N797/2,IF(P797='Menu tendina'!A$3,'4. Telecom lire'!N797,IF(P797='Menu tendina'!A$2,'4. Telecom lire'!M797,0))))</f>
        <v>1.3</v>
      </c>
    </row>
    <row r="798" spans="1:19" x14ac:dyDescent="0.25">
      <c r="A798" s="9" t="s">
        <v>7621</v>
      </c>
      <c r="B798" s="9" t="s">
        <v>4943</v>
      </c>
      <c r="C798" s="11">
        <v>1169</v>
      </c>
      <c r="D798" s="11" t="s">
        <v>4602</v>
      </c>
      <c r="E798" s="11">
        <v>767</v>
      </c>
      <c r="F798" s="13">
        <v>10000</v>
      </c>
      <c r="G798" s="14" t="s">
        <v>2115</v>
      </c>
      <c r="H798" s="9" t="s">
        <v>2150</v>
      </c>
      <c r="I798" s="9"/>
      <c r="J798" s="9"/>
      <c r="K798" s="11" t="s">
        <v>0</v>
      </c>
      <c r="L798" s="252">
        <v>50</v>
      </c>
      <c r="M798" s="21">
        <v>1.5</v>
      </c>
      <c r="N798" s="21">
        <v>0.8</v>
      </c>
      <c r="P798" s="11" t="s">
        <v>4167</v>
      </c>
      <c r="Q798" s="11"/>
      <c r="S798" s="21">
        <f>IF(P798='Menu tendina'!A$5,0,IF(P798='Menu tendina'!A$4,'4. Telecom lire'!N798/2,IF(P798='Menu tendina'!A$3,'4. Telecom lire'!N798,IF(P798='Menu tendina'!A$2,'4. Telecom lire'!M798,0))))</f>
        <v>1.5</v>
      </c>
    </row>
    <row r="799" spans="1:19" x14ac:dyDescent="0.25">
      <c r="A799" s="9" t="s">
        <v>7621</v>
      </c>
      <c r="B799" s="9" t="s">
        <v>4943</v>
      </c>
      <c r="C799" s="11">
        <v>1170</v>
      </c>
      <c r="D799" s="11" t="s">
        <v>4603</v>
      </c>
      <c r="E799" s="11">
        <v>768</v>
      </c>
      <c r="F799" s="13">
        <v>10000</v>
      </c>
      <c r="G799" s="14" t="s">
        <v>2115</v>
      </c>
      <c r="H799" s="9" t="s">
        <v>2152</v>
      </c>
      <c r="I799" s="9"/>
      <c r="J799" s="9"/>
      <c r="K799" s="11" t="s">
        <v>0</v>
      </c>
      <c r="L799" s="252">
        <v>855</v>
      </c>
      <c r="M799" s="21">
        <v>1.3</v>
      </c>
      <c r="N799" s="21">
        <v>0.4</v>
      </c>
      <c r="P799" s="11" t="s">
        <v>4167</v>
      </c>
      <c r="Q799" s="11"/>
      <c r="S799" s="21">
        <f>IF(P799='Menu tendina'!A$5,0,IF(P799='Menu tendina'!A$4,'4. Telecom lire'!N799/2,IF(P799='Menu tendina'!A$3,'4. Telecom lire'!N799,IF(P799='Menu tendina'!A$2,'4. Telecom lire'!M799,0))))</f>
        <v>1.3</v>
      </c>
    </row>
    <row r="800" spans="1:19" x14ac:dyDescent="0.25">
      <c r="A800" s="9" t="s">
        <v>7621</v>
      </c>
      <c r="B800" s="9" t="s">
        <v>4943</v>
      </c>
      <c r="C800" s="11">
        <v>1171</v>
      </c>
      <c r="D800" s="11" t="s">
        <v>4604</v>
      </c>
      <c r="E800" s="11">
        <v>813</v>
      </c>
      <c r="F800" s="13">
        <v>5000</v>
      </c>
      <c r="G800" s="14" t="s">
        <v>2115</v>
      </c>
      <c r="H800" s="9" t="s">
        <v>2153</v>
      </c>
      <c r="I800" s="9"/>
      <c r="J800" s="9"/>
      <c r="K800" s="11" t="s">
        <v>0</v>
      </c>
      <c r="L800" s="252">
        <v>1510</v>
      </c>
      <c r="M800" s="21">
        <v>2</v>
      </c>
      <c r="N800" s="21">
        <v>0.2</v>
      </c>
      <c r="P800" s="11" t="s">
        <v>4167</v>
      </c>
      <c r="Q800" s="11"/>
      <c r="S800" s="21">
        <f>IF(P800='Menu tendina'!A$5,0,IF(P800='Menu tendina'!A$4,'4. Telecom lire'!N800/2,IF(P800='Menu tendina'!A$3,'4. Telecom lire'!N800,IF(P800='Menu tendina'!A$2,'4. Telecom lire'!M800,0))))</f>
        <v>2</v>
      </c>
    </row>
    <row r="801" spans="1:19" x14ac:dyDescent="0.25">
      <c r="A801" s="9" t="s">
        <v>7621</v>
      </c>
      <c r="B801" s="9" t="s">
        <v>4943</v>
      </c>
      <c r="C801" s="11">
        <v>1172</v>
      </c>
      <c r="D801" s="11" t="s">
        <v>4605</v>
      </c>
      <c r="E801" s="11">
        <v>814</v>
      </c>
      <c r="F801" s="13">
        <v>5000</v>
      </c>
      <c r="G801" s="14" t="s">
        <v>2115</v>
      </c>
      <c r="H801" s="9" t="s">
        <v>2154</v>
      </c>
      <c r="I801" s="9"/>
      <c r="J801" s="9"/>
      <c r="K801" s="11" t="s">
        <v>0</v>
      </c>
      <c r="L801" s="252">
        <v>70</v>
      </c>
      <c r="M801" s="21">
        <v>1.4</v>
      </c>
      <c r="N801" s="21">
        <v>1</v>
      </c>
      <c r="P801" s="11" t="s">
        <v>4167</v>
      </c>
      <c r="Q801" s="11"/>
      <c r="S801" s="21">
        <f>IF(P801='Menu tendina'!A$5,0,IF(P801='Menu tendina'!A$4,'4. Telecom lire'!N801/2,IF(P801='Menu tendina'!A$3,'4. Telecom lire'!N801,IF(P801='Menu tendina'!A$2,'4. Telecom lire'!M801,0))))</f>
        <v>1.4</v>
      </c>
    </row>
    <row r="802" spans="1:19" x14ac:dyDescent="0.25">
      <c r="A802" s="9" t="s">
        <v>7621</v>
      </c>
      <c r="B802" s="9" t="s">
        <v>4943</v>
      </c>
      <c r="C802" s="11">
        <v>1173</v>
      </c>
      <c r="D802" s="11" t="s">
        <v>4606</v>
      </c>
      <c r="E802" s="11">
        <v>815</v>
      </c>
      <c r="F802" s="13">
        <v>5000</v>
      </c>
      <c r="G802" s="14" t="s">
        <v>2115</v>
      </c>
      <c r="H802" s="9" t="s">
        <v>2155</v>
      </c>
      <c r="I802" s="9"/>
      <c r="J802" s="9"/>
      <c r="K802" s="11" t="s">
        <v>0</v>
      </c>
      <c r="L802" s="252">
        <v>70</v>
      </c>
      <c r="M802" s="21">
        <v>1.4</v>
      </c>
      <c r="N802" s="21">
        <v>1</v>
      </c>
      <c r="P802" s="11" t="s">
        <v>4167</v>
      </c>
      <c r="Q802" s="11"/>
      <c r="S802" s="21">
        <f>IF(P802='Menu tendina'!A$5,0,IF(P802='Menu tendina'!A$4,'4. Telecom lire'!N802/2,IF(P802='Menu tendina'!A$3,'4. Telecom lire'!N802,IF(P802='Menu tendina'!A$2,'4. Telecom lire'!M802,0))))</f>
        <v>1.4</v>
      </c>
    </row>
    <row r="803" spans="1:19" x14ac:dyDescent="0.25">
      <c r="A803" s="9" t="s">
        <v>7621</v>
      </c>
      <c r="B803" s="9" t="s">
        <v>4943</v>
      </c>
      <c r="C803" s="11">
        <v>1174</v>
      </c>
      <c r="D803" s="11" t="s">
        <v>4607</v>
      </c>
      <c r="E803" s="11">
        <v>816</v>
      </c>
      <c r="F803" s="13">
        <v>2000</v>
      </c>
      <c r="G803" s="14" t="s">
        <v>2115</v>
      </c>
      <c r="H803" s="9" t="s">
        <v>2156</v>
      </c>
      <c r="I803" s="9"/>
      <c r="J803" s="9"/>
      <c r="K803" s="11" t="s">
        <v>0</v>
      </c>
      <c r="L803" s="252">
        <v>70</v>
      </c>
      <c r="M803" s="21">
        <v>1.4</v>
      </c>
      <c r="N803" s="21">
        <v>1</v>
      </c>
      <c r="P803" s="11" t="s">
        <v>4167</v>
      </c>
      <c r="Q803" s="11"/>
      <c r="S803" s="21">
        <f>IF(P803='Menu tendina'!A$5,0,IF(P803='Menu tendina'!A$4,'4. Telecom lire'!N803/2,IF(P803='Menu tendina'!A$3,'4. Telecom lire'!N803,IF(P803='Menu tendina'!A$2,'4. Telecom lire'!M803,0))))</f>
        <v>1.4</v>
      </c>
    </row>
    <row r="804" spans="1:19" x14ac:dyDescent="0.25">
      <c r="A804" s="9" t="s">
        <v>7621</v>
      </c>
      <c r="B804" s="9" t="s">
        <v>4943</v>
      </c>
      <c r="C804" s="11">
        <v>1175</v>
      </c>
      <c r="D804" s="11" t="s">
        <v>4608</v>
      </c>
      <c r="E804" s="11">
        <v>817</v>
      </c>
      <c r="F804" s="13">
        <v>2000</v>
      </c>
      <c r="G804" s="14" t="s">
        <v>2115</v>
      </c>
      <c r="H804" s="9" t="s">
        <v>2157</v>
      </c>
      <c r="I804" s="9"/>
      <c r="J804" s="9"/>
      <c r="K804" s="11" t="s">
        <v>0</v>
      </c>
      <c r="L804" s="252">
        <v>70</v>
      </c>
      <c r="M804" s="21">
        <v>1.4</v>
      </c>
      <c r="N804" s="21">
        <v>1</v>
      </c>
      <c r="P804" s="11" t="s">
        <v>4167</v>
      </c>
      <c r="Q804" s="11"/>
      <c r="S804" s="21">
        <f>IF(P804='Menu tendina'!A$5,0,IF(P804='Menu tendina'!A$4,'4. Telecom lire'!N804/2,IF(P804='Menu tendina'!A$3,'4. Telecom lire'!N804,IF(P804='Menu tendina'!A$2,'4. Telecom lire'!M804,0))))</f>
        <v>1.4</v>
      </c>
    </row>
    <row r="805" spans="1:19" x14ac:dyDescent="0.25">
      <c r="A805" s="9" t="s">
        <v>7621</v>
      </c>
      <c r="B805" s="9" t="s">
        <v>4943</v>
      </c>
      <c r="C805" s="11">
        <v>1176</v>
      </c>
      <c r="D805" s="11" t="s">
        <v>4609</v>
      </c>
      <c r="E805" s="11">
        <v>751</v>
      </c>
      <c r="F805" s="13">
        <v>5000</v>
      </c>
      <c r="G805" s="14" t="s">
        <v>2115</v>
      </c>
      <c r="H805" s="9" t="s">
        <v>2158</v>
      </c>
      <c r="I805" s="9"/>
      <c r="J805" s="9"/>
      <c r="K805" s="11" t="s">
        <v>0</v>
      </c>
      <c r="L805" s="252">
        <v>65</v>
      </c>
      <c r="M805" s="21">
        <v>1.9</v>
      </c>
      <c r="N805" s="21">
        <v>1</v>
      </c>
      <c r="P805" s="11" t="s">
        <v>4167</v>
      </c>
      <c r="Q805" s="11"/>
      <c r="S805" s="21">
        <f>IF(P805='Menu tendina'!A$5,0,IF(P805='Menu tendina'!A$4,'4. Telecom lire'!N805/2,IF(P805='Menu tendina'!A$3,'4. Telecom lire'!N805,IF(P805='Menu tendina'!A$2,'4. Telecom lire'!M805,0))))</f>
        <v>1.9</v>
      </c>
    </row>
    <row r="806" spans="1:19" x14ac:dyDescent="0.25">
      <c r="A806" s="9" t="s">
        <v>7621</v>
      </c>
      <c r="B806" s="9" t="s">
        <v>4943</v>
      </c>
      <c r="C806" s="11">
        <v>1177</v>
      </c>
      <c r="D806" s="11" t="s">
        <v>4610</v>
      </c>
      <c r="E806" s="11">
        <v>769</v>
      </c>
      <c r="F806" s="13">
        <v>10000</v>
      </c>
      <c r="G806" s="14" t="s">
        <v>2115</v>
      </c>
      <c r="H806" s="9" t="s">
        <v>2159</v>
      </c>
      <c r="I806" s="9"/>
      <c r="J806" s="9"/>
      <c r="K806" s="11" t="s">
        <v>0</v>
      </c>
      <c r="L806" s="252">
        <v>595</v>
      </c>
      <c r="M806" s="21">
        <v>1.3</v>
      </c>
      <c r="N806" s="21">
        <v>0.4</v>
      </c>
      <c r="P806" s="11" t="s">
        <v>4167</v>
      </c>
      <c r="Q806" s="11"/>
      <c r="S806" s="21">
        <f>IF(P806='Menu tendina'!A$5,0,IF(P806='Menu tendina'!A$4,'4. Telecom lire'!N806/2,IF(P806='Menu tendina'!A$3,'4. Telecom lire'!N806,IF(P806='Menu tendina'!A$2,'4. Telecom lire'!M806,0))))</f>
        <v>1.3</v>
      </c>
    </row>
    <row r="807" spans="1:19" x14ac:dyDescent="0.25">
      <c r="A807" s="9" t="s">
        <v>7621</v>
      </c>
      <c r="B807" s="9" t="s">
        <v>4943</v>
      </c>
      <c r="C807" s="11">
        <v>1178</v>
      </c>
      <c r="D807" s="11" t="s">
        <v>4611</v>
      </c>
      <c r="E807" s="11">
        <v>771</v>
      </c>
      <c r="F807" s="13">
        <v>10000</v>
      </c>
      <c r="G807" s="14" t="s">
        <v>2115</v>
      </c>
      <c r="H807" s="9" t="s">
        <v>2160</v>
      </c>
      <c r="I807" s="9"/>
      <c r="J807" s="9"/>
      <c r="K807" s="11" t="s">
        <v>0</v>
      </c>
      <c r="L807" s="252">
        <v>165</v>
      </c>
      <c r="M807" s="21">
        <v>1.4</v>
      </c>
      <c r="N807" s="21">
        <v>0.6</v>
      </c>
      <c r="P807" s="11" t="s">
        <v>4167</v>
      </c>
      <c r="Q807" s="11"/>
      <c r="S807" s="21">
        <f>IF(P807='Menu tendina'!A$5,0,IF(P807='Menu tendina'!A$4,'4. Telecom lire'!N807/2,IF(P807='Menu tendina'!A$3,'4. Telecom lire'!N807,IF(P807='Menu tendina'!A$2,'4. Telecom lire'!M807,0))))</f>
        <v>1.4</v>
      </c>
    </row>
    <row r="808" spans="1:19" x14ac:dyDescent="0.25">
      <c r="A808" s="9" t="s">
        <v>7621</v>
      </c>
      <c r="B808" s="9" t="s">
        <v>4943</v>
      </c>
      <c r="C808" s="11">
        <v>1179</v>
      </c>
      <c r="D808" s="11" t="s">
        <v>4612</v>
      </c>
      <c r="E808" s="11">
        <v>820</v>
      </c>
      <c r="F808" s="13">
        <v>5000</v>
      </c>
      <c r="G808" s="14" t="s">
        <v>2115</v>
      </c>
      <c r="H808" s="9" t="s">
        <v>2161</v>
      </c>
      <c r="I808" s="9"/>
      <c r="J808" s="9"/>
      <c r="K808" s="11" t="s">
        <v>0</v>
      </c>
      <c r="L808" s="252">
        <v>3000</v>
      </c>
      <c r="M808" s="21">
        <v>1.4</v>
      </c>
      <c r="N808" s="21">
        <v>0.2</v>
      </c>
      <c r="P808" s="11" t="s">
        <v>4167</v>
      </c>
      <c r="Q808" s="11"/>
      <c r="S808" s="21">
        <f>IF(P808='Menu tendina'!A$5,0,IF(P808='Menu tendina'!A$4,'4. Telecom lire'!N808/2,IF(P808='Menu tendina'!A$3,'4. Telecom lire'!N808,IF(P808='Menu tendina'!A$2,'4. Telecom lire'!M808,0))))</f>
        <v>1.4</v>
      </c>
    </row>
    <row r="809" spans="1:19" x14ac:dyDescent="0.25">
      <c r="A809" s="9" t="s">
        <v>7621</v>
      </c>
      <c r="B809" s="9" t="s">
        <v>4943</v>
      </c>
      <c r="C809" s="11">
        <v>1180</v>
      </c>
      <c r="D809" s="11" t="s">
        <v>4613</v>
      </c>
      <c r="E809" s="11">
        <v>821</v>
      </c>
      <c r="F809" s="13">
        <v>5000</v>
      </c>
      <c r="G809" s="14" t="s">
        <v>2115</v>
      </c>
      <c r="H809" s="9" t="s">
        <v>2162</v>
      </c>
      <c r="I809" s="9"/>
      <c r="J809" s="9"/>
      <c r="K809" s="11" t="s">
        <v>0</v>
      </c>
      <c r="L809" s="252">
        <v>2030</v>
      </c>
      <c r="M809" s="21">
        <v>1.4</v>
      </c>
      <c r="N809" s="21">
        <v>0.2</v>
      </c>
      <c r="P809" s="11" t="s">
        <v>4167</v>
      </c>
      <c r="Q809" s="11"/>
      <c r="S809" s="21">
        <f>IF(P809='Menu tendina'!A$5,0,IF(P809='Menu tendina'!A$4,'4. Telecom lire'!N809/2,IF(P809='Menu tendina'!A$3,'4. Telecom lire'!N809,IF(P809='Menu tendina'!A$2,'4. Telecom lire'!M809,0))))</f>
        <v>1.4</v>
      </c>
    </row>
    <row r="810" spans="1:19" x14ac:dyDescent="0.25">
      <c r="A810" s="9" t="s">
        <v>7621</v>
      </c>
      <c r="B810" s="9" t="s">
        <v>4943</v>
      </c>
      <c r="C810" s="11">
        <v>1181</v>
      </c>
      <c r="D810" s="11" t="s">
        <v>4614</v>
      </c>
      <c r="E810" s="11">
        <v>784</v>
      </c>
      <c r="F810" s="13">
        <v>5000</v>
      </c>
      <c r="G810" s="14" t="s">
        <v>2115</v>
      </c>
      <c r="H810" s="9" t="s">
        <v>2163</v>
      </c>
      <c r="I810" s="9"/>
      <c r="J810" s="9"/>
      <c r="K810" s="11" t="s">
        <v>0</v>
      </c>
      <c r="L810" s="252">
        <v>2030</v>
      </c>
      <c r="M810" s="21">
        <v>1.3</v>
      </c>
      <c r="N810" s="21">
        <v>0.2</v>
      </c>
      <c r="P810" s="11" t="s">
        <v>4167</v>
      </c>
      <c r="Q810" s="11"/>
      <c r="S810" s="21">
        <f>IF(P810='Menu tendina'!A$5,0,IF(P810='Menu tendina'!A$4,'4. Telecom lire'!N810/2,IF(P810='Menu tendina'!A$3,'4. Telecom lire'!N810,IF(P810='Menu tendina'!A$2,'4. Telecom lire'!M810,0))))</f>
        <v>1.3</v>
      </c>
    </row>
    <row r="811" spans="1:19" x14ac:dyDescent="0.25">
      <c r="A811" s="9" t="s">
        <v>7621</v>
      </c>
      <c r="B811" s="9" t="s">
        <v>4943</v>
      </c>
      <c r="C811" s="11">
        <v>1182</v>
      </c>
      <c r="D811" s="11" t="s">
        <v>4615</v>
      </c>
      <c r="E811" s="11">
        <v>783</v>
      </c>
      <c r="F811" s="13">
        <v>5000</v>
      </c>
      <c r="G811" s="14" t="s">
        <v>2115</v>
      </c>
      <c r="H811" s="9" t="s">
        <v>2164</v>
      </c>
      <c r="I811" s="9"/>
      <c r="J811" s="9"/>
      <c r="K811" s="11" t="s">
        <v>0</v>
      </c>
      <c r="L811" s="252">
        <v>1500</v>
      </c>
      <c r="M811" s="21">
        <v>1.3</v>
      </c>
      <c r="N811" s="21">
        <v>0.2</v>
      </c>
      <c r="P811" s="11" t="s">
        <v>4167</v>
      </c>
      <c r="Q811" s="11"/>
      <c r="S811" s="21">
        <f>IF(P811='Menu tendina'!A$5,0,IF(P811='Menu tendina'!A$4,'4. Telecom lire'!N811/2,IF(P811='Menu tendina'!A$3,'4. Telecom lire'!N811,IF(P811='Menu tendina'!A$2,'4. Telecom lire'!M811,0))))</f>
        <v>1.3</v>
      </c>
    </row>
    <row r="812" spans="1:19" x14ac:dyDescent="0.25">
      <c r="A812" s="9" t="s">
        <v>7621</v>
      </c>
      <c r="B812" s="9" t="s">
        <v>4943</v>
      </c>
      <c r="C812" s="11">
        <v>1183</v>
      </c>
      <c r="D812" s="11" t="s">
        <v>4616</v>
      </c>
      <c r="E812" s="11">
        <v>785</v>
      </c>
      <c r="F812" s="13">
        <v>10000</v>
      </c>
      <c r="G812" s="14" t="s">
        <v>2115</v>
      </c>
      <c r="H812" s="9" t="s">
        <v>2165</v>
      </c>
      <c r="I812" s="9"/>
      <c r="J812" s="9"/>
      <c r="K812" s="11" t="s">
        <v>0</v>
      </c>
      <c r="L812" s="252">
        <v>2025</v>
      </c>
      <c r="M812" s="21">
        <v>1.3</v>
      </c>
      <c r="N812" s="21">
        <v>0.2</v>
      </c>
      <c r="P812" s="11" t="s">
        <v>4167</v>
      </c>
      <c r="Q812" s="11"/>
      <c r="S812" s="21">
        <f>IF(P812='Menu tendina'!A$5,0,IF(P812='Menu tendina'!A$4,'4. Telecom lire'!N812/2,IF(P812='Menu tendina'!A$3,'4. Telecom lire'!N812,IF(P812='Menu tendina'!A$2,'4. Telecom lire'!M812,0))))</f>
        <v>1.3</v>
      </c>
    </row>
    <row r="813" spans="1:19" x14ac:dyDescent="0.25">
      <c r="A813" s="9" t="s">
        <v>7621</v>
      </c>
      <c r="B813" s="9" t="s">
        <v>4943</v>
      </c>
      <c r="C813" s="11">
        <v>1184</v>
      </c>
      <c r="D813" s="11" t="s">
        <v>4617</v>
      </c>
      <c r="E813" s="11">
        <v>786</v>
      </c>
      <c r="F813" s="13">
        <v>15000</v>
      </c>
      <c r="G813" s="14" t="s">
        <v>2115</v>
      </c>
      <c r="H813" s="9" t="s">
        <v>2166</v>
      </c>
      <c r="I813" s="9"/>
      <c r="J813" s="9"/>
      <c r="K813" s="11" t="s">
        <v>0</v>
      </c>
      <c r="L813" s="252">
        <v>535</v>
      </c>
      <c r="M813" s="21">
        <v>1.8</v>
      </c>
      <c r="N813" s="21">
        <v>0.4</v>
      </c>
      <c r="P813" s="11" t="s">
        <v>4167</v>
      </c>
      <c r="Q813" s="11"/>
      <c r="S813" s="21">
        <f>IF(P813='Menu tendina'!A$5,0,IF(P813='Menu tendina'!A$4,'4. Telecom lire'!N813/2,IF(P813='Menu tendina'!A$3,'4. Telecom lire'!N813,IF(P813='Menu tendina'!A$2,'4. Telecom lire'!M813,0))))</f>
        <v>1.8</v>
      </c>
    </row>
    <row r="814" spans="1:19" x14ac:dyDescent="0.25">
      <c r="A814" s="9" t="s">
        <v>7621</v>
      </c>
      <c r="B814" s="9" t="s">
        <v>4943</v>
      </c>
      <c r="C814" s="11">
        <v>1185</v>
      </c>
      <c r="D814" s="11" t="s">
        <v>4618</v>
      </c>
      <c r="E814" s="11">
        <v>740</v>
      </c>
      <c r="F814" s="13">
        <v>5000</v>
      </c>
      <c r="G814" s="14" t="s">
        <v>2115</v>
      </c>
      <c r="H814" s="9" t="s">
        <v>2167</v>
      </c>
      <c r="I814" s="9"/>
      <c r="J814" s="9"/>
      <c r="K814" s="11" t="s">
        <v>0</v>
      </c>
      <c r="L814" s="252">
        <v>1510</v>
      </c>
      <c r="M814" s="21">
        <v>1.2</v>
      </c>
      <c r="N814" s="21">
        <v>0.2</v>
      </c>
      <c r="P814" s="11" t="s">
        <v>4167</v>
      </c>
      <c r="Q814" s="11"/>
      <c r="S814" s="21">
        <f>IF(P814='Menu tendina'!A$5,0,IF(P814='Menu tendina'!A$4,'4. Telecom lire'!N814/2,IF(P814='Menu tendina'!A$3,'4. Telecom lire'!N814,IF(P814='Menu tendina'!A$2,'4. Telecom lire'!M814,0))))</f>
        <v>1.2</v>
      </c>
    </row>
    <row r="815" spans="1:19" x14ac:dyDescent="0.25">
      <c r="A815" s="9" t="s">
        <v>7621</v>
      </c>
      <c r="B815" s="9" t="s">
        <v>4943</v>
      </c>
      <c r="C815" s="11">
        <v>1186</v>
      </c>
      <c r="D815" s="11" t="s">
        <v>4619</v>
      </c>
      <c r="E815" s="11">
        <v>741</v>
      </c>
      <c r="F815" s="13">
        <v>5000</v>
      </c>
      <c r="G815" s="14" t="s">
        <v>2115</v>
      </c>
      <c r="H815" s="9" t="s">
        <v>2168</v>
      </c>
      <c r="I815" s="9"/>
      <c r="J815" s="9"/>
      <c r="K815" s="11" t="s">
        <v>0</v>
      </c>
      <c r="L815" s="252">
        <v>2485</v>
      </c>
      <c r="M815" s="21">
        <v>1.2</v>
      </c>
      <c r="N815" s="21">
        <v>0.2</v>
      </c>
      <c r="P815" s="11" t="s">
        <v>4167</v>
      </c>
      <c r="Q815" s="11"/>
      <c r="S815" s="21">
        <f>IF(P815='Menu tendina'!A$5,0,IF(P815='Menu tendina'!A$4,'4. Telecom lire'!N815/2,IF(P815='Menu tendina'!A$3,'4. Telecom lire'!N815,IF(P815='Menu tendina'!A$2,'4. Telecom lire'!M815,0))))</f>
        <v>1.2</v>
      </c>
    </row>
    <row r="816" spans="1:19" x14ac:dyDescent="0.25">
      <c r="A816" s="9" t="s">
        <v>7621</v>
      </c>
      <c r="B816" s="9" t="s">
        <v>4943</v>
      </c>
      <c r="C816" s="11">
        <v>1187</v>
      </c>
      <c r="D816" s="11" t="s">
        <v>4620</v>
      </c>
      <c r="E816" s="11">
        <v>825</v>
      </c>
      <c r="F816" s="13">
        <v>5000</v>
      </c>
      <c r="G816" s="14" t="s">
        <v>2115</v>
      </c>
      <c r="H816" s="9" t="s">
        <v>2169</v>
      </c>
      <c r="I816" s="9"/>
      <c r="J816" s="9"/>
      <c r="K816" s="11" t="s">
        <v>0</v>
      </c>
      <c r="L816" s="252">
        <v>70</v>
      </c>
      <c r="M816" s="21">
        <v>1.4</v>
      </c>
      <c r="N816" s="21">
        <v>1</v>
      </c>
      <c r="P816" s="11" t="s">
        <v>4167</v>
      </c>
      <c r="Q816" s="11"/>
      <c r="S816" s="21">
        <f>IF(P816='Menu tendina'!A$5,0,IF(P816='Menu tendina'!A$4,'4. Telecom lire'!N816/2,IF(P816='Menu tendina'!A$3,'4. Telecom lire'!N816,IF(P816='Menu tendina'!A$2,'4. Telecom lire'!M816,0))))</f>
        <v>1.4</v>
      </c>
    </row>
    <row r="817" spans="1:19" x14ac:dyDescent="0.25">
      <c r="A817" s="9" t="s">
        <v>7621</v>
      </c>
      <c r="B817" s="9" t="s">
        <v>4943</v>
      </c>
      <c r="C817" s="11">
        <v>1188</v>
      </c>
      <c r="D817" s="11" t="s">
        <v>4621</v>
      </c>
      <c r="E817" s="11">
        <v>826</v>
      </c>
      <c r="F817" s="13">
        <v>5000</v>
      </c>
      <c r="G817" s="14" t="s">
        <v>2115</v>
      </c>
      <c r="H817" s="9" t="s">
        <v>2170</v>
      </c>
      <c r="I817" s="9"/>
      <c r="J817" s="9"/>
      <c r="K817" s="11" t="s">
        <v>0</v>
      </c>
      <c r="L817" s="252">
        <v>70</v>
      </c>
      <c r="M817" s="21">
        <v>1.4</v>
      </c>
      <c r="N817" s="21">
        <v>1</v>
      </c>
      <c r="P817" s="11" t="s">
        <v>4167</v>
      </c>
      <c r="Q817" s="11"/>
      <c r="S817" s="21">
        <f>IF(P817='Menu tendina'!A$5,0,IF(P817='Menu tendina'!A$4,'4. Telecom lire'!N817/2,IF(P817='Menu tendina'!A$3,'4. Telecom lire'!N817,IF(P817='Menu tendina'!A$2,'4. Telecom lire'!M817,0))))</f>
        <v>1.4</v>
      </c>
    </row>
    <row r="818" spans="1:19" x14ac:dyDescent="0.25">
      <c r="A818" s="9" t="s">
        <v>7621</v>
      </c>
      <c r="B818" s="9" t="s">
        <v>4943</v>
      </c>
      <c r="C818" s="11">
        <v>1189</v>
      </c>
      <c r="D818" s="11" t="s">
        <v>4622</v>
      </c>
      <c r="E818" s="11">
        <v>827</v>
      </c>
      <c r="F818" s="13">
        <v>5000</v>
      </c>
      <c r="G818" s="14" t="s">
        <v>2115</v>
      </c>
      <c r="H818" s="9" t="s">
        <v>2171</v>
      </c>
      <c r="I818" s="9"/>
      <c r="J818" s="9"/>
      <c r="K818" s="11" t="s">
        <v>0</v>
      </c>
      <c r="L818" s="252">
        <v>70</v>
      </c>
      <c r="M818" s="21">
        <v>1.4</v>
      </c>
      <c r="N818" s="21">
        <v>1</v>
      </c>
      <c r="P818" s="11" t="s">
        <v>4167</v>
      </c>
      <c r="Q818" s="11"/>
      <c r="S818" s="21">
        <f>IF(P818='Menu tendina'!A$5,0,IF(P818='Menu tendina'!A$4,'4. Telecom lire'!N818/2,IF(P818='Menu tendina'!A$3,'4. Telecom lire'!N818,IF(P818='Menu tendina'!A$2,'4. Telecom lire'!M818,0))))</f>
        <v>1.4</v>
      </c>
    </row>
    <row r="819" spans="1:19" x14ac:dyDescent="0.25">
      <c r="A819" s="9" t="s">
        <v>7621</v>
      </c>
      <c r="B819" s="9" t="s">
        <v>4943</v>
      </c>
      <c r="C819" s="11">
        <v>1190</v>
      </c>
      <c r="D819" s="11" t="s">
        <v>4623</v>
      </c>
      <c r="E819" s="11">
        <v>828</v>
      </c>
      <c r="F819" s="13">
        <v>5000</v>
      </c>
      <c r="G819" s="14" t="s">
        <v>2115</v>
      </c>
      <c r="H819" s="9" t="s">
        <v>2172</v>
      </c>
      <c r="I819" s="9"/>
      <c r="J819" s="9"/>
      <c r="K819" s="11" t="s">
        <v>0</v>
      </c>
      <c r="L819" s="252">
        <v>70</v>
      </c>
      <c r="M819" s="21">
        <v>1.4</v>
      </c>
      <c r="N819" s="21">
        <v>1</v>
      </c>
      <c r="P819" s="11" t="s">
        <v>4167</v>
      </c>
      <c r="Q819" s="11"/>
      <c r="S819" s="21">
        <f>IF(P819='Menu tendina'!A$5,0,IF(P819='Menu tendina'!A$4,'4. Telecom lire'!N819/2,IF(P819='Menu tendina'!A$3,'4. Telecom lire'!N819,IF(P819='Menu tendina'!A$2,'4. Telecom lire'!M819,0))))</f>
        <v>1.4</v>
      </c>
    </row>
    <row r="820" spans="1:19" x14ac:dyDescent="0.25">
      <c r="A820" s="9" t="s">
        <v>7621</v>
      </c>
      <c r="B820" s="9" t="s">
        <v>4943</v>
      </c>
      <c r="C820" s="11">
        <v>1191</v>
      </c>
      <c r="D820" s="11" t="s">
        <v>4624</v>
      </c>
      <c r="E820" s="11">
        <v>829</v>
      </c>
      <c r="F820" s="13">
        <v>5000</v>
      </c>
      <c r="G820" s="14" t="s">
        <v>2115</v>
      </c>
      <c r="H820" s="9" t="s">
        <v>2173</v>
      </c>
      <c r="I820" s="9"/>
      <c r="J820" s="9"/>
      <c r="K820" s="11" t="s">
        <v>0</v>
      </c>
      <c r="L820" s="252">
        <v>70</v>
      </c>
      <c r="M820" s="21">
        <v>1.4</v>
      </c>
      <c r="N820" s="21">
        <v>1</v>
      </c>
      <c r="P820" s="11" t="s">
        <v>4167</v>
      </c>
      <c r="Q820" s="11"/>
      <c r="S820" s="21">
        <f>IF(P820='Menu tendina'!A$5,0,IF(P820='Menu tendina'!A$4,'4. Telecom lire'!N820/2,IF(P820='Menu tendina'!A$3,'4. Telecom lire'!N820,IF(P820='Menu tendina'!A$2,'4. Telecom lire'!M820,0))))</f>
        <v>1.4</v>
      </c>
    </row>
    <row r="821" spans="1:19" x14ac:dyDescent="0.25">
      <c r="A821" s="9" t="s">
        <v>7621</v>
      </c>
      <c r="B821" s="9" t="s">
        <v>4943</v>
      </c>
      <c r="C821" s="11">
        <v>1192</v>
      </c>
      <c r="D821" s="11" t="s">
        <v>4625</v>
      </c>
      <c r="E821" s="11">
        <v>830</v>
      </c>
      <c r="F821" s="13">
        <v>5000</v>
      </c>
      <c r="G821" s="14" t="s">
        <v>2115</v>
      </c>
      <c r="H821" s="9" t="s">
        <v>2174</v>
      </c>
      <c r="I821" s="9"/>
      <c r="J821" s="9"/>
      <c r="K821" s="11" t="s">
        <v>0</v>
      </c>
      <c r="L821" s="252">
        <v>70</v>
      </c>
      <c r="M821" s="21">
        <v>1.4</v>
      </c>
      <c r="N821" s="21">
        <v>1</v>
      </c>
      <c r="P821" s="11" t="s">
        <v>4167</v>
      </c>
      <c r="Q821" s="11"/>
      <c r="S821" s="21">
        <f>IF(P821='Menu tendina'!A$5,0,IF(P821='Menu tendina'!A$4,'4. Telecom lire'!N821/2,IF(P821='Menu tendina'!A$3,'4. Telecom lire'!N821,IF(P821='Menu tendina'!A$2,'4. Telecom lire'!M821,0))))</f>
        <v>1.4</v>
      </c>
    </row>
    <row r="822" spans="1:19" x14ac:dyDescent="0.25">
      <c r="A822" s="9" t="s">
        <v>7621</v>
      </c>
      <c r="B822" s="9" t="s">
        <v>4943</v>
      </c>
      <c r="C822" s="11">
        <v>1193</v>
      </c>
      <c r="D822" s="11" t="s">
        <v>4626</v>
      </c>
      <c r="E822" s="11">
        <v>831</v>
      </c>
      <c r="F822" s="13">
        <v>5000</v>
      </c>
      <c r="G822" s="14" t="s">
        <v>2115</v>
      </c>
      <c r="H822" s="9" t="s">
        <v>2175</v>
      </c>
      <c r="I822" s="9"/>
      <c r="J822" s="9"/>
      <c r="K822" s="11" t="s">
        <v>0</v>
      </c>
      <c r="L822" s="252">
        <v>70</v>
      </c>
      <c r="M822" s="21">
        <v>1.4</v>
      </c>
      <c r="N822" s="21">
        <v>1</v>
      </c>
      <c r="P822" s="11" t="s">
        <v>4167</v>
      </c>
      <c r="Q822" s="11"/>
      <c r="S822" s="21">
        <f>IF(P822='Menu tendina'!A$5,0,IF(P822='Menu tendina'!A$4,'4. Telecom lire'!N822/2,IF(P822='Menu tendina'!A$3,'4. Telecom lire'!N822,IF(P822='Menu tendina'!A$2,'4. Telecom lire'!M822,0))))</f>
        <v>1.4</v>
      </c>
    </row>
    <row r="823" spans="1:19" x14ac:dyDescent="0.25">
      <c r="A823" s="9" t="s">
        <v>7621</v>
      </c>
      <c r="B823" s="9" t="s">
        <v>4943</v>
      </c>
      <c r="C823" s="11">
        <v>1194</v>
      </c>
      <c r="D823" s="11" t="s">
        <v>4627</v>
      </c>
      <c r="E823" s="11">
        <v>832</v>
      </c>
      <c r="F823" s="13">
        <v>5000</v>
      </c>
      <c r="G823" s="14" t="s">
        <v>2115</v>
      </c>
      <c r="H823" s="9" t="s">
        <v>2176</v>
      </c>
      <c r="I823" s="9"/>
      <c r="J823" s="9"/>
      <c r="K823" s="11" t="s">
        <v>0</v>
      </c>
      <c r="L823" s="252">
        <v>70</v>
      </c>
      <c r="M823" s="21">
        <v>1.4</v>
      </c>
      <c r="N823" s="21">
        <v>1</v>
      </c>
      <c r="P823" s="11" t="s">
        <v>4167</v>
      </c>
      <c r="Q823" s="11"/>
      <c r="S823" s="21">
        <f>IF(P823='Menu tendina'!A$5,0,IF(P823='Menu tendina'!A$4,'4. Telecom lire'!N823/2,IF(P823='Menu tendina'!A$3,'4. Telecom lire'!N823,IF(P823='Menu tendina'!A$2,'4. Telecom lire'!M823,0))))</f>
        <v>1.4</v>
      </c>
    </row>
    <row r="824" spans="1:19" x14ac:dyDescent="0.25">
      <c r="A824" s="9" t="s">
        <v>7621</v>
      </c>
      <c r="B824" s="9" t="s">
        <v>4943</v>
      </c>
      <c r="C824" s="11">
        <v>1195</v>
      </c>
      <c r="D824" s="11" t="s">
        <v>4628</v>
      </c>
      <c r="E824" s="11">
        <v>772</v>
      </c>
      <c r="F824" s="13">
        <v>5000</v>
      </c>
      <c r="G824" s="14" t="s">
        <v>2115</v>
      </c>
      <c r="H824" s="9" t="s">
        <v>2177</v>
      </c>
      <c r="I824" s="9"/>
      <c r="J824" s="9"/>
      <c r="K824" s="11" t="s">
        <v>0</v>
      </c>
      <c r="L824" s="252">
        <v>60</v>
      </c>
      <c r="M824" s="21">
        <v>1.5</v>
      </c>
      <c r="N824" s="21">
        <v>0.8</v>
      </c>
      <c r="P824" s="11" t="s">
        <v>4167</v>
      </c>
      <c r="Q824" s="11"/>
      <c r="S824" s="21">
        <f>IF(P824='Menu tendina'!A$5,0,IF(P824='Menu tendina'!A$4,'4. Telecom lire'!N824/2,IF(P824='Menu tendina'!A$3,'4. Telecom lire'!N824,IF(P824='Menu tendina'!A$2,'4. Telecom lire'!M824,0))))</f>
        <v>1.5</v>
      </c>
    </row>
    <row r="825" spans="1:19" x14ac:dyDescent="0.25">
      <c r="A825" s="9" t="s">
        <v>7621</v>
      </c>
      <c r="B825" s="9" t="s">
        <v>4943</v>
      </c>
      <c r="C825" s="11">
        <v>1196</v>
      </c>
      <c r="D825" s="11" t="s">
        <v>4629</v>
      </c>
      <c r="E825" s="11">
        <v>773</v>
      </c>
      <c r="F825" s="13">
        <v>5000</v>
      </c>
      <c r="G825" s="14" t="s">
        <v>2115</v>
      </c>
      <c r="H825" s="9" t="s">
        <v>2178</v>
      </c>
      <c r="I825" s="9"/>
      <c r="J825" s="9"/>
      <c r="K825" s="11" t="s">
        <v>0</v>
      </c>
      <c r="L825" s="252">
        <v>75</v>
      </c>
      <c r="M825" s="21">
        <v>1.4</v>
      </c>
      <c r="N825" s="21">
        <v>0.8</v>
      </c>
      <c r="P825" s="11" t="s">
        <v>4167</v>
      </c>
      <c r="Q825" s="11"/>
      <c r="S825" s="21">
        <f>IF(P825='Menu tendina'!A$5,0,IF(P825='Menu tendina'!A$4,'4. Telecom lire'!N825/2,IF(P825='Menu tendina'!A$3,'4. Telecom lire'!N825,IF(P825='Menu tendina'!A$2,'4. Telecom lire'!M825,0))))</f>
        <v>1.4</v>
      </c>
    </row>
    <row r="826" spans="1:19" x14ac:dyDescent="0.25">
      <c r="A826" s="9" t="s">
        <v>7621</v>
      </c>
      <c r="B826" s="9" t="s">
        <v>4943</v>
      </c>
      <c r="C826" s="11">
        <v>1197</v>
      </c>
      <c r="D826" s="11" t="s">
        <v>4630</v>
      </c>
      <c r="E826" s="11">
        <v>774</v>
      </c>
      <c r="F826" s="13">
        <v>10000</v>
      </c>
      <c r="G826" s="14" t="s">
        <v>2115</v>
      </c>
      <c r="H826" s="9" t="s">
        <v>2179</v>
      </c>
      <c r="I826" s="9"/>
      <c r="J826" s="9"/>
      <c r="K826" s="11" t="s">
        <v>0</v>
      </c>
      <c r="L826" s="252">
        <v>405</v>
      </c>
      <c r="M826" s="21">
        <v>1.3</v>
      </c>
      <c r="N826" s="21">
        <v>0.4</v>
      </c>
      <c r="P826" s="11" t="s">
        <v>4167</v>
      </c>
      <c r="Q826" s="11"/>
      <c r="S826" s="21">
        <f>IF(P826='Menu tendina'!A$5,0,IF(P826='Menu tendina'!A$4,'4. Telecom lire'!N826/2,IF(P826='Menu tendina'!A$3,'4. Telecom lire'!N826,IF(P826='Menu tendina'!A$2,'4. Telecom lire'!M826,0))))</f>
        <v>1.3</v>
      </c>
    </row>
    <row r="827" spans="1:19" x14ac:dyDescent="0.25">
      <c r="A827" s="9" t="s">
        <v>7621</v>
      </c>
      <c r="B827" s="9" t="s">
        <v>4943</v>
      </c>
      <c r="C827" s="11">
        <v>1198</v>
      </c>
      <c r="D827" s="11" t="s">
        <v>4631</v>
      </c>
      <c r="E827" s="11">
        <v>775</v>
      </c>
      <c r="F827" s="13">
        <v>5000</v>
      </c>
      <c r="G827" s="14" t="s">
        <v>2115</v>
      </c>
      <c r="H827" s="9" t="s">
        <v>2181</v>
      </c>
      <c r="I827" s="9"/>
      <c r="J827" s="9"/>
      <c r="K827" s="11" t="s">
        <v>0</v>
      </c>
      <c r="L827" s="252">
        <v>2485</v>
      </c>
      <c r="M827" s="21">
        <v>1</v>
      </c>
      <c r="N827" s="21">
        <v>0.2</v>
      </c>
      <c r="P827" s="11" t="s">
        <v>4167</v>
      </c>
      <c r="Q827" s="11"/>
      <c r="S827" s="21">
        <f>IF(P827='Menu tendina'!A$5,0,IF(P827='Menu tendina'!A$4,'4. Telecom lire'!N827/2,IF(P827='Menu tendina'!A$3,'4. Telecom lire'!N827,IF(P827='Menu tendina'!A$2,'4. Telecom lire'!M827,0))))</f>
        <v>1</v>
      </c>
    </row>
    <row r="828" spans="1:19" x14ac:dyDescent="0.25">
      <c r="A828" s="9" t="s">
        <v>7621</v>
      </c>
      <c r="B828" s="9" t="s">
        <v>4943</v>
      </c>
      <c r="C828" s="11">
        <v>1199</v>
      </c>
      <c r="D828" s="11" t="s">
        <v>4632</v>
      </c>
      <c r="E828" s="11">
        <v>845</v>
      </c>
      <c r="F828" s="13">
        <v>5000</v>
      </c>
      <c r="G828" s="14" t="s">
        <v>2115</v>
      </c>
      <c r="H828" s="9" t="s">
        <v>2182</v>
      </c>
      <c r="I828" s="9"/>
      <c r="J828" s="9"/>
      <c r="K828" s="11" t="s">
        <v>0</v>
      </c>
      <c r="L828" s="252">
        <v>70</v>
      </c>
      <c r="M828" s="21">
        <v>1.8</v>
      </c>
      <c r="N828" s="21">
        <v>1.3</v>
      </c>
      <c r="P828" s="11" t="s">
        <v>4167</v>
      </c>
      <c r="Q828" s="11"/>
      <c r="S828" s="21">
        <f>IF(P828='Menu tendina'!A$5,0,IF(P828='Menu tendina'!A$4,'4. Telecom lire'!N828/2,IF(P828='Menu tendina'!A$3,'4. Telecom lire'!N828,IF(P828='Menu tendina'!A$2,'4. Telecom lire'!M828,0))))</f>
        <v>1.8</v>
      </c>
    </row>
    <row r="829" spans="1:19" x14ac:dyDescent="0.25">
      <c r="A829" s="9" t="s">
        <v>7621</v>
      </c>
      <c r="B829" s="9" t="s">
        <v>4943</v>
      </c>
      <c r="C829" s="11">
        <v>1200</v>
      </c>
      <c r="D829" s="11" t="s">
        <v>4633</v>
      </c>
      <c r="E829" s="11">
        <v>846</v>
      </c>
      <c r="F829" s="13">
        <v>5000</v>
      </c>
      <c r="G829" s="14" t="s">
        <v>2115</v>
      </c>
      <c r="H829" s="9" t="s">
        <v>2182</v>
      </c>
      <c r="I829" s="9"/>
      <c r="J829" s="9"/>
      <c r="K829" s="11" t="s">
        <v>0</v>
      </c>
      <c r="L829" s="252">
        <v>70</v>
      </c>
      <c r="M829" s="21">
        <v>1.8</v>
      </c>
      <c r="N829" s="21">
        <v>1.3</v>
      </c>
      <c r="P829" s="11" t="s">
        <v>4167</v>
      </c>
      <c r="Q829" s="11"/>
      <c r="S829" s="21">
        <f>IF(P829='Menu tendina'!A$5,0,IF(P829='Menu tendina'!A$4,'4. Telecom lire'!N829/2,IF(P829='Menu tendina'!A$3,'4. Telecom lire'!N829,IF(P829='Menu tendina'!A$2,'4. Telecom lire'!M829,0))))</f>
        <v>1.8</v>
      </c>
    </row>
    <row r="830" spans="1:19" x14ac:dyDescent="0.25">
      <c r="A830" s="9" t="s">
        <v>7621</v>
      </c>
      <c r="B830" s="9" t="s">
        <v>4943</v>
      </c>
      <c r="C830" s="11">
        <v>1201</v>
      </c>
      <c r="D830" s="11" t="s">
        <v>4634</v>
      </c>
      <c r="E830" s="11">
        <v>833</v>
      </c>
      <c r="F830" s="13">
        <v>5000</v>
      </c>
      <c r="G830" s="14" t="s">
        <v>2115</v>
      </c>
      <c r="H830" s="9" t="s">
        <v>2184</v>
      </c>
      <c r="I830" s="9"/>
      <c r="J830" s="9"/>
      <c r="K830" s="11" t="s">
        <v>0</v>
      </c>
      <c r="L830" s="252">
        <v>70</v>
      </c>
      <c r="M830" s="21">
        <v>2.5</v>
      </c>
      <c r="N830" s="21">
        <v>1.6</v>
      </c>
      <c r="P830" s="11" t="s">
        <v>4167</v>
      </c>
      <c r="Q830" s="11"/>
      <c r="S830" s="21">
        <f>IF(P830='Menu tendina'!A$5,0,IF(P830='Menu tendina'!A$4,'4. Telecom lire'!N830/2,IF(P830='Menu tendina'!A$3,'4. Telecom lire'!N830,IF(P830='Menu tendina'!A$2,'4. Telecom lire'!M830,0))))</f>
        <v>2.5</v>
      </c>
    </row>
    <row r="831" spans="1:19" x14ac:dyDescent="0.25">
      <c r="A831" s="9" t="s">
        <v>7621</v>
      </c>
      <c r="B831" s="9" t="s">
        <v>4943</v>
      </c>
      <c r="C831" s="11">
        <v>1202</v>
      </c>
      <c r="D831" s="11" t="s">
        <v>4635</v>
      </c>
      <c r="E831" s="11">
        <v>834</v>
      </c>
      <c r="F831" s="13">
        <v>5000</v>
      </c>
      <c r="G831" s="14" t="s">
        <v>2115</v>
      </c>
      <c r="H831" s="9" t="s">
        <v>2186</v>
      </c>
      <c r="I831" s="9"/>
      <c r="J831" s="9"/>
      <c r="K831" s="11" t="s">
        <v>0</v>
      </c>
      <c r="L831" s="252">
        <v>70</v>
      </c>
      <c r="M831" s="21">
        <v>2.5</v>
      </c>
      <c r="N831" s="21">
        <v>1.6</v>
      </c>
      <c r="P831" s="11" t="s">
        <v>4167</v>
      </c>
      <c r="Q831" s="11"/>
      <c r="S831" s="21">
        <f>IF(P831='Menu tendina'!A$5,0,IF(P831='Menu tendina'!A$4,'4. Telecom lire'!N831/2,IF(P831='Menu tendina'!A$3,'4. Telecom lire'!N831,IF(P831='Menu tendina'!A$2,'4. Telecom lire'!M831,0))))</f>
        <v>2.5</v>
      </c>
    </row>
    <row r="832" spans="1:19" x14ac:dyDescent="0.25">
      <c r="A832" s="9" t="s">
        <v>7621</v>
      </c>
      <c r="B832" s="9" t="s">
        <v>4943</v>
      </c>
      <c r="C832" s="11">
        <v>1203</v>
      </c>
      <c r="D832" s="11" t="s">
        <v>4636</v>
      </c>
      <c r="E832" s="11">
        <v>776</v>
      </c>
      <c r="F832" s="13">
        <v>10000</v>
      </c>
      <c r="G832" s="14" t="s">
        <v>2115</v>
      </c>
      <c r="H832" s="9" t="s">
        <v>2187</v>
      </c>
      <c r="I832" s="9"/>
      <c r="J832" s="9"/>
      <c r="K832" s="11" t="s">
        <v>0</v>
      </c>
      <c r="L832" s="252">
        <v>230</v>
      </c>
      <c r="M832" s="21">
        <v>1.5</v>
      </c>
      <c r="N832" s="21">
        <v>0.6</v>
      </c>
      <c r="P832" s="11" t="s">
        <v>4167</v>
      </c>
      <c r="Q832" s="11"/>
      <c r="S832" s="21">
        <f>IF(P832='Menu tendina'!A$5,0,IF(P832='Menu tendina'!A$4,'4. Telecom lire'!N832/2,IF(P832='Menu tendina'!A$3,'4. Telecom lire'!N832,IF(P832='Menu tendina'!A$2,'4. Telecom lire'!M832,0))))</f>
        <v>1.5</v>
      </c>
    </row>
    <row r="833" spans="1:19" x14ac:dyDescent="0.25">
      <c r="A833" s="9" t="s">
        <v>7621</v>
      </c>
      <c r="B833" s="9" t="s">
        <v>4943</v>
      </c>
      <c r="C833" s="11">
        <v>1204</v>
      </c>
      <c r="D833" s="11" t="s">
        <v>4637</v>
      </c>
      <c r="E833" s="11">
        <v>787</v>
      </c>
      <c r="F833" s="13">
        <v>5000</v>
      </c>
      <c r="G833" s="14" t="s">
        <v>2115</v>
      </c>
      <c r="H833" s="9" t="s">
        <v>2188</v>
      </c>
      <c r="I833" s="9"/>
      <c r="J833" s="9"/>
      <c r="K833" s="11" t="s">
        <v>0</v>
      </c>
      <c r="L833" s="252">
        <v>35</v>
      </c>
      <c r="M833" s="21">
        <v>1.5</v>
      </c>
      <c r="N833" s="21">
        <v>0.9</v>
      </c>
      <c r="P833" s="11" t="s">
        <v>4167</v>
      </c>
      <c r="Q833" s="11"/>
      <c r="S833" s="21">
        <f>IF(P833='Menu tendina'!A$5,0,IF(P833='Menu tendina'!A$4,'4. Telecom lire'!N833/2,IF(P833='Menu tendina'!A$3,'4. Telecom lire'!N833,IF(P833='Menu tendina'!A$2,'4. Telecom lire'!M833,0))))</f>
        <v>1.5</v>
      </c>
    </row>
    <row r="834" spans="1:19" x14ac:dyDescent="0.25">
      <c r="A834" s="9" t="s">
        <v>7621</v>
      </c>
      <c r="B834" s="9" t="s">
        <v>4943</v>
      </c>
      <c r="C834" s="11">
        <v>1205</v>
      </c>
      <c r="D834" s="11" t="s">
        <v>4638</v>
      </c>
      <c r="E834" s="11">
        <v>788</v>
      </c>
      <c r="F834" s="13">
        <v>5000</v>
      </c>
      <c r="G834" s="14" t="s">
        <v>2115</v>
      </c>
      <c r="H834" s="9" t="s">
        <v>2189</v>
      </c>
      <c r="I834" s="9"/>
      <c r="J834" s="9"/>
      <c r="K834" s="11" t="s">
        <v>0</v>
      </c>
      <c r="L834" s="252">
        <v>35</v>
      </c>
      <c r="M834" s="21">
        <v>1.5</v>
      </c>
      <c r="N834" s="21">
        <v>0.9</v>
      </c>
      <c r="P834" s="11" t="s">
        <v>4167</v>
      </c>
      <c r="Q834" s="11"/>
      <c r="S834" s="21">
        <f>IF(P834='Menu tendina'!A$5,0,IF(P834='Menu tendina'!A$4,'4. Telecom lire'!N834/2,IF(P834='Menu tendina'!A$3,'4. Telecom lire'!N834,IF(P834='Menu tendina'!A$2,'4. Telecom lire'!M834,0))))</f>
        <v>1.5</v>
      </c>
    </row>
    <row r="835" spans="1:19" x14ac:dyDescent="0.25">
      <c r="A835" s="9" t="s">
        <v>7621</v>
      </c>
      <c r="B835" s="9" t="s">
        <v>4943</v>
      </c>
      <c r="C835" s="11">
        <v>1206</v>
      </c>
      <c r="D835" s="11" t="s">
        <v>4639</v>
      </c>
      <c r="E835" s="11">
        <v>789</v>
      </c>
      <c r="F835" s="13">
        <v>5000</v>
      </c>
      <c r="G835" s="14" t="s">
        <v>2190</v>
      </c>
      <c r="H835" s="9" t="s">
        <v>2191</v>
      </c>
      <c r="I835" s="9"/>
      <c r="J835" s="9"/>
      <c r="K835" s="11" t="s">
        <v>0</v>
      </c>
      <c r="L835" s="252">
        <v>35</v>
      </c>
      <c r="M835" s="21">
        <v>1.5</v>
      </c>
      <c r="N835" s="21">
        <v>0.9</v>
      </c>
      <c r="P835" s="11" t="s">
        <v>4167</v>
      </c>
      <c r="Q835" s="11"/>
      <c r="S835" s="21">
        <f>IF(P835='Menu tendina'!A$5,0,IF(P835='Menu tendina'!A$4,'4. Telecom lire'!N835/2,IF(P835='Menu tendina'!A$3,'4. Telecom lire'!N835,IF(P835='Menu tendina'!A$2,'4. Telecom lire'!M835,0))))</f>
        <v>1.5</v>
      </c>
    </row>
    <row r="836" spans="1:19" x14ac:dyDescent="0.25">
      <c r="A836" s="9" t="s">
        <v>7621</v>
      </c>
      <c r="B836" s="9" t="s">
        <v>4943</v>
      </c>
      <c r="C836" s="11">
        <v>1207</v>
      </c>
      <c r="D836" s="11" t="s">
        <v>4640</v>
      </c>
      <c r="E836" s="11">
        <v>790</v>
      </c>
      <c r="F836" s="13">
        <v>5000</v>
      </c>
      <c r="G836" s="14" t="s">
        <v>2190</v>
      </c>
      <c r="H836" s="9" t="s">
        <v>2192</v>
      </c>
      <c r="I836" s="9"/>
      <c r="J836" s="9"/>
      <c r="K836" s="11" t="s">
        <v>0</v>
      </c>
      <c r="L836" s="252">
        <v>35</v>
      </c>
      <c r="M836" s="21">
        <v>1.5</v>
      </c>
      <c r="N836" s="21">
        <v>0.9</v>
      </c>
      <c r="P836" s="11" t="s">
        <v>4167</v>
      </c>
      <c r="Q836" s="11"/>
      <c r="S836" s="21">
        <f>IF(P836='Menu tendina'!A$5,0,IF(P836='Menu tendina'!A$4,'4. Telecom lire'!N836/2,IF(P836='Menu tendina'!A$3,'4. Telecom lire'!N836,IF(P836='Menu tendina'!A$2,'4. Telecom lire'!M836,0))))</f>
        <v>1.5</v>
      </c>
    </row>
    <row r="837" spans="1:19" x14ac:dyDescent="0.25">
      <c r="A837" s="9" t="s">
        <v>7621</v>
      </c>
      <c r="B837" s="9" t="s">
        <v>4943</v>
      </c>
      <c r="C837" s="11">
        <v>1208</v>
      </c>
      <c r="D837" s="11">
        <v>3503</v>
      </c>
      <c r="E837" s="11">
        <v>791</v>
      </c>
      <c r="F837" s="13">
        <v>1000</v>
      </c>
      <c r="G837" s="14" t="s">
        <v>2115</v>
      </c>
      <c r="H837" s="9" t="s">
        <v>2193</v>
      </c>
      <c r="I837" s="9"/>
      <c r="J837" s="9"/>
      <c r="K837" s="11" t="s">
        <v>0</v>
      </c>
      <c r="L837" s="252">
        <v>70</v>
      </c>
      <c r="M837" s="21">
        <v>1.7</v>
      </c>
      <c r="N837" s="21">
        <v>1.2</v>
      </c>
      <c r="P837" s="11" t="s">
        <v>4167</v>
      </c>
      <c r="Q837" s="11"/>
      <c r="S837" s="21">
        <f>IF(P837='Menu tendina'!A$5,0,IF(P837='Menu tendina'!A$4,'4. Telecom lire'!N837/2,IF(P837='Menu tendina'!A$3,'4. Telecom lire'!N837,IF(P837='Menu tendina'!A$2,'4. Telecom lire'!M837,0))))</f>
        <v>1.7</v>
      </c>
    </row>
    <row r="838" spans="1:19" x14ac:dyDescent="0.25">
      <c r="A838" s="9" t="s">
        <v>7621</v>
      </c>
      <c r="B838" s="9" t="s">
        <v>4943</v>
      </c>
      <c r="C838" s="11">
        <v>1209</v>
      </c>
      <c r="D838" s="11">
        <v>3504</v>
      </c>
      <c r="E838" s="11">
        <v>792</v>
      </c>
      <c r="F838" s="13">
        <v>1000</v>
      </c>
      <c r="G838" s="14" t="s">
        <v>2115</v>
      </c>
      <c r="H838" s="9" t="s">
        <v>2194</v>
      </c>
      <c r="I838" s="9"/>
      <c r="J838" s="9"/>
      <c r="K838" s="11" t="s">
        <v>0</v>
      </c>
      <c r="L838" s="252">
        <v>70</v>
      </c>
      <c r="M838" s="21">
        <v>1.7</v>
      </c>
      <c r="N838" s="21">
        <v>1.2</v>
      </c>
      <c r="P838" s="11" t="s">
        <v>4167</v>
      </c>
      <c r="Q838" s="11"/>
      <c r="S838" s="21">
        <f>IF(P838='Menu tendina'!A$5,0,IF(P838='Menu tendina'!A$4,'4. Telecom lire'!N838/2,IF(P838='Menu tendina'!A$3,'4. Telecom lire'!N838,IF(P838='Menu tendina'!A$2,'4. Telecom lire'!M838,0))))</f>
        <v>1.7</v>
      </c>
    </row>
    <row r="839" spans="1:19" x14ac:dyDescent="0.25">
      <c r="A839" s="9" t="s">
        <v>7621</v>
      </c>
      <c r="B839" s="9" t="s">
        <v>4943</v>
      </c>
      <c r="C839" s="11">
        <v>1210</v>
      </c>
      <c r="D839" s="11">
        <v>3505</v>
      </c>
      <c r="E839" s="11">
        <v>793</v>
      </c>
      <c r="F839" s="13">
        <v>1000</v>
      </c>
      <c r="G839" s="14" t="s">
        <v>2190</v>
      </c>
      <c r="H839" s="9" t="s">
        <v>2195</v>
      </c>
      <c r="I839" s="9"/>
      <c r="J839" s="9"/>
      <c r="K839" s="11" t="s">
        <v>0</v>
      </c>
      <c r="L839" s="252">
        <v>70</v>
      </c>
      <c r="M839" s="21">
        <v>1.7</v>
      </c>
      <c r="N839" s="21">
        <v>1.2</v>
      </c>
      <c r="P839" s="11" t="s">
        <v>4167</v>
      </c>
      <c r="Q839" s="11"/>
      <c r="S839" s="21">
        <f>IF(P839='Menu tendina'!A$5,0,IF(P839='Menu tendina'!A$4,'4. Telecom lire'!N839/2,IF(P839='Menu tendina'!A$3,'4. Telecom lire'!N839,IF(P839='Menu tendina'!A$2,'4. Telecom lire'!M839,0))))</f>
        <v>1.7</v>
      </c>
    </row>
    <row r="840" spans="1:19" x14ac:dyDescent="0.25">
      <c r="A840" s="9" t="s">
        <v>7621</v>
      </c>
      <c r="B840" s="9" t="s">
        <v>4943</v>
      </c>
      <c r="C840" s="11">
        <v>1211</v>
      </c>
      <c r="D840" s="11">
        <v>3506</v>
      </c>
      <c r="E840" s="11">
        <v>794</v>
      </c>
      <c r="F840" s="13">
        <v>1000</v>
      </c>
      <c r="G840" s="14" t="s">
        <v>2190</v>
      </c>
      <c r="H840" s="9" t="s">
        <v>2196</v>
      </c>
      <c r="I840" s="9"/>
      <c r="J840" s="9"/>
      <c r="K840" s="11" t="s">
        <v>0</v>
      </c>
      <c r="L840" s="252">
        <v>70</v>
      </c>
      <c r="M840" s="21">
        <v>1.7</v>
      </c>
      <c r="N840" s="21">
        <v>1.2</v>
      </c>
      <c r="P840" s="11" t="s">
        <v>4167</v>
      </c>
      <c r="Q840" s="11"/>
      <c r="S840" s="21">
        <f>IF(P840='Menu tendina'!A$5,0,IF(P840='Menu tendina'!A$4,'4. Telecom lire'!N840/2,IF(P840='Menu tendina'!A$3,'4. Telecom lire'!N840,IF(P840='Menu tendina'!A$2,'4. Telecom lire'!M840,0))))</f>
        <v>1.7</v>
      </c>
    </row>
    <row r="841" spans="1:19" x14ac:dyDescent="0.25">
      <c r="A841" s="9" t="s">
        <v>7621</v>
      </c>
      <c r="B841" s="9" t="s">
        <v>4943</v>
      </c>
      <c r="C841" s="11">
        <v>1212</v>
      </c>
      <c r="D841" s="11">
        <v>3507</v>
      </c>
      <c r="E841" s="11">
        <v>795</v>
      </c>
      <c r="F841" s="13">
        <v>1000</v>
      </c>
      <c r="G841" s="14" t="s">
        <v>2115</v>
      </c>
      <c r="H841" s="9" t="s">
        <v>2197</v>
      </c>
      <c r="I841" s="9"/>
      <c r="J841" s="9"/>
      <c r="K841" s="11" t="s">
        <v>0</v>
      </c>
      <c r="L841" s="252">
        <v>70</v>
      </c>
      <c r="M841" s="21">
        <v>1.5</v>
      </c>
      <c r="N841" s="21">
        <v>1.1000000000000001</v>
      </c>
      <c r="P841" s="11" t="s">
        <v>4167</v>
      </c>
      <c r="Q841" s="11"/>
      <c r="S841" s="21">
        <f>IF(P841='Menu tendina'!A$5,0,IF(P841='Menu tendina'!A$4,'4. Telecom lire'!N841/2,IF(P841='Menu tendina'!A$3,'4. Telecom lire'!N841,IF(P841='Menu tendina'!A$2,'4. Telecom lire'!M841,0))))</f>
        <v>1.5</v>
      </c>
    </row>
    <row r="842" spans="1:19" x14ac:dyDescent="0.25">
      <c r="A842" s="9" t="s">
        <v>7621</v>
      </c>
      <c r="B842" s="9" t="s">
        <v>4943</v>
      </c>
      <c r="C842" s="11">
        <v>1213</v>
      </c>
      <c r="D842" s="11">
        <v>3508</v>
      </c>
      <c r="E842" s="11">
        <v>796</v>
      </c>
      <c r="F842" s="13">
        <v>1000</v>
      </c>
      <c r="G842" s="14" t="s">
        <v>2190</v>
      </c>
      <c r="H842" s="9" t="s">
        <v>2198</v>
      </c>
      <c r="I842" s="9"/>
      <c r="J842" s="9"/>
      <c r="K842" s="11" t="s">
        <v>0</v>
      </c>
      <c r="L842" s="252">
        <v>70</v>
      </c>
      <c r="M842" s="21">
        <v>1.5</v>
      </c>
      <c r="N842" s="21">
        <v>1.1000000000000001</v>
      </c>
      <c r="P842" s="11" t="s">
        <v>4167</v>
      </c>
      <c r="Q842" s="11"/>
      <c r="S842" s="21">
        <f>IF(P842='Menu tendina'!A$5,0,IF(P842='Menu tendina'!A$4,'4. Telecom lire'!N842/2,IF(P842='Menu tendina'!A$3,'4. Telecom lire'!N842,IF(P842='Menu tendina'!A$2,'4. Telecom lire'!M842,0))))</f>
        <v>1.5</v>
      </c>
    </row>
    <row r="843" spans="1:19" x14ac:dyDescent="0.25">
      <c r="A843" s="9" t="s">
        <v>7621</v>
      </c>
      <c r="B843" s="9" t="s">
        <v>4943</v>
      </c>
      <c r="C843" s="11">
        <v>1214</v>
      </c>
      <c r="D843" s="11">
        <v>3509</v>
      </c>
      <c r="E843" s="11">
        <v>797</v>
      </c>
      <c r="F843" s="13">
        <v>1000</v>
      </c>
      <c r="G843" s="14" t="s">
        <v>2190</v>
      </c>
      <c r="H843" s="9" t="s">
        <v>2199</v>
      </c>
      <c r="I843" s="9"/>
      <c r="J843" s="9"/>
      <c r="K843" s="11" t="s">
        <v>0</v>
      </c>
      <c r="L843" s="252">
        <v>70</v>
      </c>
      <c r="M843" s="21">
        <v>1.5</v>
      </c>
      <c r="N843" s="21">
        <v>1.1000000000000001</v>
      </c>
      <c r="P843" s="11" t="s">
        <v>4167</v>
      </c>
      <c r="Q843" s="11"/>
      <c r="S843" s="21">
        <f>IF(P843='Menu tendina'!A$5,0,IF(P843='Menu tendina'!A$4,'4. Telecom lire'!N843/2,IF(P843='Menu tendina'!A$3,'4. Telecom lire'!N843,IF(P843='Menu tendina'!A$2,'4. Telecom lire'!M843,0))))</f>
        <v>1.5</v>
      </c>
    </row>
    <row r="844" spans="1:19" x14ac:dyDescent="0.25">
      <c r="A844" s="9" t="s">
        <v>7621</v>
      </c>
      <c r="B844" s="9" t="s">
        <v>4943</v>
      </c>
      <c r="C844" s="11">
        <v>1215</v>
      </c>
      <c r="D844" s="11">
        <v>3510</v>
      </c>
      <c r="E844" s="11">
        <v>798</v>
      </c>
      <c r="F844" s="13">
        <v>1000</v>
      </c>
      <c r="G844" s="14" t="s">
        <v>2190</v>
      </c>
      <c r="H844" s="9" t="s">
        <v>2200</v>
      </c>
      <c r="I844" s="9"/>
      <c r="J844" s="9"/>
      <c r="K844" s="11" t="s">
        <v>0</v>
      </c>
      <c r="L844" s="252">
        <v>70</v>
      </c>
      <c r="M844" s="21">
        <v>1.5</v>
      </c>
      <c r="N844" s="21">
        <v>1.1000000000000001</v>
      </c>
      <c r="P844" s="11" t="s">
        <v>4167</v>
      </c>
      <c r="Q844" s="11"/>
      <c r="S844" s="21">
        <f>IF(P844='Menu tendina'!A$5,0,IF(P844='Menu tendina'!A$4,'4. Telecom lire'!N844/2,IF(P844='Menu tendina'!A$3,'4. Telecom lire'!N844,IF(P844='Menu tendina'!A$2,'4. Telecom lire'!M844,0))))</f>
        <v>1.5</v>
      </c>
    </row>
    <row r="845" spans="1:19" x14ac:dyDescent="0.25">
      <c r="A845" s="9" t="s">
        <v>7621</v>
      </c>
      <c r="B845" s="9" t="s">
        <v>4943</v>
      </c>
      <c r="C845" s="11">
        <v>1216</v>
      </c>
      <c r="D845" s="11" t="s">
        <v>4641</v>
      </c>
      <c r="E845" s="11">
        <v>808</v>
      </c>
      <c r="F845" s="13">
        <v>5000</v>
      </c>
      <c r="G845" s="14" t="s">
        <v>2115</v>
      </c>
      <c r="H845" s="9" t="s">
        <v>2201</v>
      </c>
      <c r="I845" s="9"/>
      <c r="J845" s="9"/>
      <c r="K845" s="11" t="s">
        <v>0</v>
      </c>
      <c r="L845" s="252">
        <v>2030</v>
      </c>
      <c r="M845" s="21">
        <v>1.2</v>
      </c>
      <c r="N845" s="21">
        <v>0.2</v>
      </c>
      <c r="P845" s="11" t="s">
        <v>4167</v>
      </c>
      <c r="Q845" s="11"/>
      <c r="S845" s="21">
        <f>IF(P845='Menu tendina'!A$5,0,IF(P845='Menu tendina'!A$4,'4. Telecom lire'!N845/2,IF(P845='Menu tendina'!A$3,'4. Telecom lire'!N845,IF(P845='Menu tendina'!A$2,'4. Telecom lire'!M845,0))))</f>
        <v>1.2</v>
      </c>
    </row>
    <row r="846" spans="1:19" x14ac:dyDescent="0.25">
      <c r="A846" s="9" t="s">
        <v>7621</v>
      </c>
      <c r="B846" s="9" t="s">
        <v>4943</v>
      </c>
      <c r="C846" s="11">
        <v>1217</v>
      </c>
      <c r="D846" s="11" t="s">
        <v>4642</v>
      </c>
      <c r="E846" s="11">
        <v>809</v>
      </c>
      <c r="F846" s="13">
        <v>10000</v>
      </c>
      <c r="G846" s="14" t="s">
        <v>2115</v>
      </c>
      <c r="H846" s="9" t="s">
        <v>2202</v>
      </c>
      <c r="I846" s="9"/>
      <c r="J846" s="9"/>
      <c r="K846" s="11" t="s">
        <v>0</v>
      </c>
      <c r="L846" s="252">
        <v>1505</v>
      </c>
      <c r="M846" s="21">
        <v>1.2</v>
      </c>
      <c r="N846" s="21">
        <v>0.2</v>
      </c>
      <c r="P846" s="11" t="s">
        <v>4167</v>
      </c>
      <c r="Q846" s="11"/>
      <c r="S846" s="21">
        <f>IF(P846='Menu tendina'!A$5,0,IF(P846='Menu tendina'!A$4,'4. Telecom lire'!N846/2,IF(P846='Menu tendina'!A$3,'4. Telecom lire'!N846,IF(P846='Menu tendina'!A$2,'4. Telecom lire'!M846,0))))</f>
        <v>1.2</v>
      </c>
    </row>
    <row r="847" spans="1:19" x14ac:dyDescent="0.25">
      <c r="A847" s="9" t="s">
        <v>7621</v>
      </c>
      <c r="B847" s="9" t="s">
        <v>4943</v>
      </c>
      <c r="C847" s="11">
        <v>1218</v>
      </c>
      <c r="D847" s="11" t="s">
        <v>4643</v>
      </c>
      <c r="E847" s="11">
        <v>810</v>
      </c>
      <c r="F847" s="13">
        <v>5000</v>
      </c>
      <c r="G847" s="14" t="s">
        <v>2190</v>
      </c>
      <c r="H847" s="9" t="s">
        <v>2203</v>
      </c>
      <c r="I847" s="9"/>
      <c r="J847" s="9"/>
      <c r="K847" s="11" t="s">
        <v>0</v>
      </c>
      <c r="L847" s="252">
        <v>3005</v>
      </c>
      <c r="M847" s="21">
        <v>1</v>
      </c>
      <c r="N847" s="21">
        <v>0.2</v>
      </c>
      <c r="P847" s="11" t="s">
        <v>4167</v>
      </c>
      <c r="Q847" s="11"/>
      <c r="S847" s="21">
        <f>IF(P847='Menu tendina'!A$5,0,IF(P847='Menu tendina'!A$4,'4. Telecom lire'!N847/2,IF(P847='Menu tendina'!A$3,'4. Telecom lire'!N847,IF(P847='Menu tendina'!A$2,'4. Telecom lire'!M847,0))))</f>
        <v>1</v>
      </c>
    </row>
    <row r="848" spans="1:19" x14ac:dyDescent="0.25">
      <c r="A848" s="9" t="s">
        <v>7621</v>
      </c>
      <c r="B848" s="9" t="s">
        <v>4943</v>
      </c>
      <c r="C848" s="11">
        <v>1219</v>
      </c>
      <c r="D848" s="11" t="s">
        <v>4644</v>
      </c>
      <c r="E848" s="11">
        <v>811</v>
      </c>
      <c r="F848" s="13">
        <v>15000</v>
      </c>
      <c r="G848" s="14" t="s">
        <v>2190</v>
      </c>
      <c r="H848" s="9" t="s">
        <v>2204</v>
      </c>
      <c r="I848" s="9"/>
      <c r="J848" s="9"/>
      <c r="K848" s="11" t="s">
        <v>0</v>
      </c>
      <c r="L848" s="252">
        <v>415</v>
      </c>
      <c r="M848" s="21">
        <v>1.5</v>
      </c>
      <c r="N848" s="21">
        <v>0.4</v>
      </c>
      <c r="P848" s="11" t="s">
        <v>4167</v>
      </c>
      <c r="Q848" s="11"/>
      <c r="S848" s="21">
        <f>IF(P848='Menu tendina'!A$5,0,IF(P848='Menu tendina'!A$4,'4. Telecom lire'!N848/2,IF(P848='Menu tendina'!A$3,'4. Telecom lire'!N848,IF(P848='Menu tendina'!A$2,'4. Telecom lire'!M848,0))))</f>
        <v>1.5</v>
      </c>
    </row>
    <row r="849" spans="1:19" x14ac:dyDescent="0.25">
      <c r="A849" s="9" t="s">
        <v>7621</v>
      </c>
      <c r="B849" s="9" t="s">
        <v>4943</v>
      </c>
      <c r="C849" s="11">
        <v>1220</v>
      </c>
      <c r="D849" s="11" t="s">
        <v>4645</v>
      </c>
      <c r="E849" s="11">
        <v>800</v>
      </c>
      <c r="F849" s="13">
        <v>5000</v>
      </c>
      <c r="G849" s="14" t="s">
        <v>2190</v>
      </c>
      <c r="H849" s="9" t="s">
        <v>2205</v>
      </c>
      <c r="I849" s="9"/>
      <c r="J849" s="9"/>
      <c r="K849" s="11" t="s">
        <v>0</v>
      </c>
      <c r="L849" s="252">
        <v>3005</v>
      </c>
      <c r="M849" s="21">
        <v>1</v>
      </c>
      <c r="N849" s="21">
        <v>0.2</v>
      </c>
      <c r="P849" s="11" t="s">
        <v>4167</v>
      </c>
      <c r="Q849" s="11"/>
      <c r="S849" s="21">
        <f>IF(P849='Menu tendina'!A$5,0,IF(P849='Menu tendina'!A$4,'4. Telecom lire'!N849/2,IF(P849='Menu tendina'!A$3,'4. Telecom lire'!N849,IF(P849='Menu tendina'!A$2,'4. Telecom lire'!M849,0))))</f>
        <v>1</v>
      </c>
    </row>
    <row r="850" spans="1:19" x14ac:dyDescent="0.25">
      <c r="A850" s="9" t="s">
        <v>7621</v>
      </c>
      <c r="B850" s="9" t="s">
        <v>4943</v>
      </c>
      <c r="C850" s="11">
        <v>1221</v>
      </c>
      <c r="D850" s="11" t="s">
        <v>4646</v>
      </c>
      <c r="E850" s="11">
        <v>801</v>
      </c>
      <c r="F850" s="13">
        <v>10000</v>
      </c>
      <c r="G850" s="14" t="s">
        <v>2190</v>
      </c>
      <c r="H850" s="9" t="s">
        <v>2206</v>
      </c>
      <c r="I850" s="9"/>
      <c r="J850" s="9"/>
      <c r="K850" s="11" t="s">
        <v>0</v>
      </c>
      <c r="L850" s="252">
        <v>2010</v>
      </c>
      <c r="M850" s="21">
        <v>1</v>
      </c>
      <c r="N850" s="21">
        <v>0.2</v>
      </c>
      <c r="P850" s="11" t="s">
        <v>4167</v>
      </c>
      <c r="Q850" s="11"/>
      <c r="S850" s="21">
        <f>IF(P850='Menu tendina'!A$5,0,IF(P850='Menu tendina'!A$4,'4. Telecom lire'!N850/2,IF(P850='Menu tendina'!A$3,'4. Telecom lire'!N850,IF(P850='Menu tendina'!A$2,'4. Telecom lire'!M850,0))))</f>
        <v>1</v>
      </c>
    </row>
    <row r="851" spans="1:19" x14ac:dyDescent="0.25">
      <c r="A851" s="9" t="s">
        <v>7621</v>
      </c>
      <c r="B851" s="9" t="s">
        <v>4943</v>
      </c>
      <c r="C851" s="11">
        <v>1222</v>
      </c>
      <c r="D851" s="11" t="s">
        <v>4647</v>
      </c>
      <c r="E851" s="11">
        <v>799</v>
      </c>
      <c r="F851" s="13">
        <v>15000</v>
      </c>
      <c r="G851" s="14" t="s">
        <v>2115</v>
      </c>
      <c r="H851" s="9" t="s">
        <v>2207</v>
      </c>
      <c r="I851" s="9"/>
      <c r="J851" s="9"/>
      <c r="K851" s="11" t="s">
        <v>0</v>
      </c>
      <c r="L851" s="252">
        <v>160</v>
      </c>
      <c r="M851" s="21">
        <v>1.5</v>
      </c>
      <c r="N851" s="21">
        <v>0.6</v>
      </c>
      <c r="P851" s="11" t="s">
        <v>4167</v>
      </c>
      <c r="Q851" s="11"/>
      <c r="S851" s="21">
        <f>IF(P851='Menu tendina'!A$5,0,IF(P851='Menu tendina'!A$4,'4. Telecom lire'!N851/2,IF(P851='Menu tendina'!A$3,'4. Telecom lire'!N851,IF(P851='Menu tendina'!A$2,'4. Telecom lire'!M851,0))))</f>
        <v>1.5</v>
      </c>
    </row>
    <row r="852" spans="1:19" x14ac:dyDescent="0.25">
      <c r="A852" s="9" t="s">
        <v>7621</v>
      </c>
      <c r="B852" s="9" t="s">
        <v>4943</v>
      </c>
      <c r="C852" s="11">
        <v>1223</v>
      </c>
      <c r="D852" s="11" t="s">
        <v>4648</v>
      </c>
      <c r="E852" s="11">
        <v>803</v>
      </c>
      <c r="F852" s="13">
        <v>5000</v>
      </c>
      <c r="G852" s="14" t="s">
        <v>2115</v>
      </c>
      <c r="H852" s="9" t="s">
        <v>2208</v>
      </c>
      <c r="I852" s="9"/>
      <c r="J852" s="9"/>
      <c r="K852" s="11" t="s">
        <v>0</v>
      </c>
      <c r="L852" s="252">
        <v>2485</v>
      </c>
      <c r="M852" s="21">
        <v>1.2</v>
      </c>
      <c r="N852" s="21">
        <v>0.2</v>
      </c>
      <c r="P852" s="11" t="s">
        <v>4167</v>
      </c>
      <c r="Q852" s="11"/>
      <c r="S852" s="21">
        <f>IF(P852='Menu tendina'!A$5,0,IF(P852='Menu tendina'!A$4,'4. Telecom lire'!N852/2,IF(P852='Menu tendina'!A$3,'4. Telecom lire'!N852,IF(P852='Menu tendina'!A$2,'4. Telecom lire'!M852,0))))</f>
        <v>1.2</v>
      </c>
    </row>
    <row r="853" spans="1:19" x14ac:dyDescent="0.25">
      <c r="A853" s="9" t="s">
        <v>7621</v>
      </c>
      <c r="B853" s="9" t="s">
        <v>4943</v>
      </c>
      <c r="C853" s="11" t="s">
        <v>2209</v>
      </c>
      <c r="D853" s="11" t="s">
        <v>0</v>
      </c>
      <c r="E853" s="11" t="s">
        <v>0</v>
      </c>
      <c r="F853" s="13">
        <v>2000</v>
      </c>
      <c r="G853" s="14" t="s">
        <v>2210</v>
      </c>
      <c r="H853" s="9" t="s">
        <v>4971</v>
      </c>
      <c r="I853" s="9"/>
      <c r="J853" s="9" t="s">
        <v>4182</v>
      </c>
      <c r="K853" s="11" t="s">
        <v>0</v>
      </c>
      <c r="L853" s="252" t="s">
        <v>0</v>
      </c>
      <c r="M853" s="21">
        <v>1600</v>
      </c>
      <c r="N853" s="21">
        <v>1100</v>
      </c>
      <c r="P853" s="11" t="s">
        <v>4170</v>
      </c>
      <c r="Q853" s="11" t="s">
        <v>4067</v>
      </c>
      <c r="S853" s="21">
        <f>IF(P853='Menu tendina'!A$5,0,IF(P853='Menu tendina'!A$4,'4. Telecom lire'!N853/2,IF(P853='Menu tendina'!A$3,'4. Telecom lire'!N853,IF(P853='Menu tendina'!A$2,'4. Telecom lire'!M853,0))))</f>
        <v>0</v>
      </c>
    </row>
    <row r="854" spans="1:19" x14ac:dyDescent="0.25">
      <c r="A854" s="9" t="s">
        <v>7621</v>
      </c>
      <c r="B854" s="9" t="s">
        <v>4943</v>
      </c>
      <c r="C854" s="11">
        <v>1224</v>
      </c>
      <c r="D854" s="11" t="s">
        <v>4649</v>
      </c>
      <c r="E854" s="11">
        <v>804</v>
      </c>
      <c r="F854" s="13">
        <v>10000</v>
      </c>
      <c r="G854" s="14" t="s">
        <v>2115</v>
      </c>
      <c r="H854" s="9" t="s">
        <v>2208</v>
      </c>
      <c r="I854" s="9"/>
      <c r="J854" s="9"/>
      <c r="K854" s="11" t="s">
        <v>0</v>
      </c>
      <c r="L854" s="252">
        <v>1505</v>
      </c>
      <c r="M854" s="21">
        <v>1.4</v>
      </c>
      <c r="N854" s="21">
        <v>0.2</v>
      </c>
      <c r="P854" s="11" t="s">
        <v>4167</v>
      </c>
      <c r="Q854" s="11"/>
      <c r="S854" s="21">
        <f>IF(P854='Menu tendina'!A$5,0,IF(P854='Menu tendina'!A$4,'4. Telecom lire'!N854/2,IF(P854='Menu tendina'!A$3,'4. Telecom lire'!N854,IF(P854='Menu tendina'!A$2,'4. Telecom lire'!M854,0))))</f>
        <v>1.4</v>
      </c>
    </row>
    <row r="855" spans="1:19" x14ac:dyDescent="0.25">
      <c r="A855" s="9" t="s">
        <v>7621</v>
      </c>
      <c r="B855" s="9" t="s">
        <v>4943</v>
      </c>
      <c r="C855" s="11">
        <v>1225</v>
      </c>
      <c r="D855" s="11" t="s">
        <v>4650</v>
      </c>
      <c r="E855" s="11">
        <v>805</v>
      </c>
      <c r="F855" s="13">
        <v>5000</v>
      </c>
      <c r="G855" s="14" t="s">
        <v>2190</v>
      </c>
      <c r="H855" s="9" t="s">
        <v>2208</v>
      </c>
      <c r="I855" s="9"/>
      <c r="J855" s="9"/>
      <c r="K855" s="11" t="s">
        <v>0</v>
      </c>
      <c r="L855" s="252">
        <v>3005</v>
      </c>
      <c r="M855" s="21">
        <v>1.3</v>
      </c>
      <c r="N855" s="21">
        <v>0.2</v>
      </c>
      <c r="P855" s="11" t="s">
        <v>4167</v>
      </c>
      <c r="Q855" s="11"/>
      <c r="S855" s="21">
        <f>IF(P855='Menu tendina'!A$5,0,IF(P855='Menu tendina'!A$4,'4. Telecom lire'!N855/2,IF(P855='Menu tendina'!A$3,'4. Telecom lire'!N855,IF(P855='Menu tendina'!A$2,'4. Telecom lire'!M855,0))))</f>
        <v>1.3</v>
      </c>
    </row>
    <row r="856" spans="1:19" x14ac:dyDescent="0.25">
      <c r="A856" s="9" t="s">
        <v>7621</v>
      </c>
      <c r="B856" s="9" t="s">
        <v>4943</v>
      </c>
      <c r="C856" s="11">
        <v>1226</v>
      </c>
      <c r="D856" s="11" t="s">
        <v>4651</v>
      </c>
      <c r="E856" s="11">
        <v>777</v>
      </c>
      <c r="F856" s="13">
        <v>5000</v>
      </c>
      <c r="G856" s="14" t="s">
        <v>2115</v>
      </c>
      <c r="H856" s="9" t="s">
        <v>2211</v>
      </c>
      <c r="I856" s="9"/>
      <c r="J856" s="9"/>
      <c r="K856" s="11" t="s">
        <v>0</v>
      </c>
      <c r="L856" s="252">
        <v>240</v>
      </c>
      <c r="M856" s="21">
        <v>1.3</v>
      </c>
      <c r="N856" s="21">
        <v>0.6</v>
      </c>
      <c r="P856" s="11" t="s">
        <v>4167</v>
      </c>
      <c r="Q856" s="11"/>
      <c r="S856" s="21">
        <f>IF(P856='Menu tendina'!A$5,0,IF(P856='Menu tendina'!A$4,'4. Telecom lire'!N856/2,IF(P856='Menu tendina'!A$3,'4. Telecom lire'!N856,IF(P856='Menu tendina'!A$2,'4. Telecom lire'!M856,0))))</f>
        <v>1.3</v>
      </c>
    </row>
    <row r="857" spans="1:19" x14ac:dyDescent="0.25">
      <c r="A857" s="9" t="s">
        <v>7621</v>
      </c>
      <c r="B857" s="9" t="s">
        <v>4943</v>
      </c>
      <c r="C857" s="11">
        <v>1227</v>
      </c>
      <c r="D857" s="11" t="s">
        <v>4652</v>
      </c>
      <c r="E857" s="11">
        <v>778</v>
      </c>
      <c r="F857" s="13">
        <v>10000</v>
      </c>
      <c r="G857" s="14" t="s">
        <v>2115</v>
      </c>
      <c r="H857" s="9" t="s">
        <v>2213</v>
      </c>
      <c r="I857" s="9"/>
      <c r="J857" s="9"/>
      <c r="K857" s="11" t="s">
        <v>0</v>
      </c>
      <c r="L857" s="252">
        <v>340</v>
      </c>
      <c r="M857" s="21">
        <v>1.3</v>
      </c>
      <c r="N857" s="21">
        <v>0.4</v>
      </c>
      <c r="P857" s="11" t="s">
        <v>4167</v>
      </c>
      <c r="Q857" s="11"/>
      <c r="S857" s="21">
        <f>IF(P857='Menu tendina'!A$5,0,IF(P857='Menu tendina'!A$4,'4. Telecom lire'!N857/2,IF(P857='Menu tendina'!A$3,'4. Telecom lire'!N857,IF(P857='Menu tendina'!A$2,'4. Telecom lire'!M857,0))))</f>
        <v>1.3</v>
      </c>
    </row>
    <row r="858" spans="1:19" x14ac:dyDescent="0.25">
      <c r="A858" s="9" t="s">
        <v>7621</v>
      </c>
      <c r="B858" s="9" t="s">
        <v>4943</v>
      </c>
      <c r="C858" s="11">
        <v>1228</v>
      </c>
      <c r="D858" s="11" t="s">
        <v>4653</v>
      </c>
      <c r="E858" s="11">
        <v>780</v>
      </c>
      <c r="F858" s="13">
        <v>25000</v>
      </c>
      <c r="G858" s="14" t="s">
        <v>2190</v>
      </c>
      <c r="H858" s="9" t="s">
        <v>4973</v>
      </c>
      <c r="I858" s="9"/>
      <c r="J858" s="9" t="s">
        <v>4972</v>
      </c>
      <c r="K858" s="11" t="s">
        <v>0</v>
      </c>
      <c r="L858" s="252">
        <v>2016</v>
      </c>
      <c r="M858" s="21">
        <v>3</v>
      </c>
      <c r="N858" s="21">
        <v>1</v>
      </c>
      <c r="P858" s="11" t="s">
        <v>4167</v>
      </c>
      <c r="Q858" s="11"/>
      <c r="S858" s="21">
        <f>IF(P858='Menu tendina'!A$5,0,IF(P858='Menu tendina'!A$4,'4. Telecom lire'!N858/2,IF(P858='Menu tendina'!A$3,'4. Telecom lire'!N858,IF(P858='Menu tendina'!A$2,'4. Telecom lire'!M858,0))))</f>
        <v>3</v>
      </c>
    </row>
    <row r="859" spans="1:19" x14ac:dyDescent="0.25">
      <c r="A859" s="15" t="s">
        <v>7621</v>
      </c>
      <c r="B859" s="15" t="s">
        <v>4943</v>
      </c>
      <c r="C859" s="16" t="s">
        <v>2215</v>
      </c>
      <c r="D859" s="16" t="s">
        <v>4654</v>
      </c>
      <c r="E859" s="16" t="s">
        <v>0</v>
      </c>
      <c r="F859" s="17">
        <v>25000</v>
      </c>
      <c r="G859" s="18" t="s">
        <v>2190</v>
      </c>
      <c r="H859" s="15" t="s">
        <v>4973</v>
      </c>
      <c r="I859" s="15"/>
      <c r="J859" s="15" t="s">
        <v>4974</v>
      </c>
      <c r="K859" s="16" t="s">
        <v>0</v>
      </c>
      <c r="L859" s="253" t="s">
        <v>0</v>
      </c>
      <c r="M859" s="22">
        <v>15</v>
      </c>
      <c r="N859" s="22">
        <v>6</v>
      </c>
      <c r="P859" s="11" t="s">
        <v>4167</v>
      </c>
      <c r="Q859" s="11"/>
      <c r="S859" s="21">
        <f>IF(P859='Menu tendina'!A$5,0,IF(P859='Menu tendina'!A$4,'4. Telecom lire'!N859/2,IF(P859='Menu tendina'!A$3,'4. Telecom lire'!N859,IF(P859='Menu tendina'!A$2,'4. Telecom lire'!M859,0))))</f>
        <v>15</v>
      </c>
    </row>
    <row r="860" spans="1:19" x14ac:dyDescent="0.25">
      <c r="A860" s="15" t="s">
        <v>7621</v>
      </c>
      <c r="B860" s="15" t="s">
        <v>4943</v>
      </c>
      <c r="C860" s="16" t="s">
        <v>2217</v>
      </c>
      <c r="D860" s="16" t="s">
        <v>4655</v>
      </c>
      <c r="E860" s="16" t="s">
        <v>0</v>
      </c>
      <c r="F860" s="17">
        <v>25000</v>
      </c>
      <c r="G860" s="18" t="s">
        <v>2190</v>
      </c>
      <c r="H860" s="15" t="s">
        <v>4973</v>
      </c>
      <c r="I860" s="15"/>
      <c r="J860" s="15" t="s">
        <v>4975</v>
      </c>
      <c r="K860" s="16" t="s">
        <v>0</v>
      </c>
      <c r="L860" s="253" t="s">
        <v>0</v>
      </c>
      <c r="M860" s="22">
        <v>7</v>
      </c>
      <c r="N860" s="22">
        <v>3</v>
      </c>
      <c r="P860" s="11" t="s">
        <v>4167</v>
      </c>
      <c r="Q860" s="11"/>
      <c r="S860" s="21">
        <f>IF(P860='Menu tendina'!A$5,0,IF(P860='Menu tendina'!A$4,'4. Telecom lire'!N860/2,IF(P860='Menu tendina'!A$3,'4. Telecom lire'!N860,IF(P860='Menu tendina'!A$2,'4. Telecom lire'!M860,0))))</f>
        <v>7</v>
      </c>
    </row>
    <row r="861" spans="1:19" x14ac:dyDescent="0.25">
      <c r="A861" s="15" t="s">
        <v>7621</v>
      </c>
      <c r="B861" s="15" t="s">
        <v>4943</v>
      </c>
      <c r="C861" s="16" t="s">
        <v>2219</v>
      </c>
      <c r="D861" s="16" t="s">
        <v>0</v>
      </c>
      <c r="E861" s="16" t="s">
        <v>0</v>
      </c>
      <c r="F861" s="17">
        <v>25000</v>
      </c>
      <c r="G861" s="18" t="s">
        <v>2190</v>
      </c>
      <c r="H861" s="15" t="s">
        <v>4973</v>
      </c>
      <c r="I861" s="15"/>
      <c r="J861" s="15" t="s">
        <v>4976</v>
      </c>
      <c r="K861" s="16" t="s">
        <v>0</v>
      </c>
      <c r="L861" s="253" t="s">
        <v>0</v>
      </c>
      <c r="M861" s="22">
        <v>200</v>
      </c>
      <c r="N861" s="22">
        <v>100</v>
      </c>
      <c r="P861" s="11" t="s">
        <v>4170</v>
      </c>
      <c r="Q861" s="11" t="s">
        <v>4067</v>
      </c>
      <c r="S861" s="21">
        <f>IF(P861='Menu tendina'!A$5,0,IF(P861='Menu tendina'!A$4,'4. Telecom lire'!N861/2,IF(P861='Menu tendina'!A$3,'4. Telecom lire'!N861,IF(P861='Menu tendina'!A$2,'4. Telecom lire'!M861,0))))</f>
        <v>0</v>
      </c>
    </row>
    <row r="862" spans="1:19" x14ac:dyDescent="0.25">
      <c r="A862" s="9" t="s">
        <v>7621</v>
      </c>
      <c r="B862" s="9" t="s">
        <v>4943</v>
      </c>
      <c r="C862" s="11">
        <v>1229</v>
      </c>
      <c r="D862" s="11" t="s">
        <v>4656</v>
      </c>
      <c r="E862" s="11">
        <v>781</v>
      </c>
      <c r="F862" s="13">
        <v>5000</v>
      </c>
      <c r="G862" s="14" t="s">
        <v>2190</v>
      </c>
      <c r="H862" s="9" t="s">
        <v>2220</v>
      </c>
      <c r="I862" s="9"/>
      <c r="J862" s="9"/>
      <c r="K862" s="11" t="s">
        <v>0</v>
      </c>
      <c r="L862" s="252">
        <v>3005</v>
      </c>
      <c r="M862" s="21">
        <v>1</v>
      </c>
      <c r="N862" s="21">
        <v>0.2</v>
      </c>
      <c r="P862" s="11" t="s">
        <v>4167</v>
      </c>
      <c r="Q862" s="11"/>
      <c r="S862" s="21">
        <f>IF(P862='Menu tendina'!A$5,0,IF(P862='Menu tendina'!A$4,'4. Telecom lire'!N862/2,IF(P862='Menu tendina'!A$3,'4. Telecom lire'!N862,IF(P862='Menu tendina'!A$2,'4. Telecom lire'!M862,0))))</f>
        <v>1</v>
      </c>
    </row>
    <row r="863" spans="1:19" x14ac:dyDescent="0.25">
      <c r="A863" s="9" t="s">
        <v>7621</v>
      </c>
      <c r="B863" s="9" t="s">
        <v>4943</v>
      </c>
      <c r="C863" s="11">
        <v>1230</v>
      </c>
      <c r="D863" s="11" t="s">
        <v>4657</v>
      </c>
      <c r="E863" s="11">
        <v>822</v>
      </c>
      <c r="F863" s="13">
        <v>10000</v>
      </c>
      <c r="G863" s="14" t="s">
        <v>2190</v>
      </c>
      <c r="H863" s="9" t="s">
        <v>2221</v>
      </c>
      <c r="I863" s="9"/>
      <c r="J863" s="9"/>
      <c r="K863" s="11" t="s">
        <v>0</v>
      </c>
      <c r="L863" s="252">
        <v>2010</v>
      </c>
      <c r="M863" s="21">
        <v>1.3</v>
      </c>
      <c r="N863" s="21">
        <v>0.2</v>
      </c>
      <c r="P863" s="11" t="s">
        <v>4167</v>
      </c>
      <c r="Q863" s="11"/>
      <c r="S863" s="21">
        <f>IF(P863='Menu tendina'!A$5,0,IF(P863='Menu tendina'!A$4,'4. Telecom lire'!N863/2,IF(P863='Menu tendina'!A$3,'4. Telecom lire'!N863,IF(P863='Menu tendina'!A$2,'4. Telecom lire'!M863,0))))</f>
        <v>1.3</v>
      </c>
    </row>
    <row r="864" spans="1:19" x14ac:dyDescent="0.25">
      <c r="A864" s="9" t="s">
        <v>7621</v>
      </c>
      <c r="B864" s="9" t="s">
        <v>4943</v>
      </c>
      <c r="C864" s="11">
        <v>1231</v>
      </c>
      <c r="D864" s="11" t="s">
        <v>4658</v>
      </c>
      <c r="E864" s="11">
        <v>823</v>
      </c>
      <c r="F864" s="13">
        <v>5000</v>
      </c>
      <c r="G864" s="14" t="s">
        <v>2190</v>
      </c>
      <c r="H864" s="9" t="s">
        <v>2222</v>
      </c>
      <c r="I864" s="9"/>
      <c r="J864" s="9"/>
      <c r="K864" s="11" t="s">
        <v>0</v>
      </c>
      <c r="L864" s="252">
        <v>3005</v>
      </c>
      <c r="M864" s="21">
        <v>1.2</v>
      </c>
      <c r="N864" s="21">
        <v>0.2</v>
      </c>
      <c r="P864" s="11" t="s">
        <v>4167</v>
      </c>
      <c r="Q864" s="11"/>
      <c r="S864" s="21">
        <f>IF(P864='Menu tendina'!A$5,0,IF(P864='Menu tendina'!A$4,'4. Telecom lire'!N864/2,IF(P864='Menu tendina'!A$3,'4. Telecom lire'!N864,IF(P864='Menu tendina'!A$2,'4. Telecom lire'!M864,0))))</f>
        <v>1.2</v>
      </c>
    </row>
    <row r="865" spans="1:19" x14ac:dyDescent="0.25">
      <c r="A865" s="9" t="s">
        <v>7621</v>
      </c>
      <c r="B865" s="9" t="s">
        <v>4943</v>
      </c>
      <c r="C865" s="11">
        <v>1232</v>
      </c>
      <c r="D865" s="11" t="s">
        <v>4659</v>
      </c>
      <c r="E865" s="11">
        <v>859</v>
      </c>
      <c r="F865" s="13">
        <v>10000</v>
      </c>
      <c r="G865" s="14" t="s">
        <v>2190</v>
      </c>
      <c r="H865" s="9" t="s">
        <v>2223</v>
      </c>
      <c r="I865" s="9"/>
      <c r="J865" s="9"/>
      <c r="K865" s="11" t="s">
        <v>0</v>
      </c>
      <c r="L865" s="252">
        <v>220</v>
      </c>
      <c r="M865" s="21">
        <v>1.5</v>
      </c>
      <c r="N865" s="21">
        <v>0.6</v>
      </c>
      <c r="P865" s="11" t="s">
        <v>4167</v>
      </c>
      <c r="Q865" s="11"/>
      <c r="S865" s="21">
        <f>IF(P865='Menu tendina'!A$5,0,IF(P865='Menu tendina'!A$4,'4. Telecom lire'!N865/2,IF(P865='Menu tendina'!A$3,'4. Telecom lire'!N865,IF(P865='Menu tendina'!A$2,'4. Telecom lire'!M865,0))))</f>
        <v>1.5</v>
      </c>
    </row>
    <row r="866" spans="1:19" x14ac:dyDescent="0.25">
      <c r="A866" s="9" t="s">
        <v>7621</v>
      </c>
      <c r="B866" s="9" t="s">
        <v>4943</v>
      </c>
      <c r="C866" s="11">
        <v>1233</v>
      </c>
      <c r="D866" s="11" t="s">
        <v>4660</v>
      </c>
      <c r="E866" s="11">
        <v>860</v>
      </c>
      <c r="F866" s="13">
        <v>10000</v>
      </c>
      <c r="G866" s="14" t="s">
        <v>2190</v>
      </c>
      <c r="H866" s="9" t="s">
        <v>2224</v>
      </c>
      <c r="I866" s="9"/>
      <c r="J866" s="9"/>
      <c r="K866" s="11" t="s">
        <v>0</v>
      </c>
      <c r="L866" s="252">
        <v>470</v>
      </c>
      <c r="M866" s="21">
        <v>1.3</v>
      </c>
      <c r="N866" s="21">
        <v>0.4</v>
      </c>
      <c r="P866" s="11" t="s">
        <v>4167</v>
      </c>
      <c r="Q866" s="11"/>
      <c r="S866" s="21">
        <f>IF(P866='Menu tendina'!A$5,0,IF(P866='Menu tendina'!A$4,'4. Telecom lire'!N866/2,IF(P866='Menu tendina'!A$3,'4. Telecom lire'!N866,IF(P866='Menu tendina'!A$2,'4. Telecom lire'!M866,0))))</f>
        <v>1.3</v>
      </c>
    </row>
    <row r="867" spans="1:19" x14ac:dyDescent="0.25">
      <c r="A867" s="9" t="s">
        <v>7621</v>
      </c>
      <c r="B867" s="9" t="s">
        <v>4943</v>
      </c>
      <c r="C867" s="11">
        <v>1234</v>
      </c>
      <c r="D867" s="11" t="s">
        <v>4661</v>
      </c>
      <c r="E867" s="11">
        <v>861</v>
      </c>
      <c r="F867" s="13">
        <v>10000</v>
      </c>
      <c r="G867" s="14" t="s">
        <v>2190</v>
      </c>
      <c r="H867" s="9" t="s">
        <v>2225</v>
      </c>
      <c r="I867" s="9"/>
      <c r="J867" s="9"/>
      <c r="K867" s="11" t="s">
        <v>0</v>
      </c>
      <c r="L867" s="252">
        <v>285</v>
      </c>
      <c r="M867" s="21">
        <v>1.5</v>
      </c>
      <c r="N867" s="21">
        <v>0.6</v>
      </c>
      <c r="P867" s="11" t="s">
        <v>4167</v>
      </c>
      <c r="Q867" s="11"/>
      <c r="S867" s="21">
        <f>IF(P867='Menu tendina'!A$5,0,IF(P867='Menu tendina'!A$4,'4. Telecom lire'!N867/2,IF(P867='Menu tendina'!A$3,'4. Telecom lire'!N867,IF(P867='Menu tendina'!A$2,'4. Telecom lire'!M867,0))))</f>
        <v>1.5</v>
      </c>
    </row>
    <row r="868" spans="1:19" x14ac:dyDescent="0.25">
      <c r="A868" s="9" t="s">
        <v>7621</v>
      </c>
      <c r="B868" s="9" t="s">
        <v>4943</v>
      </c>
      <c r="C868" s="11">
        <v>1235</v>
      </c>
      <c r="D868" s="11" t="s">
        <v>4662</v>
      </c>
      <c r="E868" s="11">
        <v>888</v>
      </c>
      <c r="F868" s="13">
        <v>5000</v>
      </c>
      <c r="G868" s="14" t="s">
        <v>2190</v>
      </c>
      <c r="H868" s="9" t="s">
        <v>2227</v>
      </c>
      <c r="I868" s="9"/>
      <c r="J868" s="9"/>
      <c r="K868" s="11" t="s">
        <v>0</v>
      </c>
      <c r="L868" s="252">
        <v>1510</v>
      </c>
      <c r="M868" s="21">
        <v>1</v>
      </c>
      <c r="N868" s="21">
        <v>0.2</v>
      </c>
      <c r="P868" s="11" t="s">
        <v>4167</v>
      </c>
      <c r="Q868" s="11"/>
      <c r="S868" s="21">
        <f>IF(P868='Menu tendina'!A$5,0,IF(P868='Menu tendina'!A$4,'4. Telecom lire'!N868/2,IF(P868='Menu tendina'!A$3,'4. Telecom lire'!N868,IF(P868='Menu tendina'!A$2,'4. Telecom lire'!M868,0))))</f>
        <v>1</v>
      </c>
    </row>
    <row r="869" spans="1:19" x14ac:dyDescent="0.25">
      <c r="A869" s="9" t="s">
        <v>7621</v>
      </c>
      <c r="B869" s="9" t="s">
        <v>4943</v>
      </c>
      <c r="C869" s="11">
        <v>1236</v>
      </c>
      <c r="D869" s="11" t="s">
        <v>4663</v>
      </c>
      <c r="E869" s="11">
        <v>889</v>
      </c>
      <c r="F869" s="13">
        <v>5000</v>
      </c>
      <c r="G869" s="14" t="s">
        <v>2190</v>
      </c>
      <c r="H869" s="9" t="s">
        <v>2228</v>
      </c>
      <c r="I869" s="9"/>
      <c r="J869" s="9"/>
      <c r="K869" s="11" t="s">
        <v>0</v>
      </c>
      <c r="L869" s="252">
        <v>1510</v>
      </c>
      <c r="M869" s="21">
        <v>1</v>
      </c>
      <c r="N869" s="21">
        <v>0.2</v>
      </c>
      <c r="P869" s="11" t="s">
        <v>4167</v>
      </c>
      <c r="Q869" s="11"/>
      <c r="S869" s="21">
        <f>IF(P869='Menu tendina'!A$5,0,IF(P869='Menu tendina'!A$4,'4. Telecom lire'!N869/2,IF(P869='Menu tendina'!A$3,'4. Telecom lire'!N869,IF(P869='Menu tendina'!A$2,'4. Telecom lire'!M869,0))))</f>
        <v>1</v>
      </c>
    </row>
    <row r="870" spans="1:19" x14ac:dyDescent="0.25">
      <c r="A870" s="9" t="s">
        <v>7621</v>
      </c>
      <c r="B870" s="9" t="s">
        <v>4943</v>
      </c>
      <c r="C870" s="11">
        <v>1237</v>
      </c>
      <c r="D870" s="11" t="s">
        <v>4664</v>
      </c>
      <c r="E870" s="11">
        <v>890</v>
      </c>
      <c r="F870" s="13">
        <v>5000</v>
      </c>
      <c r="G870" s="14" t="s">
        <v>2190</v>
      </c>
      <c r="H870" s="9" t="s">
        <v>2229</v>
      </c>
      <c r="I870" s="9"/>
      <c r="J870" s="9"/>
      <c r="K870" s="11" t="s">
        <v>0</v>
      </c>
      <c r="L870" s="252">
        <v>1510</v>
      </c>
      <c r="M870" s="21">
        <v>1</v>
      </c>
      <c r="N870" s="21">
        <v>0.2</v>
      </c>
      <c r="P870" s="11" t="s">
        <v>4167</v>
      </c>
      <c r="Q870" s="11"/>
      <c r="S870" s="21">
        <f>IF(P870='Menu tendina'!A$5,0,IF(P870='Menu tendina'!A$4,'4. Telecom lire'!N870/2,IF(P870='Menu tendina'!A$3,'4. Telecom lire'!N870,IF(P870='Menu tendina'!A$2,'4. Telecom lire'!M870,0))))</f>
        <v>1</v>
      </c>
    </row>
    <row r="871" spans="1:19" x14ac:dyDescent="0.25">
      <c r="A871" s="9" t="s">
        <v>7621</v>
      </c>
      <c r="B871" s="9" t="s">
        <v>4943</v>
      </c>
      <c r="C871" s="11">
        <v>1238</v>
      </c>
      <c r="D871" s="11" t="s">
        <v>4665</v>
      </c>
      <c r="E871" s="11">
        <v>909</v>
      </c>
      <c r="F871" s="13">
        <v>2000</v>
      </c>
      <c r="G871" s="14" t="s">
        <v>2190</v>
      </c>
      <c r="H871" s="9" t="s">
        <v>2230</v>
      </c>
      <c r="I871" s="9"/>
      <c r="J871" s="9"/>
      <c r="K871" s="11" t="s">
        <v>0</v>
      </c>
      <c r="L871" s="252">
        <v>45</v>
      </c>
      <c r="M871" s="21">
        <v>1.3</v>
      </c>
      <c r="N871" s="21">
        <v>0.9</v>
      </c>
      <c r="P871" s="11" t="s">
        <v>4167</v>
      </c>
      <c r="Q871" s="11"/>
      <c r="S871" s="21">
        <f>IF(P871='Menu tendina'!A$5,0,IF(P871='Menu tendina'!A$4,'4. Telecom lire'!N871/2,IF(P871='Menu tendina'!A$3,'4. Telecom lire'!N871,IF(P871='Menu tendina'!A$2,'4. Telecom lire'!M871,0))))</f>
        <v>1.3</v>
      </c>
    </row>
    <row r="872" spans="1:19" x14ac:dyDescent="0.25">
      <c r="A872" s="9" t="s">
        <v>7621</v>
      </c>
      <c r="B872" s="9" t="s">
        <v>4943</v>
      </c>
      <c r="C872" s="11">
        <v>1239</v>
      </c>
      <c r="D872" s="11" t="s">
        <v>4666</v>
      </c>
      <c r="E872" s="11">
        <v>910</v>
      </c>
      <c r="F872" s="13">
        <v>10000</v>
      </c>
      <c r="G872" s="14" t="s">
        <v>2190</v>
      </c>
      <c r="H872" s="9" t="s">
        <v>2230</v>
      </c>
      <c r="I872" s="9"/>
      <c r="J872" s="9"/>
      <c r="K872" s="11" t="s">
        <v>0</v>
      </c>
      <c r="L872" s="252">
        <v>40</v>
      </c>
      <c r="M872" s="21">
        <v>1.3</v>
      </c>
      <c r="N872" s="21">
        <v>0.9</v>
      </c>
      <c r="P872" s="11" t="s">
        <v>4167</v>
      </c>
      <c r="Q872" s="11"/>
      <c r="S872" s="21">
        <f>IF(P872='Menu tendina'!A$5,0,IF(P872='Menu tendina'!A$4,'4. Telecom lire'!N872/2,IF(P872='Menu tendina'!A$3,'4. Telecom lire'!N872,IF(P872='Menu tendina'!A$2,'4. Telecom lire'!M872,0))))</f>
        <v>1.3</v>
      </c>
    </row>
    <row r="873" spans="1:19" x14ac:dyDescent="0.25">
      <c r="A873" s="9" t="s">
        <v>7621</v>
      </c>
      <c r="B873" s="9" t="s">
        <v>4943</v>
      </c>
      <c r="C873" s="11">
        <v>1240</v>
      </c>
      <c r="D873" s="11" t="s">
        <v>4667</v>
      </c>
      <c r="E873" s="11">
        <v>891</v>
      </c>
      <c r="F873" s="13">
        <v>5000</v>
      </c>
      <c r="G873" s="14" t="s">
        <v>2190</v>
      </c>
      <c r="H873" s="9" t="s">
        <v>2232</v>
      </c>
      <c r="I873" s="9"/>
      <c r="J873" s="9"/>
      <c r="K873" s="11" t="s">
        <v>0</v>
      </c>
      <c r="L873" s="252">
        <v>55</v>
      </c>
      <c r="M873" s="21">
        <v>1.7</v>
      </c>
      <c r="N873" s="21">
        <v>1.2</v>
      </c>
      <c r="P873" s="11" t="s">
        <v>4167</v>
      </c>
      <c r="Q873" s="11"/>
      <c r="S873" s="21">
        <f>IF(P873='Menu tendina'!A$5,0,IF(P873='Menu tendina'!A$4,'4. Telecom lire'!N873/2,IF(P873='Menu tendina'!A$3,'4. Telecom lire'!N873,IF(P873='Menu tendina'!A$2,'4. Telecom lire'!M873,0))))</f>
        <v>1.7</v>
      </c>
    </row>
    <row r="874" spans="1:19" x14ac:dyDescent="0.25">
      <c r="A874" s="9" t="s">
        <v>7621</v>
      </c>
      <c r="B874" s="9" t="s">
        <v>4943</v>
      </c>
      <c r="C874" s="11">
        <v>1241</v>
      </c>
      <c r="D874" s="11" t="s">
        <v>4668</v>
      </c>
      <c r="E874" s="11">
        <v>892</v>
      </c>
      <c r="F874" s="13">
        <v>5000</v>
      </c>
      <c r="G874" s="14" t="s">
        <v>2190</v>
      </c>
      <c r="H874" s="9" t="s">
        <v>2234</v>
      </c>
      <c r="I874" s="9"/>
      <c r="J874" s="9"/>
      <c r="K874" s="11" t="s">
        <v>0</v>
      </c>
      <c r="L874" s="252">
        <v>55</v>
      </c>
      <c r="M874" s="21">
        <v>1.7</v>
      </c>
      <c r="N874" s="21">
        <v>1.2</v>
      </c>
      <c r="P874" s="11" t="s">
        <v>4167</v>
      </c>
      <c r="Q874" s="11"/>
      <c r="S874" s="21">
        <f>IF(P874='Menu tendina'!A$5,0,IF(P874='Menu tendina'!A$4,'4. Telecom lire'!N874/2,IF(P874='Menu tendina'!A$3,'4. Telecom lire'!N874,IF(P874='Menu tendina'!A$2,'4. Telecom lire'!M874,0))))</f>
        <v>1.7</v>
      </c>
    </row>
    <row r="875" spans="1:19" x14ac:dyDescent="0.25">
      <c r="A875" s="9" t="s">
        <v>7621</v>
      </c>
      <c r="B875" s="9" t="s">
        <v>4943</v>
      </c>
      <c r="C875" s="11">
        <v>1242</v>
      </c>
      <c r="D875" s="11" t="s">
        <v>4669</v>
      </c>
      <c r="E875" s="11">
        <v>893</v>
      </c>
      <c r="F875" s="13">
        <v>10000</v>
      </c>
      <c r="G875" s="14" t="s">
        <v>2190</v>
      </c>
      <c r="H875" s="9" t="s">
        <v>2235</v>
      </c>
      <c r="I875" s="9"/>
      <c r="J875" s="9"/>
      <c r="K875" s="11" t="s">
        <v>0</v>
      </c>
      <c r="L875" s="252">
        <v>55</v>
      </c>
      <c r="M875" s="21">
        <v>1.7</v>
      </c>
      <c r="N875" s="21">
        <v>1.2</v>
      </c>
      <c r="P875" s="11" t="s">
        <v>4167</v>
      </c>
      <c r="Q875" s="11"/>
      <c r="S875" s="21">
        <f>IF(P875='Menu tendina'!A$5,0,IF(P875='Menu tendina'!A$4,'4. Telecom lire'!N875/2,IF(P875='Menu tendina'!A$3,'4. Telecom lire'!N875,IF(P875='Menu tendina'!A$2,'4. Telecom lire'!M875,0))))</f>
        <v>1.7</v>
      </c>
    </row>
    <row r="876" spans="1:19" x14ac:dyDescent="0.25">
      <c r="A876" s="9" t="s">
        <v>7621</v>
      </c>
      <c r="B876" s="9" t="s">
        <v>4943</v>
      </c>
      <c r="C876" s="11">
        <v>1243</v>
      </c>
      <c r="D876" s="11" t="s">
        <v>4670</v>
      </c>
      <c r="E876" s="11">
        <v>894</v>
      </c>
      <c r="F876" s="13">
        <v>10000</v>
      </c>
      <c r="G876" s="14" t="s">
        <v>2190</v>
      </c>
      <c r="H876" s="9" t="s">
        <v>2236</v>
      </c>
      <c r="I876" s="9"/>
      <c r="J876" s="9"/>
      <c r="K876" s="11" t="s">
        <v>0</v>
      </c>
      <c r="L876" s="252">
        <v>55</v>
      </c>
      <c r="M876" s="21">
        <v>1.7</v>
      </c>
      <c r="N876" s="21">
        <v>1.2</v>
      </c>
      <c r="P876" s="11" t="s">
        <v>4167</v>
      </c>
      <c r="Q876" s="11"/>
      <c r="S876" s="21">
        <f>IF(P876='Menu tendina'!A$5,0,IF(P876='Menu tendina'!A$4,'4. Telecom lire'!N876/2,IF(P876='Menu tendina'!A$3,'4. Telecom lire'!N876,IF(P876='Menu tendina'!A$2,'4. Telecom lire'!M876,0))))</f>
        <v>1.7</v>
      </c>
    </row>
    <row r="877" spans="1:19" x14ac:dyDescent="0.25">
      <c r="A877" s="9" t="s">
        <v>7621</v>
      </c>
      <c r="B877" s="9" t="s">
        <v>4943</v>
      </c>
      <c r="C877" s="11">
        <v>1244</v>
      </c>
      <c r="D877" s="11" t="s">
        <v>4671</v>
      </c>
      <c r="E877" s="11">
        <v>782</v>
      </c>
      <c r="F877" s="13">
        <v>10000</v>
      </c>
      <c r="G877" s="14" t="s">
        <v>2190</v>
      </c>
      <c r="H877" s="9" t="s">
        <v>2237</v>
      </c>
      <c r="I877" s="9"/>
      <c r="J877" s="9"/>
      <c r="K877" s="11" t="s">
        <v>0</v>
      </c>
      <c r="L877" s="252">
        <v>1010</v>
      </c>
      <c r="M877" s="21">
        <v>1.2</v>
      </c>
      <c r="N877" s="21">
        <v>0.2</v>
      </c>
      <c r="P877" s="11" t="s">
        <v>4167</v>
      </c>
      <c r="Q877" s="11"/>
      <c r="S877" s="21">
        <f>IF(P877='Menu tendina'!A$5,0,IF(P877='Menu tendina'!A$4,'4. Telecom lire'!N877/2,IF(P877='Menu tendina'!A$3,'4. Telecom lire'!N877,IF(P877='Menu tendina'!A$2,'4. Telecom lire'!M877,0))))</f>
        <v>1.2</v>
      </c>
    </row>
    <row r="878" spans="1:19" x14ac:dyDescent="0.25">
      <c r="A878" s="9" t="s">
        <v>7621</v>
      </c>
      <c r="B878" s="9" t="s">
        <v>4943</v>
      </c>
      <c r="C878" s="11">
        <v>1245</v>
      </c>
      <c r="D878" s="11" t="s">
        <v>4672</v>
      </c>
      <c r="E878" s="11">
        <v>911</v>
      </c>
      <c r="F878" s="13">
        <v>10000</v>
      </c>
      <c r="G878" s="14" t="s">
        <v>2190</v>
      </c>
      <c r="H878" s="9" t="s">
        <v>2238</v>
      </c>
      <c r="I878" s="9"/>
      <c r="J878" s="9"/>
      <c r="K878" s="11" t="s">
        <v>0</v>
      </c>
      <c r="L878" s="252">
        <v>1310</v>
      </c>
      <c r="M878" s="21">
        <v>1</v>
      </c>
      <c r="N878" s="21">
        <v>0.2</v>
      </c>
      <c r="P878" s="11" t="s">
        <v>4167</v>
      </c>
      <c r="Q878" s="11"/>
      <c r="S878" s="21">
        <f>IF(P878='Menu tendina'!A$5,0,IF(P878='Menu tendina'!A$4,'4. Telecom lire'!N878/2,IF(P878='Menu tendina'!A$3,'4. Telecom lire'!N878,IF(P878='Menu tendina'!A$2,'4. Telecom lire'!M878,0))))</f>
        <v>1</v>
      </c>
    </row>
    <row r="879" spans="1:19" x14ac:dyDescent="0.25">
      <c r="A879" s="9" t="s">
        <v>7621</v>
      </c>
      <c r="B879" s="9" t="s">
        <v>4943</v>
      </c>
      <c r="C879" s="11">
        <v>1246</v>
      </c>
      <c r="D879" s="11" t="s">
        <v>4673</v>
      </c>
      <c r="E879" s="11">
        <v>912</v>
      </c>
      <c r="F879" s="13">
        <v>5000</v>
      </c>
      <c r="G879" s="14" t="s">
        <v>2190</v>
      </c>
      <c r="H879" s="9" t="s">
        <v>2239</v>
      </c>
      <c r="I879" s="9"/>
      <c r="J879" s="9"/>
      <c r="K879" s="11" t="s">
        <v>0</v>
      </c>
      <c r="L879" s="252">
        <v>3005</v>
      </c>
      <c r="M879" s="21">
        <v>1.2</v>
      </c>
      <c r="N879" s="21">
        <v>0.2</v>
      </c>
      <c r="P879" s="11" t="s">
        <v>4167</v>
      </c>
      <c r="Q879" s="11"/>
      <c r="S879" s="21">
        <f>IF(P879='Menu tendina'!A$5,0,IF(P879='Menu tendina'!A$4,'4. Telecom lire'!N879/2,IF(P879='Menu tendina'!A$3,'4. Telecom lire'!N879,IF(P879='Menu tendina'!A$2,'4. Telecom lire'!M879,0))))</f>
        <v>1.2</v>
      </c>
    </row>
    <row r="880" spans="1:19" x14ac:dyDescent="0.25">
      <c r="A880" s="9" t="s">
        <v>7621</v>
      </c>
      <c r="B880" s="9" t="s">
        <v>4943</v>
      </c>
      <c r="C880" s="11">
        <v>1247</v>
      </c>
      <c r="D880" s="11" t="s">
        <v>4674</v>
      </c>
      <c r="E880" s="11">
        <v>913</v>
      </c>
      <c r="F880" s="13">
        <v>5000</v>
      </c>
      <c r="G880" s="14" t="s">
        <v>2190</v>
      </c>
      <c r="H880" s="9" t="s">
        <v>2239</v>
      </c>
      <c r="I880" s="9"/>
      <c r="J880" s="9"/>
      <c r="K880" s="11" t="s">
        <v>0</v>
      </c>
      <c r="L880" s="252">
        <v>2030</v>
      </c>
      <c r="M880" s="21">
        <v>1.2</v>
      </c>
      <c r="N880" s="21">
        <v>0.2</v>
      </c>
      <c r="P880" s="11" t="s">
        <v>4167</v>
      </c>
      <c r="Q880" s="11"/>
      <c r="S880" s="21">
        <f>IF(P880='Menu tendina'!A$5,0,IF(P880='Menu tendina'!A$4,'4. Telecom lire'!N880/2,IF(P880='Menu tendina'!A$3,'4. Telecom lire'!N880,IF(P880='Menu tendina'!A$2,'4. Telecom lire'!M880,0))))</f>
        <v>1.2</v>
      </c>
    </row>
    <row r="881" spans="1:19" x14ac:dyDescent="0.25">
      <c r="A881" s="9" t="s">
        <v>7621</v>
      </c>
      <c r="B881" s="9" t="s">
        <v>4943</v>
      </c>
      <c r="C881" s="11">
        <v>1248</v>
      </c>
      <c r="D881" s="11" t="s">
        <v>4675</v>
      </c>
      <c r="E881" s="11">
        <v>914</v>
      </c>
      <c r="F881" s="13">
        <v>5000</v>
      </c>
      <c r="G881" s="14" t="s">
        <v>2190</v>
      </c>
      <c r="H881" s="9" t="s">
        <v>2240</v>
      </c>
      <c r="I881" s="9"/>
      <c r="J881" s="9"/>
      <c r="K881" s="11" t="s">
        <v>0</v>
      </c>
      <c r="L881" s="252">
        <v>2875</v>
      </c>
      <c r="M881" s="21">
        <v>1.2</v>
      </c>
      <c r="N881" s="21">
        <v>0.2</v>
      </c>
      <c r="P881" s="11" t="s">
        <v>4167</v>
      </c>
      <c r="Q881" s="11"/>
      <c r="S881" s="21">
        <f>IF(P881='Menu tendina'!A$5,0,IF(P881='Menu tendina'!A$4,'4. Telecom lire'!N881/2,IF(P881='Menu tendina'!A$3,'4. Telecom lire'!N881,IF(P881='Menu tendina'!A$2,'4. Telecom lire'!M881,0))))</f>
        <v>1.2</v>
      </c>
    </row>
    <row r="882" spans="1:19" x14ac:dyDescent="0.25">
      <c r="A882" s="9" t="s">
        <v>7621</v>
      </c>
      <c r="B882" s="9" t="s">
        <v>4943</v>
      </c>
      <c r="C882" s="11">
        <v>1249</v>
      </c>
      <c r="D882" s="11" t="s">
        <v>4676</v>
      </c>
      <c r="E882" s="11">
        <v>915</v>
      </c>
      <c r="F882" s="13">
        <v>5000</v>
      </c>
      <c r="G882" s="14" t="s">
        <v>2190</v>
      </c>
      <c r="H882" s="9" t="s">
        <v>2241</v>
      </c>
      <c r="I882" s="9"/>
      <c r="J882" s="9"/>
      <c r="K882" s="11" t="s">
        <v>0</v>
      </c>
      <c r="L882" s="252">
        <v>130</v>
      </c>
      <c r="M882" s="21">
        <v>1.4</v>
      </c>
      <c r="N882" s="21">
        <v>0.6</v>
      </c>
      <c r="P882" s="11" t="s">
        <v>4167</v>
      </c>
      <c r="Q882" s="11"/>
      <c r="S882" s="21">
        <f>IF(P882='Menu tendina'!A$5,0,IF(P882='Menu tendina'!A$4,'4. Telecom lire'!N882/2,IF(P882='Menu tendina'!A$3,'4. Telecom lire'!N882,IF(P882='Menu tendina'!A$2,'4. Telecom lire'!M882,0))))</f>
        <v>1.4</v>
      </c>
    </row>
    <row r="883" spans="1:19" x14ac:dyDescent="0.25">
      <c r="A883" s="9" t="s">
        <v>7621</v>
      </c>
      <c r="B883" s="9" t="s">
        <v>4943</v>
      </c>
      <c r="C883" s="11">
        <v>1250</v>
      </c>
      <c r="D883" s="11" t="s">
        <v>4677</v>
      </c>
      <c r="E883" s="11">
        <v>872</v>
      </c>
      <c r="F883" s="13">
        <v>5000</v>
      </c>
      <c r="G883" s="14" t="s">
        <v>2190</v>
      </c>
      <c r="H883" s="9" t="s">
        <v>2242</v>
      </c>
      <c r="I883" s="9"/>
      <c r="J883" s="9"/>
      <c r="K883" s="11" t="s">
        <v>0</v>
      </c>
      <c r="L883" s="252">
        <v>55</v>
      </c>
      <c r="M883" s="21">
        <v>1.5</v>
      </c>
      <c r="N883" s="21">
        <v>1</v>
      </c>
      <c r="P883" s="11" t="s">
        <v>4167</v>
      </c>
      <c r="Q883" s="11"/>
      <c r="S883" s="21">
        <f>IF(P883='Menu tendina'!A$5,0,IF(P883='Menu tendina'!A$4,'4. Telecom lire'!N883/2,IF(P883='Menu tendina'!A$3,'4. Telecom lire'!N883,IF(P883='Menu tendina'!A$2,'4. Telecom lire'!M883,0))))</f>
        <v>1.5</v>
      </c>
    </row>
    <row r="884" spans="1:19" x14ac:dyDescent="0.25">
      <c r="A884" s="9" t="s">
        <v>7621</v>
      </c>
      <c r="B884" s="9" t="s">
        <v>4943</v>
      </c>
      <c r="C884" s="11">
        <v>1251</v>
      </c>
      <c r="D884" s="11" t="s">
        <v>4678</v>
      </c>
      <c r="E884" s="11">
        <v>873</v>
      </c>
      <c r="F884" s="13">
        <v>5000</v>
      </c>
      <c r="G884" s="14" t="s">
        <v>2190</v>
      </c>
      <c r="H884" s="9" t="s">
        <v>2244</v>
      </c>
      <c r="I884" s="9"/>
      <c r="J884" s="9"/>
      <c r="K884" s="11" t="s">
        <v>0</v>
      </c>
      <c r="L884" s="252">
        <v>55</v>
      </c>
      <c r="M884" s="21">
        <v>1.5</v>
      </c>
      <c r="N884" s="21">
        <v>1</v>
      </c>
      <c r="P884" s="11" t="s">
        <v>4167</v>
      </c>
      <c r="Q884" s="11"/>
      <c r="S884" s="21">
        <f>IF(P884='Menu tendina'!A$5,0,IF(P884='Menu tendina'!A$4,'4. Telecom lire'!N884/2,IF(P884='Menu tendina'!A$3,'4. Telecom lire'!N884,IF(P884='Menu tendina'!A$2,'4. Telecom lire'!M884,0))))</f>
        <v>1.5</v>
      </c>
    </row>
    <row r="885" spans="1:19" x14ac:dyDescent="0.25">
      <c r="A885" s="9" t="s">
        <v>7621</v>
      </c>
      <c r="B885" s="9" t="s">
        <v>4943</v>
      </c>
      <c r="C885" s="11">
        <v>1252</v>
      </c>
      <c r="D885" s="11" t="s">
        <v>4679</v>
      </c>
      <c r="E885" s="11">
        <v>874</v>
      </c>
      <c r="F885" s="13">
        <v>5000</v>
      </c>
      <c r="G885" s="14" t="s">
        <v>2190</v>
      </c>
      <c r="H885" s="9" t="s">
        <v>2245</v>
      </c>
      <c r="I885" s="9"/>
      <c r="J885" s="9"/>
      <c r="K885" s="11" t="s">
        <v>0</v>
      </c>
      <c r="L885" s="252">
        <v>55</v>
      </c>
      <c r="M885" s="21">
        <v>1.5</v>
      </c>
      <c r="N885" s="21">
        <v>1</v>
      </c>
      <c r="P885" s="11" t="s">
        <v>4167</v>
      </c>
      <c r="Q885" s="11"/>
      <c r="S885" s="21">
        <f>IF(P885='Menu tendina'!A$5,0,IF(P885='Menu tendina'!A$4,'4. Telecom lire'!N885/2,IF(P885='Menu tendina'!A$3,'4. Telecom lire'!N885,IF(P885='Menu tendina'!A$2,'4. Telecom lire'!M885,0))))</f>
        <v>1.5</v>
      </c>
    </row>
    <row r="886" spans="1:19" x14ac:dyDescent="0.25">
      <c r="A886" s="9" t="s">
        <v>7621</v>
      </c>
      <c r="B886" s="9" t="s">
        <v>4943</v>
      </c>
      <c r="C886" s="11">
        <v>1253</v>
      </c>
      <c r="D886" s="11" t="s">
        <v>4680</v>
      </c>
      <c r="E886" s="11">
        <v>875</v>
      </c>
      <c r="F886" s="13">
        <v>5000</v>
      </c>
      <c r="G886" s="14" t="s">
        <v>2190</v>
      </c>
      <c r="H886" s="9" t="s">
        <v>2246</v>
      </c>
      <c r="I886" s="9"/>
      <c r="J886" s="9"/>
      <c r="K886" s="11" t="s">
        <v>0</v>
      </c>
      <c r="L886" s="252">
        <v>55</v>
      </c>
      <c r="M886" s="21">
        <v>1.5</v>
      </c>
      <c r="N886" s="21">
        <v>1</v>
      </c>
      <c r="P886" s="11" t="s">
        <v>4167</v>
      </c>
      <c r="Q886" s="11"/>
      <c r="S886" s="21">
        <f>IF(P886='Menu tendina'!A$5,0,IF(P886='Menu tendina'!A$4,'4. Telecom lire'!N886/2,IF(P886='Menu tendina'!A$3,'4. Telecom lire'!N886,IF(P886='Menu tendina'!A$2,'4. Telecom lire'!M886,0))))</f>
        <v>1.5</v>
      </c>
    </row>
    <row r="887" spans="1:19" x14ac:dyDescent="0.25">
      <c r="A887" s="9" t="s">
        <v>7621</v>
      </c>
      <c r="B887" s="9" t="s">
        <v>4943</v>
      </c>
      <c r="C887" s="11">
        <v>1254</v>
      </c>
      <c r="D887" s="11" t="s">
        <v>4681</v>
      </c>
      <c r="E887" s="11">
        <v>876</v>
      </c>
      <c r="F887" s="13">
        <v>5000</v>
      </c>
      <c r="G887" s="14" t="s">
        <v>2190</v>
      </c>
      <c r="H887" s="9" t="s">
        <v>2247</v>
      </c>
      <c r="I887" s="9"/>
      <c r="J887" s="9"/>
      <c r="K887" s="11" t="s">
        <v>0</v>
      </c>
      <c r="L887" s="252">
        <v>55</v>
      </c>
      <c r="M887" s="21">
        <v>1.5</v>
      </c>
      <c r="N887" s="21">
        <v>1</v>
      </c>
      <c r="P887" s="11" t="s">
        <v>4167</v>
      </c>
      <c r="Q887" s="11"/>
      <c r="S887" s="21">
        <f>IF(P887='Menu tendina'!A$5,0,IF(P887='Menu tendina'!A$4,'4. Telecom lire'!N887/2,IF(P887='Menu tendina'!A$3,'4. Telecom lire'!N887,IF(P887='Menu tendina'!A$2,'4. Telecom lire'!M887,0))))</f>
        <v>1.5</v>
      </c>
    </row>
    <row r="888" spans="1:19" x14ac:dyDescent="0.25">
      <c r="A888" s="9" t="s">
        <v>7621</v>
      </c>
      <c r="B888" s="9" t="s">
        <v>4943</v>
      </c>
      <c r="C888" s="11">
        <v>1255</v>
      </c>
      <c r="D888" s="11" t="s">
        <v>4682</v>
      </c>
      <c r="E888" s="11">
        <v>877</v>
      </c>
      <c r="F888" s="13">
        <v>5000</v>
      </c>
      <c r="G888" s="14" t="s">
        <v>2190</v>
      </c>
      <c r="H888" s="9" t="s">
        <v>2248</v>
      </c>
      <c r="I888" s="9"/>
      <c r="J888" s="9"/>
      <c r="K888" s="11" t="s">
        <v>0</v>
      </c>
      <c r="L888" s="252">
        <v>55</v>
      </c>
      <c r="M888" s="21">
        <v>1.5</v>
      </c>
      <c r="N888" s="21">
        <v>1</v>
      </c>
      <c r="P888" s="11" t="s">
        <v>4167</v>
      </c>
      <c r="Q888" s="11"/>
      <c r="S888" s="21">
        <f>IF(P888='Menu tendina'!A$5,0,IF(P888='Menu tendina'!A$4,'4. Telecom lire'!N888/2,IF(P888='Menu tendina'!A$3,'4. Telecom lire'!N888,IF(P888='Menu tendina'!A$2,'4. Telecom lire'!M888,0))))</f>
        <v>1.5</v>
      </c>
    </row>
    <row r="889" spans="1:19" x14ac:dyDescent="0.25">
      <c r="A889" s="9" t="s">
        <v>7621</v>
      </c>
      <c r="B889" s="9" t="s">
        <v>4943</v>
      </c>
      <c r="C889" s="11">
        <v>1256</v>
      </c>
      <c r="D889" s="11" t="s">
        <v>4683</v>
      </c>
      <c r="E889" s="11">
        <v>878</v>
      </c>
      <c r="F889" s="13">
        <v>5000</v>
      </c>
      <c r="G889" s="14" t="s">
        <v>2190</v>
      </c>
      <c r="H889" s="9" t="s">
        <v>2249</v>
      </c>
      <c r="I889" s="9"/>
      <c r="J889" s="9"/>
      <c r="K889" s="11" t="s">
        <v>0</v>
      </c>
      <c r="L889" s="252">
        <v>55</v>
      </c>
      <c r="M889" s="21">
        <v>1.5</v>
      </c>
      <c r="N889" s="21">
        <v>1</v>
      </c>
      <c r="P889" s="11" t="s">
        <v>4167</v>
      </c>
      <c r="Q889" s="11"/>
      <c r="S889" s="21">
        <f>IF(P889='Menu tendina'!A$5,0,IF(P889='Menu tendina'!A$4,'4. Telecom lire'!N889/2,IF(P889='Menu tendina'!A$3,'4. Telecom lire'!N889,IF(P889='Menu tendina'!A$2,'4. Telecom lire'!M889,0))))</f>
        <v>1.5</v>
      </c>
    </row>
    <row r="890" spans="1:19" x14ac:dyDescent="0.25">
      <c r="A890" s="9" t="s">
        <v>7621</v>
      </c>
      <c r="B890" s="9" t="s">
        <v>4943</v>
      </c>
      <c r="C890" s="11">
        <v>1257</v>
      </c>
      <c r="D890" s="11" t="s">
        <v>4684</v>
      </c>
      <c r="E890" s="11">
        <v>879</v>
      </c>
      <c r="F890" s="13">
        <v>5000</v>
      </c>
      <c r="G890" s="14" t="s">
        <v>2190</v>
      </c>
      <c r="H890" s="9" t="s">
        <v>2250</v>
      </c>
      <c r="I890" s="9"/>
      <c r="J890" s="9"/>
      <c r="K890" s="11" t="s">
        <v>0</v>
      </c>
      <c r="L890" s="252">
        <v>55</v>
      </c>
      <c r="M890" s="21">
        <v>1.5</v>
      </c>
      <c r="N890" s="21">
        <v>1</v>
      </c>
      <c r="P890" s="11" t="s">
        <v>4167</v>
      </c>
      <c r="Q890" s="11"/>
      <c r="S890" s="21">
        <f>IF(P890='Menu tendina'!A$5,0,IF(P890='Menu tendina'!A$4,'4. Telecom lire'!N890/2,IF(P890='Menu tendina'!A$3,'4. Telecom lire'!N890,IF(P890='Menu tendina'!A$2,'4. Telecom lire'!M890,0))))</f>
        <v>1.5</v>
      </c>
    </row>
    <row r="891" spans="1:19" x14ac:dyDescent="0.25">
      <c r="A891" s="9" t="s">
        <v>7621</v>
      </c>
      <c r="B891" s="9" t="s">
        <v>4943</v>
      </c>
      <c r="C891" s="11">
        <v>1258</v>
      </c>
      <c r="D891" s="11" t="s">
        <v>4685</v>
      </c>
      <c r="E891" s="11">
        <v>895</v>
      </c>
      <c r="F891" s="13">
        <v>5000</v>
      </c>
      <c r="G891" s="14" t="s">
        <v>2190</v>
      </c>
      <c r="H891" s="9" t="s">
        <v>2251</v>
      </c>
      <c r="I891" s="9"/>
      <c r="J891" s="9"/>
      <c r="K891" s="11" t="s">
        <v>0</v>
      </c>
      <c r="L891" s="252">
        <v>2015</v>
      </c>
      <c r="M891" s="21">
        <v>1.3</v>
      </c>
      <c r="N891" s="21">
        <v>0.2</v>
      </c>
      <c r="P891" s="11" t="s">
        <v>4167</v>
      </c>
      <c r="Q891" s="11"/>
      <c r="S891" s="21">
        <f>IF(P891='Menu tendina'!A$5,0,IF(P891='Menu tendina'!A$4,'4. Telecom lire'!N891/2,IF(P891='Menu tendina'!A$3,'4. Telecom lire'!N891,IF(P891='Menu tendina'!A$2,'4. Telecom lire'!M891,0))))</f>
        <v>1.3</v>
      </c>
    </row>
    <row r="892" spans="1:19" x14ac:dyDescent="0.25">
      <c r="A892" s="15" t="s">
        <v>7621</v>
      </c>
      <c r="B892" s="15" t="s">
        <v>4943</v>
      </c>
      <c r="C892" s="16" t="s">
        <v>2252</v>
      </c>
      <c r="D892" s="16" t="s">
        <v>4686</v>
      </c>
      <c r="E892" s="16" t="s">
        <v>0</v>
      </c>
      <c r="F892" s="17">
        <v>5000</v>
      </c>
      <c r="G892" s="18" t="s">
        <v>2190</v>
      </c>
      <c r="H892" s="15" t="s">
        <v>2251</v>
      </c>
      <c r="I892" s="15"/>
      <c r="J892" s="15" t="s">
        <v>4977</v>
      </c>
      <c r="K892" s="16" t="s">
        <v>4074</v>
      </c>
      <c r="L892" s="253" t="s">
        <v>0</v>
      </c>
      <c r="M892" s="22">
        <v>40</v>
      </c>
      <c r="N892" s="22">
        <v>3</v>
      </c>
      <c r="P892" s="11" t="s">
        <v>4168</v>
      </c>
      <c r="Q892" s="11"/>
      <c r="S892" s="21">
        <f>IF(P892='Menu tendina'!A$5,0,IF(P892='Menu tendina'!A$4,'4. Telecom lire'!N892/2,IF(P892='Menu tendina'!A$3,'4. Telecom lire'!N892,IF(P892='Menu tendina'!A$2,'4. Telecom lire'!M892,0))))</f>
        <v>3</v>
      </c>
    </row>
    <row r="893" spans="1:19" x14ac:dyDescent="0.25">
      <c r="A893" s="15" t="s">
        <v>7621</v>
      </c>
      <c r="B893" s="15" t="s">
        <v>4943</v>
      </c>
      <c r="C893" s="16" t="s">
        <v>2253</v>
      </c>
      <c r="D893" s="16" t="s">
        <v>0</v>
      </c>
      <c r="E893" s="16" t="s">
        <v>0</v>
      </c>
      <c r="F893" s="17">
        <v>5000</v>
      </c>
      <c r="G893" s="18" t="s">
        <v>2190</v>
      </c>
      <c r="H893" s="15" t="s">
        <v>2251</v>
      </c>
      <c r="I893" s="15"/>
      <c r="J893" s="15" t="s">
        <v>4978</v>
      </c>
      <c r="K893" s="16" t="s">
        <v>4074</v>
      </c>
      <c r="L893" s="253">
        <v>0</v>
      </c>
      <c r="M893" s="22">
        <v>3</v>
      </c>
      <c r="N893" s="22">
        <v>1.5</v>
      </c>
      <c r="P893" s="11" t="s">
        <v>4170</v>
      </c>
      <c r="Q893" s="11"/>
      <c r="S893" s="21">
        <f>IF(P893='Menu tendina'!A$5,0,IF(P893='Menu tendina'!A$4,'4. Telecom lire'!N893/2,IF(P893='Menu tendina'!A$3,'4. Telecom lire'!N893,IF(P893='Menu tendina'!A$2,'4. Telecom lire'!M893,0))))</f>
        <v>0</v>
      </c>
    </row>
    <row r="894" spans="1:19" x14ac:dyDescent="0.25">
      <c r="A894" s="15" t="s">
        <v>7621</v>
      </c>
      <c r="B894" s="15" t="s">
        <v>4943</v>
      </c>
      <c r="C894" s="16" t="s">
        <v>2254</v>
      </c>
      <c r="D894" s="16" t="s">
        <v>0</v>
      </c>
      <c r="E894" s="16" t="s">
        <v>0</v>
      </c>
      <c r="F894" s="17">
        <v>5000</v>
      </c>
      <c r="G894" s="18" t="s">
        <v>2190</v>
      </c>
      <c r="H894" s="15" t="s">
        <v>2251</v>
      </c>
      <c r="I894" s="15"/>
      <c r="J894" s="15" t="s">
        <v>4979</v>
      </c>
      <c r="K894" s="16" t="s">
        <v>4074</v>
      </c>
      <c r="L894" s="253">
        <v>0</v>
      </c>
      <c r="M894" s="22" t="s">
        <v>8</v>
      </c>
      <c r="N894" s="22" t="s">
        <v>8</v>
      </c>
      <c r="P894" s="11" t="s">
        <v>4170</v>
      </c>
      <c r="Q894" s="11"/>
      <c r="S894" s="21">
        <f>IF(P894='Menu tendina'!A$5,0,IF(P894='Menu tendina'!A$4,'4. Telecom lire'!N894/2,IF(P894='Menu tendina'!A$3,'4. Telecom lire'!N894,IF(P894='Menu tendina'!A$2,'4. Telecom lire'!M894,0))))</f>
        <v>0</v>
      </c>
    </row>
    <row r="895" spans="1:19" x14ac:dyDescent="0.25">
      <c r="A895" s="15" t="s">
        <v>7621</v>
      </c>
      <c r="B895" s="15" t="s">
        <v>4943</v>
      </c>
      <c r="C895" s="16" t="s">
        <v>2255</v>
      </c>
      <c r="D895" s="16" t="s">
        <v>0</v>
      </c>
      <c r="E895" s="16" t="s">
        <v>0</v>
      </c>
      <c r="F895" s="17">
        <v>5000</v>
      </c>
      <c r="G895" s="18" t="s">
        <v>2190</v>
      </c>
      <c r="H895" s="15" t="s">
        <v>2251</v>
      </c>
      <c r="I895" s="15"/>
      <c r="J895" s="15" t="s">
        <v>4980</v>
      </c>
      <c r="K895" s="16" t="s">
        <v>4074</v>
      </c>
      <c r="L895" s="253">
        <v>0</v>
      </c>
      <c r="M895" s="22">
        <v>50</v>
      </c>
      <c r="N895" s="22">
        <v>30</v>
      </c>
      <c r="P895" s="11" t="s">
        <v>4170</v>
      </c>
      <c r="Q895" s="11"/>
      <c r="S895" s="21">
        <f>IF(P895='Menu tendina'!A$5,0,IF(P895='Menu tendina'!A$4,'4. Telecom lire'!N895/2,IF(P895='Menu tendina'!A$3,'4. Telecom lire'!N895,IF(P895='Menu tendina'!A$2,'4. Telecom lire'!M895,0))))</f>
        <v>0</v>
      </c>
    </row>
    <row r="896" spans="1:19" x14ac:dyDescent="0.25">
      <c r="A896" s="9" t="s">
        <v>7621</v>
      </c>
      <c r="B896" s="9" t="s">
        <v>4943</v>
      </c>
      <c r="C896" s="11">
        <v>1259</v>
      </c>
      <c r="D896" s="11" t="s">
        <v>4687</v>
      </c>
      <c r="E896" s="11">
        <v>896</v>
      </c>
      <c r="F896" s="13">
        <v>5000</v>
      </c>
      <c r="G896" s="14" t="s">
        <v>2190</v>
      </c>
      <c r="H896" s="9" t="s">
        <v>2256</v>
      </c>
      <c r="I896" s="9"/>
      <c r="J896" s="9"/>
      <c r="K896" s="11" t="s">
        <v>0</v>
      </c>
      <c r="L896" s="252">
        <v>2015</v>
      </c>
      <c r="M896" s="21">
        <v>1</v>
      </c>
      <c r="N896" s="21">
        <v>0.2</v>
      </c>
      <c r="P896" s="11" t="s">
        <v>4167</v>
      </c>
      <c r="Q896" s="11"/>
      <c r="S896" s="21">
        <f>IF(P896='Menu tendina'!A$5,0,IF(P896='Menu tendina'!A$4,'4. Telecom lire'!N896/2,IF(P896='Menu tendina'!A$3,'4. Telecom lire'!N896,IF(P896='Menu tendina'!A$2,'4. Telecom lire'!M896,0))))</f>
        <v>1</v>
      </c>
    </row>
    <row r="897" spans="1:19" x14ac:dyDescent="0.25">
      <c r="A897" s="15" t="s">
        <v>7621</v>
      </c>
      <c r="B897" s="15" t="s">
        <v>4943</v>
      </c>
      <c r="C897" s="16" t="s">
        <v>2257</v>
      </c>
      <c r="D897" s="16" t="s">
        <v>0</v>
      </c>
      <c r="E897" s="16" t="s">
        <v>0</v>
      </c>
      <c r="F897" s="17">
        <v>5000</v>
      </c>
      <c r="G897" s="18" t="s">
        <v>2190</v>
      </c>
      <c r="H897" s="15" t="s">
        <v>2256</v>
      </c>
      <c r="I897" s="15"/>
      <c r="J897" s="15" t="s">
        <v>4978</v>
      </c>
      <c r="K897" s="16" t="s">
        <v>4074</v>
      </c>
      <c r="L897" s="253">
        <v>0</v>
      </c>
      <c r="M897" s="22">
        <v>3</v>
      </c>
      <c r="N897" s="22">
        <v>1.5</v>
      </c>
      <c r="P897" s="11" t="s">
        <v>4170</v>
      </c>
      <c r="Q897" s="11"/>
      <c r="S897" s="21">
        <f>IF(P897='Menu tendina'!A$5,0,IF(P897='Menu tendina'!A$4,'4. Telecom lire'!N897/2,IF(P897='Menu tendina'!A$3,'4. Telecom lire'!N897,IF(P897='Menu tendina'!A$2,'4. Telecom lire'!M897,0))))</f>
        <v>0</v>
      </c>
    </row>
    <row r="898" spans="1:19" x14ac:dyDescent="0.25">
      <c r="A898" s="15" t="s">
        <v>7621</v>
      </c>
      <c r="B898" s="15" t="s">
        <v>4943</v>
      </c>
      <c r="C898" s="16" t="s">
        <v>2258</v>
      </c>
      <c r="D898" s="16" t="s">
        <v>0</v>
      </c>
      <c r="E898" s="16" t="s">
        <v>0</v>
      </c>
      <c r="F898" s="17">
        <v>5000</v>
      </c>
      <c r="G898" s="18" t="s">
        <v>2190</v>
      </c>
      <c r="H898" s="15" t="s">
        <v>2256</v>
      </c>
      <c r="I898" s="15"/>
      <c r="J898" s="15" t="s">
        <v>4979</v>
      </c>
      <c r="K898" s="16" t="s">
        <v>4074</v>
      </c>
      <c r="L898" s="253">
        <v>0</v>
      </c>
      <c r="M898" s="22" t="s">
        <v>8</v>
      </c>
      <c r="N898" s="22" t="s">
        <v>8</v>
      </c>
      <c r="P898" s="11" t="s">
        <v>4170</v>
      </c>
      <c r="Q898" s="11"/>
      <c r="S898" s="21">
        <f>IF(P898='Menu tendina'!A$5,0,IF(P898='Menu tendina'!A$4,'4. Telecom lire'!N898/2,IF(P898='Menu tendina'!A$3,'4. Telecom lire'!N898,IF(P898='Menu tendina'!A$2,'4. Telecom lire'!M898,0))))</f>
        <v>0</v>
      </c>
    </row>
    <row r="899" spans="1:19" x14ac:dyDescent="0.25">
      <c r="A899" s="15" t="s">
        <v>7621</v>
      </c>
      <c r="B899" s="15" t="s">
        <v>4943</v>
      </c>
      <c r="C899" s="16" t="s">
        <v>2259</v>
      </c>
      <c r="D899" s="16" t="s">
        <v>0</v>
      </c>
      <c r="E899" s="16" t="s">
        <v>0</v>
      </c>
      <c r="F899" s="17">
        <v>5000</v>
      </c>
      <c r="G899" s="18" t="s">
        <v>2190</v>
      </c>
      <c r="H899" s="15" t="s">
        <v>2256</v>
      </c>
      <c r="I899" s="15"/>
      <c r="J899" s="15" t="s">
        <v>4980</v>
      </c>
      <c r="K899" s="16" t="s">
        <v>4074</v>
      </c>
      <c r="L899" s="253">
        <v>0</v>
      </c>
      <c r="M899" s="22">
        <v>50</v>
      </c>
      <c r="N899" s="22">
        <v>30</v>
      </c>
      <c r="P899" s="11" t="s">
        <v>4170</v>
      </c>
      <c r="Q899" s="11"/>
      <c r="S899" s="21">
        <f>IF(P899='Menu tendina'!A$5,0,IF(P899='Menu tendina'!A$4,'4. Telecom lire'!N899/2,IF(P899='Menu tendina'!A$3,'4. Telecom lire'!N899,IF(P899='Menu tendina'!A$2,'4. Telecom lire'!M899,0))))</f>
        <v>0</v>
      </c>
    </row>
    <row r="900" spans="1:19" x14ac:dyDescent="0.25">
      <c r="A900" s="9" t="s">
        <v>7621</v>
      </c>
      <c r="B900" s="9" t="s">
        <v>4943</v>
      </c>
      <c r="C900" s="11">
        <v>1260</v>
      </c>
      <c r="D900" s="11" t="s">
        <v>4688</v>
      </c>
      <c r="E900" s="11">
        <v>897</v>
      </c>
      <c r="F900" s="13">
        <v>5000</v>
      </c>
      <c r="G900" s="14" t="s">
        <v>2190</v>
      </c>
      <c r="H900" s="9" t="s">
        <v>2260</v>
      </c>
      <c r="I900" s="9"/>
      <c r="J900" s="9"/>
      <c r="K900" s="11" t="s">
        <v>0</v>
      </c>
      <c r="L900" s="252">
        <v>2015</v>
      </c>
      <c r="M900" s="21">
        <v>1</v>
      </c>
      <c r="N900" s="21">
        <v>0.2</v>
      </c>
      <c r="P900" s="11" t="s">
        <v>4167</v>
      </c>
      <c r="Q900" s="11"/>
      <c r="S900" s="21">
        <f>IF(P900='Menu tendina'!A$5,0,IF(P900='Menu tendina'!A$4,'4. Telecom lire'!N900/2,IF(P900='Menu tendina'!A$3,'4. Telecom lire'!N900,IF(P900='Menu tendina'!A$2,'4. Telecom lire'!M900,0))))</f>
        <v>1</v>
      </c>
    </row>
    <row r="901" spans="1:19" x14ac:dyDescent="0.25">
      <c r="A901" s="15" t="s">
        <v>7621</v>
      </c>
      <c r="B901" s="15" t="s">
        <v>4943</v>
      </c>
      <c r="C901" s="16" t="s">
        <v>2261</v>
      </c>
      <c r="D901" s="16" t="s">
        <v>0</v>
      </c>
      <c r="E901" s="16" t="s">
        <v>0</v>
      </c>
      <c r="F901" s="17">
        <v>5000</v>
      </c>
      <c r="G901" s="18" t="s">
        <v>2190</v>
      </c>
      <c r="H901" s="15" t="s">
        <v>2260</v>
      </c>
      <c r="I901" s="15"/>
      <c r="J901" s="15" t="s">
        <v>4978</v>
      </c>
      <c r="K901" s="16" t="s">
        <v>4074</v>
      </c>
      <c r="L901" s="253">
        <v>0</v>
      </c>
      <c r="M901" s="22">
        <v>3</v>
      </c>
      <c r="N901" s="22">
        <v>1.5</v>
      </c>
      <c r="P901" s="11" t="s">
        <v>4170</v>
      </c>
      <c r="Q901" s="11"/>
      <c r="S901" s="21">
        <f>IF(P901='Menu tendina'!A$5,0,IF(P901='Menu tendina'!A$4,'4. Telecom lire'!N901/2,IF(P901='Menu tendina'!A$3,'4. Telecom lire'!N901,IF(P901='Menu tendina'!A$2,'4. Telecom lire'!M901,0))))</f>
        <v>0</v>
      </c>
    </row>
    <row r="902" spans="1:19" x14ac:dyDescent="0.25">
      <c r="A902" s="15" t="s">
        <v>7621</v>
      </c>
      <c r="B902" s="15" t="s">
        <v>4943</v>
      </c>
      <c r="C902" s="16" t="s">
        <v>2262</v>
      </c>
      <c r="D902" s="16" t="s">
        <v>0</v>
      </c>
      <c r="E902" s="16" t="s">
        <v>0</v>
      </c>
      <c r="F902" s="17">
        <v>5000</v>
      </c>
      <c r="G902" s="18" t="s">
        <v>2190</v>
      </c>
      <c r="H902" s="15" t="s">
        <v>2260</v>
      </c>
      <c r="I902" s="15"/>
      <c r="J902" s="15" t="s">
        <v>4979</v>
      </c>
      <c r="K902" s="16" t="s">
        <v>4074</v>
      </c>
      <c r="L902" s="253">
        <v>0</v>
      </c>
      <c r="M902" s="22" t="s">
        <v>8</v>
      </c>
      <c r="N902" s="22" t="s">
        <v>8</v>
      </c>
      <c r="P902" s="11" t="s">
        <v>4170</v>
      </c>
      <c r="Q902" s="11"/>
      <c r="S902" s="21">
        <f>IF(P902='Menu tendina'!A$5,0,IF(P902='Menu tendina'!A$4,'4. Telecom lire'!N902/2,IF(P902='Menu tendina'!A$3,'4. Telecom lire'!N902,IF(P902='Menu tendina'!A$2,'4. Telecom lire'!M902,0))))</f>
        <v>0</v>
      </c>
    </row>
    <row r="903" spans="1:19" x14ac:dyDescent="0.25">
      <c r="A903" s="15" t="s">
        <v>7621</v>
      </c>
      <c r="B903" s="15" t="s">
        <v>4943</v>
      </c>
      <c r="C903" s="16" t="s">
        <v>2263</v>
      </c>
      <c r="D903" s="16" t="s">
        <v>0</v>
      </c>
      <c r="E903" s="16" t="s">
        <v>0</v>
      </c>
      <c r="F903" s="17">
        <v>5000</v>
      </c>
      <c r="G903" s="18" t="s">
        <v>2190</v>
      </c>
      <c r="H903" s="15" t="s">
        <v>2260</v>
      </c>
      <c r="I903" s="15"/>
      <c r="J903" s="15" t="s">
        <v>4980</v>
      </c>
      <c r="K903" s="16" t="s">
        <v>4074</v>
      </c>
      <c r="L903" s="253">
        <v>0</v>
      </c>
      <c r="M903" s="22">
        <v>50</v>
      </c>
      <c r="N903" s="22">
        <v>30</v>
      </c>
      <c r="P903" s="11" t="s">
        <v>4170</v>
      </c>
      <c r="Q903" s="11"/>
      <c r="S903" s="21">
        <f>IF(P903='Menu tendina'!A$5,0,IF(P903='Menu tendina'!A$4,'4. Telecom lire'!N903/2,IF(P903='Menu tendina'!A$3,'4. Telecom lire'!N903,IF(P903='Menu tendina'!A$2,'4. Telecom lire'!M903,0))))</f>
        <v>0</v>
      </c>
    </row>
    <row r="904" spans="1:19" x14ac:dyDescent="0.25">
      <c r="A904" s="9" t="s">
        <v>7621</v>
      </c>
      <c r="B904" s="9" t="s">
        <v>4943</v>
      </c>
      <c r="C904" s="11">
        <v>1261</v>
      </c>
      <c r="D904" s="11" t="s">
        <v>4689</v>
      </c>
      <c r="E904" s="11">
        <v>898</v>
      </c>
      <c r="F904" s="13">
        <v>5000</v>
      </c>
      <c r="G904" s="14" t="s">
        <v>2190</v>
      </c>
      <c r="H904" s="9" t="s">
        <v>2264</v>
      </c>
      <c r="I904" s="9"/>
      <c r="J904" s="9"/>
      <c r="K904" s="11" t="s">
        <v>0</v>
      </c>
      <c r="L904" s="252">
        <v>1950</v>
      </c>
      <c r="M904" s="21">
        <v>1</v>
      </c>
      <c r="N904" s="21">
        <v>0.2</v>
      </c>
      <c r="P904" s="11" t="s">
        <v>4167</v>
      </c>
      <c r="Q904" s="11"/>
      <c r="S904" s="21">
        <f>IF(P904='Menu tendina'!A$5,0,IF(P904='Menu tendina'!A$4,'4. Telecom lire'!N904/2,IF(P904='Menu tendina'!A$3,'4. Telecom lire'!N904,IF(P904='Menu tendina'!A$2,'4. Telecom lire'!M904,0))))</f>
        <v>1</v>
      </c>
    </row>
    <row r="905" spans="1:19" x14ac:dyDescent="0.25">
      <c r="A905" s="15" t="s">
        <v>7621</v>
      </c>
      <c r="B905" s="15" t="s">
        <v>4943</v>
      </c>
      <c r="C905" s="16" t="s">
        <v>2265</v>
      </c>
      <c r="D905" s="16" t="s">
        <v>0</v>
      </c>
      <c r="E905" s="16" t="s">
        <v>0</v>
      </c>
      <c r="F905" s="17">
        <v>5000</v>
      </c>
      <c r="G905" s="18" t="s">
        <v>2190</v>
      </c>
      <c r="H905" s="15" t="s">
        <v>2264</v>
      </c>
      <c r="I905" s="15"/>
      <c r="J905" s="15" t="s">
        <v>4978</v>
      </c>
      <c r="K905" s="16" t="s">
        <v>4074</v>
      </c>
      <c r="L905" s="253">
        <v>0</v>
      </c>
      <c r="M905" s="22">
        <v>3</v>
      </c>
      <c r="N905" s="22">
        <v>1.5</v>
      </c>
      <c r="P905" s="11" t="s">
        <v>4170</v>
      </c>
      <c r="Q905" s="11"/>
      <c r="S905" s="21">
        <f>IF(P905='Menu tendina'!A$5,0,IF(P905='Menu tendina'!A$4,'4. Telecom lire'!N905/2,IF(P905='Menu tendina'!A$3,'4. Telecom lire'!N905,IF(P905='Menu tendina'!A$2,'4. Telecom lire'!M905,0))))</f>
        <v>0</v>
      </c>
    </row>
    <row r="906" spans="1:19" x14ac:dyDescent="0.25">
      <c r="A906" s="15" t="s">
        <v>7621</v>
      </c>
      <c r="B906" s="15" t="s">
        <v>4943</v>
      </c>
      <c r="C906" s="16" t="s">
        <v>2266</v>
      </c>
      <c r="D906" s="16" t="s">
        <v>0</v>
      </c>
      <c r="E906" s="16" t="s">
        <v>0</v>
      </c>
      <c r="F906" s="17">
        <v>5000</v>
      </c>
      <c r="G906" s="18" t="s">
        <v>2190</v>
      </c>
      <c r="H906" s="15" t="s">
        <v>2264</v>
      </c>
      <c r="I906" s="15"/>
      <c r="J906" s="15" t="s">
        <v>4979</v>
      </c>
      <c r="K906" s="16" t="s">
        <v>4074</v>
      </c>
      <c r="L906" s="253">
        <v>0</v>
      </c>
      <c r="M906" s="22" t="s">
        <v>8</v>
      </c>
      <c r="N906" s="22" t="s">
        <v>8</v>
      </c>
      <c r="P906" s="11" t="s">
        <v>4170</v>
      </c>
      <c r="Q906" s="11"/>
      <c r="S906" s="21">
        <f>IF(P906='Menu tendina'!A$5,0,IF(P906='Menu tendina'!A$4,'4. Telecom lire'!N906/2,IF(P906='Menu tendina'!A$3,'4. Telecom lire'!N906,IF(P906='Menu tendina'!A$2,'4. Telecom lire'!M906,0))))</f>
        <v>0</v>
      </c>
    </row>
    <row r="907" spans="1:19" x14ac:dyDescent="0.25">
      <c r="A907" s="9" t="s">
        <v>7621</v>
      </c>
      <c r="B907" s="9" t="s">
        <v>4943</v>
      </c>
      <c r="C907" s="11">
        <v>1262</v>
      </c>
      <c r="D907" s="11" t="s">
        <v>4690</v>
      </c>
      <c r="E907" s="11">
        <v>847</v>
      </c>
      <c r="F907" s="13">
        <v>5000</v>
      </c>
      <c r="G907" s="14" t="s">
        <v>2190</v>
      </c>
      <c r="H907" s="9" t="s">
        <v>2182</v>
      </c>
      <c r="I907" s="9"/>
      <c r="J907" s="9"/>
      <c r="K907" s="11" t="s">
        <v>0</v>
      </c>
      <c r="L907" s="252">
        <v>70</v>
      </c>
      <c r="M907" s="21">
        <v>1.8</v>
      </c>
      <c r="N907" s="21">
        <v>1.3</v>
      </c>
      <c r="P907" s="11" t="s">
        <v>4167</v>
      </c>
      <c r="Q907" s="11"/>
      <c r="S907" s="21">
        <f>IF(P907='Menu tendina'!A$5,0,IF(P907='Menu tendina'!A$4,'4. Telecom lire'!N907/2,IF(P907='Menu tendina'!A$3,'4. Telecom lire'!N907,IF(P907='Menu tendina'!A$2,'4. Telecom lire'!M907,0))))</f>
        <v>1.8</v>
      </c>
    </row>
    <row r="908" spans="1:19" x14ac:dyDescent="0.25">
      <c r="A908" s="9" t="s">
        <v>7621</v>
      </c>
      <c r="B908" s="9" t="s">
        <v>4943</v>
      </c>
      <c r="C908" s="11">
        <v>1263</v>
      </c>
      <c r="D908" s="11" t="s">
        <v>4691</v>
      </c>
      <c r="E908" s="11">
        <v>848</v>
      </c>
      <c r="F908" s="13">
        <v>5000</v>
      </c>
      <c r="G908" s="14" t="s">
        <v>2190</v>
      </c>
      <c r="H908" s="9" t="s">
        <v>2182</v>
      </c>
      <c r="I908" s="9"/>
      <c r="J908" s="9"/>
      <c r="K908" s="11" t="s">
        <v>0</v>
      </c>
      <c r="L908" s="252">
        <v>70</v>
      </c>
      <c r="M908" s="21">
        <v>1.8</v>
      </c>
      <c r="N908" s="21">
        <v>1.3</v>
      </c>
      <c r="P908" s="11" t="s">
        <v>4167</v>
      </c>
      <c r="Q908" s="11"/>
      <c r="S908" s="21">
        <f>IF(P908='Menu tendina'!A$5,0,IF(P908='Menu tendina'!A$4,'4. Telecom lire'!N908/2,IF(P908='Menu tendina'!A$3,'4. Telecom lire'!N908,IF(P908='Menu tendina'!A$2,'4. Telecom lire'!M908,0))))</f>
        <v>1.8</v>
      </c>
    </row>
    <row r="909" spans="1:19" x14ac:dyDescent="0.25">
      <c r="A909" s="9" t="s">
        <v>7621</v>
      </c>
      <c r="B909" s="9" t="s">
        <v>4943</v>
      </c>
      <c r="C909" s="11">
        <v>1264</v>
      </c>
      <c r="D909" s="11" t="s">
        <v>4692</v>
      </c>
      <c r="E909" s="11">
        <v>835</v>
      </c>
      <c r="F909" s="13">
        <v>5000</v>
      </c>
      <c r="G909" s="14" t="s">
        <v>2190</v>
      </c>
      <c r="H909" s="9" t="s">
        <v>2267</v>
      </c>
      <c r="I909" s="9"/>
      <c r="J909" s="9"/>
      <c r="K909" s="11" t="s">
        <v>0</v>
      </c>
      <c r="L909" s="252">
        <v>70</v>
      </c>
      <c r="M909" s="21">
        <v>2.5</v>
      </c>
      <c r="N909" s="21">
        <v>1.6</v>
      </c>
      <c r="P909" s="11" t="s">
        <v>4167</v>
      </c>
      <c r="Q909" s="11"/>
      <c r="S909" s="21">
        <f>IF(P909='Menu tendina'!A$5,0,IF(P909='Menu tendina'!A$4,'4. Telecom lire'!N909/2,IF(P909='Menu tendina'!A$3,'4. Telecom lire'!N909,IF(P909='Menu tendina'!A$2,'4. Telecom lire'!M909,0))))</f>
        <v>2.5</v>
      </c>
    </row>
    <row r="910" spans="1:19" x14ac:dyDescent="0.25">
      <c r="A910" s="9" t="s">
        <v>7621</v>
      </c>
      <c r="B910" s="9" t="s">
        <v>4943</v>
      </c>
      <c r="C910" s="11">
        <v>1265</v>
      </c>
      <c r="D910" s="11" t="s">
        <v>4693</v>
      </c>
      <c r="E910" s="11">
        <v>836</v>
      </c>
      <c r="F910" s="13">
        <v>5000</v>
      </c>
      <c r="G910" s="14" t="s">
        <v>2190</v>
      </c>
      <c r="H910" s="9" t="s">
        <v>2186</v>
      </c>
      <c r="I910" s="9"/>
      <c r="J910" s="9"/>
      <c r="K910" s="11" t="s">
        <v>0</v>
      </c>
      <c r="L910" s="252">
        <v>70</v>
      </c>
      <c r="M910" s="21">
        <v>2.5</v>
      </c>
      <c r="N910" s="21">
        <v>1.6</v>
      </c>
      <c r="P910" s="11" t="s">
        <v>4167</v>
      </c>
      <c r="Q910" s="11"/>
      <c r="S910" s="21">
        <f>IF(P910='Menu tendina'!A$5,0,IF(P910='Menu tendina'!A$4,'4. Telecom lire'!N910/2,IF(P910='Menu tendina'!A$3,'4. Telecom lire'!N910,IF(P910='Menu tendina'!A$2,'4. Telecom lire'!M910,0))))</f>
        <v>2.5</v>
      </c>
    </row>
    <row r="911" spans="1:19" x14ac:dyDescent="0.25">
      <c r="A911" s="9" t="s">
        <v>7621</v>
      </c>
      <c r="B911" s="9" t="s">
        <v>4943</v>
      </c>
      <c r="C911" s="11">
        <v>1266</v>
      </c>
      <c r="D911" s="11" t="s">
        <v>4694</v>
      </c>
      <c r="E911" s="11">
        <v>958</v>
      </c>
      <c r="F911" s="13">
        <v>5000</v>
      </c>
      <c r="G911" s="14" t="s">
        <v>2190</v>
      </c>
      <c r="H911" s="9" t="s">
        <v>2268</v>
      </c>
      <c r="I911" s="9"/>
      <c r="J911" s="9"/>
      <c r="K911" s="11" t="s">
        <v>0</v>
      </c>
      <c r="L911" s="252">
        <v>3005</v>
      </c>
      <c r="M911" s="21">
        <v>1.3</v>
      </c>
      <c r="N911" s="21">
        <v>0.2</v>
      </c>
      <c r="P911" s="11" t="s">
        <v>4167</v>
      </c>
      <c r="Q911" s="11"/>
      <c r="S911" s="21">
        <f>IF(P911='Menu tendina'!A$5,0,IF(P911='Menu tendina'!A$4,'4. Telecom lire'!N911/2,IF(P911='Menu tendina'!A$3,'4. Telecom lire'!N911,IF(P911='Menu tendina'!A$2,'4. Telecom lire'!M911,0))))</f>
        <v>1.3</v>
      </c>
    </row>
    <row r="912" spans="1:19" x14ac:dyDescent="0.25">
      <c r="A912" s="9" t="s">
        <v>7621</v>
      </c>
      <c r="B912" s="9" t="s">
        <v>4943</v>
      </c>
      <c r="C912" s="11">
        <v>1267</v>
      </c>
      <c r="D912" s="11" t="s">
        <v>4695</v>
      </c>
      <c r="E912" s="11">
        <v>959</v>
      </c>
      <c r="F912" s="13">
        <v>5000</v>
      </c>
      <c r="G912" s="14" t="s">
        <v>2190</v>
      </c>
      <c r="H912" s="9" t="s">
        <v>2269</v>
      </c>
      <c r="I912" s="9"/>
      <c r="J912" s="9"/>
      <c r="K912" s="11" t="s">
        <v>0</v>
      </c>
      <c r="L912" s="252">
        <v>3005</v>
      </c>
      <c r="M912" s="21">
        <v>1.3</v>
      </c>
      <c r="N912" s="21">
        <v>0.2</v>
      </c>
      <c r="P912" s="11" t="s">
        <v>4167</v>
      </c>
      <c r="Q912" s="11"/>
      <c r="S912" s="21">
        <f>IF(P912='Menu tendina'!A$5,0,IF(P912='Menu tendina'!A$4,'4. Telecom lire'!N912/2,IF(P912='Menu tendina'!A$3,'4. Telecom lire'!N912,IF(P912='Menu tendina'!A$2,'4. Telecom lire'!M912,0))))</f>
        <v>1.3</v>
      </c>
    </row>
    <row r="913" spans="1:19" x14ac:dyDescent="0.25">
      <c r="A913" s="9" t="s">
        <v>7621</v>
      </c>
      <c r="B913" s="9" t="s">
        <v>4943</v>
      </c>
      <c r="C913" s="11">
        <v>1268</v>
      </c>
      <c r="D913" s="11" t="s">
        <v>4696</v>
      </c>
      <c r="E913" s="11">
        <v>960</v>
      </c>
      <c r="F913" s="13">
        <v>10000</v>
      </c>
      <c r="G913" s="14" t="s">
        <v>2190</v>
      </c>
      <c r="H913" s="9" t="s">
        <v>2270</v>
      </c>
      <c r="I913" s="9"/>
      <c r="J913" s="9"/>
      <c r="K913" s="11" t="s">
        <v>0</v>
      </c>
      <c r="L913" s="252">
        <v>2025</v>
      </c>
      <c r="M913" s="21">
        <v>1.3</v>
      </c>
      <c r="N913" s="21">
        <v>0.2</v>
      </c>
      <c r="P913" s="11" t="s">
        <v>4167</v>
      </c>
      <c r="Q913" s="11"/>
      <c r="S913" s="21">
        <f>IF(P913='Menu tendina'!A$5,0,IF(P913='Menu tendina'!A$4,'4. Telecom lire'!N913/2,IF(P913='Menu tendina'!A$3,'4. Telecom lire'!N913,IF(P913='Menu tendina'!A$2,'4. Telecom lire'!M913,0))))</f>
        <v>1.3</v>
      </c>
    </row>
    <row r="914" spans="1:19" x14ac:dyDescent="0.25">
      <c r="A914" s="9" t="s">
        <v>7621</v>
      </c>
      <c r="B914" s="9" t="s">
        <v>4943</v>
      </c>
      <c r="C914" s="11">
        <v>1269</v>
      </c>
      <c r="D914" s="11" t="s">
        <v>4697</v>
      </c>
      <c r="E914" s="11">
        <v>961</v>
      </c>
      <c r="F914" s="13">
        <v>5000</v>
      </c>
      <c r="G914" s="14" t="s">
        <v>2190</v>
      </c>
      <c r="H914" s="9" t="s">
        <v>2271</v>
      </c>
      <c r="I914" s="9"/>
      <c r="J914" s="9"/>
      <c r="K914" s="11" t="s">
        <v>0</v>
      </c>
      <c r="L914" s="252">
        <v>1835</v>
      </c>
      <c r="M914" s="21">
        <v>1.3</v>
      </c>
      <c r="N914" s="21">
        <v>0.2</v>
      </c>
      <c r="P914" s="11" t="s">
        <v>4167</v>
      </c>
      <c r="Q914" s="11"/>
      <c r="S914" s="21">
        <f>IF(P914='Menu tendina'!A$5,0,IF(P914='Menu tendina'!A$4,'4. Telecom lire'!N914/2,IF(P914='Menu tendina'!A$3,'4. Telecom lire'!N914,IF(P914='Menu tendina'!A$2,'4. Telecom lire'!M914,0))))</f>
        <v>1.3</v>
      </c>
    </row>
    <row r="915" spans="1:19" x14ac:dyDescent="0.25">
      <c r="A915" s="9" t="s">
        <v>7621</v>
      </c>
      <c r="B915" s="9" t="s">
        <v>4943</v>
      </c>
      <c r="C915" s="11">
        <v>1270</v>
      </c>
      <c r="D915" s="11" t="s">
        <v>4698</v>
      </c>
      <c r="E915" s="11">
        <v>962</v>
      </c>
      <c r="F915" s="13">
        <v>5000</v>
      </c>
      <c r="G915" s="14" t="s">
        <v>2190</v>
      </c>
      <c r="H915" s="9" t="s">
        <v>2272</v>
      </c>
      <c r="I915" s="9"/>
      <c r="J915" s="9"/>
      <c r="K915" s="11" t="s">
        <v>0</v>
      </c>
      <c r="L915" s="252">
        <v>2025</v>
      </c>
      <c r="M915" s="21">
        <v>1.3</v>
      </c>
      <c r="N915" s="21">
        <v>0.2</v>
      </c>
      <c r="P915" s="11" t="s">
        <v>4167</v>
      </c>
      <c r="Q915" s="11"/>
      <c r="S915" s="21">
        <f>IF(P915='Menu tendina'!A$5,0,IF(P915='Menu tendina'!A$4,'4. Telecom lire'!N915/2,IF(P915='Menu tendina'!A$3,'4. Telecom lire'!N915,IF(P915='Menu tendina'!A$2,'4. Telecom lire'!M915,0))))</f>
        <v>1.3</v>
      </c>
    </row>
    <row r="916" spans="1:19" x14ac:dyDescent="0.25">
      <c r="A916" s="9" t="s">
        <v>7621</v>
      </c>
      <c r="B916" s="9" t="s">
        <v>4943</v>
      </c>
      <c r="C916" s="11">
        <v>1271</v>
      </c>
      <c r="D916" s="11" t="s">
        <v>4699</v>
      </c>
      <c r="E916" s="11">
        <v>963</v>
      </c>
      <c r="F916" s="13">
        <v>10000</v>
      </c>
      <c r="G916" s="14" t="s">
        <v>2190</v>
      </c>
      <c r="H916" s="9" t="s">
        <v>2273</v>
      </c>
      <c r="I916" s="9"/>
      <c r="J916" s="9"/>
      <c r="K916" s="11" t="s">
        <v>0</v>
      </c>
      <c r="L916" s="252">
        <v>2010</v>
      </c>
      <c r="M916" s="21">
        <v>1.3</v>
      </c>
      <c r="N916" s="21">
        <v>0.2</v>
      </c>
      <c r="P916" s="11" t="s">
        <v>4167</v>
      </c>
      <c r="Q916" s="11"/>
      <c r="S916" s="21">
        <f>IF(P916='Menu tendina'!A$5,0,IF(P916='Menu tendina'!A$4,'4. Telecom lire'!N916/2,IF(P916='Menu tendina'!A$3,'4. Telecom lire'!N916,IF(P916='Menu tendina'!A$2,'4. Telecom lire'!M916,0))))</f>
        <v>1.3</v>
      </c>
    </row>
    <row r="917" spans="1:19" x14ac:dyDescent="0.25">
      <c r="A917" s="9" t="s">
        <v>7621</v>
      </c>
      <c r="B917" s="9" t="s">
        <v>4943</v>
      </c>
      <c r="C917" s="11">
        <v>1272</v>
      </c>
      <c r="D917" s="11" t="s">
        <v>4700</v>
      </c>
      <c r="E917" s="11">
        <v>964</v>
      </c>
      <c r="F917" s="13">
        <v>10000</v>
      </c>
      <c r="G917" s="14" t="s">
        <v>2190</v>
      </c>
      <c r="H917" s="9" t="s">
        <v>2274</v>
      </c>
      <c r="I917" s="9"/>
      <c r="J917" s="9"/>
      <c r="K917" s="11" t="s">
        <v>0</v>
      </c>
      <c r="L917" s="252">
        <v>1505</v>
      </c>
      <c r="M917" s="21">
        <v>1.3</v>
      </c>
      <c r="N917" s="21">
        <v>0.2</v>
      </c>
      <c r="P917" s="11" t="s">
        <v>4167</v>
      </c>
      <c r="Q917" s="11"/>
      <c r="S917" s="21">
        <f>IF(P917='Menu tendina'!A$5,0,IF(P917='Menu tendina'!A$4,'4. Telecom lire'!N917/2,IF(P917='Menu tendina'!A$3,'4. Telecom lire'!N917,IF(P917='Menu tendina'!A$2,'4. Telecom lire'!M917,0))))</f>
        <v>1.3</v>
      </c>
    </row>
    <row r="918" spans="1:19" x14ac:dyDescent="0.25">
      <c r="A918" s="9" t="s">
        <v>7621</v>
      </c>
      <c r="B918" s="9" t="s">
        <v>4943</v>
      </c>
      <c r="C918" s="11">
        <v>1273</v>
      </c>
      <c r="D918" s="11" t="s">
        <v>4701</v>
      </c>
      <c r="E918" s="11">
        <v>965</v>
      </c>
      <c r="F918" s="13">
        <v>10000</v>
      </c>
      <c r="G918" s="14" t="s">
        <v>2190</v>
      </c>
      <c r="H918" s="9" t="s">
        <v>2275</v>
      </c>
      <c r="I918" s="9"/>
      <c r="J918" s="9"/>
      <c r="K918" s="11" t="s">
        <v>0</v>
      </c>
      <c r="L918" s="252">
        <v>1014</v>
      </c>
      <c r="M918" s="21">
        <v>1.3</v>
      </c>
      <c r="N918" s="21">
        <v>0.2</v>
      </c>
      <c r="P918" s="11" t="s">
        <v>4167</v>
      </c>
      <c r="Q918" s="11"/>
      <c r="S918" s="21">
        <f>IF(P918='Menu tendina'!A$5,0,IF(P918='Menu tendina'!A$4,'4. Telecom lire'!N918/2,IF(P918='Menu tendina'!A$3,'4. Telecom lire'!N918,IF(P918='Menu tendina'!A$2,'4. Telecom lire'!M918,0))))</f>
        <v>1.3</v>
      </c>
    </row>
    <row r="919" spans="1:19" x14ac:dyDescent="0.25">
      <c r="A919" s="9" t="s">
        <v>7621</v>
      </c>
      <c r="B919" s="9" t="s">
        <v>4943</v>
      </c>
      <c r="C919" s="11">
        <v>1274</v>
      </c>
      <c r="D919" s="11" t="s">
        <v>4702</v>
      </c>
      <c r="E919" s="11">
        <v>916</v>
      </c>
      <c r="F919" s="13">
        <v>2000</v>
      </c>
      <c r="G919" s="14" t="s">
        <v>2190</v>
      </c>
      <c r="H919" s="9" t="s">
        <v>2276</v>
      </c>
      <c r="I919" s="9"/>
      <c r="J919" s="9"/>
      <c r="K919" s="11" t="s">
        <v>0</v>
      </c>
      <c r="L919" s="252">
        <v>130</v>
      </c>
      <c r="M919" s="21">
        <v>1.4</v>
      </c>
      <c r="N919" s="21">
        <v>0.6</v>
      </c>
      <c r="P919" s="11" t="s">
        <v>4167</v>
      </c>
      <c r="Q919" s="11"/>
      <c r="S919" s="21">
        <f>IF(P919='Menu tendina'!A$5,0,IF(P919='Menu tendina'!A$4,'4. Telecom lire'!N919/2,IF(P919='Menu tendina'!A$3,'4. Telecom lire'!N919,IF(P919='Menu tendina'!A$2,'4. Telecom lire'!M919,0))))</f>
        <v>1.4</v>
      </c>
    </row>
    <row r="920" spans="1:19" x14ac:dyDescent="0.25">
      <c r="A920" s="9" t="s">
        <v>7621</v>
      </c>
      <c r="B920" s="9" t="s">
        <v>4943</v>
      </c>
      <c r="C920" s="11">
        <v>1275</v>
      </c>
      <c r="D920" s="11" t="s">
        <v>4703</v>
      </c>
      <c r="E920" s="11">
        <v>806</v>
      </c>
      <c r="F920" s="13">
        <v>5000</v>
      </c>
      <c r="G920" s="14" t="s">
        <v>2190</v>
      </c>
      <c r="H920" s="9" t="s">
        <v>2208</v>
      </c>
      <c r="I920" s="9"/>
      <c r="J920" s="9"/>
      <c r="K920" s="11" t="s">
        <v>0</v>
      </c>
      <c r="L920" s="252">
        <v>3005</v>
      </c>
      <c r="M920" s="21">
        <v>1.3</v>
      </c>
      <c r="N920" s="21">
        <v>0.2</v>
      </c>
      <c r="P920" s="11" t="s">
        <v>4167</v>
      </c>
      <c r="Q920" s="11"/>
      <c r="S920" s="21">
        <f>IF(P920='Menu tendina'!A$5,0,IF(P920='Menu tendina'!A$4,'4. Telecom lire'!N920/2,IF(P920='Menu tendina'!A$3,'4. Telecom lire'!N920,IF(P920='Menu tendina'!A$2,'4. Telecom lire'!M920,0))))</f>
        <v>1.3</v>
      </c>
    </row>
    <row r="921" spans="1:19" x14ac:dyDescent="0.25">
      <c r="A921" s="9" t="s">
        <v>7621</v>
      </c>
      <c r="B921" s="9" t="s">
        <v>4943</v>
      </c>
      <c r="C921" s="11">
        <v>1276</v>
      </c>
      <c r="D921" s="11" t="s">
        <v>4704</v>
      </c>
      <c r="E921" s="11">
        <v>807</v>
      </c>
      <c r="F921" s="13">
        <v>10000</v>
      </c>
      <c r="G921" s="14" t="s">
        <v>2190</v>
      </c>
      <c r="H921" s="9" t="s">
        <v>2208</v>
      </c>
      <c r="I921" s="9"/>
      <c r="J921" s="9"/>
      <c r="K921" s="11" t="s">
        <v>0</v>
      </c>
      <c r="L921" s="252">
        <v>1756</v>
      </c>
      <c r="M921" s="21">
        <v>1.4</v>
      </c>
      <c r="N921" s="21">
        <v>0.2</v>
      </c>
      <c r="P921" s="11" t="s">
        <v>4167</v>
      </c>
      <c r="Q921" s="11"/>
      <c r="S921" s="21">
        <f>IF(P921='Menu tendina'!A$5,0,IF(P921='Menu tendina'!A$4,'4. Telecom lire'!N921/2,IF(P921='Menu tendina'!A$3,'4. Telecom lire'!N921,IF(P921='Menu tendina'!A$2,'4. Telecom lire'!M921,0))))</f>
        <v>1.4</v>
      </c>
    </row>
    <row r="922" spans="1:19" x14ac:dyDescent="0.25">
      <c r="A922" s="9" t="s">
        <v>7621</v>
      </c>
      <c r="B922" s="9" t="s">
        <v>4943</v>
      </c>
      <c r="C922" s="11">
        <v>1277</v>
      </c>
      <c r="D922" s="11" t="s">
        <v>4705</v>
      </c>
      <c r="E922" s="11">
        <v>917</v>
      </c>
      <c r="F922" s="13">
        <v>5000</v>
      </c>
      <c r="G922" s="14" t="s">
        <v>2190</v>
      </c>
      <c r="H922" s="9" t="s">
        <v>1083</v>
      </c>
      <c r="I922" s="9"/>
      <c r="J922" s="9"/>
      <c r="K922" s="11" t="s">
        <v>0</v>
      </c>
      <c r="L922" s="252">
        <v>40</v>
      </c>
      <c r="M922" s="21">
        <v>1.5</v>
      </c>
      <c r="N922" s="21">
        <v>0.9</v>
      </c>
      <c r="P922" s="11" t="s">
        <v>4167</v>
      </c>
      <c r="Q922" s="11"/>
      <c r="S922" s="21">
        <f>IF(P922='Menu tendina'!A$5,0,IF(P922='Menu tendina'!A$4,'4. Telecom lire'!N922/2,IF(P922='Menu tendina'!A$3,'4. Telecom lire'!N922,IF(P922='Menu tendina'!A$2,'4. Telecom lire'!M922,0))))</f>
        <v>1.5</v>
      </c>
    </row>
    <row r="923" spans="1:19" x14ac:dyDescent="0.25">
      <c r="A923" s="9" t="s">
        <v>7621</v>
      </c>
      <c r="B923" s="9" t="s">
        <v>4943</v>
      </c>
      <c r="C923" s="11">
        <v>1278</v>
      </c>
      <c r="D923" s="11" t="s">
        <v>4706</v>
      </c>
      <c r="E923" s="11">
        <v>918</v>
      </c>
      <c r="F923" s="13">
        <v>10000</v>
      </c>
      <c r="G923" s="14" t="s">
        <v>2190</v>
      </c>
      <c r="H923" s="9" t="s">
        <v>2279</v>
      </c>
      <c r="I923" s="9"/>
      <c r="J923" s="9"/>
      <c r="K923" s="11" t="s">
        <v>0</v>
      </c>
      <c r="L923" s="252">
        <v>110</v>
      </c>
      <c r="M923" s="21">
        <v>1.4</v>
      </c>
      <c r="N923" s="21">
        <v>0.6</v>
      </c>
      <c r="P923" s="11" t="s">
        <v>4167</v>
      </c>
      <c r="Q923" s="11"/>
      <c r="S923" s="21">
        <f>IF(P923='Menu tendina'!A$5,0,IF(P923='Menu tendina'!A$4,'4. Telecom lire'!N923/2,IF(P923='Menu tendina'!A$3,'4. Telecom lire'!N923,IF(P923='Menu tendina'!A$2,'4. Telecom lire'!M923,0))))</f>
        <v>1.4</v>
      </c>
    </row>
    <row r="924" spans="1:19" x14ac:dyDescent="0.25">
      <c r="A924" s="9" t="s">
        <v>7621</v>
      </c>
      <c r="B924" s="9" t="s">
        <v>4943</v>
      </c>
      <c r="C924" s="11">
        <v>1279</v>
      </c>
      <c r="D924" s="11" t="s">
        <v>4707</v>
      </c>
      <c r="E924" s="11">
        <v>919</v>
      </c>
      <c r="F924" s="13">
        <v>5000</v>
      </c>
      <c r="G924" s="14" t="s">
        <v>2190</v>
      </c>
      <c r="H924" s="9" t="s">
        <v>2280</v>
      </c>
      <c r="I924" s="9"/>
      <c r="J924" s="9"/>
      <c r="K924" s="11" t="s">
        <v>0</v>
      </c>
      <c r="L924" s="252">
        <v>35</v>
      </c>
      <c r="M924" s="21">
        <v>1.5</v>
      </c>
      <c r="N924" s="21">
        <v>0.9</v>
      </c>
      <c r="P924" s="11" t="s">
        <v>4167</v>
      </c>
      <c r="Q924" s="11"/>
      <c r="S924" s="21">
        <f>IF(P924='Menu tendina'!A$5,0,IF(P924='Menu tendina'!A$4,'4. Telecom lire'!N924/2,IF(P924='Menu tendina'!A$3,'4. Telecom lire'!N924,IF(P924='Menu tendina'!A$2,'4. Telecom lire'!M924,0))))</f>
        <v>1.5</v>
      </c>
    </row>
    <row r="925" spans="1:19" x14ac:dyDescent="0.25">
      <c r="A925" s="9" t="s">
        <v>7621</v>
      </c>
      <c r="B925" s="9" t="s">
        <v>4943</v>
      </c>
      <c r="C925" s="11">
        <v>1280</v>
      </c>
      <c r="D925" s="11" t="s">
        <v>4708</v>
      </c>
      <c r="E925" s="11">
        <v>920</v>
      </c>
      <c r="F925" s="13">
        <v>5000</v>
      </c>
      <c r="G925" s="14" t="s">
        <v>2190</v>
      </c>
      <c r="H925" s="9" t="s">
        <v>2282</v>
      </c>
      <c r="I925" s="9"/>
      <c r="J925" s="9"/>
      <c r="K925" s="11" t="s">
        <v>0</v>
      </c>
      <c r="L925" s="252">
        <v>2030</v>
      </c>
      <c r="M925" s="21">
        <v>1</v>
      </c>
      <c r="N925" s="21">
        <v>0.2</v>
      </c>
      <c r="P925" s="11" t="s">
        <v>4167</v>
      </c>
      <c r="Q925" s="11"/>
      <c r="S925" s="21">
        <f>IF(P925='Menu tendina'!A$5,0,IF(P925='Menu tendina'!A$4,'4. Telecom lire'!N925/2,IF(P925='Menu tendina'!A$3,'4. Telecom lire'!N925,IF(P925='Menu tendina'!A$2,'4. Telecom lire'!M925,0))))</f>
        <v>1</v>
      </c>
    </row>
    <row r="926" spans="1:19" x14ac:dyDescent="0.25">
      <c r="A926" s="9" t="s">
        <v>7621</v>
      </c>
      <c r="B926" s="9" t="s">
        <v>4943</v>
      </c>
      <c r="C926" s="11">
        <v>1281</v>
      </c>
      <c r="D926" s="11" t="s">
        <v>4709</v>
      </c>
      <c r="E926" s="11">
        <v>921</v>
      </c>
      <c r="F926" s="13">
        <v>5000</v>
      </c>
      <c r="G926" s="14" t="s">
        <v>2190</v>
      </c>
      <c r="H926" s="9" t="s">
        <v>2283</v>
      </c>
      <c r="I926" s="9"/>
      <c r="J926" s="9"/>
      <c r="K926" s="11" t="s">
        <v>0</v>
      </c>
      <c r="L926" s="252">
        <v>3005</v>
      </c>
      <c r="M926" s="21">
        <v>1</v>
      </c>
      <c r="N926" s="21">
        <v>0.2</v>
      </c>
      <c r="P926" s="11" t="s">
        <v>4167</v>
      </c>
      <c r="Q926" s="11"/>
      <c r="S926" s="21">
        <f>IF(P926='Menu tendina'!A$5,0,IF(P926='Menu tendina'!A$4,'4. Telecom lire'!N926/2,IF(P926='Menu tendina'!A$3,'4. Telecom lire'!N926,IF(P926='Menu tendina'!A$2,'4. Telecom lire'!M926,0))))</f>
        <v>1</v>
      </c>
    </row>
    <row r="927" spans="1:19" x14ac:dyDescent="0.25">
      <c r="A927" s="9" t="s">
        <v>7621</v>
      </c>
      <c r="B927" s="9" t="s">
        <v>4943</v>
      </c>
      <c r="C927" s="11">
        <v>1282</v>
      </c>
      <c r="D927" s="11" t="s">
        <v>4710</v>
      </c>
      <c r="E927" s="11">
        <v>922</v>
      </c>
      <c r="F927" s="13">
        <v>10000</v>
      </c>
      <c r="G927" s="14" t="s">
        <v>2190</v>
      </c>
      <c r="H927" s="9" t="s">
        <v>2284</v>
      </c>
      <c r="I927" s="9"/>
      <c r="J927" s="9"/>
      <c r="K927" s="11" t="s">
        <v>0</v>
      </c>
      <c r="L927" s="252">
        <v>210</v>
      </c>
      <c r="M927" s="21">
        <v>1.4</v>
      </c>
      <c r="N927" s="21">
        <v>0.6</v>
      </c>
      <c r="P927" s="11" t="s">
        <v>4167</v>
      </c>
      <c r="Q927" s="11"/>
      <c r="S927" s="21">
        <f>IF(P927='Menu tendina'!A$5,0,IF(P927='Menu tendina'!A$4,'4. Telecom lire'!N927/2,IF(P927='Menu tendina'!A$3,'4. Telecom lire'!N927,IF(P927='Menu tendina'!A$2,'4. Telecom lire'!M927,0))))</f>
        <v>1.4</v>
      </c>
    </row>
    <row r="928" spans="1:19" x14ac:dyDescent="0.25">
      <c r="A928" s="9" t="s">
        <v>7621</v>
      </c>
      <c r="B928" s="9" t="s">
        <v>4943</v>
      </c>
      <c r="C928" s="11">
        <v>1283</v>
      </c>
      <c r="D928" s="11" t="s">
        <v>4711</v>
      </c>
      <c r="E928" s="11">
        <v>923</v>
      </c>
      <c r="F928" s="13">
        <v>5000</v>
      </c>
      <c r="G928" s="14" t="s">
        <v>2190</v>
      </c>
      <c r="H928" s="9" t="s">
        <v>2285</v>
      </c>
      <c r="I928" s="9"/>
      <c r="J928" s="9"/>
      <c r="K928" s="11" t="s">
        <v>0</v>
      </c>
      <c r="L928" s="252">
        <v>40</v>
      </c>
      <c r="M928" s="21">
        <v>3</v>
      </c>
      <c r="N928" s="21">
        <v>1.2</v>
      </c>
      <c r="P928" s="11" t="s">
        <v>4167</v>
      </c>
      <c r="Q928" s="11"/>
      <c r="S928" s="21">
        <f>IF(P928='Menu tendina'!A$5,0,IF(P928='Menu tendina'!A$4,'4. Telecom lire'!N928/2,IF(P928='Menu tendina'!A$3,'4. Telecom lire'!N928,IF(P928='Menu tendina'!A$2,'4. Telecom lire'!M928,0))))</f>
        <v>3</v>
      </c>
    </row>
    <row r="929" spans="1:19" x14ac:dyDescent="0.25">
      <c r="A929" s="9" t="s">
        <v>7621</v>
      </c>
      <c r="B929" s="9" t="s">
        <v>4943</v>
      </c>
      <c r="C929" s="11">
        <v>1284</v>
      </c>
      <c r="D929" s="11" t="s">
        <v>4712</v>
      </c>
      <c r="E929" s="11">
        <v>924</v>
      </c>
      <c r="F929" s="13">
        <v>10000</v>
      </c>
      <c r="G929" s="14" t="s">
        <v>2190</v>
      </c>
      <c r="H929" s="9" t="s">
        <v>2286</v>
      </c>
      <c r="I929" s="9"/>
      <c r="J929" s="9"/>
      <c r="K929" s="11" t="s">
        <v>0</v>
      </c>
      <c r="L929" s="252">
        <v>340</v>
      </c>
      <c r="M929" s="21">
        <v>1.3</v>
      </c>
      <c r="N929" s="21">
        <v>0.4</v>
      </c>
      <c r="P929" s="11" t="s">
        <v>4167</v>
      </c>
      <c r="Q929" s="11"/>
      <c r="S929" s="21">
        <f>IF(P929='Menu tendina'!A$5,0,IF(P929='Menu tendina'!A$4,'4. Telecom lire'!N929/2,IF(P929='Menu tendina'!A$3,'4. Telecom lire'!N929,IF(P929='Menu tendina'!A$2,'4. Telecom lire'!M929,0))))</f>
        <v>1.3</v>
      </c>
    </row>
    <row r="930" spans="1:19" x14ac:dyDescent="0.25">
      <c r="A930" s="9" t="s">
        <v>7621</v>
      </c>
      <c r="B930" s="9" t="s">
        <v>4943</v>
      </c>
      <c r="C930" s="11">
        <v>1285</v>
      </c>
      <c r="D930" s="11" t="s">
        <v>4713</v>
      </c>
      <c r="E930" s="11">
        <v>812</v>
      </c>
      <c r="F930" s="13">
        <v>10000</v>
      </c>
      <c r="G930" s="14" t="s">
        <v>2190</v>
      </c>
      <c r="H930" s="9" t="s">
        <v>2287</v>
      </c>
      <c r="I930" s="9"/>
      <c r="J930" s="9"/>
      <c r="K930" s="11" t="s">
        <v>0</v>
      </c>
      <c r="L930" s="252">
        <v>1505</v>
      </c>
      <c r="M930" s="21">
        <v>1.2</v>
      </c>
      <c r="N930" s="21">
        <v>0.2</v>
      </c>
      <c r="P930" s="11" t="s">
        <v>4167</v>
      </c>
      <c r="Q930" s="11"/>
      <c r="S930" s="21">
        <f>IF(P930='Menu tendina'!A$5,0,IF(P930='Menu tendina'!A$4,'4. Telecom lire'!N930/2,IF(P930='Menu tendina'!A$3,'4. Telecom lire'!N930,IF(P930='Menu tendina'!A$2,'4. Telecom lire'!M930,0))))</f>
        <v>1.2</v>
      </c>
    </row>
    <row r="931" spans="1:19" x14ac:dyDescent="0.25">
      <c r="A931" s="9" t="s">
        <v>7621</v>
      </c>
      <c r="B931" s="9" t="s">
        <v>4943</v>
      </c>
      <c r="C931" s="11">
        <v>1286</v>
      </c>
      <c r="D931" s="11" t="s">
        <v>4714</v>
      </c>
      <c r="E931" s="11">
        <v>925</v>
      </c>
      <c r="F931" s="13">
        <v>10000</v>
      </c>
      <c r="G931" s="14" t="s">
        <v>2190</v>
      </c>
      <c r="H931" s="9" t="s">
        <v>2288</v>
      </c>
      <c r="I931" s="9"/>
      <c r="J931" s="9"/>
      <c r="K931" s="11" t="s">
        <v>0</v>
      </c>
      <c r="L931" s="252">
        <v>35</v>
      </c>
      <c r="M931" s="21">
        <v>1.5</v>
      </c>
      <c r="N931" s="21">
        <v>1</v>
      </c>
      <c r="P931" s="11" t="s">
        <v>4167</v>
      </c>
      <c r="Q931" s="11"/>
      <c r="S931" s="21">
        <f>IF(P931='Menu tendina'!A$5,0,IF(P931='Menu tendina'!A$4,'4. Telecom lire'!N931/2,IF(P931='Menu tendina'!A$3,'4. Telecom lire'!N931,IF(P931='Menu tendina'!A$2,'4. Telecom lire'!M931,0))))</f>
        <v>1.5</v>
      </c>
    </row>
    <row r="932" spans="1:19" x14ac:dyDescent="0.25">
      <c r="A932" s="9" t="s">
        <v>7621</v>
      </c>
      <c r="B932" s="9" t="s">
        <v>4943</v>
      </c>
      <c r="C932" s="11">
        <v>1287</v>
      </c>
      <c r="D932" s="11" t="s">
        <v>4715</v>
      </c>
      <c r="E932" s="11">
        <v>926</v>
      </c>
      <c r="F932" s="13">
        <v>5000</v>
      </c>
      <c r="G932" s="14" t="s">
        <v>2190</v>
      </c>
      <c r="H932" s="9" t="s">
        <v>2289</v>
      </c>
      <c r="I932" s="9"/>
      <c r="J932" s="9"/>
      <c r="K932" s="11" t="s">
        <v>0</v>
      </c>
      <c r="L932" s="252">
        <v>35</v>
      </c>
      <c r="M932" s="21">
        <v>1.5</v>
      </c>
      <c r="N932" s="21">
        <v>1</v>
      </c>
      <c r="P932" s="11" t="s">
        <v>4167</v>
      </c>
      <c r="Q932" s="11"/>
      <c r="S932" s="21">
        <f>IF(P932='Menu tendina'!A$5,0,IF(P932='Menu tendina'!A$4,'4. Telecom lire'!N932/2,IF(P932='Menu tendina'!A$3,'4. Telecom lire'!N932,IF(P932='Menu tendina'!A$2,'4. Telecom lire'!M932,0))))</f>
        <v>1.5</v>
      </c>
    </row>
    <row r="933" spans="1:19" x14ac:dyDescent="0.25">
      <c r="A933" s="9" t="s">
        <v>7621</v>
      </c>
      <c r="B933" s="9" t="s">
        <v>4943</v>
      </c>
      <c r="C933" s="11">
        <v>1288</v>
      </c>
      <c r="D933" s="11" t="s">
        <v>4716</v>
      </c>
      <c r="E933" s="11">
        <v>742</v>
      </c>
      <c r="F933" s="13">
        <v>5000</v>
      </c>
      <c r="G933" s="14" t="s">
        <v>2190</v>
      </c>
      <c r="H933" s="9" t="s">
        <v>2290</v>
      </c>
      <c r="I933" s="9"/>
      <c r="J933" s="9"/>
      <c r="K933" s="11" t="s">
        <v>0</v>
      </c>
      <c r="L933" s="252">
        <v>2025</v>
      </c>
      <c r="M933" s="21">
        <v>1.3</v>
      </c>
      <c r="N933" s="21">
        <v>0.2</v>
      </c>
      <c r="P933" s="11" t="s">
        <v>4167</v>
      </c>
      <c r="Q933" s="11"/>
      <c r="S933" s="21">
        <f>IF(P933='Menu tendina'!A$5,0,IF(P933='Menu tendina'!A$4,'4. Telecom lire'!N933/2,IF(P933='Menu tendina'!A$3,'4. Telecom lire'!N933,IF(P933='Menu tendina'!A$2,'4. Telecom lire'!M933,0))))</f>
        <v>1.3</v>
      </c>
    </row>
    <row r="934" spans="1:19" x14ac:dyDescent="0.25">
      <c r="A934" s="9" t="s">
        <v>7621</v>
      </c>
      <c r="B934" s="9" t="s">
        <v>4943</v>
      </c>
      <c r="C934" s="11">
        <v>1289</v>
      </c>
      <c r="D934" s="11" t="s">
        <v>4717</v>
      </c>
      <c r="E934" s="11">
        <v>927</v>
      </c>
      <c r="F934" s="13">
        <v>2000</v>
      </c>
      <c r="G934" s="14" t="s">
        <v>2190</v>
      </c>
      <c r="H934" s="9" t="s">
        <v>2291</v>
      </c>
      <c r="I934" s="9"/>
      <c r="J934" s="9"/>
      <c r="K934" s="11" t="s">
        <v>0</v>
      </c>
      <c r="L934" s="252">
        <v>35</v>
      </c>
      <c r="M934" s="21">
        <v>1.7</v>
      </c>
      <c r="N934" s="21">
        <v>1.2</v>
      </c>
      <c r="P934" s="11" t="s">
        <v>4167</v>
      </c>
      <c r="Q934" s="11"/>
      <c r="S934" s="21">
        <f>IF(P934='Menu tendina'!A$5,0,IF(P934='Menu tendina'!A$4,'4. Telecom lire'!N934/2,IF(P934='Menu tendina'!A$3,'4. Telecom lire'!N934,IF(P934='Menu tendina'!A$2,'4. Telecom lire'!M934,0))))</f>
        <v>1.7</v>
      </c>
    </row>
    <row r="935" spans="1:19" x14ac:dyDescent="0.25">
      <c r="A935" s="9" t="s">
        <v>7621</v>
      </c>
      <c r="B935" s="9" t="s">
        <v>4943</v>
      </c>
      <c r="C935" s="11">
        <v>1290</v>
      </c>
      <c r="D935" s="11" t="s">
        <v>4718</v>
      </c>
      <c r="E935" s="11">
        <v>928</v>
      </c>
      <c r="F935" s="13">
        <v>10000</v>
      </c>
      <c r="G935" s="14" t="s">
        <v>2190</v>
      </c>
      <c r="H935" s="9" t="s">
        <v>2291</v>
      </c>
      <c r="I935" s="9"/>
      <c r="J935" s="9"/>
      <c r="K935" s="11" t="s">
        <v>0</v>
      </c>
      <c r="L935" s="252">
        <v>35</v>
      </c>
      <c r="M935" s="21">
        <v>1.7</v>
      </c>
      <c r="N935" s="21">
        <v>1.2</v>
      </c>
      <c r="P935" s="11" t="s">
        <v>4167</v>
      </c>
      <c r="Q935" s="11"/>
      <c r="S935" s="21">
        <f>IF(P935='Menu tendina'!A$5,0,IF(P935='Menu tendina'!A$4,'4. Telecom lire'!N935/2,IF(P935='Menu tendina'!A$3,'4. Telecom lire'!N935,IF(P935='Menu tendina'!A$2,'4. Telecom lire'!M935,0))))</f>
        <v>1.7</v>
      </c>
    </row>
    <row r="936" spans="1:19" x14ac:dyDescent="0.25">
      <c r="A936" s="9" t="s">
        <v>7621</v>
      </c>
      <c r="B936" s="9" t="s">
        <v>4943</v>
      </c>
      <c r="C936" s="11">
        <v>1291</v>
      </c>
      <c r="D936" s="11" t="s">
        <v>4719</v>
      </c>
      <c r="E936" s="11">
        <v>929</v>
      </c>
      <c r="F936" s="13">
        <v>10000</v>
      </c>
      <c r="G936" s="14" t="s">
        <v>2190</v>
      </c>
      <c r="H936" s="9" t="s">
        <v>2293</v>
      </c>
      <c r="I936" s="9"/>
      <c r="J936" s="9"/>
      <c r="K936" s="11" t="s">
        <v>0</v>
      </c>
      <c r="L936" s="252">
        <v>535</v>
      </c>
      <c r="M936" s="21">
        <v>1.3</v>
      </c>
      <c r="N936" s="21">
        <v>0.4</v>
      </c>
      <c r="P936" s="11" t="s">
        <v>4167</v>
      </c>
      <c r="Q936" s="11"/>
      <c r="S936" s="21">
        <f>IF(P936='Menu tendina'!A$5,0,IF(P936='Menu tendina'!A$4,'4. Telecom lire'!N936/2,IF(P936='Menu tendina'!A$3,'4. Telecom lire'!N936,IF(P936='Menu tendina'!A$2,'4. Telecom lire'!M936,0))))</f>
        <v>1.3</v>
      </c>
    </row>
    <row r="937" spans="1:19" x14ac:dyDescent="0.25">
      <c r="A937" s="9" t="s">
        <v>7621</v>
      </c>
      <c r="B937" s="9" t="s">
        <v>4943</v>
      </c>
      <c r="C937" s="11">
        <v>1292</v>
      </c>
      <c r="D937" s="11" t="s">
        <v>4720</v>
      </c>
      <c r="E937" s="11">
        <v>930</v>
      </c>
      <c r="F937" s="13">
        <v>5000</v>
      </c>
      <c r="G937" s="14" t="s">
        <v>2190</v>
      </c>
      <c r="H937" s="9" t="s">
        <v>2294</v>
      </c>
      <c r="I937" s="9"/>
      <c r="J937" s="9"/>
      <c r="K937" s="11" t="s">
        <v>0</v>
      </c>
      <c r="L937" s="252">
        <v>1515</v>
      </c>
      <c r="M937" s="21">
        <v>1</v>
      </c>
      <c r="N937" s="21">
        <v>0.2</v>
      </c>
      <c r="P937" s="11" t="s">
        <v>4167</v>
      </c>
      <c r="Q937" s="11"/>
      <c r="S937" s="21">
        <f>IF(P937='Menu tendina'!A$5,0,IF(P937='Menu tendina'!A$4,'4. Telecom lire'!N937/2,IF(P937='Menu tendina'!A$3,'4. Telecom lire'!N937,IF(P937='Menu tendina'!A$2,'4. Telecom lire'!M937,0))))</f>
        <v>1</v>
      </c>
    </row>
    <row r="938" spans="1:19" x14ac:dyDescent="0.25">
      <c r="A938" s="9" t="s">
        <v>7621</v>
      </c>
      <c r="B938" s="9" t="s">
        <v>4943</v>
      </c>
      <c r="C938" s="11">
        <v>1293</v>
      </c>
      <c r="D938" s="11" t="s">
        <v>4721</v>
      </c>
      <c r="E938" s="11">
        <v>931</v>
      </c>
      <c r="F938" s="13">
        <v>5000</v>
      </c>
      <c r="G938" s="14" t="s">
        <v>2190</v>
      </c>
      <c r="H938" s="9" t="s">
        <v>2295</v>
      </c>
      <c r="I938" s="9"/>
      <c r="J938" s="9"/>
      <c r="K938" s="11" t="s">
        <v>0</v>
      </c>
      <c r="L938" s="252">
        <v>1515</v>
      </c>
      <c r="M938" s="21">
        <v>1.2</v>
      </c>
      <c r="N938" s="21">
        <v>0.2</v>
      </c>
      <c r="P938" s="11" t="s">
        <v>4167</v>
      </c>
      <c r="Q938" s="11"/>
      <c r="S938" s="21">
        <f>IF(P938='Menu tendina'!A$5,0,IF(P938='Menu tendina'!A$4,'4. Telecom lire'!N938/2,IF(P938='Menu tendina'!A$3,'4. Telecom lire'!N938,IF(P938='Menu tendina'!A$2,'4. Telecom lire'!M938,0))))</f>
        <v>1.2</v>
      </c>
    </row>
    <row r="939" spans="1:19" x14ac:dyDescent="0.25">
      <c r="A939" s="9" t="s">
        <v>7621</v>
      </c>
      <c r="B939" s="9" t="s">
        <v>4943</v>
      </c>
      <c r="C939" s="11">
        <v>1294</v>
      </c>
      <c r="D939" s="11" t="s">
        <v>4722</v>
      </c>
      <c r="E939" s="11">
        <v>932</v>
      </c>
      <c r="F939" s="13">
        <v>15000</v>
      </c>
      <c r="G939" s="14" t="s">
        <v>2190</v>
      </c>
      <c r="H939" s="9" t="s">
        <v>2297</v>
      </c>
      <c r="I939" s="9"/>
      <c r="J939" s="9"/>
      <c r="K939" s="11" t="s">
        <v>0</v>
      </c>
      <c r="L939" s="252">
        <v>2010</v>
      </c>
      <c r="M939" s="21">
        <v>1</v>
      </c>
      <c r="N939" s="21">
        <v>0.2</v>
      </c>
      <c r="P939" s="11" t="s">
        <v>4167</v>
      </c>
      <c r="Q939" s="11"/>
      <c r="S939" s="21">
        <f>IF(P939='Menu tendina'!A$5,0,IF(P939='Menu tendina'!A$4,'4. Telecom lire'!N939/2,IF(P939='Menu tendina'!A$3,'4. Telecom lire'!N939,IF(P939='Menu tendina'!A$2,'4. Telecom lire'!M939,0))))</f>
        <v>1</v>
      </c>
    </row>
    <row r="940" spans="1:19" x14ac:dyDescent="0.25">
      <c r="A940" s="9" t="s">
        <v>7621</v>
      </c>
      <c r="B940" s="9" t="s">
        <v>4943</v>
      </c>
      <c r="C940" s="11">
        <v>1295</v>
      </c>
      <c r="D940" s="11" t="s">
        <v>4723</v>
      </c>
      <c r="E940" s="11">
        <v>933</v>
      </c>
      <c r="F940" s="13">
        <v>10000</v>
      </c>
      <c r="G940" s="14" t="s">
        <v>2190</v>
      </c>
      <c r="H940" s="9" t="s">
        <v>2298</v>
      </c>
      <c r="I940" s="9"/>
      <c r="J940" s="9"/>
      <c r="K940" s="11" t="s">
        <v>0</v>
      </c>
      <c r="L940" s="252">
        <v>45</v>
      </c>
      <c r="M940" s="21">
        <v>1.5</v>
      </c>
      <c r="N940" s="21">
        <v>0.9</v>
      </c>
      <c r="P940" s="11" t="s">
        <v>4167</v>
      </c>
      <c r="Q940" s="11"/>
      <c r="S940" s="21">
        <f>IF(P940='Menu tendina'!A$5,0,IF(P940='Menu tendina'!A$4,'4. Telecom lire'!N940/2,IF(P940='Menu tendina'!A$3,'4. Telecom lire'!N940,IF(P940='Menu tendina'!A$2,'4. Telecom lire'!M940,0))))</f>
        <v>1.5</v>
      </c>
    </row>
    <row r="941" spans="1:19" x14ac:dyDescent="0.25">
      <c r="A941" s="9" t="s">
        <v>7621</v>
      </c>
      <c r="B941" s="9" t="s">
        <v>4943</v>
      </c>
      <c r="C941" s="11">
        <v>1296</v>
      </c>
      <c r="D941" s="11" t="s">
        <v>4724</v>
      </c>
      <c r="E941" s="11">
        <v>802</v>
      </c>
      <c r="F941" s="13">
        <v>10000</v>
      </c>
      <c r="G941" s="14" t="s">
        <v>2190</v>
      </c>
      <c r="H941" s="9" t="s">
        <v>2299</v>
      </c>
      <c r="I941" s="9"/>
      <c r="J941" s="9"/>
      <c r="K941" s="11" t="s">
        <v>0</v>
      </c>
      <c r="L941" s="252">
        <v>2025</v>
      </c>
      <c r="M941" s="21">
        <v>1.2</v>
      </c>
      <c r="N941" s="21">
        <v>0.2</v>
      </c>
      <c r="P941" s="11" t="s">
        <v>4167</v>
      </c>
      <c r="Q941" s="11"/>
      <c r="S941" s="21">
        <f>IF(P941='Menu tendina'!A$5,0,IF(P941='Menu tendina'!A$4,'4. Telecom lire'!N941/2,IF(P941='Menu tendina'!A$3,'4. Telecom lire'!N941,IF(P941='Menu tendina'!A$2,'4. Telecom lire'!M941,0))))</f>
        <v>1.2</v>
      </c>
    </row>
    <row r="942" spans="1:19" x14ac:dyDescent="0.25">
      <c r="A942" s="9" t="s">
        <v>7621</v>
      </c>
      <c r="B942" s="9" t="s">
        <v>4943</v>
      </c>
      <c r="C942" s="11">
        <v>1297</v>
      </c>
      <c r="D942" s="11" t="s">
        <v>4725</v>
      </c>
      <c r="E942" s="11">
        <v>824</v>
      </c>
      <c r="F942" s="13">
        <v>5000</v>
      </c>
      <c r="G942" s="14" t="s">
        <v>2190</v>
      </c>
      <c r="H942" s="9" t="s">
        <v>2300</v>
      </c>
      <c r="I942" s="9"/>
      <c r="J942" s="9"/>
      <c r="K942" s="11" t="s">
        <v>0</v>
      </c>
      <c r="L942" s="252">
        <v>6</v>
      </c>
      <c r="M942" s="21">
        <v>150</v>
      </c>
      <c r="N942" s="21">
        <v>85</v>
      </c>
      <c r="P942" s="11" t="s">
        <v>4167</v>
      </c>
      <c r="Q942" s="11"/>
      <c r="S942" s="21">
        <f>IF(P942='Menu tendina'!A$5,0,IF(P942='Menu tendina'!A$4,'4. Telecom lire'!N942/2,IF(P942='Menu tendina'!A$3,'4. Telecom lire'!N942,IF(P942='Menu tendina'!A$2,'4. Telecom lire'!M942,0))))</f>
        <v>150</v>
      </c>
    </row>
    <row r="943" spans="1:19" x14ac:dyDescent="0.25">
      <c r="A943" s="9" t="s">
        <v>7621</v>
      </c>
      <c r="B943" s="9" t="s">
        <v>4943</v>
      </c>
      <c r="C943" s="11">
        <v>1298</v>
      </c>
      <c r="D943" s="11" t="s">
        <v>4726</v>
      </c>
      <c r="E943" s="11">
        <v>934</v>
      </c>
      <c r="F943" s="13">
        <v>5000</v>
      </c>
      <c r="G943" s="14" t="s">
        <v>2190</v>
      </c>
      <c r="H943" s="9" t="s">
        <v>2301</v>
      </c>
      <c r="I943" s="9"/>
      <c r="J943" s="9"/>
      <c r="K943" s="11" t="s">
        <v>0</v>
      </c>
      <c r="L943" s="252">
        <v>40</v>
      </c>
      <c r="M943" s="21">
        <v>1.5</v>
      </c>
      <c r="N943" s="21">
        <v>1</v>
      </c>
      <c r="P943" s="11" t="s">
        <v>4167</v>
      </c>
      <c r="Q943" s="11"/>
      <c r="S943" s="21">
        <f>IF(P943='Menu tendina'!A$5,0,IF(P943='Menu tendina'!A$4,'4. Telecom lire'!N943/2,IF(P943='Menu tendina'!A$3,'4. Telecom lire'!N943,IF(P943='Menu tendina'!A$2,'4. Telecom lire'!M943,0))))</f>
        <v>1.5</v>
      </c>
    </row>
    <row r="944" spans="1:19" x14ac:dyDescent="0.25">
      <c r="A944" s="9" t="s">
        <v>7621</v>
      </c>
      <c r="B944" s="9" t="s">
        <v>4943</v>
      </c>
      <c r="C944" s="11">
        <v>1299</v>
      </c>
      <c r="D944" s="11" t="s">
        <v>4727</v>
      </c>
      <c r="E944" s="11">
        <v>935</v>
      </c>
      <c r="F944" s="13">
        <v>10000</v>
      </c>
      <c r="G944" s="14" t="s">
        <v>2190</v>
      </c>
      <c r="H944" s="9" t="s">
        <v>2301</v>
      </c>
      <c r="I944" s="9"/>
      <c r="J944" s="9"/>
      <c r="K944" s="11" t="s">
        <v>0</v>
      </c>
      <c r="L944" s="252">
        <v>40</v>
      </c>
      <c r="M944" s="21">
        <v>1.5</v>
      </c>
      <c r="N944" s="21">
        <v>1</v>
      </c>
      <c r="P944" s="11" t="s">
        <v>4167</v>
      </c>
      <c r="Q944" s="11"/>
      <c r="S944" s="21">
        <f>IF(P944='Menu tendina'!A$5,0,IF(P944='Menu tendina'!A$4,'4. Telecom lire'!N944/2,IF(P944='Menu tendina'!A$3,'4. Telecom lire'!N944,IF(P944='Menu tendina'!A$2,'4. Telecom lire'!M944,0))))</f>
        <v>1.5</v>
      </c>
    </row>
    <row r="945" spans="1:19" x14ac:dyDescent="0.25">
      <c r="A945" s="9" t="s">
        <v>7621</v>
      </c>
      <c r="B945" s="9" t="s">
        <v>4943</v>
      </c>
      <c r="C945" s="11">
        <v>1300</v>
      </c>
      <c r="D945" s="11" t="s">
        <v>4728</v>
      </c>
      <c r="E945" s="11">
        <v>849</v>
      </c>
      <c r="F945" s="13">
        <v>5000</v>
      </c>
      <c r="G945" s="14" t="s">
        <v>2190</v>
      </c>
      <c r="H945" s="9" t="s">
        <v>2182</v>
      </c>
      <c r="I945" s="9"/>
      <c r="J945" s="9"/>
      <c r="K945" s="11" t="s">
        <v>0</v>
      </c>
      <c r="L945" s="252">
        <v>70</v>
      </c>
      <c r="M945" s="21">
        <v>1.8</v>
      </c>
      <c r="N945" s="21">
        <v>1.3</v>
      </c>
      <c r="P945" s="11" t="s">
        <v>4167</v>
      </c>
      <c r="Q945" s="11"/>
      <c r="S945" s="21">
        <f>IF(P945='Menu tendina'!A$5,0,IF(P945='Menu tendina'!A$4,'4. Telecom lire'!N945/2,IF(P945='Menu tendina'!A$3,'4. Telecom lire'!N945,IF(P945='Menu tendina'!A$2,'4. Telecom lire'!M945,0))))</f>
        <v>1.8</v>
      </c>
    </row>
    <row r="946" spans="1:19" x14ac:dyDescent="0.25">
      <c r="A946" s="9" t="s">
        <v>7621</v>
      </c>
      <c r="B946" s="9" t="s">
        <v>4943</v>
      </c>
      <c r="C946" s="11">
        <v>1301</v>
      </c>
      <c r="D946" s="11" t="s">
        <v>4729</v>
      </c>
      <c r="E946" s="11">
        <v>850</v>
      </c>
      <c r="F946" s="13">
        <v>5000</v>
      </c>
      <c r="G946" s="14" t="s">
        <v>2190</v>
      </c>
      <c r="H946" s="9" t="s">
        <v>2182</v>
      </c>
      <c r="I946" s="9"/>
      <c r="J946" s="9"/>
      <c r="K946" s="11" t="s">
        <v>0</v>
      </c>
      <c r="L946" s="252">
        <v>70</v>
      </c>
      <c r="M946" s="21">
        <v>1.8</v>
      </c>
      <c r="N946" s="21">
        <v>1.3</v>
      </c>
      <c r="P946" s="11" t="s">
        <v>4167</v>
      </c>
      <c r="Q946" s="11"/>
      <c r="S946" s="21">
        <f>IF(P946='Menu tendina'!A$5,0,IF(P946='Menu tendina'!A$4,'4. Telecom lire'!N946/2,IF(P946='Menu tendina'!A$3,'4. Telecom lire'!N946,IF(P946='Menu tendina'!A$2,'4. Telecom lire'!M946,0))))</f>
        <v>1.8</v>
      </c>
    </row>
    <row r="947" spans="1:19" x14ac:dyDescent="0.25">
      <c r="A947" s="9" t="s">
        <v>7621</v>
      </c>
      <c r="B947" s="9" t="s">
        <v>4943</v>
      </c>
      <c r="C947" s="11">
        <v>1302</v>
      </c>
      <c r="D947" s="11" t="s">
        <v>4730</v>
      </c>
      <c r="E947" s="11">
        <v>837</v>
      </c>
      <c r="F947" s="13">
        <v>5000</v>
      </c>
      <c r="G947" s="14" t="s">
        <v>2190</v>
      </c>
      <c r="H947" s="9" t="s">
        <v>2186</v>
      </c>
      <c r="I947" s="9"/>
      <c r="J947" s="9"/>
      <c r="K947" s="11" t="s">
        <v>0</v>
      </c>
      <c r="L947" s="252">
        <v>70</v>
      </c>
      <c r="M947" s="21">
        <v>2.5</v>
      </c>
      <c r="N947" s="21">
        <v>1.6</v>
      </c>
      <c r="P947" s="11" t="s">
        <v>4167</v>
      </c>
      <c r="Q947" s="11"/>
      <c r="S947" s="21">
        <f>IF(P947='Menu tendina'!A$5,0,IF(P947='Menu tendina'!A$4,'4. Telecom lire'!N947/2,IF(P947='Menu tendina'!A$3,'4. Telecom lire'!N947,IF(P947='Menu tendina'!A$2,'4. Telecom lire'!M947,0))))</f>
        <v>2.5</v>
      </c>
    </row>
    <row r="948" spans="1:19" x14ac:dyDescent="0.25">
      <c r="A948" s="9" t="s">
        <v>7621</v>
      </c>
      <c r="B948" s="9" t="s">
        <v>4943</v>
      </c>
      <c r="C948" s="11">
        <v>1303</v>
      </c>
      <c r="D948" s="11" t="s">
        <v>4731</v>
      </c>
      <c r="E948" s="11">
        <v>838</v>
      </c>
      <c r="F948" s="13">
        <v>5000</v>
      </c>
      <c r="G948" s="14" t="s">
        <v>2190</v>
      </c>
      <c r="H948" s="9" t="s">
        <v>2184</v>
      </c>
      <c r="I948" s="9"/>
      <c r="J948" s="9"/>
      <c r="K948" s="11" t="s">
        <v>0</v>
      </c>
      <c r="L948" s="252">
        <v>70</v>
      </c>
      <c r="M948" s="21">
        <v>2.5</v>
      </c>
      <c r="N948" s="21">
        <v>1.6</v>
      </c>
      <c r="P948" s="11" t="s">
        <v>4167</v>
      </c>
      <c r="Q948" s="11"/>
      <c r="S948" s="21">
        <f>IF(P948='Menu tendina'!A$5,0,IF(P948='Menu tendina'!A$4,'4. Telecom lire'!N948/2,IF(P948='Menu tendina'!A$3,'4. Telecom lire'!N948,IF(P948='Menu tendina'!A$2,'4. Telecom lire'!M948,0))))</f>
        <v>2.5</v>
      </c>
    </row>
    <row r="949" spans="1:19" x14ac:dyDescent="0.25">
      <c r="A949" s="9" t="s">
        <v>7621</v>
      </c>
      <c r="B949" s="9" t="s">
        <v>4943</v>
      </c>
      <c r="C949" s="11">
        <v>1304</v>
      </c>
      <c r="D949" s="11" t="s">
        <v>4732</v>
      </c>
      <c r="E949" s="11">
        <v>880</v>
      </c>
      <c r="F949" s="13">
        <v>5000</v>
      </c>
      <c r="G949" s="14" t="s">
        <v>2190</v>
      </c>
      <c r="H949" s="9" t="s">
        <v>2303</v>
      </c>
      <c r="I949" s="9"/>
      <c r="J949" s="9"/>
      <c r="K949" s="11" t="s">
        <v>0</v>
      </c>
      <c r="L949" s="252">
        <v>55</v>
      </c>
      <c r="M949" s="21">
        <v>1.7</v>
      </c>
      <c r="N949" s="21">
        <v>1.1000000000000001</v>
      </c>
      <c r="P949" s="11" t="s">
        <v>4167</v>
      </c>
      <c r="Q949" s="11"/>
      <c r="S949" s="21">
        <f>IF(P949='Menu tendina'!A$5,0,IF(P949='Menu tendina'!A$4,'4. Telecom lire'!N949/2,IF(P949='Menu tendina'!A$3,'4. Telecom lire'!N949,IF(P949='Menu tendina'!A$2,'4. Telecom lire'!M949,0))))</f>
        <v>1.7</v>
      </c>
    </row>
    <row r="950" spans="1:19" x14ac:dyDescent="0.25">
      <c r="A950" s="9" t="s">
        <v>7621</v>
      </c>
      <c r="B950" s="9" t="s">
        <v>4943</v>
      </c>
      <c r="C950" s="11">
        <v>1305</v>
      </c>
      <c r="D950" s="11" t="s">
        <v>4733</v>
      </c>
      <c r="E950" s="11">
        <v>881</v>
      </c>
      <c r="F950" s="13">
        <v>5000</v>
      </c>
      <c r="G950" s="14" t="s">
        <v>2190</v>
      </c>
      <c r="H950" s="9" t="s">
        <v>2305</v>
      </c>
      <c r="I950" s="9"/>
      <c r="J950" s="9"/>
      <c r="K950" s="11" t="s">
        <v>0</v>
      </c>
      <c r="L950" s="252">
        <v>55</v>
      </c>
      <c r="M950" s="21">
        <v>1.7</v>
      </c>
      <c r="N950" s="21">
        <v>1.1000000000000001</v>
      </c>
      <c r="P950" s="11" t="s">
        <v>4167</v>
      </c>
      <c r="Q950" s="11"/>
      <c r="S950" s="21">
        <f>IF(P950='Menu tendina'!A$5,0,IF(P950='Menu tendina'!A$4,'4. Telecom lire'!N950/2,IF(P950='Menu tendina'!A$3,'4. Telecom lire'!N950,IF(P950='Menu tendina'!A$2,'4. Telecom lire'!M950,0))))</f>
        <v>1.7</v>
      </c>
    </row>
    <row r="951" spans="1:19" x14ac:dyDescent="0.25">
      <c r="A951" s="9" t="s">
        <v>7621</v>
      </c>
      <c r="B951" s="9" t="s">
        <v>4943</v>
      </c>
      <c r="C951" s="11">
        <v>1306</v>
      </c>
      <c r="D951" s="11" t="s">
        <v>4734</v>
      </c>
      <c r="E951" s="11">
        <v>882</v>
      </c>
      <c r="F951" s="13">
        <v>5000</v>
      </c>
      <c r="G951" s="14" t="s">
        <v>2190</v>
      </c>
      <c r="H951" s="9" t="s">
        <v>2306</v>
      </c>
      <c r="I951" s="9"/>
      <c r="J951" s="9"/>
      <c r="K951" s="11" t="s">
        <v>0</v>
      </c>
      <c r="L951" s="252">
        <v>55</v>
      </c>
      <c r="M951" s="21">
        <v>1.7</v>
      </c>
      <c r="N951" s="21">
        <v>1.1000000000000001</v>
      </c>
      <c r="P951" s="11" t="s">
        <v>4167</v>
      </c>
      <c r="Q951" s="11"/>
      <c r="S951" s="21">
        <f>IF(P951='Menu tendina'!A$5,0,IF(P951='Menu tendina'!A$4,'4. Telecom lire'!N951/2,IF(P951='Menu tendina'!A$3,'4. Telecom lire'!N951,IF(P951='Menu tendina'!A$2,'4. Telecom lire'!M951,0))))</f>
        <v>1.7</v>
      </c>
    </row>
    <row r="952" spans="1:19" x14ac:dyDescent="0.25">
      <c r="A952" s="9" t="s">
        <v>7621</v>
      </c>
      <c r="B952" s="9" t="s">
        <v>4943</v>
      </c>
      <c r="C952" s="11">
        <v>1307</v>
      </c>
      <c r="D952" s="11" t="s">
        <v>4735</v>
      </c>
      <c r="E952" s="11">
        <v>883</v>
      </c>
      <c r="F952" s="13">
        <v>5000</v>
      </c>
      <c r="G952" s="14" t="s">
        <v>2190</v>
      </c>
      <c r="H952" s="9" t="s">
        <v>2307</v>
      </c>
      <c r="I952" s="9"/>
      <c r="J952" s="9"/>
      <c r="K952" s="11" t="s">
        <v>0</v>
      </c>
      <c r="L952" s="252">
        <v>55</v>
      </c>
      <c r="M952" s="21">
        <v>1.7</v>
      </c>
      <c r="N952" s="21">
        <v>1.1000000000000001</v>
      </c>
      <c r="P952" s="11" t="s">
        <v>4167</v>
      </c>
      <c r="Q952" s="11"/>
      <c r="S952" s="21">
        <f>IF(P952='Menu tendina'!A$5,0,IF(P952='Menu tendina'!A$4,'4. Telecom lire'!N952/2,IF(P952='Menu tendina'!A$3,'4. Telecom lire'!N952,IF(P952='Menu tendina'!A$2,'4. Telecom lire'!M952,0))))</f>
        <v>1.7</v>
      </c>
    </row>
    <row r="953" spans="1:19" x14ac:dyDescent="0.25">
      <c r="A953" s="9" t="s">
        <v>7621</v>
      </c>
      <c r="B953" s="9" t="s">
        <v>4943</v>
      </c>
      <c r="C953" s="11">
        <v>1308</v>
      </c>
      <c r="D953" s="11" t="s">
        <v>4736</v>
      </c>
      <c r="E953" s="11">
        <v>884</v>
      </c>
      <c r="F953" s="13">
        <v>5000</v>
      </c>
      <c r="G953" s="14" t="s">
        <v>2190</v>
      </c>
      <c r="H953" s="9" t="s">
        <v>2308</v>
      </c>
      <c r="I953" s="9"/>
      <c r="J953" s="9"/>
      <c r="K953" s="11" t="s">
        <v>0</v>
      </c>
      <c r="L953" s="252">
        <v>55</v>
      </c>
      <c r="M953" s="21">
        <v>1.7</v>
      </c>
      <c r="N953" s="21">
        <v>1.1000000000000001</v>
      </c>
      <c r="P953" s="11" t="s">
        <v>4167</v>
      </c>
      <c r="Q953" s="11"/>
      <c r="S953" s="21">
        <f>IF(P953='Menu tendina'!A$5,0,IF(P953='Menu tendina'!A$4,'4. Telecom lire'!N953/2,IF(P953='Menu tendina'!A$3,'4. Telecom lire'!N953,IF(P953='Menu tendina'!A$2,'4. Telecom lire'!M953,0))))</f>
        <v>1.7</v>
      </c>
    </row>
    <row r="954" spans="1:19" x14ac:dyDescent="0.25">
      <c r="A954" s="9" t="s">
        <v>7621</v>
      </c>
      <c r="B954" s="9" t="s">
        <v>4943</v>
      </c>
      <c r="C954" s="11">
        <v>1309</v>
      </c>
      <c r="D954" s="11" t="s">
        <v>4737</v>
      </c>
      <c r="E954" s="11">
        <v>885</v>
      </c>
      <c r="F954" s="13">
        <v>5000</v>
      </c>
      <c r="G954" s="14" t="s">
        <v>2190</v>
      </c>
      <c r="H954" s="9" t="s">
        <v>2309</v>
      </c>
      <c r="I954" s="9"/>
      <c r="J954" s="9"/>
      <c r="K954" s="11" t="s">
        <v>0</v>
      </c>
      <c r="L954" s="252">
        <v>55</v>
      </c>
      <c r="M954" s="21">
        <v>1.7</v>
      </c>
      <c r="N954" s="21">
        <v>1.1000000000000001</v>
      </c>
      <c r="P954" s="11" t="s">
        <v>4167</v>
      </c>
      <c r="Q954" s="11"/>
      <c r="S954" s="21">
        <f>IF(P954='Menu tendina'!A$5,0,IF(P954='Menu tendina'!A$4,'4. Telecom lire'!N954/2,IF(P954='Menu tendina'!A$3,'4. Telecom lire'!N954,IF(P954='Menu tendina'!A$2,'4. Telecom lire'!M954,0))))</f>
        <v>1.7</v>
      </c>
    </row>
    <row r="955" spans="1:19" x14ac:dyDescent="0.25">
      <c r="A955" s="9" t="s">
        <v>7621</v>
      </c>
      <c r="B955" s="9" t="s">
        <v>4943</v>
      </c>
      <c r="C955" s="11">
        <v>1310</v>
      </c>
      <c r="D955" s="11" t="s">
        <v>4738</v>
      </c>
      <c r="E955" s="11">
        <v>886</v>
      </c>
      <c r="F955" s="13">
        <v>5000</v>
      </c>
      <c r="G955" s="14" t="s">
        <v>2190</v>
      </c>
      <c r="H955" s="9" t="s">
        <v>2310</v>
      </c>
      <c r="I955" s="9"/>
      <c r="J955" s="9"/>
      <c r="K955" s="11" t="s">
        <v>0</v>
      </c>
      <c r="L955" s="252">
        <v>55</v>
      </c>
      <c r="M955" s="21">
        <v>1.7</v>
      </c>
      <c r="N955" s="21">
        <v>1.1000000000000001</v>
      </c>
      <c r="P955" s="11" t="s">
        <v>4167</v>
      </c>
      <c r="Q955" s="11"/>
      <c r="S955" s="21">
        <f>IF(P955='Menu tendina'!A$5,0,IF(P955='Menu tendina'!A$4,'4. Telecom lire'!N955/2,IF(P955='Menu tendina'!A$3,'4. Telecom lire'!N955,IF(P955='Menu tendina'!A$2,'4. Telecom lire'!M955,0))))</f>
        <v>1.7</v>
      </c>
    </row>
    <row r="956" spans="1:19" x14ac:dyDescent="0.25">
      <c r="A956" s="9" t="s">
        <v>7621</v>
      </c>
      <c r="B956" s="9" t="s">
        <v>4943</v>
      </c>
      <c r="C956" s="11">
        <v>1311</v>
      </c>
      <c r="D956" s="11" t="s">
        <v>4739</v>
      </c>
      <c r="E956" s="11">
        <v>887</v>
      </c>
      <c r="F956" s="13">
        <v>5000</v>
      </c>
      <c r="G956" s="14" t="s">
        <v>2190</v>
      </c>
      <c r="H956" s="9" t="s">
        <v>2311</v>
      </c>
      <c r="I956" s="9"/>
      <c r="J956" s="9"/>
      <c r="K956" s="11" t="s">
        <v>0</v>
      </c>
      <c r="L956" s="252">
        <v>55</v>
      </c>
      <c r="M956" s="21">
        <v>1.7</v>
      </c>
      <c r="N956" s="21">
        <v>1.1000000000000001</v>
      </c>
      <c r="P956" s="11" t="s">
        <v>4167</v>
      </c>
      <c r="Q956" s="11"/>
      <c r="S956" s="21">
        <f>IF(P956='Menu tendina'!A$5,0,IF(P956='Menu tendina'!A$4,'4. Telecom lire'!N956/2,IF(P956='Menu tendina'!A$3,'4. Telecom lire'!N956,IF(P956='Menu tendina'!A$2,'4. Telecom lire'!M956,0))))</f>
        <v>1.7</v>
      </c>
    </row>
    <row r="957" spans="1:19" x14ac:dyDescent="0.25">
      <c r="A957" s="9" t="s">
        <v>7621</v>
      </c>
      <c r="B957" s="9" t="s">
        <v>4943</v>
      </c>
      <c r="C957" s="11">
        <v>1312</v>
      </c>
      <c r="D957" s="11" t="s">
        <v>4740</v>
      </c>
      <c r="E957" s="11">
        <v>899</v>
      </c>
      <c r="F957" s="13">
        <v>5000</v>
      </c>
      <c r="G957" s="14" t="s">
        <v>2190</v>
      </c>
      <c r="H957" s="9" t="s">
        <v>2312</v>
      </c>
      <c r="I957" s="9"/>
      <c r="J957" s="9"/>
      <c r="K957" s="11" t="s">
        <v>0</v>
      </c>
      <c r="L957" s="252">
        <v>420</v>
      </c>
      <c r="M957" s="21">
        <v>1.3</v>
      </c>
      <c r="N957" s="21">
        <v>0.4</v>
      </c>
      <c r="P957" s="11" t="s">
        <v>4167</v>
      </c>
      <c r="Q957" s="11"/>
      <c r="S957" s="21">
        <f>IF(P957='Menu tendina'!A$5,0,IF(P957='Menu tendina'!A$4,'4. Telecom lire'!N957/2,IF(P957='Menu tendina'!A$3,'4. Telecom lire'!N957,IF(P957='Menu tendina'!A$2,'4. Telecom lire'!M957,0))))</f>
        <v>1.3</v>
      </c>
    </row>
    <row r="958" spans="1:19" x14ac:dyDescent="0.25">
      <c r="A958" s="9" t="s">
        <v>7621</v>
      </c>
      <c r="B958" s="9" t="s">
        <v>4943</v>
      </c>
      <c r="C958" s="11">
        <v>1313</v>
      </c>
      <c r="D958" s="11" t="s">
        <v>4741</v>
      </c>
      <c r="E958" s="11">
        <v>900</v>
      </c>
      <c r="F958" s="13">
        <v>5000</v>
      </c>
      <c r="G958" s="14" t="s">
        <v>2190</v>
      </c>
      <c r="H958" s="9" t="s">
        <v>2313</v>
      </c>
      <c r="I958" s="9"/>
      <c r="J958" s="9"/>
      <c r="K958" s="11" t="s">
        <v>0</v>
      </c>
      <c r="L958" s="252">
        <v>420</v>
      </c>
      <c r="M958" s="21">
        <v>1.3</v>
      </c>
      <c r="N958" s="21">
        <v>0.4</v>
      </c>
      <c r="P958" s="11" t="s">
        <v>4167</v>
      </c>
      <c r="Q958" s="11"/>
      <c r="S958" s="21">
        <f>IF(P958='Menu tendina'!A$5,0,IF(P958='Menu tendina'!A$4,'4. Telecom lire'!N958/2,IF(P958='Menu tendina'!A$3,'4. Telecom lire'!N958,IF(P958='Menu tendina'!A$2,'4. Telecom lire'!M958,0))))</f>
        <v>1.3</v>
      </c>
    </row>
    <row r="959" spans="1:19" x14ac:dyDescent="0.25">
      <c r="A959" s="9" t="s">
        <v>7621</v>
      </c>
      <c r="B959" s="9" t="s">
        <v>4943</v>
      </c>
      <c r="C959" s="11">
        <v>1314</v>
      </c>
      <c r="D959" s="11" t="s">
        <v>4742</v>
      </c>
      <c r="E959" s="11">
        <v>901</v>
      </c>
      <c r="F959" s="13">
        <v>5000</v>
      </c>
      <c r="G959" s="14" t="s">
        <v>2190</v>
      </c>
      <c r="H959" s="9" t="s">
        <v>2314</v>
      </c>
      <c r="I959" s="9"/>
      <c r="J959" s="9"/>
      <c r="K959" s="11" t="s">
        <v>0</v>
      </c>
      <c r="L959" s="252">
        <v>420</v>
      </c>
      <c r="M959" s="21">
        <v>1.3</v>
      </c>
      <c r="N959" s="21">
        <v>0.4</v>
      </c>
      <c r="P959" s="11" t="s">
        <v>4167</v>
      </c>
      <c r="Q959" s="11"/>
      <c r="S959" s="21">
        <f>IF(P959='Menu tendina'!A$5,0,IF(P959='Menu tendina'!A$4,'4. Telecom lire'!N959/2,IF(P959='Menu tendina'!A$3,'4. Telecom lire'!N959,IF(P959='Menu tendina'!A$2,'4. Telecom lire'!M959,0))))</f>
        <v>1.3</v>
      </c>
    </row>
    <row r="960" spans="1:19" x14ac:dyDescent="0.25">
      <c r="A960" s="9" t="s">
        <v>7621</v>
      </c>
      <c r="B960" s="9" t="s">
        <v>4943</v>
      </c>
      <c r="C960" s="11">
        <v>1315</v>
      </c>
      <c r="D960" s="11" t="s">
        <v>4743</v>
      </c>
      <c r="E960" s="11">
        <v>902</v>
      </c>
      <c r="F960" s="13">
        <v>5000</v>
      </c>
      <c r="G960" s="14" t="s">
        <v>2190</v>
      </c>
      <c r="H960" s="9" t="s">
        <v>2315</v>
      </c>
      <c r="I960" s="9"/>
      <c r="J960" s="9"/>
      <c r="K960" s="11" t="s">
        <v>0</v>
      </c>
      <c r="L960" s="252">
        <v>420</v>
      </c>
      <c r="M960" s="21">
        <v>1.3</v>
      </c>
      <c r="N960" s="21">
        <v>0.4</v>
      </c>
      <c r="P960" s="11" t="s">
        <v>4167</v>
      </c>
      <c r="Q960" s="11"/>
      <c r="S960" s="21">
        <f>IF(P960='Menu tendina'!A$5,0,IF(P960='Menu tendina'!A$4,'4. Telecom lire'!N960/2,IF(P960='Menu tendina'!A$3,'4. Telecom lire'!N960,IF(P960='Menu tendina'!A$2,'4. Telecom lire'!M960,0))))</f>
        <v>1.3</v>
      </c>
    </row>
    <row r="961" spans="1:19" x14ac:dyDescent="0.25">
      <c r="A961" s="9" t="s">
        <v>7621</v>
      </c>
      <c r="B961" s="9" t="s">
        <v>4943</v>
      </c>
      <c r="C961" s="11">
        <v>1316</v>
      </c>
      <c r="D961" s="11" t="s">
        <v>4744</v>
      </c>
      <c r="E961" s="11">
        <v>903</v>
      </c>
      <c r="F961" s="13">
        <v>5000</v>
      </c>
      <c r="G961" s="14" t="s">
        <v>2190</v>
      </c>
      <c r="H961" s="9" t="s">
        <v>2316</v>
      </c>
      <c r="I961" s="9"/>
      <c r="J961" s="9"/>
      <c r="K961" s="11" t="s">
        <v>0</v>
      </c>
      <c r="L961" s="252">
        <v>420</v>
      </c>
      <c r="M961" s="21">
        <v>1.3</v>
      </c>
      <c r="N961" s="21">
        <v>0.4</v>
      </c>
      <c r="P961" s="11" t="s">
        <v>4167</v>
      </c>
      <c r="Q961" s="11"/>
      <c r="S961" s="21">
        <f>IF(P961='Menu tendina'!A$5,0,IF(P961='Menu tendina'!A$4,'4. Telecom lire'!N961/2,IF(P961='Menu tendina'!A$3,'4. Telecom lire'!N961,IF(P961='Menu tendina'!A$2,'4. Telecom lire'!M961,0))))</f>
        <v>1.3</v>
      </c>
    </row>
    <row r="962" spans="1:19" x14ac:dyDescent="0.25">
      <c r="A962" s="9" t="s">
        <v>7621</v>
      </c>
      <c r="B962" s="9" t="s">
        <v>4943</v>
      </c>
      <c r="C962" s="11">
        <v>1317</v>
      </c>
      <c r="D962" s="11" t="s">
        <v>4745</v>
      </c>
      <c r="E962" s="11">
        <v>904</v>
      </c>
      <c r="F962" s="13">
        <v>5000</v>
      </c>
      <c r="G962" s="14" t="s">
        <v>2190</v>
      </c>
      <c r="H962" s="9" t="s">
        <v>2317</v>
      </c>
      <c r="I962" s="9"/>
      <c r="J962" s="9"/>
      <c r="K962" s="11" t="s">
        <v>0</v>
      </c>
      <c r="L962" s="252">
        <v>420</v>
      </c>
      <c r="M962" s="21">
        <v>1.3</v>
      </c>
      <c r="N962" s="21">
        <v>0.4</v>
      </c>
      <c r="P962" s="11" t="s">
        <v>4167</v>
      </c>
      <c r="Q962" s="11"/>
      <c r="S962" s="21">
        <f>IF(P962='Menu tendina'!A$5,0,IF(P962='Menu tendina'!A$4,'4. Telecom lire'!N962/2,IF(P962='Menu tendina'!A$3,'4. Telecom lire'!N962,IF(P962='Menu tendina'!A$2,'4. Telecom lire'!M962,0))))</f>
        <v>1.3</v>
      </c>
    </row>
    <row r="963" spans="1:19" x14ac:dyDescent="0.25">
      <c r="A963" s="9" t="s">
        <v>7621</v>
      </c>
      <c r="B963" s="9" t="s">
        <v>4943</v>
      </c>
      <c r="C963" s="11">
        <v>1318</v>
      </c>
      <c r="D963" s="11" t="s">
        <v>4746</v>
      </c>
      <c r="E963" s="11">
        <v>905</v>
      </c>
      <c r="F963" s="13">
        <v>5000</v>
      </c>
      <c r="G963" s="14" t="s">
        <v>2190</v>
      </c>
      <c r="H963" s="9" t="s">
        <v>2318</v>
      </c>
      <c r="I963" s="9"/>
      <c r="J963" s="9"/>
      <c r="K963" s="11" t="s">
        <v>0</v>
      </c>
      <c r="L963" s="252">
        <v>420</v>
      </c>
      <c r="M963" s="21">
        <v>1.3</v>
      </c>
      <c r="N963" s="21">
        <v>0.4</v>
      </c>
      <c r="P963" s="11" t="s">
        <v>4167</v>
      </c>
      <c r="Q963" s="11"/>
      <c r="S963" s="21">
        <f>IF(P963='Menu tendina'!A$5,0,IF(P963='Menu tendina'!A$4,'4. Telecom lire'!N963/2,IF(P963='Menu tendina'!A$3,'4. Telecom lire'!N963,IF(P963='Menu tendina'!A$2,'4. Telecom lire'!M963,0))))</f>
        <v>1.3</v>
      </c>
    </row>
    <row r="964" spans="1:19" x14ac:dyDescent="0.25">
      <c r="A964" s="9" t="s">
        <v>7621</v>
      </c>
      <c r="B964" s="9" t="s">
        <v>4943</v>
      </c>
      <c r="C964" s="11">
        <v>1319</v>
      </c>
      <c r="D964" s="11" t="s">
        <v>4747</v>
      </c>
      <c r="E964" s="11">
        <v>906</v>
      </c>
      <c r="F964" s="13">
        <v>5000</v>
      </c>
      <c r="G964" s="14" t="s">
        <v>2190</v>
      </c>
      <c r="H964" s="9" t="s">
        <v>2319</v>
      </c>
      <c r="I964" s="9"/>
      <c r="J964" s="9"/>
      <c r="K964" s="11" t="s">
        <v>0</v>
      </c>
      <c r="L964" s="252">
        <v>420</v>
      </c>
      <c r="M964" s="21">
        <v>1.3</v>
      </c>
      <c r="N964" s="21">
        <v>0.4</v>
      </c>
      <c r="P964" s="11" t="s">
        <v>4167</v>
      </c>
      <c r="Q964" s="11"/>
      <c r="S964" s="21">
        <f>IF(P964='Menu tendina'!A$5,0,IF(P964='Menu tendina'!A$4,'4. Telecom lire'!N964/2,IF(P964='Menu tendina'!A$3,'4. Telecom lire'!N964,IF(P964='Menu tendina'!A$2,'4. Telecom lire'!M964,0))))</f>
        <v>1.3</v>
      </c>
    </row>
    <row r="965" spans="1:19" x14ac:dyDescent="0.25">
      <c r="A965" s="9" t="s">
        <v>7621</v>
      </c>
      <c r="B965" s="9" t="s">
        <v>4943</v>
      </c>
      <c r="C965" s="11">
        <v>1320</v>
      </c>
      <c r="D965" s="11" t="s">
        <v>4748</v>
      </c>
      <c r="E965" s="11">
        <v>907</v>
      </c>
      <c r="F965" s="13">
        <v>5000</v>
      </c>
      <c r="G965" s="14" t="s">
        <v>2190</v>
      </c>
      <c r="H965" s="9" t="s">
        <v>2320</v>
      </c>
      <c r="I965" s="9"/>
      <c r="J965" s="9"/>
      <c r="K965" s="11" t="s">
        <v>0</v>
      </c>
      <c r="L965" s="252">
        <v>420</v>
      </c>
      <c r="M965" s="21">
        <v>1.3</v>
      </c>
      <c r="N965" s="21">
        <v>0.4</v>
      </c>
      <c r="P965" s="11" t="s">
        <v>4167</v>
      </c>
      <c r="Q965" s="11"/>
      <c r="S965" s="21">
        <f>IF(P965='Menu tendina'!A$5,0,IF(P965='Menu tendina'!A$4,'4. Telecom lire'!N965/2,IF(P965='Menu tendina'!A$3,'4. Telecom lire'!N965,IF(P965='Menu tendina'!A$2,'4. Telecom lire'!M965,0))))</f>
        <v>1.3</v>
      </c>
    </row>
    <row r="966" spans="1:19" x14ac:dyDescent="0.25">
      <c r="A966" s="9" t="s">
        <v>7621</v>
      </c>
      <c r="B966" s="9" t="s">
        <v>4943</v>
      </c>
      <c r="C966" s="11">
        <v>1321</v>
      </c>
      <c r="D966" s="11" t="s">
        <v>4749</v>
      </c>
      <c r="E966" s="11">
        <v>908</v>
      </c>
      <c r="F966" s="13">
        <v>5000</v>
      </c>
      <c r="G966" s="14" t="s">
        <v>2190</v>
      </c>
      <c r="H966" s="9" t="s">
        <v>2321</v>
      </c>
      <c r="I966" s="9"/>
      <c r="J966" s="9"/>
      <c r="K966" s="11" t="s">
        <v>0</v>
      </c>
      <c r="L966" s="252">
        <v>420</v>
      </c>
      <c r="M966" s="21">
        <v>1.3</v>
      </c>
      <c r="N966" s="21">
        <v>0.4</v>
      </c>
      <c r="P966" s="11" t="s">
        <v>4167</v>
      </c>
      <c r="Q966" s="11"/>
      <c r="S966" s="21">
        <f>IF(P966='Menu tendina'!A$5,0,IF(P966='Menu tendina'!A$4,'4. Telecom lire'!N966/2,IF(P966='Menu tendina'!A$3,'4. Telecom lire'!N966,IF(P966='Menu tendina'!A$2,'4. Telecom lire'!M966,0))))</f>
        <v>1.3</v>
      </c>
    </row>
    <row r="967" spans="1:19" x14ac:dyDescent="0.25">
      <c r="A967" s="9" t="s">
        <v>7621</v>
      </c>
      <c r="B967" s="9" t="s">
        <v>4943</v>
      </c>
      <c r="C967" s="11">
        <v>1322</v>
      </c>
      <c r="D967" s="11" t="s">
        <v>4750</v>
      </c>
      <c r="E967" s="11">
        <v>936</v>
      </c>
      <c r="F967" s="13">
        <v>1000</v>
      </c>
      <c r="G967" s="14" t="s">
        <v>2190</v>
      </c>
      <c r="H967" s="9" t="s">
        <v>2322</v>
      </c>
      <c r="I967" s="9"/>
      <c r="J967" s="9"/>
      <c r="K967" s="11" t="s">
        <v>0</v>
      </c>
      <c r="L967" s="252">
        <v>95</v>
      </c>
      <c r="M967" s="21">
        <v>1.5</v>
      </c>
      <c r="N967" s="21">
        <v>0.6</v>
      </c>
      <c r="P967" s="11" t="s">
        <v>4167</v>
      </c>
      <c r="Q967" s="11"/>
      <c r="S967" s="21">
        <f>IF(P967='Menu tendina'!A$5,0,IF(P967='Menu tendina'!A$4,'4. Telecom lire'!N967/2,IF(P967='Menu tendina'!A$3,'4. Telecom lire'!N967,IF(P967='Menu tendina'!A$2,'4. Telecom lire'!M967,0))))</f>
        <v>1.5</v>
      </c>
    </row>
    <row r="968" spans="1:19" x14ac:dyDescent="0.25">
      <c r="A968" s="9" t="s">
        <v>7621</v>
      </c>
      <c r="B968" s="9" t="s">
        <v>4943</v>
      </c>
      <c r="C968" s="11">
        <v>1323</v>
      </c>
      <c r="D968" s="11" t="s">
        <v>4751</v>
      </c>
      <c r="E968" s="11">
        <v>937</v>
      </c>
      <c r="F968" s="13">
        <v>5000</v>
      </c>
      <c r="G968" s="14" t="s">
        <v>2190</v>
      </c>
      <c r="H968" s="9" t="s">
        <v>2323</v>
      </c>
      <c r="I968" s="9"/>
      <c r="J968" s="9"/>
      <c r="K968" s="11" t="s">
        <v>0</v>
      </c>
      <c r="L968" s="252">
        <v>40</v>
      </c>
      <c r="M968" s="21">
        <v>1.5</v>
      </c>
      <c r="N968" s="21">
        <v>0.9</v>
      </c>
      <c r="P968" s="11" t="s">
        <v>4167</v>
      </c>
      <c r="Q968" s="11"/>
      <c r="S968" s="21">
        <f>IF(P968='Menu tendina'!A$5,0,IF(P968='Menu tendina'!A$4,'4. Telecom lire'!N968/2,IF(P968='Menu tendina'!A$3,'4. Telecom lire'!N968,IF(P968='Menu tendina'!A$2,'4. Telecom lire'!M968,0))))</f>
        <v>1.5</v>
      </c>
    </row>
    <row r="969" spans="1:19" x14ac:dyDescent="0.25">
      <c r="A969" s="9" t="s">
        <v>7621</v>
      </c>
      <c r="B969" s="9" t="s">
        <v>4943</v>
      </c>
      <c r="C969" s="11">
        <v>1324</v>
      </c>
      <c r="D969" s="11" t="s">
        <v>4752</v>
      </c>
      <c r="E969" s="11">
        <v>862</v>
      </c>
      <c r="F969" s="13">
        <v>10000</v>
      </c>
      <c r="G969" s="14" t="s">
        <v>2190</v>
      </c>
      <c r="H969" s="9" t="s">
        <v>2324</v>
      </c>
      <c r="I969" s="9"/>
      <c r="J969" s="9"/>
      <c r="K969" s="11" t="s">
        <v>0</v>
      </c>
      <c r="L969" s="252">
        <v>275</v>
      </c>
      <c r="M969" s="21">
        <v>1.5</v>
      </c>
      <c r="N969" s="21">
        <v>0.6</v>
      </c>
      <c r="P969" s="11" t="s">
        <v>4167</v>
      </c>
      <c r="Q969" s="11"/>
      <c r="S969" s="21">
        <f>IF(P969='Menu tendina'!A$5,0,IF(P969='Menu tendina'!A$4,'4. Telecom lire'!N969/2,IF(P969='Menu tendina'!A$3,'4. Telecom lire'!N969,IF(P969='Menu tendina'!A$2,'4. Telecom lire'!M969,0))))</f>
        <v>1.5</v>
      </c>
    </row>
    <row r="970" spans="1:19" x14ac:dyDescent="0.25">
      <c r="A970" s="9" t="s">
        <v>7621</v>
      </c>
      <c r="B970" s="9" t="s">
        <v>4943</v>
      </c>
      <c r="C970" s="11">
        <v>1325</v>
      </c>
      <c r="D970" s="11" t="s">
        <v>4753</v>
      </c>
      <c r="E970" s="11">
        <v>609</v>
      </c>
      <c r="F970" s="13">
        <v>10000</v>
      </c>
      <c r="G970" s="14" t="s">
        <v>2190</v>
      </c>
      <c r="H970" s="9" t="s">
        <v>2325</v>
      </c>
      <c r="I970" s="9"/>
      <c r="J970" s="9"/>
      <c r="K970" s="11" t="s">
        <v>0</v>
      </c>
      <c r="L970" s="252">
        <v>405</v>
      </c>
      <c r="M970" s="21">
        <v>1.3</v>
      </c>
      <c r="N970" s="21">
        <v>0.4</v>
      </c>
      <c r="P970" s="11" t="s">
        <v>4167</v>
      </c>
      <c r="Q970" s="11"/>
      <c r="S970" s="21">
        <f>IF(P970='Menu tendina'!A$5,0,IF(P970='Menu tendina'!A$4,'4. Telecom lire'!N970/2,IF(P970='Menu tendina'!A$3,'4. Telecom lire'!N970,IF(P970='Menu tendina'!A$2,'4. Telecom lire'!M970,0))))</f>
        <v>1.3</v>
      </c>
    </row>
    <row r="971" spans="1:19" x14ac:dyDescent="0.25">
      <c r="A971" s="9" t="s">
        <v>7621</v>
      </c>
      <c r="B971" s="9" t="s">
        <v>4943</v>
      </c>
      <c r="C971" s="11">
        <v>1326</v>
      </c>
      <c r="D971" s="11" t="s">
        <v>4754</v>
      </c>
      <c r="E971" s="11">
        <v>938</v>
      </c>
      <c r="F971" s="13">
        <v>10000</v>
      </c>
      <c r="G971" s="14" t="s">
        <v>2190</v>
      </c>
      <c r="H971" s="9" t="s">
        <v>2326</v>
      </c>
      <c r="I971" s="9"/>
      <c r="J971" s="9"/>
      <c r="K971" s="11" t="s">
        <v>0</v>
      </c>
      <c r="L971" s="252">
        <v>210</v>
      </c>
      <c r="M971" s="21">
        <v>1.5</v>
      </c>
      <c r="N971" s="21">
        <v>0.6</v>
      </c>
      <c r="P971" s="11" t="s">
        <v>4167</v>
      </c>
      <c r="Q971" s="11"/>
      <c r="S971" s="21">
        <f>IF(P971='Menu tendina'!A$5,0,IF(P971='Menu tendina'!A$4,'4. Telecom lire'!N971/2,IF(P971='Menu tendina'!A$3,'4. Telecom lire'!N971,IF(P971='Menu tendina'!A$2,'4. Telecom lire'!M971,0))))</f>
        <v>1.5</v>
      </c>
    </row>
    <row r="972" spans="1:19" x14ac:dyDescent="0.25">
      <c r="A972" s="9" t="s">
        <v>7621</v>
      </c>
      <c r="B972" s="9" t="s">
        <v>4943</v>
      </c>
      <c r="C972" s="11">
        <v>1327</v>
      </c>
      <c r="D972" s="11" t="s">
        <v>4755</v>
      </c>
      <c r="E972" s="11">
        <v>939</v>
      </c>
      <c r="F972" s="13">
        <v>5000</v>
      </c>
      <c r="G972" s="14" t="s">
        <v>2190</v>
      </c>
      <c r="H972" s="9" t="s">
        <v>2327</v>
      </c>
      <c r="I972" s="9"/>
      <c r="J972" s="9"/>
      <c r="K972" s="11" t="s">
        <v>0</v>
      </c>
      <c r="L972" s="252">
        <v>20</v>
      </c>
      <c r="M972" s="21">
        <v>1.7</v>
      </c>
      <c r="N972" s="21">
        <v>1.2</v>
      </c>
      <c r="P972" s="11" t="s">
        <v>4167</v>
      </c>
      <c r="Q972" s="11"/>
      <c r="S972" s="21">
        <f>IF(P972='Menu tendina'!A$5,0,IF(P972='Menu tendina'!A$4,'4. Telecom lire'!N972/2,IF(P972='Menu tendina'!A$3,'4. Telecom lire'!N972,IF(P972='Menu tendina'!A$2,'4. Telecom lire'!M972,0))))</f>
        <v>1.7</v>
      </c>
    </row>
    <row r="973" spans="1:19" x14ac:dyDescent="0.25">
      <c r="A973" s="9" t="s">
        <v>7621</v>
      </c>
      <c r="B973" s="9" t="s">
        <v>4943</v>
      </c>
      <c r="C973" s="11">
        <v>1328</v>
      </c>
      <c r="D973" s="11" t="s">
        <v>4756</v>
      </c>
      <c r="E973" s="11">
        <v>940</v>
      </c>
      <c r="F973" s="13">
        <v>5000</v>
      </c>
      <c r="G973" s="14" t="s">
        <v>2190</v>
      </c>
      <c r="H973" s="9" t="s">
        <v>2329</v>
      </c>
      <c r="I973" s="9"/>
      <c r="J973" s="9"/>
      <c r="K973" s="11" t="s">
        <v>0</v>
      </c>
      <c r="L973" s="252">
        <v>20</v>
      </c>
      <c r="M973" s="21">
        <v>1.7</v>
      </c>
      <c r="N973" s="21">
        <v>1.2</v>
      </c>
      <c r="P973" s="11" t="s">
        <v>4167</v>
      </c>
      <c r="Q973" s="11"/>
      <c r="S973" s="21">
        <f>IF(P973='Menu tendina'!A$5,0,IF(P973='Menu tendina'!A$4,'4. Telecom lire'!N973/2,IF(P973='Menu tendina'!A$3,'4. Telecom lire'!N973,IF(P973='Menu tendina'!A$2,'4. Telecom lire'!M973,0))))</f>
        <v>1.7</v>
      </c>
    </row>
    <row r="974" spans="1:19" x14ac:dyDescent="0.25">
      <c r="A974" s="9" t="s">
        <v>7621</v>
      </c>
      <c r="B974" s="9" t="s">
        <v>4943</v>
      </c>
      <c r="C974" s="11">
        <v>1329</v>
      </c>
      <c r="D974" s="11" t="s">
        <v>4757</v>
      </c>
      <c r="E974" s="11">
        <v>941</v>
      </c>
      <c r="F974" s="13">
        <v>5000</v>
      </c>
      <c r="G974" s="14" t="s">
        <v>2190</v>
      </c>
      <c r="H974" s="9" t="s">
        <v>2330</v>
      </c>
      <c r="I974" s="9"/>
      <c r="J974" s="9"/>
      <c r="K974" s="11" t="s">
        <v>0</v>
      </c>
      <c r="L974" s="252">
        <v>20</v>
      </c>
      <c r="M974" s="21">
        <v>1.7</v>
      </c>
      <c r="N974" s="21">
        <v>1.2</v>
      </c>
      <c r="P974" s="11" t="s">
        <v>4167</v>
      </c>
      <c r="Q974" s="11"/>
      <c r="S974" s="21">
        <f>IF(P974='Menu tendina'!A$5,0,IF(P974='Menu tendina'!A$4,'4. Telecom lire'!N974/2,IF(P974='Menu tendina'!A$3,'4. Telecom lire'!N974,IF(P974='Menu tendina'!A$2,'4. Telecom lire'!M974,0))))</f>
        <v>1.7</v>
      </c>
    </row>
    <row r="975" spans="1:19" x14ac:dyDescent="0.25">
      <c r="A975" s="9" t="s">
        <v>7621</v>
      </c>
      <c r="B975" s="9" t="s">
        <v>4943</v>
      </c>
      <c r="C975" s="11">
        <v>1330</v>
      </c>
      <c r="D975" s="11" t="s">
        <v>4758</v>
      </c>
      <c r="E975" s="11">
        <v>942</v>
      </c>
      <c r="F975" s="13">
        <v>5000</v>
      </c>
      <c r="G975" s="14" t="s">
        <v>2190</v>
      </c>
      <c r="H975" s="9" t="s">
        <v>2331</v>
      </c>
      <c r="I975" s="9"/>
      <c r="J975" s="9"/>
      <c r="K975" s="11" t="s">
        <v>0</v>
      </c>
      <c r="L975" s="252">
        <v>20</v>
      </c>
      <c r="M975" s="21">
        <v>1.7</v>
      </c>
      <c r="N975" s="21">
        <v>1.2</v>
      </c>
      <c r="P975" s="11" t="s">
        <v>4167</v>
      </c>
      <c r="Q975" s="11"/>
      <c r="S975" s="21">
        <f>IF(P975='Menu tendina'!A$5,0,IF(P975='Menu tendina'!A$4,'4. Telecom lire'!N975/2,IF(P975='Menu tendina'!A$3,'4. Telecom lire'!N975,IF(P975='Menu tendina'!A$2,'4. Telecom lire'!M975,0))))</f>
        <v>1.7</v>
      </c>
    </row>
    <row r="976" spans="1:19" x14ac:dyDescent="0.25">
      <c r="A976" s="9" t="s">
        <v>7621</v>
      </c>
      <c r="B976" s="9" t="s">
        <v>4943</v>
      </c>
      <c r="C976" s="11">
        <v>1331</v>
      </c>
      <c r="D976" s="11" t="s">
        <v>4759</v>
      </c>
      <c r="E976" s="11">
        <v>943</v>
      </c>
      <c r="F976" s="13">
        <v>10000</v>
      </c>
      <c r="G976" s="14" t="s">
        <v>2190</v>
      </c>
      <c r="H976" s="9" t="s">
        <v>2332</v>
      </c>
      <c r="I976" s="9"/>
      <c r="J976" s="9"/>
      <c r="K976" s="11" t="s">
        <v>0</v>
      </c>
      <c r="L976" s="252">
        <v>20</v>
      </c>
      <c r="M976" s="21">
        <v>3</v>
      </c>
      <c r="N976" s="21">
        <v>2.2000000000000002</v>
      </c>
      <c r="P976" s="11" t="s">
        <v>4167</v>
      </c>
      <c r="Q976" s="11"/>
      <c r="S976" s="21">
        <f>IF(P976='Menu tendina'!A$5,0,IF(P976='Menu tendina'!A$4,'4. Telecom lire'!N976/2,IF(P976='Menu tendina'!A$3,'4. Telecom lire'!N976,IF(P976='Menu tendina'!A$2,'4. Telecom lire'!M976,0))))</f>
        <v>3</v>
      </c>
    </row>
    <row r="977" spans="1:19" x14ac:dyDescent="0.25">
      <c r="A977" s="9" t="s">
        <v>7621</v>
      </c>
      <c r="B977" s="9" t="s">
        <v>4943</v>
      </c>
      <c r="C977" s="11">
        <v>1332</v>
      </c>
      <c r="D977" s="11" t="s">
        <v>4760</v>
      </c>
      <c r="E977" s="11">
        <v>944</v>
      </c>
      <c r="F977" s="13">
        <v>10000</v>
      </c>
      <c r="G977" s="14" t="s">
        <v>2190</v>
      </c>
      <c r="H977" s="9" t="s">
        <v>2332</v>
      </c>
      <c r="I977" s="9"/>
      <c r="J977" s="9"/>
      <c r="K977" s="11" t="s">
        <v>0</v>
      </c>
      <c r="L977" s="252">
        <v>20</v>
      </c>
      <c r="M977" s="21">
        <v>3</v>
      </c>
      <c r="N977" s="21">
        <v>2.2000000000000002</v>
      </c>
      <c r="P977" s="11" t="s">
        <v>4167</v>
      </c>
      <c r="Q977" s="11"/>
      <c r="S977" s="21">
        <f>IF(P977='Menu tendina'!A$5,0,IF(P977='Menu tendina'!A$4,'4. Telecom lire'!N977/2,IF(P977='Menu tendina'!A$3,'4. Telecom lire'!N977,IF(P977='Menu tendina'!A$2,'4. Telecom lire'!M977,0))))</f>
        <v>3</v>
      </c>
    </row>
    <row r="978" spans="1:19" x14ac:dyDescent="0.25">
      <c r="A978" s="9" t="s">
        <v>7621</v>
      </c>
      <c r="B978" s="9" t="s">
        <v>4943</v>
      </c>
      <c r="C978" s="11">
        <v>1333</v>
      </c>
      <c r="D978" s="11" t="s">
        <v>4761</v>
      </c>
      <c r="E978" s="11">
        <v>945</v>
      </c>
      <c r="F978" s="13">
        <v>10000</v>
      </c>
      <c r="G978" s="14" t="s">
        <v>2190</v>
      </c>
      <c r="H978" s="9" t="s">
        <v>2332</v>
      </c>
      <c r="I978" s="9"/>
      <c r="J978" s="9"/>
      <c r="K978" s="11" t="s">
        <v>0</v>
      </c>
      <c r="L978" s="252">
        <v>20</v>
      </c>
      <c r="M978" s="21">
        <v>3</v>
      </c>
      <c r="N978" s="21">
        <v>2.2000000000000002</v>
      </c>
      <c r="P978" s="11" t="s">
        <v>4167</v>
      </c>
      <c r="Q978" s="11"/>
      <c r="S978" s="21">
        <f>IF(P978='Menu tendina'!A$5,0,IF(P978='Menu tendina'!A$4,'4. Telecom lire'!N978/2,IF(P978='Menu tendina'!A$3,'4. Telecom lire'!N978,IF(P978='Menu tendina'!A$2,'4. Telecom lire'!M978,0))))</f>
        <v>3</v>
      </c>
    </row>
    <row r="979" spans="1:19" x14ac:dyDescent="0.25">
      <c r="A979" s="9" t="s">
        <v>7621</v>
      </c>
      <c r="B979" s="9" t="s">
        <v>4943</v>
      </c>
      <c r="C979" s="11">
        <v>1334</v>
      </c>
      <c r="D979" s="11" t="s">
        <v>4762</v>
      </c>
      <c r="E979" s="11">
        <v>946</v>
      </c>
      <c r="F979" s="13">
        <v>10000</v>
      </c>
      <c r="G979" s="14" t="s">
        <v>2190</v>
      </c>
      <c r="H979" s="9" t="s">
        <v>2332</v>
      </c>
      <c r="I979" s="9"/>
      <c r="J979" s="9"/>
      <c r="K979" s="11" t="s">
        <v>0</v>
      </c>
      <c r="L979" s="252">
        <v>20</v>
      </c>
      <c r="M979" s="21">
        <v>3</v>
      </c>
      <c r="N979" s="21">
        <v>2.2000000000000002</v>
      </c>
      <c r="P979" s="11" t="s">
        <v>4167</v>
      </c>
      <c r="Q979" s="11"/>
      <c r="S979" s="21">
        <f>IF(P979='Menu tendina'!A$5,0,IF(P979='Menu tendina'!A$4,'4. Telecom lire'!N979/2,IF(P979='Menu tendina'!A$3,'4. Telecom lire'!N979,IF(P979='Menu tendina'!A$2,'4. Telecom lire'!M979,0))))</f>
        <v>3</v>
      </c>
    </row>
    <row r="980" spans="1:19" x14ac:dyDescent="0.25">
      <c r="A980" s="9" t="s">
        <v>7621</v>
      </c>
      <c r="B980" s="9" t="s">
        <v>4943</v>
      </c>
      <c r="C980" s="11">
        <v>1335</v>
      </c>
      <c r="D980" s="11" t="s">
        <v>4763</v>
      </c>
      <c r="E980" s="11">
        <v>947</v>
      </c>
      <c r="F980" s="13">
        <v>10000</v>
      </c>
      <c r="G980" s="14" t="s">
        <v>2190</v>
      </c>
      <c r="H980" s="9" t="s">
        <v>2332</v>
      </c>
      <c r="I980" s="9"/>
      <c r="J980" s="9"/>
      <c r="K980" s="11" t="s">
        <v>0</v>
      </c>
      <c r="L980" s="252">
        <v>20</v>
      </c>
      <c r="M980" s="21">
        <v>3</v>
      </c>
      <c r="N980" s="21">
        <v>2.2000000000000002</v>
      </c>
      <c r="P980" s="11" t="s">
        <v>4167</v>
      </c>
      <c r="Q980" s="11"/>
      <c r="S980" s="21">
        <f>IF(P980='Menu tendina'!A$5,0,IF(P980='Menu tendina'!A$4,'4. Telecom lire'!N980/2,IF(P980='Menu tendina'!A$3,'4. Telecom lire'!N980,IF(P980='Menu tendina'!A$2,'4. Telecom lire'!M980,0))))</f>
        <v>3</v>
      </c>
    </row>
    <row r="981" spans="1:19" x14ac:dyDescent="0.25">
      <c r="A981" s="9" t="s">
        <v>7621</v>
      </c>
      <c r="B981" s="9" t="s">
        <v>4943</v>
      </c>
      <c r="C981" s="11">
        <v>1336</v>
      </c>
      <c r="D981" s="11" t="s">
        <v>4764</v>
      </c>
      <c r="E981" s="11">
        <v>948</v>
      </c>
      <c r="F981" s="13">
        <v>10000</v>
      </c>
      <c r="G981" s="14" t="s">
        <v>2190</v>
      </c>
      <c r="H981" s="9" t="s">
        <v>2332</v>
      </c>
      <c r="I981" s="9"/>
      <c r="J981" s="9"/>
      <c r="K981" s="11" t="s">
        <v>0</v>
      </c>
      <c r="L981" s="252">
        <v>20</v>
      </c>
      <c r="M981" s="21">
        <v>3</v>
      </c>
      <c r="N981" s="21">
        <v>2.2000000000000002</v>
      </c>
      <c r="P981" s="11" t="s">
        <v>4167</v>
      </c>
      <c r="Q981" s="11"/>
      <c r="S981" s="21">
        <f>IF(P981='Menu tendina'!A$5,0,IF(P981='Menu tendina'!A$4,'4. Telecom lire'!N981/2,IF(P981='Menu tendina'!A$3,'4. Telecom lire'!N981,IF(P981='Menu tendina'!A$2,'4. Telecom lire'!M981,0))))</f>
        <v>3</v>
      </c>
    </row>
    <row r="982" spans="1:19" x14ac:dyDescent="0.25">
      <c r="A982" s="9" t="s">
        <v>7621</v>
      </c>
      <c r="B982" s="9" t="s">
        <v>4943</v>
      </c>
      <c r="C982" s="11">
        <v>1337</v>
      </c>
      <c r="D982" s="11" t="s">
        <v>4765</v>
      </c>
      <c r="E982" s="11">
        <v>949</v>
      </c>
      <c r="F982" s="13">
        <v>10000</v>
      </c>
      <c r="G982" s="14" t="s">
        <v>2190</v>
      </c>
      <c r="H982" s="9" t="s">
        <v>2332</v>
      </c>
      <c r="I982" s="9"/>
      <c r="J982" s="9"/>
      <c r="K982" s="11" t="s">
        <v>0</v>
      </c>
      <c r="L982" s="252">
        <v>20</v>
      </c>
      <c r="M982" s="21">
        <v>3</v>
      </c>
      <c r="N982" s="21">
        <v>2.2000000000000002</v>
      </c>
      <c r="P982" s="11" t="s">
        <v>4167</v>
      </c>
      <c r="Q982" s="11"/>
      <c r="S982" s="21">
        <f>IF(P982='Menu tendina'!A$5,0,IF(P982='Menu tendina'!A$4,'4. Telecom lire'!N982/2,IF(P982='Menu tendina'!A$3,'4. Telecom lire'!N982,IF(P982='Menu tendina'!A$2,'4. Telecom lire'!M982,0))))</f>
        <v>3</v>
      </c>
    </row>
    <row r="983" spans="1:19" x14ac:dyDescent="0.25">
      <c r="A983" s="9" t="s">
        <v>7621</v>
      </c>
      <c r="B983" s="9" t="s">
        <v>4943</v>
      </c>
      <c r="C983" s="11">
        <v>1338</v>
      </c>
      <c r="D983" s="11" t="s">
        <v>4766</v>
      </c>
      <c r="E983" s="11">
        <v>982</v>
      </c>
      <c r="F983" s="13">
        <v>10000</v>
      </c>
      <c r="G983" s="14" t="s">
        <v>2190</v>
      </c>
      <c r="H983" s="9" t="s">
        <v>2334</v>
      </c>
      <c r="I983" s="9"/>
      <c r="J983" s="9"/>
      <c r="K983" s="11" t="s">
        <v>0</v>
      </c>
      <c r="L983" s="252">
        <v>1010</v>
      </c>
      <c r="M983" s="21">
        <v>1.5</v>
      </c>
      <c r="N983" s="21">
        <v>0.2</v>
      </c>
      <c r="P983" s="11" t="s">
        <v>4167</v>
      </c>
      <c r="Q983" s="11"/>
      <c r="S983" s="21">
        <f>IF(P983='Menu tendina'!A$5,0,IF(P983='Menu tendina'!A$4,'4. Telecom lire'!N983/2,IF(P983='Menu tendina'!A$3,'4. Telecom lire'!N983,IF(P983='Menu tendina'!A$2,'4. Telecom lire'!M983,0))))</f>
        <v>1.5</v>
      </c>
    </row>
    <row r="984" spans="1:19" x14ac:dyDescent="0.25">
      <c r="A984" s="9" t="s">
        <v>7621</v>
      </c>
      <c r="B984" s="9" t="s">
        <v>4943</v>
      </c>
      <c r="C984" s="11">
        <v>1339</v>
      </c>
      <c r="D984" s="11" t="s">
        <v>4767</v>
      </c>
      <c r="E984" s="11">
        <v>983</v>
      </c>
      <c r="F984" s="13">
        <v>10000</v>
      </c>
      <c r="G984" s="14" t="s">
        <v>2335</v>
      </c>
      <c r="H984" s="9" t="s">
        <v>2336</v>
      </c>
      <c r="I984" s="9"/>
      <c r="J984" s="9"/>
      <c r="K984" s="11" t="s">
        <v>0</v>
      </c>
      <c r="L984" s="252">
        <v>1520</v>
      </c>
      <c r="M984" s="21">
        <v>1.5</v>
      </c>
      <c r="N984" s="21">
        <v>0.2</v>
      </c>
      <c r="P984" s="11" t="s">
        <v>4167</v>
      </c>
      <c r="Q984" s="11"/>
      <c r="S984" s="21">
        <f>IF(P984='Menu tendina'!A$5,0,IF(P984='Menu tendina'!A$4,'4. Telecom lire'!N984/2,IF(P984='Menu tendina'!A$3,'4. Telecom lire'!N984,IF(P984='Menu tendina'!A$2,'4. Telecom lire'!M984,0))))</f>
        <v>1.5</v>
      </c>
    </row>
    <row r="985" spans="1:19" x14ac:dyDescent="0.25">
      <c r="A985" s="9" t="s">
        <v>7621</v>
      </c>
      <c r="B985" s="9" t="s">
        <v>4943</v>
      </c>
      <c r="C985" s="11">
        <v>1340</v>
      </c>
      <c r="D985" s="11" t="s">
        <v>4768</v>
      </c>
      <c r="E985" s="11">
        <v>984</v>
      </c>
      <c r="F985" s="13">
        <v>5000</v>
      </c>
      <c r="G985" s="14" t="s">
        <v>2335</v>
      </c>
      <c r="H985" s="9" t="s">
        <v>2337</v>
      </c>
      <c r="I985" s="9"/>
      <c r="J985" s="9"/>
      <c r="K985" s="11" t="s">
        <v>0</v>
      </c>
      <c r="L985" s="252">
        <v>2450</v>
      </c>
      <c r="M985" s="21">
        <v>1.5</v>
      </c>
      <c r="N985" s="21">
        <v>0.2</v>
      </c>
      <c r="P985" s="11" t="s">
        <v>4167</v>
      </c>
      <c r="Q985" s="11"/>
      <c r="S985" s="21">
        <f>IF(P985='Menu tendina'!A$5,0,IF(P985='Menu tendina'!A$4,'4. Telecom lire'!N985/2,IF(P985='Menu tendina'!A$3,'4. Telecom lire'!N985,IF(P985='Menu tendina'!A$2,'4. Telecom lire'!M985,0))))</f>
        <v>1.5</v>
      </c>
    </row>
    <row r="986" spans="1:19" x14ac:dyDescent="0.25">
      <c r="A986" s="9" t="s">
        <v>7621</v>
      </c>
      <c r="B986" s="9" t="s">
        <v>4943</v>
      </c>
      <c r="C986" s="11">
        <v>1341</v>
      </c>
      <c r="D986" s="11" t="s">
        <v>4769</v>
      </c>
      <c r="E986" s="11">
        <v>985</v>
      </c>
      <c r="F986" s="13">
        <v>5000</v>
      </c>
      <c r="G986" s="14" t="s">
        <v>2335</v>
      </c>
      <c r="H986" s="9" t="s">
        <v>2338</v>
      </c>
      <c r="I986" s="9"/>
      <c r="J986" s="9"/>
      <c r="K986" s="11" t="s">
        <v>0</v>
      </c>
      <c r="L986" s="252">
        <v>1995</v>
      </c>
      <c r="M986" s="21">
        <v>1.5</v>
      </c>
      <c r="N986" s="21">
        <v>0.2</v>
      </c>
      <c r="P986" s="11" t="s">
        <v>4167</v>
      </c>
      <c r="Q986" s="11"/>
      <c r="S986" s="21">
        <f>IF(P986='Menu tendina'!A$5,0,IF(P986='Menu tendina'!A$4,'4. Telecom lire'!N986/2,IF(P986='Menu tendina'!A$3,'4. Telecom lire'!N986,IF(P986='Menu tendina'!A$2,'4. Telecom lire'!M986,0))))</f>
        <v>1.5</v>
      </c>
    </row>
    <row r="987" spans="1:19" x14ac:dyDescent="0.25">
      <c r="A987" s="9" t="s">
        <v>7621</v>
      </c>
      <c r="B987" s="9" t="s">
        <v>4943</v>
      </c>
      <c r="C987" s="11">
        <v>1342</v>
      </c>
      <c r="D987" s="11" t="s">
        <v>4770</v>
      </c>
      <c r="E987" s="11">
        <v>1044</v>
      </c>
      <c r="F987" s="13">
        <v>2000</v>
      </c>
      <c r="G987" s="14" t="s">
        <v>2335</v>
      </c>
      <c r="H987" s="9" t="s">
        <v>2339</v>
      </c>
      <c r="I987" s="9"/>
      <c r="J987" s="9"/>
      <c r="K987" s="11" t="s">
        <v>0</v>
      </c>
      <c r="L987" s="252">
        <v>30</v>
      </c>
      <c r="M987" s="21">
        <v>1.7</v>
      </c>
      <c r="N987" s="21">
        <v>1.1000000000000001</v>
      </c>
      <c r="P987" s="11" t="s">
        <v>4167</v>
      </c>
      <c r="Q987" s="11"/>
      <c r="S987" s="21">
        <f>IF(P987='Menu tendina'!A$5,0,IF(P987='Menu tendina'!A$4,'4. Telecom lire'!N987/2,IF(P987='Menu tendina'!A$3,'4. Telecom lire'!N987,IF(P987='Menu tendina'!A$2,'4. Telecom lire'!M987,0))))</f>
        <v>1.7</v>
      </c>
    </row>
    <row r="988" spans="1:19" x14ac:dyDescent="0.25">
      <c r="A988" s="9" t="s">
        <v>7621</v>
      </c>
      <c r="B988" s="9" t="s">
        <v>4943</v>
      </c>
      <c r="C988" s="11">
        <v>1343</v>
      </c>
      <c r="D988" s="11" t="s">
        <v>4771</v>
      </c>
      <c r="E988" s="11">
        <v>1045</v>
      </c>
      <c r="F988" s="13">
        <v>5000</v>
      </c>
      <c r="G988" s="14" t="s">
        <v>2335</v>
      </c>
      <c r="H988" s="9" t="s">
        <v>2339</v>
      </c>
      <c r="I988" s="9"/>
      <c r="J988" s="9"/>
      <c r="K988" s="11" t="s">
        <v>0</v>
      </c>
      <c r="L988" s="252">
        <v>30</v>
      </c>
      <c r="M988" s="21">
        <v>1.7</v>
      </c>
      <c r="N988" s="21">
        <v>1.1000000000000001</v>
      </c>
      <c r="P988" s="11" t="s">
        <v>4167</v>
      </c>
      <c r="Q988" s="11"/>
      <c r="S988" s="21">
        <f>IF(P988='Menu tendina'!A$5,0,IF(P988='Menu tendina'!A$4,'4. Telecom lire'!N988/2,IF(P988='Menu tendina'!A$3,'4. Telecom lire'!N988,IF(P988='Menu tendina'!A$2,'4. Telecom lire'!M988,0))))</f>
        <v>1.7</v>
      </c>
    </row>
    <row r="989" spans="1:19" x14ac:dyDescent="0.25">
      <c r="A989" s="9" t="s">
        <v>7621</v>
      </c>
      <c r="B989" s="9" t="s">
        <v>4943</v>
      </c>
      <c r="C989" s="11">
        <v>1344</v>
      </c>
      <c r="D989" s="11" t="s">
        <v>4772</v>
      </c>
      <c r="E989" s="11">
        <v>1046</v>
      </c>
      <c r="F989" s="13">
        <v>15000</v>
      </c>
      <c r="G989" s="14" t="s">
        <v>2335</v>
      </c>
      <c r="H989" s="9" t="s">
        <v>2339</v>
      </c>
      <c r="I989" s="9"/>
      <c r="J989" s="9"/>
      <c r="K989" s="11" t="s">
        <v>0</v>
      </c>
      <c r="L989" s="252">
        <v>20</v>
      </c>
      <c r="M989" s="21">
        <v>3</v>
      </c>
      <c r="N989" s="21">
        <v>1.2</v>
      </c>
      <c r="P989" s="11" t="s">
        <v>4167</v>
      </c>
      <c r="Q989" s="11"/>
      <c r="S989" s="21">
        <f>IF(P989='Menu tendina'!A$5,0,IF(P989='Menu tendina'!A$4,'4. Telecom lire'!N989/2,IF(P989='Menu tendina'!A$3,'4. Telecom lire'!N989,IF(P989='Menu tendina'!A$2,'4. Telecom lire'!M989,0))))</f>
        <v>3</v>
      </c>
    </row>
    <row r="990" spans="1:19" x14ac:dyDescent="0.25">
      <c r="A990" s="9" t="s">
        <v>7621</v>
      </c>
      <c r="B990" s="9" t="s">
        <v>4943</v>
      </c>
      <c r="C990" s="11">
        <v>1345</v>
      </c>
      <c r="D990" s="11" t="s">
        <v>4773</v>
      </c>
      <c r="E990" s="11">
        <v>988</v>
      </c>
      <c r="F990" s="13">
        <v>2000</v>
      </c>
      <c r="G990" s="14" t="s">
        <v>2335</v>
      </c>
      <c r="H990" s="9" t="s">
        <v>2341</v>
      </c>
      <c r="I990" s="9"/>
      <c r="J990" s="9"/>
      <c r="K990" s="11" t="s">
        <v>0</v>
      </c>
      <c r="L990" s="252">
        <v>90</v>
      </c>
      <c r="M990" s="21">
        <v>1.3</v>
      </c>
      <c r="N990" s="21">
        <v>0.6</v>
      </c>
      <c r="P990" s="11" t="s">
        <v>4167</v>
      </c>
      <c r="Q990" s="11"/>
      <c r="S990" s="21">
        <f>IF(P990='Menu tendina'!A$5,0,IF(P990='Menu tendina'!A$4,'4. Telecom lire'!N990/2,IF(P990='Menu tendina'!A$3,'4. Telecom lire'!N990,IF(P990='Menu tendina'!A$2,'4. Telecom lire'!M990,0))))</f>
        <v>1.3</v>
      </c>
    </row>
    <row r="991" spans="1:19" x14ac:dyDescent="0.25">
      <c r="A991" s="9" t="s">
        <v>7621</v>
      </c>
      <c r="B991" s="9" t="s">
        <v>4943</v>
      </c>
      <c r="C991" s="11">
        <v>1346</v>
      </c>
      <c r="D991" s="11" t="s">
        <v>4774</v>
      </c>
      <c r="E991" s="11">
        <v>974</v>
      </c>
      <c r="F991" s="13">
        <v>5000</v>
      </c>
      <c r="G991" s="14" t="s">
        <v>2335</v>
      </c>
      <c r="H991" s="9" t="s">
        <v>2342</v>
      </c>
      <c r="I991" s="9"/>
      <c r="J991" s="9"/>
      <c r="K991" s="11" t="s">
        <v>0</v>
      </c>
      <c r="L991" s="252">
        <v>55</v>
      </c>
      <c r="M991" s="21">
        <v>1.6</v>
      </c>
      <c r="N991" s="21">
        <v>1.1000000000000001</v>
      </c>
      <c r="P991" s="11" t="s">
        <v>4167</v>
      </c>
      <c r="Q991" s="11"/>
      <c r="S991" s="21">
        <f>IF(P991='Menu tendina'!A$5,0,IF(P991='Menu tendina'!A$4,'4. Telecom lire'!N991/2,IF(P991='Menu tendina'!A$3,'4. Telecom lire'!N991,IF(P991='Menu tendina'!A$2,'4. Telecom lire'!M991,0))))</f>
        <v>1.6</v>
      </c>
    </row>
    <row r="992" spans="1:19" x14ac:dyDescent="0.25">
      <c r="A992" s="9" t="s">
        <v>7621</v>
      </c>
      <c r="B992" s="9" t="s">
        <v>4943</v>
      </c>
      <c r="C992" s="11">
        <v>1347</v>
      </c>
      <c r="D992" s="11" t="s">
        <v>4775</v>
      </c>
      <c r="E992" s="11">
        <v>975</v>
      </c>
      <c r="F992" s="13">
        <v>5000</v>
      </c>
      <c r="G992" s="14" t="s">
        <v>2335</v>
      </c>
      <c r="H992" s="9" t="s">
        <v>2343</v>
      </c>
      <c r="I992" s="9"/>
      <c r="J992" s="9"/>
      <c r="K992" s="11" t="s">
        <v>0</v>
      </c>
      <c r="L992" s="252">
        <v>55</v>
      </c>
      <c r="M992" s="21">
        <v>1.6</v>
      </c>
      <c r="N992" s="21">
        <v>1.1000000000000001</v>
      </c>
      <c r="P992" s="11" t="s">
        <v>4167</v>
      </c>
      <c r="Q992" s="11"/>
      <c r="S992" s="21">
        <f>IF(P992='Menu tendina'!A$5,0,IF(P992='Menu tendina'!A$4,'4. Telecom lire'!N992/2,IF(P992='Menu tendina'!A$3,'4. Telecom lire'!N992,IF(P992='Menu tendina'!A$2,'4. Telecom lire'!M992,0))))</f>
        <v>1.6</v>
      </c>
    </row>
    <row r="993" spans="1:19" x14ac:dyDescent="0.25">
      <c r="A993" s="9" t="s">
        <v>7621</v>
      </c>
      <c r="B993" s="9" t="s">
        <v>4943</v>
      </c>
      <c r="C993" s="11">
        <v>1348</v>
      </c>
      <c r="D993" s="11" t="s">
        <v>4776</v>
      </c>
      <c r="E993" s="11">
        <v>976</v>
      </c>
      <c r="F993" s="13">
        <v>5000</v>
      </c>
      <c r="G993" s="14" t="s">
        <v>2335</v>
      </c>
      <c r="H993" s="9" t="s">
        <v>2344</v>
      </c>
      <c r="I993" s="9"/>
      <c r="J993" s="9"/>
      <c r="K993" s="11" t="s">
        <v>0</v>
      </c>
      <c r="L993" s="252">
        <v>55</v>
      </c>
      <c r="M993" s="21">
        <v>1.6</v>
      </c>
      <c r="N993" s="21">
        <v>1.1000000000000001</v>
      </c>
      <c r="P993" s="11" t="s">
        <v>4167</v>
      </c>
      <c r="Q993" s="11"/>
      <c r="S993" s="21">
        <f>IF(P993='Menu tendina'!A$5,0,IF(P993='Menu tendina'!A$4,'4. Telecom lire'!N993/2,IF(P993='Menu tendina'!A$3,'4. Telecom lire'!N993,IF(P993='Menu tendina'!A$2,'4. Telecom lire'!M993,0))))</f>
        <v>1.6</v>
      </c>
    </row>
    <row r="994" spans="1:19" x14ac:dyDescent="0.25">
      <c r="A994" s="9" t="s">
        <v>7621</v>
      </c>
      <c r="B994" s="9" t="s">
        <v>4943</v>
      </c>
      <c r="C994" s="11">
        <v>1349</v>
      </c>
      <c r="D994" s="11" t="s">
        <v>4777</v>
      </c>
      <c r="E994" s="11">
        <v>977</v>
      </c>
      <c r="F994" s="13">
        <v>5000</v>
      </c>
      <c r="G994" s="14" t="s">
        <v>2335</v>
      </c>
      <c r="H994" s="9" t="s">
        <v>2345</v>
      </c>
      <c r="I994" s="9"/>
      <c r="J994" s="9"/>
      <c r="K994" s="11" t="s">
        <v>0</v>
      </c>
      <c r="L994" s="252">
        <v>55</v>
      </c>
      <c r="M994" s="21">
        <v>1.6</v>
      </c>
      <c r="N994" s="21">
        <v>1.1000000000000001</v>
      </c>
      <c r="P994" s="11" t="s">
        <v>4167</v>
      </c>
      <c r="Q994" s="11"/>
      <c r="S994" s="21">
        <f>IF(P994='Menu tendina'!A$5,0,IF(P994='Menu tendina'!A$4,'4. Telecom lire'!N994/2,IF(P994='Menu tendina'!A$3,'4. Telecom lire'!N994,IF(P994='Menu tendina'!A$2,'4. Telecom lire'!M994,0))))</f>
        <v>1.6</v>
      </c>
    </row>
    <row r="995" spans="1:19" x14ac:dyDescent="0.25">
      <c r="A995" s="9" t="s">
        <v>7621</v>
      </c>
      <c r="B995" s="9" t="s">
        <v>4943</v>
      </c>
      <c r="C995" s="11">
        <v>1350</v>
      </c>
      <c r="D995" s="11" t="s">
        <v>4778</v>
      </c>
      <c r="E995" s="11">
        <v>978</v>
      </c>
      <c r="F995" s="13">
        <v>5000</v>
      </c>
      <c r="G995" s="14" t="s">
        <v>2335</v>
      </c>
      <c r="H995" s="9" t="s">
        <v>2346</v>
      </c>
      <c r="I995" s="9"/>
      <c r="J995" s="9"/>
      <c r="K995" s="11" t="s">
        <v>0</v>
      </c>
      <c r="L995" s="252">
        <v>55</v>
      </c>
      <c r="M995" s="21">
        <v>1.6</v>
      </c>
      <c r="N995" s="21">
        <v>1.1000000000000001</v>
      </c>
      <c r="P995" s="11" t="s">
        <v>4167</v>
      </c>
      <c r="Q995" s="11"/>
      <c r="S995" s="21">
        <f>IF(P995='Menu tendina'!A$5,0,IF(P995='Menu tendina'!A$4,'4. Telecom lire'!N995/2,IF(P995='Menu tendina'!A$3,'4. Telecom lire'!N995,IF(P995='Menu tendina'!A$2,'4. Telecom lire'!M995,0))))</f>
        <v>1.6</v>
      </c>
    </row>
    <row r="996" spans="1:19" x14ac:dyDescent="0.25">
      <c r="A996" s="9" t="s">
        <v>7621</v>
      </c>
      <c r="B996" s="9" t="s">
        <v>4943</v>
      </c>
      <c r="C996" s="11">
        <v>1351</v>
      </c>
      <c r="D996" s="11" t="s">
        <v>4779</v>
      </c>
      <c r="E996" s="11">
        <v>979</v>
      </c>
      <c r="F996" s="13">
        <v>5000</v>
      </c>
      <c r="G996" s="14" t="s">
        <v>2335</v>
      </c>
      <c r="H996" s="9" t="s">
        <v>2347</v>
      </c>
      <c r="I996" s="9"/>
      <c r="J996" s="9"/>
      <c r="K996" s="11" t="s">
        <v>0</v>
      </c>
      <c r="L996" s="252">
        <v>55</v>
      </c>
      <c r="M996" s="21">
        <v>1.6</v>
      </c>
      <c r="N996" s="21">
        <v>1.1000000000000001</v>
      </c>
      <c r="P996" s="11" t="s">
        <v>4167</v>
      </c>
      <c r="Q996" s="11"/>
      <c r="S996" s="21">
        <f>IF(P996='Menu tendina'!A$5,0,IF(P996='Menu tendina'!A$4,'4. Telecom lire'!N996/2,IF(P996='Menu tendina'!A$3,'4. Telecom lire'!N996,IF(P996='Menu tendina'!A$2,'4. Telecom lire'!M996,0))))</f>
        <v>1.6</v>
      </c>
    </row>
    <row r="997" spans="1:19" x14ac:dyDescent="0.25">
      <c r="A997" s="9" t="s">
        <v>7621</v>
      </c>
      <c r="B997" s="9" t="s">
        <v>4943</v>
      </c>
      <c r="C997" s="11">
        <v>1352</v>
      </c>
      <c r="D997" s="11" t="s">
        <v>4780</v>
      </c>
      <c r="E997" s="11">
        <v>980</v>
      </c>
      <c r="F997" s="13">
        <v>5000</v>
      </c>
      <c r="G997" s="14" t="s">
        <v>2335</v>
      </c>
      <c r="H997" s="9" t="s">
        <v>2348</v>
      </c>
      <c r="I997" s="9"/>
      <c r="J997" s="9"/>
      <c r="K997" s="11" t="s">
        <v>0</v>
      </c>
      <c r="L997" s="252">
        <v>55</v>
      </c>
      <c r="M997" s="21">
        <v>1.6</v>
      </c>
      <c r="N997" s="21">
        <v>1.1000000000000001</v>
      </c>
      <c r="P997" s="11" t="s">
        <v>4167</v>
      </c>
      <c r="Q997" s="11"/>
      <c r="S997" s="21">
        <f>IF(P997='Menu tendina'!A$5,0,IF(P997='Menu tendina'!A$4,'4. Telecom lire'!N997/2,IF(P997='Menu tendina'!A$3,'4. Telecom lire'!N997,IF(P997='Menu tendina'!A$2,'4. Telecom lire'!M997,0))))</f>
        <v>1.6</v>
      </c>
    </row>
    <row r="998" spans="1:19" x14ac:dyDescent="0.25">
      <c r="A998" s="9" t="s">
        <v>7621</v>
      </c>
      <c r="B998" s="9" t="s">
        <v>4943</v>
      </c>
      <c r="C998" s="11">
        <v>1353</v>
      </c>
      <c r="D998" s="11" t="s">
        <v>4781</v>
      </c>
      <c r="E998" s="11">
        <v>981</v>
      </c>
      <c r="F998" s="13">
        <v>5000</v>
      </c>
      <c r="G998" s="14" t="s">
        <v>2335</v>
      </c>
      <c r="H998" s="9" t="s">
        <v>2349</v>
      </c>
      <c r="I998" s="9"/>
      <c r="J998" s="9"/>
      <c r="K998" s="11" t="s">
        <v>0</v>
      </c>
      <c r="L998" s="252">
        <v>55</v>
      </c>
      <c r="M998" s="21">
        <v>1.6</v>
      </c>
      <c r="N998" s="21">
        <v>1.1000000000000001</v>
      </c>
      <c r="P998" s="11" t="s">
        <v>4167</v>
      </c>
      <c r="Q998" s="11"/>
      <c r="S998" s="21">
        <f>IF(P998='Menu tendina'!A$5,0,IF(P998='Menu tendina'!A$4,'4. Telecom lire'!N998/2,IF(P998='Menu tendina'!A$3,'4. Telecom lire'!N998,IF(P998='Menu tendina'!A$2,'4. Telecom lire'!M998,0))))</f>
        <v>1.6</v>
      </c>
    </row>
    <row r="999" spans="1:19" x14ac:dyDescent="0.25">
      <c r="A999" s="9" t="s">
        <v>7621</v>
      </c>
      <c r="B999" s="9" t="s">
        <v>4943</v>
      </c>
      <c r="C999" s="11">
        <v>1354</v>
      </c>
      <c r="D999" s="11" t="s">
        <v>4782</v>
      </c>
      <c r="E999" s="11">
        <v>966</v>
      </c>
      <c r="F999" s="13">
        <v>10000</v>
      </c>
      <c r="G999" s="14" t="s">
        <v>2335</v>
      </c>
      <c r="H999" s="9" t="s">
        <v>2350</v>
      </c>
      <c r="I999" s="9"/>
      <c r="J999" s="9"/>
      <c r="K999" s="11" t="s">
        <v>0</v>
      </c>
      <c r="L999" s="252">
        <v>1020</v>
      </c>
      <c r="M999" s="21">
        <v>1.3</v>
      </c>
      <c r="N999" s="21">
        <v>0.2</v>
      </c>
      <c r="P999" s="11" t="s">
        <v>4167</v>
      </c>
      <c r="Q999" s="11"/>
      <c r="S999" s="21">
        <f>IF(P999='Menu tendina'!A$5,0,IF(P999='Menu tendina'!A$4,'4. Telecom lire'!N999/2,IF(P999='Menu tendina'!A$3,'4. Telecom lire'!N999,IF(P999='Menu tendina'!A$2,'4. Telecom lire'!M999,0))))</f>
        <v>1.3</v>
      </c>
    </row>
    <row r="1000" spans="1:19" x14ac:dyDescent="0.25">
      <c r="A1000" s="9" t="s">
        <v>7621</v>
      </c>
      <c r="B1000" s="9" t="s">
        <v>4943</v>
      </c>
      <c r="C1000" s="11">
        <v>1355</v>
      </c>
      <c r="D1000" s="11" t="s">
        <v>4783</v>
      </c>
      <c r="E1000" s="11">
        <v>967</v>
      </c>
      <c r="F1000" s="13">
        <v>10000</v>
      </c>
      <c r="G1000" s="14" t="s">
        <v>2335</v>
      </c>
      <c r="H1000" s="9" t="s">
        <v>2351</v>
      </c>
      <c r="I1000" s="9"/>
      <c r="J1000" s="9"/>
      <c r="K1000" s="11" t="s">
        <v>0</v>
      </c>
      <c r="L1000" s="252">
        <v>2010</v>
      </c>
      <c r="M1000" s="21">
        <v>1.3</v>
      </c>
      <c r="N1000" s="21">
        <v>0.2</v>
      </c>
      <c r="P1000" s="11" t="s">
        <v>4167</v>
      </c>
      <c r="Q1000" s="11"/>
      <c r="S1000" s="21">
        <f>IF(P1000='Menu tendina'!A$5,0,IF(P1000='Menu tendina'!A$4,'4. Telecom lire'!N1000/2,IF(P1000='Menu tendina'!A$3,'4. Telecom lire'!N1000,IF(P1000='Menu tendina'!A$2,'4. Telecom lire'!M1000,0))))</f>
        <v>1.3</v>
      </c>
    </row>
    <row r="1001" spans="1:19" x14ac:dyDescent="0.25">
      <c r="A1001" s="9" t="s">
        <v>7621</v>
      </c>
      <c r="B1001" s="9" t="s">
        <v>4943</v>
      </c>
      <c r="C1001" s="11">
        <v>1356</v>
      </c>
      <c r="D1001" s="11" t="s">
        <v>4784</v>
      </c>
      <c r="E1001" s="11">
        <v>968</v>
      </c>
      <c r="F1001" s="13">
        <v>5000</v>
      </c>
      <c r="G1001" s="14" t="s">
        <v>2335</v>
      </c>
      <c r="H1001" s="9" t="s">
        <v>2352</v>
      </c>
      <c r="I1001" s="9"/>
      <c r="J1001" s="9"/>
      <c r="K1001" s="11" t="s">
        <v>0</v>
      </c>
      <c r="L1001" s="252">
        <v>1510</v>
      </c>
      <c r="M1001" s="21">
        <v>1.3</v>
      </c>
      <c r="N1001" s="21">
        <v>0.2</v>
      </c>
      <c r="P1001" s="11" t="s">
        <v>4167</v>
      </c>
      <c r="Q1001" s="11"/>
      <c r="S1001" s="21">
        <f>IF(P1001='Menu tendina'!A$5,0,IF(P1001='Menu tendina'!A$4,'4. Telecom lire'!N1001/2,IF(P1001='Menu tendina'!A$3,'4. Telecom lire'!N1001,IF(P1001='Menu tendina'!A$2,'4. Telecom lire'!M1001,0))))</f>
        <v>1.3</v>
      </c>
    </row>
    <row r="1002" spans="1:19" x14ac:dyDescent="0.25">
      <c r="A1002" s="9" t="s">
        <v>7621</v>
      </c>
      <c r="B1002" s="9" t="s">
        <v>4943</v>
      </c>
      <c r="C1002" s="11">
        <v>1357</v>
      </c>
      <c r="D1002" s="11" t="s">
        <v>4785</v>
      </c>
      <c r="E1002" s="11">
        <v>969</v>
      </c>
      <c r="F1002" s="13">
        <v>5000</v>
      </c>
      <c r="G1002" s="14" t="s">
        <v>2335</v>
      </c>
      <c r="H1002" s="9" t="s">
        <v>2353</v>
      </c>
      <c r="I1002" s="9"/>
      <c r="J1002" s="9"/>
      <c r="K1002" s="11" t="s">
        <v>0</v>
      </c>
      <c r="L1002" s="252">
        <v>2515</v>
      </c>
      <c r="M1002" s="21">
        <v>1.3</v>
      </c>
      <c r="N1002" s="21">
        <v>0.2</v>
      </c>
      <c r="P1002" s="11" t="s">
        <v>4167</v>
      </c>
      <c r="Q1002" s="11"/>
      <c r="S1002" s="21">
        <f>IF(P1002='Menu tendina'!A$5,0,IF(P1002='Menu tendina'!A$4,'4. Telecom lire'!N1002/2,IF(P1002='Menu tendina'!A$3,'4. Telecom lire'!N1002,IF(P1002='Menu tendina'!A$2,'4. Telecom lire'!M1002,0))))</f>
        <v>1.3</v>
      </c>
    </row>
    <row r="1003" spans="1:19" x14ac:dyDescent="0.25">
      <c r="A1003" s="9" t="s">
        <v>7621</v>
      </c>
      <c r="B1003" s="9" t="s">
        <v>4943</v>
      </c>
      <c r="C1003" s="11">
        <v>1358</v>
      </c>
      <c r="D1003" s="11" t="s">
        <v>4786</v>
      </c>
      <c r="E1003" s="11">
        <v>1047</v>
      </c>
      <c r="F1003" s="13">
        <v>10000</v>
      </c>
      <c r="G1003" s="14" t="s">
        <v>2335</v>
      </c>
      <c r="H1003" s="9" t="s">
        <v>2354</v>
      </c>
      <c r="I1003" s="9"/>
      <c r="J1003" s="9"/>
      <c r="K1003" s="11" t="s">
        <v>0</v>
      </c>
      <c r="L1003" s="252">
        <v>30</v>
      </c>
      <c r="M1003" s="21">
        <v>1.8</v>
      </c>
      <c r="N1003" s="21">
        <v>1</v>
      </c>
      <c r="P1003" s="11" t="s">
        <v>4167</v>
      </c>
      <c r="Q1003" s="11"/>
      <c r="S1003" s="21">
        <f>IF(P1003='Menu tendina'!A$5,0,IF(P1003='Menu tendina'!A$4,'4. Telecom lire'!N1003/2,IF(P1003='Menu tendina'!A$3,'4. Telecom lire'!N1003,IF(P1003='Menu tendina'!A$2,'4. Telecom lire'!M1003,0))))</f>
        <v>1.8</v>
      </c>
    </row>
    <row r="1004" spans="1:19" x14ac:dyDescent="0.25">
      <c r="A1004" s="9" t="s">
        <v>7621</v>
      </c>
      <c r="B1004" s="9" t="s">
        <v>4943</v>
      </c>
      <c r="C1004" s="11">
        <v>1359</v>
      </c>
      <c r="D1004" s="11" t="s">
        <v>4787</v>
      </c>
      <c r="E1004" s="11">
        <v>839</v>
      </c>
      <c r="F1004" s="13">
        <v>5000</v>
      </c>
      <c r="G1004" s="14" t="s">
        <v>2335</v>
      </c>
      <c r="H1004" s="9" t="s">
        <v>2267</v>
      </c>
      <c r="I1004" s="9"/>
      <c r="J1004" s="9"/>
      <c r="K1004" s="11" t="s">
        <v>0</v>
      </c>
      <c r="L1004" s="252">
        <v>70</v>
      </c>
      <c r="M1004" s="21">
        <v>2.5</v>
      </c>
      <c r="N1004" s="21">
        <v>1.6</v>
      </c>
      <c r="P1004" s="11" t="s">
        <v>4167</v>
      </c>
      <c r="Q1004" s="11"/>
      <c r="S1004" s="21">
        <f>IF(P1004='Menu tendina'!A$5,0,IF(P1004='Menu tendina'!A$4,'4. Telecom lire'!N1004/2,IF(P1004='Menu tendina'!A$3,'4. Telecom lire'!N1004,IF(P1004='Menu tendina'!A$2,'4. Telecom lire'!M1004,0))))</f>
        <v>2.5</v>
      </c>
    </row>
    <row r="1005" spans="1:19" x14ac:dyDescent="0.25">
      <c r="A1005" s="9" t="s">
        <v>7621</v>
      </c>
      <c r="B1005" s="9" t="s">
        <v>4943</v>
      </c>
      <c r="C1005" s="11">
        <v>1360</v>
      </c>
      <c r="D1005" s="11" t="s">
        <v>4788</v>
      </c>
      <c r="E1005" s="11">
        <v>840</v>
      </c>
      <c r="F1005" s="13">
        <v>5000</v>
      </c>
      <c r="G1005" s="14" t="s">
        <v>2335</v>
      </c>
      <c r="H1005" s="9" t="s">
        <v>2267</v>
      </c>
      <c r="I1005" s="9"/>
      <c r="J1005" s="9"/>
      <c r="K1005" s="11" t="s">
        <v>0</v>
      </c>
      <c r="L1005" s="252">
        <v>70</v>
      </c>
      <c r="M1005" s="21">
        <v>2.5</v>
      </c>
      <c r="N1005" s="21">
        <v>1.6</v>
      </c>
      <c r="P1005" s="11" t="s">
        <v>4167</v>
      </c>
      <c r="Q1005" s="11"/>
      <c r="S1005" s="21">
        <f>IF(P1005='Menu tendina'!A$5,0,IF(P1005='Menu tendina'!A$4,'4. Telecom lire'!N1005/2,IF(P1005='Menu tendina'!A$3,'4. Telecom lire'!N1005,IF(P1005='Menu tendina'!A$2,'4. Telecom lire'!M1005,0))))</f>
        <v>2.5</v>
      </c>
    </row>
    <row r="1006" spans="1:19" x14ac:dyDescent="0.25">
      <c r="A1006" s="9" t="s">
        <v>7621</v>
      </c>
      <c r="B1006" s="9" t="s">
        <v>4943</v>
      </c>
      <c r="C1006" s="11">
        <v>1361</v>
      </c>
      <c r="D1006" s="11" t="s">
        <v>4789</v>
      </c>
      <c r="E1006" s="11">
        <v>1012</v>
      </c>
      <c r="F1006" s="13">
        <v>5000</v>
      </c>
      <c r="G1006" s="14" t="s">
        <v>2335</v>
      </c>
      <c r="H1006" s="9" t="s">
        <v>2355</v>
      </c>
      <c r="I1006" s="9"/>
      <c r="J1006" s="9"/>
      <c r="K1006" s="11" t="s">
        <v>0</v>
      </c>
      <c r="L1006" s="252">
        <v>55</v>
      </c>
      <c r="M1006" s="21">
        <v>1.8</v>
      </c>
      <c r="N1006" s="21">
        <v>1.3</v>
      </c>
      <c r="P1006" s="11" t="s">
        <v>4167</v>
      </c>
      <c r="Q1006" s="11"/>
      <c r="S1006" s="21">
        <f>IF(P1006='Menu tendina'!A$5,0,IF(P1006='Menu tendina'!A$4,'4. Telecom lire'!N1006/2,IF(P1006='Menu tendina'!A$3,'4. Telecom lire'!N1006,IF(P1006='Menu tendina'!A$2,'4. Telecom lire'!M1006,0))))</f>
        <v>1.8</v>
      </c>
    </row>
    <row r="1007" spans="1:19" x14ac:dyDescent="0.25">
      <c r="A1007" s="9" t="s">
        <v>7621</v>
      </c>
      <c r="B1007" s="9" t="s">
        <v>4943</v>
      </c>
      <c r="C1007" s="11">
        <v>1362</v>
      </c>
      <c r="D1007" s="11" t="s">
        <v>4790</v>
      </c>
      <c r="E1007" s="11">
        <v>1013</v>
      </c>
      <c r="F1007" s="13">
        <v>5000</v>
      </c>
      <c r="G1007" s="14" t="s">
        <v>2335</v>
      </c>
      <c r="H1007" s="9" t="s">
        <v>2356</v>
      </c>
      <c r="I1007" s="9"/>
      <c r="J1007" s="9"/>
      <c r="K1007" s="11" t="s">
        <v>0</v>
      </c>
      <c r="L1007" s="252">
        <v>55</v>
      </c>
      <c r="M1007" s="21">
        <v>1.8</v>
      </c>
      <c r="N1007" s="21">
        <v>1.3</v>
      </c>
      <c r="P1007" s="11" t="s">
        <v>4167</v>
      </c>
      <c r="Q1007" s="11"/>
      <c r="S1007" s="21">
        <f>IF(P1007='Menu tendina'!A$5,0,IF(P1007='Menu tendina'!A$4,'4. Telecom lire'!N1007/2,IF(P1007='Menu tendina'!A$3,'4. Telecom lire'!N1007,IF(P1007='Menu tendina'!A$2,'4. Telecom lire'!M1007,0))))</f>
        <v>1.8</v>
      </c>
    </row>
    <row r="1008" spans="1:19" x14ac:dyDescent="0.25">
      <c r="A1008" s="9" t="s">
        <v>7621</v>
      </c>
      <c r="B1008" s="9" t="s">
        <v>4943</v>
      </c>
      <c r="C1008" s="11">
        <v>1363</v>
      </c>
      <c r="D1008" s="11" t="s">
        <v>4791</v>
      </c>
      <c r="E1008" s="11">
        <v>971</v>
      </c>
      <c r="F1008" s="13">
        <v>5000</v>
      </c>
      <c r="G1008" s="14" t="s">
        <v>2335</v>
      </c>
      <c r="H1008" s="9" t="s">
        <v>2357</v>
      </c>
      <c r="I1008" s="9"/>
      <c r="J1008" s="9"/>
      <c r="K1008" s="11" t="s">
        <v>0</v>
      </c>
      <c r="L1008" s="252">
        <v>30</v>
      </c>
      <c r="M1008" s="21">
        <v>1.4</v>
      </c>
      <c r="N1008" s="21">
        <v>0.9</v>
      </c>
      <c r="P1008" s="11" t="s">
        <v>4167</v>
      </c>
      <c r="Q1008" s="11"/>
      <c r="S1008" s="21">
        <f>IF(P1008='Menu tendina'!A$5,0,IF(P1008='Menu tendina'!A$4,'4. Telecom lire'!N1008/2,IF(P1008='Menu tendina'!A$3,'4. Telecom lire'!N1008,IF(P1008='Menu tendina'!A$2,'4. Telecom lire'!M1008,0))))</f>
        <v>1.4</v>
      </c>
    </row>
    <row r="1009" spans="1:19" x14ac:dyDescent="0.25">
      <c r="A1009" s="9" t="s">
        <v>7621</v>
      </c>
      <c r="B1009" s="9" t="s">
        <v>4943</v>
      </c>
      <c r="C1009" s="11">
        <v>1364</v>
      </c>
      <c r="D1009" s="11" t="s">
        <v>4792</v>
      </c>
      <c r="E1009" s="11">
        <v>970</v>
      </c>
      <c r="F1009" s="13">
        <v>5000</v>
      </c>
      <c r="G1009" s="14" t="s">
        <v>2335</v>
      </c>
      <c r="H1009" s="9" t="s">
        <v>2358</v>
      </c>
      <c r="I1009" s="9"/>
      <c r="J1009" s="9"/>
      <c r="K1009" s="11" t="s">
        <v>0</v>
      </c>
      <c r="L1009" s="252">
        <v>30</v>
      </c>
      <c r="M1009" s="21">
        <v>1.4</v>
      </c>
      <c r="N1009" s="21">
        <v>0.9</v>
      </c>
      <c r="P1009" s="11" t="s">
        <v>4167</v>
      </c>
      <c r="Q1009" s="11"/>
      <c r="S1009" s="21">
        <f>IF(P1009='Menu tendina'!A$5,0,IF(P1009='Menu tendina'!A$4,'4. Telecom lire'!N1009/2,IF(P1009='Menu tendina'!A$3,'4. Telecom lire'!N1009,IF(P1009='Menu tendina'!A$2,'4. Telecom lire'!M1009,0))))</f>
        <v>1.4</v>
      </c>
    </row>
    <row r="1010" spans="1:19" x14ac:dyDescent="0.25">
      <c r="A1010" s="9" t="s">
        <v>7621</v>
      </c>
      <c r="B1010" s="9" t="s">
        <v>4943</v>
      </c>
      <c r="C1010" s="11">
        <v>1365</v>
      </c>
      <c r="D1010" s="11" t="s">
        <v>4793</v>
      </c>
      <c r="E1010" s="11">
        <v>972</v>
      </c>
      <c r="F1010" s="13">
        <v>5000</v>
      </c>
      <c r="G1010" s="14" t="s">
        <v>2335</v>
      </c>
      <c r="H1010" s="9" t="s">
        <v>2360</v>
      </c>
      <c r="I1010" s="9"/>
      <c r="J1010" s="9"/>
      <c r="K1010" s="11" t="s">
        <v>0</v>
      </c>
      <c r="L1010" s="252">
        <v>30</v>
      </c>
      <c r="M1010" s="21">
        <v>1.4</v>
      </c>
      <c r="N1010" s="21">
        <v>0.9</v>
      </c>
      <c r="P1010" s="11" t="s">
        <v>4167</v>
      </c>
      <c r="Q1010" s="11"/>
      <c r="S1010" s="21">
        <f>IF(P1010='Menu tendina'!A$5,0,IF(P1010='Menu tendina'!A$4,'4. Telecom lire'!N1010/2,IF(P1010='Menu tendina'!A$3,'4. Telecom lire'!N1010,IF(P1010='Menu tendina'!A$2,'4. Telecom lire'!M1010,0))))</f>
        <v>1.4</v>
      </c>
    </row>
    <row r="1011" spans="1:19" x14ac:dyDescent="0.25">
      <c r="A1011" s="9" t="s">
        <v>7621</v>
      </c>
      <c r="B1011" s="9" t="s">
        <v>4943</v>
      </c>
      <c r="C1011" s="11">
        <v>1366</v>
      </c>
      <c r="D1011" s="11" t="s">
        <v>4794</v>
      </c>
      <c r="E1011" s="11">
        <v>973</v>
      </c>
      <c r="F1011" s="13">
        <v>5000</v>
      </c>
      <c r="G1011" s="14" t="s">
        <v>2335</v>
      </c>
      <c r="H1011" s="9" t="s">
        <v>2361</v>
      </c>
      <c r="I1011" s="9"/>
      <c r="J1011" s="9"/>
      <c r="K1011" s="11" t="s">
        <v>0</v>
      </c>
      <c r="L1011" s="252">
        <v>30</v>
      </c>
      <c r="M1011" s="21">
        <v>1.4</v>
      </c>
      <c r="N1011" s="21">
        <v>0.9</v>
      </c>
      <c r="P1011" s="11" t="s">
        <v>4167</v>
      </c>
      <c r="Q1011" s="11"/>
      <c r="S1011" s="21">
        <f>IF(P1011='Menu tendina'!A$5,0,IF(P1011='Menu tendina'!A$4,'4. Telecom lire'!N1011/2,IF(P1011='Menu tendina'!A$3,'4. Telecom lire'!N1011,IF(P1011='Menu tendina'!A$2,'4. Telecom lire'!M1011,0))))</f>
        <v>1.4</v>
      </c>
    </row>
    <row r="1012" spans="1:19" x14ac:dyDescent="0.25">
      <c r="A1012" s="9" t="s">
        <v>7621</v>
      </c>
      <c r="B1012" s="9" t="s">
        <v>4943</v>
      </c>
      <c r="C1012" s="11">
        <v>1367</v>
      </c>
      <c r="D1012" s="11" t="s">
        <v>4795</v>
      </c>
      <c r="E1012" s="11">
        <v>989</v>
      </c>
      <c r="F1012" s="13">
        <v>10000</v>
      </c>
      <c r="G1012" s="14" t="s">
        <v>2335</v>
      </c>
      <c r="H1012" s="9" t="s">
        <v>2362</v>
      </c>
      <c r="I1012" s="9"/>
      <c r="J1012" s="9"/>
      <c r="K1012" s="11" t="s">
        <v>0</v>
      </c>
      <c r="L1012" s="252">
        <v>30</v>
      </c>
      <c r="M1012" s="21">
        <v>1.7</v>
      </c>
      <c r="N1012" s="21">
        <v>1</v>
      </c>
      <c r="P1012" s="11" t="s">
        <v>4167</v>
      </c>
      <c r="Q1012" s="11"/>
      <c r="S1012" s="21">
        <f>IF(P1012='Menu tendina'!A$5,0,IF(P1012='Menu tendina'!A$4,'4. Telecom lire'!N1012/2,IF(P1012='Menu tendina'!A$3,'4. Telecom lire'!N1012,IF(P1012='Menu tendina'!A$2,'4. Telecom lire'!M1012,0))))</f>
        <v>1.7</v>
      </c>
    </row>
    <row r="1013" spans="1:19" x14ac:dyDescent="0.25">
      <c r="A1013" s="9" t="s">
        <v>7621</v>
      </c>
      <c r="B1013" s="9" t="s">
        <v>4943</v>
      </c>
      <c r="C1013" s="11">
        <v>1368</v>
      </c>
      <c r="D1013" s="11" t="s">
        <v>4796</v>
      </c>
      <c r="E1013" s="11">
        <v>1048</v>
      </c>
      <c r="F1013" s="13">
        <v>5000</v>
      </c>
      <c r="G1013" s="14" t="s">
        <v>2335</v>
      </c>
      <c r="H1013" s="9" t="s">
        <v>2364</v>
      </c>
      <c r="I1013" s="9"/>
      <c r="J1013" s="9"/>
      <c r="K1013" s="11" t="s">
        <v>0</v>
      </c>
      <c r="L1013" s="252">
        <v>30</v>
      </c>
      <c r="M1013" s="21">
        <v>2</v>
      </c>
      <c r="N1013" s="21">
        <v>1.2</v>
      </c>
      <c r="P1013" s="11" t="s">
        <v>4167</v>
      </c>
      <c r="Q1013" s="11"/>
      <c r="S1013" s="21">
        <f>IF(P1013='Menu tendina'!A$5,0,IF(P1013='Menu tendina'!A$4,'4. Telecom lire'!N1013/2,IF(P1013='Menu tendina'!A$3,'4. Telecom lire'!N1013,IF(P1013='Menu tendina'!A$2,'4. Telecom lire'!M1013,0))))</f>
        <v>2</v>
      </c>
    </row>
    <row r="1014" spans="1:19" x14ac:dyDescent="0.25">
      <c r="A1014" s="9" t="s">
        <v>7621</v>
      </c>
      <c r="B1014" s="9" t="s">
        <v>4943</v>
      </c>
      <c r="C1014" s="11">
        <v>1369</v>
      </c>
      <c r="D1014" s="11" t="s">
        <v>4797</v>
      </c>
      <c r="E1014" s="11">
        <v>1049</v>
      </c>
      <c r="F1014" s="13">
        <v>10000</v>
      </c>
      <c r="G1014" s="14" t="s">
        <v>2335</v>
      </c>
      <c r="H1014" s="9" t="s">
        <v>2365</v>
      </c>
      <c r="I1014" s="9"/>
      <c r="J1014" s="9"/>
      <c r="K1014" s="11" t="s">
        <v>0</v>
      </c>
      <c r="L1014" s="252">
        <v>30</v>
      </c>
      <c r="M1014" s="21">
        <v>1.7</v>
      </c>
      <c r="N1014" s="21">
        <v>1.2</v>
      </c>
      <c r="P1014" s="11" t="s">
        <v>4167</v>
      </c>
      <c r="Q1014" s="11"/>
      <c r="S1014" s="21">
        <f>IF(P1014='Menu tendina'!A$5,0,IF(P1014='Menu tendina'!A$4,'4. Telecom lire'!N1014/2,IF(P1014='Menu tendina'!A$3,'4. Telecom lire'!N1014,IF(P1014='Menu tendina'!A$2,'4. Telecom lire'!M1014,0))))</f>
        <v>1.7</v>
      </c>
    </row>
    <row r="1015" spans="1:19" x14ac:dyDescent="0.25">
      <c r="A1015" s="9" t="s">
        <v>7621</v>
      </c>
      <c r="B1015" s="9" t="s">
        <v>4943</v>
      </c>
      <c r="C1015" s="11">
        <v>1370</v>
      </c>
      <c r="D1015" s="11" t="s">
        <v>4798</v>
      </c>
      <c r="E1015" s="11">
        <v>1050</v>
      </c>
      <c r="F1015" s="13">
        <v>2000</v>
      </c>
      <c r="G1015" s="14" t="s">
        <v>2335</v>
      </c>
      <c r="H1015" s="9" t="s">
        <v>2365</v>
      </c>
      <c r="I1015" s="9"/>
      <c r="J1015" s="9"/>
      <c r="K1015" s="11" t="s">
        <v>0</v>
      </c>
      <c r="L1015" s="252">
        <v>30</v>
      </c>
      <c r="M1015" s="21">
        <v>1.7</v>
      </c>
      <c r="N1015" s="21">
        <v>1.2</v>
      </c>
      <c r="P1015" s="11" t="s">
        <v>4167</v>
      </c>
      <c r="Q1015" s="11"/>
      <c r="S1015" s="21">
        <f>IF(P1015='Menu tendina'!A$5,0,IF(P1015='Menu tendina'!A$4,'4. Telecom lire'!N1015/2,IF(P1015='Menu tendina'!A$3,'4. Telecom lire'!N1015,IF(P1015='Menu tendina'!A$2,'4. Telecom lire'!M1015,0))))</f>
        <v>1.7</v>
      </c>
    </row>
    <row r="1016" spans="1:19" x14ac:dyDescent="0.25">
      <c r="A1016" s="9" t="s">
        <v>7621</v>
      </c>
      <c r="B1016" s="9" t="s">
        <v>4943</v>
      </c>
      <c r="C1016" s="11">
        <v>1371</v>
      </c>
      <c r="D1016" s="11" t="s">
        <v>4799</v>
      </c>
      <c r="E1016" s="11">
        <v>990</v>
      </c>
      <c r="F1016" s="13">
        <v>10000</v>
      </c>
      <c r="G1016" s="14" t="s">
        <v>2335</v>
      </c>
      <c r="H1016" s="9" t="s">
        <v>2367</v>
      </c>
      <c r="I1016" s="9"/>
      <c r="J1016" s="9"/>
      <c r="K1016" s="11" t="s">
        <v>0</v>
      </c>
      <c r="L1016" s="252">
        <v>25</v>
      </c>
      <c r="M1016" s="21">
        <v>1.5</v>
      </c>
      <c r="N1016" s="21">
        <v>1</v>
      </c>
      <c r="P1016" s="11" t="s">
        <v>4167</v>
      </c>
      <c r="Q1016" s="11"/>
      <c r="S1016" s="21">
        <f>IF(P1016='Menu tendina'!A$5,0,IF(P1016='Menu tendina'!A$4,'4. Telecom lire'!N1016/2,IF(P1016='Menu tendina'!A$3,'4. Telecom lire'!N1016,IF(P1016='Menu tendina'!A$2,'4. Telecom lire'!M1016,0))))</f>
        <v>1.5</v>
      </c>
    </row>
    <row r="1017" spans="1:19" x14ac:dyDescent="0.25">
      <c r="A1017" s="9" t="s">
        <v>7621</v>
      </c>
      <c r="B1017" s="9" t="s">
        <v>4943</v>
      </c>
      <c r="C1017" s="11">
        <v>1372</v>
      </c>
      <c r="D1017" s="11" t="s">
        <v>4800</v>
      </c>
      <c r="E1017" s="11">
        <v>991</v>
      </c>
      <c r="F1017" s="13">
        <v>10000</v>
      </c>
      <c r="G1017" s="14" t="s">
        <v>2335</v>
      </c>
      <c r="H1017" s="9" t="s">
        <v>2368</v>
      </c>
      <c r="I1017" s="9"/>
      <c r="J1017" s="9"/>
      <c r="K1017" s="11" t="s">
        <v>0</v>
      </c>
      <c r="L1017" s="252">
        <v>35</v>
      </c>
      <c r="M1017" s="21">
        <v>1.5</v>
      </c>
      <c r="N1017" s="21">
        <v>1</v>
      </c>
      <c r="P1017" s="11" t="s">
        <v>4167</v>
      </c>
      <c r="Q1017" s="11"/>
      <c r="S1017" s="21">
        <f>IF(P1017='Menu tendina'!A$5,0,IF(P1017='Menu tendina'!A$4,'4. Telecom lire'!N1017/2,IF(P1017='Menu tendina'!A$3,'4. Telecom lire'!N1017,IF(P1017='Menu tendina'!A$2,'4. Telecom lire'!M1017,0))))</f>
        <v>1.5</v>
      </c>
    </row>
    <row r="1018" spans="1:19" x14ac:dyDescent="0.25">
      <c r="A1018" s="9" t="s">
        <v>7621</v>
      </c>
      <c r="B1018" s="9" t="s">
        <v>4943</v>
      </c>
      <c r="C1018" s="11">
        <v>1373</v>
      </c>
      <c r="D1018" s="11" t="s">
        <v>4801</v>
      </c>
      <c r="E1018" s="11">
        <v>992</v>
      </c>
      <c r="F1018" s="13">
        <v>10000</v>
      </c>
      <c r="G1018" s="14" t="s">
        <v>2335</v>
      </c>
      <c r="H1018" s="9" t="s">
        <v>1959</v>
      </c>
      <c r="I1018" s="9"/>
      <c r="J1018" s="9"/>
      <c r="K1018" s="11" t="s">
        <v>0</v>
      </c>
      <c r="L1018" s="252">
        <v>1010</v>
      </c>
      <c r="M1018" s="21">
        <v>1.3</v>
      </c>
      <c r="N1018" s="21">
        <v>0.2</v>
      </c>
      <c r="P1018" s="11" t="s">
        <v>4167</v>
      </c>
      <c r="Q1018" s="11"/>
      <c r="S1018" s="21">
        <f>IF(P1018='Menu tendina'!A$5,0,IF(P1018='Menu tendina'!A$4,'4. Telecom lire'!N1018/2,IF(P1018='Menu tendina'!A$3,'4. Telecom lire'!N1018,IF(P1018='Menu tendina'!A$2,'4. Telecom lire'!M1018,0))))</f>
        <v>1.3</v>
      </c>
    </row>
    <row r="1019" spans="1:19" x14ac:dyDescent="0.25">
      <c r="A1019" s="9" t="s">
        <v>7621</v>
      </c>
      <c r="B1019" s="9" t="s">
        <v>4943</v>
      </c>
      <c r="C1019" s="11">
        <v>1374</v>
      </c>
      <c r="D1019" s="11" t="s">
        <v>4802</v>
      </c>
      <c r="E1019" s="11">
        <v>994</v>
      </c>
      <c r="F1019" s="13">
        <v>5000</v>
      </c>
      <c r="G1019" s="14" t="s">
        <v>2335</v>
      </c>
      <c r="H1019" s="9" t="s">
        <v>2370</v>
      </c>
      <c r="I1019" s="9"/>
      <c r="J1019" s="9"/>
      <c r="K1019" s="11" t="s">
        <v>0</v>
      </c>
      <c r="L1019" s="252">
        <v>1505</v>
      </c>
      <c r="M1019" s="21">
        <v>1.3</v>
      </c>
      <c r="N1019" s="21">
        <v>0.2</v>
      </c>
      <c r="P1019" s="11" t="s">
        <v>4167</v>
      </c>
      <c r="Q1019" s="11"/>
      <c r="S1019" s="21">
        <f>IF(P1019='Menu tendina'!A$5,0,IF(P1019='Menu tendina'!A$4,'4. Telecom lire'!N1019/2,IF(P1019='Menu tendina'!A$3,'4. Telecom lire'!N1019,IF(P1019='Menu tendina'!A$2,'4. Telecom lire'!M1019,0))))</f>
        <v>1.3</v>
      </c>
    </row>
    <row r="1020" spans="1:19" x14ac:dyDescent="0.25">
      <c r="A1020" s="9" t="s">
        <v>7621</v>
      </c>
      <c r="B1020" s="9" t="s">
        <v>4943</v>
      </c>
      <c r="C1020" s="11">
        <v>1375</v>
      </c>
      <c r="D1020" s="11" t="s">
        <v>4803</v>
      </c>
      <c r="E1020" s="11">
        <v>993</v>
      </c>
      <c r="F1020" s="13">
        <v>5000</v>
      </c>
      <c r="G1020" s="14" t="s">
        <v>2335</v>
      </c>
      <c r="H1020" s="9" t="s">
        <v>2371</v>
      </c>
      <c r="I1020" s="9"/>
      <c r="J1020" s="9"/>
      <c r="K1020" s="11" t="s">
        <v>0</v>
      </c>
      <c r="L1020" s="252">
        <v>1505</v>
      </c>
      <c r="M1020" s="21">
        <v>1.3</v>
      </c>
      <c r="N1020" s="21">
        <v>0.2</v>
      </c>
      <c r="P1020" s="11" t="s">
        <v>4167</v>
      </c>
      <c r="Q1020" s="11"/>
      <c r="S1020" s="21">
        <f>IF(P1020='Menu tendina'!A$5,0,IF(P1020='Menu tendina'!A$4,'4. Telecom lire'!N1020/2,IF(P1020='Menu tendina'!A$3,'4. Telecom lire'!N1020,IF(P1020='Menu tendina'!A$2,'4. Telecom lire'!M1020,0))))</f>
        <v>1.3</v>
      </c>
    </row>
    <row r="1021" spans="1:19" x14ac:dyDescent="0.25">
      <c r="A1021" s="9" t="s">
        <v>7621</v>
      </c>
      <c r="B1021" s="9" t="s">
        <v>4943</v>
      </c>
      <c r="C1021" s="11">
        <v>1376</v>
      </c>
      <c r="D1021" s="11" t="s">
        <v>4804</v>
      </c>
      <c r="E1021" s="11">
        <v>995</v>
      </c>
      <c r="F1021" s="13">
        <v>10000</v>
      </c>
      <c r="G1021" s="14" t="s">
        <v>2335</v>
      </c>
      <c r="H1021" s="9" t="s">
        <v>2372</v>
      </c>
      <c r="I1021" s="9"/>
      <c r="J1021" s="9"/>
      <c r="K1021" s="11" t="s">
        <v>0</v>
      </c>
      <c r="L1021" s="252">
        <v>1515</v>
      </c>
      <c r="M1021" s="21">
        <v>1.5</v>
      </c>
      <c r="N1021" s="21">
        <v>0.6</v>
      </c>
      <c r="P1021" s="11" t="s">
        <v>4167</v>
      </c>
      <c r="Q1021" s="11"/>
      <c r="S1021" s="21">
        <f>IF(P1021='Menu tendina'!A$5,0,IF(P1021='Menu tendina'!A$4,'4. Telecom lire'!N1021/2,IF(P1021='Menu tendina'!A$3,'4. Telecom lire'!N1021,IF(P1021='Menu tendina'!A$2,'4. Telecom lire'!M1021,0))))</f>
        <v>1.5</v>
      </c>
    </row>
    <row r="1022" spans="1:19" x14ac:dyDescent="0.25">
      <c r="A1022" s="15" t="s">
        <v>7621</v>
      </c>
      <c r="B1022" s="15" t="s">
        <v>4943</v>
      </c>
      <c r="C1022" s="16" t="s">
        <v>2373</v>
      </c>
      <c r="D1022" s="16" t="s">
        <v>4805</v>
      </c>
      <c r="E1022" s="16" t="s">
        <v>0</v>
      </c>
      <c r="F1022" s="17">
        <v>5000</v>
      </c>
      <c r="G1022" s="18" t="s">
        <v>2115</v>
      </c>
      <c r="H1022" s="15" t="s">
        <v>4981</v>
      </c>
      <c r="I1022" s="15"/>
      <c r="J1022" s="15"/>
      <c r="K1022" s="16" t="s">
        <v>0</v>
      </c>
      <c r="L1022" s="253">
        <v>40</v>
      </c>
      <c r="M1022" s="22">
        <v>2.5</v>
      </c>
      <c r="N1022" s="22">
        <v>1</v>
      </c>
      <c r="P1022" s="11" t="s">
        <v>4168</v>
      </c>
      <c r="Q1022" s="11"/>
      <c r="S1022" s="21">
        <f>IF(P1022='Menu tendina'!A$5,0,IF(P1022='Menu tendina'!A$4,'4. Telecom lire'!N1022/2,IF(P1022='Menu tendina'!A$3,'4. Telecom lire'!N1022,IF(P1022='Menu tendina'!A$2,'4. Telecom lire'!M1022,0))))</f>
        <v>1</v>
      </c>
    </row>
    <row r="1023" spans="1:19" x14ac:dyDescent="0.25">
      <c r="A1023" s="9" t="s">
        <v>7621</v>
      </c>
      <c r="B1023" s="9" t="s">
        <v>4943</v>
      </c>
      <c r="C1023" s="11">
        <v>1377</v>
      </c>
      <c r="D1023" s="11" t="s">
        <v>4806</v>
      </c>
      <c r="E1023" s="11">
        <v>996</v>
      </c>
      <c r="F1023" s="13">
        <v>10000</v>
      </c>
      <c r="G1023" s="14" t="s">
        <v>2335</v>
      </c>
      <c r="H1023" s="9" t="s">
        <v>2374</v>
      </c>
      <c r="I1023" s="9"/>
      <c r="J1023" s="9"/>
      <c r="K1023" s="11" t="s">
        <v>0</v>
      </c>
      <c r="L1023" s="252">
        <v>1540</v>
      </c>
      <c r="M1023" s="21">
        <v>1.4</v>
      </c>
      <c r="N1023" s="21">
        <v>0.2</v>
      </c>
      <c r="P1023" s="11" t="s">
        <v>4167</v>
      </c>
      <c r="Q1023" s="11"/>
      <c r="S1023" s="21">
        <f>IF(P1023='Menu tendina'!A$5,0,IF(P1023='Menu tendina'!A$4,'4. Telecom lire'!N1023/2,IF(P1023='Menu tendina'!A$3,'4. Telecom lire'!N1023,IF(P1023='Menu tendina'!A$2,'4. Telecom lire'!M1023,0))))</f>
        <v>1.4</v>
      </c>
    </row>
    <row r="1024" spans="1:19" x14ac:dyDescent="0.25">
      <c r="A1024" s="9" t="s">
        <v>7621</v>
      </c>
      <c r="B1024" s="9" t="s">
        <v>4943</v>
      </c>
      <c r="C1024" s="11">
        <v>1378</v>
      </c>
      <c r="D1024" s="11" t="s">
        <v>4807</v>
      </c>
      <c r="E1024" s="11">
        <v>997</v>
      </c>
      <c r="F1024" s="13">
        <v>15000</v>
      </c>
      <c r="G1024" s="14" t="s">
        <v>2335</v>
      </c>
      <c r="H1024" s="9" t="s">
        <v>2375</v>
      </c>
      <c r="I1024" s="9"/>
      <c r="J1024" s="9"/>
      <c r="K1024" s="11" t="s">
        <v>0</v>
      </c>
      <c r="L1024" s="252">
        <v>310</v>
      </c>
      <c r="M1024" s="21">
        <v>1.5</v>
      </c>
      <c r="N1024" s="21">
        <v>0.4</v>
      </c>
      <c r="P1024" s="11" t="s">
        <v>4167</v>
      </c>
      <c r="Q1024" s="11"/>
      <c r="S1024" s="21">
        <f>IF(P1024='Menu tendina'!A$5,0,IF(P1024='Menu tendina'!A$4,'4. Telecom lire'!N1024/2,IF(P1024='Menu tendina'!A$3,'4. Telecom lire'!N1024,IF(P1024='Menu tendina'!A$2,'4. Telecom lire'!M1024,0))))</f>
        <v>1.5</v>
      </c>
    </row>
    <row r="1025" spans="1:19" x14ac:dyDescent="0.25">
      <c r="A1025" s="9" t="s">
        <v>7621</v>
      </c>
      <c r="B1025" s="9" t="s">
        <v>4943</v>
      </c>
      <c r="C1025" s="11">
        <v>1379</v>
      </c>
      <c r="D1025" s="11" t="s">
        <v>4808</v>
      </c>
      <c r="E1025" s="11">
        <v>998</v>
      </c>
      <c r="F1025" s="13">
        <v>5000</v>
      </c>
      <c r="G1025" s="14" t="s">
        <v>2335</v>
      </c>
      <c r="H1025" s="9" t="s">
        <v>2376</v>
      </c>
      <c r="I1025" s="9"/>
      <c r="J1025" s="9"/>
      <c r="K1025" s="11" t="s">
        <v>0</v>
      </c>
      <c r="L1025" s="252">
        <v>1540</v>
      </c>
      <c r="M1025" s="21">
        <v>1.4</v>
      </c>
      <c r="N1025" s="21">
        <v>0.2</v>
      </c>
      <c r="P1025" s="11" t="s">
        <v>4167</v>
      </c>
      <c r="Q1025" s="11"/>
      <c r="S1025" s="21">
        <f>IF(P1025='Menu tendina'!A$5,0,IF(P1025='Menu tendina'!A$4,'4. Telecom lire'!N1025/2,IF(P1025='Menu tendina'!A$3,'4. Telecom lire'!N1025,IF(P1025='Menu tendina'!A$2,'4. Telecom lire'!M1025,0))))</f>
        <v>1.4</v>
      </c>
    </row>
    <row r="1026" spans="1:19" x14ac:dyDescent="0.25">
      <c r="A1026" s="9" t="s">
        <v>7621</v>
      </c>
      <c r="B1026" s="9" t="s">
        <v>4943</v>
      </c>
      <c r="C1026" s="11">
        <v>1380</v>
      </c>
      <c r="D1026" s="11" t="s">
        <v>4809</v>
      </c>
      <c r="E1026" s="11">
        <v>999</v>
      </c>
      <c r="F1026" s="13">
        <v>10000</v>
      </c>
      <c r="G1026" s="14" t="s">
        <v>2335</v>
      </c>
      <c r="H1026" s="9" t="s">
        <v>2377</v>
      </c>
      <c r="I1026" s="9"/>
      <c r="J1026" s="9"/>
      <c r="K1026" s="11" t="s">
        <v>0</v>
      </c>
      <c r="L1026" s="252">
        <v>1540</v>
      </c>
      <c r="M1026" s="21">
        <v>1.3</v>
      </c>
      <c r="N1026" s="21">
        <v>0.2</v>
      </c>
      <c r="P1026" s="11" t="s">
        <v>4167</v>
      </c>
      <c r="Q1026" s="11"/>
      <c r="S1026" s="21">
        <f>IF(P1026='Menu tendina'!A$5,0,IF(P1026='Menu tendina'!A$4,'4. Telecom lire'!N1026/2,IF(P1026='Menu tendina'!A$3,'4. Telecom lire'!N1026,IF(P1026='Menu tendina'!A$2,'4. Telecom lire'!M1026,0))))</f>
        <v>1.3</v>
      </c>
    </row>
    <row r="1027" spans="1:19" x14ac:dyDescent="0.25">
      <c r="A1027" s="9" t="s">
        <v>7621</v>
      </c>
      <c r="B1027" s="9" t="s">
        <v>4943</v>
      </c>
      <c r="C1027" s="11">
        <v>1381</v>
      </c>
      <c r="D1027" s="11" t="s">
        <v>4810</v>
      </c>
      <c r="E1027" s="11">
        <v>1000</v>
      </c>
      <c r="F1027" s="13">
        <v>5000</v>
      </c>
      <c r="G1027" s="14" t="s">
        <v>2335</v>
      </c>
      <c r="H1027" s="9" t="s">
        <v>2378</v>
      </c>
      <c r="I1027" s="9"/>
      <c r="J1027" s="9"/>
      <c r="K1027" s="11" t="s">
        <v>0</v>
      </c>
      <c r="L1027" s="252">
        <v>1995</v>
      </c>
      <c r="M1027" s="21">
        <v>1.3</v>
      </c>
      <c r="N1027" s="21">
        <v>0.2</v>
      </c>
      <c r="P1027" s="11" t="s">
        <v>4167</v>
      </c>
      <c r="Q1027" s="11"/>
      <c r="S1027" s="21">
        <f>IF(P1027='Menu tendina'!A$5,0,IF(P1027='Menu tendina'!A$4,'4. Telecom lire'!N1027/2,IF(P1027='Menu tendina'!A$3,'4. Telecom lire'!N1027,IF(P1027='Menu tendina'!A$2,'4. Telecom lire'!M1027,0))))</f>
        <v>1.3</v>
      </c>
    </row>
    <row r="1028" spans="1:19" x14ac:dyDescent="0.25">
      <c r="A1028" s="9" t="s">
        <v>7621</v>
      </c>
      <c r="B1028" s="9" t="s">
        <v>4943</v>
      </c>
      <c r="C1028" s="11">
        <v>1382</v>
      </c>
      <c r="D1028" s="11" t="s">
        <v>4811</v>
      </c>
      <c r="E1028" s="11">
        <v>1001</v>
      </c>
      <c r="F1028" s="13">
        <v>5000</v>
      </c>
      <c r="G1028" s="14" t="s">
        <v>2335</v>
      </c>
      <c r="H1028" s="9" t="s">
        <v>2379</v>
      </c>
      <c r="I1028" s="9"/>
      <c r="J1028" s="9"/>
      <c r="K1028" s="11" t="s">
        <v>0</v>
      </c>
      <c r="L1028" s="252">
        <v>1505</v>
      </c>
      <c r="M1028" s="21">
        <v>1.3</v>
      </c>
      <c r="N1028" s="21">
        <v>0.2</v>
      </c>
      <c r="P1028" s="11" t="s">
        <v>4167</v>
      </c>
      <c r="Q1028" s="11"/>
      <c r="S1028" s="21">
        <f>IF(P1028='Menu tendina'!A$5,0,IF(P1028='Menu tendina'!A$4,'4. Telecom lire'!N1028/2,IF(P1028='Menu tendina'!A$3,'4. Telecom lire'!N1028,IF(P1028='Menu tendina'!A$2,'4. Telecom lire'!M1028,0))))</f>
        <v>1.3</v>
      </c>
    </row>
    <row r="1029" spans="1:19" x14ac:dyDescent="0.25">
      <c r="A1029" s="9" t="s">
        <v>7621</v>
      </c>
      <c r="B1029" s="9" t="s">
        <v>4943</v>
      </c>
      <c r="C1029" s="11">
        <v>1383</v>
      </c>
      <c r="D1029" s="11" t="s">
        <v>4812</v>
      </c>
      <c r="E1029" s="11">
        <v>1002</v>
      </c>
      <c r="F1029" s="13">
        <v>5000</v>
      </c>
      <c r="G1029" s="14" t="s">
        <v>2335</v>
      </c>
      <c r="H1029" s="9" t="s">
        <v>2380</v>
      </c>
      <c r="I1029" s="9"/>
      <c r="J1029" s="9"/>
      <c r="K1029" s="11" t="s">
        <v>0</v>
      </c>
      <c r="L1029" s="252">
        <v>1505</v>
      </c>
      <c r="M1029" s="21">
        <v>1.3</v>
      </c>
      <c r="N1029" s="21">
        <v>0.2</v>
      </c>
      <c r="P1029" s="11" t="s">
        <v>4167</v>
      </c>
      <c r="Q1029" s="11"/>
      <c r="S1029" s="21">
        <f>IF(P1029='Menu tendina'!A$5,0,IF(P1029='Menu tendina'!A$4,'4. Telecom lire'!N1029/2,IF(P1029='Menu tendina'!A$3,'4. Telecom lire'!N1029,IF(P1029='Menu tendina'!A$2,'4. Telecom lire'!M1029,0))))</f>
        <v>1.3</v>
      </c>
    </row>
    <row r="1030" spans="1:19" x14ac:dyDescent="0.25">
      <c r="A1030" s="9" t="s">
        <v>7621</v>
      </c>
      <c r="B1030" s="9" t="s">
        <v>4943</v>
      </c>
      <c r="C1030" s="11">
        <v>1384</v>
      </c>
      <c r="D1030" s="11" t="s">
        <v>4813</v>
      </c>
      <c r="E1030" s="11">
        <v>1003</v>
      </c>
      <c r="F1030" s="13">
        <v>10000</v>
      </c>
      <c r="G1030" s="14" t="s">
        <v>2335</v>
      </c>
      <c r="H1030" s="9" t="s">
        <v>2381</v>
      </c>
      <c r="I1030" s="9"/>
      <c r="J1030" s="9"/>
      <c r="K1030" s="11" t="s">
        <v>0</v>
      </c>
      <c r="L1030" s="252">
        <v>1010</v>
      </c>
      <c r="M1030" s="21">
        <v>1.3</v>
      </c>
      <c r="N1030" s="21">
        <v>0.2</v>
      </c>
      <c r="P1030" s="11" t="s">
        <v>4167</v>
      </c>
      <c r="Q1030" s="11"/>
      <c r="S1030" s="21">
        <f>IF(P1030='Menu tendina'!A$5,0,IF(P1030='Menu tendina'!A$4,'4. Telecom lire'!N1030/2,IF(P1030='Menu tendina'!A$3,'4. Telecom lire'!N1030,IF(P1030='Menu tendina'!A$2,'4. Telecom lire'!M1030,0))))</f>
        <v>1.3</v>
      </c>
    </row>
    <row r="1031" spans="1:19" x14ac:dyDescent="0.25">
      <c r="A1031" s="9" t="s">
        <v>7621</v>
      </c>
      <c r="B1031" s="9" t="s">
        <v>4943</v>
      </c>
      <c r="C1031" s="11">
        <v>1385</v>
      </c>
      <c r="D1031" s="11" t="s">
        <v>4814</v>
      </c>
      <c r="E1031" s="11">
        <v>841</v>
      </c>
      <c r="F1031" s="13">
        <v>5000</v>
      </c>
      <c r="G1031" s="14" t="s">
        <v>2335</v>
      </c>
      <c r="H1031" s="9" t="s">
        <v>2184</v>
      </c>
      <c r="I1031" s="9"/>
      <c r="J1031" s="9"/>
      <c r="K1031" s="11" t="s">
        <v>0</v>
      </c>
      <c r="L1031" s="252">
        <v>70</v>
      </c>
      <c r="M1031" s="21">
        <v>2.5</v>
      </c>
      <c r="N1031" s="21">
        <v>1.6</v>
      </c>
      <c r="P1031" s="11" t="s">
        <v>4167</v>
      </c>
      <c r="Q1031" s="11"/>
      <c r="S1031" s="21">
        <f>IF(P1031='Menu tendina'!A$5,0,IF(P1031='Menu tendina'!A$4,'4. Telecom lire'!N1031/2,IF(P1031='Menu tendina'!A$3,'4. Telecom lire'!N1031,IF(P1031='Menu tendina'!A$2,'4. Telecom lire'!M1031,0))))</f>
        <v>2.5</v>
      </c>
    </row>
    <row r="1032" spans="1:19" x14ac:dyDescent="0.25">
      <c r="A1032" s="9" t="s">
        <v>7621</v>
      </c>
      <c r="B1032" s="9" t="s">
        <v>4943</v>
      </c>
      <c r="C1032" s="11">
        <v>1386</v>
      </c>
      <c r="D1032" s="11" t="s">
        <v>4815</v>
      </c>
      <c r="E1032" s="11">
        <v>842</v>
      </c>
      <c r="F1032" s="13">
        <v>5000</v>
      </c>
      <c r="G1032" s="14" t="s">
        <v>2335</v>
      </c>
      <c r="H1032" s="9" t="s">
        <v>2267</v>
      </c>
      <c r="I1032" s="9"/>
      <c r="J1032" s="9"/>
      <c r="K1032" s="11" t="s">
        <v>0</v>
      </c>
      <c r="L1032" s="252">
        <v>70</v>
      </c>
      <c r="M1032" s="21">
        <v>2.5</v>
      </c>
      <c r="N1032" s="21">
        <v>1.6</v>
      </c>
      <c r="P1032" s="11" t="s">
        <v>4167</v>
      </c>
      <c r="Q1032" s="11"/>
      <c r="S1032" s="21">
        <f>IF(P1032='Menu tendina'!A$5,0,IF(P1032='Menu tendina'!A$4,'4. Telecom lire'!N1032/2,IF(P1032='Menu tendina'!A$3,'4. Telecom lire'!N1032,IF(P1032='Menu tendina'!A$2,'4. Telecom lire'!M1032,0))))</f>
        <v>2.5</v>
      </c>
    </row>
    <row r="1033" spans="1:19" x14ac:dyDescent="0.25">
      <c r="A1033" s="9" t="s">
        <v>7621</v>
      </c>
      <c r="B1033" s="9" t="s">
        <v>4943</v>
      </c>
      <c r="C1033" s="11">
        <v>1387</v>
      </c>
      <c r="D1033" s="11" t="s">
        <v>4816</v>
      </c>
      <c r="E1033" s="11">
        <v>1033</v>
      </c>
      <c r="F1033" s="13">
        <v>5000</v>
      </c>
      <c r="G1033" s="14" t="s">
        <v>2335</v>
      </c>
      <c r="H1033" s="9" t="s">
        <v>2382</v>
      </c>
      <c r="I1033" s="9"/>
      <c r="J1033" s="9"/>
      <c r="K1033" s="11" t="s">
        <v>0</v>
      </c>
      <c r="L1033" s="252">
        <v>55</v>
      </c>
      <c r="M1033" s="21">
        <v>1.8</v>
      </c>
      <c r="N1033" s="21">
        <v>1.3</v>
      </c>
      <c r="P1033" s="11" t="s">
        <v>4167</v>
      </c>
      <c r="Q1033" s="11"/>
      <c r="S1033" s="21">
        <f>IF(P1033='Menu tendina'!A$5,0,IF(P1033='Menu tendina'!A$4,'4. Telecom lire'!N1033/2,IF(P1033='Menu tendina'!A$3,'4. Telecom lire'!N1033,IF(P1033='Menu tendina'!A$2,'4. Telecom lire'!M1033,0))))</f>
        <v>1.8</v>
      </c>
    </row>
    <row r="1034" spans="1:19" x14ac:dyDescent="0.25">
      <c r="A1034" s="9" t="s">
        <v>7621</v>
      </c>
      <c r="B1034" s="9" t="s">
        <v>4943</v>
      </c>
      <c r="C1034" s="11">
        <v>1388</v>
      </c>
      <c r="D1034" s="11" t="s">
        <v>4817</v>
      </c>
      <c r="E1034" s="11">
        <v>1034</v>
      </c>
      <c r="F1034" s="13">
        <v>5000</v>
      </c>
      <c r="G1034" s="14" t="s">
        <v>2335</v>
      </c>
      <c r="H1034" s="9" t="s">
        <v>2384</v>
      </c>
      <c r="I1034" s="9"/>
      <c r="J1034" s="9"/>
      <c r="K1034" s="11" t="s">
        <v>0</v>
      </c>
      <c r="L1034" s="252">
        <v>55</v>
      </c>
      <c r="M1034" s="21">
        <v>1.8</v>
      </c>
      <c r="N1034" s="21">
        <v>1.3</v>
      </c>
      <c r="P1034" s="11" t="s">
        <v>4167</v>
      </c>
      <c r="Q1034" s="11"/>
      <c r="S1034" s="21">
        <f>IF(P1034='Menu tendina'!A$5,0,IF(P1034='Menu tendina'!A$4,'4. Telecom lire'!N1034/2,IF(P1034='Menu tendina'!A$3,'4. Telecom lire'!N1034,IF(P1034='Menu tendina'!A$2,'4. Telecom lire'!M1034,0))))</f>
        <v>1.8</v>
      </c>
    </row>
    <row r="1035" spans="1:19" x14ac:dyDescent="0.25">
      <c r="A1035" s="9" t="s">
        <v>7621</v>
      </c>
      <c r="B1035" s="9" t="s">
        <v>4943</v>
      </c>
      <c r="C1035" s="11">
        <v>1389</v>
      </c>
      <c r="D1035" s="11" t="s">
        <v>4818</v>
      </c>
      <c r="E1035" s="11">
        <v>1035</v>
      </c>
      <c r="F1035" s="13">
        <v>5000</v>
      </c>
      <c r="G1035" s="14" t="s">
        <v>2335</v>
      </c>
      <c r="H1035" s="9" t="s">
        <v>2385</v>
      </c>
      <c r="I1035" s="9"/>
      <c r="J1035" s="9"/>
      <c r="K1035" s="11" t="s">
        <v>0</v>
      </c>
      <c r="L1035" s="252">
        <v>55</v>
      </c>
      <c r="M1035" s="21">
        <v>1.8</v>
      </c>
      <c r="N1035" s="21">
        <v>1.3</v>
      </c>
      <c r="P1035" s="11" t="s">
        <v>4167</v>
      </c>
      <c r="Q1035" s="11"/>
      <c r="S1035" s="21">
        <f>IF(P1035='Menu tendina'!A$5,0,IF(P1035='Menu tendina'!A$4,'4. Telecom lire'!N1035/2,IF(P1035='Menu tendina'!A$3,'4. Telecom lire'!N1035,IF(P1035='Menu tendina'!A$2,'4. Telecom lire'!M1035,0))))</f>
        <v>1.8</v>
      </c>
    </row>
    <row r="1036" spans="1:19" x14ac:dyDescent="0.25">
      <c r="A1036" s="9" t="s">
        <v>7621</v>
      </c>
      <c r="B1036" s="9" t="s">
        <v>4943</v>
      </c>
      <c r="C1036" s="11">
        <v>1390</v>
      </c>
      <c r="D1036" s="11" t="s">
        <v>4819</v>
      </c>
      <c r="E1036" s="11">
        <v>1036</v>
      </c>
      <c r="F1036" s="13">
        <v>5000</v>
      </c>
      <c r="G1036" s="14" t="s">
        <v>2335</v>
      </c>
      <c r="H1036" s="9" t="s">
        <v>2386</v>
      </c>
      <c r="I1036" s="9"/>
      <c r="J1036" s="9"/>
      <c r="K1036" s="11" t="s">
        <v>0</v>
      </c>
      <c r="L1036" s="252">
        <v>55</v>
      </c>
      <c r="M1036" s="21">
        <v>1.8</v>
      </c>
      <c r="N1036" s="21">
        <v>1.3</v>
      </c>
      <c r="P1036" s="11" t="s">
        <v>4167</v>
      </c>
      <c r="Q1036" s="11"/>
      <c r="S1036" s="21">
        <f>IF(P1036='Menu tendina'!A$5,0,IF(P1036='Menu tendina'!A$4,'4. Telecom lire'!N1036/2,IF(P1036='Menu tendina'!A$3,'4. Telecom lire'!N1036,IF(P1036='Menu tendina'!A$2,'4. Telecom lire'!M1036,0))))</f>
        <v>1.8</v>
      </c>
    </row>
    <row r="1037" spans="1:19" x14ac:dyDescent="0.25">
      <c r="A1037" s="9" t="s">
        <v>7621</v>
      </c>
      <c r="B1037" s="9" t="s">
        <v>4943</v>
      </c>
      <c r="C1037" s="11">
        <v>1391</v>
      </c>
      <c r="D1037" s="11" t="s">
        <v>4820</v>
      </c>
      <c r="E1037" s="11">
        <v>1037</v>
      </c>
      <c r="F1037" s="13">
        <v>5000</v>
      </c>
      <c r="G1037" s="14" t="s">
        <v>2335</v>
      </c>
      <c r="H1037" s="9" t="s">
        <v>2387</v>
      </c>
      <c r="I1037" s="9"/>
      <c r="J1037" s="9"/>
      <c r="K1037" s="11" t="s">
        <v>0</v>
      </c>
      <c r="L1037" s="252">
        <v>55</v>
      </c>
      <c r="M1037" s="21">
        <v>1.8</v>
      </c>
      <c r="N1037" s="21">
        <v>1.3</v>
      </c>
      <c r="P1037" s="11" t="s">
        <v>4167</v>
      </c>
      <c r="Q1037" s="11"/>
      <c r="S1037" s="21">
        <f>IF(P1037='Menu tendina'!A$5,0,IF(P1037='Menu tendina'!A$4,'4. Telecom lire'!N1037/2,IF(P1037='Menu tendina'!A$3,'4. Telecom lire'!N1037,IF(P1037='Menu tendina'!A$2,'4. Telecom lire'!M1037,0))))</f>
        <v>1.8</v>
      </c>
    </row>
    <row r="1038" spans="1:19" x14ac:dyDescent="0.25">
      <c r="A1038" s="9" t="s">
        <v>7621</v>
      </c>
      <c r="B1038" s="9" t="s">
        <v>4943</v>
      </c>
      <c r="C1038" s="11">
        <v>1392</v>
      </c>
      <c r="D1038" s="11" t="s">
        <v>4821</v>
      </c>
      <c r="E1038" s="11">
        <v>1038</v>
      </c>
      <c r="F1038" s="13">
        <v>5000</v>
      </c>
      <c r="G1038" s="14" t="s">
        <v>2335</v>
      </c>
      <c r="H1038" s="9" t="s">
        <v>2388</v>
      </c>
      <c r="I1038" s="9"/>
      <c r="J1038" s="9"/>
      <c r="K1038" s="11" t="s">
        <v>0</v>
      </c>
      <c r="L1038" s="252">
        <v>55</v>
      </c>
      <c r="M1038" s="21">
        <v>1.8</v>
      </c>
      <c r="N1038" s="21">
        <v>1.3</v>
      </c>
      <c r="P1038" s="11" t="s">
        <v>4167</v>
      </c>
      <c r="Q1038" s="11"/>
      <c r="S1038" s="21">
        <f>IF(P1038='Menu tendina'!A$5,0,IF(P1038='Menu tendina'!A$4,'4. Telecom lire'!N1038/2,IF(P1038='Menu tendina'!A$3,'4. Telecom lire'!N1038,IF(P1038='Menu tendina'!A$2,'4. Telecom lire'!M1038,0))))</f>
        <v>1.8</v>
      </c>
    </row>
    <row r="1039" spans="1:19" x14ac:dyDescent="0.25">
      <c r="A1039" s="9" t="s">
        <v>7621</v>
      </c>
      <c r="B1039" s="9" t="s">
        <v>4943</v>
      </c>
      <c r="C1039" s="11">
        <v>1393</v>
      </c>
      <c r="D1039" s="11" t="s">
        <v>4822</v>
      </c>
      <c r="E1039" s="11">
        <v>1039</v>
      </c>
      <c r="F1039" s="13">
        <v>5000</v>
      </c>
      <c r="G1039" s="14" t="s">
        <v>2335</v>
      </c>
      <c r="H1039" s="9" t="s">
        <v>2389</v>
      </c>
      <c r="I1039" s="9"/>
      <c r="J1039" s="9"/>
      <c r="K1039" s="11" t="s">
        <v>0</v>
      </c>
      <c r="L1039" s="252">
        <v>55</v>
      </c>
      <c r="M1039" s="21">
        <v>1.8</v>
      </c>
      <c r="N1039" s="21">
        <v>1.3</v>
      </c>
      <c r="P1039" s="11" t="s">
        <v>4167</v>
      </c>
      <c r="Q1039" s="11"/>
      <c r="S1039" s="21">
        <f>IF(P1039='Menu tendina'!A$5,0,IF(P1039='Menu tendina'!A$4,'4. Telecom lire'!N1039/2,IF(P1039='Menu tendina'!A$3,'4. Telecom lire'!N1039,IF(P1039='Menu tendina'!A$2,'4. Telecom lire'!M1039,0))))</f>
        <v>1.8</v>
      </c>
    </row>
    <row r="1040" spans="1:19" x14ac:dyDescent="0.25">
      <c r="A1040" s="9" t="s">
        <v>7621</v>
      </c>
      <c r="B1040" s="9" t="s">
        <v>4943</v>
      </c>
      <c r="C1040" s="11">
        <v>1394</v>
      </c>
      <c r="D1040" s="11" t="s">
        <v>4823</v>
      </c>
      <c r="E1040" s="11">
        <v>1040</v>
      </c>
      <c r="F1040" s="13">
        <v>5000</v>
      </c>
      <c r="G1040" s="14" t="s">
        <v>2335</v>
      </c>
      <c r="H1040" s="9" t="s">
        <v>2390</v>
      </c>
      <c r="I1040" s="9"/>
      <c r="J1040" s="9"/>
      <c r="K1040" s="11" t="s">
        <v>0</v>
      </c>
      <c r="L1040" s="252">
        <v>55</v>
      </c>
      <c r="M1040" s="21">
        <v>1.8</v>
      </c>
      <c r="N1040" s="21">
        <v>1.3</v>
      </c>
      <c r="P1040" s="11" t="s">
        <v>4167</v>
      </c>
      <c r="Q1040" s="11"/>
      <c r="S1040" s="21">
        <f>IF(P1040='Menu tendina'!A$5,0,IF(P1040='Menu tendina'!A$4,'4. Telecom lire'!N1040/2,IF(P1040='Menu tendina'!A$3,'4. Telecom lire'!N1040,IF(P1040='Menu tendina'!A$2,'4. Telecom lire'!M1040,0))))</f>
        <v>1.8</v>
      </c>
    </row>
    <row r="1041" spans="1:19" x14ac:dyDescent="0.25">
      <c r="A1041" s="9" t="s">
        <v>7621</v>
      </c>
      <c r="B1041" s="9" t="s">
        <v>4943</v>
      </c>
      <c r="C1041" s="11">
        <v>1395</v>
      </c>
      <c r="D1041" s="11" t="s">
        <v>4824</v>
      </c>
      <c r="E1041" s="11">
        <v>863</v>
      </c>
      <c r="F1041" s="13">
        <v>10000</v>
      </c>
      <c r="G1041" s="14" t="s">
        <v>2335</v>
      </c>
      <c r="H1041" s="9" t="s">
        <v>2391</v>
      </c>
      <c r="I1041" s="9"/>
      <c r="J1041" s="9"/>
      <c r="K1041" s="11" t="s">
        <v>0</v>
      </c>
      <c r="L1041" s="252">
        <v>515</v>
      </c>
      <c r="M1041" s="21">
        <v>1.5</v>
      </c>
      <c r="N1041" s="21">
        <v>0.4</v>
      </c>
      <c r="P1041" s="11" t="s">
        <v>4167</v>
      </c>
      <c r="Q1041" s="11"/>
      <c r="S1041" s="21">
        <f>IF(P1041='Menu tendina'!A$5,0,IF(P1041='Menu tendina'!A$4,'4. Telecom lire'!N1041/2,IF(P1041='Menu tendina'!A$3,'4. Telecom lire'!N1041,IF(P1041='Menu tendina'!A$2,'4. Telecom lire'!M1041,0))))</f>
        <v>1.5</v>
      </c>
    </row>
    <row r="1042" spans="1:19" x14ac:dyDescent="0.25">
      <c r="A1042" s="9" t="s">
        <v>7621</v>
      </c>
      <c r="B1042" s="9" t="s">
        <v>4943</v>
      </c>
      <c r="C1042" s="11">
        <v>1396</v>
      </c>
      <c r="D1042" s="11" t="s">
        <v>4825</v>
      </c>
      <c r="E1042" s="11">
        <v>864</v>
      </c>
      <c r="F1042" s="13">
        <v>10000</v>
      </c>
      <c r="G1042" s="14" t="s">
        <v>2335</v>
      </c>
      <c r="H1042" s="9" t="s">
        <v>2392</v>
      </c>
      <c r="I1042" s="9"/>
      <c r="J1042" s="9"/>
      <c r="K1042" s="11" t="s">
        <v>0</v>
      </c>
      <c r="L1042" s="252">
        <v>515</v>
      </c>
      <c r="M1042" s="21">
        <v>1.5</v>
      </c>
      <c r="N1042" s="21">
        <v>0.4</v>
      </c>
      <c r="P1042" s="11" t="s">
        <v>4167</v>
      </c>
      <c r="Q1042" s="11"/>
      <c r="S1042" s="21">
        <f>IF(P1042='Menu tendina'!A$5,0,IF(P1042='Menu tendina'!A$4,'4. Telecom lire'!N1042/2,IF(P1042='Menu tendina'!A$3,'4. Telecom lire'!N1042,IF(P1042='Menu tendina'!A$2,'4. Telecom lire'!M1042,0))))</f>
        <v>1.5</v>
      </c>
    </row>
    <row r="1043" spans="1:19" x14ac:dyDescent="0.25">
      <c r="A1043" s="9" t="s">
        <v>7621</v>
      </c>
      <c r="B1043" s="9" t="s">
        <v>4943</v>
      </c>
      <c r="C1043" s="11">
        <v>1397</v>
      </c>
      <c r="D1043" s="11" t="s">
        <v>4826</v>
      </c>
      <c r="E1043" s="11">
        <v>818</v>
      </c>
      <c r="F1043" s="13">
        <v>5000</v>
      </c>
      <c r="G1043" s="14" t="s">
        <v>2335</v>
      </c>
      <c r="H1043" s="9" t="s">
        <v>2393</v>
      </c>
      <c r="I1043" s="9"/>
      <c r="J1043" s="9"/>
      <c r="K1043" s="11" t="s">
        <v>0</v>
      </c>
      <c r="L1043" s="252">
        <v>55</v>
      </c>
      <c r="M1043" s="21">
        <v>1.5</v>
      </c>
      <c r="N1043" s="21">
        <v>1</v>
      </c>
      <c r="P1043" s="11" t="s">
        <v>4167</v>
      </c>
      <c r="Q1043" s="11"/>
      <c r="S1043" s="21">
        <f>IF(P1043='Menu tendina'!A$5,0,IF(P1043='Menu tendina'!A$4,'4. Telecom lire'!N1043/2,IF(P1043='Menu tendina'!A$3,'4. Telecom lire'!N1043,IF(P1043='Menu tendina'!A$2,'4. Telecom lire'!M1043,0))))</f>
        <v>1.5</v>
      </c>
    </row>
    <row r="1044" spans="1:19" x14ac:dyDescent="0.25">
      <c r="A1044" s="9" t="s">
        <v>7621</v>
      </c>
      <c r="B1044" s="9" t="s">
        <v>4943</v>
      </c>
      <c r="C1044" s="11">
        <v>1398</v>
      </c>
      <c r="D1044" s="11" t="s">
        <v>4827</v>
      </c>
      <c r="E1044" s="11">
        <v>819</v>
      </c>
      <c r="F1044" s="13">
        <v>10000</v>
      </c>
      <c r="G1044" s="14" t="s">
        <v>2335</v>
      </c>
      <c r="H1044" s="9" t="s">
        <v>2395</v>
      </c>
      <c r="I1044" s="9"/>
      <c r="J1044" s="9"/>
      <c r="K1044" s="11" t="s">
        <v>0</v>
      </c>
      <c r="L1044" s="252">
        <v>55</v>
      </c>
      <c r="M1044" s="21">
        <v>1.5</v>
      </c>
      <c r="N1044" s="21">
        <v>1</v>
      </c>
      <c r="P1044" s="11" t="s">
        <v>4167</v>
      </c>
      <c r="Q1044" s="11"/>
      <c r="S1044" s="21">
        <f>IF(P1044='Menu tendina'!A$5,0,IF(P1044='Menu tendina'!A$4,'4. Telecom lire'!N1044/2,IF(P1044='Menu tendina'!A$3,'4. Telecom lire'!N1044,IF(P1044='Menu tendina'!A$2,'4. Telecom lire'!M1044,0))))</f>
        <v>1.5</v>
      </c>
    </row>
    <row r="1045" spans="1:19" x14ac:dyDescent="0.25">
      <c r="A1045" s="9" t="s">
        <v>7621</v>
      </c>
      <c r="B1045" s="9" t="s">
        <v>4943</v>
      </c>
      <c r="C1045" s="11">
        <v>1399</v>
      </c>
      <c r="D1045" s="11" t="s">
        <v>4828</v>
      </c>
      <c r="E1045" s="11">
        <v>986</v>
      </c>
      <c r="F1045" s="13">
        <v>5000</v>
      </c>
      <c r="G1045" s="14" t="s">
        <v>2335</v>
      </c>
      <c r="H1045" s="9" t="s">
        <v>2396</v>
      </c>
      <c r="I1045" s="9"/>
      <c r="J1045" s="9"/>
      <c r="K1045" s="11" t="s">
        <v>0</v>
      </c>
      <c r="L1045" s="252">
        <v>1995</v>
      </c>
      <c r="M1045" s="21">
        <v>1.4</v>
      </c>
      <c r="N1045" s="21">
        <v>0.2</v>
      </c>
      <c r="P1045" s="11" t="s">
        <v>4167</v>
      </c>
      <c r="Q1045" s="11"/>
      <c r="S1045" s="21">
        <f>IF(P1045='Menu tendina'!A$5,0,IF(P1045='Menu tendina'!A$4,'4. Telecom lire'!N1045/2,IF(P1045='Menu tendina'!A$3,'4. Telecom lire'!N1045,IF(P1045='Menu tendina'!A$2,'4. Telecom lire'!M1045,0))))</f>
        <v>1.4</v>
      </c>
    </row>
    <row r="1046" spans="1:19" x14ac:dyDescent="0.25">
      <c r="A1046" s="9" t="s">
        <v>7621</v>
      </c>
      <c r="B1046" s="9" t="s">
        <v>4943</v>
      </c>
      <c r="C1046" s="11">
        <v>1400</v>
      </c>
      <c r="D1046" s="11" t="s">
        <v>4829</v>
      </c>
      <c r="E1046" s="11">
        <v>987</v>
      </c>
      <c r="F1046" s="13">
        <v>5000</v>
      </c>
      <c r="G1046" s="14" t="s">
        <v>2335</v>
      </c>
      <c r="H1046" s="9" t="s">
        <v>2397</v>
      </c>
      <c r="I1046" s="9"/>
      <c r="J1046" s="9"/>
      <c r="K1046" s="11" t="s">
        <v>0</v>
      </c>
      <c r="L1046" s="252">
        <v>1505</v>
      </c>
      <c r="M1046" s="21">
        <v>1.4</v>
      </c>
      <c r="N1046" s="21">
        <v>0.2</v>
      </c>
      <c r="P1046" s="11" t="s">
        <v>4167</v>
      </c>
      <c r="Q1046" s="11"/>
      <c r="S1046" s="21">
        <f>IF(P1046='Menu tendina'!A$5,0,IF(P1046='Menu tendina'!A$4,'4. Telecom lire'!N1046/2,IF(P1046='Menu tendina'!A$3,'4. Telecom lire'!N1046,IF(P1046='Menu tendina'!A$2,'4. Telecom lire'!M1046,0))))</f>
        <v>1.4</v>
      </c>
    </row>
    <row r="1047" spans="1:19" x14ac:dyDescent="0.25">
      <c r="A1047" s="9" t="s">
        <v>7621</v>
      </c>
      <c r="B1047" s="9" t="s">
        <v>4943</v>
      </c>
      <c r="C1047" s="11">
        <v>1401</v>
      </c>
      <c r="D1047" s="11" t="s">
        <v>4830</v>
      </c>
      <c r="E1047" s="11">
        <v>770</v>
      </c>
      <c r="F1047" s="13">
        <v>2000</v>
      </c>
      <c r="G1047" s="14" t="s">
        <v>2115</v>
      </c>
      <c r="H1047" s="9" t="s">
        <v>2398</v>
      </c>
      <c r="I1047" s="9"/>
      <c r="J1047" s="9"/>
      <c r="K1047" s="11" t="s">
        <v>0</v>
      </c>
      <c r="L1047" s="252">
        <v>1030</v>
      </c>
      <c r="M1047" s="21">
        <v>1</v>
      </c>
      <c r="N1047" s="21">
        <v>0.2</v>
      </c>
      <c r="P1047" s="11" t="s">
        <v>4167</v>
      </c>
      <c r="Q1047" s="11"/>
      <c r="S1047" s="21">
        <f>IF(P1047='Menu tendina'!A$5,0,IF(P1047='Menu tendina'!A$4,'4. Telecom lire'!N1047/2,IF(P1047='Menu tendina'!A$3,'4. Telecom lire'!N1047,IF(P1047='Menu tendina'!A$2,'4. Telecom lire'!M1047,0))))</f>
        <v>1</v>
      </c>
    </row>
    <row r="1048" spans="1:19" x14ac:dyDescent="0.25">
      <c r="A1048" s="9" t="s">
        <v>7621</v>
      </c>
      <c r="B1048" s="9" t="s">
        <v>4943</v>
      </c>
      <c r="C1048" s="11">
        <v>1402</v>
      </c>
      <c r="D1048" s="11" t="s">
        <v>4831</v>
      </c>
      <c r="E1048" s="11">
        <v>1004</v>
      </c>
      <c r="F1048" s="13">
        <v>15000</v>
      </c>
      <c r="G1048" s="14" t="s">
        <v>2335</v>
      </c>
      <c r="H1048" s="9" t="s">
        <v>2399</v>
      </c>
      <c r="I1048" s="9"/>
      <c r="J1048" s="9"/>
      <c r="K1048" s="11" t="s">
        <v>0</v>
      </c>
      <c r="L1048" s="252">
        <v>230</v>
      </c>
      <c r="M1048" s="21">
        <v>1.5</v>
      </c>
      <c r="N1048" s="21">
        <v>0.6</v>
      </c>
      <c r="P1048" s="11" t="s">
        <v>4167</v>
      </c>
      <c r="Q1048" s="11"/>
      <c r="S1048" s="21">
        <f>IF(P1048='Menu tendina'!A$5,0,IF(P1048='Menu tendina'!A$4,'4. Telecom lire'!N1048/2,IF(P1048='Menu tendina'!A$3,'4. Telecom lire'!N1048,IF(P1048='Menu tendina'!A$2,'4. Telecom lire'!M1048,0))))</f>
        <v>1.5</v>
      </c>
    </row>
    <row r="1049" spans="1:19" x14ac:dyDescent="0.25">
      <c r="A1049" s="9" t="s">
        <v>7621</v>
      </c>
      <c r="B1049" s="9" t="s">
        <v>4943</v>
      </c>
      <c r="C1049" s="11">
        <v>1403</v>
      </c>
      <c r="D1049" s="11" t="s">
        <v>4832</v>
      </c>
      <c r="E1049" s="11">
        <v>865</v>
      </c>
      <c r="F1049" s="13">
        <v>10000</v>
      </c>
      <c r="G1049" s="14" t="s">
        <v>2335</v>
      </c>
      <c r="H1049" s="9" t="s">
        <v>2400</v>
      </c>
      <c r="I1049" s="9"/>
      <c r="J1049" s="9"/>
      <c r="K1049" s="11" t="s">
        <v>0</v>
      </c>
      <c r="L1049" s="252">
        <v>275</v>
      </c>
      <c r="M1049" s="21">
        <v>1.5</v>
      </c>
      <c r="N1049" s="21">
        <v>0.6</v>
      </c>
      <c r="P1049" s="11" t="s">
        <v>4167</v>
      </c>
      <c r="Q1049" s="11"/>
      <c r="S1049" s="21">
        <f>IF(P1049='Menu tendina'!A$5,0,IF(P1049='Menu tendina'!A$4,'4. Telecom lire'!N1049/2,IF(P1049='Menu tendina'!A$3,'4. Telecom lire'!N1049,IF(P1049='Menu tendina'!A$2,'4. Telecom lire'!M1049,0))))</f>
        <v>1.5</v>
      </c>
    </row>
    <row r="1050" spans="1:19" x14ac:dyDescent="0.25">
      <c r="A1050" s="9" t="s">
        <v>7621</v>
      </c>
      <c r="B1050" s="9" t="s">
        <v>4943</v>
      </c>
      <c r="C1050" s="11">
        <v>1404</v>
      </c>
      <c r="D1050" s="11" t="s">
        <v>4833</v>
      </c>
      <c r="E1050" s="11">
        <v>1005</v>
      </c>
      <c r="F1050" s="13">
        <v>5000</v>
      </c>
      <c r="G1050" s="14" t="s">
        <v>2335</v>
      </c>
      <c r="H1050" s="9" t="s">
        <v>2401</v>
      </c>
      <c r="I1050" s="9"/>
      <c r="J1050" s="9"/>
      <c r="K1050" s="11" t="s">
        <v>0</v>
      </c>
      <c r="L1050" s="252">
        <v>2025</v>
      </c>
      <c r="M1050" s="21">
        <v>1</v>
      </c>
      <c r="N1050" s="21">
        <v>0.2</v>
      </c>
      <c r="P1050" s="11" t="s">
        <v>4167</v>
      </c>
      <c r="Q1050" s="11"/>
      <c r="S1050" s="21">
        <f>IF(P1050='Menu tendina'!A$5,0,IF(P1050='Menu tendina'!A$4,'4. Telecom lire'!N1050/2,IF(P1050='Menu tendina'!A$3,'4. Telecom lire'!N1050,IF(P1050='Menu tendina'!A$2,'4. Telecom lire'!M1050,0))))</f>
        <v>1</v>
      </c>
    </row>
    <row r="1051" spans="1:19" x14ac:dyDescent="0.25">
      <c r="A1051" s="9" t="s">
        <v>7621</v>
      </c>
      <c r="B1051" s="9" t="s">
        <v>4943</v>
      </c>
      <c r="C1051" s="11">
        <v>1405</v>
      </c>
      <c r="D1051" s="11" t="s">
        <v>4834</v>
      </c>
      <c r="E1051" s="11">
        <v>1006</v>
      </c>
      <c r="F1051" s="13">
        <v>5000</v>
      </c>
      <c r="G1051" s="14" t="s">
        <v>2335</v>
      </c>
      <c r="H1051" s="9" t="s">
        <v>2402</v>
      </c>
      <c r="I1051" s="9"/>
      <c r="J1051" s="9"/>
      <c r="K1051" s="11" t="s">
        <v>0</v>
      </c>
      <c r="L1051" s="252">
        <v>30</v>
      </c>
      <c r="M1051" s="21">
        <v>1.4</v>
      </c>
      <c r="N1051" s="21">
        <v>0.9</v>
      </c>
      <c r="P1051" s="11" t="s">
        <v>4167</v>
      </c>
      <c r="Q1051" s="11"/>
      <c r="S1051" s="21">
        <f>IF(P1051='Menu tendina'!A$5,0,IF(P1051='Menu tendina'!A$4,'4. Telecom lire'!N1051/2,IF(P1051='Menu tendina'!A$3,'4. Telecom lire'!N1051,IF(P1051='Menu tendina'!A$2,'4. Telecom lire'!M1051,0))))</f>
        <v>1.4</v>
      </c>
    </row>
    <row r="1052" spans="1:19" x14ac:dyDescent="0.25">
      <c r="A1052" s="9" t="s">
        <v>7621</v>
      </c>
      <c r="B1052" s="9" t="s">
        <v>4943</v>
      </c>
      <c r="C1052" s="11">
        <v>1406</v>
      </c>
      <c r="D1052" s="11" t="s">
        <v>4835</v>
      </c>
      <c r="E1052" s="11">
        <v>1007</v>
      </c>
      <c r="F1052" s="13">
        <v>5000</v>
      </c>
      <c r="G1052" s="14" t="s">
        <v>2335</v>
      </c>
      <c r="H1052" s="9" t="s">
        <v>2403</v>
      </c>
      <c r="I1052" s="9"/>
      <c r="J1052" s="9"/>
      <c r="K1052" s="11" t="s">
        <v>0</v>
      </c>
      <c r="L1052" s="252">
        <v>215</v>
      </c>
      <c r="M1052" s="21">
        <v>1.5</v>
      </c>
      <c r="N1052" s="21">
        <v>0.6</v>
      </c>
      <c r="P1052" s="11" t="s">
        <v>4167</v>
      </c>
      <c r="Q1052" s="11"/>
      <c r="S1052" s="21">
        <f>IF(P1052='Menu tendina'!A$5,0,IF(P1052='Menu tendina'!A$4,'4. Telecom lire'!N1052/2,IF(P1052='Menu tendina'!A$3,'4. Telecom lire'!N1052,IF(P1052='Menu tendina'!A$2,'4. Telecom lire'!M1052,0))))</f>
        <v>1.5</v>
      </c>
    </row>
    <row r="1053" spans="1:19" x14ac:dyDescent="0.25">
      <c r="A1053" s="9" t="s">
        <v>7621</v>
      </c>
      <c r="B1053" s="9" t="s">
        <v>4943</v>
      </c>
      <c r="C1053" s="11">
        <v>1407</v>
      </c>
      <c r="D1053" s="11" t="s">
        <v>4836</v>
      </c>
      <c r="E1053" s="11">
        <v>1008</v>
      </c>
      <c r="F1053" s="13">
        <v>10000</v>
      </c>
      <c r="G1053" s="14" t="s">
        <v>2335</v>
      </c>
      <c r="H1053" s="9" t="s">
        <v>2404</v>
      </c>
      <c r="I1053" s="9"/>
      <c r="J1053" s="9"/>
      <c r="K1053" s="11" t="s">
        <v>0</v>
      </c>
      <c r="L1053" s="252">
        <v>90</v>
      </c>
      <c r="M1053" s="21">
        <v>1.5</v>
      </c>
      <c r="N1053" s="21">
        <v>0.6</v>
      </c>
      <c r="P1053" s="11" t="s">
        <v>4167</v>
      </c>
      <c r="Q1053" s="11"/>
      <c r="S1053" s="21">
        <f>IF(P1053='Menu tendina'!A$5,0,IF(P1053='Menu tendina'!A$4,'4. Telecom lire'!N1053/2,IF(P1053='Menu tendina'!A$3,'4. Telecom lire'!N1053,IF(P1053='Menu tendina'!A$2,'4. Telecom lire'!M1053,0))))</f>
        <v>1.5</v>
      </c>
    </row>
    <row r="1054" spans="1:19" x14ac:dyDescent="0.25">
      <c r="A1054" s="9" t="s">
        <v>7621</v>
      </c>
      <c r="B1054" s="9" t="s">
        <v>4943</v>
      </c>
      <c r="C1054" s="11">
        <v>1408</v>
      </c>
      <c r="D1054" s="11" t="s">
        <v>4837</v>
      </c>
      <c r="E1054" s="11">
        <v>1009</v>
      </c>
      <c r="F1054" s="13">
        <v>5000</v>
      </c>
      <c r="G1054" s="14" t="s">
        <v>2335</v>
      </c>
      <c r="H1054" s="9" t="s">
        <v>2405</v>
      </c>
      <c r="I1054" s="9"/>
      <c r="J1054" s="9"/>
      <c r="K1054" s="11" t="s">
        <v>0</v>
      </c>
      <c r="L1054" s="252">
        <v>100</v>
      </c>
      <c r="M1054" s="21">
        <v>1.5</v>
      </c>
      <c r="N1054" s="21">
        <v>0.6</v>
      </c>
      <c r="P1054" s="11" t="s">
        <v>4167</v>
      </c>
      <c r="Q1054" s="11"/>
      <c r="S1054" s="21">
        <f>IF(P1054='Menu tendina'!A$5,0,IF(P1054='Menu tendina'!A$4,'4. Telecom lire'!N1054/2,IF(P1054='Menu tendina'!A$3,'4. Telecom lire'!N1054,IF(P1054='Menu tendina'!A$2,'4. Telecom lire'!M1054,0))))</f>
        <v>1.5</v>
      </c>
    </row>
    <row r="1055" spans="1:19" x14ac:dyDescent="0.25">
      <c r="A1055" s="9" t="s">
        <v>7621</v>
      </c>
      <c r="B1055" s="9" t="s">
        <v>4943</v>
      </c>
      <c r="C1055" s="11">
        <v>1409</v>
      </c>
      <c r="D1055" s="11" t="s">
        <v>4838</v>
      </c>
      <c r="E1055" s="11">
        <v>1018</v>
      </c>
      <c r="F1055" s="13">
        <v>10000</v>
      </c>
      <c r="G1055" s="14" t="s">
        <v>2407</v>
      </c>
      <c r="H1055" s="9" t="s">
        <v>2408</v>
      </c>
      <c r="I1055" s="9"/>
      <c r="J1055" s="9"/>
      <c r="K1055" s="11" t="s">
        <v>0</v>
      </c>
      <c r="L1055" s="252">
        <v>1010</v>
      </c>
      <c r="M1055" s="21">
        <v>1.3</v>
      </c>
      <c r="N1055" s="21">
        <v>0.2</v>
      </c>
      <c r="P1055" s="11" t="s">
        <v>4167</v>
      </c>
      <c r="Q1055" s="11"/>
      <c r="S1055" s="21">
        <f>IF(P1055='Menu tendina'!A$5,0,IF(P1055='Menu tendina'!A$4,'4. Telecom lire'!N1055/2,IF(P1055='Menu tendina'!A$3,'4. Telecom lire'!N1055,IF(P1055='Menu tendina'!A$2,'4. Telecom lire'!M1055,0))))</f>
        <v>1.3</v>
      </c>
    </row>
    <row r="1056" spans="1:19" x14ac:dyDescent="0.25">
      <c r="A1056" s="9" t="s">
        <v>7621</v>
      </c>
      <c r="B1056" s="9" t="s">
        <v>4943</v>
      </c>
      <c r="C1056" s="11">
        <v>1410</v>
      </c>
      <c r="D1056" s="11" t="s">
        <v>4839</v>
      </c>
      <c r="E1056" s="11">
        <v>1019</v>
      </c>
      <c r="F1056" s="13">
        <v>5000</v>
      </c>
      <c r="G1056" s="14" t="s">
        <v>2407</v>
      </c>
      <c r="H1056" s="9" t="s">
        <v>2409</v>
      </c>
      <c r="I1056" s="9"/>
      <c r="J1056" s="9"/>
      <c r="K1056" s="11" t="s">
        <v>0</v>
      </c>
      <c r="L1056" s="252">
        <v>1505</v>
      </c>
      <c r="M1056" s="21">
        <v>1.3</v>
      </c>
      <c r="N1056" s="21">
        <v>0.2</v>
      </c>
      <c r="P1056" s="11" t="s">
        <v>4167</v>
      </c>
      <c r="Q1056" s="11"/>
      <c r="S1056" s="21">
        <f>IF(P1056='Menu tendina'!A$5,0,IF(P1056='Menu tendina'!A$4,'4. Telecom lire'!N1056/2,IF(P1056='Menu tendina'!A$3,'4. Telecom lire'!N1056,IF(P1056='Menu tendina'!A$2,'4. Telecom lire'!M1056,0))))</f>
        <v>1.3</v>
      </c>
    </row>
    <row r="1057" spans="1:19" x14ac:dyDescent="0.25">
      <c r="A1057" s="9" t="s">
        <v>7621</v>
      </c>
      <c r="B1057" s="9" t="s">
        <v>4943</v>
      </c>
      <c r="C1057" s="11">
        <v>1411</v>
      </c>
      <c r="D1057" s="11" t="s">
        <v>4840</v>
      </c>
      <c r="E1057" s="11">
        <v>1076</v>
      </c>
      <c r="F1057" s="13">
        <v>5000</v>
      </c>
      <c r="G1057" s="14" t="s">
        <v>2407</v>
      </c>
      <c r="H1057" s="9" t="s">
        <v>2410</v>
      </c>
      <c r="I1057" s="9"/>
      <c r="J1057" s="9"/>
      <c r="K1057" s="11" t="s">
        <v>0</v>
      </c>
      <c r="L1057" s="252">
        <v>1505</v>
      </c>
      <c r="M1057" s="21">
        <v>1.4</v>
      </c>
      <c r="N1057" s="21">
        <v>0.2</v>
      </c>
      <c r="P1057" s="11" t="s">
        <v>4167</v>
      </c>
      <c r="Q1057" s="11"/>
      <c r="S1057" s="21">
        <f>IF(P1057='Menu tendina'!A$5,0,IF(P1057='Menu tendina'!A$4,'4. Telecom lire'!N1057/2,IF(P1057='Menu tendina'!A$3,'4. Telecom lire'!N1057,IF(P1057='Menu tendina'!A$2,'4. Telecom lire'!M1057,0))))</f>
        <v>1.4</v>
      </c>
    </row>
    <row r="1058" spans="1:19" x14ac:dyDescent="0.25">
      <c r="A1058" s="9" t="s">
        <v>7621</v>
      </c>
      <c r="B1058" s="9" t="s">
        <v>4943</v>
      </c>
      <c r="C1058" s="11">
        <v>1412</v>
      </c>
      <c r="D1058" s="11" t="s">
        <v>4841</v>
      </c>
      <c r="E1058" s="11">
        <v>1077</v>
      </c>
      <c r="F1058" s="13">
        <v>5000</v>
      </c>
      <c r="G1058" s="14" t="s">
        <v>2407</v>
      </c>
      <c r="H1058" s="9" t="s">
        <v>2411</v>
      </c>
      <c r="I1058" s="9"/>
      <c r="J1058" s="9"/>
      <c r="K1058" s="11" t="s">
        <v>0</v>
      </c>
      <c r="L1058" s="252">
        <v>2025</v>
      </c>
      <c r="M1058" s="21">
        <v>1.4</v>
      </c>
      <c r="N1058" s="21">
        <v>0.2</v>
      </c>
      <c r="P1058" s="11" t="s">
        <v>4167</v>
      </c>
      <c r="Q1058" s="11"/>
      <c r="S1058" s="21">
        <f>IF(P1058='Menu tendina'!A$5,0,IF(P1058='Menu tendina'!A$4,'4. Telecom lire'!N1058/2,IF(P1058='Menu tendina'!A$3,'4. Telecom lire'!N1058,IF(P1058='Menu tendina'!A$2,'4. Telecom lire'!M1058,0))))</f>
        <v>1.4</v>
      </c>
    </row>
    <row r="1059" spans="1:19" x14ac:dyDescent="0.25">
      <c r="A1059" s="9" t="s">
        <v>7621</v>
      </c>
      <c r="B1059" s="9" t="s">
        <v>4943</v>
      </c>
      <c r="C1059" s="11">
        <v>1413</v>
      </c>
      <c r="D1059" s="11" t="s">
        <v>4842</v>
      </c>
      <c r="E1059" s="11">
        <v>1078</v>
      </c>
      <c r="F1059" s="13">
        <v>5000</v>
      </c>
      <c r="G1059" s="14" t="s">
        <v>2407</v>
      </c>
      <c r="H1059" s="9" t="s">
        <v>2412</v>
      </c>
      <c r="I1059" s="9"/>
      <c r="J1059" s="9"/>
      <c r="K1059" s="11" t="s">
        <v>0</v>
      </c>
      <c r="L1059" s="252">
        <v>2023</v>
      </c>
      <c r="M1059" s="21">
        <v>1.4</v>
      </c>
      <c r="N1059" s="21">
        <v>0.2</v>
      </c>
      <c r="P1059" s="11" t="s">
        <v>4167</v>
      </c>
      <c r="Q1059" s="11"/>
      <c r="S1059" s="21">
        <f>IF(P1059='Menu tendina'!A$5,0,IF(P1059='Menu tendina'!A$4,'4. Telecom lire'!N1059/2,IF(P1059='Menu tendina'!A$3,'4. Telecom lire'!N1059,IF(P1059='Menu tendina'!A$2,'4. Telecom lire'!M1059,0))))</f>
        <v>1.4</v>
      </c>
    </row>
    <row r="1060" spans="1:19" x14ac:dyDescent="0.25">
      <c r="A1060" s="9" t="s">
        <v>7621</v>
      </c>
      <c r="B1060" s="9" t="s">
        <v>4943</v>
      </c>
      <c r="C1060" s="11">
        <v>1414</v>
      </c>
      <c r="D1060" s="11" t="s">
        <v>4843</v>
      </c>
      <c r="E1060" s="11">
        <v>1079</v>
      </c>
      <c r="F1060" s="13">
        <v>10000</v>
      </c>
      <c r="G1060" s="14" t="s">
        <v>2407</v>
      </c>
      <c r="H1060" s="9" t="s">
        <v>2413</v>
      </c>
      <c r="I1060" s="9"/>
      <c r="J1060" s="9"/>
      <c r="K1060" s="11" t="s">
        <v>0</v>
      </c>
      <c r="L1060" s="252">
        <v>1005</v>
      </c>
      <c r="M1060" s="21">
        <v>1.4</v>
      </c>
      <c r="N1060" s="21">
        <v>0.2</v>
      </c>
      <c r="P1060" s="11" t="s">
        <v>4167</v>
      </c>
      <c r="Q1060" s="11"/>
      <c r="S1060" s="21">
        <f>IF(P1060='Menu tendina'!A$5,0,IF(P1060='Menu tendina'!A$4,'4. Telecom lire'!N1060/2,IF(P1060='Menu tendina'!A$3,'4. Telecom lire'!N1060,IF(P1060='Menu tendina'!A$2,'4. Telecom lire'!M1060,0))))</f>
        <v>1.4</v>
      </c>
    </row>
    <row r="1061" spans="1:19" x14ac:dyDescent="0.25">
      <c r="A1061" s="9" t="s">
        <v>7621</v>
      </c>
      <c r="B1061" s="9" t="s">
        <v>4943</v>
      </c>
      <c r="C1061" s="11">
        <v>1415</v>
      </c>
      <c r="D1061" s="11" t="s">
        <v>4844</v>
      </c>
      <c r="E1061" s="11">
        <v>1068</v>
      </c>
      <c r="F1061" s="13">
        <v>5000</v>
      </c>
      <c r="G1061" s="14" t="s">
        <v>2407</v>
      </c>
      <c r="H1061" s="9" t="s">
        <v>2414</v>
      </c>
      <c r="I1061" s="9"/>
      <c r="J1061" s="9"/>
      <c r="K1061" s="11" t="s">
        <v>0</v>
      </c>
      <c r="L1061" s="252">
        <v>1505</v>
      </c>
      <c r="M1061" s="21">
        <v>1.7</v>
      </c>
      <c r="N1061" s="21">
        <v>0.2</v>
      </c>
      <c r="P1061" s="11" t="s">
        <v>4167</v>
      </c>
      <c r="Q1061" s="11"/>
      <c r="S1061" s="21">
        <f>IF(P1061='Menu tendina'!A$5,0,IF(P1061='Menu tendina'!A$4,'4. Telecom lire'!N1061/2,IF(P1061='Menu tendina'!A$3,'4. Telecom lire'!N1061,IF(P1061='Menu tendina'!A$2,'4. Telecom lire'!M1061,0))))</f>
        <v>1.7</v>
      </c>
    </row>
    <row r="1062" spans="1:19" x14ac:dyDescent="0.25">
      <c r="A1062" s="9" t="s">
        <v>7621</v>
      </c>
      <c r="B1062" s="9" t="s">
        <v>4943</v>
      </c>
      <c r="C1062" s="11">
        <v>1416</v>
      </c>
      <c r="D1062" s="11" t="s">
        <v>4845</v>
      </c>
      <c r="E1062" s="11">
        <v>1069</v>
      </c>
      <c r="F1062" s="13">
        <v>5000</v>
      </c>
      <c r="G1062" s="14" t="s">
        <v>2407</v>
      </c>
      <c r="H1062" s="9" t="s">
        <v>2415</v>
      </c>
      <c r="I1062" s="9"/>
      <c r="J1062" s="9"/>
      <c r="K1062" s="11" t="s">
        <v>0</v>
      </c>
      <c r="L1062" s="252">
        <v>1505</v>
      </c>
      <c r="M1062" s="21">
        <v>1.7</v>
      </c>
      <c r="N1062" s="21">
        <v>0.2</v>
      </c>
      <c r="P1062" s="11" t="s">
        <v>4167</v>
      </c>
      <c r="Q1062" s="11"/>
      <c r="S1062" s="21">
        <f>IF(P1062='Menu tendina'!A$5,0,IF(P1062='Menu tendina'!A$4,'4. Telecom lire'!N1062/2,IF(P1062='Menu tendina'!A$3,'4. Telecom lire'!N1062,IF(P1062='Menu tendina'!A$2,'4. Telecom lire'!M1062,0))))</f>
        <v>1.7</v>
      </c>
    </row>
    <row r="1063" spans="1:19" x14ac:dyDescent="0.25">
      <c r="A1063" s="9" t="s">
        <v>7621</v>
      </c>
      <c r="B1063" s="9" t="s">
        <v>4943</v>
      </c>
      <c r="C1063" s="11">
        <v>1417</v>
      </c>
      <c r="D1063" s="11" t="s">
        <v>4846</v>
      </c>
      <c r="E1063" s="11">
        <v>1070</v>
      </c>
      <c r="F1063" s="13">
        <v>10000</v>
      </c>
      <c r="G1063" s="14" t="s">
        <v>2407</v>
      </c>
      <c r="H1063" s="9" t="s">
        <v>2416</v>
      </c>
      <c r="I1063" s="9"/>
      <c r="J1063" s="9"/>
      <c r="K1063" s="11" t="s">
        <v>0</v>
      </c>
      <c r="L1063" s="252">
        <v>1510</v>
      </c>
      <c r="M1063" s="21">
        <v>1.7</v>
      </c>
      <c r="N1063" s="21">
        <v>0.2</v>
      </c>
      <c r="P1063" s="11" t="s">
        <v>4167</v>
      </c>
      <c r="Q1063" s="11"/>
      <c r="S1063" s="21">
        <f>IF(P1063='Menu tendina'!A$5,0,IF(P1063='Menu tendina'!A$4,'4. Telecom lire'!N1063/2,IF(P1063='Menu tendina'!A$3,'4. Telecom lire'!N1063,IF(P1063='Menu tendina'!A$2,'4. Telecom lire'!M1063,0))))</f>
        <v>1.7</v>
      </c>
    </row>
    <row r="1064" spans="1:19" x14ac:dyDescent="0.25">
      <c r="A1064" s="9" t="s">
        <v>7621</v>
      </c>
      <c r="B1064" s="9" t="s">
        <v>4943</v>
      </c>
      <c r="C1064" s="11">
        <v>1418</v>
      </c>
      <c r="D1064" s="11" t="s">
        <v>4847</v>
      </c>
      <c r="E1064" s="11">
        <v>1071</v>
      </c>
      <c r="F1064" s="13">
        <v>10000</v>
      </c>
      <c r="G1064" s="14" t="s">
        <v>2407</v>
      </c>
      <c r="H1064" s="9" t="s">
        <v>2417</v>
      </c>
      <c r="I1064" s="9"/>
      <c r="J1064" s="9"/>
      <c r="K1064" s="11" t="s">
        <v>0</v>
      </c>
      <c r="L1064" s="252">
        <v>1510</v>
      </c>
      <c r="M1064" s="21">
        <v>1.7</v>
      </c>
      <c r="N1064" s="21">
        <v>0.2</v>
      </c>
      <c r="P1064" s="11" t="s">
        <v>4167</v>
      </c>
      <c r="Q1064" s="11"/>
      <c r="S1064" s="21">
        <f>IF(P1064='Menu tendina'!A$5,0,IF(P1064='Menu tendina'!A$4,'4. Telecom lire'!N1064/2,IF(P1064='Menu tendina'!A$3,'4. Telecom lire'!N1064,IF(P1064='Menu tendina'!A$2,'4. Telecom lire'!M1064,0))))</f>
        <v>1.7</v>
      </c>
    </row>
    <row r="1065" spans="1:19" x14ac:dyDescent="0.25">
      <c r="A1065" s="9" t="s">
        <v>7621</v>
      </c>
      <c r="B1065" s="9" t="s">
        <v>4943</v>
      </c>
      <c r="C1065" s="11">
        <v>1419</v>
      </c>
      <c r="D1065" s="11" t="s">
        <v>4848</v>
      </c>
      <c r="E1065" s="11">
        <v>1116</v>
      </c>
      <c r="F1065" s="13">
        <v>5000</v>
      </c>
      <c r="G1065" s="14" t="s">
        <v>2407</v>
      </c>
      <c r="H1065" s="9" t="s">
        <v>2418</v>
      </c>
      <c r="I1065" s="9"/>
      <c r="J1065" s="9"/>
      <c r="K1065" s="11" t="s">
        <v>0</v>
      </c>
      <c r="L1065" s="252">
        <v>1050</v>
      </c>
      <c r="M1065" s="21">
        <v>1.3</v>
      </c>
      <c r="N1065" s="21">
        <v>0.2</v>
      </c>
      <c r="P1065" s="11" t="s">
        <v>4167</v>
      </c>
      <c r="Q1065" s="11"/>
      <c r="S1065" s="21">
        <f>IF(P1065='Menu tendina'!A$5,0,IF(P1065='Menu tendina'!A$4,'4. Telecom lire'!N1065/2,IF(P1065='Menu tendina'!A$3,'4. Telecom lire'!N1065,IF(P1065='Menu tendina'!A$2,'4. Telecom lire'!M1065,0))))</f>
        <v>1.3</v>
      </c>
    </row>
    <row r="1066" spans="1:19" x14ac:dyDescent="0.25">
      <c r="A1066" s="9" t="s">
        <v>7621</v>
      </c>
      <c r="B1066" s="9" t="s">
        <v>4943</v>
      </c>
      <c r="C1066" s="11">
        <v>1420</v>
      </c>
      <c r="D1066" s="11" t="s">
        <v>4849</v>
      </c>
      <c r="E1066" s="11">
        <v>1117</v>
      </c>
      <c r="F1066" s="13">
        <v>5000</v>
      </c>
      <c r="G1066" s="14" t="s">
        <v>2407</v>
      </c>
      <c r="H1066" s="9" t="s">
        <v>2419</v>
      </c>
      <c r="I1066" s="9"/>
      <c r="J1066" s="9"/>
      <c r="K1066" s="11" t="s">
        <v>0</v>
      </c>
      <c r="L1066" s="252">
        <v>2025</v>
      </c>
      <c r="M1066" s="21">
        <v>1.3</v>
      </c>
      <c r="N1066" s="21">
        <v>0.2</v>
      </c>
      <c r="P1066" s="11" t="s">
        <v>4167</v>
      </c>
      <c r="Q1066" s="11"/>
      <c r="S1066" s="21">
        <f>IF(P1066='Menu tendina'!A$5,0,IF(P1066='Menu tendina'!A$4,'4. Telecom lire'!N1066/2,IF(P1066='Menu tendina'!A$3,'4. Telecom lire'!N1066,IF(P1066='Menu tendina'!A$2,'4. Telecom lire'!M1066,0))))</f>
        <v>1.3</v>
      </c>
    </row>
    <row r="1067" spans="1:19" x14ac:dyDescent="0.25">
      <c r="A1067" s="9" t="s">
        <v>7621</v>
      </c>
      <c r="B1067" s="9" t="s">
        <v>4943</v>
      </c>
      <c r="C1067" s="11">
        <v>1421</v>
      </c>
      <c r="D1067" s="11" t="s">
        <v>4850</v>
      </c>
      <c r="E1067" s="11">
        <v>1118</v>
      </c>
      <c r="F1067" s="13">
        <v>5000</v>
      </c>
      <c r="G1067" s="14" t="s">
        <v>2407</v>
      </c>
      <c r="H1067" s="9" t="s">
        <v>2420</v>
      </c>
      <c r="I1067" s="9"/>
      <c r="J1067" s="9"/>
      <c r="K1067" s="11" t="s">
        <v>0</v>
      </c>
      <c r="L1067" s="252">
        <v>2023</v>
      </c>
      <c r="M1067" s="21">
        <v>1.3</v>
      </c>
      <c r="N1067" s="21">
        <v>0.2</v>
      </c>
      <c r="P1067" s="11" t="s">
        <v>4167</v>
      </c>
      <c r="Q1067" s="11"/>
      <c r="S1067" s="21">
        <f>IF(P1067='Menu tendina'!A$5,0,IF(P1067='Menu tendina'!A$4,'4. Telecom lire'!N1067/2,IF(P1067='Menu tendina'!A$3,'4. Telecom lire'!N1067,IF(P1067='Menu tendina'!A$2,'4. Telecom lire'!M1067,0))))</f>
        <v>1.3</v>
      </c>
    </row>
    <row r="1068" spans="1:19" x14ac:dyDescent="0.25">
      <c r="A1068" s="9" t="s">
        <v>7621</v>
      </c>
      <c r="B1068" s="9" t="s">
        <v>4943</v>
      </c>
      <c r="C1068" s="11">
        <v>1422</v>
      </c>
      <c r="D1068" s="11" t="s">
        <v>4851</v>
      </c>
      <c r="E1068" s="11">
        <v>843</v>
      </c>
      <c r="F1068" s="13">
        <v>5000</v>
      </c>
      <c r="G1068" s="14" t="s">
        <v>2407</v>
      </c>
      <c r="H1068" s="9" t="s">
        <v>2267</v>
      </c>
      <c r="I1068" s="9"/>
      <c r="J1068" s="9"/>
      <c r="K1068" s="11" t="s">
        <v>0</v>
      </c>
      <c r="L1068" s="252">
        <v>70</v>
      </c>
      <c r="M1068" s="21">
        <v>2.5</v>
      </c>
      <c r="N1068" s="21">
        <v>1.6</v>
      </c>
      <c r="P1068" s="11" t="s">
        <v>4167</v>
      </c>
      <c r="Q1068" s="11"/>
      <c r="S1068" s="21">
        <f>IF(P1068='Menu tendina'!A$5,0,IF(P1068='Menu tendina'!A$4,'4. Telecom lire'!N1068/2,IF(P1068='Menu tendina'!A$3,'4. Telecom lire'!N1068,IF(P1068='Menu tendina'!A$2,'4. Telecom lire'!M1068,0))))</f>
        <v>2.5</v>
      </c>
    </row>
    <row r="1069" spans="1:19" x14ac:dyDescent="0.25">
      <c r="A1069" s="9" t="s">
        <v>7621</v>
      </c>
      <c r="B1069" s="9" t="s">
        <v>4943</v>
      </c>
      <c r="C1069" s="11">
        <v>1423</v>
      </c>
      <c r="D1069" s="11" t="s">
        <v>4852</v>
      </c>
      <c r="E1069" s="11">
        <v>844</v>
      </c>
      <c r="F1069" s="13">
        <v>5000</v>
      </c>
      <c r="G1069" s="14" t="s">
        <v>2407</v>
      </c>
      <c r="H1069" s="9" t="s">
        <v>2184</v>
      </c>
      <c r="I1069" s="9"/>
      <c r="J1069" s="9"/>
      <c r="K1069" s="11" t="s">
        <v>0</v>
      </c>
      <c r="L1069" s="252">
        <v>70</v>
      </c>
      <c r="M1069" s="21">
        <v>2.5</v>
      </c>
      <c r="N1069" s="21">
        <v>1.6</v>
      </c>
      <c r="P1069" s="11" t="s">
        <v>4167</v>
      </c>
      <c r="Q1069" s="11"/>
      <c r="S1069" s="21">
        <f>IF(P1069='Menu tendina'!A$5,0,IF(P1069='Menu tendina'!A$4,'4. Telecom lire'!N1069/2,IF(P1069='Menu tendina'!A$3,'4. Telecom lire'!N1069,IF(P1069='Menu tendina'!A$2,'4. Telecom lire'!M1069,0))))</f>
        <v>2.5</v>
      </c>
    </row>
    <row r="1070" spans="1:19" x14ac:dyDescent="0.25">
      <c r="A1070" s="9" t="s">
        <v>7621</v>
      </c>
      <c r="B1070" s="9" t="s">
        <v>4943</v>
      </c>
      <c r="C1070" s="11">
        <v>1424</v>
      </c>
      <c r="D1070" s="11" t="s">
        <v>4853</v>
      </c>
      <c r="E1070" s="11">
        <v>1057</v>
      </c>
      <c r="F1070" s="13">
        <v>5000</v>
      </c>
      <c r="G1070" s="14" t="s">
        <v>2407</v>
      </c>
      <c r="H1070" s="9" t="s">
        <v>2421</v>
      </c>
      <c r="I1070" s="9"/>
      <c r="J1070" s="9"/>
      <c r="K1070" s="11" t="s">
        <v>0</v>
      </c>
      <c r="L1070" s="252">
        <v>40</v>
      </c>
      <c r="M1070" s="21">
        <v>1.8</v>
      </c>
      <c r="N1070" s="21">
        <v>1.3</v>
      </c>
      <c r="P1070" s="11" t="s">
        <v>4167</v>
      </c>
      <c r="Q1070" s="11"/>
      <c r="S1070" s="21">
        <f>IF(P1070='Menu tendina'!A$5,0,IF(P1070='Menu tendina'!A$4,'4. Telecom lire'!N1070/2,IF(P1070='Menu tendina'!A$3,'4. Telecom lire'!N1070,IF(P1070='Menu tendina'!A$2,'4. Telecom lire'!M1070,0))))</f>
        <v>1.8</v>
      </c>
    </row>
    <row r="1071" spans="1:19" x14ac:dyDescent="0.25">
      <c r="A1071" s="9" t="s">
        <v>7621</v>
      </c>
      <c r="B1071" s="9" t="s">
        <v>4943</v>
      </c>
      <c r="C1071" s="11">
        <v>1425</v>
      </c>
      <c r="D1071" s="11" t="s">
        <v>4854</v>
      </c>
      <c r="E1071" s="11">
        <v>1058</v>
      </c>
      <c r="F1071" s="13">
        <v>5000</v>
      </c>
      <c r="G1071" s="14" t="s">
        <v>2407</v>
      </c>
      <c r="H1071" s="9" t="s">
        <v>2423</v>
      </c>
      <c r="I1071" s="9"/>
      <c r="J1071" s="9"/>
      <c r="K1071" s="11" t="s">
        <v>0</v>
      </c>
      <c r="L1071" s="252">
        <v>40</v>
      </c>
      <c r="M1071" s="21">
        <v>1.8</v>
      </c>
      <c r="N1071" s="21">
        <v>1.3</v>
      </c>
      <c r="P1071" s="11" t="s">
        <v>4167</v>
      </c>
      <c r="Q1071" s="11"/>
      <c r="S1071" s="21">
        <f>IF(P1071='Menu tendina'!A$5,0,IF(P1071='Menu tendina'!A$4,'4. Telecom lire'!N1071/2,IF(P1071='Menu tendina'!A$3,'4. Telecom lire'!N1071,IF(P1071='Menu tendina'!A$2,'4. Telecom lire'!M1071,0))))</f>
        <v>1.8</v>
      </c>
    </row>
    <row r="1072" spans="1:19" x14ac:dyDescent="0.25">
      <c r="A1072" s="9" t="s">
        <v>7621</v>
      </c>
      <c r="B1072" s="9" t="s">
        <v>4943</v>
      </c>
      <c r="C1072" s="11">
        <v>1426</v>
      </c>
      <c r="D1072" s="11" t="s">
        <v>4855</v>
      </c>
      <c r="E1072" s="11">
        <v>1059</v>
      </c>
      <c r="F1072" s="13">
        <v>5000</v>
      </c>
      <c r="G1072" s="14" t="s">
        <v>2407</v>
      </c>
      <c r="H1072" s="9" t="s">
        <v>2424</v>
      </c>
      <c r="I1072" s="9"/>
      <c r="J1072" s="9"/>
      <c r="K1072" s="11" t="s">
        <v>0</v>
      </c>
      <c r="L1072" s="252">
        <v>40</v>
      </c>
      <c r="M1072" s="21">
        <v>1.8</v>
      </c>
      <c r="N1072" s="21">
        <v>1.3</v>
      </c>
      <c r="P1072" s="11" t="s">
        <v>4167</v>
      </c>
      <c r="Q1072" s="11"/>
      <c r="S1072" s="21">
        <f>IF(P1072='Menu tendina'!A$5,0,IF(P1072='Menu tendina'!A$4,'4. Telecom lire'!N1072/2,IF(P1072='Menu tendina'!A$3,'4. Telecom lire'!N1072,IF(P1072='Menu tendina'!A$2,'4. Telecom lire'!M1072,0))))</f>
        <v>1.8</v>
      </c>
    </row>
    <row r="1073" spans="1:19" x14ac:dyDescent="0.25">
      <c r="A1073" s="9" t="s">
        <v>7621</v>
      </c>
      <c r="B1073" s="9" t="s">
        <v>4943</v>
      </c>
      <c r="C1073" s="11">
        <v>1427</v>
      </c>
      <c r="D1073" s="11" t="s">
        <v>4856</v>
      </c>
      <c r="E1073" s="11">
        <v>1060</v>
      </c>
      <c r="F1073" s="13">
        <v>5000</v>
      </c>
      <c r="G1073" s="14" t="s">
        <v>2407</v>
      </c>
      <c r="H1073" s="9" t="s">
        <v>2425</v>
      </c>
      <c r="I1073" s="9"/>
      <c r="J1073" s="9"/>
      <c r="K1073" s="11" t="s">
        <v>0</v>
      </c>
      <c r="L1073" s="252">
        <v>40</v>
      </c>
      <c r="M1073" s="21">
        <v>1.8</v>
      </c>
      <c r="N1073" s="21">
        <v>1.3</v>
      </c>
      <c r="P1073" s="11" t="s">
        <v>4167</v>
      </c>
      <c r="Q1073" s="11"/>
      <c r="S1073" s="21">
        <f>IF(P1073='Menu tendina'!A$5,0,IF(P1073='Menu tendina'!A$4,'4. Telecom lire'!N1073/2,IF(P1073='Menu tendina'!A$3,'4. Telecom lire'!N1073,IF(P1073='Menu tendina'!A$2,'4. Telecom lire'!M1073,0))))</f>
        <v>1.8</v>
      </c>
    </row>
    <row r="1074" spans="1:19" x14ac:dyDescent="0.25">
      <c r="A1074" s="9" t="s">
        <v>7621</v>
      </c>
      <c r="B1074" s="9" t="s">
        <v>4943</v>
      </c>
      <c r="C1074" s="11">
        <v>1428</v>
      </c>
      <c r="D1074" s="11" t="s">
        <v>4857</v>
      </c>
      <c r="E1074" s="11">
        <v>1061</v>
      </c>
      <c r="F1074" s="13">
        <v>5000</v>
      </c>
      <c r="G1074" s="14" t="s">
        <v>2407</v>
      </c>
      <c r="H1074" s="9" t="s">
        <v>2426</v>
      </c>
      <c r="I1074" s="9"/>
      <c r="J1074" s="9"/>
      <c r="K1074" s="11" t="s">
        <v>0</v>
      </c>
      <c r="L1074" s="252">
        <v>40</v>
      </c>
      <c r="M1074" s="21">
        <v>1.8</v>
      </c>
      <c r="N1074" s="21">
        <v>1.3</v>
      </c>
      <c r="P1074" s="11" t="s">
        <v>4167</v>
      </c>
      <c r="Q1074" s="11"/>
      <c r="S1074" s="21">
        <f>IF(P1074='Menu tendina'!A$5,0,IF(P1074='Menu tendina'!A$4,'4. Telecom lire'!N1074/2,IF(P1074='Menu tendina'!A$3,'4. Telecom lire'!N1074,IF(P1074='Menu tendina'!A$2,'4. Telecom lire'!M1074,0))))</f>
        <v>1.8</v>
      </c>
    </row>
    <row r="1075" spans="1:19" x14ac:dyDescent="0.25">
      <c r="A1075" s="9" t="s">
        <v>7621</v>
      </c>
      <c r="B1075" s="9" t="s">
        <v>4943</v>
      </c>
      <c r="C1075" s="11">
        <v>1429</v>
      </c>
      <c r="D1075" s="11" t="s">
        <v>4858</v>
      </c>
      <c r="E1075" s="11">
        <v>1062</v>
      </c>
      <c r="F1075" s="13">
        <v>5000</v>
      </c>
      <c r="G1075" s="14" t="s">
        <v>2407</v>
      </c>
      <c r="H1075" s="9" t="s">
        <v>2427</v>
      </c>
      <c r="I1075" s="9"/>
      <c r="J1075" s="9"/>
      <c r="K1075" s="11" t="s">
        <v>0</v>
      </c>
      <c r="L1075" s="252">
        <v>40</v>
      </c>
      <c r="M1075" s="21">
        <v>1.8</v>
      </c>
      <c r="N1075" s="21">
        <v>1.3</v>
      </c>
      <c r="P1075" s="11" t="s">
        <v>4167</v>
      </c>
      <c r="Q1075" s="11"/>
      <c r="S1075" s="21">
        <f>IF(P1075='Menu tendina'!A$5,0,IF(P1075='Menu tendina'!A$4,'4. Telecom lire'!N1075/2,IF(P1075='Menu tendina'!A$3,'4. Telecom lire'!N1075,IF(P1075='Menu tendina'!A$2,'4. Telecom lire'!M1075,0))))</f>
        <v>1.8</v>
      </c>
    </row>
    <row r="1076" spans="1:19" x14ac:dyDescent="0.25">
      <c r="A1076" s="9" t="s">
        <v>7621</v>
      </c>
      <c r="B1076" s="9" t="s">
        <v>4943</v>
      </c>
      <c r="C1076" s="11">
        <v>1430</v>
      </c>
      <c r="D1076" s="11" t="s">
        <v>4859</v>
      </c>
      <c r="E1076" s="11">
        <v>1063</v>
      </c>
      <c r="F1076" s="13">
        <v>5000</v>
      </c>
      <c r="G1076" s="14" t="s">
        <v>2407</v>
      </c>
      <c r="H1076" s="9" t="s">
        <v>2428</v>
      </c>
      <c r="I1076" s="9"/>
      <c r="J1076" s="9"/>
      <c r="K1076" s="11" t="s">
        <v>0</v>
      </c>
      <c r="L1076" s="252">
        <v>40</v>
      </c>
      <c r="M1076" s="21">
        <v>1.8</v>
      </c>
      <c r="N1076" s="21">
        <v>1.3</v>
      </c>
      <c r="P1076" s="11" t="s">
        <v>4167</v>
      </c>
      <c r="Q1076" s="11"/>
      <c r="S1076" s="21">
        <f>IF(P1076='Menu tendina'!A$5,0,IF(P1076='Menu tendina'!A$4,'4. Telecom lire'!N1076/2,IF(P1076='Menu tendina'!A$3,'4. Telecom lire'!N1076,IF(P1076='Menu tendina'!A$2,'4. Telecom lire'!M1076,0))))</f>
        <v>1.8</v>
      </c>
    </row>
    <row r="1077" spans="1:19" x14ac:dyDescent="0.25">
      <c r="A1077" s="9" t="s">
        <v>7621</v>
      </c>
      <c r="B1077" s="9" t="s">
        <v>4943</v>
      </c>
      <c r="C1077" s="11">
        <v>1431</v>
      </c>
      <c r="D1077" s="11" t="s">
        <v>4860</v>
      </c>
      <c r="E1077" s="11">
        <v>1064</v>
      </c>
      <c r="F1077" s="13">
        <v>5000</v>
      </c>
      <c r="G1077" s="14" t="s">
        <v>2407</v>
      </c>
      <c r="H1077" s="9" t="s">
        <v>2429</v>
      </c>
      <c r="I1077" s="9"/>
      <c r="J1077" s="9"/>
      <c r="K1077" s="11" t="s">
        <v>0</v>
      </c>
      <c r="L1077" s="252">
        <v>40</v>
      </c>
      <c r="M1077" s="21">
        <v>1.8</v>
      </c>
      <c r="N1077" s="21">
        <v>1.3</v>
      </c>
      <c r="P1077" s="11" t="s">
        <v>4167</v>
      </c>
      <c r="Q1077" s="11"/>
      <c r="S1077" s="21">
        <f>IF(P1077='Menu tendina'!A$5,0,IF(P1077='Menu tendina'!A$4,'4. Telecom lire'!N1077/2,IF(P1077='Menu tendina'!A$3,'4. Telecom lire'!N1077,IF(P1077='Menu tendina'!A$2,'4. Telecom lire'!M1077,0))))</f>
        <v>1.8</v>
      </c>
    </row>
    <row r="1078" spans="1:19" x14ac:dyDescent="0.25">
      <c r="A1078" s="9" t="s">
        <v>7621</v>
      </c>
      <c r="B1078" s="9" t="s">
        <v>4943</v>
      </c>
      <c r="C1078" s="11">
        <v>1432</v>
      </c>
      <c r="D1078" s="11" t="s">
        <v>4861</v>
      </c>
      <c r="E1078" s="11">
        <v>1020</v>
      </c>
      <c r="F1078" s="13">
        <v>10000</v>
      </c>
      <c r="G1078" s="14" t="s">
        <v>2407</v>
      </c>
      <c r="H1078" s="9" t="s">
        <v>2430</v>
      </c>
      <c r="I1078" s="9"/>
      <c r="J1078" s="9"/>
      <c r="K1078" s="11" t="s">
        <v>0</v>
      </c>
      <c r="L1078" s="252">
        <v>315</v>
      </c>
      <c r="M1078" s="21">
        <v>1.3</v>
      </c>
      <c r="N1078" s="21">
        <v>0.4</v>
      </c>
      <c r="P1078" s="11" t="s">
        <v>4167</v>
      </c>
      <c r="Q1078" s="11"/>
      <c r="S1078" s="21">
        <f>IF(P1078='Menu tendina'!A$5,0,IF(P1078='Menu tendina'!A$4,'4. Telecom lire'!N1078/2,IF(P1078='Menu tendina'!A$3,'4. Telecom lire'!N1078,IF(P1078='Menu tendina'!A$2,'4. Telecom lire'!M1078,0))))</f>
        <v>1.3</v>
      </c>
    </row>
    <row r="1079" spans="1:19" x14ac:dyDescent="0.25">
      <c r="A1079" s="9" t="s">
        <v>7621</v>
      </c>
      <c r="B1079" s="9" t="s">
        <v>4943</v>
      </c>
      <c r="C1079" s="11">
        <v>1433</v>
      </c>
      <c r="D1079" s="11" t="s">
        <v>4862</v>
      </c>
      <c r="E1079" s="11">
        <v>1021</v>
      </c>
      <c r="F1079" s="13">
        <v>5000</v>
      </c>
      <c r="G1079" s="14" t="s">
        <v>2407</v>
      </c>
      <c r="H1079" s="9" t="s">
        <v>2431</v>
      </c>
      <c r="I1079" s="9"/>
      <c r="J1079" s="9"/>
      <c r="K1079" s="11" t="s">
        <v>0</v>
      </c>
      <c r="L1079" s="252">
        <v>100</v>
      </c>
      <c r="M1079" s="21">
        <v>1.5</v>
      </c>
      <c r="N1079" s="21">
        <v>0.6</v>
      </c>
      <c r="P1079" s="11" t="s">
        <v>4167</v>
      </c>
      <c r="Q1079" s="11"/>
      <c r="S1079" s="21">
        <f>IF(P1079='Menu tendina'!A$5,0,IF(P1079='Menu tendina'!A$4,'4. Telecom lire'!N1079/2,IF(P1079='Menu tendina'!A$3,'4. Telecom lire'!N1079,IF(P1079='Menu tendina'!A$2,'4. Telecom lire'!M1079,0))))</f>
        <v>1.5</v>
      </c>
    </row>
    <row r="1080" spans="1:19" x14ac:dyDescent="0.25">
      <c r="A1080" s="9" t="s">
        <v>7621</v>
      </c>
      <c r="B1080" s="9" t="s">
        <v>4943</v>
      </c>
      <c r="C1080" s="11">
        <v>1434</v>
      </c>
      <c r="D1080" s="11" t="s">
        <v>4863</v>
      </c>
      <c r="E1080" s="11">
        <v>1083</v>
      </c>
      <c r="F1080" s="13">
        <v>5000</v>
      </c>
      <c r="G1080" s="14" t="s">
        <v>2407</v>
      </c>
      <c r="H1080" s="9" t="s">
        <v>2432</v>
      </c>
      <c r="I1080" s="9"/>
      <c r="J1080" s="9"/>
      <c r="K1080" s="11" t="s">
        <v>0</v>
      </c>
      <c r="L1080" s="252">
        <v>1505</v>
      </c>
      <c r="M1080" s="21">
        <v>1.4</v>
      </c>
      <c r="N1080" s="21">
        <v>0.2</v>
      </c>
      <c r="P1080" s="11" t="s">
        <v>4167</v>
      </c>
      <c r="Q1080" s="11"/>
      <c r="S1080" s="21">
        <f>IF(P1080='Menu tendina'!A$5,0,IF(P1080='Menu tendina'!A$4,'4. Telecom lire'!N1080/2,IF(P1080='Menu tendina'!A$3,'4. Telecom lire'!N1080,IF(P1080='Menu tendina'!A$2,'4. Telecom lire'!M1080,0))))</f>
        <v>1.4</v>
      </c>
    </row>
    <row r="1081" spans="1:19" x14ac:dyDescent="0.25">
      <c r="A1081" s="9" t="s">
        <v>7621</v>
      </c>
      <c r="B1081" s="9" t="s">
        <v>4943</v>
      </c>
      <c r="C1081" s="11">
        <v>1435</v>
      </c>
      <c r="D1081" s="11" t="s">
        <v>4864</v>
      </c>
      <c r="E1081" s="11">
        <v>1022</v>
      </c>
      <c r="F1081" s="13">
        <v>5000</v>
      </c>
      <c r="G1081" s="14" t="s">
        <v>2407</v>
      </c>
      <c r="H1081" s="9" t="s">
        <v>2433</v>
      </c>
      <c r="I1081" s="9"/>
      <c r="J1081" s="9"/>
      <c r="K1081" s="11" t="s">
        <v>0</v>
      </c>
      <c r="L1081" s="252">
        <v>2025</v>
      </c>
      <c r="M1081" s="21">
        <v>1.4</v>
      </c>
      <c r="N1081" s="21">
        <v>0.2</v>
      </c>
      <c r="P1081" s="11" t="s">
        <v>4167</v>
      </c>
      <c r="Q1081" s="11"/>
      <c r="S1081" s="21">
        <f>IF(P1081='Menu tendina'!A$5,0,IF(P1081='Menu tendina'!A$4,'4. Telecom lire'!N1081/2,IF(P1081='Menu tendina'!A$3,'4. Telecom lire'!N1081,IF(P1081='Menu tendina'!A$2,'4. Telecom lire'!M1081,0))))</f>
        <v>1.4</v>
      </c>
    </row>
    <row r="1082" spans="1:19" x14ac:dyDescent="0.25">
      <c r="A1082" s="9" t="s">
        <v>7621</v>
      </c>
      <c r="B1082" s="9" t="s">
        <v>4943</v>
      </c>
      <c r="C1082" s="11">
        <v>1436</v>
      </c>
      <c r="D1082" s="11" t="s">
        <v>4865</v>
      </c>
      <c r="E1082" s="11">
        <v>1010</v>
      </c>
      <c r="F1082" s="13">
        <v>5000</v>
      </c>
      <c r="G1082" s="14" t="s">
        <v>1997</v>
      </c>
      <c r="H1082" s="9" t="s">
        <v>2434</v>
      </c>
      <c r="I1082" s="9"/>
      <c r="J1082" s="9"/>
      <c r="K1082" s="11" t="s">
        <v>0</v>
      </c>
      <c r="L1082" s="252">
        <v>5013</v>
      </c>
      <c r="M1082" s="21">
        <v>1.3</v>
      </c>
      <c r="N1082" s="21">
        <v>0.2</v>
      </c>
      <c r="P1082" s="11" t="s">
        <v>4167</v>
      </c>
      <c r="Q1082" s="11"/>
      <c r="S1082" s="21">
        <f>IF(P1082='Menu tendina'!A$5,0,IF(P1082='Menu tendina'!A$4,'4. Telecom lire'!N1082/2,IF(P1082='Menu tendina'!A$3,'4. Telecom lire'!N1082,IF(P1082='Menu tendina'!A$2,'4. Telecom lire'!M1082,0))))</f>
        <v>1.3</v>
      </c>
    </row>
    <row r="1083" spans="1:19" x14ac:dyDescent="0.25">
      <c r="A1083" s="9" t="s">
        <v>7621</v>
      </c>
      <c r="B1083" s="9" t="s">
        <v>4943</v>
      </c>
      <c r="C1083" s="11">
        <v>1437</v>
      </c>
      <c r="D1083" s="11" t="s">
        <v>4866</v>
      </c>
      <c r="E1083" s="11">
        <v>1011</v>
      </c>
      <c r="F1083" s="13">
        <v>5000</v>
      </c>
      <c r="G1083" s="14" t="s">
        <v>1997</v>
      </c>
      <c r="H1083" s="9" t="s">
        <v>2435</v>
      </c>
      <c r="I1083" s="9"/>
      <c r="J1083" s="9"/>
      <c r="K1083" s="11" t="s">
        <v>0</v>
      </c>
      <c r="L1083" s="252">
        <v>5013</v>
      </c>
      <c r="M1083" s="21">
        <v>1.3</v>
      </c>
      <c r="N1083" s="21">
        <v>0.2</v>
      </c>
      <c r="P1083" s="11" t="s">
        <v>4167</v>
      </c>
      <c r="Q1083" s="11"/>
      <c r="S1083" s="21">
        <f>IF(P1083='Menu tendina'!A$5,0,IF(P1083='Menu tendina'!A$4,'4. Telecom lire'!N1083/2,IF(P1083='Menu tendina'!A$3,'4. Telecom lire'!N1083,IF(P1083='Menu tendina'!A$2,'4. Telecom lire'!M1083,0))))</f>
        <v>1.3</v>
      </c>
    </row>
    <row r="1084" spans="1:19" x14ac:dyDescent="0.25">
      <c r="A1084" s="9" t="s">
        <v>7621</v>
      </c>
      <c r="B1084" s="9" t="s">
        <v>4943</v>
      </c>
      <c r="C1084" s="11">
        <v>1438</v>
      </c>
      <c r="D1084" s="11" t="s">
        <v>4867</v>
      </c>
      <c r="E1084" s="11">
        <v>1014</v>
      </c>
      <c r="F1084" s="13">
        <v>5000</v>
      </c>
      <c r="G1084" s="14" t="s">
        <v>2407</v>
      </c>
      <c r="H1084" s="9" t="s">
        <v>2436</v>
      </c>
      <c r="I1084" s="9"/>
      <c r="J1084" s="9"/>
      <c r="K1084" s="11" t="s">
        <v>0</v>
      </c>
      <c r="L1084" s="252">
        <v>55</v>
      </c>
      <c r="M1084" s="21">
        <v>1.8</v>
      </c>
      <c r="N1084" s="21">
        <v>1.3</v>
      </c>
      <c r="P1084" s="11" t="s">
        <v>4167</v>
      </c>
      <c r="Q1084" s="11"/>
      <c r="S1084" s="21">
        <f>IF(P1084='Menu tendina'!A$5,0,IF(P1084='Menu tendina'!A$4,'4. Telecom lire'!N1084/2,IF(P1084='Menu tendina'!A$3,'4. Telecom lire'!N1084,IF(P1084='Menu tendina'!A$2,'4. Telecom lire'!M1084,0))))</f>
        <v>1.8</v>
      </c>
    </row>
    <row r="1085" spans="1:19" x14ac:dyDescent="0.25">
      <c r="A1085" s="9" t="s">
        <v>7621</v>
      </c>
      <c r="B1085" s="9" t="s">
        <v>4943</v>
      </c>
      <c r="C1085" s="11">
        <v>1439</v>
      </c>
      <c r="D1085" s="11" t="s">
        <v>4868</v>
      </c>
      <c r="E1085" s="11">
        <v>1015</v>
      </c>
      <c r="F1085" s="13">
        <v>5000</v>
      </c>
      <c r="G1085" s="14" t="s">
        <v>2407</v>
      </c>
      <c r="H1085" s="9" t="s">
        <v>2437</v>
      </c>
      <c r="I1085" s="9"/>
      <c r="J1085" s="9"/>
      <c r="K1085" s="11" t="s">
        <v>0</v>
      </c>
      <c r="L1085" s="252">
        <v>55</v>
      </c>
      <c r="M1085" s="21">
        <v>1.8</v>
      </c>
      <c r="N1085" s="21">
        <v>1.3</v>
      </c>
      <c r="P1085" s="11" t="s">
        <v>4167</v>
      </c>
      <c r="Q1085" s="11"/>
      <c r="S1085" s="21">
        <f>IF(P1085='Menu tendina'!A$5,0,IF(P1085='Menu tendina'!A$4,'4. Telecom lire'!N1085/2,IF(P1085='Menu tendina'!A$3,'4. Telecom lire'!N1085,IF(P1085='Menu tendina'!A$2,'4. Telecom lire'!M1085,0))))</f>
        <v>1.8</v>
      </c>
    </row>
    <row r="1086" spans="1:19" x14ac:dyDescent="0.25">
      <c r="A1086" s="9" t="s">
        <v>7621</v>
      </c>
      <c r="B1086" s="9" t="s">
        <v>4943</v>
      </c>
      <c r="C1086" s="11">
        <v>1440</v>
      </c>
      <c r="D1086" s="11" t="s">
        <v>4869</v>
      </c>
      <c r="E1086" s="11">
        <v>1016</v>
      </c>
      <c r="F1086" s="13">
        <v>5000</v>
      </c>
      <c r="G1086" s="14" t="s">
        <v>2407</v>
      </c>
      <c r="H1086" s="9" t="s">
        <v>2438</v>
      </c>
      <c r="I1086" s="9"/>
      <c r="J1086" s="9"/>
      <c r="K1086" s="11" t="s">
        <v>0</v>
      </c>
      <c r="L1086" s="252">
        <v>55</v>
      </c>
      <c r="M1086" s="21">
        <v>1.8</v>
      </c>
      <c r="N1086" s="21">
        <v>1.3</v>
      </c>
      <c r="P1086" s="11" t="s">
        <v>4167</v>
      </c>
      <c r="Q1086" s="11"/>
      <c r="S1086" s="21">
        <f>IF(P1086='Menu tendina'!A$5,0,IF(P1086='Menu tendina'!A$4,'4. Telecom lire'!N1086/2,IF(P1086='Menu tendina'!A$3,'4. Telecom lire'!N1086,IF(P1086='Menu tendina'!A$2,'4. Telecom lire'!M1086,0))))</f>
        <v>1.8</v>
      </c>
    </row>
    <row r="1087" spans="1:19" x14ac:dyDescent="0.25">
      <c r="A1087" s="9" t="s">
        <v>7621</v>
      </c>
      <c r="B1087" s="9" t="s">
        <v>4943</v>
      </c>
      <c r="C1087" s="11">
        <v>1441</v>
      </c>
      <c r="D1087" s="11" t="s">
        <v>4870</v>
      </c>
      <c r="E1087" s="11">
        <v>1017</v>
      </c>
      <c r="F1087" s="13">
        <v>5000</v>
      </c>
      <c r="G1087" s="14" t="s">
        <v>2407</v>
      </c>
      <c r="H1087" s="9" t="s">
        <v>2439</v>
      </c>
      <c r="I1087" s="9"/>
      <c r="J1087" s="9"/>
      <c r="K1087" s="11" t="s">
        <v>0</v>
      </c>
      <c r="L1087" s="252">
        <v>55</v>
      </c>
      <c r="M1087" s="21">
        <v>1.8</v>
      </c>
      <c r="N1087" s="21">
        <v>1.3</v>
      </c>
      <c r="P1087" s="11" t="s">
        <v>4167</v>
      </c>
      <c r="Q1087" s="11"/>
      <c r="S1087" s="21">
        <f>IF(P1087='Menu tendina'!A$5,0,IF(P1087='Menu tendina'!A$4,'4. Telecom lire'!N1087/2,IF(P1087='Menu tendina'!A$3,'4. Telecom lire'!N1087,IF(P1087='Menu tendina'!A$2,'4. Telecom lire'!M1087,0))))</f>
        <v>1.8</v>
      </c>
    </row>
    <row r="1088" spans="1:19" x14ac:dyDescent="0.25">
      <c r="A1088" s="9" t="s">
        <v>7621</v>
      </c>
      <c r="B1088" s="9" t="s">
        <v>4943</v>
      </c>
      <c r="C1088" s="11">
        <v>1442</v>
      </c>
      <c r="D1088" s="11" t="s">
        <v>4871</v>
      </c>
      <c r="E1088" s="11">
        <v>1051</v>
      </c>
      <c r="F1088" s="13">
        <v>2000</v>
      </c>
      <c r="G1088" s="14" t="s">
        <v>2407</v>
      </c>
      <c r="H1088" s="9" t="s">
        <v>2440</v>
      </c>
      <c r="I1088" s="9"/>
      <c r="J1088" s="9"/>
      <c r="K1088" s="11" t="s">
        <v>0</v>
      </c>
      <c r="L1088" s="252">
        <v>30</v>
      </c>
      <c r="M1088" s="21">
        <v>1.8</v>
      </c>
      <c r="N1088" s="21">
        <v>1.2</v>
      </c>
      <c r="P1088" s="11" t="s">
        <v>4167</v>
      </c>
      <c r="Q1088" s="11"/>
      <c r="S1088" s="21">
        <f>IF(P1088='Menu tendina'!A$5,0,IF(P1088='Menu tendina'!A$4,'4. Telecom lire'!N1088/2,IF(P1088='Menu tendina'!A$3,'4. Telecom lire'!N1088,IF(P1088='Menu tendina'!A$2,'4. Telecom lire'!M1088,0))))</f>
        <v>1.8</v>
      </c>
    </row>
    <row r="1089" spans="1:19" x14ac:dyDescent="0.25">
      <c r="A1089" s="9" t="s">
        <v>7621</v>
      </c>
      <c r="B1089" s="9" t="s">
        <v>4943</v>
      </c>
      <c r="C1089" s="11">
        <v>1443</v>
      </c>
      <c r="D1089" s="11" t="s">
        <v>4872</v>
      </c>
      <c r="E1089" s="11">
        <v>1052</v>
      </c>
      <c r="F1089" s="13">
        <v>10000</v>
      </c>
      <c r="G1089" s="14" t="s">
        <v>2407</v>
      </c>
      <c r="H1089" s="9" t="s">
        <v>2440</v>
      </c>
      <c r="I1089" s="9"/>
      <c r="J1089" s="9"/>
      <c r="K1089" s="11" t="s">
        <v>0</v>
      </c>
      <c r="L1089" s="252">
        <v>30</v>
      </c>
      <c r="M1089" s="21">
        <v>2</v>
      </c>
      <c r="N1089" s="21">
        <v>1.4</v>
      </c>
      <c r="P1089" s="11" t="s">
        <v>4167</v>
      </c>
      <c r="Q1089" s="11"/>
      <c r="S1089" s="21">
        <f>IF(P1089='Menu tendina'!A$5,0,IF(P1089='Menu tendina'!A$4,'4. Telecom lire'!N1089/2,IF(P1089='Menu tendina'!A$3,'4. Telecom lire'!N1089,IF(P1089='Menu tendina'!A$2,'4. Telecom lire'!M1089,0))))</f>
        <v>2</v>
      </c>
    </row>
    <row r="1090" spans="1:19" x14ac:dyDescent="0.25">
      <c r="A1090" s="9" t="s">
        <v>7621</v>
      </c>
      <c r="B1090" s="9" t="s">
        <v>4943</v>
      </c>
      <c r="C1090" s="11">
        <v>1444</v>
      </c>
      <c r="D1090" s="11" t="s">
        <v>4873</v>
      </c>
      <c r="E1090" s="11">
        <v>1107</v>
      </c>
      <c r="F1090" s="13">
        <v>5000</v>
      </c>
      <c r="G1090" s="14" t="s">
        <v>2407</v>
      </c>
      <c r="H1090" s="9" t="s">
        <v>2442</v>
      </c>
      <c r="I1090" s="9"/>
      <c r="J1090" s="9"/>
      <c r="K1090" s="11" t="s">
        <v>0</v>
      </c>
      <c r="L1090" s="252">
        <v>1050</v>
      </c>
      <c r="M1090" s="21">
        <v>1.2</v>
      </c>
      <c r="N1090" s="21">
        <v>0.2</v>
      </c>
      <c r="P1090" s="11" t="s">
        <v>4167</v>
      </c>
      <c r="Q1090" s="11"/>
      <c r="S1090" s="21">
        <f>IF(P1090='Menu tendina'!A$5,0,IF(P1090='Menu tendina'!A$4,'4. Telecom lire'!N1090/2,IF(P1090='Menu tendina'!A$3,'4. Telecom lire'!N1090,IF(P1090='Menu tendina'!A$2,'4. Telecom lire'!M1090,0))))</f>
        <v>1.2</v>
      </c>
    </row>
    <row r="1091" spans="1:19" x14ac:dyDescent="0.25">
      <c r="A1091" s="9" t="s">
        <v>7621</v>
      </c>
      <c r="B1091" s="9" t="s">
        <v>4943</v>
      </c>
      <c r="C1091" s="11">
        <v>1445</v>
      </c>
      <c r="D1091" s="11" t="s">
        <v>4874</v>
      </c>
      <c r="E1091" s="11">
        <v>1108</v>
      </c>
      <c r="F1091" s="13">
        <v>5000</v>
      </c>
      <c r="G1091" s="14" t="s">
        <v>2407</v>
      </c>
      <c r="H1091" s="9" t="s">
        <v>2443</v>
      </c>
      <c r="I1091" s="9"/>
      <c r="J1091" s="9"/>
      <c r="K1091" s="11" t="s">
        <v>0</v>
      </c>
      <c r="L1091" s="252">
        <v>2025</v>
      </c>
      <c r="M1091" s="21">
        <v>1.2</v>
      </c>
      <c r="N1091" s="21">
        <v>0.2</v>
      </c>
      <c r="P1091" s="11" t="s">
        <v>4167</v>
      </c>
      <c r="Q1091" s="11"/>
      <c r="S1091" s="21">
        <f>IF(P1091='Menu tendina'!A$5,0,IF(P1091='Menu tendina'!A$4,'4. Telecom lire'!N1091/2,IF(P1091='Menu tendina'!A$3,'4. Telecom lire'!N1091,IF(P1091='Menu tendina'!A$2,'4. Telecom lire'!M1091,0))))</f>
        <v>1.2</v>
      </c>
    </row>
    <row r="1092" spans="1:19" x14ac:dyDescent="0.25">
      <c r="A1092" s="9" t="s">
        <v>7621</v>
      </c>
      <c r="B1092" s="9" t="s">
        <v>4943</v>
      </c>
      <c r="C1092" s="11">
        <v>1446</v>
      </c>
      <c r="D1092" s="11" t="s">
        <v>4875</v>
      </c>
      <c r="E1092" s="11">
        <v>1109</v>
      </c>
      <c r="F1092" s="13">
        <v>5000</v>
      </c>
      <c r="G1092" s="14" t="s">
        <v>2407</v>
      </c>
      <c r="H1092" s="9" t="s">
        <v>2444</v>
      </c>
      <c r="I1092" s="9"/>
      <c r="J1092" s="9"/>
      <c r="K1092" s="11" t="s">
        <v>0</v>
      </c>
      <c r="L1092" s="252">
        <v>2023</v>
      </c>
      <c r="M1092" s="21">
        <v>1.2</v>
      </c>
      <c r="N1092" s="21">
        <v>0.2</v>
      </c>
      <c r="P1092" s="11" t="s">
        <v>4167</v>
      </c>
      <c r="Q1092" s="11"/>
      <c r="S1092" s="21">
        <f>IF(P1092='Menu tendina'!A$5,0,IF(P1092='Menu tendina'!A$4,'4. Telecom lire'!N1092/2,IF(P1092='Menu tendina'!A$3,'4. Telecom lire'!N1092,IF(P1092='Menu tendina'!A$2,'4. Telecom lire'!M1092,0))))</f>
        <v>1.2</v>
      </c>
    </row>
    <row r="1093" spans="1:19" x14ac:dyDescent="0.25">
      <c r="A1093" s="9" t="s">
        <v>7621</v>
      </c>
      <c r="B1093" s="9" t="s">
        <v>4943</v>
      </c>
      <c r="C1093" s="11">
        <v>1447</v>
      </c>
      <c r="D1093" s="11" t="s">
        <v>4876</v>
      </c>
      <c r="E1093" s="11">
        <v>950</v>
      </c>
      <c r="F1093" s="13">
        <v>5000</v>
      </c>
      <c r="G1093" s="14" t="s">
        <v>2190</v>
      </c>
      <c r="H1093" s="9" t="s">
        <v>2445</v>
      </c>
      <c r="I1093" s="9"/>
      <c r="J1093" s="9"/>
      <c r="K1093" s="11" t="s">
        <v>0</v>
      </c>
      <c r="L1093" s="252">
        <v>20</v>
      </c>
      <c r="M1093" s="21">
        <v>1.5</v>
      </c>
      <c r="N1093" s="21">
        <v>1.1000000000000001</v>
      </c>
      <c r="P1093" s="11" t="s">
        <v>4167</v>
      </c>
      <c r="Q1093" s="11"/>
      <c r="S1093" s="21">
        <f>IF(P1093='Menu tendina'!A$5,0,IF(P1093='Menu tendina'!A$4,'4. Telecom lire'!N1093/2,IF(P1093='Menu tendina'!A$3,'4. Telecom lire'!N1093,IF(P1093='Menu tendina'!A$2,'4. Telecom lire'!M1093,0))))</f>
        <v>1.5</v>
      </c>
    </row>
    <row r="1094" spans="1:19" x14ac:dyDescent="0.25">
      <c r="A1094" s="9" t="s">
        <v>7621</v>
      </c>
      <c r="B1094" s="9" t="s">
        <v>4943</v>
      </c>
      <c r="C1094" s="11">
        <v>1448</v>
      </c>
      <c r="D1094" s="11" t="s">
        <v>4877</v>
      </c>
      <c r="E1094" s="11">
        <v>951</v>
      </c>
      <c r="F1094" s="13">
        <v>5000</v>
      </c>
      <c r="G1094" s="14" t="s">
        <v>2190</v>
      </c>
      <c r="H1094" s="9" t="s">
        <v>2445</v>
      </c>
      <c r="I1094" s="9"/>
      <c r="J1094" s="9"/>
      <c r="K1094" s="11" t="s">
        <v>0</v>
      </c>
      <c r="L1094" s="252">
        <v>20</v>
      </c>
      <c r="M1094" s="21">
        <v>1.5</v>
      </c>
      <c r="N1094" s="21">
        <v>1.1000000000000001</v>
      </c>
      <c r="P1094" s="11" t="s">
        <v>4167</v>
      </c>
      <c r="Q1094" s="11"/>
      <c r="S1094" s="21">
        <f>IF(P1094='Menu tendina'!A$5,0,IF(P1094='Menu tendina'!A$4,'4. Telecom lire'!N1094/2,IF(P1094='Menu tendina'!A$3,'4. Telecom lire'!N1094,IF(P1094='Menu tendina'!A$2,'4. Telecom lire'!M1094,0))))</f>
        <v>1.5</v>
      </c>
    </row>
    <row r="1095" spans="1:19" x14ac:dyDescent="0.25">
      <c r="A1095" s="9" t="s">
        <v>7621</v>
      </c>
      <c r="B1095" s="9" t="s">
        <v>4943</v>
      </c>
      <c r="C1095" s="11">
        <v>1449</v>
      </c>
      <c r="D1095" s="11" t="s">
        <v>4878</v>
      </c>
      <c r="E1095" s="11">
        <v>952</v>
      </c>
      <c r="F1095" s="13">
        <v>5000</v>
      </c>
      <c r="G1095" s="14" t="s">
        <v>2190</v>
      </c>
      <c r="H1095" s="9" t="s">
        <v>2445</v>
      </c>
      <c r="I1095" s="9"/>
      <c r="J1095" s="9"/>
      <c r="K1095" s="11" t="s">
        <v>0</v>
      </c>
      <c r="L1095" s="252">
        <v>20</v>
      </c>
      <c r="M1095" s="21">
        <v>1.5</v>
      </c>
      <c r="N1095" s="21">
        <v>1.1000000000000001</v>
      </c>
      <c r="P1095" s="11" t="s">
        <v>4167</v>
      </c>
      <c r="Q1095" s="11"/>
      <c r="S1095" s="21">
        <f>IF(P1095='Menu tendina'!A$5,0,IF(P1095='Menu tendina'!A$4,'4. Telecom lire'!N1095/2,IF(P1095='Menu tendina'!A$3,'4. Telecom lire'!N1095,IF(P1095='Menu tendina'!A$2,'4. Telecom lire'!M1095,0))))</f>
        <v>1.5</v>
      </c>
    </row>
    <row r="1096" spans="1:19" x14ac:dyDescent="0.25">
      <c r="A1096" s="9" t="s">
        <v>7621</v>
      </c>
      <c r="B1096" s="9" t="s">
        <v>4943</v>
      </c>
      <c r="C1096" s="11">
        <v>1450</v>
      </c>
      <c r="D1096" s="11" t="s">
        <v>4879</v>
      </c>
      <c r="E1096" s="11">
        <v>953</v>
      </c>
      <c r="F1096" s="13">
        <v>5000</v>
      </c>
      <c r="G1096" s="14" t="s">
        <v>2190</v>
      </c>
      <c r="H1096" s="9" t="s">
        <v>2445</v>
      </c>
      <c r="I1096" s="9"/>
      <c r="J1096" s="9"/>
      <c r="K1096" s="11" t="s">
        <v>0</v>
      </c>
      <c r="L1096" s="252">
        <v>20</v>
      </c>
      <c r="M1096" s="21">
        <v>1.5</v>
      </c>
      <c r="N1096" s="21">
        <v>1.1000000000000001</v>
      </c>
      <c r="P1096" s="11" t="s">
        <v>4167</v>
      </c>
      <c r="Q1096" s="11"/>
      <c r="S1096" s="21">
        <f>IF(P1096='Menu tendina'!A$5,0,IF(P1096='Menu tendina'!A$4,'4. Telecom lire'!N1096/2,IF(P1096='Menu tendina'!A$3,'4. Telecom lire'!N1096,IF(P1096='Menu tendina'!A$2,'4. Telecom lire'!M1096,0))))</f>
        <v>1.5</v>
      </c>
    </row>
    <row r="1097" spans="1:19" x14ac:dyDescent="0.25">
      <c r="A1097" s="9" t="s">
        <v>7621</v>
      </c>
      <c r="B1097" s="9" t="s">
        <v>4943</v>
      </c>
      <c r="C1097" s="11">
        <v>1451</v>
      </c>
      <c r="D1097" s="11" t="s">
        <v>4880</v>
      </c>
      <c r="E1097" s="11">
        <v>954</v>
      </c>
      <c r="F1097" s="13">
        <v>5000</v>
      </c>
      <c r="G1097" s="14" t="s">
        <v>2190</v>
      </c>
      <c r="H1097" s="9" t="s">
        <v>2445</v>
      </c>
      <c r="I1097" s="9"/>
      <c r="J1097" s="9"/>
      <c r="K1097" s="11" t="s">
        <v>0</v>
      </c>
      <c r="L1097" s="252">
        <v>20</v>
      </c>
      <c r="M1097" s="21">
        <v>1.5</v>
      </c>
      <c r="N1097" s="21">
        <v>1.1000000000000001</v>
      </c>
      <c r="P1097" s="11" t="s">
        <v>4167</v>
      </c>
      <c r="Q1097" s="11"/>
      <c r="S1097" s="21">
        <f>IF(P1097='Menu tendina'!A$5,0,IF(P1097='Menu tendina'!A$4,'4. Telecom lire'!N1097/2,IF(P1097='Menu tendina'!A$3,'4. Telecom lire'!N1097,IF(P1097='Menu tendina'!A$2,'4. Telecom lire'!M1097,0))))</f>
        <v>1.5</v>
      </c>
    </row>
    <row r="1098" spans="1:19" x14ac:dyDescent="0.25">
      <c r="A1098" s="9" t="s">
        <v>7621</v>
      </c>
      <c r="B1098" s="9" t="s">
        <v>4943</v>
      </c>
      <c r="C1098" s="11">
        <v>1452</v>
      </c>
      <c r="D1098" s="11" t="s">
        <v>4881</v>
      </c>
      <c r="E1098" s="11">
        <v>955</v>
      </c>
      <c r="F1098" s="13">
        <v>5000</v>
      </c>
      <c r="G1098" s="14" t="s">
        <v>2190</v>
      </c>
      <c r="H1098" s="9" t="s">
        <v>2445</v>
      </c>
      <c r="I1098" s="9"/>
      <c r="J1098" s="9"/>
      <c r="K1098" s="11" t="s">
        <v>0</v>
      </c>
      <c r="L1098" s="252">
        <v>20</v>
      </c>
      <c r="M1098" s="21">
        <v>1.5</v>
      </c>
      <c r="N1098" s="21">
        <v>1.1000000000000001</v>
      </c>
      <c r="P1098" s="11" t="s">
        <v>4167</v>
      </c>
      <c r="Q1098" s="11"/>
      <c r="S1098" s="21">
        <f>IF(P1098='Menu tendina'!A$5,0,IF(P1098='Menu tendina'!A$4,'4. Telecom lire'!N1098/2,IF(P1098='Menu tendina'!A$3,'4. Telecom lire'!N1098,IF(P1098='Menu tendina'!A$2,'4. Telecom lire'!M1098,0))))</f>
        <v>1.5</v>
      </c>
    </row>
    <row r="1099" spans="1:19" x14ac:dyDescent="0.25">
      <c r="A1099" s="9" t="s">
        <v>7621</v>
      </c>
      <c r="B1099" s="9" t="s">
        <v>4943</v>
      </c>
      <c r="C1099" s="11">
        <v>1453</v>
      </c>
      <c r="D1099" s="11" t="s">
        <v>4882</v>
      </c>
      <c r="E1099" s="11">
        <v>956</v>
      </c>
      <c r="F1099" s="13">
        <v>5000</v>
      </c>
      <c r="G1099" s="14" t="s">
        <v>2190</v>
      </c>
      <c r="H1099" s="9" t="s">
        <v>2445</v>
      </c>
      <c r="I1099" s="9"/>
      <c r="J1099" s="9"/>
      <c r="K1099" s="11" t="s">
        <v>0</v>
      </c>
      <c r="L1099" s="252">
        <v>20</v>
      </c>
      <c r="M1099" s="21">
        <v>1.5</v>
      </c>
      <c r="N1099" s="21">
        <v>1.1000000000000001</v>
      </c>
      <c r="P1099" s="11" t="s">
        <v>4167</v>
      </c>
      <c r="Q1099" s="11"/>
      <c r="S1099" s="21">
        <f>IF(P1099='Menu tendina'!A$5,0,IF(P1099='Menu tendina'!A$4,'4. Telecom lire'!N1099/2,IF(P1099='Menu tendina'!A$3,'4. Telecom lire'!N1099,IF(P1099='Menu tendina'!A$2,'4. Telecom lire'!M1099,0))))</f>
        <v>1.5</v>
      </c>
    </row>
    <row r="1100" spans="1:19" x14ac:dyDescent="0.25">
      <c r="A1100" s="9" t="s">
        <v>7621</v>
      </c>
      <c r="B1100" s="9" t="s">
        <v>4943</v>
      </c>
      <c r="C1100" s="11">
        <v>1454</v>
      </c>
      <c r="D1100" s="11" t="s">
        <v>4883</v>
      </c>
      <c r="E1100" s="11">
        <v>957</v>
      </c>
      <c r="F1100" s="13">
        <v>5000</v>
      </c>
      <c r="G1100" s="14" t="s">
        <v>2190</v>
      </c>
      <c r="H1100" s="9" t="s">
        <v>2445</v>
      </c>
      <c r="I1100" s="9"/>
      <c r="J1100" s="9"/>
      <c r="K1100" s="11" t="s">
        <v>0</v>
      </c>
      <c r="L1100" s="252">
        <v>20</v>
      </c>
      <c r="M1100" s="21">
        <v>1.5</v>
      </c>
      <c r="N1100" s="21">
        <v>1.1000000000000001</v>
      </c>
      <c r="P1100" s="11" t="s">
        <v>4167</v>
      </c>
      <c r="Q1100" s="11"/>
      <c r="S1100" s="21">
        <f>IF(P1100='Menu tendina'!A$5,0,IF(P1100='Menu tendina'!A$4,'4. Telecom lire'!N1100/2,IF(P1100='Menu tendina'!A$3,'4. Telecom lire'!N1100,IF(P1100='Menu tendina'!A$2,'4. Telecom lire'!M1100,0))))</f>
        <v>1.5</v>
      </c>
    </row>
    <row r="1101" spans="1:19" x14ac:dyDescent="0.25">
      <c r="A1101" s="9" t="s">
        <v>7621</v>
      </c>
      <c r="B1101" s="9" t="s">
        <v>4943</v>
      </c>
      <c r="C1101" s="11">
        <v>1455</v>
      </c>
      <c r="D1101" s="11" t="s">
        <v>4884</v>
      </c>
      <c r="E1101" s="11">
        <v>1084</v>
      </c>
      <c r="F1101" s="13">
        <v>5000</v>
      </c>
      <c r="G1101" s="14" t="s">
        <v>2407</v>
      </c>
      <c r="H1101" s="9" t="s">
        <v>2447</v>
      </c>
      <c r="I1101" s="9"/>
      <c r="J1101" s="9"/>
      <c r="K1101" s="11" t="s">
        <v>0</v>
      </c>
      <c r="L1101" s="252">
        <v>2023</v>
      </c>
      <c r="M1101" s="21">
        <v>1.4</v>
      </c>
      <c r="N1101" s="21">
        <v>0.2</v>
      </c>
      <c r="P1101" s="11" t="s">
        <v>4167</v>
      </c>
      <c r="Q1101" s="11"/>
      <c r="S1101" s="21">
        <f>IF(P1101='Menu tendina'!A$5,0,IF(P1101='Menu tendina'!A$4,'4. Telecom lire'!N1101/2,IF(P1101='Menu tendina'!A$3,'4. Telecom lire'!N1101,IF(P1101='Menu tendina'!A$2,'4. Telecom lire'!M1101,0))))</f>
        <v>1.4</v>
      </c>
    </row>
    <row r="1102" spans="1:19" x14ac:dyDescent="0.25">
      <c r="A1102" s="9" t="s">
        <v>7621</v>
      </c>
      <c r="B1102" s="9" t="s">
        <v>4943</v>
      </c>
      <c r="C1102" s="11">
        <v>1456</v>
      </c>
      <c r="D1102" s="11" t="s">
        <v>4885</v>
      </c>
      <c r="E1102" s="11">
        <v>1085</v>
      </c>
      <c r="F1102" s="13">
        <v>10000</v>
      </c>
      <c r="G1102" s="14" t="s">
        <v>2407</v>
      </c>
      <c r="H1102" s="9" t="s">
        <v>2448</v>
      </c>
      <c r="I1102" s="9"/>
      <c r="J1102" s="9"/>
      <c r="K1102" s="11" t="s">
        <v>0</v>
      </c>
      <c r="L1102" s="252">
        <v>2005</v>
      </c>
      <c r="M1102" s="21">
        <v>1.4</v>
      </c>
      <c r="N1102" s="21">
        <v>0.2</v>
      </c>
      <c r="P1102" s="11" t="s">
        <v>4167</v>
      </c>
      <c r="Q1102" s="11"/>
      <c r="S1102" s="21">
        <f>IF(P1102='Menu tendina'!A$5,0,IF(P1102='Menu tendina'!A$4,'4. Telecom lire'!N1102/2,IF(P1102='Menu tendina'!A$3,'4. Telecom lire'!N1102,IF(P1102='Menu tendina'!A$2,'4. Telecom lire'!M1102,0))))</f>
        <v>1.4</v>
      </c>
    </row>
    <row r="1103" spans="1:19" x14ac:dyDescent="0.25">
      <c r="A1103" s="9" t="s">
        <v>7621</v>
      </c>
      <c r="B1103" s="9" t="s">
        <v>4943</v>
      </c>
      <c r="C1103" s="11">
        <v>1457</v>
      </c>
      <c r="D1103" s="11" t="s">
        <v>4886</v>
      </c>
      <c r="E1103" s="11">
        <v>1087</v>
      </c>
      <c r="F1103" s="13">
        <v>5000</v>
      </c>
      <c r="G1103" s="14" t="s">
        <v>2407</v>
      </c>
      <c r="H1103" s="9" t="s">
        <v>2449</v>
      </c>
      <c r="I1103" s="9"/>
      <c r="J1103" s="9"/>
      <c r="K1103" s="11" t="s">
        <v>0</v>
      </c>
      <c r="L1103" s="252">
        <v>30</v>
      </c>
      <c r="M1103" s="21">
        <v>2</v>
      </c>
      <c r="N1103" s="21">
        <v>1.5</v>
      </c>
      <c r="P1103" s="11" t="s">
        <v>4167</v>
      </c>
      <c r="Q1103" s="11"/>
      <c r="S1103" s="21">
        <f>IF(P1103='Menu tendina'!A$5,0,IF(P1103='Menu tendina'!A$4,'4. Telecom lire'!N1103/2,IF(P1103='Menu tendina'!A$3,'4. Telecom lire'!N1103,IF(P1103='Menu tendina'!A$2,'4. Telecom lire'!M1103,0))))</f>
        <v>2</v>
      </c>
    </row>
    <row r="1104" spans="1:19" x14ac:dyDescent="0.25">
      <c r="A1104" s="9" t="s">
        <v>7621</v>
      </c>
      <c r="B1104" s="9" t="s">
        <v>4943</v>
      </c>
      <c r="C1104" s="11">
        <v>1458</v>
      </c>
      <c r="D1104" s="11" t="s">
        <v>4887</v>
      </c>
      <c r="E1104" s="11">
        <v>1088</v>
      </c>
      <c r="F1104" s="13">
        <v>5000</v>
      </c>
      <c r="G1104" s="14" t="s">
        <v>2407</v>
      </c>
      <c r="H1104" s="9" t="s">
        <v>2450</v>
      </c>
      <c r="I1104" s="9"/>
      <c r="J1104" s="9"/>
      <c r="K1104" s="11" t="s">
        <v>0</v>
      </c>
      <c r="L1104" s="252">
        <v>30</v>
      </c>
      <c r="M1104" s="21">
        <v>2</v>
      </c>
      <c r="N1104" s="21">
        <v>1.5</v>
      </c>
      <c r="P1104" s="11" t="s">
        <v>4167</v>
      </c>
      <c r="Q1104" s="11"/>
      <c r="S1104" s="21">
        <f>IF(P1104='Menu tendina'!A$5,0,IF(P1104='Menu tendina'!A$4,'4. Telecom lire'!N1104/2,IF(P1104='Menu tendina'!A$3,'4. Telecom lire'!N1104,IF(P1104='Menu tendina'!A$2,'4. Telecom lire'!M1104,0))))</f>
        <v>2</v>
      </c>
    </row>
    <row r="1105" spans="1:19" x14ac:dyDescent="0.25">
      <c r="A1105" s="9" t="s">
        <v>7621</v>
      </c>
      <c r="B1105" s="9" t="s">
        <v>4943</v>
      </c>
      <c r="C1105" s="11">
        <v>1459</v>
      </c>
      <c r="D1105" s="11" t="s">
        <v>4888</v>
      </c>
      <c r="E1105" s="11">
        <v>1023</v>
      </c>
      <c r="F1105" s="13">
        <v>10000</v>
      </c>
      <c r="G1105" s="14" t="s">
        <v>2407</v>
      </c>
      <c r="H1105" s="9" t="s">
        <v>2279</v>
      </c>
      <c r="I1105" s="9"/>
      <c r="J1105" s="9"/>
      <c r="K1105" s="11" t="s">
        <v>0</v>
      </c>
      <c r="L1105" s="252">
        <v>155</v>
      </c>
      <c r="M1105" s="21">
        <v>1.5</v>
      </c>
      <c r="N1105" s="21">
        <v>0.6</v>
      </c>
      <c r="P1105" s="11" t="s">
        <v>4167</v>
      </c>
      <c r="Q1105" s="11"/>
      <c r="S1105" s="21">
        <f>IF(P1105='Menu tendina'!A$5,0,IF(P1105='Menu tendina'!A$4,'4. Telecom lire'!N1105/2,IF(P1105='Menu tendina'!A$3,'4. Telecom lire'!N1105,IF(P1105='Menu tendina'!A$2,'4. Telecom lire'!M1105,0))))</f>
        <v>1.5</v>
      </c>
    </row>
    <row r="1106" spans="1:19" x14ac:dyDescent="0.25">
      <c r="A1106" s="9" t="s">
        <v>7621</v>
      </c>
      <c r="B1106" s="9" t="s">
        <v>4943</v>
      </c>
      <c r="C1106" s="11">
        <v>1460</v>
      </c>
      <c r="D1106" s="11" t="s">
        <v>4889</v>
      </c>
      <c r="E1106" s="11">
        <v>1024</v>
      </c>
      <c r="F1106" s="13">
        <v>10000</v>
      </c>
      <c r="G1106" s="14" t="s">
        <v>2407</v>
      </c>
      <c r="H1106" s="9" t="s">
        <v>2451</v>
      </c>
      <c r="I1106" s="9"/>
      <c r="J1106" s="9"/>
      <c r="K1106" s="11" t="s">
        <v>0</v>
      </c>
      <c r="L1106" s="252">
        <v>35</v>
      </c>
      <c r="M1106" s="21">
        <v>1.5</v>
      </c>
      <c r="N1106" s="21">
        <v>1</v>
      </c>
      <c r="P1106" s="11" t="s">
        <v>4167</v>
      </c>
      <c r="Q1106" s="11"/>
      <c r="S1106" s="21">
        <f>IF(P1106='Menu tendina'!A$5,0,IF(P1106='Menu tendina'!A$4,'4. Telecom lire'!N1106/2,IF(P1106='Menu tendina'!A$3,'4. Telecom lire'!N1106,IF(P1106='Menu tendina'!A$2,'4. Telecom lire'!M1106,0))))</f>
        <v>1.5</v>
      </c>
    </row>
    <row r="1107" spans="1:19" x14ac:dyDescent="0.25">
      <c r="A1107" s="9" t="s">
        <v>7621</v>
      </c>
      <c r="B1107" s="9" t="s">
        <v>4943</v>
      </c>
      <c r="C1107" s="11">
        <v>1461</v>
      </c>
      <c r="D1107" s="11" t="s">
        <v>4890</v>
      </c>
      <c r="E1107" s="11">
        <v>1025</v>
      </c>
      <c r="F1107" s="13">
        <v>5000</v>
      </c>
      <c r="G1107" s="14" t="s">
        <v>2407</v>
      </c>
      <c r="H1107" s="9" t="s">
        <v>2452</v>
      </c>
      <c r="I1107" s="9"/>
      <c r="J1107" s="9"/>
      <c r="K1107" s="11" t="s">
        <v>0</v>
      </c>
      <c r="L1107" s="252">
        <v>595</v>
      </c>
      <c r="M1107" s="21">
        <v>1.3</v>
      </c>
      <c r="N1107" s="21">
        <v>0.4</v>
      </c>
      <c r="P1107" s="11" t="s">
        <v>4167</v>
      </c>
      <c r="Q1107" s="11"/>
      <c r="S1107" s="21">
        <f>IF(P1107='Menu tendina'!A$5,0,IF(P1107='Menu tendina'!A$4,'4. Telecom lire'!N1107/2,IF(P1107='Menu tendina'!A$3,'4. Telecom lire'!N1107,IF(P1107='Menu tendina'!A$2,'4. Telecom lire'!M1107,0))))</f>
        <v>1.3</v>
      </c>
    </row>
    <row r="1108" spans="1:19" x14ac:dyDescent="0.25">
      <c r="A1108" s="9" t="s">
        <v>7621</v>
      </c>
      <c r="B1108" s="9" t="s">
        <v>4943</v>
      </c>
      <c r="C1108" s="11">
        <v>1462</v>
      </c>
      <c r="D1108" s="11" t="s">
        <v>4891</v>
      </c>
      <c r="E1108" s="11">
        <v>1053</v>
      </c>
      <c r="F1108" s="13">
        <v>5000</v>
      </c>
      <c r="G1108" s="14" t="s">
        <v>2407</v>
      </c>
      <c r="H1108" s="9" t="s">
        <v>2453</v>
      </c>
      <c r="I1108" s="9"/>
      <c r="J1108" s="9"/>
      <c r="K1108" s="11" t="s">
        <v>0</v>
      </c>
      <c r="L1108" s="252">
        <v>35</v>
      </c>
      <c r="M1108" s="21">
        <v>2.2999999999999998</v>
      </c>
      <c r="N1108" s="21">
        <v>1.3</v>
      </c>
      <c r="P1108" s="11" t="s">
        <v>4167</v>
      </c>
      <c r="Q1108" s="11"/>
      <c r="S1108" s="21">
        <f>IF(P1108='Menu tendina'!A$5,0,IF(P1108='Menu tendina'!A$4,'4. Telecom lire'!N1108/2,IF(P1108='Menu tendina'!A$3,'4. Telecom lire'!N1108,IF(P1108='Menu tendina'!A$2,'4. Telecom lire'!M1108,0))))</f>
        <v>2.2999999999999998</v>
      </c>
    </row>
    <row r="1109" spans="1:19" x14ac:dyDescent="0.25">
      <c r="A1109" s="9" t="s">
        <v>7621</v>
      </c>
      <c r="B1109" s="9" t="s">
        <v>4943</v>
      </c>
      <c r="C1109" s="11">
        <v>1463</v>
      </c>
      <c r="D1109" s="11" t="s">
        <v>4892</v>
      </c>
      <c r="E1109" s="11">
        <v>1054</v>
      </c>
      <c r="F1109" s="13">
        <v>5000</v>
      </c>
      <c r="G1109" s="14" t="s">
        <v>2407</v>
      </c>
      <c r="H1109" s="9" t="s">
        <v>2454</v>
      </c>
      <c r="I1109" s="9"/>
      <c r="J1109" s="9"/>
      <c r="K1109" s="11" t="s">
        <v>0</v>
      </c>
      <c r="L1109" s="252">
        <v>35</v>
      </c>
      <c r="M1109" s="21">
        <v>1.8</v>
      </c>
      <c r="N1109" s="21">
        <v>1.2</v>
      </c>
      <c r="P1109" s="11" t="s">
        <v>4167</v>
      </c>
      <c r="Q1109" s="11"/>
      <c r="S1109" s="21">
        <f>IF(P1109='Menu tendina'!A$5,0,IF(P1109='Menu tendina'!A$4,'4. Telecom lire'!N1109/2,IF(P1109='Menu tendina'!A$3,'4. Telecom lire'!N1109,IF(P1109='Menu tendina'!A$2,'4. Telecom lire'!M1109,0))))</f>
        <v>1.8</v>
      </c>
    </row>
    <row r="1110" spans="1:19" x14ac:dyDescent="0.25">
      <c r="A1110" s="9" t="s">
        <v>7621</v>
      </c>
      <c r="B1110" s="9" t="s">
        <v>4943</v>
      </c>
      <c r="C1110" s="11">
        <v>1464</v>
      </c>
      <c r="D1110" s="11" t="s">
        <v>4893</v>
      </c>
      <c r="E1110" s="11">
        <v>1026</v>
      </c>
      <c r="F1110" s="13">
        <v>2000</v>
      </c>
      <c r="G1110" s="14" t="s">
        <v>2407</v>
      </c>
      <c r="H1110" s="9" t="s">
        <v>2455</v>
      </c>
      <c r="I1110" s="9"/>
      <c r="J1110" s="9"/>
      <c r="K1110" s="11" t="s">
        <v>0</v>
      </c>
      <c r="L1110" s="252">
        <v>1030</v>
      </c>
      <c r="M1110" s="21">
        <v>1.3</v>
      </c>
      <c r="N1110" s="21">
        <v>0.2</v>
      </c>
      <c r="P1110" s="11" t="s">
        <v>4167</v>
      </c>
      <c r="Q1110" s="11"/>
      <c r="S1110" s="21">
        <f>IF(P1110='Menu tendina'!A$5,0,IF(P1110='Menu tendina'!A$4,'4. Telecom lire'!N1110/2,IF(P1110='Menu tendina'!A$3,'4. Telecom lire'!N1110,IF(P1110='Menu tendina'!A$2,'4. Telecom lire'!M1110,0))))</f>
        <v>1.3</v>
      </c>
    </row>
    <row r="1111" spans="1:19" x14ac:dyDescent="0.25">
      <c r="A1111" s="9" t="s">
        <v>7621</v>
      </c>
      <c r="B1111" s="9" t="s">
        <v>4943</v>
      </c>
      <c r="C1111" s="11">
        <v>1465</v>
      </c>
      <c r="D1111" s="11" t="s">
        <v>4894</v>
      </c>
      <c r="E1111" s="11">
        <v>1027</v>
      </c>
      <c r="F1111" s="13">
        <v>5000</v>
      </c>
      <c r="G1111" s="14" t="s">
        <v>2407</v>
      </c>
      <c r="H1111" s="9" t="s">
        <v>2456</v>
      </c>
      <c r="I1111" s="9"/>
      <c r="J1111" s="9"/>
      <c r="K1111" s="11" t="s">
        <v>0</v>
      </c>
      <c r="L1111" s="252">
        <v>1048</v>
      </c>
      <c r="M1111" s="21">
        <v>1.3</v>
      </c>
      <c r="N1111" s="21">
        <v>0.2</v>
      </c>
      <c r="P1111" s="11" t="s">
        <v>4167</v>
      </c>
      <c r="Q1111" s="11"/>
      <c r="S1111" s="21">
        <f>IF(P1111='Menu tendina'!A$5,0,IF(P1111='Menu tendina'!A$4,'4. Telecom lire'!N1111/2,IF(P1111='Menu tendina'!A$3,'4. Telecom lire'!N1111,IF(P1111='Menu tendina'!A$2,'4. Telecom lire'!M1111,0))))</f>
        <v>1.3</v>
      </c>
    </row>
    <row r="1112" spans="1:19" x14ac:dyDescent="0.25">
      <c r="A1112" s="9" t="s">
        <v>7621</v>
      </c>
      <c r="B1112" s="9" t="s">
        <v>4943</v>
      </c>
      <c r="C1112" s="11">
        <v>1466</v>
      </c>
      <c r="D1112" s="11" t="s">
        <v>4895</v>
      </c>
      <c r="E1112" s="11">
        <v>1091</v>
      </c>
      <c r="F1112" s="13">
        <v>5000</v>
      </c>
      <c r="G1112" s="14" t="s">
        <v>2407</v>
      </c>
      <c r="H1112" s="9" t="s">
        <v>2457</v>
      </c>
      <c r="I1112" s="9"/>
      <c r="J1112" s="9"/>
      <c r="K1112" s="11" t="s">
        <v>0</v>
      </c>
      <c r="L1112" s="252">
        <v>30</v>
      </c>
      <c r="M1112" s="21">
        <v>1.5</v>
      </c>
      <c r="N1112" s="21">
        <v>1.1000000000000001</v>
      </c>
      <c r="P1112" s="11" t="s">
        <v>4167</v>
      </c>
      <c r="Q1112" s="11"/>
      <c r="S1112" s="21">
        <f>IF(P1112='Menu tendina'!A$5,0,IF(P1112='Menu tendina'!A$4,'4. Telecom lire'!N1112/2,IF(P1112='Menu tendina'!A$3,'4. Telecom lire'!N1112,IF(P1112='Menu tendina'!A$2,'4. Telecom lire'!M1112,0))))</f>
        <v>1.5</v>
      </c>
    </row>
    <row r="1113" spans="1:19" x14ac:dyDescent="0.25">
      <c r="A1113" s="9" t="s">
        <v>7621</v>
      </c>
      <c r="B1113" s="9" t="s">
        <v>4943</v>
      </c>
      <c r="C1113" s="11">
        <v>1467</v>
      </c>
      <c r="D1113" s="11" t="s">
        <v>4896</v>
      </c>
      <c r="E1113" s="11">
        <v>1092</v>
      </c>
      <c r="F1113" s="13">
        <v>5000</v>
      </c>
      <c r="G1113" s="14" t="s">
        <v>2407</v>
      </c>
      <c r="H1113" s="9" t="s">
        <v>2459</v>
      </c>
      <c r="I1113" s="9"/>
      <c r="J1113" s="9"/>
      <c r="K1113" s="11" t="s">
        <v>0</v>
      </c>
      <c r="L1113" s="252">
        <v>30</v>
      </c>
      <c r="M1113" s="21">
        <v>1.5</v>
      </c>
      <c r="N1113" s="21">
        <v>1.1000000000000001</v>
      </c>
      <c r="P1113" s="11" t="s">
        <v>4167</v>
      </c>
      <c r="Q1113" s="11"/>
      <c r="S1113" s="21">
        <f>IF(P1113='Menu tendina'!A$5,0,IF(P1113='Menu tendina'!A$4,'4. Telecom lire'!N1113/2,IF(P1113='Menu tendina'!A$3,'4. Telecom lire'!N1113,IF(P1113='Menu tendina'!A$2,'4. Telecom lire'!M1113,0))))</f>
        <v>1.5</v>
      </c>
    </row>
    <row r="1114" spans="1:19" x14ac:dyDescent="0.25">
      <c r="A1114" s="9" t="s">
        <v>7621</v>
      </c>
      <c r="B1114" s="9" t="s">
        <v>4943</v>
      </c>
      <c r="C1114" s="11">
        <v>1468</v>
      </c>
      <c r="D1114" s="11" t="s">
        <v>4897</v>
      </c>
      <c r="E1114" s="11">
        <v>1093</v>
      </c>
      <c r="F1114" s="13">
        <v>5000</v>
      </c>
      <c r="G1114" s="14" t="s">
        <v>2407</v>
      </c>
      <c r="H1114" s="9" t="s">
        <v>2460</v>
      </c>
      <c r="I1114" s="9"/>
      <c r="J1114" s="9"/>
      <c r="K1114" s="11" t="s">
        <v>0</v>
      </c>
      <c r="L1114" s="252">
        <v>30</v>
      </c>
      <c r="M1114" s="21">
        <v>1.5</v>
      </c>
      <c r="N1114" s="21">
        <v>1.1000000000000001</v>
      </c>
      <c r="P1114" s="11" t="s">
        <v>4167</v>
      </c>
      <c r="Q1114" s="11"/>
      <c r="S1114" s="21">
        <f>IF(P1114='Menu tendina'!A$5,0,IF(P1114='Menu tendina'!A$4,'4. Telecom lire'!N1114/2,IF(P1114='Menu tendina'!A$3,'4. Telecom lire'!N1114,IF(P1114='Menu tendina'!A$2,'4. Telecom lire'!M1114,0))))</f>
        <v>1.5</v>
      </c>
    </row>
    <row r="1115" spans="1:19" x14ac:dyDescent="0.25">
      <c r="A1115" s="9" t="s">
        <v>7621</v>
      </c>
      <c r="B1115" s="9" t="s">
        <v>4943</v>
      </c>
      <c r="C1115" s="11">
        <v>1469</v>
      </c>
      <c r="D1115" s="11" t="s">
        <v>4898</v>
      </c>
      <c r="E1115" s="11">
        <v>1094</v>
      </c>
      <c r="F1115" s="13">
        <v>5000</v>
      </c>
      <c r="G1115" s="14" t="s">
        <v>2407</v>
      </c>
      <c r="H1115" s="9" t="s">
        <v>2461</v>
      </c>
      <c r="I1115" s="9"/>
      <c r="J1115" s="9"/>
      <c r="K1115" s="11" t="s">
        <v>0</v>
      </c>
      <c r="L1115" s="252">
        <v>30</v>
      </c>
      <c r="M1115" s="21">
        <v>1.5</v>
      </c>
      <c r="N1115" s="21">
        <v>1.1000000000000001</v>
      </c>
      <c r="P1115" s="11" t="s">
        <v>4167</v>
      </c>
      <c r="Q1115" s="11"/>
      <c r="S1115" s="21">
        <f>IF(P1115='Menu tendina'!A$5,0,IF(P1115='Menu tendina'!A$4,'4. Telecom lire'!N1115/2,IF(P1115='Menu tendina'!A$3,'4. Telecom lire'!N1115,IF(P1115='Menu tendina'!A$2,'4. Telecom lire'!M1115,0))))</f>
        <v>1.5</v>
      </c>
    </row>
    <row r="1116" spans="1:19" x14ac:dyDescent="0.25">
      <c r="A1116" s="9" t="s">
        <v>7621</v>
      </c>
      <c r="B1116" s="9" t="s">
        <v>4943</v>
      </c>
      <c r="C1116" s="11">
        <v>1470</v>
      </c>
      <c r="D1116" s="11" t="s">
        <v>4899</v>
      </c>
      <c r="E1116" s="11">
        <v>1095</v>
      </c>
      <c r="F1116" s="13">
        <v>5000</v>
      </c>
      <c r="G1116" s="14" t="s">
        <v>2407</v>
      </c>
      <c r="H1116" s="9" t="s">
        <v>2462</v>
      </c>
      <c r="I1116" s="9"/>
      <c r="J1116" s="9"/>
      <c r="K1116" s="11" t="s">
        <v>0</v>
      </c>
      <c r="L1116" s="252">
        <v>30</v>
      </c>
      <c r="M1116" s="21">
        <v>1.5</v>
      </c>
      <c r="N1116" s="21">
        <v>1.1000000000000001</v>
      </c>
      <c r="P1116" s="11" t="s">
        <v>4167</v>
      </c>
      <c r="Q1116" s="11"/>
      <c r="S1116" s="21">
        <f>IF(P1116='Menu tendina'!A$5,0,IF(P1116='Menu tendina'!A$4,'4. Telecom lire'!N1116/2,IF(P1116='Menu tendina'!A$3,'4. Telecom lire'!N1116,IF(P1116='Menu tendina'!A$2,'4. Telecom lire'!M1116,0))))</f>
        <v>1.5</v>
      </c>
    </row>
    <row r="1117" spans="1:19" x14ac:dyDescent="0.25">
      <c r="A1117" s="9" t="s">
        <v>7621</v>
      </c>
      <c r="B1117" s="9" t="s">
        <v>4943</v>
      </c>
      <c r="C1117" s="11">
        <v>1471</v>
      </c>
      <c r="D1117" s="11" t="s">
        <v>4900</v>
      </c>
      <c r="E1117" s="11">
        <v>1096</v>
      </c>
      <c r="F1117" s="13">
        <v>5000</v>
      </c>
      <c r="G1117" s="14" t="s">
        <v>2407</v>
      </c>
      <c r="H1117" s="9" t="s">
        <v>2463</v>
      </c>
      <c r="I1117" s="9"/>
      <c r="J1117" s="9"/>
      <c r="K1117" s="11" t="s">
        <v>0</v>
      </c>
      <c r="L1117" s="252">
        <v>30</v>
      </c>
      <c r="M1117" s="21">
        <v>1.5</v>
      </c>
      <c r="N1117" s="21">
        <v>1.1000000000000001</v>
      </c>
      <c r="P1117" s="11" t="s">
        <v>4167</v>
      </c>
      <c r="Q1117" s="11"/>
      <c r="S1117" s="21">
        <f>IF(P1117='Menu tendina'!A$5,0,IF(P1117='Menu tendina'!A$4,'4. Telecom lire'!N1117/2,IF(P1117='Menu tendina'!A$3,'4. Telecom lire'!N1117,IF(P1117='Menu tendina'!A$2,'4. Telecom lire'!M1117,0))))</f>
        <v>1.5</v>
      </c>
    </row>
    <row r="1118" spans="1:19" x14ac:dyDescent="0.25">
      <c r="A1118" s="9" t="s">
        <v>7621</v>
      </c>
      <c r="B1118" s="9" t="s">
        <v>4943</v>
      </c>
      <c r="C1118" s="11">
        <v>1472</v>
      </c>
      <c r="D1118" s="11" t="s">
        <v>4901</v>
      </c>
      <c r="E1118" s="11">
        <v>1097</v>
      </c>
      <c r="F1118" s="13">
        <v>5000</v>
      </c>
      <c r="G1118" s="14" t="s">
        <v>2407</v>
      </c>
      <c r="H1118" s="9" t="s">
        <v>2464</v>
      </c>
      <c r="I1118" s="9"/>
      <c r="J1118" s="9"/>
      <c r="K1118" s="11" t="s">
        <v>0</v>
      </c>
      <c r="L1118" s="252">
        <v>30</v>
      </c>
      <c r="M1118" s="21">
        <v>1.5</v>
      </c>
      <c r="N1118" s="21">
        <v>1.1000000000000001</v>
      </c>
      <c r="P1118" s="11" t="s">
        <v>4167</v>
      </c>
      <c r="Q1118" s="11"/>
      <c r="S1118" s="21">
        <f>IF(P1118='Menu tendina'!A$5,0,IF(P1118='Menu tendina'!A$4,'4. Telecom lire'!N1118/2,IF(P1118='Menu tendina'!A$3,'4. Telecom lire'!N1118,IF(P1118='Menu tendina'!A$2,'4. Telecom lire'!M1118,0))))</f>
        <v>1.5</v>
      </c>
    </row>
    <row r="1119" spans="1:19" x14ac:dyDescent="0.25">
      <c r="A1119" s="9" t="s">
        <v>7621</v>
      </c>
      <c r="B1119" s="9" t="s">
        <v>4943</v>
      </c>
      <c r="C1119" s="11">
        <v>1473</v>
      </c>
      <c r="D1119" s="11" t="s">
        <v>4902</v>
      </c>
      <c r="E1119" s="11">
        <v>1028</v>
      </c>
      <c r="F1119" s="13">
        <v>5000</v>
      </c>
      <c r="G1119" s="14" t="s">
        <v>2407</v>
      </c>
      <c r="H1119" s="9" t="s">
        <v>2465</v>
      </c>
      <c r="I1119" s="9"/>
      <c r="J1119" s="9"/>
      <c r="K1119" s="11" t="s">
        <v>0</v>
      </c>
      <c r="L1119" s="252">
        <v>1045</v>
      </c>
      <c r="M1119" s="21">
        <v>1.4</v>
      </c>
      <c r="N1119" s="21">
        <v>0.2</v>
      </c>
      <c r="P1119" s="11" t="s">
        <v>4167</v>
      </c>
      <c r="Q1119" s="11"/>
      <c r="S1119" s="21">
        <f>IF(P1119='Menu tendina'!A$5,0,IF(P1119='Menu tendina'!A$4,'4. Telecom lire'!N1119/2,IF(P1119='Menu tendina'!A$3,'4. Telecom lire'!N1119,IF(P1119='Menu tendina'!A$2,'4. Telecom lire'!M1119,0))))</f>
        <v>1.4</v>
      </c>
    </row>
    <row r="1120" spans="1:19" x14ac:dyDescent="0.25">
      <c r="A1120" s="9" t="s">
        <v>7621</v>
      </c>
      <c r="B1120" s="9" t="s">
        <v>4943</v>
      </c>
      <c r="C1120" s="11">
        <v>1474</v>
      </c>
      <c r="D1120" s="11" t="s">
        <v>4903</v>
      </c>
      <c r="E1120" s="11">
        <v>1029</v>
      </c>
      <c r="F1120" s="13">
        <v>5000</v>
      </c>
      <c r="G1120" s="14" t="s">
        <v>2407</v>
      </c>
      <c r="H1120" s="9" t="s">
        <v>2467</v>
      </c>
      <c r="I1120" s="9"/>
      <c r="J1120" s="9"/>
      <c r="K1120" s="11" t="s">
        <v>0</v>
      </c>
      <c r="L1120" s="252">
        <v>1045</v>
      </c>
      <c r="M1120" s="21">
        <v>1.4</v>
      </c>
      <c r="N1120" s="21">
        <v>0.2</v>
      </c>
      <c r="P1120" s="11" t="s">
        <v>4167</v>
      </c>
      <c r="Q1120" s="11"/>
      <c r="S1120" s="21">
        <f>IF(P1120='Menu tendina'!A$5,0,IF(P1120='Menu tendina'!A$4,'4. Telecom lire'!N1120/2,IF(P1120='Menu tendina'!A$3,'4. Telecom lire'!N1120,IF(P1120='Menu tendina'!A$2,'4. Telecom lire'!M1120,0))))</f>
        <v>1.4</v>
      </c>
    </row>
    <row r="1121" spans="1:19" x14ac:dyDescent="0.25">
      <c r="A1121" s="9" t="s">
        <v>7621</v>
      </c>
      <c r="B1121" s="9" t="s">
        <v>4943</v>
      </c>
      <c r="C1121" s="11">
        <v>1475</v>
      </c>
      <c r="D1121" s="11" t="s">
        <v>4904</v>
      </c>
      <c r="E1121" s="11">
        <v>1055</v>
      </c>
      <c r="F1121" s="13">
        <v>2000</v>
      </c>
      <c r="G1121" s="14" t="s">
        <v>2407</v>
      </c>
      <c r="H1121" s="9" t="s">
        <v>2469</v>
      </c>
      <c r="I1121" s="9"/>
      <c r="J1121" s="9"/>
      <c r="K1121" s="11" t="s">
        <v>0</v>
      </c>
      <c r="L1121" s="252">
        <v>30</v>
      </c>
      <c r="M1121" s="21">
        <v>2</v>
      </c>
      <c r="N1121" s="21">
        <v>1.4</v>
      </c>
      <c r="P1121" s="11" t="s">
        <v>4167</v>
      </c>
      <c r="Q1121" s="11"/>
      <c r="S1121" s="21">
        <f>IF(P1121='Menu tendina'!A$5,0,IF(P1121='Menu tendina'!A$4,'4. Telecom lire'!N1121/2,IF(P1121='Menu tendina'!A$3,'4. Telecom lire'!N1121,IF(P1121='Menu tendina'!A$2,'4. Telecom lire'!M1121,0))))</f>
        <v>2</v>
      </c>
    </row>
    <row r="1122" spans="1:19" x14ac:dyDescent="0.25">
      <c r="A1122" s="9" t="s">
        <v>7621</v>
      </c>
      <c r="B1122" s="9" t="s">
        <v>4943</v>
      </c>
      <c r="C1122" s="11">
        <v>1476</v>
      </c>
      <c r="D1122" s="11" t="s">
        <v>4905</v>
      </c>
      <c r="E1122" s="11">
        <v>1056</v>
      </c>
      <c r="F1122" s="13">
        <v>10000</v>
      </c>
      <c r="G1122" s="14" t="s">
        <v>2407</v>
      </c>
      <c r="H1122" s="9" t="s">
        <v>2469</v>
      </c>
      <c r="I1122" s="9"/>
      <c r="J1122" s="9"/>
      <c r="K1122" s="11" t="s">
        <v>0</v>
      </c>
      <c r="L1122" s="252">
        <v>30</v>
      </c>
      <c r="M1122" s="21">
        <v>2</v>
      </c>
      <c r="N1122" s="21">
        <v>1.3</v>
      </c>
      <c r="P1122" s="11" t="s">
        <v>4167</v>
      </c>
      <c r="Q1122" s="11"/>
      <c r="S1122" s="21">
        <f>IF(P1122='Menu tendina'!A$5,0,IF(P1122='Menu tendina'!A$4,'4. Telecom lire'!N1122/2,IF(P1122='Menu tendina'!A$3,'4. Telecom lire'!N1122,IF(P1122='Menu tendina'!A$2,'4. Telecom lire'!M1122,0))))</f>
        <v>2</v>
      </c>
    </row>
    <row r="1123" spans="1:19" x14ac:dyDescent="0.25">
      <c r="A1123" s="9" t="s">
        <v>7621</v>
      </c>
      <c r="B1123" s="9" t="s">
        <v>4943</v>
      </c>
      <c r="C1123" s="11">
        <v>1477</v>
      </c>
      <c r="D1123" s="11" t="s">
        <v>4906</v>
      </c>
      <c r="E1123" s="11">
        <v>1030</v>
      </c>
      <c r="F1123" s="13">
        <v>5000</v>
      </c>
      <c r="G1123" s="14" t="s">
        <v>2407</v>
      </c>
      <c r="H1123" s="9" t="s">
        <v>2470</v>
      </c>
      <c r="I1123" s="9"/>
      <c r="J1123" s="9"/>
      <c r="K1123" s="11" t="s">
        <v>0</v>
      </c>
      <c r="L1123" s="252">
        <v>1503</v>
      </c>
      <c r="M1123" s="21">
        <v>1.3</v>
      </c>
      <c r="N1123" s="21">
        <v>0.2</v>
      </c>
      <c r="P1123" s="11" t="s">
        <v>4167</v>
      </c>
      <c r="Q1123" s="11"/>
      <c r="S1123" s="21">
        <f>IF(P1123='Menu tendina'!A$5,0,IF(P1123='Menu tendina'!A$4,'4. Telecom lire'!N1123/2,IF(P1123='Menu tendina'!A$3,'4. Telecom lire'!N1123,IF(P1123='Menu tendina'!A$2,'4. Telecom lire'!M1123,0))))</f>
        <v>1.3</v>
      </c>
    </row>
    <row r="1124" spans="1:19" x14ac:dyDescent="0.25">
      <c r="A1124" s="9" t="s">
        <v>7621</v>
      </c>
      <c r="B1124" s="9" t="s">
        <v>4943</v>
      </c>
      <c r="C1124" s="11">
        <v>1478</v>
      </c>
      <c r="D1124" s="11" t="s">
        <v>4907</v>
      </c>
      <c r="E1124" s="11">
        <v>1031</v>
      </c>
      <c r="F1124" s="13">
        <v>5000</v>
      </c>
      <c r="G1124" s="14" t="s">
        <v>2407</v>
      </c>
      <c r="H1124" s="9" t="s">
        <v>2472</v>
      </c>
      <c r="I1124" s="9"/>
      <c r="J1124" s="9"/>
      <c r="K1124" s="11" t="s">
        <v>0</v>
      </c>
      <c r="L1124" s="252">
        <v>1503</v>
      </c>
      <c r="M1124" s="21">
        <v>1.3</v>
      </c>
      <c r="N1124" s="21">
        <v>0.2</v>
      </c>
      <c r="P1124" s="11" t="s">
        <v>4167</v>
      </c>
      <c r="Q1124" s="11"/>
      <c r="S1124" s="21">
        <f>IF(P1124='Menu tendina'!A$5,0,IF(P1124='Menu tendina'!A$4,'4. Telecom lire'!N1124/2,IF(P1124='Menu tendina'!A$3,'4. Telecom lire'!N1124,IF(P1124='Menu tendina'!A$2,'4. Telecom lire'!M1124,0))))</f>
        <v>1.3</v>
      </c>
    </row>
    <row r="1125" spans="1:19" x14ac:dyDescent="0.25">
      <c r="A1125" s="9" t="s">
        <v>7621</v>
      </c>
      <c r="B1125" s="9" t="s">
        <v>4943</v>
      </c>
      <c r="C1125" s="11">
        <v>1479</v>
      </c>
      <c r="D1125" s="11" t="s">
        <v>4908</v>
      </c>
      <c r="E1125" s="11">
        <v>1032</v>
      </c>
      <c r="F1125" s="13">
        <v>5000</v>
      </c>
      <c r="G1125" s="14" t="s">
        <v>2407</v>
      </c>
      <c r="H1125" s="9" t="s">
        <v>2473</v>
      </c>
      <c r="I1125" s="9"/>
      <c r="J1125" s="9"/>
      <c r="K1125" s="11" t="s">
        <v>0</v>
      </c>
      <c r="L1125" s="252">
        <v>1503</v>
      </c>
      <c r="M1125" s="21">
        <v>1.3</v>
      </c>
      <c r="N1125" s="21">
        <v>0.2</v>
      </c>
      <c r="P1125" s="11" t="s">
        <v>4167</v>
      </c>
      <c r="Q1125" s="11"/>
      <c r="S1125" s="21">
        <f>IF(P1125='Menu tendina'!A$5,0,IF(P1125='Menu tendina'!A$4,'4. Telecom lire'!N1125/2,IF(P1125='Menu tendina'!A$3,'4. Telecom lire'!N1125,IF(P1125='Menu tendina'!A$2,'4. Telecom lire'!M1125,0))))</f>
        <v>1.3</v>
      </c>
    </row>
    <row r="1126" spans="1:19" x14ac:dyDescent="0.25">
      <c r="A1126" s="9" t="s">
        <v>7621</v>
      </c>
      <c r="B1126" s="9" t="s">
        <v>4943</v>
      </c>
      <c r="C1126" s="11">
        <v>1480</v>
      </c>
      <c r="D1126" s="11" t="s">
        <v>4909</v>
      </c>
      <c r="E1126" s="11">
        <v>1042</v>
      </c>
      <c r="F1126" s="13">
        <v>5000</v>
      </c>
      <c r="G1126" s="14" t="s">
        <v>2407</v>
      </c>
      <c r="H1126" s="9" t="s">
        <v>2474</v>
      </c>
      <c r="I1126" s="9"/>
      <c r="J1126" s="9"/>
      <c r="K1126" s="11" t="s">
        <v>0</v>
      </c>
      <c r="L1126" s="252">
        <v>30</v>
      </c>
      <c r="M1126" s="21">
        <v>1.5</v>
      </c>
      <c r="N1126" s="21">
        <v>1</v>
      </c>
      <c r="P1126" s="11" t="s">
        <v>4167</v>
      </c>
      <c r="Q1126" s="11"/>
      <c r="S1126" s="21">
        <f>IF(P1126='Menu tendina'!A$5,0,IF(P1126='Menu tendina'!A$4,'4. Telecom lire'!N1126/2,IF(P1126='Menu tendina'!A$3,'4. Telecom lire'!N1126,IF(P1126='Menu tendina'!A$2,'4. Telecom lire'!M1126,0))))</f>
        <v>1.5</v>
      </c>
    </row>
    <row r="1127" spans="1:19" x14ac:dyDescent="0.25">
      <c r="A1127" s="9" t="s">
        <v>7621</v>
      </c>
      <c r="B1127" s="9" t="s">
        <v>4943</v>
      </c>
      <c r="C1127" s="11">
        <v>1481</v>
      </c>
      <c r="D1127" s="11" t="s">
        <v>4910</v>
      </c>
      <c r="E1127" s="11">
        <v>1041</v>
      </c>
      <c r="F1127" s="13">
        <v>10000</v>
      </c>
      <c r="G1127" s="14" t="s">
        <v>2407</v>
      </c>
      <c r="H1127" s="9" t="s">
        <v>2476</v>
      </c>
      <c r="I1127" s="9"/>
      <c r="J1127" s="9"/>
      <c r="K1127" s="11" t="s">
        <v>0</v>
      </c>
      <c r="L1127" s="252">
        <v>30</v>
      </c>
      <c r="M1127" s="21">
        <v>1.5</v>
      </c>
      <c r="N1127" s="21">
        <v>1</v>
      </c>
      <c r="P1127" s="11" t="s">
        <v>4167</v>
      </c>
      <c r="Q1127" s="11"/>
      <c r="S1127" s="21">
        <f>IF(P1127='Menu tendina'!A$5,0,IF(P1127='Menu tendina'!A$4,'4. Telecom lire'!N1127/2,IF(P1127='Menu tendina'!A$3,'4. Telecom lire'!N1127,IF(P1127='Menu tendina'!A$2,'4. Telecom lire'!M1127,0))))</f>
        <v>1.5</v>
      </c>
    </row>
    <row r="1128" spans="1:19" x14ac:dyDescent="0.25">
      <c r="A1128" s="9" t="s">
        <v>7621</v>
      </c>
      <c r="B1128" s="9" t="s">
        <v>4943</v>
      </c>
      <c r="C1128" s="11">
        <v>1482</v>
      </c>
      <c r="D1128" s="11" t="s">
        <v>4911</v>
      </c>
      <c r="E1128" s="11">
        <v>1043</v>
      </c>
      <c r="F1128" s="13">
        <v>5000</v>
      </c>
      <c r="G1128" s="14" t="s">
        <v>2407</v>
      </c>
      <c r="H1128" s="9" t="s">
        <v>2477</v>
      </c>
      <c r="I1128" s="9"/>
      <c r="J1128" s="9"/>
      <c r="K1128" s="11" t="s">
        <v>0</v>
      </c>
      <c r="L1128" s="252">
        <v>470</v>
      </c>
      <c r="M1128" s="21">
        <v>1.3</v>
      </c>
      <c r="N1128" s="21">
        <v>0.4</v>
      </c>
      <c r="P1128" s="11" t="s">
        <v>4167</v>
      </c>
      <c r="Q1128" s="11"/>
      <c r="S1128" s="21">
        <f>IF(P1128='Menu tendina'!A$5,0,IF(P1128='Menu tendina'!A$4,'4. Telecom lire'!N1128/2,IF(P1128='Menu tendina'!A$3,'4. Telecom lire'!N1128,IF(P1128='Menu tendina'!A$2,'4. Telecom lire'!M1128,0))))</f>
        <v>1.3</v>
      </c>
    </row>
    <row r="1129" spans="1:19" x14ac:dyDescent="0.25">
      <c r="A1129" s="9" t="s">
        <v>7621</v>
      </c>
      <c r="B1129" s="9" t="s">
        <v>4943</v>
      </c>
      <c r="C1129" s="11">
        <v>1483</v>
      </c>
      <c r="D1129" s="11" t="s">
        <v>4912</v>
      </c>
      <c r="E1129" s="11">
        <v>1065</v>
      </c>
      <c r="F1129" s="13">
        <v>1000</v>
      </c>
      <c r="G1129" s="14" t="s">
        <v>2407</v>
      </c>
      <c r="H1129" s="9" t="s">
        <v>2478</v>
      </c>
      <c r="I1129" s="9"/>
      <c r="J1129" s="9"/>
      <c r="K1129" s="11" t="s">
        <v>0</v>
      </c>
      <c r="L1129" s="252">
        <v>93</v>
      </c>
      <c r="M1129" s="21">
        <v>1.5</v>
      </c>
      <c r="N1129" s="21">
        <v>0.6</v>
      </c>
      <c r="P1129" s="11" t="s">
        <v>4167</v>
      </c>
      <c r="Q1129" s="11"/>
      <c r="S1129" s="21">
        <f>IF(P1129='Menu tendina'!A$5,0,IF(P1129='Menu tendina'!A$4,'4. Telecom lire'!N1129/2,IF(P1129='Menu tendina'!A$3,'4. Telecom lire'!N1129,IF(P1129='Menu tendina'!A$2,'4. Telecom lire'!M1129,0))))</f>
        <v>1.5</v>
      </c>
    </row>
    <row r="1130" spans="1:19" x14ac:dyDescent="0.25">
      <c r="A1130" s="15" t="s">
        <v>7621</v>
      </c>
      <c r="B1130" s="15" t="s">
        <v>4943</v>
      </c>
      <c r="C1130" s="16" t="s">
        <v>2479</v>
      </c>
      <c r="D1130" s="16" t="s">
        <v>4913</v>
      </c>
      <c r="E1130" s="16" t="s">
        <v>4267</v>
      </c>
      <c r="F1130" s="17">
        <v>1000</v>
      </c>
      <c r="G1130" s="18" t="s">
        <v>2407</v>
      </c>
      <c r="H1130" s="15" t="s">
        <v>2478</v>
      </c>
      <c r="I1130" s="15"/>
      <c r="J1130" s="15" t="s">
        <v>4982</v>
      </c>
      <c r="K1130" s="16" t="s">
        <v>4074</v>
      </c>
      <c r="L1130" s="253" t="s">
        <v>0</v>
      </c>
      <c r="M1130" s="22">
        <v>15</v>
      </c>
      <c r="N1130" s="22">
        <v>8</v>
      </c>
      <c r="P1130" s="11" t="s">
        <v>4167</v>
      </c>
      <c r="Q1130" s="11"/>
      <c r="S1130" s="21">
        <f>IF(P1130='Menu tendina'!A$5,0,IF(P1130='Menu tendina'!A$4,'4. Telecom lire'!N1130/2,IF(P1130='Menu tendina'!A$3,'4. Telecom lire'!N1130,IF(P1130='Menu tendina'!A$2,'4. Telecom lire'!M1130,0))))</f>
        <v>15</v>
      </c>
    </row>
    <row r="1131" spans="1:19" x14ac:dyDescent="0.25">
      <c r="A1131" s="15" t="s">
        <v>7621</v>
      </c>
      <c r="B1131" s="15" t="s">
        <v>4943</v>
      </c>
      <c r="C1131" s="16" t="s">
        <v>2480</v>
      </c>
      <c r="D1131" s="16" t="s">
        <v>0</v>
      </c>
      <c r="E1131" s="16" t="s">
        <v>0</v>
      </c>
      <c r="F1131" s="17">
        <v>1000</v>
      </c>
      <c r="G1131" s="18" t="s">
        <v>2407</v>
      </c>
      <c r="H1131" s="15" t="s">
        <v>2478</v>
      </c>
      <c r="I1131" s="15"/>
      <c r="J1131" s="15" t="s">
        <v>4983</v>
      </c>
      <c r="K1131" s="16" t="s">
        <v>4074</v>
      </c>
      <c r="L1131" s="253" t="s">
        <v>0</v>
      </c>
      <c r="M1131" s="22">
        <v>45</v>
      </c>
      <c r="N1131" s="22">
        <v>30</v>
      </c>
      <c r="P1131" s="11" t="s">
        <v>4170</v>
      </c>
      <c r="Q1131" s="11"/>
      <c r="S1131" s="21">
        <f>IF(P1131='Menu tendina'!A$5,0,IF(P1131='Menu tendina'!A$4,'4. Telecom lire'!N1131/2,IF(P1131='Menu tendina'!A$3,'4. Telecom lire'!N1131,IF(P1131='Menu tendina'!A$2,'4. Telecom lire'!M1131,0))))</f>
        <v>0</v>
      </c>
    </row>
    <row r="1132" spans="1:19" x14ac:dyDescent="0.25">
      <c r="A1132" s="9" t="s">
        <v>7621</v>
      </c>
      <c r="B1132" s="9" t="s">
        <v>4943</v>
      </c>
      <c r="C1132" s="11">
        <v>1484</v>
      </c>
      <c r="D1132" s="11" t="s">
        <v>4914</v>
      </c>
      <c r="E1132" s="11">
        <v>1066</v>
      </c>
      <c r="F1132" s="13">
        <v>5000</v>
      </c>
      <c r="G1132" s="14" t="s">
        <v>2407</v>
      </c>
      <c r="H1132" s="9" t="s">
        <v>2481</v>
      </c>
      <c r="I1132" s="9"/>
      <c r="J1132" s="9"/>
      <c r="K1132" s="11" t="s">
        <v>0</v>
      </c>
      <c r="L1132" s="252">
        <v>1048</v>
      </c>
      <c r="M1132" s="21">
        <v>1.4</v>
      </c>
      <c r="N1132" s="21">
        <v>0.2</v>
      </c>
      <c r="P1132" s="11" t="s">
        <v>4167</v>
      </c>
      <c r="Q1132" s="11"/>
      <c r="S1132" s="21">
        <f>IF(P1132='Menu tendina'!A$5,0,IF(P1132='Menu tendina'!A$4,'4. Telecom lire'!N1132/2,IF(P1132='Menu tendina'!A$3,'4. Telecom lire'!N1132,IF(P1132='Menu tendina'!A$2,'4. Telecom lire'!M1132,0))))</f>
        <v>1.4</v>
      </c>
    </row>
    <row r="1133" spans="1:19" x14ac:dyDescent="0.25">
      <c r="A1133" s="9" t="s">
        <v>7621</v>
      </c>
      <c r="B1133" s="9" t="s">
        <v>4943</v>
      </c>
      <c r="C1133" s="11">
        <v>1485</v>
      </c>
      <c r="D1133" s="11" t="s">
        <v>4915</v>
      </c>
      <c r="E1133" s="11">
        <v>1067</v>
      </c>
      <c r="F1133" s="13">
        <v>5000</v>
      </c>
      <c r="G1133" s="14" t="s">
        <v>2407</v>
      </c>
      <c r="H1133" s="9" t="s">
        <v>2482</v>
      </c>
      <c r="I1133" s="9"/>
      <c r="J1133" s="9"/>
      <c r="K1133" s="11" t="s">
        <v>0</v>
      </c>
      <c r="L1133" s="252">
        <v>1011</v>
      </c>
      <c r="M1133" s="21">
        <v>1.4</v>
      </c>
      <c r="N1133" s="21">
        <v>0.2</v>
      </c>
      <c r="P1133" s="11" t="s">
        <v>4167</v>
      </c>
      <c r="Q1133" s="11"/>
      <c r="S1133" s="21">
        <f>IF(P1133='Menu tendina'!A$5,0,IF(P1133='Menu tendina'!A$4,'4. Telecom lire'!N1133/2,IF(P1133='Menu tendina'!A$3,'4. Telecom lire'!N1133,IF(P1133='Menu tendina'!A$2,'4. Telecom lire'!M1133,0))))</f>
        <v>1.4</v>
      </c>
    </row>
    <row r="1134" spans="1:19" x14ac:dyDescent="0.25">
      <c r="A1134" s="9" t="s">
        <v>7621</v>
      </c>
      <c r="B1134" s="9" t="s">
        <v>4943</v>
      </c>
      <c r="C1134" s="11">
        <v>1486</v>
      </c>
      <c r="D1134" s="11" t="s">
        <v>4916</v>
      </c>
      <c r="E1134" s="11">
        <v>1099</v>
      </c>
      <c r="F1134" s="13">
        <v>5000</v>
      </c>
      <c r="G1134" s="14" t="s">
        <v>2407</v>
      </c>
      <c r="H1134" s="9" t="s">
        <v>2483</v>
      </c>
      <c r="I1134" s="9"/>
      <c r="J1134" s="9"/>
      <c r="K1134" s="11" t="s">
        <v>0</v>
      </c>
      <c r="L1134" s="252">
        <v>1503</v>
      </c>
      <c r="M1134" s="21">
        <v>2</v>
      </c>
      <c r="N1134" s="21">
        <v>0.2</v>
      </c>
      <c r="P1134" s="11" t="s">
        <v>4167</v>
      </c>
      <c r="Q1134" s="11"/>
      <c r="S1134" s="21">
        <f>IF(P1134='Menu tendina'!A$5,0,IF(P1134='Menu tendina'!A$4,'4. Telecom lire'!N1134/2,IF(P1134='Menu tendina'!A$3,'4. Telecom lire'!N1134,IF(P1134='Menu tendina'!A$2,'4. Telecom lire'!M1134,0))))</f>
        <v>2</v>
      </c>
    </row>
    <row r="1135" spans="1:19" x14ac:dyDescent="0.25">
      <c r="A1135" s="9" t="s">
        <v>7621</v>
      </c>
      <c r="B1135" s="9" t="s">
        <v>4943</v>
      </c>
      <c r="C1135" s="11">
        <v>1487</v>
      </c>
      <c r="D1135" s="11" t="s">
        <v>4917</v>
      </c>
      <c r="E1135" s="11">
        <v>1100</v>
      </c>
      <c r="F1135" s="13">
        <v>10000</v>
      </c>
      <c r="G1135" s="14" t="s">
        <v>2407</v>
      </c>
      <c r="H1135" s="9" t="s">
        <v>2484</v>
      </c>
      <c r="I1135" s="9"/>
      <c r="J1135" s="9"/>
      <c r="K1135" s="11" t="s">
        <v>0</v>
      </c>
      <c r="L1135" s="252">
        <v>1077</v>
      </c>
      <c r="M1135" s="21">
        <v>2</v>
      </c>
      <c r="N1135" s="21">
        <v>0.2</v>
      </c>
      <c r="P1135" s="11" t="s">
        <v>4167</v>
      </c>
      <c r="Q1135" s="11"/>
      <c r="S1135" s="21">
        <f>IF(P1135='Menu tendina'!A$5,0,IF(P1135='Menu tendina'!A$4,'4. Telecom lire'!N1135/2,IF(P1135='Menu tendina'!A$3,'4. Telecom lire'!N1135,IF(P1135='Menu tendina'!A$2,'4. Telecom lire'!M1135,0))))</f>
        <v>2</v>
      </c>
    </row>
    <row r="1136" spans="1:19" x14ac:dyDescent="0.25">
      <c r="A1136" s="9" t="s">
        <v>7621</v>
      </c>
      <c r="B1136" s="9" t="s">
        <v>4943</v>
      </c>
      <c r="C1136" s="11">
        <v>1488</v>
      </c>
      <c r="D1136" s="11" t="s">
        <v>4918</v>
      </c>
      <c r="E1136" s="11">
        <v>1101</v>
      </c>
      <c r="F1136" s="13">
        <v>10000</v>
      </c>
      <c r="G1136" s="14" t="s">
        <v>2407</v>
      </c>
      <c r="H1136" s="9" t="s">
        <v>2485</v>
      </c>
      <c r="I1136" s="9"/>
      <c r="J1136" s="9"/>
      <c r="K1136" s="11" t="s">
        <v>0</v>
      </c>
      <c r="L1136" s="252">
        <v>1008</v>
      </c>
      <c r="M1136" s="21">
        <v>2</v>
      </c>
      <c r="N1136" s="21">
        <v>0.2</v>
      </c>
      <c r="P1136" s="11" t="s">
        <v>4167</v>
      </c>
      <c r="Q1136" s="11"/>
      <c r="S1136" s="21">
        <f>IF(P1136='Menu tendina'!A$5,0,IF(P1136='Menu tendina'!A$4,'4. Telecom lire'!N1136/2,IF(P1136='Menu tendina'!A$3,'4. Telecom lire'!N1136,IF(P1136='Menu tendina'!A$2,'4. Telecom lire'!M1136,0))))</f>
        <v>2</v>
      </c>
    </row>
    <row r="1137" spans="1:19" x14ac:dyDescent="0.25">
      <c r="A1137" s="9" t="s">
        <v>7621</v>
      </c>
      <c r="B1137" s="9" t="s">
        <v>4943</v>
      </c>
      <c r="C1137" s="11">
        <v>1489</v>
      </c>
      <c r="D1137" s="11" t="s">
        <v>4919</v>
      </c>
      <c r="E1137" s="11">
        <v>1102</v>
      </c>
      <c r="F1137" s="13">
        <v>10000</v>
      </c>
      <c r="G1137" s="14" t="s">
        <v>2407</v>
      </c>
      <c r="H1137" s="9" t="s">
        <v>2486</v>
      </c>
      <c r="I1137" s="9"/>
      <c r="J1137" s="9"/>
      <c r="K1137" s="11" t="s">
        <v>0</v>
      </c>
      <c r="L1137" s="252">
        <v>1010</v>
      </c>
      <c r="M1137" s="21">
        <v>2</v>
      </c>
      <c r="N1137" s="21">
        <v>0.2</v>
      </c>
      <c r="P1137" s="11" t="s">
        <v>4167</v>
      </c>
      <c r="Q1137" s="11"/>
      <c r="S1137" s="21">
        <f>IF(P1137='Menu tendina'!A$5,0,IF(P1137='Menu tendina'!A$4,'4. Telecom lire'!N1137/2,IF(P1137='Menu tendina'!A$3,'4. Telecom lire'!N1137,IF(P1137='Menu tendina'!A$2,'4. Telecom lire'!M1137,0))))</f>
        <v>2</v>
      </c>
    </row>
    <row r="1138" spans="1:19" x14ac:dyDescent="0.25">
      <c r="A1138" s="9" t="s">
        <v>7621</v>
      </c>
      <c r="B1138" s="9" t="s">
        <v>4943</v>
      </c>
      <c r="C1138" s="11">
        <v>1490</v>
      </c>
      <c r="D1138" s="11" t="s">
        <v>4920</v>
      </c>
      <c r="E1138" s="11">
        <v>866</v>
      </c>
      <c r="F1138" s="13">
        <v>10000</v>
      </c>
      <c r="G1138" s="14" t="s">
        <v>2407</v>
      </c>
      <c r="H1138" s="9" t="s">
        <v>2487</v>
      </c>
      <c r="I1138" s="9"/>
      <c r="J1138" s="9"/>
      <c r="K1138" s="11" t="s">
        <v>0</v>
      </c>
      <c r="L1138" s="252">
        <v>340</v>
      </c>
      <c r="M1138" s="21">
        <v>1.5</v>
      </c>
      <c r="N1138" s="21">
        <v>0.4</v>
      </c>
      <c r="P1138" s="11" t="s">
        <v>4167</v>
      </c>
      <c r="Q1138" s="11"/>
      <c r="S1138" s="21">
        <f>IF(P1138='Menu tendina'!A$5,0,IF(P1138='Menu tendina'!A$4,'4. Telecom lire'!N1138/2,IF(P1138='Menu tendina'!A$3,'4. Telecom lire'!N1138,IF(P1138='Menu tendina'!A$2,'4. Telecom lire'!M1138,0))))</f>
        <v>1.5</v>
      </c>
    </row>
    <row r="1139" spans="1:19" x14ac:dyDescent="0.25">
      <c r="A1139" s="9" t="s">
        <v>7621</v>
      </c>
      <c r="B1139" s="9" t="s">
        <v>4943</v>
      </c>
      <c r="C1139" s="11">
        <v>1491</v>
      </c>
      <c r="D1139" s="11" t="s">
        <v>4921</v>
      </c>
      <c r="E1139" s="11">
        <v>867</v>
      </c>
      <c r="F1139" s="13">
        <v>10000</v>
      </c>
      <c r="G1139" s="14" t="s">
        <v>2407</v>
      </c>
      <c r="H1139" s="9" t="s">
        <v>2488</v>
      </c>
      <c r="I1139" s="9"/>
      <c r="J1139" s="9"/>
      <c r="K1139" s="11" t="s">
        <v>0</v>
      </c>
      <c r="L1139" s="252">
        <v>275</v>
      </c>
      <c r="M1139" s="21">
        <v>1.5</v>
      </c>
      <c r="N1139" s="21">
        <v>0.6</v>
      </c>
      <c r="P1139" s="11" t="s">
        <v>4167</v>
      </c>
      <c r="Q1139" s="11"/>
      <c r="S1139" s="21">
        <f>IF(P1139='Menu tendina'!A$5,0,IF(P1139='Menu tendina'!A$4,'4. Telecom lire'!N1139/2,IF(P1139='Menu tendina'!A$3,'4. Telecom lire'!N1139,IF(P1139='Menu tendina'!A$2,'4. Telecom lire'!M1139,0))))</f>
        <v>1.5</v>
      </c>
    </row>
    <row r="1140" spans="1:19" x14ac:dyDescent="0.25">
      <c r="A1140" s="9" t="s">
        <v>7621</v>
      </c>
      <c r="B1140" s="9" t="s">
        <v>4943</v>
      </c>
      <c r="C1140" s="11">
        <v>1492</v>
      </c>
      <c r="D1140" s="11" t="s">
        <v>4922</v>
      </c>
      <c r="E1140" s="11">
        <v>868</v>
      </c>
      <c r="F1140" s="13">
        <v>10000</v>
      </c>
      <c r="G1140" s="14" t="s">
        <v>2407</v>
      </c>
      <c r="H1140" s="9" t="s">
        <v>2489</v>
      </c>
      <c r="I1140" s="9"/>
      <c r="J1140" s="9"/>
      <c r="K1140" s="11" t="s">
        <v>0</v>
      </c>
      <c r="L1140" s="252">
        <v>340</v>
      </c>
      <c r="M1140" s="21">
        <v>1.5</v>
      </c>
      <c r="N1140" s="21">
        <v>0.4</v>
      </c>
      <c r="P1140" s="11" t="s">
        <v>4167</v>
      </c>
      <c r="Q1140" s="11"/>
      <c r="S1140" s="21">
        <f>IF(P1140='Menu tendina'!A$5,0,IF(P1140='Menu tendina'!A$4,'4. Telecom lire'!N1140/2,IF(P1140='Menu tendina'!A$3,'4. Telecom lire'!N1140,IF(P1140='Menu tendina'!A$2,'4. Telecom lire'!M1140,0))))</f>
        <v>1.5</v>
      </c>
    </row>
    <row r="1141" spans="1:19" x14ac:dyDescent="0.25">
      <c r="A1141" s="9" t="s">
        <v>7621</v>
      </c>
      <c r="B1141" s="9" t="s">
        <v>4943</v>
      </c>
      <c r="C1141" s="11">
        <v>1493</v>
      </c>
      <c r="D1141" s="11" t="s">
        <v>4923</v>
      </c>
      <c r="E1141" s="11">
        <v>869</v>
      </c>
      <c r="F1141" s="13">
        <v>10000</v>
      </c>
      <c r="G1141" s="14" t="s">
        <v>2407</v>
      </c>
      <c r="H1141" s="9" t="s">
        <v>2491</v>
      </c>
      <c r="I1141" s="9"/>
      <c r="J1141" s="9"/>
      <c r="K1141" s="11" t="s">
        <v>0</v>
      </c>
      <c r="L1141" s="252">
        <v>470</v>
      </c>
      <c r="M1141" s="21">
        <v>1.3</v>
      </c>
      <c r="N1141" s="21">
        <v>0.4</v>
      </c>
      <c r="P1141" s="11" t="s">
        <v>4167</v>
      </c>
      <c r="Q1141" s="11"/>
      <c r="S1141" s="21">
        <f>IF(P1141='Menu tendina'!A$5,0,IF(P1141='Menu tendina'!A$4,'4. Telecom lire'!N1141/2,IF(P1141='Menu tendina'!A$3,'4. Telecom lire'!N1141,IF(P1141='Menu tendina'!A$2,'4. Telecom lire'!M1141,0))))</f>
        <v>1.3</v>
      </c>
    </row>
    <row r="1142" spans="1:19" x14ac:dyDescent="0.25">
      <c r="A1142" s="9" t="s">
        <v>7621</v>
      </c>
      <c r="B1142" s="9" t="s">
        <v>4943</v>
      </c>
      <c r="C1142" s="11">
        <v>1494</v>
      </c>
      <c r="D1142" s="11" t="s">
        <v>4924</v>
      </c>
      <c r="E1142" s="11">
        <v>1082</v>
      </c>
      <c r="F1142" s="13">
        <v>5000</v>
      </c>
      <c r="G1142" s="14" t="s">
        <v>2407</v>
      </c>
      <c r="H1142" s="9" t="s">
        <v>2493</v>
      </c>
      <c r="I1142" s="9"/>
      <c r="J1142" s="9"/>
      <c r="K1142" s="11" t="s">
        <v>0</v>
      </c>
      <c r="L1142" s="252">
        <v>100</v>
      </c>
      <c r="M1142" s="21">
        <v>1.5</v>
      </c>
      <c r="N1142" s="21">
        <v>0.6</v>
      </c>
      <c r="P1142" s="11" t="s">
        <v>4167</v>
      </c>
      <c r="Q1142" s="11"/>
      <c r="S1142" s="21">
        <f>IF(P1142='Menu tendina'!A$5,0,IF(P1142='Menu tendina'!A$4,'4. Telecom lire'!N1142/2,IF(P1142='Menu tendina'!A$3,'4. Telecom lire'!N1142,IF(P1142='Menu tendina'!A$2,'4. Telecom lire'!M1142,0))))</f>
        <v>1.5</v>
      </c>
    </row>
    <row r="1143" spans="1:19" x14ac:dyDescent="0.25">
      <c r="A1143" s="9" t="s">
        <v>7621</v>
      </c>
      <c r="B1143" s="9" t="s">
        <v>4943</v>
      </c>
      <c r="C1143" s="11">
        <v>1495</v>
      </c>
      <c r="D1143" s="11" t="s">
        <v>4925</v>
      </c>
      <c r="E1143" s="11">
        <v>1072</v>
      </c>
      <c r="F1143" s="13">
        <v>5000</v>
      </c>
      <c r="G1143" s="14" t="s">
        <v>2407</v>
      </c>
      <c r="H1143" s="9" t="s">
        <v>2494</v>
      </c>
      <c r="I1143" s="9"/>
      <c r="J1143" s="9"/>
      <c r="K1143" s="11" t="s">
        <v>0</v>
      </c>
      <c r="L1143" s="252">
        <v>393</v>
      </c>
      <c r="M1143" s="21">
        <v>1.5</v>
      </c>
      <c r="N1143" s="21">
        <v>0.4</v>
      </c>
      <c r="P1143" s="11" t="s">
        <v>4167</v>
      </c>
      <c r="Q1143" s="11"/>
      <c r="S1143" s="21">
        <f>IF(P1143='Menu tendina'!A$5,0,IF(P1143='Menu tendina'!A$4,'4. Telecom lire'!N1143/2,IF(P1143='Menu tendina'!A$3,'4. Telecom lire'!N1143,IF(P1143='Menu tendina'!A$2,'4. Telecom lire'!M1143,0))))</f>
        <v>1.5</v>
      </c>
    </row>
    <row r="1144" spans="1:19" x14ac:dyDescent="0.25">
      <c r="A1144" s="9" t="s">
        <v>7621</v>
      </c>
      <c r="B1144" s="9" t="s">
        <v>4943</v>
      </c>
      <c r="C1144" s="11">
        <v>1496</v>
      </c>
      <c r="D1144" s="11" t="s">
        <v>4926</v>
      </c>
      <c r="E1144" s="11">
        <v>1073</v>
      </c>
      <c r="F1144" s="13">
        <v>5000</v>
      </c>
      <c r="G1144" s="14" t="s">
        <v>2407</v>
      </c>
      <c r="H1144" s="9" t="s">
        <v>2494</v>
      </c>
      <c r="I1144" s="9"/>
      <c r="J1144" s="9"/>
      <c r="K1144" s="11" t="s">
        <v>0</v>
      </c>
      <c r="L1144" s="252">
        <v>393</v>
      </c>
      <c r="M1144" s="21">
        <v>1.5</v>
      </c>
      <c r="N1144" s="21">
        <v>0.4</v>
      </c>
      <c r="P1144" s="11" t="s">
        <v>4167</v>
      </c>
      <c r="Q1144" s="11"/>
      <c r="S1144" s="21">
        <f>IF(P1144='Menu tendina'!A$5,0,IF(P1144='Menu tendina'!A$4,'4. Telecom lire'!N1144/2,IF(P1144='Menu tendina'!A$3,'4. Telecom lire'!N1144,IF(P1144='Menu tendina'!A$2,'4. Telecom lire'!M1144,0))))</f>
        <v>1.5</v>
      </c>
    </row>
    <row r="1145" spans="1:19" x14ac:dyDescent="0.25">
      <c r="A1145" s="9" t="s">
        <v>7621</v>
      </c>
      <c r="B1145" s="9" t="s">
        <v>4943</v>
      </c>
      <c r="C1145" s="11">
        <v>1497</v>
      </c>
      <c r="D1145" s="11" t="s">
        <v>4927</v>
      </c>
      <c r="E1145" s="11">
        <v>1074</v>
      </c>
      <c r="F1145" s="13">
        <v>5000</v>
      </c>
      <c r="G1145" s="14" t="s">
        <v>2407</v>
      </c>
      <c r="H1145" s="9" t="s">
        <v>2494</v>
      </c>
      <c r="I1145" s="9"/>
      <c r="J1145" s="9"/>
      <c r="K1145" s="11" t="s">
        <v>0</v>
      </c>
      <c r="L1145" s="252">
        <v>393</v>
      </c>
      <c r="M1145" s="21">
        <v>1.5</v>
      </c>
      <c r="N1145" s="21">
        <v>0.4</v>
      </c>
      <c r="P1145" s="11" t="s">
        <v>4167</v>
      </c>
      <c r="Q1145" s="11"/>
      <c r="S1145" s="21">
        <f>IF(P1145='Menu tendina'!A$5,0,IF(P1145='Menu tendina'!A$4,'4. Telecom lire'!N1145/2,IF(P1145='Menu tendina'!A$3,'4. Telecom lire'!N1145,IF(P1145='Menu tendina'!A$2,'4. Telecom lire'!M1145,0))))</f>
        <v>1.5</v>
      </c>
    </row>
    <row r="1146" spans="1:19" x14ac:dyDescent="0.25">
      <c r="A1146" s="9" t="s">
        <v>7621</v>
      </c>
      <c r="B1146" s="9" t="s">
        <v>4943</v>
      </c>
      <c r="C1146" s="11">
        <v>1498</v>
      </c>
      <c r="D1146" s="11" t="s">
        <v>4928</v>
      </c>
      <c r="E1146" s="11">
        <v>1075</v>
      </c>
      <c r="F1146" s="13">
        <v>5000</v>
      </c>
      <c r="G1146" s="14" t="s">
        <v>2407</v>
      </c>
      <c r="H1146" s="9" t="s">
        <v>2494</v>
      </c>
      <c r="I1146" s="9"/>
      <c r="J1146" s="9"/>
      <c r="K1146" s="11" t="s">
        <v>0</v>
      </c>
      <c r="L1146" s="252">
        <v>393</v>
      </c>
      <c r="M1146" s="21">
        <v>1.5</v>
      </c>
      <c r="N1146" s="21">
        <v>0.4</v>
      </c>
      <c r="P1146" s="11" t="s">
        <v>4167</v>
      </c>
      <c r="Q1146" s="11"/>
      <c r="S1146" s="21">
        <f>IF(P1146='Menu tendina'!A$5,0,IF(P1146='Menu tendina'!A$4,'4. Telecom lire'!N1146/2,IF(P1146='Menu tendina'!A$3,'4. Telecom lire'!N1146,IF(P1146='Menu tendina'!A$2,'4. Telecom lire'!M1146,0))))</f>
        <v>1.5</v>
      </c>
    </row>
  </sheetData>
  <sheetProtection autoFilter="0"/>
  <protectedRanges>
    <protectedRange sqref="P1:Q1048576" name="Collezione"/>
  </protectedRanges>
  <autoFilter ref="A1:R1146" xr:uid="{505C4E07-6679-4ADF-AF6D-EE6883860D62}"/>
  <conditionalFormatting sqref="P1">
    <cfRule type="cellIs" dxfId="133" priority="9" operator="equal">
      <formula>"Usata"</formula>
    </cfRule>
    <cfRule type="cellIs" dxfId="132" priority="10" operator="equal">
      <formula>"2a Scelta"</formula>
    </cfRule>
    <cfRule type="cellIs" dxfId="131" priority="11" operator="equal">
      <formula>"Manca"</formula>
    </cfRule>
    <cfRule type="cellIs" dxfId="130" priority="12" operator="equal">
      <formula>"Nuova"</formula>
    </cfRule>
  </conditionalFormatting>
  <dataValidations count="1">
    <dataValidation type="list" allowBlank="1" showInputMessage="1" showErrorMessage="1" sqref="P1" xr:uid="{7CA4C8C3-51F8-4A32-854C-6B83B2C4C187}">
      <formula1>"Nuova,Usata,2a Scelta,Manca"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" operator="equal" id="{B11EEC52-45B6-4AD2-8A34-44E9C2934412}">
            <xm:f>'Menu tendina'!$A$5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6" operator="equal" id="{BEF79D76-0E71-491E-8113-2B20F35D5967}">
            <xm:f>'Menu tendina'!$A$4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7" operator="equal" id="{3BB4A4D7-F166-465E-9C86-719411C539BF}">
            <xm:f>'Menu tendina'!$A$3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" operator="equal" id="{F06CDE49-2397-4F6B-96C2-ED2E7D0B739B}">
            <xm:f>'Menu tendina'!$A$2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P2:P1146</xm:sqref>
        </x14:conditionalFormatting>
        <x14:conditionalFormatting xmlns:xm="http://schemas.microsoft.com/office/excel/2006/main">
          <x14:cfRule type="cellIs" priority="1" operator="equal" id="{4036F3EB-BE29-4D81-ADB0-32027536C227}">
            <xm:f>'Menu tendina'!$B$5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2" operator="equal" id="{06CC13EB-D7A9-47E5-83EF-E2B0B63C6BA5}">
            <xm:f>'Menu tendina'!$B$4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" operator="equal" id="{3FECB5D1-9259-4B29-871E-BD1266836CF4}">
            <xm:f>'Menu tendina'!$B$3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4" operator="equal" id="{98E2831C-5E67-47BC-B75D-2876EC6E996F}">
            <xm:f>'Menu tendina'!$B$2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Q2:Q1146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DC88E77-7CC6-44E6-8198-A3D11DDFBCF4}">
          <x14:formula1>
            <xm:f>'Menu tendina'!$B$2:$B$5</xm:f>
          </x14:formula1>
          <xm:sqref>Q2:Q1146</xm:sqref>
        </x14:dataValidation>
        <x14:dataValidation type="list" allowBlank="1" showInputMessage="1" showErrorMessage="1" xr:uid="{86CB0ED3-D88C-4AC7-8742-247F767388B0}">
          <x14:formula1>
            <xm:f>'Menu tendina'!$A$2:$A$5</xm:f>
          </x14:formula1>
          <xm:sqref>P2:P1146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FC6D3-D2EC-46A9-9762-4B0BABA87606}">
  <sheetPr>
    <tabColor rgb="FF00B050"/>
  </sheetPr>
  <dimension ref="A1:T1132"/>
  <sheetViews>
    <sheetView zoomScale="71" zoomScaleNormal="90" workbookViewId="0">
      <pane xSplit="3" ySplit="1" topLeftCell="H1098" activePane="bottomRight" state="frozen"/>
      <selection activeCell="F4" sqref="F4"/>
      <selection pane="topRight" activeCell="F4" sqref="F4"/>
      <selection pane="bottomLeft" activeCell="F4" sqref="F4"/>
      <selection pane="bottomRight" activeCell="Q2" sqref="Q2:Q1132"/>
    </sheetView>
  </sheetViews>
  <sheetFormatPr defaultColWidth="8.83203125" defaultRowHeight="12.5" x14ac:dyDescent="0.25"/>
  <cols>
    <col min="1" max="1" width="21.08203125" style="2" hidden="1" customWidth="1"/>
    <col min="2" max="2" width="15.5" style="2" bestFit="1" customWidth="1"/>
    <col min="3" max="3" width="9.5" style="12" customWidth="1"/>
    <col min="4" max="4" width="8.4140625" style="2" customWidth="1"/>
    <col min="5" max="5" width="12.5" style="2" hidden="1" customWidth="1"/>
    <col min="6" max="6" width="10.33203125" style="2" customWidth="1"/>
    <col min="7" max="7" width="11" style="12" bestFit="1" customWidth="1"/>
    <col min="8" max="8" width="11" style="12" customWidth="1"/>
    <col min="9" max="9" width="54.08203125" style="2" customWidth="1"/>
    <col min="10" max="10" width="5.5" style="2" hidden="1" customWidth="1"/>
    <col min="11" max="11" width="39" style="2" customWidth="1"/>
    <col min="12" max="12" width="8.83203125" style="12" hidden="1" customWidth="1"/>
    <col min="13" max="13" width="8.83203125" style="12"/>
    <col min="14" max="14" width="13.08203125" style="23" customWidth="1"/>
    <col min="15" max="15" width="13.08203125" style="2" customWidth="1"/>
    <col min="16" max="16" width="1.9140625" style="2" customWidth="1"/>
    <col min="17" max="17" width="12.5" style="12" customWidth="1"/>
    <col min="18" max="18" width="15.4140625" style="12" bestFit="1" customWidth="1"/>
    <col min="19" max="19" width="1.4140625" style="2" customWidth="1"/>
    <col min="20" max="20" width="13.08203125" style="23" customWidth="1"/>
    <col min="21" max="16384" width="8.83203125" style="2"/>
  </cols>
  <sheetData>
    <row r="1" spans="1:20" ht="25" x14ac:dyDescent="0.25">
      <c r="A1" s="3" t="s">
        <v>4037</v>
      </c>
      <c r="B1" s="4" t="s">
        <v>4049</v>
      </c>
      <c r="C1" s="4" t="s">
        <v>4038</v>
      </c>
      <c r="D1" s="5" t="s">
        <v>4039</v>
      </c>
      <c r="E1" s="5" t="s">
        <v>4050</v>
      </c>
      <c r="F1" s="5" t="s">
        <v>4051</v>
      </c>
      <c r="G1" s="6" t="s">
        <v>4040</v>
      </c>
      <c r="H1" s="6"/>
      <c r="I1" s="5" t="s">
        <v>4041</v>
      </c>
      <c r="J1" s="5" t="s">
        <v>4043</v>
      </c>
      <c r="K1" s="8" t="s">
        <v>4045</v>
      </c>
      <c r="L1" s="5" t="s">
        <v>4042</v>
      </c>
      <c r="M1" s="5" t="s">
        <v>4044</v>
      </c>
      <c r="N1" s="7" t="s">
        <v>4052</v>
      </c>
      <c r="O1" s="7" t="s">
        <v>4053</v>
      </c>
      <c r="P1" s="1"/>
      <c r="Q1" s="10" t="s">
        <v>4046</v>
      </c>
      <c r="R1" s="8" t="s">
        <v>4054</v>
      </c>
      <c r="S1" s="1"/>
      <c r="T1" s="7" t="s">
        <v>4174</v>
      </c>
    </row>
    <row r="2" spans="1:20" x14ac:dyDescent="0.25">
      <c r="A2" s="9" t="s">
        <v>7621</v>
      </c>
      <c r="B2" s="9" t="s">
        <v>4984</v>
      </c>
      <c r="C2" s="11">
        <v>1499</v>
      </c>
      <c r="D2" s="11" t="s">
        <v>5017</v>
      </c>
      <c r="E2" s="11">
        <v>1182</v>
      </c>
      <c r="F2" s="25">
        <v>2.5</v>
      </c>
      <c r="G2" s="11" t="s">
        <v>2495</v>
      </c>
      <c r="H2" s="161">
        <f>DATE(2000+RIGHT(G2,2),MID(G2,4,2),LEFT(G2,2))</f>
        <v>38168</v>
      </c>
      <c r="I2" s="9" t="s">
        <v>2496</v>
      </c>
      <c r="J2" s="9"/>
      <c r="K2" s="9"/>
      <c r="L2" s="11" t="s">
        <v>0</v>
      </c>
      <c r="M2" s="252">
        <v>30</v>
      </c>
      <c r="N2" s="21">
        <v>2</v>
      </c>
      <c r="O2" s="21">
        <v>1.5</v>
      </c>
      <c r="Q2" s="11" t="s">
        <v>4167</v>
      </c>
      <c r="R2" s="11"/>
      <c r="T2" s="21">
        <f>IF(Q2='Menu tendina'!A$5,0,IF(Q2='Menu tendina'!A$4,'5. Telecom euro'!O2/2,IF(Q2='Menu tendina'!A$3,'5. Telecom euro'!O2,IF(Q2='Menu tendina'!A$2,'5. Telecom euro'!N2,0))))</f>
        <v>2</v>
      </c>
    </row>
    <row r="3" spans="1:20" x14ac:dyDescent="0.25">
      <c r="A3" s="9" t="s">
        <v>7621</v>
      </c>
      <c r="B3" s="9" t="s">
        <v>4984</v>
      </c>
      <c r="C3" s="11">
        <v>1500</v>
      </c>
      <c r="D3" s="11" t="s">
        <v>5018</v>
      </c>
      <c r="E3" s="11">
        <v>1183</v>
      </c>
      <c r="F3" s="25">
        <v>2.5</v>
      </c>
      <c r="G3" s="11" t="s">
        <v>2495</v>
      </c>
      <c r="H3" s="161">
        <f t="shared" ref="H3:H66" si="0">DATE(2000+RIGHT(G3,2),MID(G3,4,2),LEFT(G3,2))</f>
        <v>38168</v>
      </c>
      <c r="I3" s="9" t="s">
        <v>2497</v>
      </c>
      <c r="J3" s="9"/>
      <c r="K3" s="9"/>
      <c r="L3" s="11" t="s">
        <v>0</v>
      </c>
      <c r="M3" s="252">
        <v>30</v>
      </c>
      <c r="N3" s="21">
        <v>2</v>
      </c>
      <c r="O3" s="21">
        <v>1.5</v>
      </c>
      <c r="Q3" s="11" t="s">
        <v>4167</v>
      </c>
      <c r="R3" s="11"/>
      <c r="T3" s="21">
        <f>IF(Q3='Menu tendina'!A$5,0,IF(Q3='Menu tendina'!A$4,'5. Telecom euro'!O3/2,IF(Q3='Menu tendina'!A$3,'5. Telecom euro'!O3,IF(Q3='Menu tendina'!A$2,'5. Telecom euro'!N3,0))))</f>
        <v>2</v>
      </c>
    </row>
    <row r="4" spans="1:20" x14ac:dyDescent="0.25">
      <c r="A4" s="9" t="s">
        <v>7621</v>
      </c>
      <c r="B4" s="9" t="s">
        <v>4984</v>
      </c>
      <c r="C4" s="11">
        <v>1501</v>
      </c>
      <c r="D4" s="11" t="s">
        <v>5019</v>
      </c>
      <c r="E4" s="11">
        <v>1184</v>
      </c>
      <c r="F4" s="25">
        <v>2.5</v>
      </c>
      <c r="G4" s="11" t="s">
        <v>2495</v>
      </c>
      <c r="H4" s="161">
        <f t="shared" si="0"/>
        <v>38168</v>
      </c>
      <c r="I4" s="9" t="s">
        <v>2498</v>
      </c>
      <c r="J4" s="9"/>
      <c r="K4" s="9"/>
      <c r="L4" s="11" t="s">
        <v>0</v>
      </c>
      <c r="M4" s="252">
        <v>30</v>
      </c>
      <c r="N4" s="21">
        <v>2</v>
      </c>
      <c r="O4" s="21">
        <v>1.5</v>
      </c>
      <c r="Q4" s="11" t="s">
        <v>4167</v>
      </c>
      <c r="R4" s="11"/>
      <c r="T4" s="21">
        <f>IF(Q4='Menu tendina'!A$5,0,IF(Q4='Menu tendina'!A$4,'5. Telecom euro'!O4/2,IF(Q4='Menu tendina'!A$3,'5. Telecom euro'!O4,IF(Q4='Menu tendina'!A$2,'5. Telecom euro'!N4,0))))</f>
        <v>2</v>
      </c>
    </row>
    <row r="5" spans="1:20" x14ac:dyDescent="0.25">
      <c r="A5" s="9" t="s">
        <v>7621</v>
      </c>
      <c r="B5" s="9" t="s">
        <v>4984</v>
      </c>
      <c r="C5" s="11">
        <v>1502</v>
      </c>
      <c r="D5" s="11" t="s">
        <v>5020</v>
      </c>
      <c r="E5" s="11">
        <v>1185</v>
      </c>
      <c r="F5" s="25">
        <v>2.5</v>
      </c>
      <c r="G5" s="11" t="s">
        <v>2495</v>
      </c>
      <c r="H5" s="161">
        <f t="shared" si="0"/>
        <v>38168</v>
      </c>
      <c r="I5" s="9" t="s">
        <v>2499</v>
      </c>
      <c r="J5" s="9"/>
      <c r="K5" s="9"/>
      <c r="L5" s="11" t="s">
        <v>0</v>
      </c>
      <c r="M5" s="252">
        <v>30</v>
      </c>
      <c r="N5" s="21">
        <v>2</v>
      </c>
      <c r="O5" s="21">
        <v>1.5</v>
      </c>
      <c r="Q5" s="11" t="s">
        <v>4167</v>
      </c>
      <c r="R5" s="11"/>
      <c r="T5" s="21">
        <f>IF(Q5='Menu tendina'!A$5,0,IF(Q5='Menu tendina'!A$4,'5. Telecom euro'!O5/2,IF(Q5='Menu tendina'!A$3,'5. Telecom euro'!O5,IF(Q5='Menu tendina'!A$2,'5. Telecom euro'!N5,0))))</f>
        <v>2</v>
      </c>
    </row>
    <row r="6" spans="1:20" x14ac:dyDescent="0.25">
      <c r="A6" s="9" t="s">
        <v>7621</v>
      </c>
      <c r="B6" s="9" t="s">
        <v>4984</v>
      </c>
      <c r="C6" s="11">
        <v>1503</v>
      </c>
      <c r="D6" s="11" t="s">
        <v>5021</v>
      </c>
      <c r="E6" s="11">
        <v>1186</v>
      </c>
      <c r="F6" s="25">
        <v>2.5</v>
      </c>
      <c r="G6" s="11" t="s">
        <v>2495</v>
      </c>
      <c r="H6" s="161">
        <f t="shared" si="0"/>
        <v>38168</v>
      </c>
      <c r="I6" s="9" t="s">
        <v>2500</v>
      </c>
      <c r="J6" s="9"/>
      <c r="K6" s="9"/>
      <c r="L6" s="11" t="s">
        <v>0</v>
      </c>
      <c r="M6" s="252">
        <v>30</v>
      </c>
      <c r="N6" s="21">
        <v>2</v>
      </c>
      <c r="O6" s="21">
        <v>1.5</v>
      </c>
      <c r="Q6" s="11" t="s">
        <v>4167</v>
      </c>
      <c r="R6" s="11"/>
      <c r="T6" s="21">
        <f>IF(Q6='Menu tendina'!A$5,0,IF(Q6='Menu tendina'!A$4,'5. Telecom euro'!O6/2,IF(Q6='Menu tendina'!A$3,'5. Telecom euro'!O6,IF(Q6='Menu tendina'!A$2,'5. Telecom euro'!N6,0))))</f>
        <v>2</v>
      </c>
    </row>
    <row r="7" spans="1:20" x14ac:dyDescent="0.25">
      <c r="A7" s="9" t="s">
        <v>7621</v>
      </c>
      <c r="B7" s="9" t="s">
        <v>4984</v>
      </c>
      <c r="C7" s="11">
        <v>1504</v>
      </c>
      <c r="D7" s="11" t="s">
        <v>5022</v>
      </c>
      <c r="E7" s="11">
        <v>1187</v>
      </c>
      <c r="F7" s="25">
        <v>2.5</v>
      </c>
      <c r="G7" s="11" t="s">
        <v>2495</v>
      </c>
      <c r="H7" s="161">
        <f t="shared" si="0"/>
        <v>38168</v>
      </c>
      <c r="I7" s="9" t="s">
        <v>2501</v>
      </c>
      <c r="J7" s="9"/>
      <c r="K7" s="9"/>
      <c r="L7" s="11" t="s">
        <v>0</v>
      </c>
      <c r="M7" s="252">
        <v>30</v>
      </c>
      <c r="N7" s="21">
        <v>2</v>
      </c>
      <c r="O7" s="21">
        <v>1.5</v>
      </c>
      <c r="Q7" s="11" t="s">
        <v>4167</v>
      </c>
      <c r="R7" s="11"/>
      <c r="T7" s="21">
        <f>IF(Q7='Menu tendina'!A$5,0,IF(Q7='Menu tendina'!A$4,'5. Telecom euro'!O7/2,IF(Q7='Menu tendina'!A$3,'5. Telecom euro'!O7,IF(Q7='Menu tendina'!A$2,'5. Telecom euro'!N7,0))))</f>
        <v>2</v>
      </c>
    </row>
    <row r="8" spans="1:20" x14ac:dyDescent="0.25">
      <c r="A8" s="9" t="s">
        <v>7621</v>
      </c>
      <c r="B8" s="9" t="s">
        <v>4984</v>
      </c>
      <c r="C8" s="11">
        <v>1505</v>
      </c>
      <c r="D8" s="11" t="s">
        <v>5023</v>
      </c>
      <c r="E8" s="11">
        <v>1188</v>
      </c>
      <c r="F8" s="25">
        <v>2.5</v>
      </c>
      <c r="G8" s="11" t="s">
        <v>2495</v>
      </c>
      <c r="H8" s="161">
        <f t="shared" si="0"/>
        <v>38168</v>
      </c>
      <c r="I8" s="9" t="s">
        <v>2502</v>
      </c>
      <c r="J8" s="9"/>
      <c r="K8" s="9"/>
      <c r="L8" s="11" t="s">
        <v>0</v>
      </c>
      <c r="M8" s="252">
        <v>30</v>
      </c>
      <c r="N8" s="21">
        <v>2</v>
      </c>
      <c r="O8" s="21">
        <v>1.5</v>
      </c>
      <c r="Q8" s="11" t="s">
        <v>4167</v>
      </c>
      <c r="R8" s="11"/>
      <c r="T8" s="21">
        <f>IF(Q8='Menu tendina'!A$5,0,IF(Q8='Menu tendina'!A$4,'5. Telecom euro'!O8/2,IF(Q8='Menu tendina'!A$3,'5. Telecom euro'!O8,IF(Q8='Menu tendina'!A$2,'5. Telecom euro'!N8,0))))</f>
        <v>2</v>
      </c>
    </row>
    <row r="9" spans="1:20" x14ac:dyDescent="0.25">
      <c r="A9" s="9" t="s">
        <v>7621</v>
      </c>
      <c r="B9" s="9" t="s">
        <v>4984</v>
      </c>
      <c r="C9" s="11">
        <v>1506</v>
      </c>
      <c r="D9" s="11" t="s">
        <v>5024</v>
      </c>
      <c r="E9" s="11">
        <v>1189</v>
      </c>
      <c r="F9" s="25">
        <v>2.5</v>
      </c>
      <c r="G9" s="11" t="s">
        <v>2495</v>
      </c>
      <c r="H9" s="161">
        <f t="shared" si="0"/>
        <v>38168</v>
      </c>
      <c r="I9" s="9" t="s">
        <v>2503</v>
      </c>
      <c r="J9" s="9"/>
      <c r="K9" s="9"/>
      <c r="L9" s="11" t="s">
        <v>0</v>
      </c>
      <c r="M9" s="252">
        <v>30</v>
      </c>
      <c r="N9" s="21">
        <v>2</v>
      </c>
      <c r="O9" s="21">
        <v>1.5</v>
      </c>
      <c r="Q9" s="11" t="s">
        <v>4167</v>
      </c>
      <c r="R9" s="11"/>
      <c r="T9" s="21">
        <f>IF(Q9='Menu tendina'!A$5,0,IF(Q9='Menu tendina'!A$4,'5. Telecom euro'!O9/2,IF(Q9='Menu tendina'!A$3,'5. Telecom euro'!O9,IF(Q9='Menu tendina'!A$2,'5. Telecom euro'!N9,0))))</f>
        <v>2</v>
      </c>
    </row>
    <row r="10" spans="1:20" x14ac:dyDescent="0.25">
      <c r="A10" s="9" t="s">
        <v>7621</v>
      </c>
      <c r="B10" s="9" t="s">
        <v>4984</v>
      </c>
      <c r="C10" s="11">
        <v>1507</v>
      </c>
      <c r="D10" s="11" t="s">
        <v>5028</v>
      </c>
      <c r="E10" s="11">
        <v>1190</v>
      </c>
      <c r="F10" s="25">
        <v>2.5</v>
      </c>
      <c r="G10" s="11" t="s">
        <v>2495</v>
      </c>
      <c r="H10" s="161">
        <f t="shared" si="0"/>
        <v>38168</v>
      </c>
      <c r="I10" s="9" t="s">
        <v>2504</v>
      </c>
      <c r="J10" s="9"/>
      <c r="K10" s="9"/>
      <c r="L10" s="11" t="s">
        <v>0</v>
      </c>
      <c r="M10" s="252">
        <v>30</v>
      </c>
      <c r="N10" s="21">
        <v>2</v>
      </c>
      <c r="O10" s="21">
        <v>1.5</v>
      </c>
      <c r="Q10" s="11" t="s">
        <v>4167</v>
      </c>
      <c r="R10" s="11"/>
      <c r="T10" s="21">
        <f>IF(Q10='Menu tendina'!A$5,0,IF(Q10='Menu tendina'!A$4,'5. Telecom euro'!O10/2,IF(Q10='Menu tendina'!A$3,'5. Telecom euro'!O10,IF(Q10='Menu tendina'!A$2,'5. Telecom euro'!N10,0))))</f>
        <v>2</v>
      </c>
    </row>
    <row r="11" spans="1:20" x14ac:dyDescent="0.25">
      <c r="A11" s="9" t="s">
        <v>7621</v>
      </c>
      <c r="B11" s="9" t="s">
        <v>4984</v>
      </c>
      <c r="C11" s="11">
        <v>1508</v>
      </c>
      <c r="D11" s="11" t="s">
        <v>5027</v>
      </c>
      <c r="E11" s="11">
        <v>1191</v>
      </c>
      <c r="F11" s="25">
        <v>2.5</v>
      </c>
      <c r="G11" s="11" t="s">
        <v>2495</v>
      </c>
      <c r="H11" s="161">
        <f t="shared" si="0"/>
        <v>38168</v>
      </c>
      <c r="I11" s="9" t="s">
        <v>2505</v>
      </c>
      <c r="J11" s="9"/>
      <c r="K11" s="9"/>
      <c r="L11" s="11" t="s">
        <v>0</v>
      </c>
      <c r="M11" s="252">
        <v>30</v>
      </c>
      <c r="N11" s="21">
        <v>2</v>
      </c>
      <c r="O11" s="21">
        <v>1.5</v>
      </c>
      <c r="Q11" s="11" t="s">
        <v>4167</v>
      </c>
      <c r="R11" s="11"/>
      <c r="T11" s="21">
        <f>IF(Q11='Menu tendina'!A$5,0,IF(Q11='Menu tendina'!A$4,'5. Telecom euro'!O11/2,IF(Q11='Menu tendina'!A$3,'5. Telecom euro'!O11,IF(Q11='Menu tendina'!A$2,'5. Telecom euro'!N11,0))))</f>
        <v>2</v>
      </c>
    </row>
    <row r="12" spans="1:20" x14ac:dyDescent="0.25">
      <c r="A12" s="9" t="s">
        <v>7621</v>
      </c>
      <c r="B12" s="9" t="s">
        <v>4984</v>
      </c>
      <c r="C12" s="11">
        <v>1509</v>
      </c>
      <c r="D12" s="11" t="s">
        <v>5026</v>
      </c>
      <c r="E12" s="11">
        <v>1192</v>
      </c>
      <c r="F12" s="25">
        <v>2.5</v>
      </c>
      <c r="G12" s="11" t="s">
        <v>2495</v>
      </c>
      <c r="H12" s="161">
        <f t="shared" si="0"/>
        <v>38168</v>
      </c>
      <c r="I12" s="9" t="s">
        <v>2506</v>
      </c>
      <c r="J12" s="9"/>
      <c r="K12" s="9"/>
      <c r="L12" s="11" t="s">
        <v>0</v>
      </c>
      <c r="M12" s="252">
        <v>30</v>
      </c>
      <c r="N12" s="21">
        <v>2</v>
      </c>
      <c r="O12" s="21">
        <v>1.5</v>
      </c>
      <c r="Q12" s="11" t="s">
        <v>4167</v>
      </c>
      <c r="R12" s="11"/>
      <c r="T12" s="21">
        <f>IF(Q12='Menu tendina'!A$5,0,IF(Q12='Menu tendina'!A$4,'5. Telecom euro'!O12/2,IF(Q12='Menu tendina'!A$3,'5. Telecom euro'!O12,IF(Q12='Menu tendina'!A$2,'5. Telecom euro'!N12,0))))</f>
        <v>2</v>
      </c>
    </row>
    <row r="13" spans="1:20" x14ac:dyDescent="0.25">
      <c r="A13" s="9" t="s">
        <v>7621</v>
      </c>
      <c r="B13" s="9" t="s">
        <v>4984</v>
      </c>
      <c r="C13" s="11">
        <v>1510</v>
      </c>
      <c r="D13" s="11" t="s">
        <v>5025</v>
      </c>
      <c r="E13" s="11">
        <v>1193</v>
      </c>
      <c r="F13" s="25">
        <v>2.5</v>
      </c>
      <c r="G13" s="11" t="s">
        <v>2495</v>
      </c>
      <c r="H13" s="161">
        <f t="shared" si="0"/>
        <v>38168</v>
      </c>
      <c r="I13" s="9" t="s">
        <v>2507</v>
      </c>
      <c r="J13" s="9"/>
      <c r="K13" s="9"/>
      <c r="L13" s="11" t="s">
        <v>0</v>
      </c>
      <c r="M13" s="252">
        <v>30</v>
      </c>
      <c r="N13" s="21">
        <v>2</v>
      </c>
      <c r="O13" s="21">
        <v>1.5</v>
      </c>
      <c r="Q13" s="11" t="s">
        <v>4167</v>
      </c>
      <c r="R13" s="11"/>
      <c r="T13" s="21">
        <f>IF(Q13='Menu tendina'!A$5,0,IF(Q13='Menu tendina'!A$4,'5. Telecom euro'!O13/2,IF(Q13='Menu tendina'!A$3,'5. Telecom euro'!O13,IF(Q13='Menu tendina'!A$2,'5. Telecom euro'!N13,0))))</f>
        <v>2</v>
      </c>
    </row>
    <row r="14" spans="1:20" x14ac:dyDescent="0.25">
      <c r="A14" s="9" t="s">
        <v>7621</v>
      </c>
      <c r="B14" s="9" t="s">
        <v>4984</v>
      </c>
      <c r="C14" s="11">
        <v>1511</v>
      </c>
      <c r="D14" s="11" t="s">
        <v>5005</v>
      </c>
      <c r="E14" s="11">
        <v>1089</v>
      </c>
      <c r="F14" s="25">
        <v>2.5</v>
      </c>
      <c r="G14" s="11" t="s">
        <v>2495</v>
      </c>
      <c r="H14" s="161">
        <f t="shared" si="0"/>
        <v>38168</v>
      </c>
      <c r="I14" s="9" t="s">
        <v>2508</v>
      </c>
      <c r="J14" s="9"/>
      <c r="K14" s="9"/>
      <c r="L14" s="11" t="s">
        <v>0</v>
      </c>
      <c r="M14" s="252">
        <v>30</v>
      </c>
      <c r="N14" s="21">
        <v>2</v>
      </c>
      <c r="O14" s="21">
        <v>1.5</v>
      </c>
      <c r="Q14" s="11" t="s">
        <v>4167</v>
      </c>
      <c r="R14" s="11"/>
      <c r="T14" s="21">
        <f>IF(Q14='Menu tendina'!A$5,0,IF(Q14='Menu tendina'!A$4,'5. Telecom euro'!O14/2,IF(Q14='Menu tendina'!A$3,'5. Telecom euro'!O14,IF(Q14='Menu tendina'!A$2,'5. Telecom euro'!N14,0))))</f>
        <v>2</v>
      </c>
    </row>
    <row r="15" spans="1:20" x14ac:dyDescent="0.25">
      <c r="A15" s="9" t="s">
        <v>7621</v>
      </c>
      <c r="B15" s="9" t="s">
        <v>4984</v>
      </c>
      <c r="C15" s="11">
        <v>1512</v>
      </c>
      <c r="D15" s="11" t="s">
        <v>5006</v>
      </c>
      <c r="E15" s="11">
        <v>1090</v>
      </c>
      <c r="F15" s="25">
        <v>2.5</v>
      </c>
      <c r="G15" s="11" t="s">
        <v>2495</v>
      </c>
      <c r="H15" s="161">
        <f t="shared" si="0"/>
        <v>38168</v>
      </c>
      <c r="I15" s="9" t="s">
        <v>2509</v>
      </c>
      <c r="J15" s="9"/>
      <c r="K15" s="9"/>
      <c r="L15" s="11" t="s">
        <v>0</v>
      </c>
      <c r="M15" s="252">
        <v>30</v>
      </c>
      <c r="N15" s="21">
        <v>2</v>
      </c>
      <c r="O15" s="21">
        <v>1.5</v>
      </c>
      <c r="Q15" s="11" t="s">
        <v>4167</v>
      </c>
      <c r="R15" s="11"/>
      <c r="T15" s="21">
        <f>IF(Q15='Menu tendina'!A$5,0,IF(Q15='Menu tendina'!A$4,'5. Telecom euro'!O15/2,IF(Q15='Menu tendina'!A$3,'5. Telecom euro'!O15,IF(Q15='Menu tendina'!A$2,'5. Telecom euro'!N15,0))))</f>
        <v>2</v>
      </c>
    </row>
    <row r="16" spans="1:20" x14ac:dyDescent="0.25">
      <c r="A16" s="9" t="s">
        <v>7621</v>
      </c>
      <c r="B16" s="9" t="s">
        <v>4984</v>
      </c>
      <c r="C16" s="11">
        <v>1513</v>
      </c>
      <c r="D16" s="11">
        <v>3511</v>
      </c>
      <c r="E16" s="11">
        <v>1098</v>
      </c>
      <c r="F16" s="25">
        <v>0.5</v>
      </c>
      <c r="G16" s="11" t="s">
        <v>2495</v>
      </c>
      <c r="H16" s="161">
        <f t="shared" si="0"/>
        <v>38168</v>
      </c>
      <c r="I16" s="9" t="s">
        <v>2510</v>
      </c>
      <c r="J16" s="9"/>
      <c r="K16" s="9"/>
      <c r="L16" s="11" t="s">
        <v>0</v>
      </c>
      <c r="M16" s="252">
        <v>20</v>
      </c>
      <c r="N16" s="21">
        <v>2</v>
      </c>
      <c r="O16" s="21">
        <v>1.4</v>
      </c>
      <c r="Q16" s="11" t="s">
        <v>4167</v>
      </c>
      <c r="R16" s="11"/>
      <c r="T16" s="21">
        <f>IF(Q16='Menu tendina'!A$5,0,IF(Q16='Menu tendina'!A$4,'5. Telecom euro'!O16/2,IF(Q16='Menu tendina'!A$3,'5. Telecom euro'!O16,IF(Q16='Menu tendina'!A$2,'5. Telecom euro'!N16,0))))</f>
        <v>2</v>
      </c>
    </row>
    <row r="17" spans="1:20" x14ac:dyDescent="0.25">
      <c r="A17" s="9" t="s">
        <v>7621</v>
      </c>
      <c r="B17" s="9" t="s">
        <v>4984</v>
      </c>
      <c r="C17" s="11">
        <v>1514</v>
      </c>
      <c r="D17" s="11" t="s">
        <v>5008</v>
      </c>
      <c r="E17" s="11">
        <v>1230</v>
      </c>
      <c r="F17" s="25">
        <v>5</v>
      </c>
      <c r="G17" s="11" t="s">
        <v>2495</v>
      </c>
      <c r="H17" s="161">
        <f t="shared" si="0"/>
        <v>38168</v>
      </c>
      <c r="I17" s="9" t="s">
        <v>2511</v>
      </c>
      <c r="J17" s="9"/>
      <c r="K17" s="9"/>
      <c r="L17" s="11" t="s">
        <v>0</v>
      </c>
      <c r="M17" s="252">
        <v>25</v>
      </c>
      <c r="N17" s="21">
        <v>2</v>
      </c>
      <c r="O17" s="21">
        <v>1.4</v>
      </c>
      <c r="Q17" s="11" t="s">
        <v>4167</v>
      </c>
      <c r="R17" s="11"/>
      <c r="T17" s="21">
        <f>IF(Q17='Menu tendina'!A$5,0,IF(Q17='Menu tendina'!A$4,'5. Telecom euro'!O17/2,IF(Q17='Menu tendina'!A$3,'5. Telecom euro'!O17,IF(Q17='Menu tendina'!A$2,'5. Telecom euro'!N17,0))))</f>
        <v>2</v>
      </c>
    </row>
    <row r="18" spans="1:20" x14ac:dyDescent="0.25">
      <c r="A18" s="9" t="s">
        <v>7621</v>
      </c>
      <c r="B18" s="9" t="s">
        <v>4984</v>
      </c>
      <c r="C18" s="11">
        <v>1515</v>
      </c>
      <c r="D18" s="11" t="s">
        <v>5034</v>
      </c>
      <c r="E18" s="11">
        <v>1173</v>
      </c>
      <c r="F18" s="25">
        <v>1</v>
      </c>
      <c r="G18" s="11" t="s">
        <v>2495</v>
      </c>
      <c r="H18" s="161">
        <f t="shared" si="0"/>
        <v>38168</v>
      </c>
      <c r="I18" s="9" t="s">
        <v>2513</v>
      </c>
      <c r="J18" s="9"/>
      <c r="K18" s="9"/>
      <c r="L18" s="11" t="s">
        <v>0</v>
      </c>
      <c r="M18" s="252">
        <v>30</v>
      </c>
      <c r="N18" s="21">
        <v>2</v>
      </c>
      <c r="O18" s="21">
        <v>1.4</v>
      </c>
      <c r="Q18" s="11" t="s">
        <v>4167</v>
      </c>
      <c r="R18" s="11"/>
      <c r="T18" s="21">
        <f>IF(Q18='Menu tendina'!A$5,0,IF(Q18='Menu tendina'!A$4,'5. Telecom euro'!O18/2,IF(Q18='Menu tendina'!A$3,'5. Telecom euro'!O18,IF(Q18='Menu tendina'!A$2,'5. Telecom euro'!N18,0))))</f>
        <v>2</v>
      </c>
    </row>
    <row r="19" spans="1:20" x14ac:dyDescent="0.25">
      <c r="A19" s="9" t="s">
        <v>7621</v>
      </c>
      <c r="B19" s="9" t="s">
        <v>4984</v>
      </c>
      <c r="C19" s="11">
        <v>1516</v>
      </c>
      <c r="D19" s="11" t="s">
        <v>5033</v>
      </c>
      <c r="E19" s="11">
        <v>1174</v>
      </c>
      <c r="F19" s="25">
        <v>1</v>
      </c>
      <c r="G19" s="11" t="s">
        <v>2495</v>
      </c>
      <c r="H19" s="161">
        <f t="shared" si="0"/>
        <v>38168</v>
      </c>
      <c r="I19" s="9" t="s">
        <v>2514</v>
      </c>
      <c r="J19" s="9"/>
      <c r="K19" s="9"/>
      <c r="L19" s="11" t="s">
        <v>0</v>
      </c>
      <c r="M19" s="252">
        <v>30</v>
      </c>
      <c r="N19" s="21">
        <v>2</v>
      </c>
      <c r="O19" s="21">
        <v>1.4</v>
      </c>
      <c r="Q19" s="11" t="s">
        <v>4167</v>
      </c>
      <c r="R19" s="11"/>
      <c r="T19" s="21">
        <f>IF(Q19='Menu tendina'!A$5,0,IF(Q19='Menu tendina'!A$4,'5. Telecom euro'!O19/2,IF(Q19='Menu tendina'!A$3,'5. Telecom euro'!O19,IF(Q19='Menu tendina'!A$2,'5. Telecom euro'!N19,0))))</f>
        <v>2</v>
      </c>
    </row>
    <row r="20" spans="1:20" x14ac:dyDescent="0.25">
      <c r="A20" s="9" t="s">
        <v>7621</v>
      </c>
      <c r="B20" s="9" t="s">
        <v>4984</v>
      </c>
      <c r="C20" s="11">
        <v>1517</v>
      </c>
      <c r="D20" s="11" t="s">
        <v>4996</v>
      </c>
      <c r="E20" s="11">
        <v>871</v>
      </c>
      <c r="F20" s="25">
        <v>5</v>
      </c>
      <c r="G20" s="11" t="s">
        <v>2495</v>
      </c>
      <c r="H20" s="161">
        <f t="shared" si="0"/>
        <v>38168</v>
      </c>
      <c r="I20" s="9" t="s">
        <v>2515</v>
      </c>
      <c r="J20" s="9"/>
      <c r="K20" s="9"/>
      <c r="L20" s="11" t="s">
        <v>0</v>
      </c>
      <c r="M20" s="252">
        <v>333</v>
      </c>
      <c r="N20" s="21">
        <v>1.6</v>
      </c>
      <c r="O20" s="21">
        <v>0.6</v>
      </c>
      <c r="Q20" s="11" t="s">
        <v>4167</v>
      </c>
      <c r="R20" s="11"/>
      <c r="T20" s="21">
        <f>IF(Q20='Menu tendina'!A$5,0,IF(Q20='Menu tendina'!A$4,'5. Telecom euro'!O20/2,IF(Q20='Menu tendina'!A$3,'5. Telecom euro'!O20,IF(Q20='Menu tendina'!A$2,'5. Telecom euro'!N20,0))))</f>
        <v>1.6</v>
      </c>
    </row>
    <row r="21" spans="1:20" x14ac:dyDescent="0.25">
      <c r="A21" s="9" t="s">
        <v>7621</v>
      </c>
      <c r="B21" s="9" t="s">
        <v>4984</v>
      </c>
      <c r="C21" s="11">
        <v>1518</v>
      </c>
      <c r="D21" s="11" t="s">
        <v>4995</v>
      </c>
      <c r="E21" s="11">
        <v>870</v>
      </c>
      <c r="F21" s="25">
        <v>5</v>
      </c>
      <c r="G21" s="11" t="s">
        <v>2495</v>
      </c>
      <c r="H21" s="161">
        <f t="shared" si="0"/>
        <v>38168</v>
      </c>
      <c r="I21" s="9" t="s">
        <v>2516</v>
      </c>
      <c r="J21" s="9"/>
      <c r="K21" s="9"/>
      <c r="L21" s="11" t="s">
        <v>0</v>
      </c>
      <c r="M21" s="252">
        <v>463</v>
      </c>
      <c r="N21" s="21">
        <v>1.6</v>
      </c>
      <c r="O21" s="21">
        <v>0.6</v>
      </c>
      <c r="Q21" s="11" t="s">
        <v>4167</v>
      </c>
      <c r="R21" s="11"/>
      <c r="T21" s="21">
        <f>IF(Q21='Menu tendina'!A$5,0,IF(Q21='Menu tendina'!A$4,'5. Telecom euro'!O21/2,IF(Q21='Menu tendina'!A$3,'5. Telecom euro'!O21,IF(Q21='Menu tendina'!A$2,'5. Telecom euro'!N21,0))))</f>
        <v>1.6</v>
      </c>
    </row>
    <row r="22" spans="1:20" x14ac:dyDescent="0.25">
      <c r="A22" s="9" t="s">
        <v>7621</v>
      </c>
      <c r="B22" s="9" t="s">
        <v>4984</v>
      </c>
      <c r="C22" s="11">
        <v>1519</v>
      </c>
      <c r="D22" s="11" t="s">
        <v>5032</v>
      </c>
      <c r="E22" s="11">
        <v>1175</v>
      </c>
      <c r="F22" s="25">
        <v>2.5</v>
      </c>
      <c r="G22" s="11" t="s">
        <v>2495</v>
      </c>
      <c r="H22" s="161">
        <f t="shared" si="0"/>
        <v>38168</v>
      </c>
      <c r="I22" s="9" t="s">
        <v>2517</v>
      </c>
      <c r="J22" s="9"/>
      <c r="K22" s="9"/>
      <c r="L22" s="11" t="s">
        <v>0</v>
      </c>
      <c r="M22" s="252">
        <v>268</v>
      </c>
      <c r="N22" s="21">
        <v>1.4</v>
      </c>
      <c r="O22" s="21">
        <v>0.6</v>
      </c>
      <c r="Q22" s="11" t="s">
        <v>4167</v>
      </c>
      <c r="R22" s="11"/>
      <c r="T22" s="21">
        <f>IF(Q22='Menu tendina'!A$5,0,IF(Q22='Menu tendina'!A$4,'5. Telecom euro'!O22/2,IF(Q22='Menu tendina'!A$3,'5. Telecom euro'!O22,IF(Q22='Menu tendina'!A$2,'5. Telecom euro'!N22,0))))</f>
        <v>1.4</v>
      </c>
    </row>
    <row r="23" spans="1:20" x14ac:dyDescent="0.25">
      <c r="A23" s="9" t="s">
        <v>7621</v>
      </c>
      <c r="B23" s="9" t="s">
        <v>4984</v>
      </c>
      <c r="C23" s="11">
        <v>1520</v>
      </c>
      <c r="D23" s="11" t="s">
        <v>4999</v>
      </c>
      <c r="E23" s="11">
        <v>1080</v>
      </c>
      <c r="F23" s="25">
        <v>5</v>
      </c>
      <c r="G23" s="11" t="s">
        <v>2495</v>
      </c>
      <c r="H23" s="161">
        <f t="shared" si="0"/>
        <v>38168</v>
      </c>
      <c r="I23" s="9" t="s">
        <v>2518</v>
      </c>
      <c r="J23" s="9"/>
      <c r="K23" s="9"/>
      <c r="L23" s="11" t="s">
        <v>0</v>
      </c>
      <c r="M23" s="252">
        <v>1005</v>
      </c>
      <c r="N23" s="21">
        <v>1.2</v>
      </c>
      <c r="O23" s="21">
        <v>0.3</v>
      </c>
      <c r="Q23" s="11" t="s">
        <v>4167</v>
      </c>
      <c r="R23" s="11"/>
      <c r="T23" s="21">
        <f>IF(Q23='Menu tendina'!A$5,0,IF(Q23='Menu tendina'!A$4,'5. Telecom euro'!O23/2,IF(Q23='Menu tendina'!A$3,'5. Telecom euro'!O23,IF(Q23='Menu tendina'!A$2,'5. Telecom euro'!N23,0))))</f>
        <v>1.2</v>
      </c>
    </row>
    <row r="24" spans="1:20" x14ac:dyDescent="0.25">
      <c r="A24" s="9" t="s">
        <v>7621</v>
      </c>
      <c r="B24" s="9" t="s">
        <v>4984</v>
      </c>
      <c r="C24" s="11">
        <v>1521</v>
      </c>
      <c r="D24" s="11" t="s">
        <v>5000</v>
      </c>
      <c r="E24" s="11">
        <v>1081</v>
      </c>
      <c r="F24" s="25">
        <v>5</v>
      </c>
      <c r="G24" s="11" t="s">
        <v>2495</v>
      </c>
      <c r="H24" s="161">
        <f t="shared" si="0"/>
        <v>38168</v>
      </c>
      <c r="I24" s="9" t="s">
        <v>2519</v>
      </c>
      <c r="J24" s="9"/>
      <c r="K24" s="9"/>
      <c r="L24" s="11" t="s">
        <v>0</v>
      </c>
      <c r="M24" s="252">
        <v>2505</v>
      </c>
      <c r="N24" s="21">
        <v>1.2</v>
      </c>
      <c r="O24" s="21">
        <v>0.3</v>
      </c>
      <c r="Q24" s="11" t="s">
        <v>4167</v>
      </c>
      <c r="R24" s="11"/>
      <c r="T24" s="21">
        <f>IF(Q24='Menu tendina'!A$5,0,IF(Q24='Menu tendina'!A$4,'5. Telecom euro'!O24/2,IF(Q24='Menu tendina'!A$3,'5. Telecom euro'!O24,IF(Q24='Menu tendina'!A$2,'5. Telecom euro'!N24,0))))</f>
        <v>1.2</v>
      </c>
    </row>
    <row r="25" spans="1:20" x14ac:dyDescent="0.25">
      <c r="A25" s="9" t="s">
        <v>7621</v>
      </c>
      <c r="B25" s="9" t="s">
        <v>4984</v>
      </c>
      <c r="C25" s="11">
        <v>1522</v>
      </c>
      <c r="D25" s="11" t="s">
        <v>5011</v>
      </c>
      <c r="E25" s="11">
        <v>1197</v>
      </c>
      <c r="F25" s="25">
        <v>1</v>
      </c>
      <c r="G25" s="11" t="s">
        <v>2495</v>
      </c>
      <c r="H25" s="161">
        <f t="shared" si="0"/>
        <v>38168</v>
      </c>
      <c r="I25" s="9" t="s">
        <v>2520</v>
      </c>
      <c r="J25" s="9"/>
      <c r="K25" s="9"/>
      <c r="L25" s="11" t="s">
        <v>0</v>
      </c>
      <c r="M25" s="252">
        <v>30</v>
      </c>
      <c r="N25" s="21">
        <v>1.5</v>
      </c>
      <c r="O25" s="21">
        <v>1.1000000000000001</v>
      </c>
      <c r="Q25" s="11" t="s">
        <v>4167</v>
      </c>
      <c r="R25" s="11"/>
      <c r="T25" s="21">
        <f>IF(Q25='Menu tendina'!A$5,0,IF(Q25='Menu tendina'!A$4,'5. Telecom euro'!O25/2,IF(Q25='Menu tendina'!A$3,'5. Telecom euro'!O25,IF(Q25='Menu tendina'!A$2,'5. Telecom euro'!N25,0))))</f>
        <v>1.5</v>
      </c>
    </row>
    <row r="26" spans="1:20" x14ac:dyDescent="0.25">
      <c r="A26" s="9" t="s">
        <v>7621</v>
      </c>
      <c r="B26" s="9" t="s">
        <v>4984</v>
      </c>
      <c r="C26" s="11">
        <v>1523</v>
      </c>
      <c r="D26" s="11" t="s">
        <v>5012</v>
      </c>
      <c r="E26" s="11">
        <v>1198</v>
      </c>
      <c r="F26" s="25">
        <v>2.5</v>
      </c>
      <c r="G26" s="11" t="s">
        <v>2495</v>
      </c>
      <c r="H26" s="161">
        <f t="shared" si="0"/>
        <v>38168</v>
      </c>
      <c r="I26" s="9" t="s">
        <v>2520</v>
      </c>
      <c r="J26" s="9"/>
      <c r="K26" s="9"/>
      <c r="L26" s="11" t="s">
        <v>0</v>
      </c>
      <c r="M26" s="252">
        <v>20</v>
      </c>
      <c r="N26" s="21">
        <v>2</v>
      </c>
      <c r="O26" s="21">
        <v>1.4</v>
      </c>
      <c r="Q26" s="11" t="s">
        <v>4167</v>
      </c>
      <c r="R26" s="11"/>
      <c r="T26" s="21">
        <f>IF(Q26='Menu tendina'!A$5,0,IF(Q26='Menu tendina'!A$4,'5. Telecom euro'!O26/2,IF(Q26='Menu tendina'!A$3,'5. Telecom euro'!O26,IF(Q26='Menu tendina'!A$2,'5. Telecom euro'!N26,0))))</f>
        <v>2</v>
      </c>
    </row>
    <row r="27" spans="1:20" x14ac:dyDescent="0.25">
      <c r="A27" s="9" t="s">
        <v>7621</v>
      </c>
      <c r="B27" s="9" t="s">
        <v>4984</v>
      </c>
      <c r="C27" s="11">
        <v>1524</v>
      </c>
      <c r="D27" s="11" t="s">
        <v>5001</v>
      </c>
      <c r="E27" s="11">
        <v>1176</v>
      </c>
      <c r="F27" s="25">
        <v>2.5</v>
      </c>
      <c r="G27" s="11" t="s">
        <v>2495</v>
      </c>
      <c r="H27" s="161">
        <f t="shared" si="0"/>
        <v>38168</v>
      </c>
      <c r="I27" s="9" t="s">
        <v>2522</v>
      </c>
      <c r="J27" s="9"/>
      <c r="K27" s="9"/>
      <c r="L27" s="11" t="s">
        <v>0</v>
      </c>
      <c r="M27" s="252">
        <v>268</v>
      </c>
      <c r="N27" s="21">
        <v>1.3</v>
      </c>
      <c r="O27" s="21">
        <v>0.6</v>
      </c>
      <c r="Q27" s="11" t="s">
        <v>4167</v>
      </c>
      <c r="R27" s="11"/>
      <c r="T27" s="21">
        <f>IF(Q27='Menu tendina'!A$5,0,IF(Q27='Menu tendina'!A$4,'5. Telecom euro'!O27/2,IF(Q27='Menu tendina'!A$3,'5. Telecom euro'!O27,IF(Q27='Menu tendina'!A$2,'5. Telecom euro'!N27,0))))</f>
        <v>1.3</v>
      </c>
    </row>
    <row r="28" spans="1:20" x14ac:dyDescent="0.25">
      <c r="A28" s="9" t="s">
        <v>7621</v>
      </c>
      <c r="B28" s="9" t="s">
        <v>4984</v>
      </c>
      <c r="C28" s="11">
        <v>1525</v>
      </c>
      <c r="D28" s="11" t="s">
        <v>4997</v>
      </c>
      <c r="E28" s="11">
        <v>1119</v>
      </c>
      <c r="F28" s="25">
        <v>2.5</v>
      </c>
      <c r="G28" s="11" t="s">
        <v>2495</v>
      </c>
      <c r="H28" s="161">
        <f t="shared" si="0"/>
        <v>38168</v>
      </c>
      <c r="I28" s="9" t="s">
        <v>2523</v>
      </c>
      <c r="J28" s="9"/>
      <c r="K28" s="9"/>
      <c r="L28" s="11" t="s">
        <v>0</v>
      </c>
      <c r="M28" s="252">
        <v>2023</v>
      </c>
      <c r="N28" s="21">
        <v>1.2</v>
      </c>
      <c r="O28" s="21">
        <v>0.3</v>
      </c>
      <c r="Q28" s="11" t="s">
        <v>4167</v>
      </c>
      <c r="R28" s="11"/>
      <c r="T28" s="21">
        <f>IF(Q28='Menu tendina'!A$5,0,IF(Q28='Menu tendina'!A$4,'5. Telecom euro'!O28/2,IF(Q28='Menu tendina'!A$3,'5. Telecom euro'!O28,IF(Q28='Menu tendina'!A$2,'5. Telecom euro'!N28,0))))</f>
        <v>1.2</v>
      </c>
    </row>
    <row r="29" spans="1:20" x14ac:dyDescent="0.25">
      <c r="A29" s="9" t="s">
        <v>7621</v>
      </c>
      <c r="B29" s="9" t="s">
        <v>4984</v>
      </c>
      <c r="C29" s="11">
        <v>1526</v>
      </c>
      <c r="D29" s="11" t="s">
        <v>4998</v>
      </c>
      <c r="E29" s="11">
        <v>1120</v>
      </c>
      <c r="F29" s="25">
        <v>2.5</v>
      </c>
      <c r="G29" s="11" t="s">
        <v>2495</v>
      </c>
      <c r="H29" s="161">
        <f t="shared" si="0"/>
        <v>38168</v>
      </c>
      <c r="I29" s="9" t="s">
        <v>2524</v>
      </c>
      <c r="J29" s="9"/>
      <c r="K29" s="9"/>
      <c r="L29" s="11" t="s">
        <v>0</v>
      </c>
      <c r="M29" s="252">
        <v>2023</v>
      </c>
      <c r="N29" s="21">
        <v>1.2</v>
      </c>
      <c r="O29" s="21">
        <v>0.3</v>
      </c>
      <c r="Q29" s="11" t="s">
        <v>4167</v>
      </c>
      <c r="R29" s="11"/>
      <c r="T29" s="21">
        <f>IF(Q29='Menu tendina'!A$5,0,IF(Q29='Menu tendina'!A$4,'5. Telecom euro'!O29/2,IF(Q29='Menu tendina'!A$3,'5. Telecom euro'!O29,IF(Q29='Menu tendina'!A$2,'5. Telecom euro'!N29,0))))</f>
        <v>1.2</v>
      </c>
    </row>
    <row r="30" spans="1:20" x14ac:dyDescent="0.25">
      <c r="A30" s="9" t="s">
        <v>7621</v>
      </c>
      <c r="B30" s="9" t="s">
        <v>4984</v>
      </c>
      <c r="C30" s="11">
        <v>1527</v>
      </c>
      <c r="D30" s="11" t="s">
        <v>4985</v>
      </c>
      <c r="E30" s="11">
        <v>1103</v>
      </c>
      <c r="F30" s="25">
        <v>2.5</v>
      </c>
      <c r="G30" s="11" t="s">
        <v>2495</v>
      </c>
      <c r="H30" s="161">
        <f t="shared" si="0"/>
        <v>38168</v>
      </c>
      <c r="I30" s="9" t="s">
        <v>2525</v>
      </c>
      <c r="J30" s="9"/>
      <c r="K30" s="9"/>
      <c r="L30" s="11" t="s">
        <v>0</v>
      </c>
      <c r="M30" s="252">
        <v>2023</v>
      </c>
      <c r="N30" s="21">
        <v>2</v>
      </c>
      <c r="O30" s="21">
        <v>0.3</v>
      </c>
      <c r="Q30" s="11" t="s">
        <v>4167</v>
      </c>
      <c r="R30" s="11"/>
      <c r="T30" s="21">
        <f>IF(Q30='Menu tendina'!A$5,0,IF(Q30='Menu tendina'!A$4,'5. Telecom euro'!O30/2,IF(Q30='Menu tendina'!A$3,'5. Telecom euro'!O30,IF(Q30='Menu tendina'!A$2,'5. Telecom euro'!N30,0))))</f>
        <v>2</v>
      </c>
    </row>
    <row r="31" spans="1:20" x14ac:dyDescent="0.25">
      <c r="A31" s="9" t="s">
        <v>7621</v>
      </c>
      <c r="B31" s="9" t="s">
        <v>4984</v>
      </c>
      <c r="C31" s="11">
        <v>1528</v>
      </c>
      <c r="D31" s="11" t="s">
        <v>4986</v>
      </c>
      <c r="E31" s="11">
        <v>1104</v>
      </c>
      <c r="F31" s="25">
        <v>2.5</v>
      </c>
      <c r="G31" s="11" t="s">
        <v>2495</v>
      </c>
      <c r="H31" s="161">
        <f t="shared" si="0"/>
        <v>38168</v>
      </c>
      <c r="I31" s="9" t="s">
        <v>2526</v>
      </c>
      <c r="J31" s="9"/>
      <c r="K31" s="9"/>
      <c r="L31" s="11" t="s">
        <v>0</v>
      </c>
      <c r="M31" s="252">
        <v>2475</v>
      </c>
      <c r="N31" s="21">
        <v>2</v>
      </c>
      <c r="O31" s="21">
        <v>0.3</v>
      </c>
      <c r="Q31" s="11" t="s">
        <v>4167</v>
      </c>
      <c r="R31" s="11"/>
      <c r="T31" s="21">
        <f>IF(Q31='Menu tendina'!A$5,0,IF(Q31='Menu tendina'!A$4,'5. Telecom euro'!O31/2,IF(Q31='Menu tendina'!A$3,'5. Telecom euro'!O31,IF(Q31='Menu tendina'!A$2,'5. Telecom euro'!N31,0))))</f>
        <v>2</v>
      </c>
    </row>
    <row r="32" spans="1:20" x14ac:dyDescent="0.25">
      <c r="A32" s="9" t="s">
        <v>7621</v>
      </c>
      <c r="B32" s="9" t="s">
        <v>4984</v>
      </c>
      <c r="C32" s="11">
        <v>1529</v>
      </c>
      <c r="D32" s="11" t="s">
        <v>4988</v>
      </c>
      <c r="E32" s="11">
        <v>1106</v>
      </c>
      <c r="F32" s="25">
        <v>5</v>
      </c>
      <c r="G32" s="11" t="s">
        <v>2495</v>
      </c>
      <c r="H32" s="161">
        <f t="shared" si="0"/>
        <v>38168</v>
      </c>
      <c r="I32" s="9" t="s">
        <v>2527</v>
      </c>
      <c r="J32" s="9"/>
      <c r="K32" s="9"/>
      <c r="L32" s="11" t="s">
        <v>0</v>
      </c>
      <c r="M32" s="252">
        <v>2005</v>
      </c>
      <c r="N32" s="21">
        <v>2</v>
      </c>
      <c r="O32" s="21">
        <v>0.3</v>
      </c>
      <c r="Q32" s="11" t="s">
        <v>4167</v>
      </c>
      <c r="R32" s="11"/>
      <c r="T32" s="21">
        <f>IF(Q32='Menu tendina'!A$5,0,IF(Q32='Menu tendina'!A$4,'5. Telecom euro'!O32/2,IF(Q32='Menu tendina'!A$3,'5. Telecom euro'!O32,IF(Q32='Menu tendina'!A$2,'5. Telecom euro'!N32,0))))</f>
        <v>2</v>
      </c>
    </row>
    <row r="33" spans="1:20" x14ac:dyDescent="0.25">
      <c r="A33" s="9" t="s">
        <v>7621</v>
      </c>
      <c r="B33" s="9" t="s">
        <v>4984</v>
      </c>
      <c r="C33" s="11">
        <v>1530</v>
      </c>
      <c r="D33" s="11" t="s">
        <v>4987</v>
      </c>
      <c r="E33" s="11">
        <v>1105</v>
      </c>
      <c r="F33" s="25">
        <v>5</v>
      </c>
      <c r="G33" s="11" t="s">
        <v>2495</v>
      </c>
      <c r="H33" s="161">
        <f t="shared" si="0"/>
        <v>38168</v>
      </c>
      <c r="I33" s="9" t="s">
        <v>2528</v>
      </c>
      <c r="J33" s="9"/>
      <c r="K33" s="9"/>
      <c r="L33" s="11" t="s">
        <v>0</v>
      </c>
      <c r="M33" s="252">
        <v>1508</v>
      </c>
      <c r="N33" s="21">
        <v>2</v>
      </c>
      <c r="O33" s="21">
        <v>0.3</v>
      </c>
      <c r="Q33" s="11" t="s">
        <v>4167</v>
      </c>
      <c r="R33" s="11"/>
      <c r="T33" s="21">
        <f>IF(Q33='Menu tendina'!A$5,0,IF(Q33='Menu tendina'!A$4,'5. Telecom euro'!O33/2,IF(Q33='Menu tendina'!A$3,'5. Telecom euro'!O33,IF(Q33='Menu tendina'!A$2,'5. Telecom euro'!N33,0))))</f>
        <v>2</v>
      </c>
    </row>
    <row r="34" spans="1:20" x14ac:dyDescent="0.25">
      <c r="A34" s="9" t="s">
        <v>7621</v>
      </c>
      <c r="B34" s="9" t="s">
        <v>4984</v>
      </c>
      <c r="C34" s="11">
        <v>1531</v>
      </c>
      <c r="D34" s="11" t="s">
        <v>4989</v>
      </c>
      <c r="E34" s="11">
        <v>1110</v>
      </c>
      <c r="F34" s="25">
        <v>2.5</v>
      </c>
      <c r="G34" s="11" t="s">
        <v>2495</v>
      </c>
      <c r="H34" s="161">
        <f t="shared" si="0"/>
        <v>38168</v>
      </c>
      <c r="I34" s="9" t="s">
        <v>2529</v>
      </c>
      <c r="J34" s="9"/>
      <c r="K34" s="9"/>
      <c r="L34" s="11" t="s">
        <v>0</v>
      </c>
      <c r="M34" s="252">
        <v>2995</v>
      </c>
      <c r="N34" s="21">
        <v>1.2</v>
      </c>
      <c r="O34" s="21">
        <v>0.3</v>
      </c>
      <c r="Q34" s="11" t="s">
        <v>4167</v>
      </c>
      <c r="R34" s="11"/>
      <c r="T34" s="21">
        <f>IF(Q34='Menu tendina'!A$5,0,IF(Q34='Menu tendina'!A$4,'5. Telecom euro'!O34/2,IF(Q34='Menu tendina'!A$3,'5. Telecom euro'!O34,IF(Q34='Menu tendina'!A$2,'5. Telecom euro'!N34,0))))</f>
        <v>1.2</v>
      </c>
    </row>
    <row r="35" spans="1:20" x14ac:dyDescent="0.25">
      <c r="A35" s="9" t="s">
        <v>7621</v>
      </c>
      <c r="B35" s="9" t="s">
        <v>4984</v>
      </c>
      <c r="C35" s="11">
        <v>1532</v>
      </c>
      <c r="D35" s="11" t="s">
        <v>4990</v>
      </c>
      <c r="E35" s="11">
        <v>1111</v>
      </c>
      <c r="F35" s="25">
        <v>2.5</v>
      </c>
      <c r="G35" s="11" t="s">
        <v>2495</v>
      </c>
      <c r="H35" s="161">
        <f t="shared" si="0"/>
        <v>38168</v>
      </c>
      <c r="I35" s="9" t="s">
        <v>2530</v>
      </c>
      <c r="J35" s="9"/>
      <c r="K35" s="9"/>
      <c r="L35" s="11" t="s">
        <v>0</v>
      </c>
      <c r="M35" s="252">
        <v>2478</v>
      </c>
      <c r="N35" s="21">
        <v>1.2</v>
      </c>
      <c r="O35" s="21">
        <v>0.3</v>
      </c>
      <c r="Q35" s="11" t="s">
        <v>4167</v>
      </c>
      <c r="R35" s="11"/>
      <c r="T35" s="21">
        <f>IF(Q35='Menu tendina'!A$5,0,IF(Q35='Menu tendina'!A$4,'5. Telecom euro'!O35/2,IF(Q35='Menu tendina'!A$3,'5. Telecom euro'!O35,IF(Q35='Menu tendina'!A$2,'5. Telecom euro'!N35,0))))</f>
        <v>1.2</v>
      </c>
    </row>
    <row r="36" spans="1:20" x14ac:dyDescent="0.25">
      <c r="A36" s="9" t="s">
        <v>7621</v>
      </c>
      <c r="B36" s="9" t="s">
        <v>4984</v>
      </c>
      <c r="C36" s="11">
        <v>1533</v>
      </c>
      <c r="D36" s="11" t="s">
        <v>4991</v>
      </c>
      <c r="E36" s="11">
        <v>1112</v>
      </c>
      <c r="F36" s="25">
        <v>7.5</v>
      </c>
      <c r="G36" s="11" t="s">
        <v>2495</v>
      </c>
      <c r="H36" s="161">
        <f t="shared" si="0"/>
        <v>38168</v>
      </c>
      <c r="I36" s="9" t="s">
        <v>2531</v>
      </c>
      <c r="J36" s="9"/>
      <c r="K36" s="9"/>
      <c r="L36" s="11" t="s">
        <v>0</v>
      </c>
      <c r="M36" s="252">
        <v>305</v>
      </c>
      <c r="N36" s="21">
        <v>1.6</v>
      </c>
      <c r="O36" s="21">
        <v>0.6</v>
      </c>
      <c r="Q36" s="11" t="s">
        <v>4167</v>
      </c>
      <c r="R36" s="11"/>
      <c r="T36" s="21">
        <f>IF(Q36='Menu tendina'!A$5,0,IF(Q36='Menu tendina'!A$4,'5. Telecom euro'!O36/2,IF(Q36='Menu tendina'!A$3,'5. Telecom euro'!O36,IF(Q36='Menu tendina'!A$2,'5. Telecom euro'!N36,0))))</f>
        <v>1.6</v>
      </c>
    </row>
    <row r="37" spans="1:20" x14ac:dyDescent="0.25">
      <c r="A37" s="9" t="s">
        <v>7621</v>
      </c>
      <c r="B37" s="9" t="s">
        <v>4984</v>
      </c>
      <c r="C37" s="11">
        <v>1534</v>
      </c>
      <c r="D37" s="11" t="s">
        <v>4992</v>
      </c>
      <c r="E37" s="11">
        <v>1113</v>
      </c>
      <c r="F37" s="25">
        <v>2.5</v>
      </c>
      <c r="G37" s="11" t="s">
        <v>2495</v>
      </c>
      <c r="H37" s="161">
        <f t="shared" si="0"/>
        <v>38168</v>
      </c>
      <c r="I37" s="9" t="s">
        <v>2532</v>
      </c>
      <c r="J37" s="9"/>
      <c r="K37" s="9"/>
      <c r="L37" s="11" t="s">
        <v>0</v>
      </c>
      <c r="M37" s="252">
        <v>2025</v>
      </c>
      <c r="N37" s="21">
        <v>1.2</v>
      </c>
      <c r="O37" s="21">
        <v>0.3</v>
      </c>
      <c r="Q37" s="11" t="s">
        <v>4167</v>
      </c>
      <c r="R37" s="11"/>
      <c r="T37" s="21">
        <f>IF(Q37='Menu tendina'!A$5,0,IF(Q37='Menu tendina'!A$4,'5. Telecom euro'!O37/2,IF(Q37='Menu tendina'!A$3,'5. Telecom euro'!O37,IF(Q37='Menu tendina'!A$2,'5. Telecom euro'!N37,0))))</f>
        <v>1.2</v>
      </c>
    </row>
    <row r="38" spans="1:20" x14ac:dyDescent="0.25">
      <c r="A38" s="9" t="s">
        <v>7621</v>
      </c>
      <c r="B38" s="9" t="s">
        <v>4984</v>
      </c>
      <c r="C38" s="11">
        <v>1535</v>
      </c>
      <c r="D38" s="11" t="s">
        <v>4993</v>
      </c>
      <c r="E38" s="11">
        <v>1114</v>
      </c>
      <c r="F38" s="25">
        <v>2.5</v>
      </c>
      <c r="G38" s="11" t="s">
        <v>2495</v>
      </c>
      <c r="H38" s="161">
        <f t="shared" si="0"/>
        <v>38168</v>
      </c>
      <c r="I38" s="9" t="s">
        <v>2533</v>
      </c>
      <c r="J38" s="9"/>
      <c r="K38" s="9"/>
      <c r="L38" s="11" t="s">
        <v>0</v>
      </c>
      <c r="M38" s="252">
        <v>1505</v>
      </c>
      <c r="N38" s="21">
        <v>1.2</v>
      </c>
      <c r="O38" s="21">
        <v>0.3</v>
      </c>
      <c r="Q38" s="11" t="s">
        <v>4167</v>
      </c>
      <c r="R38" s="11"/>
      <c r="T38" s="21">
        <f>IF(Q38='Menu tendina'!A$5,0,IF(Q38='Menu tendina'!A$4,'5. Telecom euro'!O38/2,IF(Q38='Menu tendina'!A$3,'5. Telecom euro'!O38,IF(Q38='Menu tendina'!A$2,'5. Telecom euro'!N38,0))))</f>
        <v>1.2</v>
      </c>
    </row>
    <row r="39" spans="1:20" x14ac:dyDescent="0.25">
      <c r="A39" s="9" t="s">
        <v>7621</v>
      </c>
      <c r="B39" s="9" t="s">
        <v>4984</v>
      </c>
      <c r="C39" s="11">
        <v>1536</v>
      </c>
      <c r="D39" s="11" t="s">
        <v>5036</v>
      </c>
      <c r="E39" s="11">
        <v>1121</v>
      </c>
      <c r="F39" s="25">
        <v>1</v>
      </c>
      <c r="G39" s="11" t="s">
        <v>2407</v>
      </c>
      <c r="H39" s="161">
        <f t="shared" si="0"/>
        <v>37986</v>
      </c>
      <c r="I39" s="9" t="s">
        <v>2534</v>
      </c>
      <c r="J39" s="9"/>
      <c r="K39" s="9"/>
      <c r="L39" s="11" t="s">
        <v>0</v>
      </c>
      <c r="M39" s="252">
        <v>3001</v>
      </c>
      <c r="N39" s="21">
        <v>1.2</v>
      </c>
      <c r="O39" s="21">
        <v>0.3</v>
      </c>
      <c r="Q39" s="11" t="s">
        <v>4167</v>
      </c>
      <c r="R39" s="11"/>
      <c r="T39" s="21">
        <f>IF(Q39='Menu tendina'!A$5,0,IF(Q39='Menu tendina'!A$4,'5. Telecom euro'!O39/2,IF(Q39='Menu tendina'!A$3,'5. Telecom euro'!O39,IF(Q39='Menu tendina'!A$2,'5. Telecom euro'!N39,0))))</f>
        <v>1.2</v>
      </c>
    </row>
    <row r="40" spans="1:20" x14ac:dyDescent="0.25">
      <c r="A40" s="9" t="s">
        <v>7621</v>
      </c>
      <c r="B40" s="9" t="s">
        <v>4984</v>
      </c>
      <c r="C40" s="11">
        <v>1537</v>
      </c>
      <c r="D40" s="11" t="s">
        <v>5031</v>
      </c>
      <c r="E40" s="11">
        <v>1177</v>
      </c>
      <c r="F40" s="25">
        <v>2.5</v>
      </c>
      <c r="G40" s="11" t="s">
        <v>2495</v>
      </c>
      <c r="H40" s="161">
        <f t="shared" si="0"/>
        <v>38168</v>
      </c>
      <c r="I40" s="9" t="s">
        <v>2535</v>
      </c>
      <c r="J40" s="9"/>
      <c r="K40" s="9"/>
      <c r="L40" s="11" t="s">
        <v>0</v>
      </c>
      <c r="M40" s="252">
        <v>2015</v>
      </c>
      <c r="N40" s="21">
        <v>1.2</v>
      </c>
      <c r="O40" s="21">
        <v>0.3</v>
      </c>
      <c r="Q40" s="11" t="s">
        <v>4167</v>
      </c>
      <c r="R40" s="11"/>
      <c r="T40" s="21">
        <f>IF(Q40='Menu tendina'!A$5,0,IF(Q40='Menu tendina'!A$4,'5. Telecom euro'!O40/2,IF(Q40='Menu tendina'!A$3,'5. Telecom euro'!O40,IF(Q40='Menu tendina'!A$2,'5. Telecom euro'!N40,0))))</f>
        <v>1.2</v>
      </c>
    </row>
    <row r="41" spans="1:20" x14ac:dyDescent="0.25">
      <c r="A41" s="9" t="s">
        <v>7621</v>
      </c>
      <c r="B41" s="9" t="s">
        <v>4984</v>
      </c>
      <c r="C41" s="11">
        <v>1538</v>
      </c>
      <c r="D41" s="11" t="s">
        <v>5004</v>
      </c>
      <c r="E41" s="11">
        <v>1178</v>
      </c>
      <c r="F41" s="25">
        <v>2.5</v>
      </c>
      <c r="G41" s="11" t="s">
        <v>2495</v>
      </c>
      <c r="H41" s="161">
        <f t="shared" si="0"/>
        <v>38168</v>
      </c>
      <c r="I41" s="9" t="s">
        <v>2536</v>
      </c>
      <c r="J41" s="9"/>
      <c r="K41" s="9"/>
      <c r="L41" s="11" t="s">
        <v>0</v>
      </c>
      <c r="M41" s="252">
        <v>2025</v>
      </c>
      <c r="N41" s="21">
        <v>1.2</v>
      </c>
      <c r="O41" s="21">
        <v>0.3</v>
      </c>
      <c r="Q41" s="11" t="s">
        <v>4167</v>
      </c>
      <c r="R41" s="11"/>
      <c r="T41" s="21">
        <f>IF(Q41='Menu tendina'!A$5,0,IF(Q41='Menu tendina'!A$4,'5. Telecom euro'!O41/2,IF(Q41='Menu tendina'!A$3,'5. Telecom euro'!O41,IF(Q41='Menu tendina'!A$2,'5. Telecom euro'!N41,0))))</f>
        <v>1.2</v>
      </c>
    </row>
    <row r="42" spans="1:20" x14ac:dyDescent="0.25">
      <c r="A42" s="9" t="s">
        <v>7621</v>
      </c>
      <c r="B42" s="9" t="s">
        <v>4984</v>
      </c>
      <c r="C42" s="11">
        <v>1539</v>
      </c>
      <c r="D42" s="11" t="s">
        <v>5002</v>
      </c>
      <c r="E42" s="11">
        <v>1086</v>
      </c>
      <c r="F42" s="25">
        <v>5</v>
      </c>
      <c r="G42" s="11" t="s">
        <v>2495</v>
      </c>
      <c r="H42" s="161">
        <f t="shared" si="0"/>
        <v>38168</v>
      </c>
      <c r="I42" s="9" t="s">
        <v>6102</v>
      </c>
      <c r="J42" s="9"/>
      <c r="K42" s="9"/>
      <c r="L42" s="11" t="s">
        <v>0</v>
      </c>
      <c r="M42" s="252">
        <v>1510</v>
      </c>
      <c r="N42" s="21">
        <v>1.2</v>
      </c>
      <c r="O42" s="21">
        <v>0.3</v>
      </c>
      <c r="Q42" s="11" t="s">
        <v>4167</v>
      </c>
      <c r="R42" s="11"/>
      <c r="T42" s="21">
        <f>IF(Q42='Menu tendina'!A$5,0,IF(Q42='Menu tendina'!A$4,'5. Telecom euro'!O42/2,IF(Q42='Menu tendina'!A$3,'5. Telecom euro'!O42,IF(Q42='Menu tendina'!A$2,'5. Telecom euro'!N42,0))))</f>
        <v>1.2</v>
      </c>
    </row>
    <row r="43" spans="1:20" x14ac:dyDescent="0.25">
      <c r="A43" s="9" t="s">
        <v>7621</v>
      </c>
      <c r="B43" s="9" t="s">
        <v>4984</v>
      </c>
      <c r="C43" s="11">
        <v>1540</v>
      </c>
      <c r="D43" s="11" t="s">
        <v>5029</v>
      </c>
      <c r="E43" s="11">
        <v>1179</v>
      </c>
      <c r="F43" s="25">
        <v>2.5</v>
      </c>
      <c r="G43" s="11" t="s">
        <v>2495</v>
      </c>
      <c r="H43" s="161">
        <f t="shared" si="0"/>
        <v>38168</v>
      </c>
      <c r="I43" s="9" t="s">
        <v>2537</v>
      </c>
      <c r="J43" s="9"/>
      <c r="K43" s="9"/>
      <c r="L43" s="11" t="s">
        <v>0</v>
      </c>
      <c r="M43" s="252">
        <v>30</v>
      </c>
      <c r="N43" s="21">
        <v>1.6</v>
      </c>
      <c r="O43" s="21">
        <v>1</v>
      </c>
      <c r="Q43" s="11" t="s">
        <v>4167</v>
      </c>
      <c r="R43" s="11"/>
      <c r="T43" s="21">
        <f>IF(Q43='Menu tendina'!A$5,0,IF(Q43='Menu tendina'!A$4,'5. Telecom euro'!O43/2,IF(Q43='Menu tendina'!A$3,'5. Telecom euro'!O43,IF(Q43='Menu tendina'!A$2,'5. Telecom euro'!N43,0))))</f>
        <v>1.6</v>
      </c>
    </row>
    <row r="44" spans="1:20" x14ac:dyDescent="0.25">
      <c r="A44" s="9" t="s">
        <v>7621</v>
      </c>
      <c r="B44" s="9" t="s">
        <v>4984</v>
      </c>
      <c r="C44" s="11">
        <v>1541</v>
      </c>
      <c r="D44" s="11" t="s">
        <v>5030</v>
      </c>
      <c r="E44" s="11">
        <v>1180</v>
      </c>
      <c r="F44" s="25">
        <v>5</v>
      </c>
      <c r="G44" s="11" t="s">
        <v>2495</v>
      </c>
      <c r="H44" s="161">
        <f t="shared" si="0"/>
        <v>38168</v>
      </c>
      <c r="I44" s="9" t="s">
        <v>2538</v>
      </c>
      <c r="J44" s="9"/>
      <c r="K44" s="9"/>
      <c r="L44" s="11" t="s">
        <v>0</v>
      </c>
      <c r="M44" s="252">
        <v>30</v>
      </c>
      <c r="N44" s="21">
        <v>1.6</v>
      </c>
      <c r="O44" s="21">
        <v>1</v>
      </c>
      <c r="Q44" s="11" t="s">
        <v>4167</v>
      </c>
      <c r="R44" s="11"/>
      <c r="T44" s="21">
        <f>IF(Q44='Menu tendina'!A$5,0,IF(Q44='Menu tendina'!A$4,'5. Telecom euro'!O44/2,IF(Q44='Menu tendina'!A$3,'5. Telecom euro'!O44,IF(Q44='Menu tendina'!A$2,'5. Telecom euro'!N44,0))))</f>
        <v>1.6</v>
      </c>
    </row>
    <row r="45" spans="1:20" x14ac:dyDescent="0.25">
      <c r="A45" s="9" t="s">
        <v>7621</v>
      </c>
      <c r="B45" s="9" t="s">
        <v>4984</v>
      </c>
      <c r="C45" s="11">
        <v>1542</v>
      </c>
      <c r="D45" s="11" t="s">
        <v>5007</v>
      </c>
      <c r="E45" s="11">
        <v>1181</v>
      </c>
      <c r="F45" s="25">
        <v>5</v>
      </c>
      <c r="G45" s="11" t="s">
        <v>2495</v>
      </c>
      <c r="H45" s="161">
        <f t="shared" si="0"/>
        <v>38168</v>
      </c>
      <c r="I45" s="9" t="s">
        <v>2539</v>
      </c>
      <c r="J45" s="9"/>
      <c r="K45" s="9"/>
      <c r="L45" s="11" t="s">
        <v>0</v>
      </c>
      <c r="M45" s="252">
        <v>25</v>
      </c>
      <c r="N45" s="21">
        <v>1.8</v>
      </c>
      <c r="O45" s="21">
        <v>1.1000000000000001</v>
      </c>
      <c r="Q45" s="11" t="s">
        <v>4167</v>
      </c>
      <c r="R45" s="11"/>
      <c r="T45" s="21">
        <f>IF(Q45='Menu tendina'!A$5,0,IF(Q45='Menu tendina'!A$4,'5. Telecom euro'!O45/2,IF(Q45='Menu tendina'!A$3,'5. Telecom euro'!O45,IF(Q45='Menu tendina'!A$2,'5. Telecom euro'!N45,0))))</f>
        <v>1.8</v>
      </c>
    </row>
    <row r="46" spans="1:20" x14ac:dyDescent="0.25">
      <c r="A46" s="9" t="s">
        <v>7621</v>
      </c>
      <c r="B46" s="9" t="s">
        <v>4984</v>
      </c>
      <c r="C46" s="11">
        <v>1543</v>
      </c>
      <c r="D46" s="11" t="s">
        <v>5013</v>
      </c>
      <c r="E46" s="11">
        <v>1200</v>
      </c>
      <c r="F46" s="25">
        <v>1</v>
      </c>
      <c r="G46" s="11" t="s">
        <v>2495</v>
      </c>
      <c r="H46" s="161">
        <f t="shared" si="0"/>
        <v>38168</v>
      </c>
      <c r="I46" s="9" t="s">
        <v>2541</v>
      </c>
      <c r="J46" s="9"/>
      <c r="K46" s="9"/>
      <c r="L46" s="11" t="s">
        <v>0</v>
      </c>
      <c r="M46" s="252">
        <v>30</v>
      </c>
      <c r="N46" s="21">
        <v>1.5</v>
      </c>
      <c r="O46" s="21">
        <v>1.1000000000000001</v>
      </c>
      <c r="Q46" s="11" t="s">
        <v>4167</v>
      </c>
      <c r="R46" s="11"/>
      <c r="T46" s="21">
        <f>IF(Q46='Menu tendina'!A$5,0,IF(Q46='Menu tendina'!A$4,'5. Telecom euro'!O46/2,IF(Q46='Menu tendina'!A$3,'5. Telecom euro'!O46,IF(Q46='Menu tendina'!A$2,'5. Telecom euro'!N46,0))))</f>
        <v>1.5</v>
      </c>
    </row>
    <row r="47" spans="1:20" x14ac:dyDescent="0.25">
      <c r="A47" s="9" t="s">
        <v>7621</v>
      </c>
      <c r="B47" s="9" t="s">
        <v>4984</v>
      </c>
      <c r="C47" s="11">
        <v>1544</v>
      </c>
      <c r="D47" s="11" t="s">
        <v>5014</v>
      </c>
      <c r="E47" s="11">
        <v>1199</v>
      </c>
      <c r="F47" s="25">
        <v>5</v>
      </c>
      <c r="G47" s="11" t="s">
        <v>2495</v>
      </c>
      <c r="H47" s="161">
        <f t="shared" si="0"/>
        <v>38168</v>
      </c>
      <c r="I47" s="9" t="s">
        <v>2541</v>
      </c>
      <c r="J47" s="9"/>
      <c r="K47" s="9"/>
      <c r="L47" s="11" t="s">
        <v>0</v>
      </c>
      <c r="M47" s="252">
        <v>30</v>
      </c>
      <c r="N47" s="21">
        <v>1.5</v>
      </c>
      <c r="O47" s="21">
        <v>1.1000000000000001</v>
      </c>
      <c r="Q47" s="11" t="s">
        <v>4167</v>
      </c>
      <c r="R47" s="11"/>
      <c r="T47" s="21">
        <f>IF(Q47='Menu tendina'!A$5,0,IF(Q47='Menu tendina'!A$4,'5. Telecom euro'!O47/2,IF(Q47='Menu tendina'!A$3,'5. Telecom euro'!O47,IF(Q47='Menu tendina'!A$2,'5. Telecom euro'!N47,0))))</f>
        <v>1.5</v>
      </c>
    </row>
    <row r="48" spans="1:20" x14ac:dyDescent="0.25">
      <c r="A48" s="9" t="s">
        <v>7621</v>
      </c>
      <c r="B48" s="9" t="s">
        <v>4984</v>
      </c>
      <c r="C48" s="11">
        <v>1545</v>
      </c>
      <c r="D48" s="11" t="s">
        <v>5044</v>
      </c>
      <c r="E48" s="11">
        <v>1260</v>
      </c>
      <c r="F48" s="25">
        <v>2.5</v>
      </c>
      <c r="G48" s="11" t="s">
        <v>2495</v>
      </c>
      <c r="H48" s="161">
        <f t="shared" si="0"/>
        <v>38168</v>
      </c>
      <c r="I48" s="9" t="s">
        <v>2543</v>
      </c>
      <c r="J48" s="9"/>
      <c r="K48" s="9"/>
      <c r="L48" s="11" t="s">
        <v>0</v>
      </c>
      <c r="M48" s="252">
        <v>30</v>
      </c>
      <c r="N48" s="21">
        <v>1.6</v>
      </c>
      <c r="O48" s="21">
        <v>1.2</v>
      </c>
      <c r="Q48" s="11" t="s">
        <v>4167</v>
      </c>
      <c r="R48" s="11"/>
      <c r="T48" s="21">
        <f>IF(Q48='Menu tendina'!A$5,0,IF(Q48='Menu tendina'!A$4,'5. Telecom euro'!O48/2,IF(Q48='Menu tendina'!A$3,'5. Telecom euro'!O48,IF(Q48='Menu tendina'!A$2,'5. Telecom euro'!N48,0))))</f>
        <v>1.6</v>
      </c>
    </row>
    <row r="49" spans="1:20" x14ac:dyDescent="0.25">
      <c r="A49" s="9" t="s">
        <v>7621</v>
      </c>
      <c r="B49" s="9" t="s">
        <v>4984</v>
      </c>
      <c r="C49" s="11">
        <v>1546</v>
      </c>
      <c r="D49" s="11" t="s">
        <v>5045</v>
      </c>
      <c r="E49" s="11">
        <v>1261</v>
      </c>
      <c r="F49" s="25">
        <v>2.5</v>
      </c>
      <c r="G49" s="11" t="s">
        <v>2495</v>
      </c>
      <c r="H49" s="161">
        <f t="shared" si="0"/>
        <v>38168</v>
      </c>
      <c r="I49" s="9" t="s">
        <v>2545</v>
      </c>
      <c r="J49" s="9"/>
      <c r="K49" s="9"/>
      <c r="L49" s="11" t="s">
        <v>0</v>
      </c>
      <c r="M49" s="252">
        <v>30</v>
      </c>
      <c r="N49" s="21">
        <v>1.6</v>
      </c>
      <c r="O49" s="21">
        <v>1.2</v>
      </c>
      <c r="Q49" s="11" t="s">
        <v>4167</v>
      </c>
      <c r="R49" s="11"/>
      <c r="T49" s="21">
        <f>IF(Q49='Menu tendina'!A$5,0,IF(Q49='Menu tendina'!A$4,'5. Telecom euro'!O49/2,IF(Q49='Menu tendina'!A$3,'5. Telecom euro'!O49,IF(Q49='Menu tendina'!A$2,'5. Telecom euro'!N49,0))))</f>
        <v>1.6</v>
      </c>
    </row>
    <row r="50" spans="1:20" x14ac:dyDescent="0.25">
      <c r="A50" s="9" t="s">
        <v>7621</v>
      </c>
      <c r="B50" s="9" t="s">
        <v>4984</v>
      </c>
      <c r="C50" s="11">
        <v>1547</v>
      </c>
      <c r="D50" s="11" t="s">
        <v>5048</v>
      </c>
      <c r="E50" s="11">
        <v>1262</v>
      </c>
      <c r="F50" s="25">
        <v>2.5</v>
      </c>
      <c r="G50" s="11" t="s">
        <v>2495</v>
      </c>
      <c r="H50" s="161">
        <f t="shared" si="0"/>
        <v>38168</v>
      </c>
      <c r="I50" s="9" t="s">
        <v>2546</v>
      </c>
      <c r="J50" s="9"/>
      <c r="K50" s="9"/>
      <c r="L50" s="11" t="s">
        <v>0</v>
      </c>
      <c r="M50" s="252">
        <v>30</v>
      </c>
      <c r="N50" s="21">
        <v>1.6</v>
      </c>
      <c r="O50" s="21">
        <v>1.2</v>
      </c>
      <c r="Q50" s="11" t="s">
        <v>4167</v>
      </c>
      <c r="R50" s="11"/>
      <c r="T50" s="21">
        <f>IF(Q50='Menu tendina'!A$5,0,IF(Q50='Menu tendina'!A$4,'5. Telecom euro'!O50/2,IF(Q50='Menu tendina'!A$3,'5. Telecom euro'!O50,IF(Q50='Menu tendina'!A$2,'5. Telecom euro'!N50,0))))</f>
        <v>1.6</v>
      </c>
    </row>
    <row r="51" spans="1:20" x14ac:dyDescent="0.25">
      <c r="A51" s="9" t="s">
        <v>7621</v>
      </c>
      <c r="B51" s="9" t="s">
        <v>4984</v>
      </c>
      <c r="C51" s="11">
        <v>1548</v>
      </c>
      <c r="D51" s="11" t="s">
        <v>5046</v>
      </c>
      <c r="E51" s="11">
        <v>1263</v>
      </c>
      <c r="F51" s="25">
        <v>2.5</v>
      </c>
      <c r="G51" s="11" t="s">
        <v>2495</v>
      </c>
      <c r="H51" s="161">
        <f t="shared" si="0"/>
        <v>38168</v>
      </c>
      <c r="I51" s="9" t="s">
        <v>2547</v>
      </c>
      <c r="J51" s="9"/>
      <c r="K51" s="9"/>
      <c r="L51" s="11" t="s">
        <v>0</v>
      </c>
      <c r="M51" s="252">
        <v>30</v>
      </c>
      <c r="N51" s="21">
        <v>1.6</v>
      </c>
      <c r="O51" s="21">
        <v>1.2</v>
      </c>
      <c r="Q51" s="11" t="s">
        <v>4167</v>
      </c>
      <c r="R51" s="11"/>
      <c r="T51" s="21">
        <f>IF(Q51='Menu tendina'!A$5,0,IF(Q51='Menu tendina'!A$4,'5. Telecom euro'!O51/2,IF(Q51='Menu tendina'!A$3,'5. Telecom euro'!O51,IF(Q51='Menu tendina'!A$2,'5. Telecom euro'!N51,0))))</f>
        <v>1.6</v>
      </c>
    </row>
    <row r="52" spans="1:20" x14ac:dyDescent="0.25">
      <c r="A52" s="9" t="s">
        <v>7621</v>
      </c>
      <c r="B52" s="9" t="s">
        <v>4984</v>
      </c>
      <c r="C52" s="11">
        <v>1549</v>
      </c>
      <c r="D52" s="11" t="s">
        <v>5049</v>
      </c>
      <c r="E52" s="11">
        <v>1264</v>
      </c>
      <c r="F52" s="25">
        <v>2.5</v>
      </c>
      <c r="G52" s="11" t="s">
        <v>2495</v>
      </c>
      <c r="H52" s="161">
        <f t="shared" si="0"/>
        <v>38168</v>
      </c>
      <c r="I52" s="9" t="s">
        <v>2548</v>
      </c>
      <c r="J52" s="9"/>
      <c r="K52" s="9"/>
      <c r="L52" s="11" t="s">
        <v>0</v>
      </c>
      <c r="M52" s="252">
        <v>30</v>
      </c>
      <c r="N52" s="21">
        <v>1.6</v>
      </c>
      <c r="O52" s="21">
        <v>1.2</v>
      </c>
      <c r="Q52" s="11" t="s">
        <v>4167</v>
      </c>
      <c r="R52" s="11"/>
      <c r="T52" s="21">
        <f>IF(Q52='Menu tendina'!A$5,0,IF(Q52='Menu tendina'!A$4,'5. Telecom euro'!O52/2,IF(Q52='Menu tendina'!A$3,'5. Telecom euro'!O52,IF(Q52='Menu tendina'!A$2,'5. Telecom euro'!N52,0))))</f>
        <v>1.6</v>
      </c>
    </row>
    <row r="53" spans="1:20" x14ac:dyDescent="0.25">
      <c r="A53" s="9" t="s">
        <v>7621</v>
      </c>
      <c r="B53" s="9" t="s">
        <v>4984</v>
      </c>
      <c r="C53" s="11">
        <v>1550</v>
      </c>
      <c r="D53" s="11" t="s">
        <v>5050</v>
      </c>
      <c r="E53" s="11">
        <v>1265</v>
      </c>
      <c r="F53" s="25">
        <v>2.5</v>
      </c>
      <c r="G53" s="11" t="s">
        <v>2495</v>
      </c>
      <c r="H53" s="161">
        <f t="shared" si="0"/>
        <v>38168</v>
      </c>
      <c r="I53" s="9" t="s">
        <v>2549</v>
      </c>
      <c r="J53" s="9"/>
      <c r="K53" s="9"/>
      <c r="L53" s="11" t="s">
        <v>0</v>
      </c>
      <c r="M53" s="252">
        <v>30</v>
      </c>
      <c r="N53" s="21">
        <v>1.6</v>
      </c>
      <c r="O53" s="21">
        <v>1.2</v>
      </c>
      <c r="Q53" s="11" t="s">
        <v>4167</v>
      </c>
      <c r="R53" s="11"/>
      <c r="T53" s="21">
        <f>IF(Q53='Menu tendina'!A$5,0,IF(Q53='Menu tendina'!A$4,'5. Telecom euro'!O53/2,IF(Q53='Menu tendina'!A$3,'5. Telecom euro'!O53,IF(Q53='Menu tendina'!A$2,'5. Telecom euro'!N53,0))))</f>
        <v>1.6</v>
      </c>
    </row>
    <row r="54" spans="1:20" x14ac:dyDescent="0.25">
      <c r="A54" s="9" t="s">
        <v>7621</v>
      </c>
      <c r="B54" s="9" t="s">
        <v>4984</v>
      </c>
      <c r="C54" s="11">
        <v>1551</v>
      </c>
      <c r="D54" s="11" t="s">
        <v>5047</v>
      </c>
      <c r="E54" s="11">
        <v>1266</v>
      </c>
      <c r="F54" s="25">
        <v>2.5</v>
      </c>
      <c r="G54" s="11" t="s">
        <v>2495</v>
      </c>
      <c r="H54" s="161">
        <f t="shared" si="0"/>
        <v>38168</v>
      </c>
      <c r="I54" s="9" t="s">
        <v>2550</v>
      </c>
      <c r="J54" s="9"/>
      <c r="K54" s="9"/>
      <c r="L54" s="11" t="s">
        <v>0</v>
      </c>
      <c r="M54" s="252">
        <v>30</v>
      </c>
      <c r="N54" s="21">
        <v>1.6</v>
      </c>
      <c r="O54" s="21">
        <v>1.2</v>
      </c>
      <c r="Q54" s="11" t="s">
        <v>4167</v>
      </c>
      <c r="R54" s="11"/>
      <c r="T54" s="21">
        <f>IF(Q54='Menu tendina'!A$5,0,IF(Q54='Menu tendina'!A$4,'5. Telecom euro'!O54/2,IF(Q54='Menu tendina'!A$3,'5. Telecom euro'!O54,IF(Q54='Menu tendina'!A$2,'5. Telecom euro'!N54,0))))</f>
        <v>1.6</v>
      </c>
    </row>
    <row r="55" spans="1:20" x14ac:dyDescent="0.25">
      <c r="A55" s="9" t="s">
        <v>7621</v>
      </c>
      <c r="B55" s="9" t="s">
        <v>4984</v>
      </c>
      <c r="C55" s="11">
        <v>1552</v>
      </c>
      <c r="D55" s="11" t="s">
        <v>5051</v>
      </c>
      <c r="E55" s="11">
        <v>1267</v>
      </c>
      <c r="F55" s="25">
        <v>2.5</v>
      </c>
      <c r="G55" s="11" t="s">
        <v>2495</v>
      </c>
      <c r="H55" s="161">
        <f t="shared" si="0"/>
        <v>38168</v>
      </c>
      <c r="I55" s="9" t="s">
        <v>2551</v>
      </c>
      <c r="J55" s="9"/>
      <c r="K55" s="9"/>
      <c r="L55" s="11" t="s">
        <v>0</v>
      </c>
      <c r="M55" s="252">
        <v>30</v>
      </c>
      <c r="N55" s="21">
        <v>1.6</v>
      </c>
      <c r="O55" s="21">
        <v>1.2</v>
      </c>
      <c r="Q55" s="11" t="s">
        <v>4167</v>
      </c>
      <c r="R55" s="11"/>
      <c r="T55" s="21">
        <f>IF(Q55='Menu tendina'!A$5,0,IF(Q55='Menu tendina'!A$4,'5. Telecom euro'!O55/2,IF(Q55='Menu tendina'!A$3,'5. Telecom euro'!O55,IF(Q55='Menu tendina'!A$2,'5. Telecom euro'!N55,0))))</f>
        <v>1.6</v>
      </c>
    </row>
    <row r="56" spans="1:20" x14ac:dyDescent="0.25">
      <c r="A56" s="9" t="s">
        <v>7621</v>
      </c>
      <c r="B56" s="9" t="s">
        <v>4984</v>
      </c>
      <c r="C56" s="11">
        <v>1553</v>
      </c>
      <c r="D56" s="11" t="s">
        <v>5035</v>
      </c>
      <c r="E56" s="11">
        <v>1203</v>
      </c>
      <c r="F56" s="25">
        <v>5</v>
      </c>
      <c r="G56" s="11" t="s">
        <v>2495</v>
      </c>
      <c r="H56" s="161">
        <f t="shared" si="0"/>
        <v>38168</v>
      </c>
      <c r="I56" s="9" t="s">
        <v>2552</v>
      </c>
      <c r="J56" s="9"/>
      <c r="K56" s="9"/>
      <c r="L56" s="11" t="s">
        <v>0</v>
      </c>
      <c r="M56" s="252">
        <v>2018</v>
      </c>
      <c r="N56" s="21">
        <v>1.2</v>
      </c>
      <c r="O56" s="21">
        <v>0.3</v>
      </c>
      <c r="Q56" s="11" t="s">
        <v>4167</v>
      </c>
      <c r="R56" s="11"/>
      <c r="T56" s="21">
        <f>IF(Q56='Menu tendina'!A$5,0,IF(Q56='Menu tendina'!A$4,'5. Telecom euro'!O56/2,IF(Q56='Menu tendina'!A$3,'5. Telecom euro'!O56,IF(Q56='Menu tendina'!A$2,'5. Telecom euro'!N56,0))))</f>
        <v>1.2</v>
      </c>
    </row>
    <row r="57" spans="1:20" x14ac:dyDescent="0.25">
      <c r="A57" s="9" t="s">
        <v>7621</v>
      </c>
      <c r="B57" s="9" t="s">
        <v>4984</v>
      </c>
      <c r="C57" s="11">
        <v>1554</v>
      </c>
      <c r="D57" s="11" t="s">
        <v>5003</v>
      </c>
      <c r="E57" s="11">
        <v>1146</v>
      </c>
      <c r="F57" s="25">
        <v>2.5</v>
      </c>
      <c r="G57" s="11" t="s">
        <v>2495</v>
      </c>
      <c r="H57" s="161">
        <f t="shared" si="0"/>
        <v>38168</v>
      </c>
      <c r="I57" s="9" t="s">
        <v>2553</v>
      </c>
      <c r="J57" s="9"/>
      <c r="K57" s="9"/>
      <c r="L57" s="11" t="s">
        <v>0</v>
      </c>
      <c r="M57" s="252">
        <v>3534</v>
      </c>
      <c r="N57" s="21">
        <v>1.7</v>
      </c>
      <c r="O57" s="21">
        <v>0.3</v>
      </c>
      <c r="Q57" s="11" t="s">
        <v>4167</v>
      </c>
      <c r="R57" s="11"/>
      <c r="T57" s="21">
        <f>IF(Q57='Menu tendina'!A$5,0,IF(Q57='Menu tendina'!A$4,'5. Telecom euro'!O57/2,IF(Q57='Menu tendina'!A$3,'5. Telecom euro'!O57,IF(Q57='Menu tendina'!A$2,'5. Telecom euro'!N57,0))))</f>
        <v>1.7</v>
      </c>
    </row>
    <row r="58" spans="1:20" x14ac:dyDescent="0.25">
      <c r="A58" s="9" t="s">
        <v>7621</v>
      </c>
      <c r="B58" s="9" t="s">
        <v>4984</v>
      </c>
      <c r="C58" s="11" t="s">
        <v>2554</v>
      </c>
      <c r="D58" s="11" t="s">
        <v>0</v>
      </c>
      <c r="E58" s="11" t="s">
        <v>0</v>
      </c>
      <c r="F58" s="25">
        <v>5</v>
      </c>
      <c r="G58" s="11" t="s">
        <v>2495</v>
      </c>
      <c r="H58" s="161">
        <f t="shared" si="0"/>
        <v>38168</v>
      </c>
      <c r="I58" s="9" t="s">
        <v>6104</v>
      </c>
      <c r="J58" s="9"/>
      <c r="K58" s="9" t="s">
        <v>6103</v>
      </c>
      <c r="L58" s="11" t="s">
        <v>0</v>
      </c>
      <c r="M58" s="252" t="s">
        <v>0</v>
      </c>
      <c r="N58" s="21">
        <v>1600</v>
      </c>
      <c r="O58" s="21">
        <v>1200</v>
      </c>
      <c r="Q58" s="11" t="s">
        <v>4170</v>
      </c>
      <c r="R58" s="11" t="s">
        <v>4067</v>
      </c>
      <c r="T58" s="21">
        <f>IF(Q58='Menu tendina'!A$5,0,IF(Q58='Menu tendina'!A$4,'5. Telecom euro'!O58/2,IF(Q58='Menu tendina'!A$3,'5. Telecom euro'!O58,IF(Q58='Menu tendina'!A$2,'5. Telecom euro'!N58,0))))</f>
        <v>0</v>
      </c>
    </row>
    <row r="59" spans="1:20" x14ac:dyDescent="0.25">
      <c r="A59" s="9" t="s">
        <v>7621</v>
      </c>
      <c r="B59" s="9" t="s">
        <v>4984</v>
      </c>
      <c r="C59" s="11">
        <v>1555</v>
      </c>
      <c r="D59" s="11" t="s">
        <v>5069</v>
      </c>
      <c r="E59" s="11">
        <v>1237</v>
      </c>
      <c r="F59" s="25">
        <v>2.5</v>
      </c>
      <c r="G59" s="11" t="s">
        <v>2190</v>
      </c>
      <c r="H59" s="161">
        <f t="shared" si="0"/>
        <v>37621</v>
      </c>
      <c r="I59" s="9" t="s">
        <v>2555</v>
      </c>
      <c r="J59" s="9"/>
      <c r="K59" s="9"/>
      <c r="L59" s="11" t="s">
        <v>0</v>
      </c>
      <c r="M59" s="252">
        <v>30</v>
      </c>
      <c r="N59" s="21">
        <v>1.7</v>
      </c>
      <c r="O59" s="21">
        <v>1.3</v>
      </c>
      <c r="Q59" s="11" t="s">
        <v>4167</v>
      </c>
      <c r="R59" s="11"/>
      <c r="T59" s="21">
        <f>IF(Q59='Menu tendina'!A$5,0,IF(Q59='Menu tendina'!A$4,'5. Telecom euro'!O59/2,IF(Q59='Menu tendina'!A$3,'5. Telecom euro'!O59,IF(Q59='Menu tendina'!A$2,'5. Telecom euro'!N59,0))))</f>
        <v>1.7</v>
      </c>
    </row>
    <row r="60" spans="1:20" x14ac:dyDescent="0.25">
      <c r="A60" s="9" t="s">
        <v>7621</v>
      </c>
      <c r="B60" s="9" t="s">
        <v>4984</v>
      </c>
      <c r="C60" s="11">
        <v>1556</v>
      </c>
      <c r="D60" s="11" t="s">
        <v>5070</v>
      </c>
      <c r="E60" s="11">
        <v>1238</v>
      </c>
      <c r="F60" s="25">
        <v>2.5</v>
      </c>
      <c r="G60" s="11" t="s">
        <v>2190</v>
      </c>
      <c r="H60" s="161">
        <f t="shared" si="0"/>
        <v>37621</v>
      </c>
      <c r="I60" s="9" t="s">
        <v>2556</v>
      </c>
      <c r="J60" s="9"/>
      <c r="K60" s="9"/>
      <c r="L60" s="11" t="s">
        <v>0</v>
      </c>
      <c r="M60" s="252">
        <v>30</v>
      </c>
      <c r="N60" s="21">
        <v>1.7</v>
      </c>
      <c r="O60" s="21">
        <v>1.3</v>
      </c>
      <c r="Q60" s="11" t="s">
        <v>4167</v>
      </c>
      <c r="R60" s="11"/>
      <c r="T60" s="21">
        <f>IF(Q60='Menu tendina'!A$5,0,IF(Q60='Menu tendina'!A$4,'5. Telecom euro'!O60/2,IF(Q60='Menu tendina'!A$3,'5. Telecom euro'!O60,IF(Q60='Menu tendina'!A$2,'5. Telecom euro'!N60,0))))</f>
        <v>1.7</v>
      </c>
    </row>
    <row r="61" spans="1:20" x14ac:dyDescent="0.25">
      <c r="A61" s="9" t="s">
        <v>7621</v>
      </c>
      <c r="B61" s="9" t="s">
        <v>4984</v>
      </c>
      <c r="C61" s="11">
        <v>1557</v>
      </c>
      <c r="D61" s="11" t="s">
        <v>5075</v>
      </c>
      <c r="E61" s="11">
        <v>1239</v>
      </c>
      <c r="F61" s="25">
        <v>2.5</v>
      </c>
      <c r="G61" s="11" t="s">
        <v>2557</v>
      </c>
      <c r="H61" s="161">
        <f t="shared" si="0"/>
        <v>38352</v>
      </c>
      <c r="I61" s="9" t="s">
        <v>2558</v>
      </c>
      <c r="J61" s="9"/>
      <c r="K61" s="9"/>
      <c r="L61" s="11" t="s">
        <v>0</v>
      </c>
      <c r="M61" s="252">
        <v>30</v>
      </c>
      <c r="N61" s="21">
        <v>1.7</v>
      </c>
      <c r="O61" s="21">
        <v>1.3</v>
      </c>
      <c r="Q61" s="11" t="s">
        <v>4167</v>
      </c>
      <c r="R61" s="11"/>
      <c r="T61" s="21">
        <f>IF(Q61='Menu tendina'!A$5,0,IF(Q61='Menu tendina'!A$4,'5. Telecom euro'!O61/2,IF(Q61='Menu tendina'!A$3,'5. Telecom euro'!O61,IF(Q61='Menu tendina'!A$2,'5. Telecom euro'!N61,0))))</f>
        <v>1.7</v>
      </c>
    </row>
    <row r="62" spans="1:20" x14ac:dyDescent="0.25">
      <c r="A62" s="9" t="s">
        <v>7621</v>
      </c>
      <c r="B62" s="9" t="s">
        <v>4984</v>
      </c>
      <c r="C62" s="11">
        <v>1558</v>
      </c>
      <c r="D62" s="11" t="s">
        <v>5076</v>
      </c>
      <c r="E62" s="11">
        <v>1240</v>
      </c>
      <c r="F62" s="25">
        <v>2.5</v>
      </c>
      <c r="G62" s="11" t="s">
        <v>2557</v>
      </c>
      <c r="H62" s="161">
        <f t="shared" si="0"/>
        <v>38352</v>
      </c>
      <c r="I62" s="9" t="s">
        <v>2559</v>
      </c>
      <c r="J62" s="9"/>
      <c r="K62" s="9"/>
      <c r="L62" s="11" t="s">
        <v>0</v>
      </c>
      <c r="M62" s="252">
        <v>30</v>
      </c>
      <c r="N62" s="21">
        <v>1.7</v>
      </c>
      <c r="O62" s="21">
        <v>1.3</v>
      </c>
      <c r="Q62" s="11" t="s">
        <v>4167</v>
      </c>
      <c r="R62" s="11"/>
      <c r="T62" s="21">
        <f>IF(Q62='Menu tendina'!A$5,0,IF(Q62='Menu tendina'!A$4,'5. Telecom euro'!O62/2,IF(Q62='Menu tendina'!A$3,'5. Telecom euro'!O62,IF(Q62='Menu tendina'!A$2,'5. Telecom euro'!N62,0))))</f>
        <v>1.7</v>
      </c>
    </row>
    <row r="63" spans="1:20" x14ac:dyDescent="0.25">
      <c r="A63" s="9" t="s">
        <v>7621</v>
      </c>
      <c r="B63" s="9" t="s">
        <v>4984</v>
      </c>
      <c r="C63" s="11">
        <v>1559</v>
      </c>
      <c r="D63" s="11" t="s">
        <v>5078</v>
      </c>
      <c r="E63" s="11">
        <v>1241</v>
      </c>
      <c r="F63" s="25">
        <v>2.5</v>
      </c>
      <c r="G63" s="11" t="s">
        <v>2557</v>
      </c>
      <c r="H63" s="161">
        <f t="shared" si="0"/>
        <v>38352</v>
      </c>
      <c r="I63" s="9" t="s">
        <v>2560</v>
      </c>
      <c r="J63" s="9"/>
      <c r="K63" s="9"/>
      <c r="L63" s="11" t="s">
        <v>0</v>
      </c>
      <c r="M63" s="252">
        <v>30</v>
      </c>
      <c r="N63" s="21">
        <v>1.7</v>
      </c>
      <c r="O63" s="21">
        <v>1.3</v>
      </c>
      <c r="Q63" s="11" t="s">
        <v>4167</v>
      </c>
      <c r="R63" s="11"/>
      <c r="T63" s="21">
        <f>IF(Q63='Menu tendina'!A$5,0,IF(Q63='Menu tendina'!A$4,'5. Telecom euro'!O63/2,IF(Q63='Menu tendina'!A$3,'5. Telecom euro'!O63,IF(Q63='Menu tendina'!A$2,'5. Telecom euro'!N63,0))))</f>
        <v>1.7</v>
      </c>
    </row>
    <row r="64" spans="1:20" x14ac:dyDescent="0.25">
      <c r="A64" s="9" t="s">
        <v>7621</v>
      </c>
      <c r="B64" s="9" t="s">
        <v>4984</v>
      </c>
      <c r="C64" s="11">
        <v>1560</v>
      </c>
      <c r="D64" s="11" t="s">
        <v>5077</v>
      </c>
      <c r="E64" s="11">
        <v>1242</v>
      </c>
      <c r="F64" s="25">
        <v>2.5</v>
      </c>
      <c r="G64" s="11" t="s">
        <v>2557</v>
      </c>
      <c r="H64" s="161">
        <f t="shared" si="0"/>
        <v>38352</v>
      </c>
      <c r="I64" s="9" t="s">
        <v>2561</v>
      </c>
      <c r="J64" s="9"/>
      <c r="K64" s="9"/>
      <c r="L64" s="11" t="s">
        <v>0</v>
      </c>
      <c r="M64" s="252">
        <v>30</v>
      </c>
      <c r="N64" s="21">
        <v>1.7</v>
      </c>
      <c r="O64" s="21">
        <v>1.3</v>
      </c>
      <c r="Q64" s="11" t="s">
        <v>4167</v>
      </c>
      <c r="R64" s="11"/>
      <c r="T64" s="21">
        <f>IF(Q64='Menu tendina'!A$5,0,IF(Q64='Menu tendina'!A$4,'5. Telecom euro'!O64/2,IF(Q64='Menu tendina'!A$3,'5. Telecom euro'!O64,IF(Q64='Menu tendina'!A$2,'5. Telecom euro'!N64,0))))</f>
        <v>1.7</v>
      </c>
    </row>
    <row r="65" spans="1:20" x14ac:dyDescent="0.25">
      <c r="A65" s="9" t="s">
        <v>7621</v>
      </c>
      <c r="B65" s="9" t="s">
        <v>4984</v>
      </c>
      <c r="C65" s="11">
        <v>1561</v>
      </c>
      <c r="D65" s="11">
        <v>3512</v>
      </c>
      <c r="E65" s="11">
        <v>1243</v>
      </c>
      <c r="F65" s="25">
        <v>0.5</v>
      </c>
      <c r="G65" s="11" t="s">
        <v>2557</v>
      </c>
      <c r="H65" s="161">
        <f t="shared" si="0"/>
        <v>38352</v>
      </c>
      <c r="I65" s="9" t="s">
        <v>2562</v>
      </c>
      <c r="J65" s="9"/>
      <c r="K65" s="9"/>
      <c r="L65" s="11" t="s">
        <v>0</v>
      </c>
      <c r="M65" s="252">
        <v>20</v>
      </c>
      <c r="N65" s="21">
        <v>1.7</v>
      </c>
      <c r="O65" s="21">
        <v>1.3</v>
      </c>
      <c r="Q65" s="11" t="s">
        <v>4167</v>
      </c>
      <c r="R65" s="11"/>
      <c r="T65" s="21">
        <f>IF(Q65='Menu tendina'!A$5,0,IF(Q65='Menu tendina'!A$4,'5. Telecom euro'!O65/2,IF(Q65='Menu tendina'!A$3,'5. Telecom euro'!O65,IF(Q65='Menu tendina'!A$2,'5. Telecom euro'!N65,0))))</f>
        <v>1.7</v>
      </c>
    </row>
    <row r="66" spans="1:20" x14ac:dyDescent="0.25">
      <c r="A66" s="9" t="s">
        <v>7621</v>
      </c>
      <c r="B66" s="9" t="s">
        <v>4984</v>
      </c>
      <c r="C66" s="11">
        <v>1562</v>
      </c>
      <c r="D66" s="11" t="s">
        <v>5057</v>
      </c>
      <c r="E66" s="11">
        <v>1275</v>
      </c>
      <c r="F66" s="25">
        <v>2.5</v>
      </c>
      <c r="G66" s="11" t="s">
        <v>2557</v>
      </c>
      <c r="H66" s="161">
        <f t="shared" si="0"/>
        <v>38352</v>
      </c>
      <c r="I66" s="9" t="s">
        <v>2563</v>
      </c>
      <c r="J66" s="9"/>
      <c r="K66" s="9"/>
      <c r="L66" s="11" t="s">
        <v>0</v>
      </c>
      <c r="M66" s="252">
        <v>2545</v>
      </c>
      <c r="N66" s="21">
        <v>1.5</v>
      </c>
      <c r="O66" s="21">
        <v>0.3</v>
      </c>
      <c r="Q66" s="11" t="s">
        <v>4167</v>
      </c>
      <c r="R66" s="11"/>
      <c r="T66" s="21">
        <f>IF(Q66='Menu tendina'!A$5,0,IF(Q66='Menu tendina'!A$4,'5. Telecom euro'!O66/2,IF(Q66='Menu tendina'!A$3,'5. Telecom euro'!O66,IF(Q66='Menu tendina'!A$2,'5. Telecom euro'!N66,0))))</f>
        <v>1.5</v>
      </c>
    </row>
    <row r="67" spans="1:20" x14ac:dyDescent="0.25">
      <c r="A67" s="9" t="s">
        <v>7621</v>
      </c>
      <c r="B67" s="9" t="s">
        <v>4984</v>
      </c>
      <c r="C67" s="11">
        <v>1563</v>
      </c>
      <c r="D67" s="11" t="s">
        <v>5039</v>
      </c>
      <c r="E67" s="11">
        <v>1248</v>
      </c>
      <c r="F67" s="25">
        <v>5</v>
      </c>
      <c r="G67" s="11" t="s">
        <v>2557</v>
      </c>
      <c r="H67" s="161">
        <f t="shared" ref="H67:H130" si="1">DATE(2000+RIGHT(G67,2),MID(G67,4,2),LEFT(G67,2))</f>
        <v>38352</v>
      </c>
      <c r="I67" s="9" t="s">
        <v>2564</v>
      </c>
      <c r="J67" s="9"/>
      <c r="K67" s="9"/>
      <c r="L67" s="11" t="s">
        <v>0</v>
      </c>
      <c r="M67" s="252">
        <v>1510</v>
      </c>
      <c r="N67" s="21">
        <v>1.2</v>
      </c>
      <c r="O67" s="21">
        <v>0.3</v>
      </c>
      <c r="Q67" s="11" t="s">
        <v>4167</v>
      </c>
      <c r="R67" s="11"/>
      <c r="T67" s="21">
        <f>IF(Q67='Menu tendina'!A$5,0,IF(Q67='Menu tendina'!A$4,'5. Telecom euro'!O67/2,IF(Q67='Menu tendina'!A$3,'5. Telecom euro'!O67,IF(Q67='Menu tendina'!A$2,'5. Telecom euro'!N67,0))))</f>
        <v>1.2</v>
      </c>
    </row>
    <row r="68" spans="1:20" x14ac:dyDescent="0.25">
      <c r="A68" s="9" t="s">
        <v>7621</v>
      </c>
      <c r="B68" s="9" t="s">
        <v>4984</v>
      </c>
      <c r="C68" s="11">
        <v>1564</v>
      </c>
      <c r="D68" s="11" t="s">
        <v>6082</v>
      </c>
      <c r="E68" s="11">
        <v>1249</v>
      </c>
      <c r="F68" s="25">
        <v>5</v>
      </c>
      <c r="G68" s="11" t="s">
        <v>2557</v>
      </c>
      <c r="H68" s="161">
        <f t="shared" si="1"/>
        <v>38352</v>
      </c>
      <c r="I68" s="9" t="s">
        <v>2565</v>
      </c>
      <c r="J68" s="9"/>
      <c r="K68" s="9"/>
      <c r="L68" s="11" t="s">
        <v>0</v>
      </c>
      <c r="M68" s="252">
        <v>1510</v>
      </c>
      <c r="N68" s="21">
        <v>2.5</v>
      </c>
      <c r="O68" s="21">
        <v>0.5</v>
      </c>
      <c r="Q68" s="11" t="s">
        <v>4167</v>
      </c>
      <c r="R68" s="11"/>
      <c r="T68" s="21">
        <f>IF(Q68='Menu tendina'!A$5,0,IF(Q68='Menu tendina'!A$4,'5. Telecom euro'!O68/2,IF(Q68='Menu tendina'!A$3,'5. Telecom euro'!O68,IF(Q68='Menu tendina'!A$2,'5. Telecom euro'!N68,0))))</f>
        <v>2.5</v>
      </c>
    </row>
    <row r="69" spans="1:20" x14ac:dyDescent="0.25">
      <c r="A69" s="9" t="s">
        <v>7621</v>
      </c>
      <c r="B69" s="15" t="s">
        <v>4984</v>
      </c>
      <c r="C69" s="16" t="s">
        <v>2566</v>
      </c>
      <c r="D69" s="16" t="s">
        <v>6083</v>
      </c>
      <c r="E69" s="16" t="s">
        <v>0</v>
      </c>
      <c r="F69" s="26">
        <v>5.16</v>
      </c>
      <c r="G69" s="16" t="s">
        <v>2567</v>
      </c>
      <c r="H69" s="161">
        <f t="shared" si="1"/>
        <v>38017</v>
      </c>
      <c r="I69" s="15" t="s">
        <v>2568</v>
      </c>
      <c r="J69" s="15"/>
      <c r="K69" s="15"/>
      <c r="L69" s="16" t="s">
        <v>0</v>
      </c>
      <c r="M69" s="253" t="s">
        <v>0</v>
      </c>
      <c r="N69" s="22">
        <v>250</v>
      </c>
      <c r="O69" s="22">
        <v>130</v>
      </c>
      <c r="Q69" s="11" t="s">
        <v>4167</v>
      </c>
      <c r="R69" s="11"/>
      <c r="T69" s="21">
        <f>IF(Q69='Menu tendina'!A$5,0,IF(Q69='Menu tendina'!A$4,'5. Telecom euro'!O69/2,IF(Q69='Menu tendina'!A$3,'5. Telecom euro'!O69,IF(Q69='Menu tendina'!A$2,'5. Telecom euro'!N69,0))))</f>
        <v>250</v>
      </c>
    </row>
    <row r="70" spans="1:20" x14ac:dyDescent="0.25">
      <c r="A70" s="9" t="s">
        <v>7621</v>
      </c>
      <c r="B70" s="9" t="s">
        <v>4984</v>
      </c>
      <c r="C70" s="11">
        <v>1565</v>
      </c>
      <c r="D70" s="11" t="s">
        <v>5041</v>
      </c>
      <c r="E70" s="11">
        <v>1251</v>
      </c>
      <c r="F70" s="25">
        <v>2.5</v>
      </c>
      <c r="G70" s="11" t="s">
        <v>2557</v>
      </c>
      <c r="H70" s="161">
        <f t="shared" si="1"/>
        <v>38352</v>
      </c>
      <c r="I70" s="9" t="s">
        <v>2569</v>
      </c>
      <c r="J70" s="9"/>
      <c r="K70" s="9"/>
      <c r="L70" s="11" t="s">
        <v>0</v>
      </c>
      <c r="M70" s="252">
        <v>1054</v>
      </c>
      <c r="N70" s="21">
        <v>1.2</v>
      </c>
      <c r="O70" s="21">
        <v>0.3</v>
      </c>
      <c r="Q70" s="11" t="s">
        <v>4167</v>
      </c>
      <c r="R70" s="11"/>
      <c r="T70" s="21">
        <f>IF(Q70='Menu tendina'!A$5,0,IF(Q70='Menu tendina'!A$4,'5. Telecom euro'!O70/2,IF(Q70='Menu tendina'!A$3,'5. Telecom euro'!O70,IF(Q70='Menu tendina'!A$2,'5. Telecom euro'!N70,0))))</f>
        <v>1.2</v>
      </c>
    </row>
    <row r="71" spans="1:20" x14ac:dyDescent="0.25">
      <c r="A71" s="9" t="s">
        <v>7621</v>
      </c>
      <c r="B71" s="9" t="s">
        <v>4984</v>
      </c>
      <c r="C71" s="11">
        <v>1566</v>
      </c>
      <c r="D71" s="11" t="s">
        <v>5043</v>
      </c>
      <c r="E71" s="11">
        <v>1252</v>
      </c>
      <c r="F71" s="25">
        <v>5</v>
      </c>
      <c r="G71" s="11" t="s">
        <v>2557</v>
      </c>
      <c r="H71" s="161">
        <f t="shared" si="1"/>
        <v>38352</v>
      </c>
      <c r="I71" s="9" t="s">
        <v>2570</v>
      </c>
      <c r="J71" s="9"/>
      <c r="K71" s="9"/>
      <c r="L71" s="11" t="s">
        <v>0</v>
      </c>
      <c r="M71" s="252">
        <v>1511</v>
      </c>
      <c r="N71" s="21">
        <v>1.2</v>
      </c>
      <c r="O71" s="21">
        <v>0.3</v>
      </c>
      <c r="Q71" s="11" t="s">
        <v>4167</v>
      </c>
      <c r="R71" s="11"/>
      <c r="T71" s="21">
        <f>IF(Q71='Menu tendina'!A$5,0,IF(Q71='Menu tendina'!A$4,'5. Telecom euro'!O71/2,IF(Q71='Menu tendina'!A$3,'5. Telecom euro'!O71,IF(Q71='Menu tendina'!A$2,'5. Telecom euro'!N71,0))))</f>
        <v>1.2</v>
      </c>
    </row>
    <row r="72" spans="1:20" x14ac:dyDescent="0.25">
      <c r="A72" s="9" t="s">
        <v>7621</v>
      </c>
      <c r="B72" s="9" t="s">
        <v>4984</v>
      </c>
      <c r="C72" s="11">
        <v>1567</v>
      </c>
      <c r="D72" s="11" t="s">
        <v>5042</v>
      </c>
      <c r="E72" s="11">
        <v>1253</v>
      </c>
      <c r="F72" s="25">
        <v>2.5</v>
      </c>
      <c r="G72" s="11" t="s">
        <v>2557</v>
      </c>
      <c r="H72" s="161">
        <f t="shared" si="1"/>
        <v>38352</v>
      </c>
      <c r="I72" s="9" t="s">
        <v>2571</v>
      </c>
      <c r="J72" s="9"/>
      <c r="K72" s="9"/>
      <c r="L72" s="11" t="s">
        <v>0</v>
      </c>
      <c r="M72" s="252">
        <v>1215</v>
      </c>
      <c r="N72" s="21">
        <v>1.2</v>
      </c>
      <c r="O72" s="21">
        <v>0.3</v>
      </c>
      <c r="Q72" s="11" t="s">
        <v>4167</v>
      </c>
      <c r="R72" s="11"/>
      <c r="T72" s="21">
        <f>IF(Q72='Menu tendina'!A$5,0,IF(Q72='Menu tendina'!A$4,'5. Telecom euro'!O72/2,IF(Q72='Menu tendina'!A$3,'5. Telecom euro'!O72,IF(Q72='Menu tendina'!A$2,'5. Telecom euro'!N72,0))))</f>
        <v>1.2</v>
      </c>
    </row>
    <row r="73" spans="1:20" x14ac:dyDescent="0.25">
      <c r="A73" s="9" t="s">
        <v>7621</v>
      </c>
      <c r="B73" s="9" t="s">
        <v>4984</v>
      </c>
      <c r="C73" s="11">
        <v>1568</v>
      </c>
      <c r="D73" s="11" t="s">
        <v>5016</v>
      </c>
      <c r="E73" s="11">
        <v>1202</v>
      </c>
      <c r="F73" s="25">
        <v>5</v>
      </c>
      <c r="G73" s="11" t="s">
        <v>2557</v>
      </c>
      <c r="H73" s="161">
        <f t="shared" si="1"/>
        <v>38352</v>
      </c>
      <c r="I73" s="9" t="s">
        <v>2572</v>
      </c>
      <c r="J73" s="9"/>
      <c r="K73" s="9"/>
      <c r="L73" s="11" t="s">
        <v>0</v>
      </c>
      <c r="M73" s="252">
        <v>30</v>
      </c>
      <c r="N73" s="21">
        <v>1.6</v>
      </c>
      <c r="O73" s="21">
        <v>1.2</v>
      </c>
      <c r="Q73" s="11" t="s">
        <v>4167</v>
      </c>
      <c r="R73" s="11"/>
      <c r="T73" s="21">
        <f>IF(Q73='Menu tendina'!A$5,0,IF(Q73='Menu tendina'!A$4,'5. Telecom euro'!O73/2,IF(Q73='Menu tendina'!A$3,'5. Telecom euro'!O73,IF(Q73='Menu tendina'!A$2,'5. Telecom euro'!N73,0))))</f>
        <v>1.6</v>
      </c>
    </row>
    <row r="74" spans="1:20" x14ac:dyDescent="0.25">
      <c r="A74" s="9" t="s">
        <v>7621</v>
      </c>
      <c r="B74" s="9" t="s">
        <v>4984</v>
      </c>
      <c r="C74" s="11">
        <v>1569</v>
      </c>
      <c r="D74" s="11" t="s">
        <v>5015</v>
      </c>
      <c r="E74" s="11">
        <v>1201</v>
      </c>
      <c r="F74" s="25">
        <v>1</v>
      </c>
      <c r="G74" s="11" t="s">
        <v>2557</v>
      </c>
      <c r="H74" s="161">
        <f t="shared" si="1"/>
        <v>38352</v>
      </c>
      <c r="I74" s="9" t="s">
        <v>2574</v>
      </c>
      <c r="J74" s="9"/>
      <c r="K74" s="9"/>
      <c r="L74" s="11" t="s">
        <v>0</v>
      </c>
      <c r="M74" s="252">
        <v>30</v>
      </c>
      <c r="N74" s="21">
        <v>1.6</v>
      </c>
      <c r="O74" s="21">
        <v>1.2</v>
      </c>
      <c r="Q74" s="11" t="s">
        <v>4167</v>
      </c>
      <c r="R74" s="11"/>
      <c r="T74" s="21">
        <f>IF(Q74='Menu tendina'!A$5,0,IF(Q74='Menu tendina'!A$4,'5. Telecom euro'!O74/2,IF(Q74='Menu tendina'!A$3,'5. Telecom euro'!O74,IF(Q74='Menu tendina'!A$2,'5. Telecom euro'!N74,0))))</f>
        <v>1.6</v>
      </c>
    </row>
    <row r="75" spans="1:20" x14ac:dyDescent="0.25">
      <c r="A75" s="9" t="s">
        <v>7621</v>
      </c>
      <c r="B75" s="9" t="s">
        <v>4984</v>
      </c>
      <c r="C75" s="11">
        <v>1570</v>
      </c>
      <c r="D75" s="11" t="s">
        <v>5009</v>
      </c>
      <c r="E75" s="11">
        <v>1231</v>
      </c>
      <c r="F75" s="25">
        <v>5</v>
      </c>
      <c r="G75" s="11" t="s">
        <v>2557</v>
      </c>
      <c r="H75" s="161">
        <f t="shared" si="1"/>
        <v>38352</v>
      </c>
      <c r="I75" s="9" t="s">
        <v>2575</v>
      </c>
      <c r="J75" s="9"/>
      <c r="K75" s="9"/>
      <c r="L75" s="11" t="s">
        <v>0</v>
      </c>
      <c r="M75" s="252">
        <v>25</v>
      </c>
      <c r="N75" s="21">
        <v>2</v>
      </c>
      <c r="O75" s="21">
        <v>1.4</v>
      </c>
      <c r="Q75" s="11" t="s">
        <v>4167</v>
      </c>
      <c r="R75" s="11"/>
      <c r="T75" s="21">
        <f>IF(Q75='Menu tendina'!A$5,0,IF(Q75='Menu tendina'!A$4,'5. Telecom euro'!O75/2,IF(Q75='Menu tendina'!A$3,'5. Telecom euro'!O75,IF(Q75='Menu tendina'!A$2,'5. Telecom euro'!N75,0))))</f>
        <v>2</v>
      </c>
    </row>
    <row r="76" spans="1:20" x14ac:dyDescent="0.25">
      <c r="A76" s="9" t="s">
        <v>7621</v>
      </c>
      <c r="B76" s="9" t="s">
        <v>4984</v>
      </c>
      <c r="C76" s="11">
        <v>1571</v>
      </c>
      <c r="D76" s="11" t="s">
        <v>5052</v>
      </c>
      <c r="E76" s="11">
        <v>1268</v>
      </c>
      <c r="F76" s="25">
        <v>2.5</v>
      </c>
      <c r="G76" s="11" t="s">
        <v>2557</v>
      </c>
      <c r="H76" s="161">
        <f t="shared" si="1"/>
        <v>38352</v>
      </c>
      <c r="I76" s="9" t="s">
        <v>2577</v>
      </c>
      <c r="J76" s="9"/>
      <c r="K76" s="9"/>
      <c r="L76" s="11" t="s">
        <v>0</v>
      </c>
      <c r="M76" s="252">
        <v>30</v>
      </c>
      <c r="N76" s="21">
        <v>1.6</v>
      </c>
      <c r="O76" s="21">
        <v>1.2</v>
      </c>
      <c r="Q76" s="11" t="s">
        <v>4167</v>
      </c>
      <c r="R76" s="11"/>
      <c r="T76" s="21">
        <f>IF(Q76='Menu tendina'!A$5,0,IF(Q76='Menu tendina'!A$4,'5. Telecom euro'!O76/2,IF(Q76='Menu tendina'!A$3,'5. Telecom euro'!O76,IF(Q76='Menu tendina'!A$2,'5. Telecom euro'!N76,0))))</f>
        <v>1.6</v>
      </c>
    </row>
    <row r="77" spans="1:20" x14ac:dyDescent="0.25">
      <c r="A77" s="9" t="s">
        <v>7621</v>
      </c>
      <c r="B77" s="9" t="s">
        <v>4984</v>
      </c>
      <c r="C77" s="11">
        <v>1572</v>
      </c>
      <c r="D77" s="11" t="s">
        <v>5055</v>
      </c>
      <c r="E77" s="11">
        <v>1269</v>
      </c>
      <c r="F77" s="25">
        <v>2.5</v>
      </c>
      <c r="G77" s="11" t="s">
        <v>2557</v>
      </c>
      <c r="H77" s="161">
        <f t="shared" si="1"/>
        <v>38352</v>
      </c>
      <c r="I77" s="9" t="s">
        <v>2578</v>
      </c>
      <c r="J77" s="9"/>
      <c r="K77" s="9"/>
      <c r="L77" s="11" t="s">
        <v>0</v>
      </c>
      <c r="M77" s="252">
        <v>30</v>
      </c>
      <c r="N77" s="21">
        <v>1.6</v>
      </c>
      <c r="O77" s="21">
        <v>1.2</v>
      </c>
      <c r="Q77" s="11" t="s">
        <v>4167</v>
      </c>
      <c r="R77" s="11"/>
      <c r="T77" s="21">
        <f>IF(Q77='Menu tendina'!A$5,0,IF(Q77='Menu tendina'!A$4,'5. Telecom euro'!O77/2,IF(Q77='Menu tendina'!A$3,'5. Telecom euro'!O77,IF(Q77='Menu tendina'!A$2,'5. Telecom euro'!N77,0))))</f>
        <v>1.6</v>
      </c>
    </row>
    <row r="78" spans="1:20" x14ac:dyDescent="0.25">
      <c r="A78" s="9" t="s">
        <v>7621</v>
      </c>
      <c r="B78" s="9" t="s">
        <v>4984</v>
      </c>
      <c r="C78" s="11">
        <v>1573</v>
      </c>
      <c r="D78" s="11" t="s">
        <v>5054</v>
      </c>
      <c r="E78" s="11">
        <v>1270</v>
      </c>
      <c r="F78" s="25">
        <v>2.5</v>
      </c>
      <c r="G78" s="11" t="s">
        <v>2557</v>
      </c>
      <c r="H78" s="161">
        <f t="shared" si="1"/>
        <v>38352</v>
      </c>
      <c r="I78" s="9" t="s">
        <v>2579</v>
      </c>
      <c r="J78" s="9"/>
      <c r="K78" s="9"/>
      <c r="L78" s="11" t="s">
        <v>0</v>
      </c>
      <c r="M78" s="252">
        <v>30</v>
      </c>
      <c r="N78" s="21">
        <v>1.6</v>
      </c>
      <c r="O78" s="21">
        <v>1.2</v>
      </c>
      <c r="Q78" s="11" t="s">
        <v>4167</v>
      </c>
      <c r="R78" s="11"/>
      <c r="T78" s="21">
        <f>IF(Q78='Menu tendina'!A$5,0,IF(Q78='Menu tendina'!A$4,'5. Telecom euro'!O78/2,IF(Q78='Menu tendina'!A$3,'5. Telecom euro'!O78,IF(Q78='Menu tendina'!A$2,'5. Telecom euro'!N78,0))))</f>
        <v>1.6</v>
      </c>
    </row>
    <row r="79" spans="1:20" x14ac:dyDescent="0.25">
      <c r="A79" s="9" t="s">
        <v>7621</v>
      </c>
      <c r="B79" s="9" t="s">
        <v>4984</v>
      </c>
      <c r="C79" s="11">
        <v>1574</v>
      </c>
      <c r="D79" s="11" t="s">
        <v>5053</v>
      </c>
      <c r="E79" s="11">
        <v>1271</v>
      </c>
      <c r="F79" s="25">
        <v>2.5</v>
      </c>
      <c r="G79" s="11" t="s">
        <v>2557</v>
      </c>
      <c r="H79" s="161">
        <f t="shared" si="1"/>
        <v>38352</v>
      </c>
      <c r="I79" s="9" t="s">
        <v>2580</v>
      </c>
      <c r="J79" s="9"/>
      <c r="K79" s="9"/>
      <c r="L79" s="11" t="s">
        <v>0</v>
      </c>
      <c r="M79" s="252">
        <v>30</v>
      </c>
      <c r="N79" s="21">
        <v>1.6</v>
      </c>
      <c r="O79" s="21">
        <v>1.2</v>
      </c>
      <c r="Q79" s="11" t="s">
        <v>4167</v>
      </c>
      <c r="R79" s="11"/>
      <c r="T79" s="21">
        <f>IF(Q79='Menu tendina'!A$5,0,IF(Q79='Menu tendina'!A$4,'5. Telecom euro'!O79/2,IF(Q79='Menu tendina'!A$3,'5. Telecom euro'!O79,IF(Q79='Menu tendina'!A$2,'5. Telecom euro'!N79,0))))</f>
        <v>1.6</v>
      </c>
    </row>
    <row r="80" spans="1:20" x14ac:dyDescent="0.25">
      <c r="A80" s="9" t="s">
        <v>7621</v>
      </c>
      <c r="B80" s="9" t="s">
        <v>4984</v>
      </c>
      <c r="C80" s="11">
        <v>1575</v>
      </c>
      <c r="D80" s="11" t="s">
        <v>5071</v>
      </c>
      <c r="E80" s="11">
        <v>1244</v>
      </c>
      <c r="F80" s="25">
        <v>2.5</v>
      </c>
      <c r="G80" s="11" t="s">
        <v>2557</v>
      </c>
      <c r="H80" s="161">
        <f t="shared" si="1"/>
        <v>38352</v>
      </c>
      <c r="I80" s="9" t="s">
        <v>2581</v>
      </c>
      <c r="J80" s="9"/>
      <c r="K80" s="9"/>
      <c r="L80" s="11" t="s">
        <v>0</v>
      </c>
      <c r="M80" s="252">
        <v>30</v>
      </c>
      <c r="N80" s="21">
        <v>1.7</v>
      </c>
      <c r="O80" s="21">
        <v>1.3</v>
      </c>
      <c r="Q80" s="11" t="s">
        <v>4167</v>
      </c>
      <c r="R80" s="11"/>
      <c r="T80" s="21">
        <f>IF(Q80='Menu tendina'!A$5,0,IF(Q80='Menu tendina'!A$4,'5. Telecom euro'!O80/2,IF(Q80='Menu tendina'!A$3,'5. Telecom euro'!O80,IF(Q80='Menu tendina'!A$2,'5. Telecom euro'!N80,0))))</f>
        <v>1.7</v>
      </c>
    </row>
    <row r="81" spans="1:20" x14ac:dyDescent="0.25">
      <c r="A81" s="9" t="s">
        <v>7621</v>
      </c>
      <c r="B81" s="9" t="s">
        <v>4984</v>
      </c>
      <c r="C81" s="11">
        <v>1576</v>
      </c>
      <c r="D81" s="11" t="s">
        <v>5072</v>
      </c>
      <c r="E81" s="11">
        <v>1245</v>
      </c>
      <c r="F81" s="25">
        <v>2.5</v>
      </c>
      <c r="G81" s="11" t="s">
        <v>2557</v>
      </c>
      <c r="H81" s="161">
        <f t="shared" si="1"/>
        <v>38352</v>
      </c>
      <c r="I81" s="9" t="s">
        <v>2582</v>
      </c>
      <c r="J81" s="9"/>
      <c r="K81" s="9"/>
      <c r="L81" s="11" t="s">
        <v>0</v>
      </c>
      <c r="M81" s="252">
        <v>30</v>
      </c>
      <c r="N81" s="21">
        <v>1.7</v>
      </c>
      <c r="O81" s="21">
        <v>1.3</v>
      </c>
      <c r="Q81" s="11" t="s">
        <v>4167</v>
      </c>
      <c r="R81" s="11"/>
      <c r="T81" s="21">
        <f>IF(Q81='Menu tendina'!A$5,0,IF(Q81='Menu tendina'!A$4,'5. Telecom euro'!O81/2,IF(Q81='Menu tendina'!A$3,'5. Telecom euro'!O81,IF(Q81='Menu tendina'!A$2,'5. Telecom euro'!N81,0))))</f>
        <v>1.7</v>
      </c>
    </row>
    <row r="82" spans="1:20" x14ac:dyDescent="0.25">
      <c r="A82" s="9" t="s">
        <v>7621</v>
      </c>
      <c r="B82" s="9" t="s">
        <v>4984</v>
      </c>
      <c r="C82" s="11">
        <v>1577</v>
      </c>
      <c r="D82" s="11" t="s">
        <v>5074</v>
      </c>
      <c r="E82" s="11">
        <v>1246</v>
      </c>
      <c r="F82" s="25">
        <v>2.5</v>
      </c>
      <c r="G82" s="11" t="s">
        <v>2557</v>
      </c>
      <c r="H82" s="161">
        <f t="shared" si="1"/>
        <v>38352</v>
      </c>
      <c r="I82" s="9" t="s">
        <v>2583</v>
      </c>
      <c r="J82" s="9"/>
      <c r="K82" s="9"/>
      <c r="L82" s="11" t="s">
        <v>0</v>
      </c>
      <c r="M82" s="252">
        <v>30</v>
      </c>
      <c r="N82" s="21">
        <v>1.7</v>
      </c>
      <c r="O82" s="21">
        <v>1.3</v>
      </c>
      <c r="Q82" s="11" t="s">
        <v>4167</v>
      </c>
      <c r="R82" s="11"/>
      <c r="T82" s="21">
        <f>IF(Q82='Menu tendina'!A$5,0,IF(Q82='Menu tendina'!A$4,'5. Telecom euro'!O82/2,IF(Q82='Menu tendina'!A$3,'5. Telecom euro'!O82,IF(Q82='Menu tendina'!A$2,'5. Telecom euro'!N82,0))))</f>
        <v>1.7</v>
      </c>
    </row>
    <row r="83" spans="1:20" x14ac:dyDescent="0.25">
      <c r="A83" s="9" t="s">
        <v>7621</v>
      </c>
      <c r="B83" s="9" t="s">
        <v>4984</v>
      </c>
      <c r="C83" s="11">
        <v>1578</v>
      </c>
      <c r="D83" s="11" t="s">
        <v>5073</v>
      </c>
      <c r="E83" s="11">
        <v>1247</v>
      </c>
      <c r="F83" s="25">
        <v>2.5</v>
      </c>
      <c r="G83" s="11" t="s">
        <v>2557</v>
      </c>
      <c r="H83" s="161">
        <f t="shared" si="1"/>
        <v>38352</v>
      </c>
      <c r="I83" s="9" t="s">
        <v>2584</v>
      </c>
      <c r="J83" s="9"/>
      <c r="K83" s="9"/>
      <c r="L83" s="11" t="s">
        <v>0</v>
      </c>
      <c r="M83" s="252">
        <v>30</v>
      </c>
      <c r="N83" s="21">
        <v>1.7</v>
      </c>
      <c r="O83" s="21">
        <v>1.3</v>
      </c>
      <c r="Q83" s="11" t="s">
        <v>4167</v>
      </c>
      <c r="R83" s="11"/>
      <c r="T83" s="21">
        <f>IF(Q83='Menu tendina'!A$5,0,IF(Q83='Menu tendina'!A$4,'5. Telecom euro'!O83/2,IF(Q83='Menu tendina'!A$3,'5. Telecom euro'!O83,IF(Q83='Menu tendina'!A$2,'5. Telecom euro'!N83,0))))</f>
        <v>1.7</v>
      </c>
    </row>
    <row r="84" spans="1:20" x14ac:dyDescent="0.25">
      <c r="A84" s="9" t="s">
        <v>7621</v>
      </c>
      <c r="B84" s="9" t="s">
        <v>4984</v>
      </c>
      <c r="C84" s="11">
        <v>1579</v>
      </c>
      <c r="D84" s="11" t="s">
        <v>6084</v>
      </c>
      <c r="E84" s="11">
        <v>1304</v>
      </c>
      <c r="F84" s="25">
        <v>1</v>
      </c>
      <c r="G84" s="14" t="s">
        <v>2557</v>
      </c>
      <c r="H84" s="161">
        <f t="shared" si="1"/>
        <v>38352</v>
      </c>
      <c r="I84" s="9" t="s">
        <v>2585</v>
      </c>
      <c r="J84" s="9"/>
      <c r="K84" s="9"/>
      <c r="L84" s="11" t="s">
        <v>0</v>
      </c>
      <c r="M84" s="252">
        <v>20</v>
      </c>
      <c r="N84" s="21">
        <v>1.5</v>
      </c>
      <c r="O84" s="21">
        <v>1.1000000000000001</v>
      </c>
      <c r="Q84" s="11" t="s">
        <v>4167</v>
      </c>
      <c r="R84" s="11"/>
      <c r="T84" s="21">
        <f>IF(Q84='Menu tendina'!A$5,0,IF(Q84='Menu tendina'!A$4,'5. Telecom euro'!O84/2,IF(Q84='Menu tendina'!A$3,'5. Telecom euro'!O84,IF(Q84='Menu tendina'!A$2,'5. Telecom euro'!N84,0))))</f>
        <v>1.5</v>
      </c>
    </row>
    <row r="85" spans="1:20" x14ac:dyDescent="0.25">
      <c r="A85" s="9" t="s">
        <v>7621</v>
      </c>
      <c r="B85" s="9" t="s">
        <v>4984</v>
      </c>
      <c r="C85" s="11">
        <v>1580</v>
      </c>
      <c r="D85" s="11" t="s">
        <v>6085</v>
      </c>
      <c r="E85" s="11">
        <v>1305</v>
      </c>
      <c r="F85" s="25">
        <v>1</v>
      </c>
      <c r="G85" s="14" t="s">
        <v>2557</v>
      </c>
      <c r="H85" s="161">
        <f t="shared" si="1"/>
        <v>38352</v>
      </c>
      <c r="I85" s="9" t="s">
        <v>2587</v>
      </c>
      <c r="J85" s="9"/>
      <c r="K85" s="9"/>
      <c r="L85" s="11" t="s">
        <v>0</v>
      </c>
      <c r="M85" s="252">
        <v>20</v>
      </c>
      <c r="N85" s="21">
        <v>1.5</v>
      </c>
      <c r="O85" s="21">
        <v>1.1000000000000001</v>
      </c>
      <c r="Q85" s="11" t="s">
        <v>4167</v>
      </c>
      <c r="R85" s="11"/>
      <c r="T85" s="21">
        <f>IF(Q85='Menu tendina'!A$5,0,IF(Q85='Menu tendina'!A$4,'5. Telecom euro'!O85/2,IF(Q85='Menu tendina'!A$3,'5. Telecom euro'!O85,IF(Q85='Menu tendina'!A$2,'5. Telecom euro'!N85,0))))</f>
        <v>1.5</v>
      </c>
    </row>
    <row r="86" spans="1:20" x14ac:dyDescent="0.25">
      <c r="A86" s="9" t="s">
        <v>7621</v>
      </c>
      <c r="B86" s="9" t="s">
        <v>4984</v>
      </c>
      <c r="C86" s="11">
        <v>1581</v>
      </c>
      <c r="D86" s="11" t="s">
        <v>6086</v>
      </c>
      <c r="E86" s="11">
        <v>1306</v>
      </c>
      <c r="F86" s="25">
        <v>1</v>
      </c>
      <c r="G86" s="14" t="s">
        <v>2557</v>
      </c>
      <c r="H86" s="161">
        <f t="shared" si="1"/>
        <v>38352</v>
      </c>
      <c r="I86" s="9" t="s">
        <v>2588</v>
      </c>
      <c r="J86" s="9"/>
      <c r="K86" s="9"/>
      <c r="L86" s="11" t="s">
        <v>0</v>
      </c>
      <c r="M86" s="252">
        <v>20</v>
      </c>
      <c r="N86" s="21">
        <v>1.5</v>
      </c>
      <c r="O86" s="21">
        <v>1.1000000000000001</v>
      </c>
      <c r="Q86" s="11" t="s">
        <v>4167</v>
      </c>
      <c r="R86" s="11"/>
      <c r="T86" s="21">
        <f>IF(Q86='Menu tendina'!A$5,0,IF(Q86='Menu tendina'!A$4,'5. Telecom euro'!O86/2,IF(Q86='Menu tendina'!A$3,'5. Telecom euro'!O86,IF(Q86='Menu tendina'!A$2,'5. Telecom euro'!N86,0))))</f>
        <v>1.5</v>
      </c>
    </row>
    <row r="87" spans="1:20" x14ac:dyDescent="0.25">
      <c r="A87" s="9" t="s">
        <v>7621</v>
      </c>
      <c r="B87" s="9" t="s">
        <v>4984</v>
      </c>
      <c r="C87" s="11">
        <v>1582</v>
      </c>
      <c r="D87" s="11" t="s">
        <v>6087</v>
      </c>
      <c r="E87" s="11">
        <v>1307</v>
      </c>
      <c r="F87" s="25">
        <v>1</v>
      </c>
      <c r="G87" s="14" t="s">
        <v>2557</v>
      </c>
      <c r="H87" s="161">
        <f t="shared" si="1"/>
        <v>38352</v>
      </c>
      <c r="I87" s="9" t="s">
        <v>2589</v>
      </c>
      <c r="J87" s="9"/>
      <c r="K87" s="9"/>
      <c r="L87" s="11" t="s">
        <v>0</v>
      </c>
      <c r="M87" s="252">
        <v>20</v>
      </c>
      <c r="N87" s="21">
        <v>1.5</v>
      </c>
      <c r="O87" s="21">
        <v>1.1000000000000001</v>
      </c>
      <c r="Q87" s="11" t="s">
        <v>4167</v>
      </c>
      <c r="R87" s="11"/>
      <c r="T87" s="21">
        <f>IF(Q87='Menu tendina'!A$5,0,IF(Q87='Menu tendina'!A$4,'5. Telecom euro'!O87/2,IF(Q87='Menu tendina'!A$3,'5. Telecom euro'!O87,IF(Q87='Menu tendina'!A$2,'5. Telecom euro'!N87,0))))</f>
        <v>1.5</v>
      </c>
    </row>
    <row r="88" spans="1:20" x14ac:dyDescent="0.25">
      <c r="A88" s="9" t="s">
        <v>7621</v>
      </c>
      <c r="B88" s="9" t="s">
        <v>4984</v>
      </c>
      <c r="C88" s="11">
        <v>1583</v>
      </c>
      <c r="D88" s="11" t="s">
        <v>6088</v>
      </c>
      <c r="E88" s="11">
        <v>1308</v>
      </c>
      <c r="F88" s="25">
        <v>1</v>
      </c>
      <c r="G88" s="14" t="s">
        <v>2557</v>
      </c>
      <c r="H88" s="161">
        <f t="shared" si="1"/>
        <v>38352</v>
      </c>
      <c r="I88" s="9" t="s">
        <v>2590</v>
      </c>
      <c r="J88" s="9"/>
      <c r="K88" s="9"/>
      <c r="L88" s="11" t="s">
        <v>0</v>
      </c>
      <c r="M88" s="252">
        <v>20</v>
      </c>
      <c r="N88" s="21">
        <v>1.5</v>
      </c>
      <c r="O88" s="21">
        <v>1.1000000000000001</v>
      </c>
      <c r="Q88" s="11" t="s">
        <v>4167</v>
      </c>
      <c r="R88" s="11"/>
      <c r="T88" s="21">
        <f>IF(Q88='Menu tendina'!A$5,0,IF(Q88='Menu tendina'!A$4,'5. Telecom euro'!O88/2,IF(Q88='Menu tendina'!A$3,'5. Telecom euro'!O88,IF(Q88='Menu tendina'!A$2,'5. Telecom euro'!N88,0))))</f>
        <v>1.5</v>
      </c>
    </row>
    <row r="89" spans="1:20" x14ac:dyDescent="0.25">
      <c r="A89" s="9" t="s">
        <v>7621</v>
      </c>
      <c r="B89" s="9" t="s">
        <v>4984</v>
      </c>
      <c r="C89" s="11">
        <v>1584</v>
      </c>
      <c r="D89" s="11" t="s">
        <v>6089</v>
      </c>
      <c r="E89" s="11">
        <v>1309</v>
      </c>
      <c r="F89" s="25">
        <v>1</v>
      </c>
      <c r="G89" s="14" t="s">
        <v>2557</v>
      </c>
      <c r="H89" s="161">
        <f t="shared" si="1"/>
        <v>38352</v>
      </c>
      <c r="I89" s="9" t="s">
        <v>2591</v>
      </c>
      <c r="J89" s="9"/>
      <c r="K89" s="9"/>
      <c r="L89" s="11" t="s">
        <v>0</v>
      </c>
      <c r="M89" s="252">
        <v>20</v>
      </c>
      <c r="N89" s="21">
        <v>1.5</v>
      </c>
      <c r="O89" s="21">
        <v>1.1000000000000001</v>
      </c>
      <c r="Q89" s="11" t="s">
        <v>4167</v>
      </c>
      <c r="R89" s="11"/>
      <c r="T89" s="21">
        <f>IF(Q89='Menu tendina'!A$5,0,IF(Q89='Menu tendina'!A$4,'5. Telecom euro'!O89/2,IF(Q89='Menu tendina'!A$3,'5. Telecom euro'!O89,IF(Q89='Menu tendina'!A$2,'5. Telecom euro'!N89,0))))</f>
        <v>1.5</v>
      </c>
    </row>
    <row r="90" spans="1:20" x14ac:dyDescent="0.25">
      <c r="A90" s="9" t="s">
        <v>7621</v>
      </c>
      <c r="B90" s="9" t="s">
        <v>4984</v>
      </c>
      <c r="C90" s="11">
        <v>1585</v>
      </c>
      <c r="D90" s="11" t="s">
        <v>6090</v>
      </c>
      <c r="E90" s="11">
        <v>1310</v>
      </c>
      <c r="F90" s="25">
        <v>1</v>
      </c>
      <c r="G90" s="14" t="s">
        <v>2557</v>
      </c>
      <c r="H90" s="161">
        <f t="shared" si="1"/>
        <v>38352</v>
      </c>
      <c r="I90" s="9" t="s">
        <v>2592</v>
      </c>
      <c r="J90" s="9"/>
      <c r="K90" s="9"/>
      <c r="L90" s="11" t="s">
        <v>0</v>
      </c>
      <c r="M90" s="252">
        <v>20</v>
      </c>
      <c r="N90" s="21">
        <v>1.5</v>
      </c>
      <c r="O90" s="21">
        <v>1.1000000000000001</v>
      </c>
      <c r="Q90" s="11" t="s">
        <v>4167</v>
      </c>
      <c r="R90" s="11"/>
      <c r="T90" s="21">
        <f>IF(Q90='Menu tendina'!A$5,0,IF(Q90='Menu tendina'!A$4,'5. Telecom euro'!O90/2,IF(Q90='Menu tendina'!A$3,'5. Telecom euro'!O90,IF(Q90='Menu tendina'!A$2,'5. Telecom euro'!N90,0))))</f>
        <v>1.5</v>
      </c>
    </row>
    <row r="91" spans="1:20" x14ac:dyDescent="0.25">
      <c r="A91" s="9" t="s">
        <v>7621</v>
      </c>
      <c r="B91" s="9" t="s">
        <v>4984</v>
      </c>
      <c r="C91" s="11">
        <v>1586</v>
      </c>
      <c r="D91" s="11" t="s">
        <v>6091</v>
      </c>
      <c r="E91" s="11">
        <v>1311</v>
      </c>
      <c r="F91" s="25">
        <v>1</v>
      </c>
      <c r="G91" s="14" t="s">
        <v>2557</v>
      </c>
      <c r="H91" s="161">
        <f t="shared" si="1"/>
        <v>38352</v>
      </c>
      <c r="I91" s="9" t="s">
        <v>2593</v>
      </c>
      <c r="J91" s="9"/>
      <c r="K91" s="9"/>
      <c r="L91" s="11" t="s">
        <v>0</v>
      </c>
      <c r="M91" s="252">
        <v>20</v>
      </c>
      <c r="N91" s="21">
        <v>1.5</v>
      </c>
      <c r="O91" s="21">
        <v>1.1000000000000001</v>
      </c>
      <c r="Q91" s="11" t="s">
        <v>4167</v>
      </c>
      <c r="R91" s="11"/>
      <c r="T91" s="21">
        <f>IF(Q91='Menu tendina'!A$5,0,IF(Q91='Menu tendina'!A$4,'5. Telecom euro'!O91/2,IF(Q91='Menu tendina'!A$3,'5. Telecom euro'!O91,IF(Q91='Menu tendina'!A$2,'5. Telecom euro'!N91,0))))</f>
        <v>1.5</v>
      </c>
    </row>
    <row r="92" spans="1:20" x14ac:dyDescent="0.25">
      <c r="A92" s="9" t="s">
        <v>7621</v>
      </c>
      <c r="B92" s="9" t="s">
        <v>4984</v>
      </c>
      <c r="C92" s="11">
        <v>1587</v>
      </c>
      <c r="D92" s="11" t="s">
        <v>6092</v>
      </c>
      <c r="E92" s="11">
        <v>1312</v>
      </c>
      <c r="F92" s="25">
        <v>1</v>
      </c>
      <c r="G92" s="14" t="s">
        <v>2557</v>
      </c>
      <c r="H92" s="161">
        <f t="shared" si="1"/>
        <v>38352</v>
      </c>
      <c r="I92" s="9" t="s">
        <v>2594</v>
      </c>
      <c r="J92" s="9"/>
      <c r="K92" s="9"/>
      <c r="L92" s="11" t="s">
        <v>0</v>
      </c>
      <c r="M92" s="252">
        <v>20</v>
      </c>
      <c r="N92" s="21">
        <v>1.5</v>
      </c>
      <c r="O92" s="21">
        <v>1.1000000000000001</v>
      </c>
      <c r="Q92" s="11" t="s">
        <v>4167</v>
      </c>
      <c r="R92" s="11"/>
      <c r="T92" s="21">
        <f>IF(Q92='Menu tendina'!A$5,0,IF(Q92='Menu tendina'!A$4,'5. Telecom euro'!O92/2,IF(Q92='Menu tendina'!A$3,'5. Telecom euro'!O92,IF(Q92='Menu tendina'!A$2,'5. Telecom euro'!N92,0))))</f>
        <v>1.5</v>
      </c>
    </row>
    <row r="93" spans="1:20" x14ac:dyDescent="0.25">
      <c r="A93" s="9" t="s">
        <v>7621</v>
      </c>
      <c r="B93" s="9" t="s">
        <v>4984</v>
      </c>
      <c r="C93" s="11">
        <v>1588</v>
      </c>
      <c r="D93" s="11" t="s">
        <v>6093</v>
      </c>
      <c r="E93" s="11">
        <v>1313</v>
      </c>
      <c r="F93" s="25">
        <v>1</v>
      </c>
      <c r="G93" s="14" t="s">
        <v>2557</v>
      </c>
      <c r="H93" s="161">
        <f t="shared" si="1"/>
        <v>38352</v>
      </c>
      <c r="I93" s="9" t="s">
        <v>2595</v>
      </c>
      <c r="J93" s="9"/>
      <c r="K93" s="9"/>
      <c r="L93" s="11" t="s">
        <v>0</v>
      </c>
      <c r="M93" s="252">
        <v>20</v>
      </c>
      <c r="N93" s="21">
        <v>1.5</v>
      </c>
      <c r="O93" s="21">
        <v>1.1000000000000001</v>
      </c>
      <c r="Q93" s="11" t="s">
        <v>4167</v>
      </c>
      <c r="R93" s="11"/>
      <c r="T93" s="21">
        <f>IF(Q93='Menu tendina'!A$5,0,IF(Q93='Menu tendina'!A$4,'5. Telecom euro'!O93/2,IF(Q93='Menu tendina'!A$3,'5. Telecom euro'!O93,IF(Q93='Menu tendina'!A$2,'5. Telecom euro'!N93,0))))</f>
        <v>1.5</v>
      </c>
    </row>
    <row r="94" spans="1:20" x14ac:dyDescent="0.25">
      <c r="A94" s="9" t="s">
        <v>7621</v>
      </c>
      <c r="B94" s="9" t="s">
        <v>4984</v>
      </c>
      <c r="C94" s="11">
        <v>1589</v>
      </c>
      <c r="D94" s="11" t="s">
        <v>6094</v>
      </c>
      <c r="E94" s="11">
        <v>1314</v>
      </c>
      <c r="F94" s="25">
        <v>1</v>
      </c>
      <c r="G94" s="14" t="s">
        <v>2557</v>
      </c>
      <c r="H94" s="161">
        <f t="shared" si="1"/>
        <v>38352</v>
      </c>
      <c r="I94" s="9" t="s">
        <v>2596</v>
      </c>
      <c r="J94" s="9"/>
      <c r="K94" s="9"/>
      <c r="L94" s="11" t="s">
        <v>0</v>
      </c>
      <c r="M94" s="252">
        <v>20</v>
      </c>
      <c r="N94" s="21">
        <v>1.5</v>
      </c>
      <c r="O94" s="21">
        <v>1.1000000000000001</v>
      </c>
      <c r="Q94" s="11" t="s">
        <v>4167</v>
      </c>
      <c r="R94" s="11"/>
      <c r="T94" s="21">
        <f>IF(Q94='Menu tendina'!A$5,0,IF(Q94='Menu tendina'!A$4,'5. Telecom euro'!O94/2,IF(Q94='Menu tendina'!A$3,'5. Telecom euro'!O94,IF(Q94='Menu tendina'!A$2,'5. Telecom euro'!N94,0))))</f>
        <v>1.5</v>
      </c>
    </row>
    <row r="95" spans="1:20" x14ac:dyDescent="0.25">
      <c r="A95" s="9" t="s">
        <v>7621</v>
      </c>
      <c r="B95" s="9" t="s">
        <v>4984</v>
      </c>
      <c r="C95" s="11">
        <v>1590</v>
      </c>
      <c r="D95" s="11" t="s">
        <v>6095</v>
      </c>
      <c r="E95" s="11">
        <v>1315</v>
      </c>
      <c r="F95" s="25">
        <v>1</v>
      </c>
      <c r="G95" s="14" t="s">
        <v>2557</v>
      </c>
      <c r="H95" s="161">
        <f t="shared" si="1"/>
        <v>38352</v>
      </c>
      <c r="I95" s="9" t="s">
        <v>2597</v>
      </c>
      <c r="J95" s="9"/>
      <c r="K95" s="9"/>
      <c r="L95" s="11" t="s">
        <v>0</v>
      </c>
      <c r="M95" s="252">
        <v>20</v>
      </c>
      <c r="N95" s="21">
        <v>1.5</v>
      </c>
      <c r="O95" s="21">
        <v>1.1000000000000001</v>
      </c>
      <c r="Q95" s="11" t="s">
        <v>4167</v>
      </c>
      <c r="R95" s="11"/>
      <c r="T95" s="21">
        <f>IF(Q95='Menu tendina'!A$5,0,IF(Q95='Menu tendina'!A$4,'5. Telecom euro'!O95/2,IF(Q95='Menu tendina'!A$3,'5. Telecom euro'!O95,IF(Q95='Menu tendina'!A$2,'5. Telecom euro'!N95,0))))</f>
        <v>1.5</v>
      </c>
    </row>
    <row r="96" spans="1:20" x14ac:dyDescent="0.25">
      <c r="A96" s="9" t="s">
        <v>7621</v>
      </c>
      <c r="B96" s="9" t="s">
        <v>4984</v>
      </c>
      <c r="C96" s="11">
        <v>1591</v>
      </c>
      <c r="D96" s="11" t="s">
        <v>6096</v>
      </c>
      <c r="E96" s="11">
        <v>1316</v>
      </c>
      <c r="F96" s="25">
        <v>1</v>
      </c>
      <c r="G96" s="14" t="s">
        <v>2557</v>
      </c>
      <c r="H96" s="161">
        <f t="shared" si="1"/>
        <v>38352</v>
      </c>
      <c r="I96" s="9" t="s">
        <v>2598</v>
      </c>
      <c r="J96" s="9"/>
      <c r="K96" s="9"/>
      <c r="L96" s="11" t="s">
        <v>0</v>
      </c>
      <c r="M96" s="252">
        <v>20</v>
      </c>
      <c r="N96" s="21">
        <v>1.5</v>
      </c>
      <c r="O96" s="21">
        <v>1.1000000000000001</v>
      </c>
      <c r="Q96" s="11" t="s">
        <v>4167</v>
      </c>
      <c r="R96" s="11"/>
      <c r="T96" s="21">
        <f>IF(Q96='Menu tendina'!A$5,0,IF(Q96='Menu tendina'!A$4,'5. Telecom euro'!O96/2,IF(Q96='Menu tendina'!A$3,'5. Telecom euro'!O96,IF(Q96='Menu tendina'!A$2,'5. Telecom euro'!N96,0))))</f>
        <v>1.5</v>
      </c>
    </row>
    <row r="97" spans="1:20" x14ac:dyDescent="0.25">
      <c r="A97" s="9" t="s">
        <v>7621</v>
      </c>
      <c r="B97" s="9" t="s">
        <v>4984</v>
      </c>
      <c r="C97" s="11">
        <v>1592</v>
      </c>
      <c r="D97" s="11" t="s">
        <v>6097</v>
      </c>
      <c r="E97" s="11">
        <v>1317</v>
      </c>
      <c r="F97" s="25">
        <v>1</v>
      </c>
      <c r="G97" s="14" t="s">
        <v>2557</v>
      </c>
      <c r="H97" s="161">
        <f t="shared" si="1"/>
        <v>38352</v>
      </c>
      <c r="I97" s="9" t="s">
        <v>2599</v>
      </c>
      <c r="J97" s="9"/>
      <c r="K97" s="9"/>
      <c r="L97" s="11" t="s">
        <v>0</v>
      </c>
      <c r="M97" s="252">
        <v>20</v>
      </c>
      <c r="N97" s="21">
        <v>1.5</v>
      </c>
      <c r="O97" s="21">
        <v>1.1000000000000001</v>
      </c>
      <c r="Q97" s="11" t="s">
        <v>4167</v>
      </c>
      <c r="R97" s="11"/>
      <c r="T97" s="21">
        <f>IF(Q97='Menu tendina'!A$5,0,IF(Q97='Menu tendina'!A$4,'5. Telecom euro'!O97/2,IF(Q97='Menu tendina'!A$3,'5. Telecom euro'!O97,IF(Q97='Menu tendina'!A$2,'5. Telecom euro'!N97,0))))</f>
        <v>1.5</v>
      </c>
    </row>
    <row r="98" spans="1:20" x14ac:dyDescent="0.25">
      <c r="A98" s="9" t="s">
        <v>7621</v>
      </c>
      <c r="B98" s="9" t="s">
        <v>4984</v>
      </c>
      <c r="C98" s="11">
        <v>1593</v>
      </c>
      <c r="D98" s="11" t="s">
        <v>6098</v>
      </c>
      <c r="E98" s="11">
        <v>1318</v>
      </c>
      <c r="F98" s="25">
        <v>1</v>
      </c>
      <c r="G98" s="14" t="s">
        <v>2557</v>
      </c>
      <c r="H98" s="161">
        <f t="shared" si="1"/>
        <v>38352</v>
      </c>
      <c r="I98" s="9" t="s">
        <v>2600</v>
      </c>
      <c r="J98" s="9"/>
      <c r="K98" s="9"/>
      <c r="L98" s="11" t="s">
        <v>0</v>
      </c>
      <c r="M98" s="252">
        <v>20</v>
      </c>
      <c r="N98" s="21">
        <v>1.5</v>
      </c>
      <c r="O98" s="21">
        <v>1.1000000000000001</v>
      </c>
      <c r="Q98" s="11" t="s">
        <v>4167</v>
      </c>
      <c r="R98" s="11"/>
      <c r="T98" s="21">
        <f>IF(Q98='Menu tendina'!A$5,0,IF(Q98='Menu tendina'!A$4,'5. Telecom euro'!O98/2,IF(Q98='Menu tendina'!A$3,'5. Telecom euro'!O98,IF(Q98='Menu tendina'!A$2,'5. Telecom euro'!N98,0))))</f>
        <v>1.5</v>
      </c>
    </row>
    <row r="99" spans="1:20" x14ac:dyDescent="0.25">
      <c r="A99" s="9" t="s">
        <v>7621</v>
      </c>
      <c r="B99" s="9" t="s">
        <v>4984</v>
      </c>
      <c r="C99" s="11">
        <v>1594</v>
      </c>
      <c r="D99" s="11" t="s">
        <v>6099</v>
      </c>
      <c r="E99" s="11">
        <v>1319</v>
      </c>
      <c r="F99" s="25">
        <v>7.5</v>
      </c>
      <c r="G99" s="14" t="s">
        <v>2557</v>
      </c>
      <c r="H99" s="161">
        <f t="shared" si="1"/>
        <v>38352</v>
      </c>
      <c r="I99" s="9" t="s">
        <v>2601</v>
      </c>
      <c r="J99" s="9"/>
      <c r="K99" s="9"/>
      <c r="L99" s="11" t="s">
        <v>0</v>
      </c>
      <c r="M99" s="252">
        <v>20</v>
      </c>
      <c r="N99" s="21">
        <v>3</v>
      </c>
      <c r="O99" s="21">
        <v>2</v>
      </c>
      <c r="Q99" s="11" t="s">
        <v>4167</v>
      </c>
      <c r="R99" s="11"/>
      <c r="T99" s="21">
        <f>IF(Q99='Menu tendina'!A$5,0,IF(Q99='Menu tendina'!A$4,'5. Telecom euro'!O99/2,IF(Q99='Menu tendina'!A$3,'5. Telecom euro'!O99,IF(Q99='Menu tendina'!A$2,'5. Telecom euro'!N99,0))))</f>
        <v>3</v>
      </c>
    </row>
    <row r="100" spans="1:20" x14ac:dyDescent="0.25">
      <c r="A100" s="9" t="s">
        <v>7621</v>
      </c>
      <c r="B100" s="9" t="s">
        <v>4984</v>
      </c>
      <c r="C100" s="11">
        <v>1595</v>
      </c>
      <c r="D100" s="11" t="s">
        <v>4994</v>
      </c>
      <c r="E100" s="11">
        <v>1115</v>
      </c>
      <c r="F100" s="25">
        <v>7.5</v>
      </c>
      <c r="G100" s="14" t="s">
        <v>2557</v>
      </c>
      <c r="H100" s="161">
        <f t="shared" si="1"/>
        <v>38352</v>
      </c>
      <c r="I100" s="9" t="s">
        <v>2602</v>
      </c>
      <c r="J100" s="9"/>
      <c r="K100" s="9"/>
      <c r="L100" s="11" t="s">
        <v>0</v>
      </c>
      <c r="M100" s="252">
        <v>330</v>
      </c>
      <c r="N100" s="21">
        <v>1.6</v>
      </c>
      <c r="O100" s="21">
        <v>0.6</v>
      </c>
      <c r="Q100" s="11" t="s">
        <v>4167</v>
      </c>
      <c r="R100" s="11"/>
      <c r="T100" s="21">
        <f>IF(Q100='Menu tendina'!A$5,0,IF(Q100='Menu tendina'!A$4,'5. Telecom euro'!O100/2,IF(Q100='Menu tendina'!A$3,'5. Telecom euro'!O100,IF(Q100='Menu tendina'!A$2,'5. Telecom euro'!N100,0))))</f>
        <v>1.6</v>
      </c>
    </row>
    <row r="101" spans="1:20" x14ac:dyDescent="0.25">
      <c r="A101" s="9" t="s">
        <v>7621</v>
      </c>
      <c r="B101" s="9" t="s">
        <v>4984</v>
      </c>
      <c r="C101" s="11">
        <v>1596</v>
      </c>
      <c r="D101" s="11" t="s">
        <v>5058</v>
      </c>
      <c r="E101" s="11">
        <v>1276</v>
      </c>
      <c r="F101" s="25">
        <v>2.5</v>
      </c>
      <c r="G101" s="14" t="s">
        <v>2557</v>
      </c>
      <c r="H101" s="161">
        <f t="shared" si="1"/>
        <v>38352</v>
      </c>
      <c r="I101" s="9" t="s">
        <v>2603</v>
      </c>
      <c r="J101" s="9"/>
      <c r="K101" s="9"/>
      <c r="L101" s="11" t="s">
        <v>0</v>
      </c>
      <c r="M101" s="252">
        <v>1505</v>
      </c>
      <c r="N101" s="21">
        <v>1.5</v>
      </c>
      <c r="O101" s="21">
        <v>0.3</v>
      </c>
      <c r="Q101" s="11" t="s">
        <v>4167</v>
      </c>
      <c r="R101" s="11"/>
      <c r="T101" s="21">
        <f>IF(Q101='Menu tendina'!A$5,0,IF(Q101='Menu tendina'!A$4,'5. Telecom euro'!O101/2,IF(Q101='Menu tendina'!A$3,'5. Telecom euro'!O101,IF(Q101='Menu tendina'!A$2,'5. Telecom euro'!N101,0))))</f>
        <v>1.5</v>
      </c>
    </row>
    <row r="102" spans="1:20" x14ac:dyDescent="0.25">
      <c r="A102" s="9" t="s">
        <v>7621</v>
      </c>
      <c r="B102" s="9" t="s">
        <v>4984</v>
      </c>
      <c r="C102" s="11">
        <v>1597</v>
      </c>
      <c r="D102" s="11" t="s">
        <v>5056</v>
      </c>
      <c r="E102" s="11">
        <v>1277</v>
      </c>
      <c r="F102" s="25">
        <v>2.5</v>
      </c>
      <c r="G102" s="14" t="s">
        <v>2557</v>
      </c>
      <c r="H102" s="161">
        <f t="shared" si="1"/>
        <v>38352</v>
      </c>
      <c r="I102" s="9" t="s">
        <v>2604</v>
      </c>
      <c r="J102" s="9"/>
      <c r="K102" s="9"/>
      <c r="L102" s="11" t="s">
        <v>0</v>
      </c>
      <c r="M102" s="252">
        <v>2025</v>
      </c>
      <c r="N102" s="21">
        <v>1.5</v>
      </c>
      <c r="O102" s="21">
        <v>0.3</v>
      </c>
      <c r="Q102" s="11" t="s">
        <v>4167</v>
      </c>
      <c r="R102" s="11"/>
      <c r="T102" s="21">
        <f>IF(Q102='Menu tendina'!A$5,0,IF(Q102='Menu tendina'!A$4,'5. Telecom euro'!O102/2,IF(Q102='Menu tendina'!A$3,'5. Telecom euro'!O102,IF(Q102='Menu tendina'!A$2,'5. Telecom euro'!N102,0))))</f>
        <v>1.5</v>
      </c>
    </row>
    <row r="103" spans="1:20" x14ac:dyDescent="0.25">
      <c r="A103" s="9" t="s">
        <v>7621</v>
      </c>
      <c r="B103" s="9" t="s">
        <v>4984</v>
      </c>
      <c r="C103" s="11">
        <v>1598</v>
      </c>
      <c r="D103" s="11" t="s">
        <v>5096</v>
      </c>
      <c r="E103" s="11">
        <v>1250</v>
      </c>
      <c r="F103" s="25">
        <v>2.5</v>
      </c>
      <c r="G103" s="14" t="s">
        <v>2557</v>
      </c>
      <c r="H103" s="161">
        <f t="shared" si="1"/>
        <v>38352</v>
      </c>
      <c r="I103" s="9" t="s">
        <v>2605</v>
      </c>
      <c r="J103" s="9"/>
      <c r="K103" s="9"/>
      <c r="L103" s="11" t="s">
        <v>0</v>
      </c>
      <c r="M103" s="252">
        <v>1505</v>
      </c>
      <c r="N103" s="21">
        <v>1.2</v>
      </c>
      <c r="O103" s="21">
        <v>0.3</v>
      </c>
      <c r="Q103" s="11" t="s">
        <v>4167</v>
      </c>
      <c r="R103" s="11"/>
      <c r="T103" s="21">
        <f>IF(Q103='Menu tendina'!A$5,0,IF(Q103='Menu tendina'!A$4,'5. Telecom euro'!O103/2,IF(Q103='Menu tendina'!A$3,'5. Telecom euro'!O103,IF(Q103='Menu tendina'!A$2,'5. Telecom euro'!N103,0))))</f>
        <v>1.2</v>
      </c>
    </row>
    <row r="104" spans="1:20" x14ac:dyDescent="0.25">
      <c r="A104" s="9" t="s">
        <v>7621</v>
      </c>
      <c r="B104" s="9" t="s">
        <v>4984</v>
      </c>
      <c r="C104" s="11">
        <v>1599</v>
      </c>
      <c r="D104" s="11" t="s">
        <v>5060</v>
      </c>
      <c r="E104" s="11">
        <v>1278</v>
      </c>
      <c r="F104" s="25">
        <v>2.5</v>
      </c>
      <c r="G104" s="14" t="s">
        <v>2557</v>
      </c>
      <c r="H104" s="161">
        <f t="shared" si="1"/>
        <v>38352</v>
      </c>
      <c r="I104" s="9" t="s">
        <v>2606</v>
      </c>
      <c r="J104" s="9"/>
      <c r="K104" s="9"/>
      <c r="L104" s="11" t="s">
        <v>0</v>
      </c>
      <c r="M104" s="252">
        <v>1505</v>
      </c>
      <c r="N104" s="21">
        <v>1.5</v>
      </c>
      <c r="O104" s="21">
        <v>0.3</v>
      </c>
      <c r="Q104" s="11" t="s">
        <v>4167</v>
      </c>
      <c r="R104" s="11"/>
      <c r="T104" s="21">
        <f>IF(Q104='Menu tendina'!A$5,0,IF(Q104='Menu tendina'!A$4,'5. Telecom euro'!O104/2,IF(Q104='Menu tendina'!A$3,'5. Telecom euro'!O104,IF(Q104='Menu tendina'!A$2,'5. Telecom euro'!N104,0))))</f>
        <v>1.5</v>
      </c>
    </row>
    <row r="105" spans="1:20" x14ac:dyDescent="0.25">
      <c r="A105" s="9" t="s">
        <v>7621</v>
      </c>
      <c r="B105" s="9" t="s">
        <v>4984</v>
      </c>
      <c r="C105" s="11">
        <v>1600</v>
      </c>
      <c r="D105" s="11" t="s">
        <v>5061</v>
      </c>
      <c r="E105" s="11">
        <v>1280</v>
      </c>
      <c r="F105" s="25">
        <v>5</v>
      </c>
      <c r="G105" s="14" t="s">
        <v>2557</v>
      </c>
      <c r="H105" s="161">
        <f t="shared" si="1"/>
        <v>38352</v>
      </c>
      <c r="I105" s="9" t="s">
        <v>2607</v>
      </c>
      <c r="J105" s="9"/>
      <c r="K105" s="9"/>
      <c r="L105" s="11" t="s">
        <v>0</v>
      </c>
      <c r="M105" s="252">
        <v>2010</v>
      </c>
      <c r="N105" s="21">
        <v>1.5</v>
      </c>
      <c r="O105" s="21">
        <v>0.3</v>
      </c>
      <c r="Q105" s="11" t="s">
        <v>4167</v>
      </c>
      <c r="R105" s="11"/>
      <c r="T105" s="21">
        <f>IF(Q105='Menu tendina'!A$5,0,IF(Q105='Menu tendina'!A$4,'5. Telecom euro'!O105/2,IF(Q105='Menu tendina'!A$3,'5. Telecom euro'!O105,IF(Q105='Menu tendina'!A$2,'5. Telecom euro'!N105,0))))</f>
        <v>1.5</v>
      </c>
    </row>
    <row r="106" spans="1:20" x14ac:dyDescent="0.25">
      <c r="A106" s="9" t="s">
        <v>7621</v>
      </c>
      <c r="B106" s="9" t="s">
        <v>4984</v>
      </c>
      <c r="C106" s="11">
        <v>1601</v>
      </c>
      <c r="D106" s="11" t="s">
        <v>5080</v>
      </c>
      <c r="E106" s="11">
        <v>1254</v>
      </c>
      <c r="F106" s="25">
        <v>5</v>
      </c>
      <c r="G106" s="14" t="s">
        <v>2557</v>
      </c>
      <c r="H106" s="161">
        <f t="shared" si="1"/>
        <v>38352</v>
      </c>
      <c r="I106" s="9" t="s">
        <v>2608</v>
      </c>
      <c r="J106" s="9"/>
      <c r="K106" s="9"/>
      <c r="L106" s="11" t="s">
        <v>0</v>
      </c>
      <c r="M106" s="252">
        <v>115</v>
      </c>
      <c r="N106" s="21">
        <v>1.6</v>
      </c>
      <c r="O106" s="21">
        <v>0.9</v>
      </c>
      <c r="Q106" s="11" t="s">
        <v>4167</v>
      </c>
      <c r="R106" s="11"/>
      <c r="T106" s="21">
        <f>IF(Q106='Menu tendina'!A$5,0,IF(Q106='Menu tendina'!A$4,'5. Telecom euro'!O106/2,IF(Q106='Menu tendina'!A$3,'5. Telecom euro'!O106,IF(Q106='Menu tendina'!A$2,'5. Telecom euro'!N106,0))))</f>
        <v>1.6</v>
      </c>
    </row>
    <row r="107" spans="1:20" x14ac:dyDescent="0.25">
      <c r="A107" s="9" t="s">
        <v>7621</v>
      </c>
      <c r="B107" s="9" t="s">
        <v>4984</v>
      </c>
      <c r="C107" s="11">
        <v>1602</v>
      </c>
      <c r="D107" s="11" t="s">
        <v>5087</v>
      </c>
      <c r="E107" s="11">
        <v>1144</v>
      </c>
      <c r="F107" s="25">
        <v>2.5</v>
      </c>
      <c r="G107" s="14" t="s">
        <v>2609</v>
      </c>
      <c r="H107" s="161">
        <f t="shared" si="1"/>
        <v>37652</v>
      </c>
      <c r="I107" s="9" t="s">
        <v>2610</v>
      </c>
      <c r="J107" s="9"/>
      <c r="K107" s="9"/>
      <c r="L107" s="11" t="s">
        <v>0</v>
      </c>
      <c r="M107" s="252">
        <v>10025</v>
      </c>
      <c r="N107" s="21">
        <v>2</v>
      </c>
      <c r="O107" s="21">
        <v>0.3</v>
      </c>
      <c r="Q107" s="11" t="s">
        <v>4167</v>
      </c>
      <c r="R107" s="11"/>
      <c r="T107" s="21">
        <f>IF(Q107='Menu tendina'!A$5,0,IF(Q107='Menu tendina'!A$4,'5. Telecom euro'!O107/2,IF(Q107='Menu tendina'!A$3,'5. Telecom euro'!O107,IF(Q107='Menu tendina'!A$2,'5. Telecom euro'!N107,0))))</f>
        <v>2</v>
      </c>
    </row>
    <row r="108" spans="1:20" x14ac:dyDescent="0.25">
      <c r="A108" s="9" t="s">
        <v>7621</v>
      </c>
      <c r="B108" s="9" t="s">
        <v>4984</v>
      </c>
      <c r="C108" s="11">
        <v>1603</v>
      </c>
      <c r="D108" s="11" t="s">
        <v>5095</v>
      </c>
      <c r="E108" s="11">
        <v>1255</v>
      </c>
      <c r="F108" s="25">
        <v>2.5</v>
      </c>
      <c r="G108" s="14" t="s">
        <v>2557</v>
      </c>
      <c r="H108" s="161">
        <f t="shared" si="1"/>
        <v>38352</v>
      </c>
      <c r="I108" s="9" t="s">
        <v>2611</v>
      </c>
      <c r="J108" s="9"/>
      <c r="K108" s="9"/>
      <c r="L108" s="11" t="s">
        <v>0</v>
      </c>
      <c r="M108" s="252">
        <v>340</v>
      </c>
      <c r="N108" s="21">
        <v>1.4</v>
      </c>
      <c r="O108" s="21">
        <v>0.6</v>
      </c>
      <c r="Q108" s="11" t="s">
        <v>4167</v>
      </c>
      <c r="R108" s="11"/>
      <c r="T108" s="21">
        <f>IF(Q108='Menu tendina'!A$5,0,IF(Q108='Menu tendina'!A$4,'5. Telecom euro'!O108/2,IF(Q108='Menu tendina'!A$3,'5. Telecom euro'!O108,IF(Q108='Menu tendina'!A$2,'5. Telecom euro'!N108,0))))</f>
        <v>1.4</v>
      </c>
    </row>
    <row r="109" spans="1:20" x14ac:dyDescent="0.25">
      <c r="A109" s="9" t="s">
        <v>7621</v>
      </c>
      <c r="B109" s="9" t="s">
        <v>4984</v>
      </c>
      <c r="C109" s="11">
        <v>1604</v>
      </c>
      <c r="D109" s="11" t="s">
        <v>5079</v>
      </c>
      <c r="E109" s="11">
        <v>1256</v>
      </c>
      <c r="F109" s="25">
        <v>5</v>
      </c>
      <c r="G109" s="14" t="s">
        <v>2557</v>
      </c>
      <c r="H109" s="161">
        <f t="shared" si="1"/>
        <v>38352</v>
      </c>
      <c r="I109" s="9" t="s">
        <v>2612</v>
      </c>
      <c r="J109" s="9"/>
      <c r="K109" s="9"/>
      <c r="L109" s="11" t="s">
        <v>0</v>
      </c>
      <c r="M109" s="252">
        <v>340</v>
      </c>
      <c r="N109" s="21">
        <v>1.4</v>
      </c>
      <c r="O109" s="21">
        <v>0.6</v>
      </c>
      <c r="Q109" s="11" t="s">
        <v>4167</v>
      </c>
      <c r="R109" s="11"/>
      <c r="T109" s="21">
        <f>IF(Q109='Menu tendina'!A$5,0,IF(Q109='Menu tendina'!A$4,'5. Telecom euro'!O109/2,IF(Q109='Menu tendina'!A$3,'5. Telecom euro'!O109,IF(Q109='Menu tendina'!A$2,'5. Telecom euro'!N109,0))))</f>
        <v>1.4</v>
      </c>
    </row>
    <row r="110" spans="1:20" x14ac:dyDescent="0.25">
      <c r="A110" s="9" t="s">
        <v>7621</v>
      </c>
      <c r="B110" s="9" t="s">
        <v>4984</v>
      </c>
      <c r="C110" s="11">
        <v>1605</v>
      </c>
      <c r="D110" s="11" t="s">
        <v>5083</v>
      </c>
      <c r="E110" s="11">
        <v>1257</v>
      </c>
      <c r="F110" s="25">
        <v>2.5</v>
      </c>
      <c r="G110" s="14" t="s">
        <v>2557</v>
      </c>
      <c r="H110" s="161">
        <f t="shared" si="1"/>
        <v>38352</v>
      </c>
      <c r="I110" s="9" t="s">
        <v>2613</v>
      </c>
      <c r="J110" s="9"/>
      <c r="K110" s="9"/>
      <c r="L110" s="11" t="s">
        <v>0</v>
      </c>
      <c r="M110" s="252">
        <v>25</v>
      </c>
      <c r="N110" s="21">
        <v>1.8</v>
      </c>
      <c r="O110" s="21">
        <v>1.3</v>
      </c>
      <c r="Q110" s="11" t="s">
        <v>4167</v>
      </c>
      <c r="R110" s="11"/>
      <c r="T110" s="21">
        <f>IF(Q110='Menu tendina'!A$5,0,IF(Q110='Menu tendina'!A$4,'5. Telecom euro'!O110/2,IF(Q110='Menu tendina'!A$3,'5. Telecom euro'!O110,IF(Q110='Menu tendina'!A$2,'5. Telecom euro'!N110,0))))</f>
        <v>1.8</v>
      </c>
    </row>
    <row r="111" spans="1:20" x14ac:dyDescent="0.25">
      <c r="A111" s="9" t="s">
        <v>7621</v>
      </c>
      <c r="B111" s="9" t="s">
        <v>4984</v>
      </c>
      <c r="C111" s="11">
        <v>1606</v>
      </c>
      <c r="D111" s="11" t="s">
        <v>5040</v>
      </c>
      <c r="E111" s="11">
        <v>1257</v>
      </c>
      <c r="F111" s="25">
        <v>2.5</v>
      </c>
      <c r="G111" s="14" t="s">
        <v>2557</v>
      </c>
      <c r="H111" s="161">
        <f t="shared" si="1"/>
        <v>38352</v>
      </c>
      <c r="I111" s="9" t="s">
        <v>2614</v>
      </c>
      <c r="J111" s="9"/>
      <c r="K111" s="9"/>
      <c r="L111" s="11" t="s">
        <v>0</v>
      </c>
      <c r="M111" s="252">
        <v>2480</v>
      </c>
      <c r="N111" s="21">
        <v>1.2</v>
      </c>
      <c r="O111" s="21">
        <v>0.3</v>
      </c>
      <c r="Q111" s="11" t="s">
        <v>4167</v>
      </c>
      <c r="R111" s="11"/>
      <c r="T111" s="21">
        <f>IF(Q111='Menu tendina'!A$5,0,IF(Q111='Menu tendina'!A$4,'5. Telecom euro'!O111/2,IF(Q111='Menu tendina'!A$3,'5. Telecom euro'!O111,IF(Q111='Menu tendina'!A$2,'5. Telecom euro'!N111,0))))</f>
        <v>1.2</v>
      </c>
    </row>
    <row r="112" spans="1:20" x14ac:dyDescent="0.25">
      <c r="A112" s="9" t="s">
        <v>7621</v>
      </c>
      <c r="B112" s="9" t="s">
        <v>4984</v>
      </c>
      <c r="C112" s="11">
        <v>1607</v>
      </c>
      <c r="D112" s="11" t="s">
        <v>5038</v>
      </c>
      <c r="E112" s="11">
        <v>1259</v>
      </c>
      <c r="F112" s="25">
        <v>2.5</v>
      </c>
      <c r="G112" s="14" t="s">
        <v>2557</v>
      </c>
      <c r="H112" s="161">
        <f t="shared" si="1"/>
        <v>38352</v>
      </c>
      <c r="I112" s="9" t="s">
        <v>2615</v>
      </c>
      <c r="J112" s="9"/>
      <c r="K112" s="9"/>
      <c r="L112" s="11" t="s">
        <v>0</v>
      </c>
      <c r="M112" s="252">
        <v>1316</v>
      </c>
      <c r="N112" s="21">
        <v>1.2</v>
      </c>
      <c r="O112" s="21">
        <v>0.3</v>
      </c>
      <c r="Q112" s="11" t="s">
        <v>4167</v>
      </c>
      <c r="R112" s="11"/>
      <c r="T112" s="21">
        <f>IF(Q112='Menu tendina'!A$5,0,IF(Q112='Menu tendina'!A$4,'5. Telecom euro'!O112/2,IF(Q112='Menu tendina'!A$3,'5. Telecom euro'!O112,IF(Q112='Menu tendina'!A$2,'5. Telecom euro'!N112,0))))</f>
        <v>1.2</v>
      </c>
    </row>
    <row r="113" spans="1:20" x14ac:dyDescent="0.25">
      <c r="A113" s="9" t="s">
        <v>7621</v>
      </c>
      <c r="B113" s="9" t="s">
        <v>4984</v>
      </c>
      <c r="C113" s="11">
        <v>1608</v>
      </c>
      <c r="D113" s="11" t="s">
        <v>5082</v>
      </c>
      <c r="E113" s="11">
        <v>1301</v>
      </c>
      <c r="F113" s="25">
        <v>5</v>
      </c>
      <c r="G113" s="14" t="s">
        <v>2557</v>
      </c>
      <c r="H113" s="161">
        <f t="shared" si="1"/>
        <v>38352</v>
      </c>
      <c r="I113" s="9" t="s">
        <v>2616</v>
      </c>
      <c r="J113" s="9"/>
      <c r="K113" s="9"/>
      <c r="L113" s="11" t="s">
        <v>0</v>
      </c>
      <c r="M113" s="252">
        <v>1010</v>
      </c>
      <c r="N113" s="21">
        <v>1.2</v>
      </c>
      <c r="O113" s="21">
        <v>0.3</v>
      </c>
      <c r="Q113" s="11" t="s">
        <v>4167</v>
      </c>
      <c r="R113" s="11"/>
      <c r="T113" s="21">
        <f>IF(Q113='Menu tendina'!A$5,0,IF(Q113='Menu tendina'!A$4,'5. Telecom euro'!O113/2,IF(Q113='Menu tendina'!A$3,'5. Telecom euro'!O113,IF(Q113='Menu tendina'!A$2,'5. Telecom euro'!N113,0))))</f>
        <v>1.2</v>
      </c>
    </row>
    <row r="114" spans="1:20" x14ac:dyDescent="0.25">
      <c r="A114" s="9" t="s">
        <v>7621</v>
      </c>
      <c r="B114" s="9" t="s">
        <v>4984</v>
      </c>
      <c r="C114" s="11">
        <v>1609</v>
      </c>
      <c r="D114" s="11" t="s">
        <v>5037</v>
      </c>
      <c r="E114" s="11">
        <v>1302</v>
      </c>
      <c r="F114" s="25">
        <v>2.5</v>
      </c>
      <c r="G114" s="14" t="s">
        <v>2557</v>
      </c>
      <c r="H114" s="161">
        <f t="shared" si="1"/>
        <v>38352</v>
      </c>
      <c r="I114" s="9" t="s">
        <v>2618</v>
      </c>
      <c r="J114" s="9"/>
      <c r="K114" s="9"/>
      <c r="L114" s="11" t="s">
        <v>0</v>
      </c>
      <c r="M114" s="252">
        <v>1310</v>
      </c>
      <c r="N114" s="21">
        <v>1.2</v>
      </c>
      <c r="O114" s="21">
        <v>0.3</v>
      </c>
      <c r="Q114" s="11" t="s">
        <v>4167</v>
      </c>
      <c r="R114" s="11"/>
      <c r="T114" s="21">
        <f>IF(Q114='Menu tendina'!A$5,0,IF(Q114='Menu tendina'!A$4,'5. Telecom euro'!O114/2,IF(Q114='Menu tendina'!A$3,'5. Telecom euro'!O114,IF(Q114='Menu tendina'!A$2,'5. Telecom euro'!N114,0))))</f>
        <v>1.2</v>
      </c>
    </row>
    <row r="115" spans="1:20" x14ac:dyDescent="0.25">
      <c r="A115" s="9" t="s">
        <v>7621</v>
      </c>
      <c r="B115" s="9" t="s">
        <v>4984</v>
      </c>
      <c r="C115" s="11">
        <v>1610</v>
      </c>
      <c r="D115" s="11" t="s">
        <v>5094</v>
      </c>
      <c r="E115" s="11">
        <v>1323</v>
      </c>
      <c r="F115" s="25">
        <v>2.5</v>
      </c>
      <c r="G115" s="14" t="s">
        <v>2557</v>
      </c>
      <c r="H115" s="161">
        <f t="shared" si="1"/>
        <v>38352</v>
      </c>
      <c r="I115" s="9" t="s">
        <v>2619</v>
      </c>
      <c r="J115" s="9"/>
      <c r="K115" s="9"/>
      <c r="L115" s="11" t="s">
        <v>0</v>
      </c>
      <c r="M115" s="252">
        <v>380</v>
      </c>
      <c r="N115" s="21">
        <v>1.2</v>
      </c>
      <c r="O115" s="21">
        <v>0.6</v>
      </c>
      <c r="Q115" s="11" t="s">
        <v>4167</v>
      </c>
      <c r="R115" s="11"/>
      <c r="T115" s="21">
        <f>IF(Q115='Menu tendina'!A$5,0,IF(Q115='Menu tendina'!A$4,'5. Telecom euro'!O115/2,IF(Q115='Menu tendina'!A$3,'5. Telecom euro'!O115,IF(Q115='Menu tendina'!A$2,'5. Telecom euro'!N115,0))))</f>
        <v>1.2</v>
      </c>
    </row>
    <row r="116" spans="1:20" x14ac:dyDescent="0.25">
      <c r="A116" s="9" t="s">
        <v>7621</v>
      </c>
      <c r="B116" s="9" t="s">
        <v>4984</v>
      </c>
      <c r="C116" s="11">
        <v>1611</v>
      </c>
      <c r="D116" s="11" t="s">
        <v>5093</v>
      </c>
      <c r="E116" s="11">
        <v>1324</v>
      </c>
      <c r="F116" s="25">
        <v>2.5</v>
      </c>
      <c r="G116" s="14" t="s">
        <v>2557</v>
      </c>
      <c r="H116" s="161">
        <f t="shared" si="1"/>
        <v>38352</v>
      </c>
      <c r="I116" s="9" t="s">
        <v>2620</v>
      </c>
      <c r="J116" s="9"/>
      <c r="K116" s="9"/>
      <c r="L116" s="11" t="s">
        <v>0</v>
      </c>
      <c r="M116" s="252">
        <v>40</v>
      </c>
      <c r="N116" s="21">
        <v>1.5</v>
      </c>
      <c r="O116" s="21">
        <v>1.2</v>
      </c>
      <c r="Q116" s="11" t="s">
        <v>4167</v>
      </c>
      <c r="R116" s="11"/>
      <c r="T116" s="21">
        <f>IF(Q116='Menu tendina'!A$5,0,IF(Q116='Menu tendina'!A$4,'5. Telecom euro'!O116/2,IF(Q116='Menu tendina'!A$3,'5. Telecom euro'!O116,IF(Q116='Menu tendina'!A$2,'5. Telecom euro'!N116,0))))</f>
        <v>1.5</v>
      </c>
    </row>
    <row r="117" spans="1:20" x14ac:dyDescent="0.25">
      <c r="A117" s="9" t="s">
        <v>7621</v>
      </c>
      <c r="B117" s="9" t="s">
        <v>4984</v>
      </c>
      <c r="C117" s="11">
        <v>1612</v>
      </c>
      <c r="D117" s="11" t="s">
        <v>5091</v>
      </c>
      <c r="E117" s="11">
        <v>1326</v>
      </c>
      <c r="F117" s="25">
        <v>1</v>
      </c>
      <c r="G117" s="14" t="s">
        <v>2557</v>
      </c>
      <c r="H117" s="161">
        <f t="shared" si="1"/>
        <v>38352</v>
      </c>
      <c r="I117" s="9" t="s">
        <v>2622</v>
      </c>
      <c r="J117" s="9"/>
      <c r="K117" s="9"/>
      <c r="L117" s="11" t="s">
        <v>0</v>
      </c>
      <c r="M117" s="252">
        <v>40</v>
      </c>
      <c r="N117" s="21">
        <v>1.5</v>
      </c>
      <c r="O117" s="21">
        <v>1.2</v>
      </c>
      <c r="Q117" s="11" t="s">
        <v>4167</v>
      </c>
      <c r="R117" s="11"/>
      <c r="T117" s="21">
        <f>IF(Q117='Menu tendina'!A$5,0,IF(Q117='Menu tendina'!A$4,'5. Telecom euro'!O117/2,IF(Q117='Menu tendina'!A$3,'5. Telecom euro'!O117,IF(Q117='Menu tendina'!A$2,'5. Telecom euro'!N117,0))))</f>
        <v>1.5</v>
      </c>
    </row>
    <row r="118" spans="1:20" x14ac:dyDescent="0.25">
      <c r="A118" s="9" t="s">
        <v>7621</v>
      </c>
      <c r="B118" s="9" t="s">
        <v>4984</v>
      </c>
      <c r="C118" s="11">
        <v>1613</v>
      </c>
      <c r="D118" s="11" t="s">
        <v>5092</v>
      </c>
      <c r="E118" s="11">
        <v>1325</v>
      </c>
      <c r="F118" s="25">
        <v>2.5</v>
      </c>
      <c r="G118" s="14" t="s">
        <v>2557</v>
      </c>
      <c r="H118" s="161">
        <f t="shared" si="1"/>
        <v>38352</v>
      </c>
      <c r="I118" s="9" t="s">
        <v>2623</v>
      </c>
      <c r="J118" s="9"/>
      <c r="K118" s="9"/>
      <c r="L118" s="11" t="s">
        <v>0</v>
      </c>
      <c r="M118" s="252">
        <v>40</v>
      </c>
      <c r="N118" s="21">
        <v>1.5</v>
      </c>
      <c r="O118" s="21">
        <v>1.2</v>
      </c>
      <c r="Q118" s="11" t="s">
        <v>4167</v>
      </c>
      <c r="R118" s="11"/>
      <c r="T118" s="21">
        <f>IF(Q118='Menu tendina'!A$5,0,IF(Q118='Menu tendina'!A$4,'5. Telecom euro'!O118/2,IF(Q118='Menu tendina'!A$3,'5. Telecom euro'!O118,IF(Q118='Menu tendina'!A$2,'5. Telecom euro'!N118,0))))</f>
        <v>1.5</v>
      </c>
    </row>
    <row r="119" spans="1:20" x14ac:dyDescent="0.25">
      <c r="A119" s="9" t="s">
        <v>7621</v>
      </c>
      <c r="B119" s="9" t="s">
        <v>4984</v>
      </c>
      <c r="C119" s="11">
        <v>1614</v>
      </c>
      <c r="D119" s="11" t="s">
        <v>5010</v>
      </c>
      <c r="E119" s="11">
        <v>1232</v>
      </c>
      <c r="F119" s="25">
        <v>5</v>
      </c>
      <c r="G119" s="14" t="s">
        <v>2557</v>
      </c>
      <c r="H119" s="161">
        <f t="shared" si="1"/>
        <v>38352</v>
      </c>
      <c r="I119" s="9" t="s">
        <v>2624</v>
      </c>
      <c r="J119" s="9"/>
      <c r="K119" s="9"/>
      <c r="L119" s="11" t="s">
        <v>0</v>
      </c>
      <c r="M119" s="252">
        <v>25</v>
      </c>
      <c r="N119" s="21">
        <v>2</v>
      </c>
      <c r="O119" s="21">
        <v>1.4</v>
      </c>
      <c r="Q119" s="11" t="s">
        <v>4167</v>
      </c>
      <c r="R119" s="11"/>
      <c r="T119" s="21">
        <f>IF(Q119='Menu tendina'!A$5,0,IF(Q119='Menu tendina'!A$4,'5. Telecom euro'!O119/2,IF(Q119='Menu tendina'!A$3,'5. Telecom euro'!O119,IF(Q119='Menu tendina'!A$2,'5. Telecom euro'!N119,0))))</f>
        <v>2</v>
      </c>
    </row>
    <row r="120" spans="1:20" x14ac:dyDescent="0.25">
      <c r="A120" s="9" t="s">
        <v>7621</v>
      </c>
      <c r="B120" s="9" t="s">
        <v>4984</v>
      </c>
      <c r="C120" s="11">
        <v>1615</v>
      </c>
      <c r="D120" s="11" t="s">
        <v>5089</v>
      </c>
      <c r="E120" s="11">
        <v>1322</v>
      </c>
      <c r="F120" s="25">
        <v>2.5</v>
      </c>
      <c r="G120" s="14" t="s">
        <v>2557</v>
      </c>
      <c r="H120" s="161">
        <f t="shared" si="1"/>
        <v>38352</v>
      </c>
      <c r="I120" s="9" t="s">
        <v>2626</v>
      </c>
      <c r="J120" s="9"/>
      <c r="K120" s="9"/>
      <c r="L120" s="11" t="s">
        <v>0</v>
      </c>
      <c r="M120" s="252">
        <v>25</v>
      </c>
      <c r="N120" s="21">
        <v>1.7</v>
      </c>
      <c r="O120" s="21">
        <v>1.3</v>
      </c>
      <c r="Q120" s="11" t="s">
        <v>4167</v>
      </c>
      <c r="R120" s="11"/>
      <c r="T120" s="21">
        <f>IF(Q120='Menu tendina'!A$5,0,IF(Q120='Menu tendina'!A$4,'5. Telecom euro'!O120/2,IF(Q120='Menu tendina'!A$3,'5. Telecom euro'!O120,IF(Q120='Menu tendina'!A$2,'5. Telecom euro'!N120,0))))</f>
        <v>1.7</v>
      </c>
    </row>
    <row r="121" spans="1:20" x14ac:dyDescent="0.25">
      <c r="A121" s="9" t="s">
        <v>7621</v>
      </c>
      <c r="B121" s="9" t="s">
        <v>4984</v>
      </c>
      <c r="C121" s="11">
        <v>1616</v>
      </c>
      <c r="D121" s="11" t="s">
        <v>5090</v>
      </c>
      <c r="E121" s="11">
        <v>1321</v>
      </c>
      <c r="F121" s="25">
        <v>2.5</v>
      </c>
      <c r="G121" s="14" t="s">
        <v>2557</v>
      </c>
      <c r="H121" s="161">
        <f t="shared" si="1"/>
        <v>38352</v>
      </c>
      <c r="I121" s="9" t="s">
        <v>2628</v>
      </c>
      <c r="J121" s="9"/>
      <c r="K121" s="9"/>
      <c r="L121" s="11" t="s">
        <v>0</v>
      </c>
      <c r="M121" s="252">
        <v>25</v>
      </c>
      <c r="N121" s="21">
        <v>1.7</v>
      </c>
      <c r="O121" s="21">
        <v>1.3</v>
      </c>
      <c r="Q121" s="11" t="s">
        <v>4167</v>
      </c>
      <c r="R121" s="11"/>
      <c r="T121" s="21">
        <f>IF(Q121='Menu tendina'!A$5,0,IF(Q121='Menu tendina'!A$4,'5. Telecom euro'!O121/2,IF(Q121='Menu tendina'!A$3,'5. Telecom euro'!O121,IF(Q121='Menu tendina'!A$2,'5. Telecom euro'!N121,0))))</f>
        <v>1.7</v>
      </c>
    </row>
    <row r="122" spans="1:20" x14ac:dyDescent="0.25">
      <c r="A122" s="9" t="s">
        <v>7621</v>
      </c>
      <c r="B122" s="9" t="s">
        <v>4984</v>
      </c>
      <c r="C122" s="11">
        <v>1617</v>
      </c>
      <c r="D122" s="11" t="s">
        <v>5088</v>
      </c>
      <c r="E122" s="11">
        <v>1320</v>
      </c>
      <c r="F122" s="25">
        <v>2.5</v>
      </c>
      <c r="G122" s="14" t="s">
        <v>2557</v>
      </c>
      <c r="H122" s="161">
        <f t="shared" si="1"/>
        <v>38352</v>
      </c>
      <c r="I122" s="9" t="s">
        <v>2629</v>
      </c>
      <c r="J122" s="9"/>
      <c r="K122" s="9"/>
      <c r="L122" s="11" t="s">
        <v>0</v>
      </c>
      <c r="M122" s="252">
        <v>25</v>
      </c>
      <c r="N122" s="21">
        <v>1.7</v>
      </c>
      <c r="O122" s="21">
        <v>1.3</v>
      </c>
      <c r="Q122" s="11" t="s">
        <v>4167</v>
      </c>
      <c r="R122" s="11"/>
      <c r="T122" s="21">
        <f>IF(Q122='Menu tendina'!A$5,0,IF(Q122='Menu tendina'!A$4,'5. Telecom euro'!O122/2,IF(Q122='Menu tendina'!A$3,'5. Telecom euro'!O122,IF(Q122='Menu tendina'!A$2,'5. Telecom euro'!N122,0))))</f>
        <v>1.7</v>
      </c>
    </row>
    <row r="123" spans="1:20" x14ac:dyDescent="0.25">
      <c r="A123" s="9" t="s">
        <v>7621</v>
      </c>
      <c r="B123" s="9" t="s">
        <v>4984</v>
      </c>
      <c r="C123" s="11">
        <v>1618</v>
      </c>
      <c r="D123" s="11" t="s">
        <v>5081</v>
      </c>
      <c r="E123" s="11">
        <v>1303</v>
      </c>
      <c r="F123" s="25">
        <v>5</v>
      </c>
      <c r="G123" s="14" t="s">
        <v>2557</v>
      </c>
      <c r="H123" s="161">
        <f t="shared" si="1"/>
        <v>38352</v>
      </c>
      <c r="I123" s="9" t="s">
        <v>2630</v>
      </c>
      <c r="J123" s="9"/>
      <c r="K123" s="9"/>
      <c r="L123" s="11" t="s">
        <v>0</v>
      </c>
      <c r="M123" s="252">
        <v>340</v>
      </c>
      <c r="N123" s="21">
        <v>1.4</v>
      </c>
      <c r="O123" s="21">
        <v>0.6</v>
      </c>
      <c r="Q123" s="11" t="s">
        <v>4167</v>
      </c>
      <c r="R123" s="11"/>
      <c r="T123" s="21">
        <f>IF(Q123='Menu tendina'!A$5,0,IF(Q123='Menu tendina'!A$4,'5. Telecom euro'!O123/2,IF(Q123='Menu tendina'!A$3,'5. Telecom euro'!O123,IF(Q123='Menu tendina'!A$2,'5. Telecom euro'!N123,0))))</f>
        <v>1.4</v>
      </c>
    </row>
    <row r="124" spans="1:20" x14ac:dyDescent="0.25">
      <c r="A124" s="9" t="s">
        <v>7621</v>
      </c>
      <c r="B124" s="9" t="s">
        <v>4984</v>
      </c>
      <c r="C124" s="11">
        <v>1619</v>
      </c>
      <c r="D124" s="11" t="s">
        <v>5155</v>
      </c>
      <c r="E124" s="11">
        <v>1327</v>
      </c>
      <c r="F124" s="25">
        <v>0.5</v>
      </c>
      <c r="G124" s="14" t="s">
        <v>2557</v>
      </c>
      <c r="H124" s="161">
        <f t="shared" si="1"/>
        <v>38352</v>
      </c>
      <c r="I124" s="9" t="s">
        <v>2632</v>
      </c>
      <c r="J124" s="9"/>
      <c r="K124" s="9"/>
      <c r="L124" s="11" t="s">
        <v>0</v>
      </c>
      <c r="M124" s="252">
        <v>90</v>
      </c>
      <c r="N124" s="21">
        <v>1.3</v>
      </c>
      <c r="O124" s="21">
        <v>0.9</v>
      </c>
      <c r="Q124" s="11" t="s">
        <v>4167</v>
      </c>
      <c r="R124" s="11"/>
      <c r="T124" s="21">
        <f>IF(Q124='Menu tendina'!A$5,0,IF(Q124='Menu tendina'!A$4,'5. Telecom euro'!O124/2,IF(Q124='Menu tendina'!A$3,'5. Telecom euro'!O124,IF(Q124='Menu tendina'!A$2,'5. Telecom euro'!N124,0))))</f>
        <v>1.3</v>
      </c>
    </row>
    <row r="125" spans="1:20" x14ac:dyDescent="0.25">
      <c r="A125" s="9" t="s">
        <v>7621</v>
      </c>
      <c r="B125" s="15" t="s">
        <v>4984</v>
      </c>
      <c r="C125" s="16" t="s">
        <v>2633</v>
      </c>
      <c r="D125" s="16" t="s">
        <v>5156</v>
      </c>
      <c r="E125" s="16" t="s">
        <v>5157</v>
      </c>
      <c r="F125" s="27">
        <v>0.5</v>
      </c>
      <c r="G125" s="18" t="s">
        <v>2557</v>
      </c>
      <c r="H125" s="161">
        <f t="shared" si="1"/>
        <v>38352</v>
      </c>
      <c r="I125" s="15" t="s">
        <v>2632</v>
      </c>
      <c r="J125" s="15"/>
      <c r="K125" s="15" t="s">
        <v>4982</v>
      </c>
      <c r="L125" s="16" t="s">
        <v>4074</v>
      </c>
      <c r="M125" s="253" t="s">
        <v>0</v>
      </c>
      <c r="N125" s="22">
        <v>80</v>
      </c>
      <c r="O125" s="22">
        <v>40</v>
      </c>
      <c r="Q125" s="11" t="s">
        <v>4167</v>
      </c>
      <c r="R125" s="11"/>
      <c r="T125" s="21">
        <f>IF(Q125='Menu tendina'!A$5,0,IF(Q125='Menu tendina'!A$4,'5. Telecom euro'!O125/2,IF(Q125='Menu tendina'!A$3,'5. Telecom euro'!O125,IF(Q125='Menu tendina'!A$2,'5. Telecom euro'!N125,0))))</f>
        <v>80</v>
      </c>
    </row>
    <row r="126" spans="1:20" x14ac:dyDescent="0.25">
      <c r="A126" s="9" t="s">
        <v>7621</v>
      </c>
      <c r="B126" s="15" t="s">
        <v>4984</v>
      </c>
      <c r="C126" s="16" t="s">
        <v>2634</v>
      </c>
      <c r="D126" s="16" t="s">
        <v>0</v>
      </c>
      <c r="E126" s="16" t="s">
        <v>0</v>
      </c>
      <c r="F126" s="27">
        <v>0.5</v>
      </c>
      <c r="G126" s="18" t="s">
        <v>2557</v>
      </c>
      <c r="H126" s="161">
        <f t="shared" si="1"/>
        <v>38352</v>
      </c>
      <c r="I126" s="15" t="s">
        <v>2632</v>
      </c>
      <c r="J126" s="15"/>
      <c r="K126" s="15" t="s">
        <v>4983</v>
      </c>
      <c r="L126" s="16" t="s">
        <v>4074</v>
      </c>
      <c r="M126" s="253" t="s">
        <v>0</v>
      </c>
      <c r="N126" s="22">
        <v>55</v>
      </c>
      <c r="O126" s="22">
        <v>35</v>
      </c>
      <c r="Q126" s="11" t="s">
        <v>4170</v>
      </c>
      <c r="R126" s="11"/>
      <c r="T126" s="21">
        <f>IF(Q126='Menu tendina'!A$5,0,IF(Q126='Menu tendina'!A$4,'5. Telecom euro'!O126/2,IF(Q126='Menu tendina'!A$3,'5. Telecom euro'!O126,IF(Q126='Menu tendina'!A$2,'5. Telecom euro'!N126,0))))</f>
        <v>0</v>
      </c>
    </row>
    <row r="127" spans="1:20" x14ac:dyDescent="0.25">
      <c r="A127" s="9" t="s">
        <v>7621</v>
      </c>
      <c r="B127" s="9" t="s">
        <v>4984</v>
      </c>
      <c r="C127" s="11">
        <v>1620</v>
      </c>
      <c r="D127" s="11" t="s">
        <v>5119</v>
      </c>
      <c r="E127" s="11">
        <v>1328</v>
      </c>
      <c r="F127" s="25">
        <v>2.5</v>
      </c>
      <c r="G127" s="14" t="s">
        <v>2557</v>
      </c>
      <c r="H127" s="161">
        <f t="shared" si="1"/>
        <v>38352</v>
      </c>
      <c r="I127" s="9" t="s">
        <v>2635</v>
      </c>
      <c r="J127" s="9"/>
      <c r="K127" s="9"/>
      <c r="L127" s="11" t="s">
        <v>0</v>
      </c>
      <c r="M127" s="252">
        <v>1000</v>
      </c>
      <c r="N127" s="21">
        <v>1.3</v>
      </c>
      <c r="O127" s="21">
        <v>0.3</v>
      </c>
      <c r="Q127" s="11" t="s">
        <v>4167</v>
      </c>
      <c r="R127" s="11"/>
      <c r="T127" s="21">
        <f>IF(Q127='Menu tendina'!A$5,0,IF(Q127='Menu tendina'!A$4,'5. Telecom euro'!O127/2,IF(Q127='Menu tendina'!A$3,'5. Telecom euro'!O127,IF(Q127='Menu tendina'!A$2,'5. Telecom euro'!N127,0))))</f>
        <v>1.3</v>
      </c>
    </row>
    <row r="128" spans="1:20" x14ac:dyDescent="0.25">
      <c r="A128" s="9" t="s">
        <v>7621</v>
      </c>
      <c r="B128" s="9" t="s">
        <v>4984</v>
      </c>
      <c r="C128" s="11">
        <v>1621</v>
      </c>
      <c r="D128" s="11" t="s">
        <v>5086</v>
      </c>
      <c r="E128" s="11">
        <v>1329</v>
      </c>
      <c r="F128" s="25">
        <v>5</v>
      </c>
      <c r="G128" s="14" t="s">
        <v>2557</v>
      </c>
      <c r="H128" s="161">
        <f t="shared" si="1"/>
        <v>38352</v>
      </c>
      <c r="I128" s="9" t="s">
        <v>2636</v>
      </c>
      <c r="J128" s="9"/>
      <c r="K128" s="9"/>
      <c r="L128" s="11" t="s">
        <v>0</v>
      </c>
      <c r="M128" s="252">
        <v>385</v>
      </c>
      <c r="N128" s="21">
        <v>1.5</v>
      </c>
      <c r="O128" s="21">
        <v>0.6</v>
      </c>
      <c r="Q128" s="11" t="s">
        <v>4167</v>
      </c>
      <c r="R128" s="11"/>
      <c r="T128" s="21">
        <f>IF(Q128='Menu tendina'!A$5,0,IF(Q128='Menu tendina'!A$4,'5. Telecom euro'!O128/2,IF(Q128='Menu tendina'!A$3,'5. Telecom euro'!O128,IF(Q128='Menu tendina'!A$2,'5. Telecom euro'!N128,0))))</f>
        <v>1.5</v>
      </c>
    </row>
    <row r="129" spans="1:20" x14ac:dyDescent="0.25">
      <c r="A129" s="9" t="s">
        <v>7621</v>
      </c>
      <c r="B129" s="9" t="s">
        <v>4984</v>
      </c>
      <c r="C129" s="11">
        <v>1622</v>
      </c>
      <c r="D129" s="11" t="s">
        <v>5100</v>
      </c>
      <c r="E129" s="11">
        <v>1330</v>
      </c>
      <c r="F129" s="25">
        <v>2.5</v>
      </c>
      <c r="G129" s="14" t="s">
        <v>2557</v>
      </c>
      <c r="H129" s="161">
        <f t="shared" si="1"/>
        <v>38352</v>
      </c>
      <c r="I129" s="9" t="s">
        <v>2637</v>
      </c>
      <c r="J129" s="9"/>
      <c r="K129" s="9"/>
      <c r="L129" s="11" t="s">
        <v>0</v>
      </c>
      <c r="M129" s="252">
        <v>2025</v>
      </c>
      <c r="N129" s="21">
        <v>1.2</v>
      </c>
      <c r="O129" s="21">
        <v>0.3</v>
      </c>
      <c r="Q129" s="11" t="s">
        <v>4167</v>
      </c>
      <c r="R129" s="11"/>
      <c r="T129" s="21">
        <f>IF(Q129='Menu tendina'!A$5,0,IF(Q129='Menu tendina'!A$4,'5. Telecom euro'!O129/2,IF(Q129='Menu tendina'!A$3,'5. Telecom euro'!O129,IF(Q129='Menu tendina'!A$2,'5. Telecom euro'!N129,0))))</f>
        <v>1.2</v>
      </c>
    </row>
    <row r="130" spans="1:20" x14ac:dyDescent="0.25">
      <c r="A130" s="9" t="s">
        <v>7621</v>
      </c>
      <c r="B130" s="9" t="s">
        <v>4984</v>
      </c>
      <c r="C130" s="11">
        <v>1623</v>
      </c>
      <c r="D130" s="11" t="s">
        <v>5160</v>
      </c>
      <c r="E130" s="11">
        <v>1204</v>
      </c>
      <c r="F130" s="25">
        <v>5</v>
      </c>
      <c r="G130" s="14" t="s">
        <v>2495</v>
      </c>
      <c r="H130" s="161">
        <f t="shared" si="1"/>
        <v>38168</v>
      </c>
      <c r="I130" s="9" t="s">
        <v>2638</v>
      </c>
      <c r="J130" s="9"/>
      <c r="K130" s="9"/>
      <c r="L130" s="11" t="s">
        <v>0</v>
      </c>
      <c r="M130" s="252">
        <v>1000</v>
      </c>
      <c r="N130" s="21">
        <v>1.4</v>
      </c>
      <c r="O130" s="21">
        <v>0.3</v>
      </c>
      <c r="Q130" s="11" t="s">
        <v>4167</v>
      </c>
      <c r="R130" s="11"/>
      <c r="T130" s="21">
        <f>IF(Q130='Menu tendina'!A$5,0,IF(Q130='Menu tendina'!A$4,'5. Telecom euro'!O130/2,IF(Q130='Menu tendina'!A$3,'5. Telecom euro'!O130,IF(Q130='Menu tendina'!A$2,'5. Telecom euro'!N130,0))))</f>
        <v>1.4</v>
      </c>
    </row>
    <row r="131" spans="1:20" x14ac:dyDescent="0.25">
      <c r="A131" s="9" t="s">
        <v>7621</v>
      </c>
      <c r="B131" s="9" t="s">
        <v>4984</v>
      </c>
      <c r="C131" s="11">
        <v>1624</v>
      </c>
      <c r="D131" s="11" t="s">
        <v>5117</v>
      </c>
      <c r="E131" s="11">
        <v>1345</v>
      </c>
      <c r="F131" s="25">
        <v>2.5</v>
      </c>
      <c r="G131" s="14" t="s">
        <v>2557</v>
      </c>
      <c r="H131" s="161">
        <f t="shared" ref="H131:H194" si="2">DATE(2000+RIGHT(G131,2),MID(G131,4,2),LEFT(G131,2))</f>
        <v>38352</v>
      </c>
      <c r="I131" s="9" t="s">
        <v>2639</v>
      </c>
      <c r="J131" s="9"/>
      <c r="K131" s="9"/>
      <c r="L131" s="11" t="s">
        <v>0</v>
      </c>
      <c r="M131" s="252">
        <v>25</v>
      </c>
      <c r="N131" s="21">
        <v>1.8</v>
      </c>
      <c r="O131" s="21">
        <v>1.4</v>
      </c>
      <c r="Q131" s="11" t="s">
        <v>4167</v>
      </c>
      <c r="R131" s="11"/>
      <c r="T131" s="21">
        <f>IF(Q131='Menu tendina'!A$5,0,IF(Q131='Menu tendina'!A$4,'5. Telecom euro'!O131/2,IF(Q131='Menu tendina'!A$3,'5. Telecom euro'!O131,IF(Q131='Menu tendina'!A$2,'5. Telecom euro'!N131,0))))</f>
        <v>1.8</v>
      </c>
    </row>
    <row r="132" spans="1:20" x14ac:dyDescent="0.25">
      <c r="A132" s="9" t="s">
        <v>7621</v>
      </c>
      <c r="B132" s="9" t="s">
        <v>4984</v>
      </c>
      <c r="C132" s="11">
        <v>1625</v>
      </c>
      <c r="D132" s="11" t="s">
        <v>5111</v>
      </c>
      <c r="E132" s="11">
        <v>1346</v>
      </c>
      <c r="F132" s="25">
        <v>2.5</v>
      </c>
      <c r="G132" s="14" t="s">
        <v>2557</v>
      </c>
      <c r="H132" s="161">
        <f t="shared" si="2"/>
        <v>38352</v>
      </c>
      <c r="I132" s="9" t="s">
        <v>2641</v>
      </c>
      <c r="J132" s="9"/>
      <c r="K132" s="9"/>
      <c r="L132" s="11" t="s">
        <v>0</v>
      </c>
      <c r="M132" s="252">
        <v>25</v>
      </c>
      <c r="N132" s="21">
        <v>1.8</v>
      </c>
      <c r="O132" s="21">
        <v>1.4</v>
      </c>
      <c r="Q132" s="11" t="s">
        <v>4167</v>
      </c>
      <c r="R132" s="11"/>
      <c r="T132" s="21">
        <f>IF(Q132='Menu tendina'!A$5,0,IF(Q132='Menu tendina'!A$4,'5. Telecom euro'!O132/2,IF(Q132='Menu tendina'!A$3,'5. Telecom euro'!O132,IF(Q132='Menu tendina'!A$2,'5. Telecom euro'!N132,0))))</f>
        <v>1.8</v>
      </c>
    </row>
    <row r="133" spans="1:20" x14ac:dyDescent="0.25">
      <c r="A133" s="9" t="s">
        <v>7621</v>
      </c>
      <c r="B133" s="9" t="s">
        <v>4984</v>
      </c>
      <c r="C133" s="11">
        <v>1626</v>
      </c>
      <c r="D133" s="11" t="s">
        <v>5116</v>
      </c>
      <c r="E133" s="11">
        <v>1347</v>
      </c>
      <c r="F133" s="25">
        <v>2.5</v>
      </c>
      <c r="G133" s="14" t="s">
        <v>2557</v>
      </c>
      <c r="H133" s="161">
        <f t="shared" si="2"/>
        <v>38352</v>
      </c>
      <c r="I133" s="9" t="s">
        <v>2642</v>
      </c>
      <c r="J133" s="9"/>
      <c r="K133" s="9"/>
      <c r="L133" s="11" t="s">
        <v>0</v>
      </c>
      <c r="M133" s="252">
        <v>25</v>
      </c>
      <c r="N133" s="21">
        <v>1.8</v>
      </c>
      <c r="O133" s="21">
        <v>1.4</v>
      </c>
      <c r="Q133" s="11" t="s">
        <v>4167</v>
      </c>
      <c r="R133" s="11"/>
      <c r="T133" s="21">
        <f>IF(Q133='Menu tendina'!A$5,0,IF(Q133='Menu tendina'!A$4,'5. Telecom euro'!O133/2,IF(Q133='Menu tendina'!A$3,'5. Telecom euro'!O133,IF(Q133='Menu tendina'!A$2,'5. Telecom euro'!N133,0))))</f>
        <v>1.8</v>
      </c>
    </row>
    <row r="134" spans="1:20" x14ac:dyDescent="0.25">
      <c r="A134" s="9" t="s">
        <v>7621</v>
      </c>
      <c r="B134" s="9" t="s">
        <v>4984</v>
      </c>
      <c r="C134" s="11">
        <v>1627</v>
      </c>
      <c r="D134" s="11" t="s">
        <v>5118</v>
      </c>
      <c r="E134" s="11">
        <v>1348</v>
      </c>
      <c r="F134" s="25">
        <v>2.5</v>
      </c>
      <c r="G134" s="14" t="s">
        <v>2557</v>
      </c>
      <c r="H134" s="161">
        <f t="shared" si="2"/>
        <v>38352</v>
      </c>
      <c r="I134" s="9" t="s">
        <v>2643</v>
      </c>
      <c r="J134" s="9"/>
      <c r="K134" s="9"/>
      <c r="L134" s="11" t="s">
        <v>0</v>
      </c>
      <c r="M134" s="252">
        <v>25</v>
      </c>
      <c r="N134" s="21">
        <v>1.8</v>
      </c>
      <c r="O134" s="21">
        <v>1.4</v>
      </c>
      <c r="Q134" s="11" t="s">
        <v>4167</v>
      </c>
      <c r="R134" s="11"/>
      <c r="T134" s="21">
        <f>IF(Q134='Menu tendina'!A$5,0,IF(Q134='Menu tendina'!A$4,'5. Telecom euro'!O134/2,IF(Q134='Menu tendina'!A$3,'5. Telecom euro'!O134,IF(Q134='Menu tendina'!A$2,'5. Telecom euro'!N134,0))))</f>
        <v>1.8</v>
      </c>
    </row>
    <row r="135" spans="1:20" x14ac:dyDescent="0.25">
      <c r="A135" s="9" t="s">
        <v>7621</v>
      </c>
      <c r="B135" s="9" t="s">
        <v>4984</v>
      </c>
      <c r="C135" s="11">
        <v>1628</v>
      </c>
      <c r="D135" s="11" t="s">
        <v>5114</v>
      </c>
      <c r="E135" s="11">
        <v>1349</v>
      </c>
      <c r="F135" s="25">
        <v>2.5</v>
      </c>
      <c r="G135" s="14" t="s">
        <v>2557</v>
      </c>
      <c r="H135" s="161">
        <f t="shared" si="2"/>
        <v>38352</v>
      </c>
      <c r="I135" s="9" t="s">
        <v>2644</v>
      </c>
      <c r="J135" s="9"/>
      <c r="K135" s="9"/>
      <c r="L135" s="11" t="s">
        <v>0</v>
      </c>
      <c r="M135" s="252">
        <v>25</v>
      </c>
      <c r="N135" s="21">
        <v>1.8</v>
      </c>
      <c r="O135" s="21">
        <v>1.4</v>
      </c>
      <c r="Q135" s="11" t="s">
        <v>4167</v>
      </c>
      <c r="R135" s="11"/>
      <c r="T135" s="21">
        <f>IF(Q135='Menu tendina'!A$5,0,IF(Q135='Menu tendina'!A$4,'5. Telecom euro'!O135/2,IF(Q135='Menu tendina'!A$3,'5. Telecom euro'!O135,IF(Q135='Menu tendina'!A$2,'5. Telecom euro'!N135,0))))</f>
        <v>1.8</v>
      </c>
    </row>
    <row r="136" spans="1:20" x14ac:dyDescent="0.25">
      <c r="A136" s="9" t="s">
        <v>7621</v>
      </c>
      <c r="B136" s="9" t="s">
        <v>4984</v>
      </c>
      <c r="C136" s="11">
        <v>1629</v>
      </c>
      <c r="D136" s="11" t="s">
        <v>5115</v>
      </c>
      <c r="E136" s="11">
        <v>1350</v>
      </c>
      <c r="F136" s="25">
        <v>2.5</v>
      </c>
      <c r="G136" s="14" t="s">
        <v>2557</v>
      </c>
      <c r="H136" s="161">
        <f t="shared" si="2"/>
        <v>38352</v>
      </c>
      <c r="I136" s="9" t="s">
        <v>2645</v>
      </c>
      <c r="J136" s="9"/>
      <c r="K136" s="9"/>
      <c r="L136" s="11" t="s">
        <v>0</v>
      </c>
      <c r="M136" s="252">
        <v>25</v>
      </c>
      <c r="N136" s="21">
        <v>1.8</v>
      </c>
      <c r="O136" s="21">
        <v>1.4</v>
      </c>
      <c r="Q136" s="11" t="s">
        <v>4167</v>
      </c>
      <c r="R136" s="11"/>
      <c r="T136" s="21">
        <f>IF(Q136='Menu tendina'!A$5,0,IF(Q136='Menu tendina'!A$4,'5. Telecom euro'!O136/2,IF(Q136='Menu tendina'!A$3,'5. Telecom euro'!O136,IF(Q136='Menu tendina'!A$2,'5. Telecom euro'!N136,0))))</f>
        <v>1.8</v>
      </c>
    </row>
    <row r="137" spans="1:20" x14ac:dyDescent="0.25">
      <c r="A137" s="9" t="s">
        <v>7621</v>
      </c>
      <c r="B137" s="9" t="s">
        <v>4984</v>
      </c>
      <c r="C137" s="11">
        <v>1630</v>
      </c>
      <c r="D137" s="11" t="s">
        <v>5113</v>
      </c>
      <c r="E137" s="11">
        <v>1351</v>
      </c>
      <c r="F137" s="25">
        <v>2.5</v>
      </c>
      <c r="G137" s="14" t="s">
        <v>2557</v>
      </c>
      <c r="H137" s="161">
        <f t="shared" si="2"/>
        <v>38352</v>
      </c>
      <c r="I137" s="9" t="s">
        <v>2646</v>
      </c>
      <c r="J137" s="9"/>
      <c r="K137" s="9"/>
      <c r="L137" s="11" t="s">
        <v>0</v>
      </c>
      <c r="M137" s="252">
        <v>25</v>
      </c>
      <c r="N137" s="21">
        <v>1.8</v>
      </c>
      <c r="O137" s="21">
        <v>1.4</v>
      </c>
      <c r="Q137" s="11" t="s">
        <v>4167</v>
      </c>
      <c r="R137" s="11"/>
      <c r="T137" s="21">
        <f>IF(Q137='Menu tendina'!A$5,0,IF(Q137='Menu tendina'!A$4,'5. Telecom euro'!O137/2,IF(Q137='Menu tendina'!A$3,'5. Telecom euro'!O137,IF(Q137='Menu tendina'!A$2,'5. Telecom euro'!N137,0))))</f>
        <v>1.8</v>
      </c>
    </row>
    <row r="138" spans="1:20" x14ac:dyDescent="0.25">
      <c r="A138" s="9" t="s">
        <v>7621</v>
      </c>
      <c r="B138" s="9" t="s">
        <v>4984</v>
      </c>
      <c r="C138" s="11">
        <v>1631</v>
      </c>
      <c r="D138" s="11" t="s">
        <v>5112</v>
      </c>
      <c r="E138" s="11">
        <v>1352</v>
      </c>
      <c r="F138" s="25">
        <v>2.5</v>
      </c>
      <c r="G138" s="14" t="s">
        <v>2557</v>
      </c>
      <c r="H138" s="161">
        <f t="shared" si="2"/>
        <v>38352</v>
      </c>
      <c r="I138" s="9" t="s">
        <v>2647</v>
      </c>
      <c r="J138" s="9"/>
      <c r="K138" s="9"/>
      <c r="L138" s="11" t="s">
        <v>0</v>
      </c>
      <c r="M138" s="252">
        <v>25</v>
      </c>
      <c r="N138" s="21">
        <v>1.8</v>
      </c>
      <c r="O138" s="21">
        <v>1.4</v>
      </c>
      <c r="Q138" s="11" t="s">
        <v>4167</v>
      </c>
      <c r="R138" s="11"/>
      <c r="T138" s="21">
        <f>IF(Q138='Menu tendina'!A$5,0,IF(Q138='Menu tendina'!A$4,'5. Telecom euro'!O138/2,IF(Q138='Menu tendina'!A$3,'5. Telecom euro'!O138,IF(Q138='Menu tendina'!A$2,'5. Telecom euro'!N138,0))))</f>
        <v>1.8</v>
      </c>
    </row>
    <row r="139" spans="1:20" x14ac:dyDescent="0.25">
      <c r="A139" s="9" t="s">
        <v>7621</v>
      </c>
      <c r="B139" s="9" t="s">
        <v>4984</v>
      </c>
      <c r="C139" s="11">
        <v>1632</v>
      </c>
      <c r="D139" s="11" t="s">
        <v>5064</v>
      </c>
      <c r="E139" s="11">
        <v>1282</v>
      </c>
      <c r="F139" s="25">
        <v>2.5</v>
      </c>
      <c r="G139" s="14" t="s">
        <v>2557</v>
      </c>
      <c r="H139" s="161">
        <f t="shared" si="2"/>
        <v>38352</v>
      </c>
      <c r="I139" s="9" t="s">
        <v>2648</v>
      </c>
      <c r="J139" s="9"/>
      <c r="K139" s="9"/>
      <c r="L139" s="11" t="s">
        <v>0</v>
      </c>
      <c r="M139" s="252">
        <v>2025</v>
      </c>
      <c r="N139" s="21">
        <v>1.5</v>
      </c>
      <c r="O139" s="21">
        <v>0.3</v>
      </c>
      <c r="Q139" s="11" t="s">
        <v>4167</v>
      </c>
      <c r="R139" s="11"/>
      <c r="T139" s="21">
        <f>IF(Q139='Menu tendina'!A$5,0,IF(Q139='Menu tendina'!A$4,'5. Telecom euro'!O139/2,IF(Q139='Menu tendina'!A$3,'5. Telecom euro'!O139,IF(Q139='Menu tendina'!A$2,'5. Telecom euro'!N139,0))))</f>
        <v>1.5</v>
      </c>
    </row>
    <row r="140" spans="1:20" x14ac:dyDescent="0.25">
      <c r="A140" s="9" t="s">
        <v>7621</v>
      </c>
      <c r="B140" s="9" t="s">
        <v>4984</v>
      </c>
      <c r="C140" s="11">
        <v>1633</v>
      </c>
      <c r="D140" s="11" t="s">
        <v>5062</v>
      </c>
      <c r="E140" s="11">
        <v>1284</v>
      </c>
      <c r="F140" s="25">
        <v>2.5</v>
      </c>
      <c r="G140" s="14" t="s">
        <v>2557</v>
      </c>
      <c r="H140" s="161">
        <f t="shared" si="2"/>
        <v>38352</v>
      </c>
      <c r="I140" s="9" t="s">
        <v>2649</v>
      </c>
      <c r="J140" s="9"/>
      <c r="K140" s="9"/>
      <c r="L140" s="11" t="s">
        <v>0</v>
      </c>
      <c r="M140" s="252">
        <v>2025</v>
      </c>
      <c r="N140" s="21">
        <v>1.5</v>
      </c>
      <c r="O140" s="21">
        <v>0.3</v>
      </c>
      <c r="Q140" s="11" t="s">
        <v>4167</v>
      </c>
      <c r="R140" s="11"/>
      <c r="T140" s="21">
        <f>IF(Q140='Menu tendina'!A$5,0,IF(Q140='Menu tendina'!A$4,'5. Telecom euro'!O140/2,IF(Q140='Menu tendina'!A$3,'5. Telecom euro'!O140,IF(Q140='Menu tendina'!A$2,'5. Telecom euro'!N140,0))))</f>
        <v>1.5</v>
      </c>
    </row>
    <row r="141" spans="1:20" x14ac:dyDescent="0.25">
      <c r="A141" s="9" t="s">
        <v>7621</v>
      </c>
      <c r="B141" s="9" t="s">
        <v>4984</v>
      </c>
      <c r="C141" s="11">
        <v>1634</v>
      </c>
      <c r="D141" s="11" t="s">
        <v>5063</v>
      </c>
      <c r="E141" s="11">
        <v>1285</v>
      </c>
      <c r="F141" s="25">
        <v>2.5</v>
      </c>
      <c r="G141" s="14" t="s">
        <v>2557</v>
      </c>
      <c r="H141" s="161">
        <f t="shared" si="2"/>
        <v>38352</v>
      </c>
      <c r="I141" s="9" t="s">
        <v>2650</v>
      </c>
      <c r="J141" s="9"/>
      <c r="K141" s="9"/>
      <c r="L141" s="11" t="s">
        <v>0</v>
      </c>
      <c r="M141" s="252">
        <v>2025</v>
      </c>
      <c r="N141" s="21">
        <v>1.5</v>
      </c>
      <c r="O141" s="21">
        <v>0.3</v>
      </c>
      <c r="Q141" s="11" t="s">
        <v>4167</v>
      </c>
      <c r="R141" s="11"/>
      <c r="T141" s="21">
        <f>IF(Q141='Menu tendina'!A$5,0,IF(Q141='Menu tendina'!A$4,'5. Telecom euro'!O141/2,IF(Q141='Menu tendina'!A$3,'5. Telecom euro'!O141,IF(Q141='Menu tendina'!A$2,'5. Telecom euro'!N141,0))))</f>
        <v>1.5</v>
      </c>
    </row>
    <row r="142" spans="1:20" x14ac:dyDescent="0.25">
      <c r="A142" s="9" t="s">
        <v>7621</v>
      </c>
      <c r="B142" s="9" t="s">
        <v>4984</v>
      </c>
      <c r="C142" s="11">
        <v>1635</v>
      </c>
      <c r="D142" s="11" t="s">
        <v>5067</v>
      </c>
      <c r="E142" s="11">
        <v>1287</v>
      </c>
      <c r="F142" s="25">
        <v>2.5</v>
      </c>
      <c r="G142" s="14" t="s">
        <v>2557</v>
      </c>
      <c r="H142" s="161">
        <f t="shared" si="2"/>
        <v>38352</v>
      </c>
      <c r="I142" s="9" t="s">
        <v>2651</v>
      </c>
      <c r="J142" s="9"/>
      <c r="K142" s="9"/>
      <c r="L142" s="11" t="s">
        <v>0</v>
      </c>
      <c r="M142" s="252">
        <v>1505</v>
      </c>
      <c r="N142" s="21">
        <v>3</v>
      </c>
      <c r="O142" s="21">
        <v>0.3</v>
      </c>
      <c r="Q142" s="11" t="s">
        <v>4167</v>
      </c>
      <c r="R142" s="11"/>
      <c r="T142" s="21">
        <f>IF(Q142='Menu tendina'!A$5,0,IF(Q142='Menu tendina'!A$4,'5. Telecom euro'!O142/2,IF(Q142='Menu tendina'!A$3,'5. Telecom euro'!O142,IF(Q142='Menu tendina'!A$2,'5. Telecom euro'!N142,0))))</f>
        <v>3</v>
      </c>
    </row>
    <row r="143" spans="1:20" x14ac:dyDescent="0.25">
      <c r="A143" s="9" t="s">
        <v>7621</v>
      </c>
      <c r="B143" s="9" t="s">
        <v>4984</v>
      </c>
      <c r="C143" s="11">
        <v>1636</v>
      </c>
      <c r="D143" s="11" t="s">
        <v>5068</v>
      </c>
      <c r="E143" s="11">
        <v>1290</v>
      </c>
      <c r="F143" s="25">
        <v>2.5</v>
      </c>
      <c r="G143" s="14" t="s">
        <v>2557</v>
      </c>
      <c r="H143" s="161">
        <f t="shared" si="2"/>
        <v>38352</v>
      </c>
      <c r="I143" s="9" t="s">
        <v>2652</v>
      </c>
      <c r="J143" s="9"/>
      <c r="K143" s="9"/>
      <c r="L143" s="11" t="s">
        <v>0</v>
      </c>
      <c r="M143" s="252">
        <v>1050</v>
      </c>
      <c r="N143" s="21">
        <v>3</v>
      </c>
      <c r="O143" s="21">
        <v>0.3</v>
      </c>
      <c r="Q143" s="11" t="s">
        <v>4167</v>
      </c>
      <c r="R143" s="11"/>
      <c r="T143" s="21">
        <f>IF(Q143='Menu tendina'!A$5,0,IF(Q143='Menu tendina'!A$4,'5. Telecom euro'!O143/2,IF(Q143='Menu tendina'!A$3,'5. Telecom euro'!O143,IF(Q143='Menu tendina'!A$2,'5. Telecom euro'!N143,0))))</f>
        <v>3</v>
      </c>
    </row>
    <row r="144" spans="1:20" x14ac:dyDescent="0.25">
      <c r="A144" s="9" t="s">
        <v>7621</v>
      </c>
      <c r="B144" s="9" t="s">
        <v>4984</v>
      </c>
      <c r="C144" s="11">
        <v>1637</v>
      </c>
      <c r="D144" s="11" t="s">
        <v>5059</v>
      </c>
      <c r="E144" s="11">
        <v>1292</v>
      </c>
      <c r="F144" s="25">
        <v>5</v>
      </c>
      <c r="G144" s="14" t="s">
        <v>2557</v>
      </c>
      <c r="H144" s="161">
        <f t="shared" si="2"/>
        <v>38352</v>
      </c>
      <c r="I144" s="9" t="s">
        <v>2653</v>
      </c>
      <c r="J144" s="9"/>
      <c r="K144" s="9"/>
      <c r="L144" s="11" t="s">
        <v>0</v>
      </c>
      <c r="M144" s="252">
        <v>1710</v>
      </c>
      <c r="N144" s="21">
        <v>1.5</v>
      </c>
      <c r="O144" s="21">
        <v>0.3</v>
      </c>
      <c r="Q144" s="11" t="s">
        <v>4167</v>
      </c>
      <c r="R144" s="11"/>
      <c r="T144" s="21">
        <f>IF(Q144='Menu tendina'!A$5,0,IF(Q144='Menu tendina'!A$4,'5. Telecom euro'!O144/2,IF(Q144='Menu tendina'!A$3,'5. Telecom euro'!O144,IF(Q144='Menu tendina'!A$2,'5. Telecom euro'!N144,0))))</f>
        <v>1.5</v>
      </c>
    </row>
    <row r="145" spans="1:20" x14ac:dyDescent="0.25">
      <c r="A145" s="9" t="s">
        <v>7621</v>
      </c>
      <c r="B145" s="9" t="s">
        <v>4984</v>
      </c>
      <c r="C145" s="11">
        <v>1638</v>
      </c>
      <c r="D145" s="11" t="s">
        <v>5065</v>
      </c>
      <c r="E145" s="11">
        <v>1293</v>
      </c>
      <c r="F145" s="25">
        <v>5</v>
      </c>
      <c r="G145" s="14" t="s">
        <v>2557</v>
      </c>
      <c r="H145" s="161">
        <f t="shared" si="2"/>
        <v>38352</v>
      </c>
      <c r="I145" s="9" t="s">
        <v>2654</v>
      </c>
      <c r="J145" s="9"/>
      <c r="K145" s="9"/>
      <c r="L145" s="11" t="s">
        <v>0</v>
      </c>
      <c r="M145" s="252">
        <v>1510</v>
      </c>
      <c r="N145" s="21">
        <v>1.5</v>
      </c>
      <c r="O145" s="21">
        <v>0.3</v>
      </c>
      <c r="Q145" s="11" t="s">
        <v>4167</v>
      </c>
      <c r="R145" s="11"/>
      <c r="T145" s="21">
        <f>IF(Q145='Menu tendina'!A$5,0,IF(Q145='Menu tendina'!A$4,'5. Telecom euro'!O145/2,IF(Q145='Menu tendina'!A$3,'5. Telecom euro'!O145,IF(Q145='Menu tendina'!A$2,'5. Telecom euro'!N145,0))))</f>
        <v>1.5</v>
      </c>
    </row>
    <row r="146" spans="1:20" x14ac:dyDescent="0.25">
      <c r="A146" s="9" t="s">
        <v>7621</v>
      </c>
      <c r="B146" s="9" t="s">
        <v>4984</v>
      </c>
      <c r="C146" s="11">
        <v>1639</v>
      </c>
      <c r="D146" s="11" t="s">
        <v>5066</v>
      </c>
      <c r="E146" s="11">
        <v>1294</v>
      </c>
      <c r="F146" s="25">
        <v>5</v>
      </c>
      <c r="G146" s="14" t="s">
        <v>2557</v>
      </c>
      <c r="H146" s="161">
        <f t="shared" si="2"/>
        <v>38352</v>
      </c>
      <c r="I146" s="9" t="s">
        <v>2655</v>
      </c>
      <c r="J146" s="9"/>
      <c r="K146" s="9"/>
      <c r="L146" s="11" t="s">
        <v>0</v>
      </c>
      <c r="M146" s="252">
        <v>1510</v>
      </c>
      <c r="N146" s="21">
        <v>1.5</v>
      </c>
      <c r="O146" s="21">
        <v>0.3</v>
      </c>
      <c r="Q146" s="11" t="s">
        <v>4167</v>
      </c>
      <c r="R146" s="11"/>
      <c r="T146" s="21">
        <f>IF(Q146='Menu tendina'!A$5,0,IF(Q146='Menu tendina'!A$4,'5. Telecom euro'!O146/2,IF(Q146='Menu tendina'!A$3,'5. Telecom euro'!O146,IF(Q146='Menu tendina'!A$2,'5. Telecom euro'!N146,0))))</f>
        <v>1.5</v>
      </c>
    </row>
    <row r="147" spans="1:20" x14ac:dyDescent="0.25">
      <c r="A147" s="9" t="s">
        <v>7621</v>
      </c>
      <c r="B147" s="9" t="s">
        <v>4984</v>
      </c>
      <c r="C147" s="11">
        <v>1640</v>
      </c>
      <c r="D147" s="11" t="s">
        <v>5150</v>
      </c>
      <c r="E147" s="11">
        <v>1397</v>
      </c>
      <c r="F147" s="25">
        <v>2.5</v>
      </c>
      <c r="G147" s="14" t="s">
        <v>2557</v>
      </c>
      <c r="H147" s="161">
        <f t="shared" si="2"/>
        <v>38352</v>
      </c>
      <c r="I147" s="9" t="s">
        <v>2656</v>
      </c>
      <c r="J147" s="9"/>
      <c r="K147" s="9"/>
      <c r="L147" s="11" t="s">
        <v>0</v>
      </c>
      <c r="M147" s="252">
        <v>25</v>
      </c>
      <c r="N147" s="21">
        <v>1.8</v>
      </c>
      <c r="O147" s="21">
        <v>1.4</v>
      </c>
      <c r="Q147" s="11" t="s">
        <v>4167</v>
      </c>
      <c r="R147" s="11"/>
      <c r="T147" s="21">
        <f>IF(Q147='Menu tendina'!A$5,0,IF(Q147='Menu tendina'!A$4,'5. Telecom euro'!O147/2,IF(Q147='Menu tendina'!A$3,'5. Telecom euro'!O147,IF(Q147='Menu tendina'!A$2,'5. Telecom euro'!N147,0))))</f>
        <v>1.8</v>
      </c>
    </row>
    <row r="148" spans="1:20" x14ac:dyDescent="0.25">
      <c r="A148" s="9" t="s">
        <v>7621</v>
      </c>
      <c r="B148" s="9" t="s">
        <v>4984</v>
      </c>
      <c r="C148" s="11">
        <v>1641</v>
      </c>
      <c r="D148" s="11" t="s">
        <v>5149</v>
      </c>
      <c r="E148" s="11">
        <v>1398</v>
      </c>
      <c r="F148" s="25">
        <v>2.5</v>
      </c>
      <c r="G148" s="14" t="s">
        <v>2557</v>
      </c>
      <c r="H148" s="161">
        <f t="shared" si="2"/>
        <v>38352</v>
      </c>
      <c r="I148" s="9" t="s">
        <v>2657</v>
      </c>
      <c r="J148" s="9"/>
      <c r="K148" s="9"/>
      <c r="L148" s="11" t="s">
        <v>0</v>
      </c>
      <c r="M148" s="252">
        <v>25</v>
      </c>
      <c r="N148" s="21">
        <v>1.8</v>
      </c>
      <c r="O148" s="21">
        <v>1.4</v>
      </c>
      <c r="Q148" s="11" t="s">
        <v>4167</v>
      </c>
      <c r="R148" s="11"/>
      <c r="T148" s="21">
        <f>IF(Q148='Menu tendina'!A$5,0,IF(Q148='Menu tendina'!A$4,'5. Telecom euro'!O148/2,IF(Q148='Menu tendina'!A$3,'5. Telecom euro'!O148,IF(Q148='Menu tendina'!A$2,'5. Telecom euro'!N148,0))))</f>
        <v>1.8</v>
      </c>
    </row>
    <row r="149" spans="1:20" x14ac:dyDescent="0.25">
      <c r="A149" s="9" t="s">
        <v>7621</v>
      </c>
      <c r="B149" s="9" t="s">
        <v>4984</v>
      </c>
      <c r="C149" s="11">
        <v>1642</v>
      </c>
      <c r="D149" s="11" t="s">
        <v>5148</v>
      </c>
      <c r="E149" s="11">
        <v>1399</v>
      </c>
      <c r="F149" s="25">
        <v>2.5</v>
      </c>
      <c r="G149" s="14" t="s">
        <v>2557</v>
      </c>
      <c r="H149" s="161">
        <f t="shared" si="2"/>
        <v>38352</v>
      </c>
      <c r="I149" s="9" t="s">
        <v>2658</v>
      </c>
      <c r="J149" s="9"/>
      <c r="K149" s="9"/>
      <c r="L149" s="11" t="s">
        <v>0</v>
      </c>
      <c r="M149" s="252">
        <v>25</v>
      </c>
      <c r="N149" s="21">
        <v>1.8</v>
      </c>
      <c r="O149" s="21">
        <v>1.4</v>
      </c>
      <c r="Q149" s="11" t="s">
        <v>4167</v>
      </c>
      <c r="R149" s="11"/>
      <c r="T149" s="21">
        <f>IF(Q149='Menu tendina'!A$5,0,IF(Q149='Menu tendina'!A$4,'5. Telecom euro'!O149/2,IF(Q149='Menu tendina'!A$3,'5. Telecom euro'!O149,IF(Q149='Menu tendina'!A$2,'5. Telecom euro'!N149,0))))</f>
        <v>1.8</v>
      </c>
    </row>
    <row r="150" spans="1:20" x14ac:dyDescent="0.25">
      <c r="A150" s="9" t="s">
        <v>7621</v>
      </c>
      <c r="B150" s="9" t="s">
        <v>4984</v>
      </c>
      <c r="C150" s="11">
        <v>1643</v>
      </c>
      <c r="D150" s="11" t="s">
        <v>5147</v>
      </c>
      <c r="E150" s="11">
        <v>1400</v>
      </c>
      <c r="F150" s="25">
        <v>2.5</v>
      </c>
      <c r="G150" s="14" t="s">
        <v>2557</v>
      </c>
      <c r="H150" s="161">
        <f t="shared" si="2"/>
        <v>38352</v>
      </c>
      <c r="I150" s="9" t="s">
        <v>2659</v>
      </c>
      <c r="J150" s="9"/>
      <c r="K150" s="9"/>
      <c r="L150" s="11" t="s">
        <v>0</v>
      </c>
      <c r="M150" s="252">
        <v>25</v>
      </c>
      <c r="N150" s="21">
        <v>1.8</v>
      </c>
      <c r="O150" s="21">
        <v>1.4</v>
      </c>
      <c r="Q150" s="11" t="s">
        <v>4167</v>
      </c>
      <c r="R150" s="11"/>
      <c r="T150" s="21">
        <f>IF(Q150='Menu tendina'!A$5,0,IF(Q150='Menu tendina'!A$4,'5. Telecom euro'!O150/2,IF(Q150='Menu tendina'!A$3,'5. Telecom euro'!O150,IF(Q150='Menu tendina'!A$2,'5. Telecom euro'!N150,0))))</f>
        <v>1.8</v>
      </c>
    </row>
    <row r="151" spans="1:20" x14ac:dyDescent="0.25">
      <c r="A151" s="9" t="s">
        <v>7621</v>
      </c>
      <c r="B151" s="9" t="s">
        <v>4984</v>
      </c>
      <c r="C151" s="11">
        <v>1644</v>
      </c>
      <c r="D151" s="11" t="s">
        <v>5098</v>
      </c>
      <c r="E151" s="11">
        <v>1122</v>
      </c>
      <c r="F151" s="25">
        <v>5</v>
      </c>
      <c r="G151" s="14" t="s">
        <v>2407</v>
      </c>
      <c r="H151" s="161">
        <f t="shared" si="2"/>
        <v>37986</v>
      </c>
      <c r="I151" s="9" t="s">
        <v>2660</v>
      </c>
      <c r="J151" s="9"/>
      <c r="K151" s="9"/>
      <c r="L151" s="11" t="s">
        <v>0</v>
      </c>
      <c r="M151" s="252">
        <v>22</v>
      </c>
      <c r="N151" s="21">
        <v>2</v>
      </c>
      <c r="O151" s="21">
        <v>1.5</v>
      </c>
      <c r="Q151" s="11" t="s">
        <v>4167</v>
      </c>
      <c r="R151" s="11"/>
      <c r="T151" s="21">
        <f>IF(Q151='Menu tendina'!A$5,0,IF(Q151='Menu tendina'!A$4,'5. Telecom euro'!O151/2,IF(Q151='Menu tendina'!A$3,'5. Telecom euro'!O151,IF(Q151='Menu tendina'!A$2,'5. Telecom euro'!N151,0))))</f>
        <v>2</v>
      </c>
    </row>
    <row r="152" spans="1:20" x14ac:dyDescent="0.25">
      <c r="A152" s="9" t="s">
        <v>7621</v>
      </c>
      <c r="B152" s="9" t="s">
        <v>4984</v>
      </c>
      <c r="C152" s="11">
        <v>1645</v>
      </c>
      <c r="D152" s="11" t="s">
        <v>5108</v>
      </c>
      <c r="E152" s="11">
        <v>1123</v>
      </c>
      <c r="F152" s="25">
        <v>2.5</v>
      </c>
      <c r="G152" s="14" t="s">
        <v>2407</v>
      </c>
      <c r="H152" s="161">
        <f t="shared" si="2"/>
        <v>37986</v>
      </c>
      <c r="I152" s="9" t="s">
        <v>2661</v>
      </c>
      <c r="J152" s="9"/>
      <c r="K152" s="9"/>
      <c r="L152" s="11" t="s">
        <v>0</v>
      </c>
      <c r="M152" s="252">
        <v>320</v>
      </c>
      <c r="N152" s="21">
        <v>1.6</v>
      </c>
      <c r="O152" s="21">
        <v>0.6</v>
      </c>
      <c r="Q152" s="11" t="s">
        <v>4167</v>
      </c>
      <c r="R152" s="11"/>
      <c r="T152" s="21">
        <f>IF(Q152='Menu tendina'!A$5,0,IF(Q152='Menu tendina'!A$4,'5. Telecom euro'!O152/2,IF(Q152='Menu tendina'!A$3,'5. Telecom euro'!O152,IF(Q152='Menu tendina'!A$2,'5. Telecom euro'!N152,0))))</f>
        <v>1.6</v>
      </c>
    </row>
    <row r="153" spans="1:20" x14ac:dyDescent="0.25">
      <c r="A153" s="9" t="s">
        <v>7621</v>
      </c>
      <c r="B153" s="9" t="s">
        <v>4984</v>
      </c>
      <c r="C153" s="11">
        <v>1646</v>
      </c>
      <c r="D153" s="11" t="s">
        <v>5103</v>
      </c>
      <c r="E153" s="11">
        <v>1124</v>
      </c>
      <c r="F153" s="25">
        <v>3</v>
      </c>
      <c r="G153" s="14" t="s">
        <v>2407</v>
      </c>
      <c r="H153" s="161">
        <f t="shared" si="2"/>
        <v>37986</v>
      </c>
      <c r="I153" s="9" t="s">
        <v>2662</v>
      </c>
      <c r="J153" s="9"/>
      <c r="K153" s="9"/>
      <c r="L153" s="11" t="s">
        <v>0</v>
      </c>
      <c r="M153" s="252">
        <v>320</v>
      </c>
      <c r="N153" s="21">
        <v>1.6</v>
      </c>
      <c r="O153" s="21">
        <v>0.6</v>
      </c>
      <c r="Q153" s="11" t="s">
        <v>4167</v>
      </c>
      <c r="R153" s="11"/>
      <c r="T153" s="21">
        <f>IF(Q153='Menu tendina'!A$5,0,IF(Q153='Menu tendina'!A$4,'5. Telecom euro'!O153/2,IF(Q153='Menu tendina'!A$3,'5. Telecom euro'!O153,IF(Q153='Menu tendina'!A$2,'5. Telecom euro'!N153,0))))</f>
        <v>1.6</v>
      </c>
    </row>
    <row r="154" spans="1:20" x14ac:dyDescent="0.25">
      <c r="A154" s="9" t="s">
        <v>7621</v>
      </c>
      <c r="B154" s="9" t="s">
        <v>4984</v>
      </c>
      <c r="C154" s="11">
        <v>1647</v>
      </c>
      <c r="D154" s="11" t="s">
        <v>5099</v>
      </c>
      <c r="E154" s="11">
        <v>1125</v>
      </c>
      <c r="F154" s="25">
        <v>2.5</v>
      </c>
      <c r="G154" s="14" t="s">
        <v>2407</v>
      </c>
      <c r="H154" s="161">
        <f t="shared" si="2"/>
        <v>37986</v>
      </c>
      <c r="I154" s="9" t="s">
        <v>2663</v>
      </c>
      <c r="J154" s="9"/>
      <c r="K154" s="9"/>
      <c r="L154" s="11" t="s">
        <v>0</v>
      </c>
      <c r="M154" s="252">
        <v>215</v>
      </c>
      <c r="N154" s="21">
        <v>1.6</v>
      </c>
      <c r="O154" s="21">
        <v>0.6</v>
      </c>
      <c r="Q154" s="11" t="s">
        <v>4167</v>
      </c>
      <c r="R154" s="11"/>
      <c r="T154" s="21">
        <f>IF(Q154='Menu tendina'!A$5,0,IF(Q154='Menu tendina'!A$4,'5. Telecom euro'!O154/2,IF(Q154='Menu tendina'!A$3,'5. Telecom euro'!O154,IF(Q154='Menu tendina'!A$2,'5. Telecom euro'!N154,0))))</f>
        <v>1.6</v>
      </c>
    </row>
    <row r="155" spans="1:20" x14ac:dyDescent="0.25">
      <c r="A155" s="9" t="s">
        <v>7621</v>
      </c>
      <c r="B155" s="9" t="s">
        <v>4984</v>
      </c>
      <c r="C155" s="11">
        <v>1648</v>
      </c>
      <c r="D155" s="11" t="s">
        <v>5121</v>
      </c>
      <c r="E155" s="11">
        <v>1126</v>
      </c>
      <c r="F155" s="25">
        <v>3</v>
      </c>
      <c r="G155" s="14" t="s">
        <v>2407</v>
      </c>
      <c r="H155" s="161">
        <f t="shared" si="2"/>
        <v>37986</v>
      </c>
      <c r="I155" s="9" t="s">
        <v>2664</v>
      </c>
      <c r="J155" s="9"/>
      <c r="K155" s="9"/>
      <c r="L155" s="11" t="s">
        <v>0</v>
      </c>
      <c r="M155" s="252">
        <v>315</v>
      </c>
      <c r="N155" s="21">
        <v>1.6</v>
      </c>
      <c r="O155" s="21">
        <v>0.6</v>
      </c>
      <c r="Q155" s="11" t="s">
        <v>4167</v>
      </c>
      <c r="R155" s="11"/>
      <c r="T155" s="21">
        <f>IF(Q155='Menu tendina'!A$5,0,IF(Q155='Menu tendina'!A$4,'5. Telecom euro'!O155/2,IF(Q155='Menu tendina'!A$3,'5. Telecom euro'!O155,IF(Q155='Menu tendina'!A$2,'5. Telecom euro'!N155,0))))</f>
        <v>1.6</v>
      </c>
    </row>
    <row r="156" spans="1:20" x14ac:dyDescent="0.25">
      <c r="A156" s="9" t="s">
        <v>7621</v>
      </c>
      <c r="B156" s="9" t="s">
        <v>4984</v>
      </c>
      <c r="C156" s="11">
        <v>1649</v>
      </c>
      <c r="D156" s="11" t="s">
        <v>5101</v>
      </c>
      <c r="E156" s="11">
        <v>1127</v>
      </c>
      <c r="F156" s="25">
        <v>2.5</v>
      </c>
      <c r="G156" s="14" t="s">
        <v>2407</v>
      </c>
      <c r="H156" s="161">
        <f t="shared" si="2"/>
        <v>37986</v>
      </c>
      <c r="I156" s="9" t="s">
        <v>2665</v>
      </c>
      <c r="J156" s="9"/>
      <c r="K156" s="9"/>
      <c r="L156" s="11" t="s">
        <v>0</v>
      </c>
      <c r="M156" s="252">
        <v>312</v>
      </c>
      <c r="N156" s="21">
        <v>1.6</v>
      </c>
      <c r="O156" s="21">
        <v>0.6</v>
      </c>
      <c r="Q156" s="11" t="s">
        <v>4167</v>
      </c>
      <c r="R156" s="11"/>
      <c r="T156" s="21">
        <f>IF(Q156='Menu tendina'!A$5,0,IF(Q156='Menu tendina'!A$4,'5. Telecom euro'!O156/2,IF(Q156='Menu tendina'!A$3,'5. Telecom euro'!O156,IF(Q156='Menu tendina'!A$2,'5. Telecom euro'!N156,0))))</f>
        <v>1.6</v>
      </c>
    </row>
    <row r="157" spans="1:20" x14ac:dyDescent="0.25">
      <c r="A157" s="9" t="s">
        <v>7621</v>
      </c>
      <c r="B157" s="9" t="s">
        <v>4984</v>
      </c>
      <c r="C157" s="11">
        <v>1650</v>
      </c>
      <c r="D157" s="11" t="s">
        <v>5107</v>
      </c>
      <c r="E157" s="11">
        <v>1128</v>
      </c>
      <c r="F157" s="25">
        <v>3</v>
      </c>
      <c r="G157" s="14" t="s">
        <v>2407</v>
      </c>
      <c r="H157" s="161">
        <f t="shared" si="2"/>
        <v>37986</v>
      </c>
      <c r="I157" s="9" t="s">
        <v>2666</v>
      </c>
      <c r="J157" s="9"/>
      <c r="K157" s="9"/>
      <c r="L157" s="11" t="s">
        <v>0</v>
      </c>
      <c r="M157" s="252">
        <v>320</v>
      </c>
      <c r="N157" s="21">
        <v>1.6</v>
      </c>
      <c r="O157" s="21">
        <v>0.6</v>
      </c>
      <c r="Q157" s="11" t="s">
        <v>4167</v>
      </c>
      <c r="R157" s="11"/>
      <c r="T157" s="21">
        <f>IF(Q157='Menu tendina'!A$5,0,IF(Q157='Menu tendina'!A$4,'5. Telecom euro'!O157/2,IF(Q157='Menu tendina'!A$3,'5. Telecom euro'!O157,IF(Q157='Menu tendina'!A$2,'5. Telecom euro'!N157,0))))</f>
        <v>1.6</v>
      </c>
    </row>
    <row r="158" spans="1:20" x14ac:dyDescent="0.25">
      <c r="A158" s="9" t="s">
        <v>7621</v>
      </c>
      <c r="B158" s="9" t="s">
        <v>4984</v>
      </c>
      <c r="C158" s="11">
        <v>1651</v>
      </c>
      <c r="D158" s="11">
        <v>3513</v>
      </c>
      <c r="E158" s="11">
        <v>1129</v>
      </c>
      <c r="F158" s="25">
        <v>0.5</v>
      </c>
      <c r="G158" s="14" t="s">
        <v>2407</v>
      </c>
      <c r="H158" s="161">
        <f t="shared" si="2"/>
        <v>37986</v>
      </c>
      <c r="I158" s="9" t="s">
        <v>2667</v>
      </c>
      <c r="J158" s="9"/>
      <c r="K158" s="9"/>
      <c r="L158" s="11" t="s">
        <v>0</v>
      </c>
      <c r="M158" s="252">
        <v>19</v>
      </c>
      <c r="N158" s="21">
        <v>2</v>
      </c>
      <c r="O158" s="21">
        <v>1.5</v>
      </c>
      <c r="Q158" s="11" t="s">
        <v>4167</v>
      </c>
      <c r="R158" s="11"/>
      <c r="T158" s="21">
        <f>IF(Q158='Menu tendina'!A$5,0,IF(Q158='Menu tendina'!A$4,'5. Telecom euro'!O158/2,IF(Q158='Menu tendina'!A$3,'5. Telecom euro'!O158,IF(Q158='Menu tendina'!A$2,'5. Telecom euro'!N158,0))))</f>
        <v>2</v>
      </c>
    </row>
    <row r="159" spans="1:20" x14ac:dyDescent="0.25">
      <c r="A159" s="9" t="s">
        <v>7621</v>
      </c>
      <c r="B159" s="9" t="s">
        <v>4984</v>
      </c>
      <c r="C159" s="11">
        <v>1652</v>
      </c>
      <c r="D159" s="11" t="s">
        <v>5110</v>
      </c>
      <c r="E159" s="11">
        <v>1130</v>
      </c>
      <c r="F159" s="25">
        <v>3</v>
      </c>
      <c r="G159" s="14" t="s">
        <v>2407</v>
      </c>
      <c r="H159" s="161">
        <f t="shared" si="2"/>
        <v>37986</v>
      </c>
      <c r="I159" s="9" t="s">
        <v>2668</v>
      </c>
      <c r="J159" s="9"/>
      <c r="K159" s="9"/>
      <c r="L159" s="11" t="s">
        <v>0</v>
      </c>
      <c r="M159" s="252">
        <v>320</v>
      </c>
      <c r="N159" s="21">
        <v>1.6</v>
      </c>
      <c r="O159" s="21">
        <v>0.6</v>
      </c>
      <c r="Q159" s="11" t="s">
        <v>4167</v>
      </c>
      <c r="R159" s="11"/>
      <c r="T159" s="21">
        <f>IF(Q159='Menu tendina'!A$5,0,IF(Q159='Menu tendina'!A$4,'5. Telecom euro'!O159/2,IF(Q159='Menu tendina'!A$3,'5. Telecom euro'!O159,IF(Q159='Menu tendina'!A$2,'5. Telecom euro'!N159,0))))</f>
        <v>1.6</v>
      </c>
    </row>
    <row r="160" spans="1:20" x14ac:dyDescent="0.25">
      <c r="A160" s="9" t="s">
        <v>7621</v>
      </c>
      <c r="B160" s="9" t="s">
        <v>4984</v>
      </c>
      <c r="C160" s="11">
        <v>1653</v>
      </c>
      <c r="D160" s="11" t="s">
        <v>5109</v>
      </c>
      <c r="E160" s="11">
        <v>1131</v>
      </c>
      <c r="F160" s="25">
        <v>3</v>
      </c>
      <c r="G160" s="14" t="s">
        <v>2407</v>
      </c>
      <c r="H160" s="161">
        <f t="shared" si="2"/>
        <v>37986</v>
      </c>
      <c r="I160" s="9" t="s">
        <v>2669</v>
      </c>
      <c r="J160" s="9"/>
      <c r="K160" s="9"/>
      <c r="L160" s="11" t="s">
        <v>0</v>
      </c>
      <c r="M160" s="252">
        <v>320</v>
      </c>
      <c r="N160" s="21">
        <v>1.6</v>
      </c>
      <c r="O160" s="21">
        <v>0.6</v>
      </c>
      <c r="Q160" s="11" t="s">
        <v>4167</v>
      </c>
      <c r="R160" s="11"/>
      <c r="T160" s="21">
        <f>IF(Q160='Menu tendina'!A$5,0,IF(Q160='Menu tendina'!A$4,'5. Telecom euro'!O160/2,IF(Q160='Menu tendina'!A$3,'5. Telecom euro'!O160,IF(Q160='Menu tendina'!A$2,'5. Telecom euro'!N160,0))))</f>
        <v>1.6</v>
      </c>
    </row>
    <row r="161" spans="1:20" x14ac:dyDescent="0.25">
      <c r="A161" s="9" t="s">
        <v>7621</v>
      </c>
      <c r="B161" s="9" t="s">
        <v>4984</v>
      </c>
      <c r="C161" s="11">
        <v>1654</v>
      </c>
      <c r="D161" s="11" t="s">
        <v>5124</v>
      </c>
      <c r="E161" s="11">
        <v>1132</v>
      </c>
      <c r="F161" s="25">
        <v>3</v>
      </c>
      <c r="G161" s="14" t="s">
        <v>2407</v>
      </c>
      <c r="H161" s="161">
        <f t="shared" si="2"/>
        <v>37986</v>
      </c>
      <c r="I161" s="9" t="s">
        <v>2670</v>
      </c>
      <c r="J161" s="9"/>
      <c r="K161" s="9"/>
      <c r="L161" s="11" t="s">
        <v>0</v>
      </c>
      <c r="M161" s="252">
        <v>320</v>
      </c>
      <c r="N161" s="21">
        <v>1.6</v>
      </c>
      <c r="O161" s="21">
        <v>0.6</v>
      </c>
      <c r="Q161" s="11" t="s">
        <v>4167</v>
      </c>
      <c r="R161" s="11"/>
      <c r="T161" s="21">
        <f>IF(Q161='Menu tendina'!A$5,0,IF(Q161='Menu tendina'!A$4,'5. Telecom euro'!O161/2,IF(Q161='Menu tendina'!A$3,'5. Telecom euro'!O161,IF(Q161='Menu tendina'!A$2,'5. Telecom euro'!N161,0))))</f>
        <v>1.6</v>
      </c>
    </row>
    <row r="162" spans="1:20" x14ac:dyDescent="0.25">
      <c r="A162" s="9" t="s">
        <v>7621</v>
      </c>
      <c r="B162" s="9" t="s">
        <v>4984</v>
      </c>
      <c r="C162" s="11">
        <v>1655</v>
      </c>
      <c r="D162" s="11" t="s">
        <v>5122</v>
      </c>
      <c r="E162" s="11">
        <v>1133</v>
      </c>
      <c r="F162" s="25">
        <v>3</v>
      </c>
      <c r="G162" s="14" t="s">
        <v>2407</v>
      </c>
      <c r="H162" s="161">
        <f t="shared" si="2"/>
        <v>37986</v>
      </c>
      <c r="I162" s="9" t="s">
        <v>2671</v>
      </c>
      <c r="J162" s="9"/>
      <c r="K162" s="9"/>
      <c r="L162" s="11" t="s">
        <v>0</v>
      </c>
      <c r="M162" s="252">
        <v>315</v>
      </c>
      <c r="N162" s="21">
        <v>1.6</v>
      </c>
      <c r="O162" s="21">
        <v>0.6</v>
      </c>
      <c r="Q162" s="11" t="s">
        <v>4167</v>
      </c>
      <c r="R162" s="11"/>
      <c r="T162" s="21">
        <f>IF(Q162='Menu tendina'!A$5,0,IF(Q162='Menu tendina'!A$4,'5. Telecom euro'!O162/2,IF(Q162='Menu tendina'!A$3,'5. Telecom euro'!O162,IF(Q162='Menu tendina'!A$2,'5. Telecom euro'!N162,0))))</f>
        <v>1.6</v>
      </c>
    </row>
    <row r="163" spans="1:20" x14ac:dyDescent="0.25">
      <c r="A163" s="9" t="s">
        <v>7621</v>
      </c>
      <c r="B163" s="9" t="s">
        <v>4984</v>
      </c>
      <c r="C163" s="11">
        <v>1656</v>
      </c>
      <c r="D163" s="11" t="s">
        <v>5120</v>
      </c>
      <c r="E163" s="11">
        <v>1134</v>
      </c>
      <c r="F163" s="25">
        <v>3</v>
      </c>
      <c r="G163" s="14" t="s">
        <v>2407</v>
      </c>
      <c r="H163" s="161">
        <f t="shared" si="2"/>
        <v>37986</v>
      </c>
      <c r="I163" s="9" t="s">
        <v>2284</v>
      </c>
      <c r="J163" s="9"/>
      <c r="K163" s="9"/>
      <c r="L163" s="11" t="s">
        <v>0</v>
      </c>
      <c r="M163" s="252">
        <v>320</v>
      </c>
      <c r="N163" s="21">
        <v>1.6</v>
      </c>
      <c r="O163" s="21">
        <v>0.6</v>
      </c>
      <c r="Q163" s="11" t="s">
        <v>4167</v>
      </c>
      <c r="R163" s="11"/>
      <c r="T163" s="21">
        <f>IF(Q163='Menu tendina'!A$5,0,IF(Q163='Menu tendina'!A$4,'5. Telecom euro'!O163/2,IF(Q163='Menu tendina'!A$3,'5. Telecom euro'!O163,IF(Q163='Menu tendina'!A$2,'5. Telecom euro'!N163,0))))</f>
        <v>1.6</v>
      </c>
    </row>
    <row r="164" spans="1:20" x14ac:dyDescent="0.25">
      <c r="A164" s="9" t="s">
        <v>7621</v>
      </c>
      <c r="B164" s="9" t="s">
        <v>4984</v>
      </c>
      <c r="C164" s="11">
        <v>1657</v>
      </c>
      <c r="D164" s="11" t="s">
        <v>5126</v>
      </c>
      <c r="E164" s="11">
        <v>1135</v>
      </c>
      <c r="F164" s="25">
        <v>3</v>
      </c>
      <c r="G164" s="14" t="s">
        <v>2407</v>
      </c>
      <c r="H164" s="161">
        <f t="shared" si="2"/>
        <v>37986</v>
      </c>
      <c r="I164" s="9" t="s">
        <v>2672</v>
      </c>
      <c r="J164" s="9"/>
      <c r="K164" s="9"/>
      <c r="L164" s="11" t="s">
        <v>0</v>
      </c>
      <c r="M164" s="252">
        <v>315</v>
      </c>
      <c r="N164" s="21">
        <v>1.6</v>
      </c>
      <c r="O164" s="21">
        <v>0.6</v>
      </c>
      <c r="Q164" s="11" t="s">
        <v>4167</v>
      </c>
      <c r="R164" s="11"/>
      <c r="T164" s="21">
        <f>IF(Q164='Menu tendina'!A$5,0,IF(Q164='Menu tendina'!A$4,'5. Telecom euro'!O164/2,IF(Q164='Menu tendina'!A$3,'5. Telecom euro'!O164,IF(Q164='Menu tendina'!A$2,'5. Telecom euro'!N164,0))))</f>
        <v>1.6</v>
      </c>
    </row>
    <row r="165" spans="1:20" x14ac:dyDescent="0.25">
      <c r="A165" s="9" t="s">
        <v>7621</v>
      </c>
      <c r="B165" s="9" t="s">
        <v>4984</v>
      </c>
      <c r="C165" s="11">
        <v>1658</v>
      </c>
      <c r="D165" s="11" t="s">
        <v>5146</v>
      </c>
      <c r="E165" s="11">
        <v>1136</v>
      </c>
      <c r="F165" s="25">
        <v>3</v>
      </c>
      <c r="G165" s="14" t="s">
        <v>2407</v>
      </c>
      <c r="H165" s="161">
        <f t="shared" si="2"/>
        <v>37986</v>
      </c>
      <c r="I165" s="9" t="s">
        <v>2673</v>
      </c>
      <c r="J165" s="9"/>
      <c r="K165" s="9"/>
      <c r="L165" s="11" t="s">
        <v>0</v>
      </c>
      <c r="M165" s="252">
        <v>315</v>
      </c>
      <c r="N165" s="21">
        <v>1.6</v>
      </c>
      <c r="O165" s="21">
        <v>0.6</v>
      </c>
      <c r="Q165" s="11" t="s">
        <v>4167</v>
      </c>
      <c r="R165" s="11"/>
      <c r="T165" s="21">
        <f>IF(Q165='Menu tendina'!A$5,0,IF(Q165='Menu tendina'!A$4,'5. Telecom euro'!O165/2,IF(Q165='Menu tendina'!A$3,'5. Telecom euro'!O165,IF(Q165='Menu tendina'!A$2,'5. Telecom euro'!N165,0))))</f>
        <v>1.6</v>
      </c>
    </row>
    <row r="166" spans="1:20" x14ac:dyDescent="0.25">
      <c r="A166" s="9" t="s">
        <v>7621</v>
      </c>
      <c r="B166" s="9" t="s">
        <v>4984</v>
      </c>
      <c r="C166" s="11">
        <v>1659</v>
      </c>
      <c r="D166" s="11" t="s">
        <v>5133</v>
      </c>
      <c r="E166" s="11">
        <v>1165</v>
      </c>
      <c r="F166" s="25">
        <v>5</v>
      </c>
      <c r="G166" s="14" t="s">
        <v>2407</v>
      </c>
      <c r="H166" s="161">
        <f t="shared" si="2"/>
        <v>37986</v>
      </c>
      <c r="I166" s="9" t="s">
        <v>5132</v>
      </c>
      <c r="J166" s="9"/>
      <c r="K166" s="9" t="s">
        <v>6105</v>
      </c>
      <c r="L166" s="11" t="s">
        <v>0</v>
      </c>
      <c r="M166" s="252">
        <v>510</v>
      </c>
      <c r="N166" s="21">
        <v>2</v>
      </c>
      <c r="O166" s="21">
        <v>0.4</v>
      </c>
      <c r="Q166" s="11" t="s">
        <v>4167</v>
      </c>
      <c r="R166" s="11"/>
      <c r="T166" s="21">
        <f>IF(Q166='Menu tendina'!A$5,0,IF(Q166='Menu tendina'!A$4,'5. Telecom euro'!O166/2,IF(Q166='Menu tendina'!A$3,'5. Telecom euro'!O166,IF(Q166='Menu tendina'!A$2,'5. Telecom euro'!N166,0))))</f>
        <v>2</v>
      </c>
    </row>
    <row r="167" spans="1:20" x14ac:dyDescent="0.25">
      <c r="A167" s="9" t="s">
        <v>7621</v>
      </c>
      <c r="B167" s="9" t="s">
        <v>4984</v>
      </c>
      <c r="C167" s="11">
        <v>1660</v>
      </c>
      <c r="D167" s="11" t="s">
        <v>5129</v>
      </c>
      <c r="E167" s="11">
        <v>1155</v>
      </c>
      <c r="F167" s="25">
        <v>5</v>
      </c>
      <c r="G167" s="14" t="s">
        <v>2407</v>
      </c>
      <c r="H167" s="161">
        <f t="shared" si="2"/>
        <v>37986</v>
      </c>
      <c r="I167" s="9" t="s">
        <v>5130</v>
      </c>
      <c r="J167" s="9"/>
      <c r="K167" s="9" t="s">
        <v>6105</v>
      </c>
      <c r="L167" s="11" t="s">
        <v>0</v>
      </c>
      <c r="M167" s="252">
        <v>510</v>
      </c>
      <c r="N167" s="21">
        <v>2</v>
      </c>
      <c r="O167" s="21">
        <v>0.4</v>
      </c>
      <c r="Q167" s="11" t="s">
        <v>4167</v>
      </c>
      <c r="R167" s="11"/>
      <c r="T167" s="21">
        <f>IF(Q167='Menu tendina'!A$5,0,IF(Q167='Menu tendina'!A$4,'5. Telecom euro'!O167/2,IF(Q167='Menu tendina'!A$3,'5. Telecom euro'!O167,IF(Q167='Menu tendina'!A$2,'5. Telecom euro'!N167,0))))</f>
        <v>2</v>
      </c>
    </row>
    <row r="168" spans="1:20" x14ac:dyDescent="0.25">
      <c r="A168" s="9" t="s">
        <v>7621</v>
      </c>
      <c r="B168" s="9" t="s">
        <v>4984</v>
      </c>
      <c r="C168" s="11">
        <v>1661</v>
      </c>
      <c r="D168" s="11" t="s">
        <v>5127</v>
      </c>
      <c r="E168" s="11">
        <v>1160</v>
      </c>
      <c r="F168" s="25">
        <v>5</v>
      </c>
      <c r="G168" s="14" t="s">
        <v>2407</v>
      </c>
      <c r="H168" s="161">
        <f t="shared" si="2"/>
        <v>37986</v>
      </c>
      <c r="I168" s="9" t="s">
        <v>5128</v>
      </c>
      <c r="J168" s="9"/>
      <c r="K168" s="9" t="s">
        <v>6105</v>
      </c>
      <c r="L168" s="11" t="s">
        <v>0</v>
      </c>
      <c r="M168" s="252">
        <v>510</v>
      </c>
      <c r="N168" s="21">
        <v>2</v>
      </c>
      <c r="O168" s="21">
        <v>0.4</v>
      </c>
      <c r="Q168" s="11" t="s">
        <v>4167</v>
      </c>
      <c r="R168" s="11"/>
      <c r="T168" s="21">
        <f>IF(Q168='Menu tendina'!A$5,0,IF(Q168='Menu tendina'!A$4,'5. Telecom euro'!O168/2,IF(Q168='Menu tendina'!A$3,'5. Telecom euro'!O168,IF(Q168='Menu tendina'!A$2,'5. Telecom euro'!N168,0))))</f>
        <v>2</v>
      </c>
    </row>
    <row r="169" spans="1:20" x14ac:dyDescent="0.25">
      <c r="A169" s="9" t="s">
        <v>7621</v>
      </c>
      <c r="B169" s="9" t="s">
        <v>4984</v>
      </c>
      <c r="C169" s="11">
        <v>1662</v>
      </c>
      <c r="D169" s="11" t="s">
        <v>5131</v>
      </c>
      <c r="E169" s="11">
        <v>1150</v>
      </c>
      <c r="F169" s="25">
        <v>5</v>
      </c>
      <c r="G169" s="14" t="s">
        <v>2407</v>
      </c>
      <c r="H169" s="161">
        <f t="shared" si="2"/>
        <v>37986</v>
      </c>
      <c r="I169" s="9" t="s">
        <v>5134</v>
      </c>
      <c r="J169" s="9"/>
      <c r="K169" s="9" t="s">
        <v>6105</v>
      </c>
      <c r="L169" s="11" t="s">
        <v>0</v>
      </c>
      <c r="M169" s="252">
        <v>510</v>
      </c>
      <c r="N169" s="21">
        <v>2</v>
      </c>
      <c r="O169" s="21">
        <v>0.4</v>
      </c>
      <c r="Q169" s="11" t="s">
        <v>4167</v>
      </c>
      <c r="R169" s="11"/>
      <c r="T169" s="21">
        <f>IF(Q169='Menu tendina'!A$5,0,IF(Q169='Menu tendina'!A$4,'5. Telecom euro'!O169/2,IF(Q169='Menu tendina'!A$3,'5. Telecom euro'!O169,IF(Q169='Menu tendina'!A$2,'5. Telecom euro'!N169,0))))</f>
        <v>2</v>
      </c>
    </row>
    <row r="170" spans="1:20" x14ac:dyDescent="0.25">
      <c r="A170" s="9" t="s">
        <v>7621</v>
      </c>
      <c r="B170" s="9" t="s">
        <v>4984</v>
      </c>
      <c r="C170" s="11">
        <v>1663</v>
      </c>
      <c r="D170" s="11" t="s">
        <v>5097</v>
      </c>
      <c r="E170" s="11">
        <v>1137</v>
      </c>
      <c r="F170" s="25">
        <v>5</v>
      </c>
      <c r="G170" s="14" t="s">
        <v>2407</v>
      </c>
      <c r="H170" s="161">
        <f t="shared" si="2"/>
        <v>37986</v>
      </c>
      <c r="I170" s="9" t="s">
        <v>2674</v>
      </c>
      <c r="J170" s="9"/>
      <c r="K170" s="9"/>
      <c r="L170" s="11" t="s">
        <v>0</v>
      </c>
      <c r="M170" s="252">
        <v>25</v>
      </c>
      <c r="N170" s="21">
        <v>2.2999999999999998</v>
      </c>
      <c r="O170" s="21">
        <v>1.7</v>
      </c>
      <c r="Q170" s="11" t="s">
        <v>4167</v>
      </c>
      <c r="R170" s="11"/>
      <c r="T170" s="21">
        <f>IF(Q170='Menu tendina'!A$5,0,IF(Q170='Menu tendina'!A$4,'5. Telecom euro'!O170/2,IF(Q170='Menu tendina'!A$3,'5. Telecom euro'!O170,IF(Q170='Menu tendina'!A$2,'5. Telecom euro'!N170,0))))</f>
        <v>2.2999999999999998</v>
      </c>
    </row>
    <row r="171" spans="1:20" x14ac:dyDescent="0.25">
      <c r="A171" s="9" t="s">
        <v>7621</v>
      </c>
      <c r="B171" s="9" t="s">
        <v>4984</v>
      </c>
      <c r="C171" s="11">
        <v>1664</v>
      </c>
      <c r="D171" s="11" t="s">
        <v>5145</v>
      </c>
      <c r="E171" s="11">
        <v>1138</v>
      </c>
      <c r="F171" s="25">
        <v>3</v>
      </c>
      <c r="G171" s="14" t="s">
        <v>2407</v>
      </c>
      <c r="H171" s="161">
        <f t="shared" si="2"/>
        <v>37986</v>
      </c>
      <c r="I171" s="9" t="s">
        <v>2675</v>
      </c>
      <c r="J171" s="9"/>
      <c r="K171" s="9"/>
      <c r="L171" s="11" t="s">
        <v>0</v>
      </c>
      <c r="M171" s="252">
        <v>315</v>
      </c>
      <c r="N171" s="21">
        <v>1.3</v>
      </c>
      <c r="O171" s="21">
        <v>0.6</v>
      </c>
      <c r="Q171" s="11" t="s">
        <v>4167</v>
      </c>
      <c r="R171" s="11"/>
      <c r="T171" s="21">
        <f>IF(Q171='Menu tendina'!A$5,0,IF(Q171='Menu tendina'!A$4,'5. Telecom euro'!O171/2,IF(Q171='Menu tendina'!A$3,'5. Telecom euro'!O171,IF(Q171='Menu tendina'!A$2,'5. Telecom euro'!N171,0))))</f>
        <v>1.3</v>
      </c>
    </row>
    <row r="172" spans="1:20" x14ac:dyDescent="0.25">
      <c r="A172" s="9" t="s">
        <v>7621</v>
      </c>
      <c r="B172" s="9" t="s">
        <v>4984</v>
      </c>
      <c r="C172" s="11">
        <v>1665</v>
      </c>
      <c r="D172" s="11" t="s">
        <v>5144</v>
      </c>
      <c r="E172" s="11">
        <v>1145</v>
      </c>
      <c r="F172" s="25">
        <v>2.5</v>
      </c>
      <c r="G172" s="14" t="s">
        <v>2407</v>
      </c>
      <c r="H172" s="161">
        <f t="shared" si="2"/>
        <v>37986</v>
      </c>
      <c r="I172" s="9" t="s">
        <v>2676</v>
      </c>
      <c r="J172" s="9"/>
      <c r="K172" s="9"/>
      <c r="L172" s="11" t="s">
        <v>0</v>
      </c>
      <c r="M172" s="252">
        <v>9000</v>
      </c>
      <c r="N172" s="21">
        <v>2</v>
      </c>
      <c r="O172" s="21">
        <v>0.3</v>
      </c>
      <c r="Q172" s="11" t="s">
        <v>4167</v>
      </c>
      <c r="R172" s="11"/>
      <c r="T172" s="21">
        <f>IF(Q172='Menu tendina'!A$5,0,IF(Q172='Menu tendina'!A$4,'5. Telecom euro'!O172/2,IF(Q172='Menu tendina'!A$3,'5. Telecom euro'!O172,IF(Q172='Menu tendina'!A$2,'5. Telecom euro'!N172,0))))</f>
        <v>2</v>
      </c>
    </row>
    <row r="173" spans="1:20" x14ac:dyDescent="0.25">
      <c r="A173" s="9" t="s">
        <v>7621</v>
      </c>
      <c r="B173" s="9" t="s">
        <v>4984</v>
      </c>
      <c r="C173" s="11">
        <v>1666</v>
      </c>
      <c r="D173" s="11" t="s">
        <v>5143</v>
      </c>
      <c r="E173" s="11">
        <v>1139</v>
      </c>
      <c r="F173" s="25">
        <v>3</v>
      </c>
      <c r="G173" s="14" t="s">
        <v>2407</v>
      </c>
      <c r="H173" s="161">
        <f t="shared" si="2"/>
        <v>37986</v>
      </c>
      <c r="I173" s="9" t="s">
        <v>2677</v>
      </c>
      <c r="J173" s="9"/>
      <c r="K173" s="9"/>
      <c r="L173" s="11" t="s">
        <v>0</v>
      </c>
      <c r="M173" s="252">
        <v>315</v>
      </c>
      <c r="N173" s="21">
        <v>1.6</v>
      </c>
      <c r="O173" s="21">
        <v>0.6</v>
      </c>
      <c r="Q173" s="11" t="s">
        <v>4167</v>
      </c>
      <c r="R173" s="11"/>
      <c r="T173" s="21">
        <f>IF(Q173='Menu tendina'!A$5,0,IF(Q173='Menu tendina'!A$4,'5. Telecom euro'!O173/2,IF(Q173='Menu tendina'!A$3,'5. Telecom euro'!O173,IF(Q173='Menu tendina'!A$2,'5. Telecom euro'!N173,0))))</f>
        <v>1.6</v>
      </c>
    </row>
    <row r="174" spans="1:20" x14ac:dyDescent="0.25">
      <c r="A174" s="9" t="s">
        <v>7621</v>
      </c>
      <c r="B174" s="9" t="s">
        <v>4984</v>
      </c>
      <c r="C174" s="11">
        <v>1667</v>
      </c>
      <c r="D174" s="11" t="s">
        <v>5158</v>
      </c>
      <c r="E174" s="11">
        <v>1140</v>
      </c>
      <c r="F174" s="25">
        <v>3</v>
      </c>
      <c r="G174" s="14" t="s">
        <v>2407</v>
      </c>
      <c r="H174" s="161">
        <f t="shared" si="2"/>
        <v>37986</v>
      </c>
      <c r="I174" s="9" t="s">
        <v>2678</v>
      </c>
      <c r="J174" s="9"/>
      <c r="K174" s="9"/>
      <c r="L174" s="11" t="s">
        <v>0</v>
      </c>
      <c r="M174" s="252">
        <v>315</v>
      </c>
      <c r="N174" s="21">
        <v>1.6</v>
      </c>
      <c r="O174" s="21">
        <v>0.6</v>
      </c>
      <c r="Q174" s="11" t="s">
        <v>4167</v>
      </c>
      <c r="R174" s="11"/>
      <c r="T174" s="21">
        <f>IF(Q174='Menu tendina'!A$5,0,IF(Q174='Menu tendina'!A$4,'5. Telecom euro'!O174/2,IF(Q174='Menu tendina'!A$3,'5. Telecom euro'!O174,IF(Q174='Menu tendina'!A$2,'5. Telecom euro'!N174,0))))</f>
        <v>1.6</v>
      </c>
    </row>
    <row r="175" spans="1:20" x14ac:dyDescent="0.25">
      <c r="A175" s="9" t="s">
        <v>7621</v>
      </c>
      <c r="B175" s="9" t="s">
        <v>4984</v>
      </c>
      <c r="C175" s="11">
        <v>1668</v>
      </c>
      <c r="D175" s="11" t="s">
        <v>5159</v>
      </c>
      <c r="E175" s="11">
        <v>1141</v>
      </c>
      <c r="F175" s="25">
        <v>2.5</v>
      </c>
      <c r="G175" s="14" t="s">
        <v>2407</v>
      </c>
      <c r="H175" s="161">
        <f t="shared" si="2"/>
        <v>37986</v>
      </c>
      <c r="I175" s="9" t="s">
        <v>2679</v>
      </c>
      <c r="J175" s="9"/>
      <c r="K175" s="9"/>
      <c r="L175" s="11" t="s">
        <v>0</v>
      </c>
      <c r="M175" s="252">
        <v>310</v>
      </c>
      <c r="N175" s="21">
        <v>1.6</v>
      </c>
      <c r="O175" s="21">
        <v>0.6</v>
      </c>
      <c r="Q175" s="11" t="s">
        <v>4167</v>
      </c>
      <c r="R175" s="11"/>
      <c r="T175" s="21">
        <f>IF(Q175='Menu tendina'!A$5,0,IF(Q175='Menu tendina'!A$4,'5. Telecom euro'!O175/2,IF(Q175='Menu tendina'!A$3,'5. Telecom euro'!O175,IF(Q175='Menu tendina'!A$2,'5. Telecom euro'!N175,0))))</f>
        <v>1.6</v>
      </c>
    </row>
    <row r="176" spans="1:20" x14ac:dyDescent="0.25">
      <c r="A176" s="9" t="s">
        <v>7621</v>
      </c>
      <c r="B176" s="9" t="s">
        <v>4984</v>
      </c>
      <c r="C176" s="11">
        <v>1669</v>
      </c>
      <c r="D176" s="11" t="s">
        <v>5102</v>
      </c>
      <c r="E176" s="11">
        <v>1142</v>
      </c>
      <c r="F176" s="25">
        <v>2.5</v>
      </c>
      <c r="G176" s="14" t="s">
        <v>2407</v>
      </c>
      <c r="H176" s="161">
        <f t="shared" si="2"/>
        <v>37986</v>
      </c>
      <c r="I176" s="9" t="s">
        <v>2680</v>
      </c>
      <c r="J176" s="9"/>
      <c r="K176" s="9"/>
      <c r="L176" s="11" t="s">
        <v>0</v>
      </c>
      <c r="M176" s="252">
        <v>312</v>
      </c>
      <c r="N176" s="21">
        <v>1.6</v>
      </c>
      <c r="O176" s="21">
        <v>0.6</v>
      </c>
      <c r="Q176" s="11" t="s">
        <v>4167</v>
      </c>
      <c r="R176" s="11"/>
      <c r="T176" s="21">
        <f>IF(Q176='Menu tendina'!A$5,0,IF(Q176='Menu tendina'!A$4,'5. Telecom euro'!O176/2,IF(Q176='Menu tendina'!A$3,'5. Telecom euro'!O176,IF(Q176='Menu tendina'!A$2,'5. Telecom euro'!N176,0))))</f>
        <v>1.6</v>
      </c>
    </row>
    <row r="177" spans="1:20" x14ac:dyDescent="0.25">
      <c r="A177" s="9" t="s">
        <v>7621</v>
      </c>
      <c r="B177" s="9" t="s">
        <v>4984</v>
      </c>
      <c r="C177" s="11">
        <v>1670</v>
      </c>
      <c r="D177" s="11" t="s">
        <v>5161</v>
      </c>
      <c r="E177" s="11">
        <v>1331</v>
      </c>
      <c r="F177" s="25">
        <v>3</v>
      </c>
      <c r="G177" s="14" t="s">
        <v>2557</v>
      </c>
      <c r="H177" s="161">
        <f t="shared" si="2"/>
        <v>38352</v>
      </c>
      <c r="I177" s="9" t="s">
        <v>2681</v>
      </c>
      <c r="J177" s="9"/>
      <c r="K177" s="9"/>
      <c r="L177" s="11" t="s">
        <v>0</v>
      </c>
      <c r="M177" s="252">
        <v>315</v>
      </c>
      <c r="N177" s="21">
        <v>1.6</v>
      </c>
      <c r="O177" s="21">
        <v>0.6</v>
      </c>
      <c r="Q177" s="11" t="s">
        <v>4167</v>
      </c>
      <c r="R177" s="11"/>
      <c r="T177" s="21">
        <f>IF(Q177='Menu tendina'!A$5,0,IF(Q177='Menu tendina'!A$4,'5. Telecom euro'!O177/2,IF(Q177='Menu tendina'!A$3,'5. Telecom euro'!O177,IF(Q177='Menu tendina'!A$2,'5. Telecom euro'!N177,0))))</f>
        <v>1.6</v>
      </c>
    </row>
    <row r="178" spans="1:20" x14ac:dyDescent="0.25">
      <c r="A178" s="9" t="s">
        <v>7621</v>
      </c>
      <c r="B178" s="9" t="s">
        <v>4984</v>
      </c>
      <c r="C178" s="11">
        <v>1671</v>
      </c>
      <c r="D178" s="11" t="s">
        <v>5084</v>
      </c>
      <c r="E178" s="11">
        <v>1420</v>
      </c>
      <c r="F178" s="25">
        <v>5</v>
      </c>
      <c r="G178" s="14" t="s">
        <v>2682</v>
      </c>
      <c r="H178" s="161">
        <f t="shared" si="2"/>
        <v>38533</v>
      </c>
      <c r="I178" s="9" t="s">
        <v>2683</v>
      </c>
      <c r="J178" s="9"/>
      <c r="K178" s="9"/>
      <c r="L178" s="11" t="s">
        <v>0</v>
      </c>
      <c r="M178" s="252">
        <v>25</v>
      </c>
      <c r="N178" s="21">
        <v>2</v>
      </c>
      <c r="O178" s="21">
        <v>1.5</v>
      </c>
      <c r="Q178" s="11" t="s">
        <v>4167</v>
      </c>
      <c r="R178" s="11"/>
      <c r="T178" s="21">
        <f>IF(Q178='Menu tendina'!A$5,0,IF(Q178='Menu tendina'!A$4,'5. Telecom euro'!O178/2,IF(Q178='Menu tendina'!A$3,'5. Telecom euro'!O178,IF(Q178='Menu tendina'!A$2,'5. Telecom euro'!N178,0))))</f>
        <v>2</v>
      </c>
    </row>
    <row r="179" spans="1:20" x14ac:dyDescent="0.25">
      <c r="A179" s="9" t="s">
        <v>7621</v>
      </c>
      <c r="B179" s="9" t="s">
        <v>4984</v>
      </c>
      <c r="C179" s="11">
        <v>1672</v>
      </c>
      <c r="D179" s="11" t="s">
        <v>5085</v>
      </c>
      <c r="E179" s="11">
        <v>1421</v>
      </c>
      <c r="F179" s="25">
        <v>5</v>
      </c>
      <c r="G179" s="14" t="s">
        <v>2682</v>
      </c>
      <c r="H179" s="161">
        <f t="shared" si="2"/>
        <v>38533</v>
      </c>
      <c r="I179" s="9" t="s">
        <v>2685</v>
      </c>
      <c r="J179" s="9"/>
      <c r="K179" s="9"/>
      <c r="L179" s="11" t="s">
        <v>0</v>
      </c>
      <c r="M179" s="252">
        <v>25</v>
      </c>
      <c r="N179" s="21">
        <v>2</v>
      </c>
      <c r="O179" s="21">
        <v>1.5</v>
      </c>
      <c r="Q179" s="11" t="s">
        <v>4167</v>
      </c>
      <c r="R179" s="11"/>
      <c r="T179" s="21">
        <f>IF(Q179='Menu tendina'!A$5,0,IF(Q179='Menu tendina'!A$4,'5. Telecom euro'!O179/2,IF(Q179='Menu tendina'!A$3,'5. Telecom euro'!O179,IF(Q179='Menu tendina'!A$2,'5. Telecom euro'!N179,0))))</f>
        <v>2</v>
      </c>
    </row>
    <row r="180" spans="1:20" x14ac:dyDescent="0.25">
      <c r="A180" s="9" t="s">
        <v>7621</v>
      </c>
      <c r="B180" s="9" t="s">
        <v>4984</v>
      </c>
      <c r="C180" s="11">
        <v>1673</v>
      </c>
      <c r="D180" s="11" t="s">
        <v>5154</v>
      </c>
      <c r="E180" s="11">
        <v>1401</v>
      </c>
      <c r="F180" s="25">
        <v>2.5</v>
      </c>
      <c r="G180" s="14" t="s">
        <v>2682</v>
      </c>
      <c r="H180" s="161">
        <f t="shared" si="2"/>
        <v>38533</v>
      </c>
      <c r="I180" s="9" t="s">
        <v>2686</v>
      </c>
      <c r="J180" s="9"/>
      <c r="K180" s="9"/>
      <c r="L180" s="11" t="s">
        <v>0</v>
      </c>
      <c r="M180" s="252">
        <v>25</v>
      </c>
      <c r="N180" s="21">
        <v>1.8</v>
      </c>
      <c r="O180" s="21">
        <v>1.4</v>
      </c>
      <c r="Q180" s="11" t="s">
        <v>4167</v>
      </c>
      <c r="R180" s="11"/>
      <c r="T180" s="21">
        <f>IF(Q180='Menu tendina'!A$5,0,IF(Q180='Menu tendina'!A$4,'5. Telecom euro'!O180/2,IF(Q180='Menu tendina'!A$3,'5. Telecom euro'!O180,IF(Q180='Menu tendina'!A$2,'5. Telecom euro'!N180,0))))</f>
        <v>1.8</v>
      </c>
    </row>
    <row r="181" spans="1:20" x14ac:dyDescent="0.25">
      <c r="A181" s="9" t="s">
        <v>7621</v>
      </c>
      <c r="B181" s="9" t="s">
        <v>4984</v>
      </c>
      <c r="C181" s="11">
        <v>1674</v>
      </c>
      <c r="D181" s="11" t="s">
        <v>5153</v>
      </c>
      <c r="E181" s="11">
        <v>1402</v>
      </c>
      <c r="F181" s="25">
        <v>2.5</v>
      </c>
      <c r="G181" s="14" t="s">
        <v>2682</v>
      </c>
      <c r="H181" s="161">
        <f t="shared" si="2"/>
        <v>38533</v>
      </c>
      <c r="I181" s="9" t="s">
        <v>2687</v>
      </c>
      <c r="J181" s="9"/>
      <c r="K181" s="9"/>
      <c r="L181" s="11" t="s">
        <v>0</v>
      </c>
      <c r="M181" s="252">
        <v>25</v>
      </c>
      <c r="N181" s="21">
        <v>1.8</v>
      </c>
      <c r="O181" s="21">
        <v>1.4</v>
      </c>
      <c r="Q181" s="11" t="s">
        <v>4167</v>
      </c>
      <c r="R181" s="11"/>
      <c r="T181" s="21">
        <f>IF(Q181='Menu tendina'!A$5,0,IF(Q181='Menu tendina'!A$4,'5. Telecom euro'!O181/2,IF(Q181='Menu tendina'!A$3,'5. Telecom euro'!O181,IF(Q181='Menu tendina'!A$2,'5. Telecom euro'!N181,0))))</f>
        <v>1.8</v>
      </c>
    </row>
    <row r="182" spans="1:20" x14ac:dyDescent="0.25">
      <c r="A182" s="9" t="s">
        <v>7621</v>
      </c>
      <c r="B182" s="9" t="s">
        <v>4984</v>
      </c>
      <c r="C182" s="11">
        <v>1675</v>
      </c>
      <c r="D182" s="11" t="s">
        <v>5152</v>
      </c>
      <c r="E182" s="11">
        <v>1403</v>
      </c>
      <c r="F182" s="25">
        <v>2.5</v>
      </c>
      <c r="G182" s="14" t="s">
        <v>2682</v>
      </c>
      <c r="H182" s="161">
        <f t="shared" si="2"/>
        <v>38533</v>
      </c>
      <c r="I182" s="9" t="s">
        <v>2688</v>
      </c>
      <c r="J182" s="9"/>
      <c r="K182" s="9"/>
      <c r="L182" s="11" t="s">
        <v>0</v>
      </c>
      <c r="M182" s="252">
        <v>25</v>
      </c>
      <c r="N182" s="21">
        <v>1.8</v>
      </c>
      <c r="O182" s="21">
        <v>1.4</v>
      </c>
      <c r="Q182" s="11" t="s">
        <v>4167</v>
      </c>
      <c r="R182" s="11"/>
      <c r="T182" s="21">
        <f>IF(Q182='Menu tendina'!A$5,0,IF(Q182='Menu tendina'!A$4,'5. Telecom euro'!O182/2,IF(Q182='Menu tendina'!A$3,'5. Telecom euro'!O182,IF(Q182='Menu tendina'!A$2,'5. Telecom euro'!N182,0))))</f>
        <v>1.8</v>
      </c>
    </row>
    <row r="183" spans="1:20" x14ac:dyDescent="0.25">
      <c r="A183" s="9" t="s">
        <v>7621</v>
      </c>
      <c r="B183" s="9" t="s">
        <v>4984</v>
      </c>
      <c r="C183" s="11">
        <v>1676</v>
      </c>
      <c r="D183" s="11" t="s">
        <v>5151</v>
      </c>
      <c r="E183" s="11">
        <v>1404</v>
      </c>
      <c r="F183" s="25">
        <v>2.5</v>
      </c>
      <c r="G183" s="14" t="s">
        <v>2682</v>
      </c>
      <c r="H183" s="161">
        <f t="shared" si="2"/>
        <v>38533</v>
      </c>
      <c r="I183" s="9" t="s">
        <v>2689</v>
      </c>
      <c r="J183" s="9"/>
      <c r="K183" s="9"/>
      <c r="L183" s="11" t="s">
        <v>0</v>
      </c>
      <c r="M183" s="252">
        <v>25</v>
      </c>
      <c r="N183" s="21">
        <v>1.8</v>
      </c>
      <c r="O183" s="21">
        <v>1.4</v>
      </c>
      <c r="Q183" s="11" t="s">
        <v>4167</v>
      </c>
      <c r="R183" s="11"/>
      <c r="T183" s="21">
        <f>IF(Q183='Menu tendina'!A$5,0,IF(Q183='Menu tendina'!A$4,'5. Telecom euro'!O183/2,IF(Q183='Menu tendina'!A$3,'5. Telecom euro'!O183,IF(Q183='Menu tendina'!A$2,'5. Telecom euro'!N183,0))))</f>
        <v>1.8</v>
      </c>
    </row>
    <row r="184" spans="1:20" x14ac:dyDescent="0.25">
      <c r="A184" s="9" t="s">
        <v>7621</v>
      </c>
      <c r="B184" s="9" t="s">
        <v>4984</v>
      </c>
      <c r="C184" s="11">
        <v>1677</v>
      </c>
      <c r="D184" s="11" t="s">
        <v>5173</v>
      </c>
      <c r="E184" s="11">
        <v>1408</v>
      </c>
      <c r="F184" s="25">
        <v>2.5</v>
      </c>
      <c r="G184" s="14" t="s">
        <v>2682</v>
      </c>
      <c r="H184" s="161">
        <f t="shared" si="2"/>
        <v>38533</v>
      </c>
      <c r="I184" s="9" t="s">
        <v>2690</v>
      </c>
      <c r="J184" s="9"/>
      <c r="K184" s="9"/>
      <c r="L184" s="11" t="s">
        <v>0</v>
      </c>
      <c r="M184" s="252">
        <v>25</v>
      </c>
      <c r="N184" s="21">
        <v>2</v>
      </c>
      <c r="O184" s="21">
        <v>1.5</v>
      </c>
      <c r="Q184" s="11" t="s">
        <v>4167</v>
      </c>
      <c r="R184" s="11"/>
      <c r="T184" s="21">
        <f>IF(Q184='Menu tendina'!A$5,0,IF(Q184='Menu tendina'!A$4,'5. Telecom euro'!O184/2,IF(Q184='Menu tendina'!A$3,'5. Telecom euro'!O184,IF(Q184='Menu tendina'!A$2,'5. Telecom euro'!N184,0))))</f>
        <v>2</v>
      </c>
    </row>
    <row r="185" spans="1:20" x14ac:dyDescent="0.25">
      <c r="A185" s="9" t="s">
        <v>7621</v>
      </c>
      <c r="B185" s="9" t="s">
        <v>4984</v>
      </c>
      <c r="C185" s="11">
        <v>1678</v>
      </c>
      <c r="D185" s="11" t="s">
        <v>5176</v>
      </c>
      <c r="E185" s="11">
        <v>1409</v>
      </c>
      <c r="F185" s="25">
        <v>2.5</v>
      </c>
      <c r="G185" s="14" t="s">
        <v>2682</v>
      </c>
      <c r="H185" s="161">
        <f t="shared" si="2"/>
        <v>38533</v>
      </c>
      <c r="I185" s="9" t="s">
        <v>2691</v>
      </c>
      <c r="J185" s="9"/>
      <c r="K185" s="9"/>
      <c r="L185" s="11" t="s">
        <v>0</v>
      </c>
      <c r="M185" s="252">
        <v>25</v>
      </c>
      <c r="N185" s="21">
        <v>2</v>
      </c>
      <c r="O185" s="21">
        <v>1.5</v>
      </c>
      <c r="Q185" s="11" t="s">
        <v>4167</v>
      </c>
      <c r="R185" s="11"/>
      <c r="T185" s="21">
        <f>IF(Q185='Menu tendina'!A$5,0,IF(Q185='Menu tendina'!A$4,'5. Telecom euro'!O185/2,IF(Q185='Menu tendina'!A$3,'5. Telecom euro'!O185,IF(Q185='Menu tendina'!A$2,'5. Telecom euro'!N185,0))))</f>
        <v>2</v>
      </c>
    </row>
    <row r="186" spans="1:20" x14ac:dyDescent="0.25">
      <c r="A186" s="9" t="s">
        <v>7621</v>
      </c>
      <c r="B186" s="9" t="s">
        <v>4984</v>
      </c>
      <c r="C186" s="11">
        <v>1679</v>
      </c>
      <c r="D186" s="11" t="s">
        <v>5169</v>
      </c>
      <c r="E186" s="11">
        <v>1410</v>
      </c>
      <c r="F186" s="25">
        <v>2.5</v>
      </c>
      <c r="G186" s="14" t="s">
        <v>2682</v>
      </c>
      <c r="H186" s="161">
        <f t="shared" si="2"/>
        <v>38533</v>
      </c>
      <c r="I186" s="9" t="s">
        <v>2692</v>
      </c>
      <c r="J186" s="9"/>
      <c r="K186" s="9"/>
      <c r="L186" s="11" t="s">
        <v>0</v>
      </c>
      <c r="M186" s="252">
        <v>25</v>
      </c>
      <c r="N186" s="21">
        <v>2</v>
      </c>
      <c r="O186" s="21">
        <v>1.5</v>
      </c>
      <c r="Q186" s="11" t="s">
        <v>4167</v>
      </c>
      <c r="R186" s="11"/>
      <c r="T186" s="21">
        <f>IF(Q186='Menu tendina'!A$5,0,IF(Q186='Menu tendina'!A$4,'5. Telecom euro'!O186/2,IF(Q186='Menu tendina'!A$3,'5. Telecom euro'!O186,IF(Q186='Menu tendina'!A$2,'5. Telecom euro'!N186,0))))</f>
        <v>2</v>
      </c>
    </row>
    <row r="187" spans="1:20" x14ac:dyDescent="0.25">
      <c r="A187" s="9" t="s">
        <v>7621</v>
      </c>
      <c r="B187" s="9" t="s">
        <v>4984</v>
      </c>
      <c r="C187" s="11">
        <v>1680</v>
      </c>
      <c r="D187" s="11" t="s">
        <v>5174</v>
      </c>
      <c r="E187" s="11">
        <v>1411</v>
      </c>
      <c r="F187" s="25">
        <v>2.5</v>
      </c>
      <c r="G187" s="14" t="s">
        <v>2682</v>
      </c>
      <c r="H187" s="161">
        <f t="shared" si="2"/>
        <v>38533</v>
      </c>
      <c r="I187" s="9" t="s">
        <v>2693</v>
      </c>
      <c r="J187" s="9"/>
      <c r="K187" s="9"/>
      <c r="L187" s="11" t="s">
        <v>0</v>
      </c>
      <c r="M187" s="252">
        <v>25</v>
      </c>
      <c r="N187" s="21">
        <v>2</v>
      </c>
      <c r="O187" s="21">
        <v>1.5</v>
      </c>
      <c r="Q187" s="11" t="s">
        <v>4167</v>
      </c>
      <c r="R187" s="11"/>
      <c r="T187" s="21">
        <f>IF(Q187='Menu tendina'!A$5,0,IF(Q187='Menu tendina'!A$4,'5. Telecom euro'!O187/2,IF(Q187='Menu tendina'!A$3,'5. Telecom euro'!O187,IF(Q187='Menu tendina'!A$2,'5. Telecom euro'!N187,0))))</f>
        <v>2</v>
      </c>
    </row>
    <row r="188" spans="1:20" x14ac:dyDescent="0.25">
      <c r="A188" s="9" t="s">
        <v>7621</v>
      </c>
      <c r="B188" s="9" t="s">
        <v>4984</v>
      </c>
      <c r="C188" s="11">
        <v>1681</v>
      </c>
      <c r="D188" s="11" t="s">
        <v>5175</v>
      </c>
      <c r="E188" s="11">
        <v>1412</v>
      </c>
      <c r="F188" s="25">
        <v>2.5</v>
      </c>
      <c r="G188" s="14" t="s">
        <v>2682</v>
      </c>
      <c r="H188" s="161">
        <f t="shared" si="2"/>
        <v>38533</v>
      </c>
      <c r="I188" s="9" t="s">
        <v>2694</v>
      </c>
      <c r="J188" s="9"/>
      <c r="K188" s="9"/>
      <c r="L188" s="11" t="s">
        <v>0</v>
      </c>
      <c r="M188" s="252">
        <v>25</v>
      </c>
      <c r="N188" s="21">
        <v>2</v>
      </c>
      <c r="O188" s="21">
        <v>1.5</v>
      </c>
      <c r="Q188" s="11" t="s">
        <v>4167</v>
      </c>
      <c r="R188" s="11"/>
      <c r="T188" s="21">
        <f>IF(Q188='Menu tendina'!A$5,0,IF(Q188='Menu tendina'!A$4,'5. Telecom euro'!O188/2,IF(Q188='Menu tendina'!A$3,'5. Telecom euro'!O188,IF(Q188='Menu tendina'!A$2,'5. Telecom euro'!N188,0))))</f>
        <v>2</v>
      </c>
    </row>
    <row r="189" spans="1:20" x14ac:dyDescent="0.25">
      <c r="A189" s="9" t="s">
        <v>7621</v>
      </c>
      <c r="B189" s="9" t="s">
        <v>4984</v>
      </c>
      <c r="C189" s="11">
        <v>1682</v>
      </c>
      <c r="D189" s="11" t="s">
        <v>5168</v>
      </c>
      <c r="E189" s="11">
        <v>1413</v>
      </c>
      <c r="F189" s="25">
        <v>2.5</v>
      </c>
      <c r="G189" s="14" t="s">
        <v>2682</v>
      </c>
      <c r="H189" s="161">
        <f t="shared" si="2"/>
        <v>38533</v>
      </c>
      <c r="I189" s="9" t="s">
        <v>2695</v>
      </c>
      <c r="J189" s="9"/>
      <c r="K189" s="9"/>
      <c r="L189" s="11" t="s">
        <v>0</v>
      </c>
      <c r="M189" s="252">
        <v>25</v>
      </c>
      <c r="N189" s="21">
        <v>2</v>
      </c>
      <c r="O189" s="21">
        <v>1.5</v>
      </c>
      <c r="Q189" s="11" t="s">
        <v>4167</v>
      </c>
      <c r="R189" s="11"/>
      <c r="T189" s="21">
        <f>IF(Q189='Menu tendina'!A$5,0,IF(Q189='Menu tendina'!A$4,'5. Telecom euro'!O189/2,IF(Q189='Menu tendina'!A$3,'5. Telecom euro'!O189,IF(Q189='Menu tendina'!A$2,'5. Telecom euro'!N189,0))))</f>
        <v>2</v>
      </c>
    </row>
    <row r="190" spans="1:20" x14ac:dyDescent="0.25">
      <c r="A190" s="9" t="s">
        <v>7621</v>
      </c>
      <c r="B190" s="9" t="s">
        <v>4984</v>
      </c>
      <c r="C190" s="11">
        <v>1683</v>
      </c>
      <c r="D190" s="11" t="s">
        <v>5165</v>
      </c>
      <c r="E190" s="11">
        <v>1414</v>
      </c>
      <c r="F190" s="25">
        <v>2.5</v>
      </c>
      <c r="G190" s="14" t="s">
        <v>2682</v>
      </c>
      <c r="H190" s="161">
        <f t="shared" si="2"/>
        <v>38533</v>
      </c>
      <c r="I190" s="9" t="s">
        <v>2696</v>
      </c>
      <c r="J190" s="9"/>
      <c r="K190" s="9"/>
      <c r="L190" s="11" t="s">
        <v>0</v>
      </c>
      <c r="M190" s="252">
        <v>25</v>
      </c>
      <c r="N190" s="21">
        <v>2</v>
      </c>
      <c r="O190" s="21">
        <v>1.5</v>
      </c>
      <c r="Q190" s="11" t="s">
        <v>4167</v>
      </c>
      <c r="R190" s="11"/>
      <c r="T190" s="21">
        <f>IF(Q190='Menu tendina'!A$5,0,IF(Q190='Menu tendina'!A$4,'5. Telecom euro'!O190/2,IF(Q190='Menu tendina'!A$3,'5. Telecom euro'!O190,IF(Q190='Menu tendina'!A$2,'5. Telecom euro'!N190,0))))</f>
        <v>2</v>
      </c>
    </row>
    <row r="191" spans="1:20" x14ac:dyDescent="0.25">
      <c r="A191" s="9" t="s">
        <v>7621</v>
      </c>
      <c r="B191" s="9" t="s">
        <v>4984</v>
      </c>
      <c r="C191" s="11">
        <v>1684</v>
      </c>
      <c r="D191" s="11" t="s">
        <v>5167</v>
      </c>
      <c r="E191" s="11">
        <v>1415</v>
      </c>
      <c r="F191" s="25">
        <v>2.5</v>
      </c>
      <c r="G191" s="14" t="s">
        <v>2682</v>
      </c>
      <c r="H191" s="161">
        <f t="shared" si="2"/>
        <v>38533</v>
      </c>
      <c r="I191" s="9" t="s">
        <v>2697</v>
      </c>
      <c r="J191" s="9"/>
      <c r="K191" s="9"/>
      <c r="L191" s="11" t="s">
        <v>0</v>
      </c>
      <c r="M191" s="252">
        <v>25</v>
      </c>
      <c r="N191" s="21">
        <v>2</v>
      </c>
      <c r="O191" s="21">
        <v>1.5</v>
      </c>
      <c r="Q191" s="11" t="s">
        <v>4167</v>
      </c>
      <c r="R191" s="11"/>
      <c r="T191" s="21">
        <f>IF(Q191='Menu tendina'!A$5,0,IF(Q191='Menu tendina'!A$4,'5. Telecom euro'!O191/2,IF(Q191='Menu tendina'!A$3,'5. Telecom euro'!O191,IF(Q191='Menu tendina'!A$2,'5. Telecom euro'!N191,0))))</f>
        <v>2</v>
      </c>
    </row>
    <row r="192" spans="1:20" x14ac:dyDescent="0.25">
      <c r="A192" s="9" t="s">
        <v>7621</v>
      </c>
      <c r="B192" s="9" t="s">
        <v>4984</v>
      </c>
      <c r="C192" s="11">
        <v>1685</v>
      </c>
      <c r="D192" s="11" t="s">
        <v>5105</v>
      </c>
      <c r="E192" s="11">
        <v>1206</v>
      </c>
      <c r="F192" s="25">
        <v>2.5</v>
      </c>
      <c r="G192" s="14" t="s">
        <v>2495</v>
      </c>
      <c r="H192" s="161">
        <f t="shared" si="2"/>
        <v>38168</v>
      </c>
      <c r="I192" s="9" t="s">
        <v>2698</v>
      </c>
      <c r="J192" s="9"/>
      <c r="K192" s="9"/>
      <c r="L192" s="11" t="s">
        <v>0</v>
      </c>
      <c r="M192" s="252">
        <v>25</v>
      </c>
      <c r="N192" s="21">
        <v>2</v>
      </c>
      <c r="O192" s="21">
        <v>1.5</v>
      </c>
      <c r="Q192" s="11" t="s">
        <v>4167</v>
      </c>
      <c r="R192" s="11"/>
      <c r="T192" s="21">
        <f>IF(Q192='Menu tendina'!A$5,0,IF(Q192='Menu tendina'!A$4,'5. Telecom euro'!O192/2,IF(Q192='Menu tendina'!A$3,'5. Telecom euro'!O192,IF(Q192='Menu tendina'!A$2,'5. Telecom euro'!N192,0))))</f>
        <v>2</v>
      </c>
    </row>
    <row r="193" spans="1:20" x14ac:dyDescent="0.25">
      <c r="A193" s="9" t="s">
        <v>7621</v>
      </c>
      <c r="B193" s="9" t="s">
        <v>4984</v>
      </c>
      <c r="C193" s="11">
        <v>1686</v>
      </c>
      <c r="D193" s="11" t="s">
        <v>5106</v>
      </c>
      <c r="E193" s="11">
        <v>1207</v>
      </c>
      <c r="F193" s="25">
        <v>2.5</v>
      </c>
      <c r="G193" s="14" t="s">
        <v>2495</v>
      </c>
      <c r="H193" s="161">
        <f t="shared" si="2"/>
        <v>38168</v>
      </c>
      <c r="I193" s="9" t="s">
        <v>2700</v>
      </c>
      <c r="J193" s="9"/>
      <c r="K193" s="9"/>
      <c r="L193" s="11" t="s">
        <v>0</v>
      </c>
      <c r="M193" s="252">
        <v>25</v>
      </c>
      <c r="N193" s="21">
        <v>2</v>
      </c>
      <c r="O193" s="21">
        <v>1.5</v>
      </c>
      <c r="Q193" s="11" t="s">
        <v>4167</v>
      </c>
      <c r="R193" s="11"/>
      <c r="T193" s="21">
        <f>IF(Q193='Menu tendina'!A$5,0,IF(Q193='Menu tendina'!A$4,'5. Telecom euro'!O193/2,IF(Q193='Menu tendina'!A$3,'5. Telecom euro'!O193,IF(Q193='Menu tendina'!A$2,'5. Telecom euro'!N193,0))))</f>
        <v>2</v>
      </c>
    </row>
    <row r="194" spans="1:20" x14ac:dyDescent="0.25">
      <c r="A194" s="9" t="s">
        <v>7621</v>
      </c>
      <c r="B194" s="9" t="s">
        <v>4984</v>
      </c>
      <c r="C194" s="11">
        <v>1687</v>
      </c>
      <c r="D194" s="11" t="s">
        <v>5104</v>
      </c>
      <c r="E194" s="11">
        <v>1208</v>
      </c>
      <c r="F194" s="25">
        <v>2.5</v>
      </c>
      <c r="G194" s="14" t="s">
        <v>2495</v>
      </c>
      <c r="H194" s="161">
        <f t="shared" si="2"/>
        <v>38168</v>
      </c>
      <c r="I194" s="9" t="s">
        <v>2701</v>
      </c>
      <c r="J194" s="9"/>
      <c r="K194" s="9"/>
      <c r="L194" s="11" t="s">
        <v>0</v>
      </c>
      <c r="M194" s="252">
        <v>25</v>
      </c>
      <c r="N194" s="21">
        <v>2</v>
      </c>
      <c r="O194" s="21">
        <v>1.5</v>
      </c>
      <c r="Q194" s="11" t="s">
        <v>4167</v>
      </c>
      <c r="R194" s="11"/>
      <c r="T194" s="21">
        <f>IF(Q194='Menu tendina'!A$5,0,IF(Q194='Menu tendina'!A$4,'5. Telecom euro'!O194/2,IF(Q194='Menu tendina'!A$3,'5. Telecom euro'!O194,IF(Q194='Menu tendina'!A$2,'5. Telecom euro'!N194,0))))</f>
        <v>2</v>
      </c>
    </row>
    <row r="195" spans="1:20" x14ac:dyDescent="0.25">
      <c r="A195" s="9" t="s">
        <v>7621</v>
      </c>
      <c r="B195" s="9" t="s">
        <v>4984</v>
      </c>
      <c r="C195" s="11">
        <v>1688</v>
      </c>
      <c r="D195" s="11" t="s">
        <v>5177</v>
      </c>
      <c r="E195" s="11">
        <v>1205</v>
      </c>
      <c r="F195" s="25">
        <v>3</v>
      </c>
      <c r="G195" s="14" t="s">
        <v>2495</v>
      </c>
      <c r="H195" s="161">
        <f t="shared" ref="H195:H258" si="3">DATE(2000+RIGHT(G195,2),MID(G195,4,2),LEFT(G195,2))</f>
        <v>38168</v>
      </c>
      <c r="I195" s="9" t="s">
        <v>2702</v>
      </c>
      <c r="J195" s="9"/>
      <c r="K195" s="9"/>
      <c r="L195" s="11" t="s">
        <v>0</v>
      </c>
      <c r="M195" s="252">
        <v>50</v>
      </c>
      <c r="N195" s="21">
        <v>1.7</v>
      </c>
      <c r="O195" s="21">
        <v>1.3</v>
      </c>
      <c r="Q195" s="11" t="s">
        <v>4167</v>
      </c>
      <c r="R195" s="11"/>
      <c r="T195" s="21">
        <f>IF(Q195='Menu tendina'!A$5,0,IF(Q195='Menu tendina'!A$4,'5. Telecom euro'!O195/2,IF(Q195='Menu tendina'!A$3,'5. Telecom euro'!O195,IF(Q195='Menu tendina'!A$2,'5. Telecom euro'!N195,0))))</f>
        <v>1.7</v>
      </c>
    </row>
    <row r="196" spans="1:20" x14ac:dyDescent="0.25">
      <c r="A196" s="9" t="s">
        <v>7621</v>
      </c>
      <c r="B196" s="9" t="s">
        <v>4984</v>
      </c>
      <c r="C196" s="11">
        <v>1689</v>
      </c>
      <c r="D196" s="11" t="s">
        <v>5125</v>
      </c>
      <c r="E196" s="11">
        <v>1209</v>
      </c>
      <c r="F196" s="25">
        <v>3</v>
      </c>
      <c r="G196" s="14" t="s">
        <v>2495</v>
      </c>
      <c r="H196" s="161">
        <f t="shared" si="3"/>
        <v>38168</v>
      </c>
      <c r="I196" s="9" t="s">
        <v>2703</v>
      </c>
      <c r="J196" s="9"/>
      <c r="K196" s="9"/>
      <c r="L196" s="11" t="s">
        <v>0</v>
      </c>
      <c r="M196" s="252">
        <v>95</v>
      </c>
      <c r="N196" s="21">
        <v>1.4</v>
      </c>
      <c r="O196" s="21">
        <v>0.9</v>
      </c>
      <c r="Q196" s="11" t="s">
        <v>4167</v>
      </c>
      <c r="R196" s="11"/>
      <c r="T196" s="21">
        <f>IF(Q196='Menu tendina'!A$5,0,IF(Q196='Menu tendina'!A$4,'5. Telecom euro'!O196/2,IF(Q196='Menu tendina'!A$3,'5. Telecom euro'!O196,IF(Q196='Menu tendina'!A$2,'5. Telecom euro'!N196,0))))</f>
        <v>1.4</v>
      </c>
    </row>
    <row r="197" spans="1:20" x14ac:dyDescent="0.25">
      <c r="A197" s="9" t="s">
        <v>7621</v>
      </c>
      <c r="B197" s="9" t="s">
        <v>4984</v>
      </c>
      <c r="C197" s="11">
        <v>1690</v>
      </c>
      <c r="D197" s="11" t="s">
        <v>5180</v>
      </c>
      <c r="E197" s="11">
        <v>1210</v>
      </c>
      <c r="F197" s="25">
        <v>3</v>
      </c>
      <c r="G197" s="14" t="s">
        <v>2495</v>
      </c>
      <c r="H197" s="161">
        <f t="shared" si="3"/>
        <v>38168</v>
      </c>
      <c r="I197" s="9" t="s">
        <v>2704</v>
      </c>
      <c r="J197" s="9"/>
      <c r="K197" s="9"/>
      <c r="L197" s="11" t="s">
        <v>0</v>
      </c>
      <c r="M197" s="252">
        <v>50</v>
      </c>
      <c r="N197" s="21">
        <v>1.7</v>
      </c>
      <c r="O197" s="21">
        <v>1.3</v>
      </c>
      <c r="Q197" s="11" t="s">
        <v>4167</v>
      </c>
      <c r="R197" s="11"/>
      <c r="T197" s="21">
        <f>IF(Q197='Menu tendina'!A$5,0,IF(Q197='Menu tendina'!A$4,'5. Telecom euro'!O197/2,IF(Q197='Menu tendina'!A$3,'5. Telecom euro'!O197,IF(Q197='Menu tendina'!A$2,'5. Telecom euro'!N197,0))))</f>
        <v>1.7</v>
      </c>
    </row>
    <row r="198" spans="1:20" x14ac:dyDescent="0.25">
      <c r="A198" s="9" t="s">
        <v>7621</v>
      </c>
      <c r="B198" s="9" t="s">
        <v>4984</v>
      </c>
      <c r="C198" s="11">
        <v>1691</v>
      </c>
      <c r="D198" s="11" t="s">
        <v>5137</v>
      </c>
      <c r="E198" s="11">
        <v>1151</v>
      </c>
      <c r="F198" s="25">
        <v>5</v>
      </c>
      <c r="G198" s="14" t="s">
        <v>2557</v>
      </c>
      <c r="H198" s="161">
        <f t="shared" si="3"/>
        <v>38352</v>
      </c>
      <c r="I198" s="9" t="s">
        <v>5132</v>
      </c>
      <c r="J198" s="9"/>
      <c r="K198" s="9" t="s">
        <v>6106</v>
      </c>
      <c r="L198" s="11" t="s">
        <v>0</v>
      </c>
      <c r="M198" s="252">
        <v>310</v>
      </c>
      <c r="N198" s="21">
        <v>3</v>
      </c>
      <c r="O198" s="21">
        <v>0.6</v>
      </c>
      <c r="Q198" s="11" t="s">
        <v>4167</v>
      </c>
      <c r="R198" s="11"/>
      <c r="T198" s="21">
        <f>IF(Q198='Menu tendina'!A$5,0,IF(Q198='Menu tendina'!A$4,'5. Telecom euro'!O198/2,IF(Q198='Menu tendina'!A$3,'5. Telecom euro'!O198,IF(Q198='Menu tendina'!A$2,'5. Telecom euro'!N198,0))))</f>
        <v>3</v>
      </c>
    </row>
    <row r="199" spans="1:20" x14ac:dyDescent="0.25">
      <c r="A199" s="9" t="s">
        <v>7621</v>
      </c>
      <c r="B199" s="9" t="s">
        <v>4984</v>
      </c>
      <c r="C199" s="11">
        <v>1692</v>
      </c>
      <c r="D199" s="11" t="s">
        <v>5136</v>
      </c>
      <c r="E199" s="11">
        <v>1156</v>
      </c>
      <c r="F199" s="25">
        <v>5</v>
      </c>
      <c r="G199" s="14" t="s">
        <v>2557</v>
      </c>
      <c r="H199" s="161">
        <f t="shared" si="3"/>
        <v>38352</v>
      </c>
      <c r="I199" s="9" t="s">
        <v>5130</v>
      </c>
      <c r="J199" s="9"/>
      <c r="K199" s="9" t="s">
        <v>6106</v>
      </c>
      <c r="L199" s="11" t="s">
        <v>0</v>
      </c>
      <c r="M199" s="252">
        <v>310</v>
      </c>
      <c r="N199" s="21">
        <v>3</v>
      </c>
      <c r="O199" s="21">
        <v>0.6</v>
      </c>
      <c r="Q199" s="11" t="s">
        <v>4167</v>
      </c>
      <c r="R199" s="11"/>
      <c r="T199" s="21">
        <f>IF(Q199='Menu tendina'!A$5,0,IF(Q199='Menu tendina'!A$4,'5. Telecom euro'!O199/2,IF(Q199='Menu tendina'!A$3,'5. Telecom euro'!O199,IF(Q199='Menu tendina'!A$2,'5. Telecom euro'!N199,0))))</f>
        <v>3</v>
      </c>
    </row>
    <row r="200" spans="1:20" x14ac:dyDescent="0.25">
      <c r="A200" s="9" t="s">
        <v>7621</v>
      </c>
      <c r="B200" s="9" t="s">
        <v>4984</v>
      </c>
      <c r="C200" s="11">
        <v>1693</v>
      </c>
      <c r="D200" s="11" t="s">
        <v>5135</v>
      </c>
      <c r="E200" s="11">
        <v>1161</v>
      </c>
      <c r="F200" s="25">
        <v>5</v>
      </c>
      <c r="G200" s="14" t="s">
        <v>2557</v>
      </c>
      <c r="H200" s="161">
        <f t="shared" si="3"/>
        <v>38352</v>
      </c>
      <c r="I200" s="9" t="s">
        <v>5128</v>
      </c>
      <c r="J200" s="9"/>
      <c r="K200" s="9" t="s">
        <v>6106</v>
      </c>
      <c r="L200" s="11" t="s">
        <v>0</v>
      </c>
      <c r="M200" s="252">
        <v>310</v>
      </c>
      <c r="N200" s="21">
        <v>3</v>
      </c>
      <c r="O200" s="21">
        <v>0.6</v>
      </c>
      <c r="Q200" s="11" t="s">
        <v>4167</v>
      </c>
      <c r="R200" s="11"/>
      <c r="T200" s="21">
        <f>IF(Q200='Menu tendina'!A$5,0,IF(Q200='Menu tendina'!A$4,'5. Telecom euro'!O200/2,IF(Q200='Menu tendina'!A$3,'5. Telecom euro'!O200,IF(Q200='Menu tendina'!A$2,'5. Telecom euro'!N200,0))))</f>
        <v>3</v>
      </c>
    </row>
    <row r="201" spans="1:20" x14ac:dyDescent="0.25">
      <c r="A201" s="9" t="s">
        <v>7621</v>
      </c>
      <c r="B201" s="9" t="s">
        <v>4984</v>
      </c>
      <c r="C201" s="11">
        <v>1694</v>
      </c>
      <c r="D201" s="11" t="s">
        <v>5138</v>
      </c>
      <c r="E201" s="11">
        <v>1166</v>
      </c>
      <c r="F201" s="25">
        <v>5</v>
      </c>
      <c r="G201" s="14" t="s">
        <v>2557</v>
      </c>
      <c r="H201" s="161">
        <f t="shared" si="3"/>
        <v>38352</v>
      </c>
      <c r="I201" s="9" t="s">
        <v>5134</v>
      </c>
      <c r="J201" s="9"/>
      <c r="K201" s="9" t="s">
        <v>6106</v>
      </c>
      <c r="L201" s="11" t="s">
        <v>0</v>
      </c>
      <c r="M201" s="252">
        <v>310</v>
      </c>
      <c r="N201" s="21">
        <v>3</v>
      </c>
      <c r="O201" s="21">
        <v>0.6</v>
      </c>
      <c r="Q201" s="11" t="s">
        <v>4167</v>
      </c>
      <c r="R201" s="11"/>
      <c r="T201" s="21">
        <f>IF(Q201='Menu tendina'!A$5,0,IF(Q201='Menu tendina'!A$4,'5. Telecom euro'!O201/2,IF(Q201='Menu tendina'!A$3,'5. Telecom euro'!O201,IF(Q201='Menu tendina'!A$2,'5. Telecom euro'!N201,0))))</f>
        <v>3</v>
      </c>
    </row>
    <row r="202" spans="1:20" x14ac:dyDescent="0.25">
      <c r="A202" s="9" t="s">
        <v>7621</v>
      </c>
      <c r="B202" s="9" t="s">
        <v>4984</v>
      </c>
      <c r="C202" s="11">
        <v>1695</v>
      </c>
      <c r="D202" s="11" t="s">
        <v>5163</v>
      </c>
      <c r="E202" s="11">
        <v>1334</v>
      </c>
      <c r="F202" s="25">
        <v>3</v>
      </c>
      <c r="G202" s="14" t="s">
        <v>2557</v>
      </c>
      <c r="H202" s="161">
        <f t="shared" si="3"/>
        <v>38352</v>
      </c>
      <c r="I202" s="9" t="s">
        <v>2681</v>
      </c>
      <c r="J202" s="9"/>
      <c r="K202" s="9"/>
      <c r="L202" s="11" t="s">
        <v>0</v>
      </c>
      <c r="M202" s="252">
        <v>22</v>
      </c>
      <c r="N202" s="21">
        <v>1.8</v>
      </c>
      <c r="O202" s="21">
        <v>1.4</v>
      </c>
      <c r="Q202" s="11" t="s">
        <v>4167</v>
      </c>
      <c r="R202" s="11"/>
      <c r="T202" s="21">
        <f>IF(Q202='Menu tendina'!A$5,0,IF(Q202='Menu tendina'!A$4,'5. Telecom euro'!O202/2,IF(Q202='Menu tendina'!A$3,'5. Telecom euro'!O202,IF(Q202='Menu tendina'!A$2,'5. Telecom euro'!N202,0))))</f>
        <v>1.8</v>
      </c>
    </row>
    <row r="203" spans="1:20" x14ac:dyDescent="0.25">
      <c r="A203" s="9" t="s">
        <v>7621</v>
      </c>
      <c r="B203" s="9" t="s">
        <v>4984</v>
      </c>
      <c r="C203" s="11">
        <v>1696</v>
      </c>
      <c r="D203" s="11" t="s">
        <v>5162</v>
      </c>
      <c r="E203" s="11">
        <v>1333</v>
      </c>
      <c r="F203" s="25">
        <v>1</v>
      </c>
      <c r="G203" s="14" t="s">
        <v>2557</v>
      </c>
      <c r="H203" s="161">
        <f t="shared" si="3"/>
        <v>38352</v>
      </c>
      <c r="I203" s="9" t="s">
        <v>2681</v>
      </c>
      <c r="J203" s="9"/>
      <c r="K203" s="9"/>
      <c r="L203" s="11" t="s">
        <v>0</v>
      </c>
      <c r="M203" s="252">
        <v>22</v>
      </c>
      <c r="N203" s="21">
        <v>1.8</v>
      </c>
      <c r="O203" s="21">
        <v>1.4</v>
      </c>
      <c r="Q203" s="11" t="s">
        <v>4167</v>
      </c>
      <c r="R203" s="11"/>
      <c r="T203" s="21">
        <f>IF(Q203='Menu tendina'!A$5,0,IF(Q203='Menu tendina'!A$4,'5. Telecom euro'!O203/2,IF(Q203='Menu tendina'!A$3,'5. Telecom euro'!O203,IF(Q203='Menu tendina'!A$2,'5. Telecom euro'!N203,0))))</f>
        <v>1.8</v>
      </c>
    </row>
    <row r="204" spans="1:20" x14ac:dyDescent="0.25">
      <c r="A204" s="9" t="s">
        <v>7621</v>
      </c>
      <c r="B204" s="9" t="s">
        <v>4984</v>
      </c>
      <c r="C204" s="11">
        <v>1697</v>
      </c>
      <c r="D204" s="11" t="s">
        <v>5164</v>
      </c>
      <c r="E204" s="11">
        <v>1335</v>
      </c>
      <c r="F204" s="25">
        <v>3</v>
      </c>
      <c r="G204" s="14" t="s">
        <v>2557</v>
      </c>
      <c r="H204" s="161">
        <f t="shared" si="3"/>
        <v>38352</v>
      </c>
      <c r="I204" s="9" t="s">
        <v>2681</v>
      </c>
      <c r="J204" s="9"/>
      <c r="K204" s="9"/>
      <c r="L204" s="11" t="s">
        <v>0</v>
      </c>
      <c r="M204" s="252">
        <v>22</v>
      </c>
      <c r="N204" s="21">
        <v>1.8</v>
      </c>
      <c r="O204" s="21">
        <v>1.4</v>
      </c>
      <c r="Q204" s="11" t="s">
        <v>4167</v>
      </c>
      <c r="R204" s="11"/>
      <c r="T204" s="21">
        <f>IF(Q204='Menu tendina'!A$5,0,IF(Q204='Menu tendina'!A$4,'5. Telecom euro'!O204/2,IF(Q204='Menu tendina'!A$3,'5. Telecom euro'!O204,IF(Q204='Menu tendina'!A$2,'5. Telecom euro'!N204,0))))</f>
        <v>1.8</v>
      </c>
    </row>
    <row r="205" spans="1:20" x14ac:dyDescent="0.25">
      <c r="A205" s="9" t="s">
        <v>7621</v>
      </c>
      <c r="B205" s="9" t="s">
        <v>4984</v>
      </c>
      <c r="C205" s="11">
        <v>1698</v>
      </c>
      <c r="D205" s="11" t="s">
        <v>5182</v>
      </c>
      <c r="E205" s="11">
        <v>1467</v>
      </c>
      <c r="F205" s="25">
        <v>2.5</v>
      </c>
      <c r="G205" s="14" t="s">
        <v>2557</v>
      </c>
      <c r="H205" s="161">
        <f t="shared" si="3"/>
        <v>38352</v>
      </c>
      <c r="I205" s="9" t="s">
        <v>2706</v>
      </c>
      <c r="J205" s="9"/>
      <c r="K205" s="9"/>
      <c r="L205" s="11" t="s">
        <v>0</v>
      </c>
      <c r="M205" s="252">
        <v>20</v>
      </c>
      <c r="N205" s="21">
        <v>2</v>
      </c>
      <c r="O205" s="21">
        <v>1.5</v>
      </c>
      <c r="Q205" s="11" t="s">
        <v>4167</v>
      </c>
      <c r="R205" s="11"/>
      <c r="T205" s="21">
        <f>IF(Q205='Menu tendina'!A$5,0,IF(Q205='Menu tendina'!A$4,'5. Telecom euro'!O205/2,IF(Q205='Menu tendina'!A$3,'5. Telecom euro'!O205,IF(Q205='Menu tendina'!A$2,'5. Telecom euro'!N205,0))))</f>
        <v>2</v>
      </c>
    </row>
    <row r="206" spans="1:20" x14ac:dyDescent="0.25">
      <c r="A206" s="9" t="s">
        <v>7621</v>
      </c>
      <c r="B206" s="9" t="s">
        <v>4984</v>
      </c>
      <c r="C206" s="11">
        <v>1699</v>
      </c>
      <c r="D206" s="11" t="s">
        <v>5258</v>
      </c>
      <c r="E206" s="11">
        <v>1332</v>
      </c>
      <c r="F206" s="25">
        <v>3</v>
      </c>
      <c r="G206" s="14" t="s">
        <v>2557</v>
      </c>
      <c r="H206" s="161">
        <f t="shared" si="3"/>
        <v>38352</v>
      </c>
      <c r="I206" s="9" t="s">
        <v>2707</v>
      </c>
      <c r="J206" s="9"/>
      <c r="K206" s="9"/>
      <c r="L206" s="11" t="s">
        <v>0</v>
      </c>
      <c r="M206" s="252">
        <v>4000</v>
      </c>
      <c r="N206" s="21">
        <v>1.2</v>
      </c>
      <c r="O206" s="21">
        <v>0.3</v>
      </c>
      <c r="Q206" s="11" t="s">
        <v>4167</v>
      </c>
      <c r="R206" s="11"/>
      <c r="T206" s="21">
        <f>IF(Q206='Menu tendina'!A$5,0,IF(Q206='Menu tendina'!A$4,'5. Telecom euro'!O206/2,IF(Q206='Menu tendina'!A$3,'5. Telecom euro'!O206,IF(Q206='Menu tendina'!A$2,'5. Telecom euro'!N206,0))))</f>
        <v>1.2</v>
      </c>
    </row>
    <row r="207" spans="1:20" x14ac:dyDescent="0.25">
      <c r="A207" s="9" t="s">
        <v>7621</v>
      </c>
      <c r="B207" s="9" t="s">
        <v>4984</v>
      </c>
      <c r="C207" s="11">
        <v>1700</v>
      </c>
      <c r="D207" s="11" t="s">
        <v>5202</v>
      </c>
      <c r="E207" s="11">
        <v>1211</v>
      </c>
      <c r="F207" s="25">
        <v>3</v>
      </c>
      <c r="G207" s="14" t="s">
        <v>2495</v>
      </c>
      <c r="H207" s="161">
        <f t="shared" si="3"/>
        <v>38168</v>
      </c>
      <c r="I207" s="9" t="s">
        <v>2708</v>
      </c>
      <c r="J207" s="9"/>
      <c r="K207" s="9"/>
      <c r="L207" s="11" t="s">
        <v>0</v>
      </c>
      <c r="M207" s="252">
        <v>310</v>
      </c>
      <c r="N207" s="21">
        <v>1.6</v>
      </c>
      <c r="O207" s="21">
        <v>0.6</v>
      </c>
      <c r="Q207" s="11" t="s">
        <v>4167</v>
      </c>
      <c r="R207" s="11"/>
      <c r="T207" s="21">
        <f>IF(Q207='Menu tendina'!A$5,0,IF(Q207='Menu tendina'!A$4,'5. Telecom euro'!O207/2,IF(Q207='Menu tendina'!A$3,'5. Telecom euro'!O207,IF(Q207='Menu tendina'!A$2,'5. Telecom euro'!N207,0))))</f>
        <v>1.6</v>
      </c>
    </row>
    <row r="208" spans="1:20" x14ac:dyDescent="0.25">
      <c r="A208" s="9" t="s">
        <v>7621</v>
      </c>
      <c r="B208" s="9" t="s">
        <v>4984</v>
      </c>
      <c r="C208" s="11">
        <v>1701</v>
      </c>
      <c r="D208" s="11" t="s">
        <v>5207</v>
      </c>
      <c r="E208" s="11">
        <v>1212</v>
      </c>
      <c r="F208" s="25">
        <v>3</v>
      </c>
      <c r="G208" s="14" t="s">
        <v>2495</v>
      </c>
      <c r="H208" s="161">
        <f t="shared" si="3"/>
        <v>38168</v>
      </c>
      <c r="I208" s="9" t="s">
        <v>2709</v>
      </c>
      <c r="J208" s="9"/>
      <c r="K208" s="9"/>
      <c r="L208" s="11" t="s">
        <v>0</v>
      </c>
      <c r="M208" s="252">
        <v>310</v>
      </c>
      <c r="N208" s="21">
        <v>1.6</v>
      </c>
      <c r="O208" s="21">
        <v>0.6</v>
      </c>
      <c r="Q208" s="11" t="s">
        <v>4167</v>
      </c>
      <c r="R208" s="11"/>
      <c r="T208" s="21">
        <f>IF(Q208='Menu tendina'!A$5,0,IF(Q208='Menu tendina'!A$4,'5. Telecom euro'!O208/2,IF(Q208='Menu tendina'!A$3,'5. Telecom euro'!O208,IF(Q208='Menu tendina'!A$2,'5. Telecom euro'!N208,0))))</f>
        <v>1.6</v>
      </c>
    </row>
    <row r="209" spans="1:20" x14ac:dyDescent="0.25">
      <c r="A209" s="9" t="s">
        <v>7621</v>
      </c>
      <c r="B209" s="9" t="s">
        <v>4984</v>
      </c>
      <c r="C209" s="11">
        <v>1702</v>
      </c>
      <c r="D209" s="11" t="s">
        <v>5204</v>
      </c>
      <c r="E209" s="11">
        <v>1213</v>
      </c>
      <c r="F209" s="25">
        <v>3</v>
      </c>
      <c r="G209" s="14" t="s">
        <v>2495</v>
      </c>
      <c r="H209" s="161">
        <f t="shared" si="3"/>
        <v>38168</v>
      </c>
      <c r="I209" s="9" t="s">
        <v>2710</v>
      </c>
      <c r="J209" s="9"/>
      <c r="K209" s="9"/>
      <c r="L209" s="11" t="s">
        <v>0</v>
      </c>
      <c r="M209" s="252">
        <v>310</v>
      </c>
      <c r="N209" s="21">
        <v>1.6</v>
      </c>
      <c r="O209" s="21">
        <v>0.6</v>
      </c>
      <c r="Q209" s="11" t="s">
        <v>4167</v>
      </c>
      <c r="R209" s="11"/>
      <c r="T209" s="21">
        <f>IF(Q209='Menu tendina'!A$5,0,IF(Q209='Menu tendina'!A$4,'5. Telecom euro'!O209/2,IF(Q209='Menu tendina'!A$3,'5. Telecom euro'!O209,IF(Q209='Menu tendina'!A$2,'5. Telecom euro'!N209,0))))</f>
        <v>1.6</v>
      </c>
    </row>
    <row r="210" spans="1:20" x14ac:dyDescent="0.25">
      <c r="A210" s="9" t="s">
        <v>7621</v>
      </c>
      <c r="B210" s="9" t="s">
        <v>4984</v>
      </c>
      <c r="C210" s="11">
        <v>1703</v>
      </c>
      <c r="D210" s="11" t="s">
        <v>5205</v>
      </c>
      <c r="E210" s="11">
        <v>1214</v>
      </c>
      <c r="F210" s="25">
        <v>3</v>
      </c>
      <c r="G210" s="14" t="s">
        <v>2495</v>
      </c>
      <c r="H210" s="161">
        <f t="shared" si="3"/>
        <v>38168</v>
      </c>
      <c r="I210" s="9" t="s">
        <v>2711</v>
      </c>
      <c r="J210" s="9"/>
      <c r="K210" s="9"/>
      <c r="L210" s="11" t="s">
        <v>0</v>
      </c>
      <c r="M210" s="252">
        <v>310</v>
      </c>
      <c r="N210" s="21">
        <v>1.6</v>
      </c>
      <c r="O210" s="21">
        <v>0.6</v>
      </c>
      <c r="Q210" s="11" t="s">
        <v>4167</v>
      </c>
      <c r="R210" s="11"/>
      <c r="T210" s="21">
        <f>IF(Q210='Menu tendina'!A$5,0,IF(Q210='Menu tendina'!A$4,'5. Telecom euro'!O210/2,IF(Q210='Menu tendina'!A$3,'5. Telecom euro'!O210,IF(Q210='Menu tendina'!A$2,'5. Telecom euro'!N210,0))))</f>
        <v>1.6</v>
      </c>
    </row>
    <row r="211" spans="1:20" x14ac:dyDescent="0.25">
      <c r="A211" s="9" t="s">
        <v>7621</v>
      </c>
      <c r="B211" s="9" t="s">
        <v>4984</v>
      </c>
      <c r="C211" s="11">
        <v>1704</v>
      </c>
      <c r="D211" s="11" t="s">
        <v>5208</v>
      </c>
      <c r="E211" s="11">
        <v>1215</v>
      </c>
      <c r="F211" s="25">
        <v>3</v>
      </c>
      <c r="G211" s="14" t="s">
        <v>2495</v>
      </c>
      <c r="H211" s="161">
        <f t="shared" si="3"/>
        <v>38168</v>
      </c>
      <c r="I211" s="9" t="s">
        <v>2712</v>
      </c>
      <c r="J211" s="9"/>
      <c r="K211" s="9"/>
      <c r="L211" s="11" t="s">
        <v>0</v>
      </c>
      <c r="M211" s="252">
        <v>310</v>
      </c>
      <c r="N211" s="21">
        <v>1.6</v>
      </c>
      <c r="O211" s="21">
        <v>0.6</v>
      </c>
      <c r="Q211" s="11" t="s">
        <v>4167</v>
      </c>
      <c r="R211" s="11"/>
      <c r="T211" s="21">
        <f>IF(Q211='Menu tendina'!A$5,0,IF(Q211='Menu tendina'!A$4,'5. Telecom euro'!O211/2,IF(Q211='Menu tendina'!A$3,'5. Telecom euro'!O211,IF(Q211='Menu tendina'!A$2,'5. Telecom euro'!N211,0))))</f>
        <v>1.6</v>
      </c>
    </row>
    <row r="212" spans="1:20" x14ac:dyDescent="0.25">
      <c r="A212" s="9" t="s">
        <v>7621</v>
      </c>
      <c r="B212" s="9" t="s">
        <v>4984</v>
      </c>
      <c r="C212" s="11">
        <v>1705</v>
      </c>
      <c r="D212" s="11" t="s">
        <v>5206</v>
      </c>
      <c r="E212" s="11">
        <v>1216</v>
      </c>
      <c r="F212" s="25">
        <v>3</v>
      </c>
      <c r="G212" s="14" t="s">
        <v>2495</v>
      </c>
      <c r="H212" s="161">
        <f t="shared" si="3"/>
        <v>38168</v>
      </c>
      <c r="I212" s="9" t="s">
        <v>2713</v>
      </c>
      <c r="J212" s="9"/>
      <c r="K212" s="9"/>
      <c r="L212" s="11" t="s">
        <v>0</v>
      </c>
      <c r="M212" s="252">
        <v>110</v>
      </c>
      <c r="N212" s="21">
        <v>1.7</v>
      </c>
      <c r="O212" s="21">
        <v>0.9</v>
      </c>
      <c r="Q212" s="11" t="s">
        <v>4167</v>
      </c>
      <c r="R212" s="11"/>
      <c r="T212" s="21">
        <f>IF(Q212='Menu tendina'!A$5,0,IF(Q212='Menu tendina'!A$4,'5. Telecom euro'!O212/2,IF(Q212='Menu tendina'!A$3,'5. Telecom euro'!O212,IF(Q212='Menu tendina'!A$2,'5. Telecom euro'!N212,0))))</f>
        <v>1.7</v>
      </c>
    </row>
    <row r="213" spans="1:20" x14ac:dyDescent="0.25">
      <c r="A213" s="9" t="s">
        <v>7621</v>
      </c>
      <c r="B213" s="9" t="s">
        <v>4984</v>
      </c>
      <c r="C213" s="11">
        <v>1706</v>
      </c>
      <c r="D213" s="11" t="s">
        <v>5123</v>
      </c>
      <c r="E213" s="11">
        <v>1147</v>
      </c>
      <c r="F213" s="25">
        <v>5</v>
      </c>
      <c r="G213" s="14" t="s">
        <v>2407</v>
      </c>
      <c r="H213" s="161">
        <f t="shared" si="3"/>
        <v>37986</v>
      </c>
      <c r="I213" s="9" t="s">
        <v>2714</v>
      </c>
      <c r="J213" s="9"/>
      <c r="K213" s="9"/>
      <c r="L213" s="11" t="s">
        <v>0</v>
      </c>
      <c r="M213" s="252">
        <v>1000</v>
      </c>
      <c r="N213" s="21">
        <v>1.2</v>
      </c>
      <c r="O213" s="21">
        <v>0.3</v>
      </c>
      <c r="Q213" s="11" t="s">
        <v>4167</v>
      </c>
      <c r="R213" s="11"/>
      <c r="T213" s="21">
        <f>IF(Q213='Menu tendina'!A$5,0,IF(Q213='Menu tendina'!A$4,'5. Telecom euro'!O213/2,IF(Q213='Menu tendina'!A$3,'5. Telecom euro'!O213,IF(Q213='Menu tendina'!A$2,'5. Telecom euro'!N213,0))))</f>
        <v>1.2</v>
      </c>
    </row>
    <row r="214" spans="1:20" x14ac:dyDescent="0.25">
      <c r="A214" s="9" t="s">
        <v>7621</v>
      </c>
      <c r="B214" s="9" t="s">
        <v>4984</v>
      </c>
      <c r="C214" s="11">
        <v>1707</v>
      </c>
      <c r="D214" s="11" t="s">
        <v>5224</v>
      </c>
      <c r="E214" s="11">
        <v>1148</v>
      </c>
      <c r="F214" s="25">
        <v>5</v>
      </c>
      <c r="G214" s="14" t="s">
        <v>2495</v>
      </c>
      <c r="H214" s="161">
        <f t="shared" si="3"/>
        <v>38168</v>
      </c>
      <c r="I214" s="9" t="s">
        <v>2715</v>
      </c>
      <c r="J214" s="9"/>
      <c r="K214" s="9"/>
      <c r="L214" s="11" t="s">
        <v>0</v>
      </c>
      <c r="M214" s="252">
        <v>2000</v>
      </c>
      <c r="N214" s="21">
        <v>1.2</v>
      </c>
      <c r="O214" s="21">
        <v>0.3</v>
      </c>
      <c r="Q214" s="11" t="s">
        <v>4167</v>
      </c>
      <c r="R214" s="11"/>
      <c r="T214" s="21">
        <f>IF(Q214='Menu tendina'!A$5,0,IF(Q214='Menu tendina'!A$4,'5. Telecom euro'!O214/2,IF(Q214='Menu tendina'!A$3,'5. Telecom euro'!O214,IF(Q214='Menu tendina'!A$2,'5. Telecom euro'!N214,0))))</f>
        <v>1.2</v>
      </c>
    </row>
    <row r="215" spans="1:20" x14ac:dyDescent="0.25">
      <c r="A215" s="9" t="s">
        <v>7621</v>
      </c>
      <c r="B215" s="9" t="s">
        <v>4984</v>
      </c>
      <c r="C215" s="11">
        <v>1708</v>
      </c>
      <c r="D215" s="11" t="s">
        <v>5209</v>
      </c>
      <c r="E215" s="11">
        <v>1217</v>
      </c>
      <c r="F215" s="25">
        <v>3</v>
      </c>
      <c r="G215" s="14" t="s">
        <v>2495</v>
      </c>
      <c r="H215" s="161">
        <f t="shared" si="3"/>
        <v>38168</v>
      </c>
      <c r="I215" s="9" t="s">
        <v>2716</v>
      </c>
      <c r="J215" s="9"/>
      <c r="K215" s="9"/>
      <c r="L215" s="11" t="s">
        <v>0</v>
      </c>
      <c r="M215" s="252">
        <v>310</v>
      </c>
      <c r="N215" s="21">
        <v>1.6</v>
      </c>
      <c r="O215" s="21">
        <v>0.6</v>
      </c>
      <c r="Q215" s="11" t="s">
        <v>4167</v>
      </c>
      <c r="R215" s="11"/>
      <c r="T215" s="21">
        <f>IF(Q215='Menu tendina'!A$5,0,IF(Q215='Menu tendina'!A$4,'5. Telecom euro'!O215/2,IF(Q215='Menu tendina'!A$3,'5. Telecom euro'!O215,IF(Q215='Menu tendina'!A$2,'5. Telecom euro'!N215,0))))</f>
        <v>1.6</v>
      </c>
    </row>
    <row r="216" spans="1:20" x14ac:dyDescent="0.25">
      <c r="A216" s="9" t="s">
        <v>7621</v>
      </c>
      <c r="B216" s="9" t="s">
        <v>4984</v>
      </c>
      <c r="C216" s="11">
        <v>1709</v>
      </c>
      <c r="D216" s="11" t="s">
        <v>5212</v>
      </c>
      <c r="E216" s="11">
        <v>1218</v>
      </c>
      <c r="F216" s="25">
        <v>3</v>
      </c>
      <c r="G216" s="14" t="s">
        <v>2495</v>
      </c>
      <c r="H216" s="161">
        <f t="shared" si="3"/>
        <v>38168</v>
      </c>
      <c r="I216" s="9" t="s">
        <v>2717</v>
      </c>
      <c r="J216" s="9"/>
      <c r="K216" s="9"/>
      <c r="L216" s="11" t="s">
        <v>0</v>
      </c>
      <c r="M216" s="252">
        <v>310</v>
      </c>
      <c r="N216" s="21">
        <v>1.6</v>
      </c>
      <c r="O216" s="21">
        <v>0.6</v>
      </c>
      <c r="Q216" s="11" t="s">
        <v>4167</v>
      </c>
      <c r="R216" s="11"/>
      <c r="T216" s="21">
        <f>IF(Q216='Menu tendina'!A$5,0,IF(Q216='Menu tendina'!A$4,'5. Telecom euro'!O216/2,IF(Q216='Menu tendina'!A$3,'5. Telecom euro'!O216,IF(Q216='Menu tendina'!A$2,'5. Telecom euro'!N216,0))))</f>
        <v>1.6</v>
      </c>
    </row>
    <row r="217" spans="1:20" x14ac:dyDescent="0.25">
      <c r="A217" s="9" t="s">
        <v>7621</v>
      </c>
      <c r="B217" s="9" t="s">
        <v>4984</v>
      </c>
      <c r="C217" s="11">
        <v>1710</v>
      </c>
      <c r="D217" s="11" t="s">
        <v>5217</v>
      </c>
      <c r="E217" s="11">
        <v>1219</v>
      </c>
      <c r="F217" s="25">
        <v>3</v>
      </c>
      <c r="G217" s="14" t="s">
        <v>2495</v>
      </c>
      <c r="H217" s="161">
        <f t="shared" si="3"/>
        <v>38168</v>
      </c>
      <c r="I217" s="9" t="s">
        <v>2718</v>
      </c>
      <c r="J217" s="9"/>
      <c r="K217" s="9"/>
      <c r="L217" s="11" t="s">
        <v>0</v>
      </c>
      <c r="M217" s="252">
        <v>110</v>
      </c>
      <c r="N217" s="21">
        <v>1.7</v>
      </c>
      <c r="O217" s="21">
        <v>0.9</v>
      </c>
      <c r="Q217" s="11" t="s">
        <v>4167</v>
      </c>
      <c r="R217" s="11"/>
      <c r="T217" s="21">
        <f>IF(Q217='Menu tendina'!A$5,0,IF(Q217='Menu tendina'!A$4,'5. Telecom euro'!O217/2,IF(Q217='Menu tendina'!A$3,'5. Telecom euro'!O217,IF(Q217='Menu tendina'!A$2,'5. Telecom euro'!N217,0))))</f>
        <v>1.7</v>
      </c>
    </row>
    <row r="218" spans="1:20" x14ac:dyDescent="0.25">
      <c r="A218" s="9" t="s">
        <v>7621</v>
      </c>
      <c r="B218" s="9" t="s">
        <v>4984</v>
      </c>
      <c r="C218" s="11">
        <v>1711</v>
      </c>
      <c r="D218" s="11" t="s">
        <v>5211</v>
      </c>
      <c r="E218" s="11">
        <v>1220</v>
      </c>
      <c r="F218" s="25">
        <v>3</v>
      </c>
      <c r="G218" s="14" t="s">
        <v>2495</v>
      </c>
      <c r="H218" s="161">
        <f t="shared" si="3"/>
        <v>38168</v>
      </c>
      <c r="I218" s="9" t="s">
        <v>2719</v>
      </c>
      <c r="J218" s="9"/>
      <c r="K218" s="9"/>
      <c r="L218" s="11" t="s">
        <v>0</v>
      </c>
      <c r="M218" s="252">
        <v>310</v>
      </c>
      <c r="N218" s="21">
        <v>1.6</v>
      </c>
      <c r="O218" s="21">
        <v>0.6</v>
      </c>
      <c r="Q218" s="11" t="s">
        <v>4167</v>
      </c>
      <c r="R218" s="11"/>
      <c r="T218" s="21">
        <f>IF(Q218='Menu tendina'!A$5,0,IF(Q218='Menu tendina'!A$4,'5. Telecom euro'!O218/2,IF(Q218='Menu tendina'!A$3,'5. Telecom euro'!O218,IF(Q218='Menu tendina'!A$2,'5. Telecom euro'!N218,0))))</f>
        <v>1.6</v>
      </c>
    </row>
    <row r="219" spans="1:20" x14ac:dyDescent="0.25">
      <c r="A219" s="9" t="s">
        <v>7621</v>
      </c>
      <c r="B219" s="9" t="s">
        <v>4984</v>
      </c>
      <c r="C219" s="11">
        <v>1712</v>
      </c>
      <c r="D219" s="11" t="s">
        <v>5214</v>
      </c>
      <c r="E219" s="11">
        <v>1221</v>
      </c>
      <c r="F219" s="25">
        <v>3</v>
      </c>
      <c r="G219" s="14" t="s">
        <v>2495</v>
      </c>
      <c r="H219" s="161">
        <f t="shared" si="3"/>
        <v>38168</v>
      </c>
      <c r="I219" s="9" t="s">
        <v>2720</v>
      </c>
      <c r="J219" s="9"/>
      <c r="K219" s="9"/>
      <c r="L219" s="11" t="s">
        <v>0</v>
      </c>
      <c r="M219" s="252">
        <v>110</v>
      </c>
      <c r="N219" s="21">
        <v>1.7</v>
      </c>
      <c r="O219" s="21">
        <v>0.9</v>
      </c>
      <c r="Q219" s="11" t="s">
        <v>4167</v>
      </c>
      <c r="R219" s="11"/>
      <c r="T219" s="21">
        <f>IF(Q219='Menu tendina'!A$5,0,IF(Q219='Menu tendina'!A$4,'5. Telecom euro'!O219/2,IF(Q219='Menu tendina'!A$3,'5. Telecom euro'!O219,IF(Q219='Menu tendina'!A$2,'5. Telecom euro'!N219,0))))</f>
        <v>1.7</v>
      </c>
    </row>
    <row r="220" spans="1:20" x14ac:dyDescent="0.25">
      <c r="A220" s="9" t="s">
        <v>7621</v>
      </c>
      <c r="B220" s="9" t="s">
        <v>4984</v>
      </c>
      <c r="C220" s="11">
        <v>1713</v>
      </c>
      <c r="D220" s="11" t="s">
        <v>5215</v>
      </c>
      <c r="E220" s="11">
        <v>1222</v>
      </c>
      <c r="F220" s="25">
        <v>3</v>
      </c>
      <c r="G220" s="14" t="s">
        <v>2495</v>
      </c>
      <c r="H220" s="161">
        <f t="shared" si="3"/>
        <v>38168</v>
      </c>
      <c r="I220" s="9" t="s">
        <v>2721</v>
      </c>
      <c r="J220" s="9"/>
      <c r="K220" s="9"/>
      <c r="L220" s="11" t="s">
        <v>0</v>
      </c>
      <c r="M220" s="252">
        <v>310</v>
      </c>
      <c r="N220" s="21">
        <v>1.6</v>
      </c>
      <c r="O220" s="21">
        <v>0.6</v>
      </c>
      <c r="Q220" s="11" t="s">
        <v>4167</v>
      </c>
      <c r="R220" s="11"/>
      <c r="T220" s="21">
        <f>IF(Q220='Menu tendina'!A$5,0,IF(Q220='Menu tendina'!A$4,'5. Telecom euro'!O220/2,IF(Q220='Menu tendina'!A$3,'5. Telecom euro'!O220,IF(Q220='Menu tendina'!A$2,'5. Telecom euro'!N220,0))))</f>
        <v>1.6</v>
      </c>
    </row>
    <row r="221" spans="1:20" x14ac:dyDescent="0.25">
      <c r="A221" s="9" t="s">
        <v>7621</v>
      </c>
      <c r="B221" s="9" t="s">
        <v>4984</v>
      </c>
      <c r="C221" s="11">
        <v>1714</v>
      </c>
      <c r="D221" s="11" t="s">
        <v>5219</v>
      </c>
      <c r="E221" s="11">
        <v>1223</v>
      </c>
      <c r="F221" s="25">
        <v>3</v>
      </c>
      <c r="G221" s="14" t="s">
        <v>2495</v>
      </c>
      <c r="H221" s="161">
        <f t="shared" si="3"/>
        <v>38168</v>
      </c>
      <c r="I221" s="9" t="s">
        <v>2722</v>
      </c>
      <c r="J221" s="9"/>
      <c r="K221" s="9"/>
      <c r="L221" s="11" t="s">
        <v>0</v>
      </c>
      <c r="M221" s="252">
        <v>310</v>
      </c>
      <c r="N221" s="21">
        <v>1.6</v>
      </c>
      <c r="O221" s="21">
        <v>0.6</v>
      </c>
      <c r="Q221" s="11" t="s">
        <v>4167</v>
      </c>
      <c r="R221" s="11"/>
      <c r="T221" s="21">
        <f>IF(Q221='Menu tendina'!A$5,0,IF(Q221='Menu tendina'!A$4,'5. Telecom euro'!O221/2,IF(Q221='Menu tendina'!A$3,'5. Telecom euro'!O221,IF(Q221='Menu tendina'!A$2,'5. Telecom euro'!N221,0))))</f>
        <v>1.6</v>
      </c>
    </row>
    <row r="222" spans="1:20" x14ac:dyDescent="0.25">
      <c r="A222" s="9" t="s">
        <v>7621</v>
      </c>
      <c r="B222" s="9" t="s">
        <v>4984</v>
      </c>
      <c r="C222" s="11">
        <v>1715</v>
      </c>
      <c r="D222" s="11" t="s">
        <v>5216</v>
      </c>
      <c r="E222" s="11">
        <v>1336</v>
      </c>
      <c r="F222" s="25">
        <v>3</v>
      </c>
      <c r="G222" s="14" t="s">
        <v>2557</v>
      </c>
      <c r="H222" s="161">
        <f t="shared" si="3"/>
        <v>38352</v>
      </c>
      <c r="I222" s="9" t="s">
        <v>2723</v>
      </c>
      <c r="J222" s="9"/>
      <c r="K222" s="9"/>
      <c r="L222" s="11" t="s">
        <v>0</v>
      </c>
      <c r="M222" s="252">
        <v>350</v>
      </c>
      <c r="N222" s="21">
        <v>12</v>
      </c>
      <c r="O222" s="21">
        <v>7</v>
      </c>
      <c r="Q222" s="11" t="s">
        <v>4167</v>
      </c>
      <c r="R222" s="11"/>
      <c r="T222" s="21">
        <f>IF(Q222='Menu tendina'!A$5,0,IF(Q222='Menu tendina'!A$4,'5. Telecom euro'!O222/2,IF(Q222='Menu tendina'!A$3,'5. Telecom euro'!O222,IF(Q222='Menu tendina'!A$2,'5. Telecom euro'!N222,0))))</f>
        <v>12</v>
      </c>
    </row>
    <row r="223" spans="1:20" x14ac:dyDescent="0.25">
      <c r="A223" s="9" t="s">
        <v>7621</v>
      </c>
      <c r="B223" s="9" t="s">
        <v>4984</v>
      </c>
      <c r="C223" s="11">
        <v>1716</v>
      </c>
      <c r="D223" s="11" t="s">
        <v>5218</v>
      </c>
      <c r="E223" s="11">
        <v>1224</v>
      </c>
      <c r="F223" s="25">
        <v>3</v>
      </c>
      <c r="G223" s="14" t="s">
        <v>2495</v>
      </c>
      <c r="H223" s="161">
        <f t="shared" si="3"/>
        <v>38168</v>
      </c>
      <c r="I223" s="9" t="s">
        <v>2725</v>
      </c>
      <c r="J223" s="9"/>
      <c r="K223" s="9"/>
      <c r="L223" s="11" t="s">
        <v>0</v>
      </c>
      <c r="M223" s="252">
        <v>310</v>
      </c>
      <c r="N223" s="21">
        <v>1.6</v>
      </c>
      <c r="O223" s="21">
        <v>0.6</v>
      </c>
      <c r="Q223" s="11" t="s">
        <v>4167</v>
      </c>
      <c r="R223" s="11"/>
      <c r="T223" s="21">
        <f>IF(Q223='Menu tendina'!A$5,0,IF(Q223='Menu tendina'!A$4,'5. Telecom euro'!O223/2,IF(Q223='Menu tendina'!A$3,'5. Telecom euro'!O223,IF(Q223='Menu tendina'!A$2,'5. Telecom euro'!N223,0))))</f>
        <v>1.6</v>
      </c>
    </row>
    <row r="224" spans="1:20" x14ac:dyDescent="0.25">
      <c r="A224" s="9" t="s">
        <v>7621</v>
      </c>
      <c r="B224" s="9" t="s">
        <v>4984</v>
      </c>
      <c r="C224" s="11">
        <v>1717</v>
      </c>
      <c r="D224" s="11" t="s">
        <v>5210</v>
      </c>
      <c r="E224" s="11">
        <v>1225</v>
      </c>
      <c r="F224" s="25">
        <v>3</v>
      </c>
      <c r="G224" s="14" t="s">
        <v>2495</v>
      </c>
      <c r="H224" s="161">
        <f t="shared" si="3"/>
        <v>38168</v>
      </c>
      <c r="I224" s="9" t="s">
        <v>2726</v>
      </c>
      <c r="J224" s="9"/>
      <c r="K224" s="9"/>
      <c r="L224" s="11" t="s">
        <v>0</v>
      </c>
      <c r="M224" s="252">
        <v>310</v>
      </c>
      <c r="N224" s="21">
        <v>1.6</v>
      </c>
      <c r="O224" s="21">
        <v>0.6</v>
      </c>
      <c r="Q224" s="11" t="s">
        <v>4167</v>
      </c>
      <c r="R224" s="11"/>
      <c r="T224" s="21">
        <f>IF(Q224='Menu tendina'!A$5,0,IF(Q224='Menu tendina'!A$4,'5. Telecom euro'!O224/2,IF(Q224='Menu tendina'!A$3,'5. Telecom euro'!O224,IF(Q224='Menu tendina'!A$2,'5. Telecom euro'!N224,0))))</f>
        <v>1.6</v>
      </c>
    </row>
    <row r="225" spans="1:20" x14ac:dyDescent="0.25">
      <c r="A225" s="9" t="s">
        <v>7621</v>
      </c>
      <c r="B225" s="9" t="s">
        <v>4984</v>
      </c>
      <c r="C225" s="11">
        <v>1718</v>
      </c>
      <c r="D225" s="11" t="s">
        <v>5234</v>
      </c>
      <c r="E225" s="11">
        <v>1226</v>
      </c>
      <c r="F225" s="25">
        <v>3</v>
      </c>
      <c r="G225" s="14" t="s">
        <v>2495</v>
      </c>
      <c r="H225" s="161">
        <f t="shared" si="3"/>
        <v>38168</v>
      </c>
      <c r="I225" s="9" t="s">
        <v>2727</v>
      </c>
      <c r="J225" s="9"/>
      <c r="K225" s="9"/>
      <c r="L225" s="11" t="s">
        <v>0</v>
      </c>
      <c r="M225" s="252">
        <v>310</v>
      </c>
      <c r="N225" s="21">
        <v>1.6</v>
      </c>
      <c r="O225" s="21">
        <v>0.6</v>
      </c>
      <c r="Q225" s="11" t="s">
        <v>4167</v>
      </c>
      <c r="R225" s="11"/>
      <c r="T225" s="21">
        <f>IF(Q225='Menu tendina'!A$5,0,IF(Q225='Menu tendina'!A$4,'5. Telecom euro'!O225/2,IF(Q225='Menu tendina'!A$3,'5. Telecom euro'!O225,IF(Q225='Menu tendina'!A$2,'5. Telecom euro'!N225,0))))</f>
        <v>1.6</v>
      </c>
    </row>
    <row r="226" spans="1:20" x14ac:dyDescent="0.25">
      <c r="A226" s="9" t="s">
        <v>7621</v>
      </c>
      <c r="B226" s="9" t="s">
        <v>4984</v>
      </c>
      <c r="C226" s="11">
        <v>1719</v>
      </c>
      <c r="D226" s="11" t="s">
        <v>5255</v>
      </c>
      <c r="E226" s="11">
        <v>1405</v>
      </c>
      <c r="F226" s="25">
        <v>3</v>
      </c>
      <c r="G226" s="14" t="s">
        <v>2557</v>
      </c>
      <c r="H226" s="161">
        <f t="shared" si="3"/>
        <v>38352</v>
      </c>
      <c r="I226" s="9" t="s">
        <v>2728</v>
      </c>
      <c r="J226" s="9"/>
      <c r="K226" s="9"/>
      <c r="L226" s="11" t="s">
        <v>0</v>
      </c>
      <c r="M226" s="252">
        <v>1500</v>
      </c>
      <c r="N226" s="21">
        <v>1.3</v>
      </c>
      <c r="O226" s="21">
        <v>0.3</v>
      </c>
      <c r="Q226" s="11" t="s">
        <v>4167</v>
      </c>
      <c r="R226" s="11"/>
      <c r="T226" s="21">
        <f>IF(Q226='Menu tendina'!A$5,0,IF(Q226='Menu tendina'!A$4,'5. Telecom euro'!O226/2,IF(Q226='Menu tendina'!A$3,'5. Telecom euro'!O226,IF(Q226='Menu tendina'!A$2,'5. Telecom euro'!N226,0))))</f>
        <v>1.3</v>
      </c>
    </row>
    <row r="227" spans="1:20" x14ac:dyDescent="0.25">
      <c r="A227" s="9" t="s">
        <v>7621</v>
      </c>
      <c r="B227" s="9" t="s">
        <v>4984</v>
      </c>
      <c r="C227" s="11">
        <v>1720</v>
      </c>
      <c r="D227" s="11" t="s">
        <v>5184</v>
      </c>
      <c r="E227" s="11">
        <v>1227</v>
      </c>
      <c r="F227" s="25">
        <v>3</v>
      </c>
      <c r="G227" s="14" t="s">
        <v>2495</v>
      </c>
      <c r="H227" s="161">
        <f t="shared" si="3"/>
        <v>38168</v>
      </c>
      <c r="I227" s="9" t="s">
        <v>2729</v>
      </c>
      <c r="J227" s="9"/>
      <c r="K227" s="9"/>
      <c r="L227" s="11" t="s">
        <v>0</v>
      </c>
      <c r="M227" s="252">
        <v>310</v>
      </c>
      <c r="N227" s="21">
        <v>1.6</v>
      </c>
      <c r="O227" s="21">
        <v>0.6</v>
      </c>
      <c r="Q227" s="11" t="s">
        <v>4167</v>
      </c>
      <c r="R227" s="11"/>
      <c r="T227" s="21">
        <f>IF(Q227='Menu tendina'!A$5,0,IF(Q227='Menu tendina'!A$4,'5. Telecom euro'!O227/2,IF(Q227='Menu tendina'!A$3,'5. Telecom euro'!O227,IF(Q227='Menu tendina'!A$2,'5. Telecom euro'!N227,0))))</f>
        <v>1.6</v>
      </c>
    </row>
    <row r="228" spans="1:20" x14ac:dyDescent="0.25">
      <c r="A228" s="9" t="s">
        <v>7621</v>
      </c>
      <c r="B228" s="9" t="s">
        <v>4984</v>
      </c>
      <c r="C228" s="11">
        <v>1721</v>
      </c>
      <c r="D228" s="11" t="s">
        <v>5185</v>
      </c>
      <c r="E228" s="11">
        <v>1228</v>
      </c>
      <c r="F228" s="25">
        <v>3</v>
      </c>
      <c r="G228" s="14" t="s">
        <v>2495</v>
      </c>
      <c r="H228" s="161">
        <f t="shared" si="3"/>
        <v>38168</v>
      </c>
      <c r="I228" s="9" t="s">
        <v>2730</v>
      </c>
      <c r="J228" s="9"/>
      <c r="K228" s="9"/>
      <c r="L228" s="11" t="s">
        <v>0</v>
      </c>
      <c r="M228" s="252">
        <v>80</v>
      </c>
      <c r="N228" s="21">
        <v>2</v>
      </c>
      <c r="O228" s="21">
        <v>1.5</v>
      </c>
      <c r="Q228" s="11" t="s">
        <v>4167</v>
      </c>
      <c r="R228" s="11"/>
      <c r="T228" s="21">
        <f>IF(Q228='Menu tendina'!A$5,0,IF(Q228='Menu tendina'!A$4,'5. Telecom euro'!O228/2,IF(Q228='Menu tendina'!A$3,'5. Telecom euro'!O228,IF(Q228='Menu tendina'!A$2,'5. Telecom euro'!N228,0))))</f>
        <v>2</v>
      </c>
    </row>
    <row r="229" spans="1:20" x14ac:dyDescent="0.25">
      <c r="A229" s="9" t="s">
        <v>7621</v>
      </c>
      <c r="B229" s="9" t="s">
        <v>4984</v>
      </c>
      <c r="C229" s="11">
        <v>1722</v>
      </c>
      <c r="D229" s="11" t="s">
        <v>5181</v>
      </c>
      <c r="E229" s="11">
        <v>1229</v>
      </c>
      <c r="F229" s="25">
        <v>3</v>
      </c>
      <c r="G229" s="14" t="s">
        <v>2495</v>
      </c>
      <c r="H229" s="161">
        <f t="shared" si="3"/>
        <v>38168</v>
      </c>
      <c r="I229" s="9" t="s">
        <v>2731</v>
      </c>
      <c r="J229" s="9"/>
      <c r="K229" s="9"/>
      <c r="L229" s="11" t="s">
        <v>0</v>
      </c>
      <c r="M229" s="252">
        <v>310</v>
      </c>
      <c r="N229" s="21">
        <v>1.6</v>
      </c>
      <c r="O229" s="21">
        <v>0.6</v>
      </c>
      <c r="Q229" s="11" t="s">
        <v>4167</v>
      </c>
      <c r="R229" s="11"/>
      <c r="T229" s="21">
        <f>IF(Q229='Menu tendina'!A$5,0,IF(Q229='Menu tendina'!A$4,'5. Telecom euro'!O229/2,IF(Q229='Menu tendina'!A$3,'5. Telecom euro'!O229,IF(Q229='Menu tendina'!A$2,'5. Telecom euro'!N229,0))))</f>
        <v>1.6</v>
      </c>
    </row>
    <row r="230" spans="1:20" x14ac:dyDescent="0.25">
      <c r="A230" s="9" t="s">
        <v>7621</v>
      </c>
      <c r="B230" s="9" t="s">
        <v>4984</v>
      </c>
      <c r="C230" s="11">
        <v>1723</v>
      </c>
      <c r="D230" s="11" t="s">
        <v>5183</v>
      </c>
      <c r="E230" s="11">
        <v>1233</v>
      </c>
      <c r="F230" s="25">
        <v>3</v>
      </c>
      <c r="G230" s="14" t="s">
        <v>2495</v>
      </c>
      <c r="H230" s="161">
        <f t="shared" si="3"/>
        <v>38168</v>
      </c>
      <c r="I230" s="9" t="s">
        <v>2732</v>
      </c>
      <c r="J230" s="9"/>
      <c r="K230" s="9"/>
      <c r="L230" s="11" t="s">
        <v>0</v>
      </c>
      <c r="M230" s="252">
        <v>315</v>
      </c>
      <c r="N230" s="21">
        <v>2.2999999999999998</v>
      </c>
      <c r="O230" s="21">
        <v>0.6</v>
      </c>
      <c r="Q230" s="11" t="s">
        <v>4167</v>
      </c>
      <c r="R230" s="11"/>
      <c r="T230" s="21">
        <f>IF(Q230='Menu tendina'!A$5,0,IF(Q230='Menu tendina'!A$4,'5. Telecom euro'!O230/2,IF(Q230='Menu tendina'!A$3,'5. Telecom euro'!O230,IF(Q230='Menu tendina'!A$2,'5. Telecom euro'!N230,0))))</f>
        <v>2.2999999999999998</v>
      </c>
    </row>
    <row r="231" spans="1:20" x14ac:dyDescent="0.25">
      <c r="A231" s="9" t="s">
        <v>7621</v>
      </c>
      <c r="B231" s="9" t="s">
        <v>4984</v>
      </c>
      <c r="C231" s="11">
        <v>1724</v>
      </c>
      <c r="D231" s="11" t="s">
        <v>5186</v>
      </c>
      <c r="E231" s="11">
        <v>1234</v>
      </c>
      <c r="F231" s="25">
        <v>2.5</v>
      </c>
      <c r="G231" s="14" t="s">
        <v>2557</v>
      </c>
      <c r="H231" s="161">
        <f t="shared" si="3"/>
        <v>38352</v>
      </c>
      <c r="I231" s="9" t="s">
        <v>2733</v>
      </c>
      <c r="J231" s="9"/>
      <c r="K231" s="9"/>
      <c r="L231" s="11" t="s">
        <v>0</v>
      </c>
      <c r="M231" s="252">
        <v>25</v>
      </c>
      <c r="N231" s="21">
        <v>2</v>
      </c>
      <c r="O231" s="21">
        <v>1.6</v>
      </c>
      <c r="Q231" s="11" t="s">
        <v>4167</v>
      </c>
      <c r="R231" s="11"/>
      <c r="T231" s="21">
        <f>IF(Q231='Menu tendina'!A$5,0,IF(Q231='Menu tendina'!A$4,'5. Telecom euro'!O231/2,IF(Q231='Menu tendina'!A$3,'5. Telecom euro'!O231,IF(Q231='Menu tendina'!A$2,'5. Telecom euro'!N231,0))))</f>
        <v>2</v>
      </c>
    </row>
    <row r="232" spans="1:20" x14ac:dyDescent="0.25">
      <c r="A232" s="9" t="s">
        <v>7621</v>
      </c>
      <c r="B232" s="9" t="s">
        <v>4984</v>
      </c>
      <c r="C232" s="11">
        <v>1725</v>
      </c>
      <c r="D232" s="11" t="s">
        <v>5187</v>
      </c>
      <c r="E232" s="11">
        <v>1235</v>
      </c>
      <c r="F232" s="25">
        <v>2.5</v>
      </c>
      <c r="G232" s="14" t="s">
        <v>2557</v>
      </c>
      <c r="H232" s="161">
        <f t="shared" si="3"/>
        <v>38352</v>
      </c>
      <c r="I232" s="9" t="s">
        <v>2734</v>
      </c>
      <c r="J232" s="9"/>
      <c r="K232" s="9"/>
      <c r="L232" s="11" t="s">
        <v>0</v>
      </c>
      <c r="M232" s="252">
        <v>25</v>
      </c>
      <c r="N232" s="21">
        <v>2</v>
      </c>
      <c r="O232" s="21">
        <v>1.6</v>
      </c>
      <c r="Q232" s="11" t="s">
        <v>4167</v>
      </c>
      <c r="R232" s="11"/>
      <c r="T232" s="21">
        <f>IF(Q232='Menu tendina'!A$5,0,IF(Q232='Menu tendina'!A$4,'5. Telecom euro'!O232/2,IF(Q232='Menu tendina'!A$3,'5. Telecom euro'!O232,IF(Q232='Menu tendina'!A$2,'5. Telecom euro'!N232,0))))</f>
        <v>2</v>
      </c>
    </row>
    <row r="233" spans="1:20" x14ac:dyDescent="0.25">
      <c r="A233" s="9" t="s">
        <v>7621</v>
      </c>
      <c r="B233" s="9" t="s">
        <v>4984</v>
      </c>
      <c r="C233" s="11">
        <v>1726</v>
      </c>
      <c r="D233" s="11" t="s">
        <v>5188</v>
      </c>
      <c r="E233" s="11">
        <v>1236</v>
      </c>
      <c r="F233" s="25">
        <v>2.5</v>
      </c>
      <c r="G233" s="14" t="s">
        <v>2557</v>
      </c>
      <c r="H233" s="161">
        <f t="shared" si="3"/>
        <v>38352</v>
      </c>
      <c r="I233" s="9" t="s">
        <v>2735</v>
      </c>
      <c r="J233" s="9"/>
      <c r="K233" s="9"/>
      <c r="L233" s="11" t="s">
        <v>0</v>
      </c>
      <c r="M233" s="252">
        <v>25</v>
      </c>
      <c r="N233" s="21">
        <v>2</v>
      </c>
      <c r="O233" s="21">
        <v>1.6</v>
      </c>
      <c r="Q233" s="11" t="s">
        <v>4167</v>
      </c>
      <c r="R233" s="11"/>
      <c r="T233" s="21">
        <f>IF(Q233='Menu tendina'!A$5,0,IF(Q233='Menu tendina'!A$4,'5. Telecom euro'!O233/2,IF(Q233='Menu tendina'!A$3,'5. Telecom euro'!O233,IF(Q233='Menu tendina'!A$2,'5. Telecom euro'!N233,0))))</f>
        <v>2</v>
      </c>
    </row>
    <row r="234" spans="1:20" x14ac:dyDescent="0.25">
      <c r="A234" s="9" t="s">
        <v>7621</v>
      </c>
      <c r="B234" s="9" t="s">
        <v>4984</v>
      </c>
      <c r="C234" s="11">
        <v>1727</v>
      </c>
      <c r="D234" s="11" t="s">
        <v>5213</v>
      </c>
      <c r="E234" s="11">
        <v>1337</v>
      </c>
      <c r="F234" s="25">
        <v>3</v>
      </c>
      <c r="G234" s="14" t="s">
        <v>2557</v>
      </c>
      <c r="H234" s="161">
        <f t="shared" si="3"/>
        <v>38352</v>
      </c>
      <c r="I234" s="9" t="s">
        <v>2280</v>
      </c>
      <c r="J234" s="9"/>
      <c r="K234" s="9"/>
      <c r="L234" s="11" t="s">
        <v>0</v>
      </c>
      <c r="M234" s="252">
        <v>210</v>
      </c>
      <c r="N234" s="21">
        <v>1.6</v>
      </c>
      <c r="O234" s="21">
        <v>0.6</v>
      </c>
      <c r="Q234" s="11" t="s">
        <v>4167</v>
      </c>
      <c r="R234" s="11"/>
      <c r="T234" s="21">
        <f>IF(Q234='Menu tendina'!A$5,0,IF(Q234='Menu tendina'!A$4,'5. Telecom euro'!O234/2,IF(Q234='Menu tendina'!A$3,'5. Telecom euro'!O234,IF(Q234='Menu tendina'!A$2,'5. Telecom euro'!N234,0))))</f>
        <v>1.6</v>
      </c>
    </row>
    <row r="235" spans="1:20" x14ac:dyDescent="0.25">
      <c r="A235" s="9" t="s">
        <v>7621</v>
      </c>
      <c r="B235" s="9" t="s">
        <v>4984</v>
      </c>
      <c r="C235" s="11">
        <v>1728</v>
      </c>
      <c r="D235" s="11" t="s">
        <v>5235</v>
      </c>
      <c r="E235" s="11">
        <v>1338</v>
      </c>
      <c r="F235" s="25">
        <v>3</v>
      </c>
      <c r="G235" s="14" t="s">
        <v>2557</v>
      </c>
      <c r="H235" s="161">
        <f t="shared" si="3"/>
        <v>38352</v>
      </c>
      <c r="I235" s="9" t="s">
        <v>2280</v>
      </c>
      <c r="J235" s="9"/>
      <c r="K235" s="9"/>
      <c r="L235" s="11" t="s">
        <v>0</v>
      </c>
      <c r="M235" s="252">
        <v>20</v>
      </c>
      <c r="N235" s="21">
        <v>2</v>
      </c>
      <c r="O235" s="21">
        <v>1.5</v>
      </c>
      <c r="Q235" s="11" t="s">
        <v>4167</v>
      </c>
      <c r="R235" s="11"/>
      <c r="T235" s="21">
        <f>IF(Q235='Menu tendina'!A$5,0,IF(Q235='Menu tendina'!A$4,'5. Telecom euro'!O235/2,IF(Q235='Menu tendina'!A$3,'5. Telecom euro'!O235,IF(Q235='Menu tendina'!A$2,'5. Telecom euro'!N235,0))))</f>
        <v>2</v>
      </c>
    </row>
    <row r="236" spans="1:20" x14ac:dyDescent="0.25">
      <c r="A236" s="9" t="s">
        <v>7621</v>
      </c>
      <c r="B236" s="9" t="s">
        <v>4984</v>
      </c>
      <c r="C236" s="11">
        <v>1729</v>
      </c>
      <c r="D236" s="11" t="s">
        <v>5221</v>
      </c>
      <c r="E236" s="11">
        <v>1272</v>
      </c>
      <c r="F236" s="25">
        <v>5</v>
      </c>
      <c r="G236" s="14" t="s">
        <v>2495</v>
      </c>
      <c r="H236" s="161">
        <f t="shared" si="3"/>
        <v>38168</v>
      </c>
      <c r="I236" s="9" t="s">
        <v>2736</v>
      </c>
      <c r="J236" s="9"/>
      <c r="K236" s="9"/>
      <c r="L236" s="11" t="s">
        <v>0</v>
      </c>
      <c r="M236" s="252">
        <v>1000</v>
      </c>
      <c r="N236" s="21">
        <v>10</v>
      </c>
      <c r="O236" s="21">
        <v>6</v>
      </c>
      <c r="Q236" s="11" t="s">
        <v>4167</v>
      </c>
      <c r="R236" s="11"/>
      <c r="T236" s="21">
        <f>IF(Q236='Menu tendina'!A$5,0,IF(Q236='Menu tendina'!A$4,'5. Telecom euro'!O236/2,IF(Q236='Menu tendina'!A$3,'5. Telecom euro'!O236,IF(Q236='Menu tendina'!A$2,'5. Telecom euro'!N236,0))))</f>
        <v>10</v>
      </c>
    </row>
    <row r="237" spans="1:20" x14ac:dyDescent="0.25">
      <c r="A237" s="9" t="s">
        <v>7621</v>
      </c>
      <c r="B237" s="9" t="s">
        <v>4984</v>
      </c>
      <c r="C237" s="11">
        <v>1730</v>
      </c>
      <c r="D237" s="11" t="s">
        <v>5220</v>
      </c>
      <c r="E237" s="11">
        <v>1295</v>
      </c>
      <c r="F237" s="25">
        <v>5</v>
      </c>
      <c r="G237" s="14" t="s">
        <v>2557</v>
      </c>
      <c r="H237" s="161">
        <f t="shared" si="3"/>
        <v>38352</v>
      </c>
      <c r="I237" s="9" t="s">
        <v>2737</v>
      </c>
      <c r="J237" s="9"/>
      <c r="K237" s="9"/>
      <c r="L237" s="11" t="s">
        <v>0</v>
      </c>
      <c r="M237" s="252">
        <v>1500</v>
      </c>
      <c r="N237" s="21">
        <v>1.5</v>
      </c>
      <c r="O237" s="21">
        <v>0.3</v>
      </c>
      <c r="Q237" s="11" t="s">
        <v>4167</v>
      </c>
      <c r="R237" s="11"/>
      <c r="T237" s="21">
        <f>IF(Q237='Menu tendina'!A$5,0,IF(Q237='Menu tendina'!A$4,'5. Telecom euro'!O237/2,IF(Q237='Menu tendina'!A$3,'5. Telecom euro'!O237,IF(Q237='Menu tendina'!A$2,'5. Telecom euro'!N237,0))))</f>
        <v>1.5</v>
      </c>
    </row>
    <row r="238" spans="1:20" x14ac:dyDescent="0.25">
      <c r="A238" s="9" t="s">
        <v>7621</v>
      </c>
      <c r="B238" s="9" t="s">
        <v>4984</v>
      </c>
      <c r="C238" s="11">
        <v>1731</v>
      </c>
      <c r="D238" s="11" t="s">
        <v>5223</v>
      </c>
      <c r="E238" s="11">
        <v>1273</v>
      </c>
      <c r="F238" s="25">
        <v>3</v>
      </c>
      <c r="G238" s="14" t="s">
        <v>2495</v>
      </c>
      <c r="H238" s="161">
        <f t="shared" si="3"/>
        <v>38168</v>
      </c>
      <c r="I238" s="9" t="s">
        <v>2738</v>
      </c>
      <c r="J238" s="9"/>
      <c r="K238" s="9"/>
      <c r="L238" s="11" t="s">
        <v>0</v>
      </c>
      <c r="M238" s="252">
        <v>1500</v>
      </c>
      <c r="N238" s="21">
        <v>1.5</v>
      </c>
      <c r="O238" s="21">
        <v>0.3</v>
      </c>
      <c r="Q238" s="11" t="s">
        <v>4167</v>
      </c>
      <c r="R238" s="11"/>
      <c r="T238" s="21">
        <f>IF(Q238='Menu tendina'!A$5,0,IF(Q238='Menu tendina'!A$4,'5. Telecom euro'!O238/2,IF(Q238='Menu tendina'!A$3,'5. Telecom euro'!O238,IF(Q238='Menu tendina'!A$2,'5. Telecom euro'!N238,0))))</f>
        <v>1.5</v>
      </c>
    </row>
    <row r="239" spans="1:20" x14ac:dyDescent="0.25">
      <c r="A239" s="9" t="s">
        <v>7621</v>
      </c>
      <c r="B239" s="9" t="s">
        <v>4984</v>
      </c>
      <c r="C239" s="11">
        <v>1732</v>
      </c>
      <c r="D239" s="11" t="s">
        <v>5178</v>
      </c>
      <c r="E239" s="11">
        <v>1296</v>
      </c>
      <c r="F239" s="25">
        <v>2.5</v>
      </c>
      <c r="G239" s="14" t="s">
        <v>2557</v>
      </c>
      <c r="H239" s="161">
        <f t="shared" si="3"/>
        <v>38352</v>
      </c>
      <c r="I239" s="9" t="s">
        <v>2739</v>
      </c>
      <c r="J239" s="9"/>
      <c r="K239" s="9"/>
      <c r="L239" s="11" t="s">
        <v>0</v>
      </c>
      <c r="M239" s="252">
        <v>2000</v>
      </c>
      <c r="N239" s="21">
        <v>10</v>
      </c>
      <c r="O239" s="21">
        <v>0.3</v>
      </c>
      <c r="Q239" s="11" t="s">
        <v>4167</v>
      </c>
      <c r="R239" s="11"/>
      <c r="T239" s="21">
        <f>IF(Q239='Menu tendina'!A$5,0,IF(Q239='Menu tendina'!A$4,'5. Telecom euro'!O239/2,IF(Q239='Menu tendina'!A$3,'5. Telecom euro'!O239,IF(Q239='Menu tendina'!A$2,'5. Telecom euro'!N239,0))))</f>
        <v>10</v>
      </c>
    </row>
    <row r="240" spans="1:20" x14ac:dyDescent="0.25">
      <c r="A240" s="9" t="s">
        <v>7621</v>
      </c>
      <c r="B240" s="9" t="s">
        <v>4984</v>
      </c>
      <c r="C240" s="11">
        <v>1733</v>
      </c>
      <c r="D240" s="11" t="s">
        <v>5179</v>
      </c>
      <c r="E240" s="11">
        <v>1298</v>
      </c>
      <c r="F240" s="25">
        <v>5</v>
      </c>
      <c r="G240" s="14" t="s">
        <v>2557</v>
      </c>
      <c r="H240" s="161">
        <f t="shared" si="3"/>
        <v>38352</v>
      </c>
      <c r="I240" s="9" t="s">
        <v>2740</v>
      </c>
      <c r="J240" s="9"/>
      <c r="K240" s="9"/>
      <c r="L240" s="11" t="s">
        <v>0</v>
      </c>
      <c r="M240" s="252">
        <v>1000</v>
      </c>
      <c r="N240" s="21">
        <v>2</v>
      </c>
      <c r="O240" s="21">
        <v>0.3</v>
      </c>
      <c r="Q240" s="11" t="s">
        <v>4167</v>
      </c>
      <c r="R240" s="11"/>
      <c r="T240" s="21">
        <f>IF(Q240='Menu tendina'!A$5,0,IF(Q240='Menu tendina'!A$4,'5. Telecom euro'!O240/2,IF(Q240='Menu tendina'!A$3,'5. Telecom euro'!O240,IF(Q240='Menu tendina'!A$2,'5. Telecom euro'!N240,0))))</f>
        <v>2</v>
      </c>
    </row>
    <row r="241" spans="1:20" x14ac:dyDescent="0.25">
      <c r="A241" s="9" t="s">
        <v>7621</v>
      </c>
      <c r="B241" s="9" t="s">
        <v>4984</v>
      </c>
      <c r="C241" s="11">
        <v>1734</v>
      </c>
      <c r="D241" s="11" t="s">
        <v>5222</v>
      </c>
      <c r="E241" s="11">
        <v>1274</v>
      </c>
      <c r="F241" s="25">
        <v>3</v>
      </c>
      <c r="G241" s="14" t="s">
        <v>2495</v>
      </c>
      <c r="H241" s="161">
        <f t="shared" si="3"/>
        <v>38168</v>
      </c>
      <c r="I241" s="9" t="s">
        <v>2741</v>
      </c>
      <c r="J241" s="9"/>
      <c r="K241" s="9"/>
      <c r="L241" s="11" t="s">
        <v>0</v>
      </c>
      <c r="M241" s="252">
        <v>1500</v>
      </c>
      <c r="N241" s="21">
        <v>1.5</v>
      </c>
      <c r="O241" s="21">
        <v>0.3</v>
      </c>
      <c r="Q241" s="11" t="s">
        <v>4167</v>
      </c>
      <c r="R241" s="11"/>
      <c r="T241" s="21">
        <f>IF(Q241='Menu tendina'!A$5,0,IF(Q241='Menu tendina'!A$4,'5. Telecom euro'!O241/2,IF(Q241='Menu tendina'!A$3,'5. Telecom euro'!O241,IF(Q241='Menu tendina'!A$2,'5. Telecom euro'!N241,0))))</f>
        <v>1.5</v>
      </c>
    </row>
    <row r="242" spans="1:20" x14ac:dyDescent="0.25">
      <c r="A242" s="9" t="s">
        <v>7621</v>
      </c>
      <c r="B242" s="9" t="s">
        <v>4984</v>
      </c>
      <c r="C242" s="11">
        <v>1735</v>
      </c>
      <c r="D242" s="11" t="s">
        <v>5203</v>
      </c>
      <c r="E242" s="11">
        <v>1339</v>
      </c>
      <c r="F242" s="25">
        <v>3</v>
      </c>
      <c r="G242" s="14" t="s">
        <v>2557</v>
      </c>
      <c r="H242" s="161">
        <f t="shared" si="3"/>
        <v>38352</v>
      </c>
      <c r="I242" s="9" t="s">
        <v>2742</v>
      </c>
      <c r="J242" s="9"/>
      <c r="K242" s="9"/>
      <c r="L242" s="11" t="s">
        <v>0</v>
      </c>
      <c r="M242" s="252">
        <v>22</v>
      </c>
      <c r="N242" s="21">
        <v>2</v>
      </c>
      <c r="O242" s="21">
        <v>1.5</v>
      </c>
      <c r="Q242" s="11" t="s">
        <v>4167</v>
      </c>
      <c r="R242" s="11"/>
      <c r="T242" s="21">
        <f>IF(Q242='Menu tendina'!A$5,0,IF(Q242='Menu tendina'!A$4,'5. Telecom euro'!O242/2,IF(Q242='Menu tendina'!A$3,'5. Telecom euro'!O242,IF(Q242='Menu tendina'!A$2,'5. Telecom euro'!N242,0))))</f>
        <v>2</v>
      </c>
    </row>
    <row r="243" spans="1:20" x14ac:dyDescent="0.25">
      <c r="A243" s="9" t="s">
        <v>7621</v>
      </c>
      <c r="B243" s="9" t="s">
        <v>4984</v>
      </c>
      <c r="C243" s="11">
        <v>1736</v>
      </c>
      <c r="D243" s="11" t="s">
        <v>5201</v>
      </c>
      <c r="E243" s="11">
        <v>1143</v>
      </c>
      <c r="F243" s="25">
        <v>5</v>
      </c>
      <c r="G243" s="14" t="s">
        <v>2407</v>
      </c>
      <c r="H243" s="161">
        <f t="shared" si="3"/>
        <v>37986</v>
      </c>
      <c r="I243" s="9" t="s">
        <v>2743</v>
      </c>
      <c r="J243" s="9"/>
      <c r="K243" s="9"/>
      <c r="L243" s="11" t="s">
        <v>0</v>
      </c>
      <c r="M243" s="252">
        <v>105</v>
      </c>
      <c r="N243" s="21">
        <v>3</v>
      </c>
      <c r="O243" s="21" t="s">
        <v>6110</v>
      </c>
      <c r="Q243" s="11" t="s">
        <v>4167</v>
      </c>
      <c r="R243" s="11"/>
      <c r="T243" s="21">
        <f>IF(Q243='Menu tendina'!A$5,0,IF(Q243='Menu tendina'!A$4,'5. Telecom euro'!O243/2,IF(Q243='Menu tendina'!A$3,'5. Telecom euro'!O243,IF(Q243='Menu tendina'!A$2,'5. Telecom euro'!N243,0))))</f>
        <v>3</v>
      </c>
    </row>
    <row r="244" spans="1:20" x14ac:dyDescent="0.25">
      <c r="A244" s="9" t="s">
        <v>7621</v>
      </c>
      <c r="B244" s="9" t="s">
        <v>4984</v>
      </c>
      <c r="C244" s="11">
        <v>1737</v>
      </c>
      <c r="D244" s="11" t="s">
        <v>5240</v>
      </c>
      <c r="E244" s="11">
        <v>1340</v>
      </c>
      <c r="F244" s="25">
        <v>3</v>
      </c>
      <c r="G244" s="14" t="s">
        <v>2557</v>
      </c>
      <c r="H244" s="161">
        <f t="shared" si="3"/>
        <v>38352</v>
      </c>
      <c r="I244" s="9" t="s">
        <v>2744</v>
      </c>
      <c r="J244" s="9"/>
      <c r="K244" s="9"/>
      <c r="L244" s="11" t="s">
        <v>0</v>
      </c>
      <c r="M244" s="252">
        <v>20</v>
      </c>
      <c r="N244" s="21">
        <v>2</v>
      </c>
      <c r="O244" s="21">
        <v>1.5</v>
      </c>
      <c r="Q244" s="11" t="s">
        <v>4167</v>
      </c>
      <c r="R244" s="11"/>
      <c r="T244" s="21">
        <f>IF(Q244='Menu tendina'!A$5,0,IF(Q244='Menu tendina'!A$4,'5. Telecom euro'!O244/2,IF(Q244='Menu tendina'!A$3,'5. Telecom euro'!O244,IF(Q244='Menu tendina'!A$2,'5. Telecom euro'!N244,0))))</f>
        <v>2</v>
      </c>
    </row>
    <row r="245" spans="1:20" x14ac:dyDescent="0.25">
      <c r="A245" s="9" t="s">
        <v>7621</v>
      </c>
      <c r="B245" s="9" t="s">
        <v>4984</v>
      </c>
      <c r="C245" s="11">
        <v>1738</v>
      </c>
      <c r="D245" s="11" t="s">
        <v>5245</v>
      </c>
      <c r="E245" s="11">
        <v>1341</v>
      </c>
      <c r="F245" s="25">
        <v>3</v>
      </c>
      <c r="G245" s="14" t="s">
        <v>2557</v>
      </c>
      <c r="H245" s="161">
        <f t="shared" si="3"/>
        <v>38352</v>
      </c>
      <c r="I245" s="9" t="s">
        <v>2746</v>
      </c>
      <c r="J245" s="9"/>
      <c r="K245" s="9"/>
      <c r="L245" s="11" t="s">
        <v>0</v>
      </c>
      <c r="M245" s="252">
        <v>310</v>
      </c>
      <c r="N245" s="21">
        <v>1.6</v>
      </c>
      <c r="O245" s="21">
        <v>0.6</v>
      </c>
      <c r="Q245" s="11" t="s">
        <v>4167</v>
      </c>
      <c r="R245" s="11"/>
      <c r="T245" s="21">
        <f>IF(Q245='Menu tendina'!A$5,0,IF(Q245='Menu tendina'!A$4,'5. Telecom euro'!O245/2,IF(Q245='Menu tendina'!A$3,'5. Telecom euro'!O245,IF(Q245='Menu tendina'!A$2,'5. Telecom euro'!N245,0))))</f>
        <v>1.6</v>
      </c>
    </row>
    <row r="246" spans="1:20" x14ac:dyDescent="0.25">
      <c r="A246" s="9" t="s">
        <v>7621</v>
      </c>
      <c r="B246" s="9" t="s">
        <v>4984</v>
      </c>
      <c r="C246" s="11">
        <v>1739</v>
      </c>
      <c r="D246" s="11" t="s">
        <v>5141</v>
      </c>
      <c r="E246" s="11">
        <v>1152</v>
      </c>
      <c r="F246" s="25">
        <v>5</v>
      </c>
      <c r="G246" s="14" t="s">
        <v>2557</v>
      </c>
      <c r="H246" s="161">
        <f t="shared" si="3"/>
        <v>38352</v>
      </c>
      <c r="I246" s="9" t="s">
        <v>5132</v>
      </c>
      <c r="J246" s="9"/>
      <c r="K246" s="9" t="s">
        <v>6107</v>
      </c>
      <c r="L246" s="11" t="s">
        <v>0</v>
      </c>
      <c r="M246" s="252">
        <v>410</v>
      </c>
      <c r="N246" s="21">
        <v>2.5</v>
      </c>
      <c r="O246" s="21">
        <v>0.6</v>
      </c>
      <c r="Q246" s="11" t="s">
        <v>4167</v>
      </c>
      <c r="R246" s="11"/>
      <c r="T246" s="21">
        <f>IF(Q246='Menu tendina'!A$5,0,IF(Q246='Menu tendina'!A$4,'5. Telecom euro'!O246/2,IF(Q246='Menu tendina'!A$3,'5. Telecom euro'!O246,IF(Q246='Menu tendina'!A$2,'5. Telecom euro'!N246,0))))</f>
        <v>2.5</v>
      </c>
    </row>
    <row r="247" spans="1:20" x14ac:dyDescent="0.25">
      <c r="A247" s="9" t="s">
        <v>7621</v>
      </c>
      <c r="B247" s="9" t="s">
        <v>4984</v>
      </c>
      <c r="C247" s="11">
        <v>1740</v>
      </c>
      <c r="D247" s="11" t="s">
        <v>5140</v>
      </c>
      <c r="E247" s="11">
        <v>1157</v>
      </c>
      <c r="F247" s="25">
        <v>5</v>
      </c>
      <c r="G247" s="14" t="s">
        <v>2557</v>
      </c>
      <c r="H247" s="161">
        <f t="shared" si="3"/>
        <v>38352</v>
      </c>
      <c r="I247" s="9" t="s">
        <v>5130</v>
      </c>
      <c r="J247" s="9"/>
      <c r="K247" s="9" t="s">
        <v>6107</v>
      </c>
      <c r="L247" s="11" t="s">
        <v>0</v>
      </c>
      <c r="M247" s="252">
        <v>410</v>
      </c>
      <c r="N247" s="21">
        <v>2.5</v>
      </c>
      <c r="O247" s="21">
        <v>0.6</v>
      </c>
      <c r="Q247" s="11" t="s">
        <v>4167</v>
      </c>
      <c r="R247" s="11"/>
      <c r="T247" s="21">
        <f>IF(Q247='Menu tendina'!A$5,0,IF(Q247='Menu tendina'!A$4,'5. Telecom euro'!O247/2,IF(Q247='Menu tendina'!A$3,'5. Telecom euro'!O247,IF(Q247='Menu tendina'!A$2,'5. Telecom euro'!N247,0))))</f>
        <v>2.5</v>
      </c>
    </row>
    <row r="248" spans="1:20" x14ac:dyDescent="0.25">
      <c r="A248" s="9" t="s">
        <v>7621</v>
      </c>
      <c r="B248" s="9" t="s">
        <v>4984</v>
      </c>
      <c r="C248" s="11">
        <v>1741</v>
      </c>
      <c r="D248" s="11" t="s">
        <v>5139</v>
      </c>
      <c r="E248" s="11">
        <v>1162</v>
      </c>
      <c r="F248" s="25">
        <v>5</v>
      </c>
      <c r="G248" s="14" t="s">
        <v>2557</v>
      </c>
      <c r="H248" s="161">
        <f t="shared" si="3"/>
        <v>38352</v>
      </c>
      <c r="I248" s="9" t="s">
        <v>5128</v>
      </c>
      <c r="J248" s="9"/>
      <c r="K248" s="9" t="s">
        <v>6107</v>
      </c>
      <c r="L248" s="11" t="s">
        <v>0</v>
      </c>
      <c r="M248" s="252">
        <v>410</v>
      </c>
      <c r="N248" s="21">
        <v>2.5</v>
      </c>
      <c r="O248" s="21">
        <v>0.6</v>
      </c>
      <c r="Q248" s="11" t="s">
        <v>4167</v>
      </c>
      <c r="R248" s="11"/>
      <c r="T248" s="21">
        <f>IF(Q248='Menu tendina'!A$5,0,IF(Q248='Menu tendina'!A$4,'5. Telecom euro'!O248/2,IF(Q248='Menu tendina'!A$3,'5. Telecom euro'!O248,IF(Q248='Menu tendina'!A$2,'5. Telecom euro'!N248,0))))</f>
        <v>2.5</v>
      </c>
    </row>
    <row r="249" spans="1:20" x14ac:dyDescent="0.25">
      <c r="A249" s="9" t="s">
        <v>7621</v>
      </c>
      <c r="B249" s="9" t="s">
        <v>4984</v>
      </c>
      <c r="C249" s="11">
        <v>1742</v>
      </c>
      <c r="D249" s="11" t="s">
        <v>5142</v>
      </c>
      <c r="E249" s="11">
        <v>1167</v>
      </c>
      <c r="F249" s="25">
        <v>5</v>
      </c>
      <c r="G249" s="14" t="s">
        <v>2557</v>
      </c>
      <c r="H249" s="161">
        <f t="shared" si="3"/>
        <v>38352</v>
      </c>
      <c r="I249" s="9" t="s">
        <v>5134</v>
      </c>
      <c r="J249" s="9"/>
      <c r="K249" s="9" t="s">
        <v>6107</v>
      </c>
      <c r="L249" s="11" t="s">
        <v>0</v>
      </c>
      <c r="M249" s="252">
        <v>410</v>
      </c>
      <c r="N249" s="21">
        <v>2.5</v>
      </c>
      <c r="O249" s="21">
        <v>0.6</v>
      </c>
      <c r="Q249" s="11" t="s">
        <v>4167</v>
      </c>
      <c r="R249" s="11"/>
      <c r="T249" s="21">
        <f>IF(Q249='Menu tendina'!A$5,0,IF(Q249='Menu tendina'!A$4,'5. Telecom euro'!O249/2,IF(Q249='Menu tendina'!A$3,'5. Telecom euro'!O249,IF(Q249='Menu tendina'!A$2,'5. Telecom euro'!N249,0))))</f>
        <v>2.5</v>
      </c>
    </row>
    <row r="250" spans="1:20" x14ac:dyDescent="0.25">
      <c r="A250" s="9" t="s">
        <v>7621</v>
      </c>
      <c r="B250" s="9" t="s">
        <v>4984</v>
      </c>
      <c r="C250" s="11">
        <v>1743</v>
      </c>
      <c r="D250" s="11" t="s">
        <v>5237</v>
      </c>
      <c r="E250" s="11">
        <v>1342</v>
      </c>
      <c r="F250" s="25">
        <v>3</v>
      </c>
      <c r="G250" s="14" t="s">
        <v>2557</v>
      </c>
      <c r="H250" s="161">
        <f t="shared" si="3"/>
        <v>38352</v>
      </c>
      <c r="I250" s="9" t="s">
        <v>2747</v>
      </c>
      <c r="J250" s="9"/>
      <c r="K250" s="9"/>
      <c r="L250" s="11" t="s">
        <v>0</v>
      </c>
      <c r="M250" s="252">
        <v>310</v>
      </c>
      <c r="N250" s="21">
        <v>1.6</v>
      </c>
      <c r="O250" s="21">
        <v>0.6</v>
      </c>
      <c r="Q250" s="11" t="s">
        <v>4167</v>
      </c>
      <c r="R250" s="11"/>
      <c r="T250" s="21">
        <f>IF(Q250='Menu tendina'!A$5,0,IF(Q250='Menu tendina'!A$4,'5. Telecom euro'!O250/2,IF(Q250='Menu tendina'!A$3,'5. Telecom euro'!O250,IF(Q250='Menu tendina'!A$2,'5. Telecom euro'!N250,0))))</f>
        <v>1.6</v>
      </c>
    </row>
    <row r="251" spans="1:20" x14ac:dyDescent="0.25">
      <c r="A251" s="9" t="s">
        <v>7621</v>
      </c>
      <c r="B251" s="9" t="s">
        <v>4984</v>
      </c>
      <c r="C251" s="11">
        <v>1744</v>
      </c>
      <c r="D251" s="11" t="s">
        <v>5241</v>
      </c>
      <c r="E251" s="11">
        <v>1343</v>
      </c>
      <c r="F251" s="25">
        <v>3</v>
      </c>
      <c r="G251" s="14" t="s">
        <v>2557</v>
      </c>
      <c r="H251" s="161">
        <f t="shared" si="3"/>
        <v>38352</v>
      </c>
      <c r="I251" s="9" t="s">
        <v>2748</v>
      </c>
      <c r="J251" s="9"/>
      <c r="K251" s="9"/>
      <c r="L251" s="11" t="s">
        <v>0</v>
      </c>
      <c r="M251" s="252">
        <v>310</v>
      </c>
      <c r="N251" s="21">
        <v>1.6</v>
      </c>
      <c r="O251" s="21">
        <v>0.6</v>
      </c>
      <c r="Q251" s="11" t="s">
        <v>4167</v>
      </c>
      <c r="R251" s="11"/>
      <c r="T251" s="21">
        <f>IF(Q251='Menu tendina'!A$5,0,IF(Q251='Menu tendina'!A$4,'5. Telecom euro'!O251/2,IF(Q251='Menu tendina'!A$3,'5. Telecom euro'!O251,IF(Q251='Menu tendina'!A$2,'5. Telecom euro'!N251,0))))</f>
        <v>1.6</v>
      </c>
    </row>
    <row r="252" spans="1:20" x14ac:dyDescent="0.25">
      <c r="A252" s="9" t="s">
        <v>7621</v>
      </c>
      <c r="B252" s="9" t="s">
        <v>4984</v>
      </c>
      <c r="C252" s="11">
        <v>1745</v>
      </c>
      <c r="D252" s="11" t="s">
        <v>5236</v>
      </c>
      <c r="E252" s="11">
        <v>1344</v>
      </c>
      <c r="F252" s="25">
        <v>3</v>
      </c>
      <c r="G252" s="14" t="s">
        <v>2557</v>
      </c>
      <c r="H252" s="161">
        <f t="shared" si="3"/>
        <v>38352</v>
      </c>
      <c r="I252" s="9" t="s">
        <v>2749</v>
      </c>
      <c r="J252" s="9"/>
      <c r="K252" s="9"/>
      <c r="L252" s="11" t="s">
        <v>0</v>
      </c>
      <c r="M252" s="252">
        <v>310</v>
      </c>
      <c r="N252" s="21">
        <v>1.6</v>
      </c>
      <c r="O252" s="21">
        <v>0.6</v>
      </c>
      <c r="Q252" s="11" t="s">
        <v>4167</v>
      </c>
      <c r="R252" s="11"/>
      <c r="T252" s="21">
        <f>IF(Q252='Menu tendina'!A$5,0,IF(Q252='Menu tendina'!A$4,'5. Telecom euro'!O252/2,IF(Q252='Menu tendina'!A$3,'5. Telecom euro'!O252,IF(Q252='Menu tendina'!A$2,'5. Telecom euro'!N252,0))))</f>
        <v>1.6</v>
      </c>
    </row>
    <row r="253" spans="1:20" x14ac:dyDescent="0.25">
      <c r="A253" s="9" t="s">
        <v>7621</v>
      </c>
      <c r="B253" s="9" t="s">
        <v>4984</v>
      </c>
      <c r="C253" s="11">
        <v>1746</v>
      </c>
      <c r="D253" s="11" t="s">
        <v>5238</v>
      </c>
      <c r="E253" s="11">
        <v>1365</v>
      </c>
      <c r="F253" s="25">
        <v>3</v>
      </c>
      <c r="G253" s="14" t="s">
        <v>2557</v>
      </c>
      <c r="H253" s="161">
        <f t="shared" si="3"/>
        <v>38352</v>
      </c>
      <c r="I253" s="9" t="s">
        <v>2750</v>
      </c>
      <c r="J253" s="9"/>
      <c r="K253" s="9"/>
      <c r="L253" s="11" t="s">
        <v>0</v>
      </c>
      <c r="M253" s="252">
        <v>310</v>
      </c>
      <c r="N253" s="21">
        <v>1.6</v>
      </c>
      <c r="O253" s="21">
        <v>0.6</v>
      </c>
      <c r="Q253" s="11" t="s">
        <v>4167</v>
      </c>
      <c r="R253" s="11"/>
      <c r="T253" s="21">
        <f>IF(Q253='Menu tendina'!A$5,0,IF(Q253='Menu tendina'!A$4,'5. Telecom euro'!O253/2,IF(Q253='Menu tendina'!A$3,'5. Telecom euro'!O253,IF(Q253='Menu tendina'!A$2,'5. Telecom euro'!N253,0))))</f>
        <v>1.6</v>
      </c>
    </row>
    <row r="254" spans="1:20" x14ac:dyDescent="0.25">
      <c r="A254" s="9" t="s">
        <v>7621</v>
      </c>
      <c r="B254" s="9" t="s">
        <v>4984</v>
      </c>
      <c r="C254" s="11">
        <v>1747</v>
      </c>
      <c r="D254" s="11" t="s">
        <v>5239</v>
      </c>
      <c r="E254" s="11">
        <v>1366</v>
      </c>
      <c r="F254" s="25">
        <v>3</v>
      </c>
      <c r="G254" s="14" t="s">
        <v>2557</v>
      </c>
      <c r="H254" s="161">
        <f t="shared" si="3"/>
        <v>38352</v>
      </c>
      <c r="I254" s="9" t="s">
        <v>2751</v>
      </c>
      <c r="J254" s="9"/>
      <c r="K254" s="9"/>
      <c r="L254" s="11" t="s">
        <v>0</v>
      </c>
      <c r="M254" s="252">
        <v>310</v>
      </c>
      <c r="N254" s="21">
        <v>1.6</v>
      </c>
      <c r="O254" s="21">
        <v>0.6</v>
      </c>
      <c r="Q254" s="11" t="s">
        <v>4167</v>
      </c>
      <c r="R254" s="11"/>
      <c r="T254" s="21">
        <f>IF(Q254='Menu tendina'!A$5,0,IF(Q254='Menu tendina'!A$4,'5. Telecom euro'!O254/2,IF(Q254='Menu tendina'!A$3,'5. Telecom euro'!O254,IF(Q254='Menu tendina'!A$2,'5. Telecom euro'!N254,0))))</f>
        <v>1.6</v>
      </c>
    </row>
    <row r="255" spans="1:20" x14ac:dyDescent="0.25">
      <c r="A255" s="9" t="s">
        <v>7621</v>
      </c>
      <c r="B255" s="9" t="s">
        <v>4984</v>
      </c>
      <c r="C255" s="11">
        <v>1748</v>
      </c>
      <c r="D255" s="11" t="s">
        <v>5193</v>
      </c>
      <c r="E255" s="11">
        <v>1353</v>
      </c>
      <c r="F255" s="25">
        <v>2.5</v>
      </c>
      <c r="G255" s="14" t="s">
        <v>2557</v>
      </c>
      <c r="H255" s="161">
        <f t="shared" si="3"/>
        <v>38352</v>
      </c>
      <c r="I255" s="9" t="s">
        <v>2752</v>
      </c>
      <c r="J255" s="9"/>
      <c r="K255" s="9"/>
      <c r="L255" s="11" t="s">
        <v>0</v>
      </c>
      <c r="M255" s="252">
        <v>25</v>
      </c>
      <c r="N255" s="21">
        <v>2.2000000000000002</v>
      </c>
      <c r="O255" s="21">
        <v>1.6</v>
      </c>
      <c r="Q255" s="11" t="s">
        <v>4167</v>
      </c>
      <c r="R255" s="11"/>
      <c r="T255" s="21">
        <f>IF(Q255='Menu tendina'!A$5,0,IF(Q255='Menu tendina'!A$4,'5. Telecom euro'!O255/2,IF(Q255='Menu tendina'!A$3,'5. Telecom euro'!O255,IF(Q255='Menu tendina'!A$2,'5. Telecom euro'!N255,0))))</f>
        <v>2.2000000000000002</v>
      </c>
    </row>
    <row r="256" spans="1:20" x14ac:dyDescent="0.25">
      <c r="A256" s="9" t="s">
        <v>7621</v>
      </c>
      <c r="B256" s="9" t="s">
        <v>4984</v>
      </c>
      <c r="C256" s="11">
        <v>1749</v>
      </c>
      <c r="D256" s="11" t="s">
        <v>5189</v>
      </c>
      <c r="E256" s="11">
        <v>1354</v>
      </c>
      <c r="F256" s="25">
        <v>2.5</v>
      </c>
      <c r="G256" s="14" t="s">
        <v>2557</v>
      </c>
      <c r="H256" s="161">
        <f t="shared" si="3"/>
        <v>38352</v>
      </c>
      <c r="I256" s="9" t="s">
        <v>2753</v>
      </c>
      <c r="J256" s="9"/>
      <c r="K256" s="9"/>
      <c r="L256" s="11" t="s">
        <v>0</v>
      </c>
      <c r="M256" s="252">
        <v>25</v>
      </c>
      <c r="N256" s="21">
        <v>2.2000000000000002</v>
      </c>
      <c r="O256" s="21">
        <v>1.6</v>
      </c>
      <c r="Q256" s="11" t="s">
        <v>4167</v>
      </c>
      <c r="R256" s="11"/>
      <c r="T256" s="21">
        <f>IF(Q256='Menu tendina'!A$5,0,IF(Q256='Menu tendina'!A$4,'5. Telecom euro'!O256/2,IF(Q256='Menu tendina'!A$3,'5. Telecom euro'!O256,IF(Q256='Menu tendina'!A$2,'5. Telecom euro'!N256,0))))</f>
        <v>2.2000000000000002</v>
      </c>
    </row>
    <row r="257" spans="1:20" x14ac:dyDescent="0.25">
      <c r="A257" s="9" t="s">
        <v>7621</v>
      </c>
      <c r="B257" s="9" t="s">
        <v>4984</v>
      </c>
      <c r="C257" s="11">
        <v>1750</v>
      </c>
      <c r="D257" s="11" t="s">
        <v>5191</v>
      </c>
      <c r="E257" s="11">
        <v>1355</v>
      </c>
      <c r="F257" s="25">
        <v>2.5</v>
      </c>
      <c r="G257" s="14" t="s">
        <v>2557</v>
      </c>
      <c r="H257" s="161">
        <f t="shared" si="3"/>
        <v>38352</v>
      </c>
      <c r="I257" s="9" t="s">
        <v>2754</v>
      </c>
      <c r="J257" s="9"/>
      <c r="K257" s="9"/>
      <c r="L257" s="11" t="s">
        <v>0</v>
      </c>
      <c r="M257" s="252">
        <v>25</v>
      </c>
      <c r="N257" s="21">
        <v>2.2000000000000002</v>
      </c>
      <c r="O257" s="21">
        <v>1.6</v>
      </c>
      <c r="Q257" s="11" t="s">
        <v>4167</v>
      </c>
      <c r="R257" s="11"/>
      <c r="T257" s="21">
        <f>IF(Q257='Menu tendina'!A$5,0,IF(Q257='Menu tendina'!A$4,'5. Telecom euro'!O257/2,IF(Q257='Menu tendina'!A$3,'5. Telecom euro'!O257,IF(Q257='Menu tendina'!A$2,'5. Telecom euro'!N257,0))))</f>
        <v>2.2000000000000002</v>
      </c>
    </row>
    <row r="258" spans="1:20" x14ac:dyDescent="0.25">
      <c r="A258" s="9" t="s">
        <v>7621</v>
      </c>
      <c r="B258" s="9" t="s">
        <v>4984</v>
      </c>
      <c r="C258" s="11">
        <v>1751</v>
      </c>
      <c r="D258" s="11" t="s">
        <v>5190</v>
      </c>
      <c r="E258" s="11">
        <v>1356</v>
      </c>
      <c r="F258" s="25">
        <v>2.5</v>
      </c>
      <c r="G258" s="14" t="s">
        <v>2557</v>
      </c>
      <c r="H258" s="161">
        <f t="shared" si="3"/>
        <v>38352</v>
      </c>
      <c r="I258" s="9" t="s">
        <v>2755</v>
      </c>
      <c r="J258" s="9"/>
      <c r="K258" s="9"/>
      <c r="L258" s="11" t="s">
        <v>0</v>
      </c>
      <c r="M258" s="252">
        <v>25</v>
      </c>
      <c r="N258" s="21">
        <v>2.2000000000000002</v>
      </c>
      <c r="O258" s="21">
        <v>1.6</v>
      </c>
      <c r="Q258" s="11" t="s">
        <v>4167</v>
      </c>
      <c r="R258" s="11"/>
      <c r="T258" s="21">
        <f>IF(Q258='Menu tendina'!A$5,0,IF(Q258='Menu tendina'!A$4,'5. Telecom euro'!O258/2,IF(Q258='Menu tendina'!A$3,'5. Telecom euro'!O258,IF(Q258='Menu tendina'!A$2,'5. Telecom euro'!N258,0))))</f>
        <v>2.2000000000000002</v>
      </c>
    </row>
    <row r="259" spans="1:20" x14ac:dyDescent="0.25">
      <c r="A259" s="9" t="s">
        <v>7621</v>
      </c>
      <c r="B259" s="9" t="s">
        <v>4984</v>
      </c>
      <c r="C259" s="11">
        <v>1752</v>
      </c>
      <c r="D259" s="11" t="s">
        <v>5192</v>
      </c>
      <c r="E259" s="11">
        <v>1357</v>
      </c>
      <c r="F259" s="25">
        <v>2.5</v>
      </c>
      <c r="G259" s="14" t="s">
        <v>2557</v>
      </c>
      <c r="H259" s="161">
        <f t="shared" ref="H259:H322" si="4">DATE(2000+RIGHT(G259,2),MID(G259,4,2),LEFT(G259,2))</f>
        <v>38352</v>
      </c>
      <c r="I259" s="9" t="s">
        <v>2756</v>
      </c>
      <c r="J259" s="9"/>
      <c r="K259" s="9"/>
      <c r="L259" s="11" t="s">
        <v>0</v>
      </c>
      <c r="M259" s="252">
        <v>25</v>
      </c>
      <c r="N259" s="21">
        <v>2.2000000000000002</v>
      </c>
      <c r="O259" s="21">
        <v>1.6</v>
      </c>
      <c r="Q259" s="11" t="s">
        <v>4167</v>
      </c>
      <c r="R259" s="11"/>
      <c r="T259" s="21">
        <f>IF(Q259='Menu tendina'!A$5,0,IF(Q259='Menu tendina'!A$4,'5. Telecom euro'!O259/2,IF(Q259='Menu tendina'!A$3,'5. Telecom euro'!O259,IF(Q259='Menu tendina'!A$2,'5. Telecom euro'!N259,0))))</f>
        <v>2.2000000000000002</v>
      </c>
    </row>
    <row r="260" spans="1:20" x14ac:dyDescent="0.25">
      <c r="A260" s="9" t="s">
        <v>7621</v>
      </c>
      <c r="B260" s="9" t="s">
        <v>4984</v>
      </c>
      <c r="C260" s="11">
        <v>1753</v>
      </c>
      <c r="D260" s="11" t="s">
        <v>5194</v>
      </c>
      <c r="E260" s="11">
        <v>1363</v>
      </c>
      <c r="F260" s="25">
        <v>2.5</v>
      </c>
      <c r="G260" s="14" t="s">
        <v>2557</v>
      </c>
      <c r="H260" s="161">
        <f t="shared" si="4"/>
        <v>38352</v>
      </c>
      <c r="I260" s="9" t="s">
        <v>2757</v>
      </c>
      <c r="J260" s="9"/>
      <c r="K260" s="9"/>
      <c r="L260" s="11" t="s">
        <v>0</v>
      </c>
      <c r="M260" s="252">
        <v>25</v>
      </c>
      <c r="N260" s="21">
        <v>2.2000000000000002</v>
      </c>
      <c r="O260" s="21">
        <v>1.6</v>
      </c>
      <c r="Q260" s="11" t="s">
        <v>4167</v>
      </c>
      <c r="R260" s="11"/>
      <c r="T260" s="21">
        <f>IF(Q260='Menu tendina'!A$5,0,IF(Q260='Menu tendina'!A$4,'5. Telecom euro'!O260/2,IF(Q260='Menu tendina'!A$3,'5. Telecom euro'!O260,IF(Q260='Menu tendina'!A$2,'5. Telecom euro'!N260,0))))</f>
        <v>2.2000000000000002</v>
      </c>
    </row>
    <row r="261" spans="1:20" x14ac:dyDescent="0.25">
      <c r="A261" s="9" t="s">
        <v>7621</v>
      </c>
      <c r="B261" s="9" t="s">
        <v>4984</v>
      </c>
      <c r="C261" s="11">
        <v>1754</v>
      </c>
      <c r="D261" s="11" t="s">
        <v>5197</v>
      </c>
      <c r="E261" s="11">
        <v>1359</v>
      </c>
      <c r="F261" s="25">
        <v>2.5</v>
      </c>
      <c r="G261" s="14" t="s">
        <v>2557</v>
      </c>
      <c r="H261" s="161">
        <f t="shared" si="4"/>
        <v>38352</v>
      </c>
      <c r="I261" s="9" t="s">
        <v>2758</v>
      </c>
      <c r="J261" s="9"/>
      <c r="K261" s="9"/>
      <c r="L261" s="11" t="s">
        <v>0</v>
      </c>
      <c r="M261" s="252">
        <v>25</v>
      </c>
      <c r="N261" s="21">
        <v>2.2000000000000002</v>
      </c>
      <c r="O261" s="21">
        <v>1.6</v>
      </c>
      <c r="Q261" s="11" t="s">
        <v>4167</v>
      </c>
      <c r="R261" s="11"/>
      <c r="T261" s="21">
        <f>IF(Q261='Menu tendina'!A$5,0,IF(Q261='Menu tendina'!A$4,'5. Telecom euro'!O261/2,IF(Q261='Menu tendina'!A$3,'5. Telecom euro'!O261,IF(Q261='Menu tendina'!A$2,'5. Telecom euro'!N261,0))))</f>
        <v>2.2000000000000002</v>
      </c>
    </row>
    <row r="262" spans="1:20" x14ac:dyDescent="0.25">
      <c r="A262" s="9" t="s">
        <v>7621</v>
      </c>
      <c r="B262" s="9" t="s">
        <v>4984</v>
      </c>
      <c r="C262" s="11">
        <v>1755</v>
      </c>
      <c r="D262" s="11" t="s">
        <v>5195</v>
      </c>
      <c r="E262" s="11">
        <v>1360</v>
      </c>
      <c r="F262" s="25">
        <v>2.5</v>
      </c>
      <c r="G262" s="14" t="s">
        <v>2557</v>
      </c>
      <c r="H262" s="161">
        <f t="shared" si="4"/>
        <v>38352</v>
      </c>
      <c r="I262" s="9" t="s">
        <v>2759</v>
      </c>
      <c r="J262" s="9"/>
      <c r="K262" s="9"/>
      <c r="L262" s="11" t="s">
        <v>0</v>
      </c>
      <c r="M262" s="252">
        <v>25</v>
      </c>
      <c r="N262" s="21">
        <v>2.2000000000000002</v>
      </c>
      <c r="O262" s="21">
        <v>1.6</v>
      </c>
      <c r="Q262" s="11" t="s">
        <v>4167</v>
      </c>
      <c r="R262" s="11"/>
      <c r="T262" s="21">
        <f>IF(Q262='Menu tendina'!A$5,0,IF(Q262='Menu tendina'!A$4,'5. Telecom euro'!O262/2,IF(Q262='Menu tendina'!A$3,'5. Telecom euro'!O262,IF(Q262='Menu tendina'!A$2,'5. Telecom euro'!N262,0))))</f>
        <v>2.2000000000000002</v>
      </c>
    </row>
    <row r="263" spans="1:20" x14ac:dyDescent="0.25">
      <c r="A263" s="9" t="s">
        <v>7621</v>
      </c>
      <c r="B263" s="9" t="s">
        <v>4984</v>
      </c>
      <c r="C263" s="11">
        <v>1756</v>
      </c>
      <c r="D263" s="11" t="s">
        <v>5196</v>
      </c>
      <c r="E263" s="11">
        <v>1361</v>
      </c>
      <c r="F263" s="25">
        <v>2.5</v>
      </c>
      <c r="G263" s="14" t="s">
        <v>2557</v>
      </c>
      <c r="H263" s="161">
        <f t="shared" si="4"/>
        <v>38352</v>
      </c>
      <c r="I263" s="9" t="s">
        <v>2760</v>
      </c>
      <c r="J263" s="9"/>
      <c r="K263" s="9"/>
      <c r="L263" s="11" t="s">
        <v>0</v>
      </c>
      <c r="M263" s="252">
        <v>25</v>
      </c>
      <c r="N263" s="21">
        <v>2.2000000000000002</v>
      </c>
      <c r="O263" s="21">
        <v>1.6</v>
      </c>
      <c r="Q263" s="11" t="s">
        <v>4167</v>
      </c>
      <c r="R263" s="11"/>
      <c r="T263" s="21">
        <f>IF(Q263='Menu tendina'!A$5,0,IF(Q263='Menu tendina'!A$4,'5. Telecom euro'!O263/2,IF(Q263='Menu tendina'!A$3,'5. Telecom euro'!O263,IF(Q263='Menu tendina'!A$2,'5. Telecom euro'!N263,0))))</f>
        <v>2.2000000000000002</v>
      </c>
    </row>
    <row r="264" spans="1:20" x14ac:dyDescent="0.25">
      <c r="A264" s="9" t="s">
        <v>7621</v>
      </c>
      <c r="B264" s="9" t="s">
        <v>4984</v>
      </c>
      <c r="C264" s="11">
        <v>1757</v>
      </c>
      <c r="D264" s="11" t="s">
        <v>5198</v>
      </c>
      <c r="E264" s="11">
        <v>1362</v>
      </c>
      <c r="F264" s="25">
        <v>2.5</v>
      </c>
      <c r="G264" s="14" t="s">
        <v>2557</v>
      </c>
      <c r="H264" s="161">
        <f t="shared" si="4"/>
        <v>38352</v>
      </c>
      <c r="I264" s="9" t="s">
        <v>2761</v>
      </c>
      <c r="J264" s="9"/>
      <c r="K264" s="9"/>
      <c r="L264" s="11" t="s">
        <v>0</v>
      </c>
      <c r="M264" s="252">
        <v>25</v>
      </c>
      <c r="N264" s="21">
        <v>2.2000000000000002</v>
      </c>
      <c r="O264" s="21">
        <v>1.6</v>
      </c>
      <c r="Q264" s="11" t="s">
        <v>4167</v>
      </c>
      <c r="R264" s="11"/>
      <c r="T264" s="21">
        <f>IF(Q264='Menu tendina'!A$5,0,IF(Q264='Menu tendina'!A$4,'5. Telecom euro'!O264/2,IF(Q264='Menu tendina'!A$3,'5. Telecom euro'!O264,IF(Q264='Menu tendina'!A$2,'5. Telecom euro'!N264,0))))</f>
        <v>2.2000000000000002</v>
      </c>
    </row>
    <row r="265" spans="1:20" x14ac:dyDescent="0.25">
      <c r="A265" s="9" t="s">
        <v>7621</v>
      </c>
      <c r="B265" s="9" t="s">
        <v>4984</v>
      </c>
      <c r="C265" s="11">
        <v>1758</v>
      </c>
      <c r="D265" s="11" t="s">
        <v>5199</v>
      </c>
      <c r="E265" s="11">
        <v>1358</v>
      </c>
      <c r="F265" s="25">
        <v>2.5</v>
      </c>
      <c r="G265" s="14" t="s">
        <v>2557</v>
      </c>
      <c r="H265" s="161">
        <f t="shared" si="4"/>
        <v>38352</v>
      </c>
      <c r="I265" s="9" t="s">
        <v>2762</v>
      </c>
      <c r="J265" s="9"/>
      <c r="K265" s="9"/>
      <c r="L265" s="11" t="s">
        <v>0</v>
      </c>
      <c r="M265" s="252">
        <v>25</v>
      </c>
      <c r="N265" s="21">
        <v>2.2000000000000002</v>
      </c>
      <c r="O265" s="21">
        <v>1.6</v>
      </c>
      <c r="Q265" s="11" t="s">
        <v>4167</v>
      </c>
      <c r="R265" s="11"/>
      <c r="T265" s="21">
        <f>IF(Q265='Menu tendina'!A$5,0,IF(Q265='Menu tendina'!A$4,'5. Telecom euro'!O265/2,IF(Q265='Menu tendina'!A$3,'5. Telecom euro'!O265,IF(Q265='Menu tendina'!A$2,'5. Telecom euro'!N265,0))))</f>
        <v>2.2000000000000002</v>
      </c>
    </row>
    <row r="266" spans="1:20" x14ac:dyDescent="0.25">
      <c r="A266" s="9" t="s">
        <v>7621</v>
      </c>
      <c r="B266" s="9" t="s">
        <v>4984</v>
      </c>
      <c r="C266" s="11">
        <v>1759</v>
      </c>
      <c r="D266" s="11" t="s">
        <v>5200</v>
      </c>
      <c r="E266" s="11">
        <v>1364</v>
      </c>
      <c r="F266" s="25">
        <v>2.5</v>
      </c>
      <c r="G266" s="14" t="s">
        <v>2557</v>
      </c>
      <c r="H266" s="161">
        <f t="shared" si="4"/>
        <v>38352</v>
      </c>
      <c r="I266" s="9" t="s">
        <v>2763</v>
      </c>
      <c r="J266" s="9"/>
      <c r="K266" s="9"/>
      <c r="L266" s="11" t="s">
        <v>0</v>
      </c>
      <c r="M266" s="252">
        <v>25</v>
      </c>
      <c r="N266" s="21">
        <v>2.2000000000000002</v>
      </c>
      <c r="O266" s="21">
        <v>1.6</v>
      </c>
      <c r="Q266" s="11" t="s">
        <v>4167</v>
      </c>
      <c r="R266" s="11"/>
      <c r="T266" s="21">
        <f>IF(Q266='Menu tendina'!A$5,0,IF(Q266='Menu tendina'!A$4,'5. Telecom euro'!O266/2,IF(Q266='Menu tendina'!A$3,'5. Telecom euro'!O266,IF(Q266='Menu tendina'!A$2,'5. Telecom euro'!N266,0))))</f>
        <v>2.2000000000000002</v>
      </c>
    </row>
    <row r="267" spans="1:20" x14ac:dyDescent="0.25">
      <c r="A267" s="9" t="s">
        <v>7621</v>
      </c>
      <c r="B267" s="9" t="s">
        <v>4984</v>
      </c>
      <c r="C267" s="11">
        <v>1760</v>
      </c>
      <c r="D267" s="11" t="s">
        <v>5228</v>
      </c>
      <c r="E267" s="11">
        <v>1153</v>
      </c>
      <c r="F267" s="25">
        <v>5</v>
      </c>
      <c r="G267" s="14" t="s">
        <v>2557</v>
      </c>
      <c r="H267" s="161">
        <f t="shared" si="4"/>
        <v>38352</v>
      </c>
      <c r="I267" s="9" t="s">
        <v>5132</v>
      </c>
      <c r="J267" s="9"/>
      <c r="K267" s="9" t="s">
        <v>6111</v>
      </c>
      <c r="L267" s="11" t="s">
        <v>0</v>
      </c>
      <c r="M267" s="252">
        <v>1000</v>
      </c>
      <c r="N267" s="21">
        <v>1.6</v>
      </c>
      <c r="O267" s="21">
        <v>0.3</v>
      </c>
      <c r="Q267" s="11" t="s">
        <v>4167</v>
      </c>
      <c r="R267" s="11"/>
      <c r="T267" s="21">
        <f>IF(Q267='Menu tendina'!A$5,0,IF(Q267='Menu tendina'!A$4,'5. Telecom euro'!O267/2,IF(Q267='Menu tendina'!A$3,'5. Telecom euro'!O267,IF(Q267='Menu tendina'!A$2,'5. Telecom euro'!N267,0))))</f>
        <v>1.6</v>
      </c>
    </row>
    <row r="268" spans="1:20" x14ac:dyDescent="0.25">
      <c r="A268" s="9" t="s">
        <v>7621</v>
      </c>
      <c r="B268" s="9" t="s">
        <v>4984</v>
      </c>
      <c r="C268" s="11">
        <v>1761</v>
      </c>
      <c r="D268" s="11" t="s">
        <v>5227</v>
      </c>
      <c r="E268" s="11">
        <v>1158</v>
      </c>
      <c r="F268" s="25">
        <v>5</v>
      </c>
      <c r="G268" s="14" t="s">
        <v>2557</v>
      </c>
      <c r="H268" s="161">
        <f t="shared" si="4"/>
        <v>38352</v>
      </c>
      <c r="I268" s="9" t="s">
        <v>5130</v>
      </c>
      <c r="J268" s="9"/>
      <c r="K268" s="9" t="s">
        <v>6111</v>
      </c>
      <c r="L268" s="11" t="s">
        <v>0</v>
      </c>
      <c r="M268" s="252">
        <v>1000</v>
      </c>
      <c r="N268" s="21">
        <v>1.6</v>
      </c>
      <c r="O268" s="21">
        <v>0.3</v>
      </c>
      <c r="Q268" s="11" t="s">
        <v>4167</v>
      </c>
      <c r="R268" s="11"/>
      <c r="T268" s="21">
        <f>IF(Q268='Menu tendina'!A$5,0,IF(Q268='Menu tendina'!A$4,'5. Telecom euro'!O268/2,IF(Q268='Menu tendina'!A$3,'5. Telecom euro'!O268,IF(Q268='Menu tendina'!A$2,'5. Telecom euro'!N268,0))))</f>
        <v>1.6</v>
      </c>
    </row>
    <row r="269" spans="1:20" x14ac:dyDescent="0.25">
      <c r="A269" s="9" t="s">
        <v>7621</v>
      </c>
      <c r="B269" s="9" t="s">
        <v>4984</v>
      </c>
      <c r="C269" s="11">
        <v>1762</v>
      </c>
      <c r="D269" s="11" t="s">
        <v>5226</v>
      </c>
      <c r="E269" s="11">
        <v>1163</v>
      </c>
      <c r="F269" s="25">
        <v>5</v>
      </c>
      <c r="G269" s="14" t="s">
        <v>2557</v>
      </c>
      <c r="H269" s="161">
        <f t="shared" si="4"/>
        <v>38352</v>
      </c>
      <c r="I269" s="9" t="s">
        <v>5128</v>
      </c>
      <c r="J269" s="9"/>
      <c r="K269" s="9" t="s">
        <v>6111</v>
      </c>
      <c r="L269" s="11" t="s">
        <v>0</v>
      </c>
      <c r="M269" s="252">
        <v>1000</v>
      </c>
      <c r="N269" s="21">
        <v>1.6</v>
      </c>
      <c r="O269" s="21">
        <v>0.3</v>
      </c>
      <c r="Q269" s="11" t="s">
        <v>4167</v>
      </c>
      <c r="R269" s="11"/>
      <c r="T269" s="21">
        <f>IF(Q269='Menu tendina'!A$5,0,IF(Q269='Menu tendina'!A$4,'5. Telecom euro'!O269/2,IF(Q269='Menu tendina'!A$3,'5. Telecom euro'!O269,IF(Q269='Menu tendina'!A$2,'5. Telecom euro'!N269,0))))</f>
        <v>1.6</v>
      </c>
    </row>
    <row r="270" spans="1:20" x14ac:dyDescent="0.25">
      <c r="A270" s="9" t="s">
        <v>7621</v>
      </c>
      <c r="B270" s="9" t="s">
        <v>4984</v>
      </c>
      <c r="C270" s="11">
        <v>1763</v>
      </c>
      <c r="D270" s="11" t="s">
        <v>5229</v>
      </c>
      <c r="E270" s="11">
        <v>1168</v>
      </c>
      <c r="F270" s="25">
        <v>5</v>
      </c>
      <c r="G270" s="14" t="s">
        <v>2557</v>
      </c>
      <c r="H270" s="161">
        <f t="shared" si="4"/>
        <v>38352</v>
      </c>
      <c r="I270" s="9" t="s">
        <v>5134</v>
      </c>
      <c r="J270" s="9"/>
      <c r="K270" s="9" t="s">
        <v>6111</v>
      </c>
      <c r="L270" s="11" t="s">
        <v>0</v>
      </c>
      <c r="M270" s="252">
        <v>1000</v>
      </c>
      <c r="N270" s="21">
        <v>1.6</v>
      </c>
      <c r="O270" s="21">
        <v>0.3</v>
      </c>
      <c r="Q270" s="11" t="s">
        <v>4167</v>
      </c>
      <c r="R270" s="11"/>
      <c r="T270" s="21">
        <f>IF(Q270='Menu tendina'!A$5,0,IF(Q270='Menu tendina'!A$4,'5. Telecom euro'!O270/2,IF(Q270='Menu tendina'!A$3,'5. Telecom euro'!O270,IF(Q270='Menu tendina'!A$2,'5. Telecom euro'!N270,0))))</f>
        <v>1.6</v>
      </c>
    </row>
    <row r="271" spans="1:20" x14ac:dyDescent="0.25">
      <c r="A271" s="9" t="s">
        <v>7621</v>
      </c>
      <c r="B271" s="9" t="s">
        <v>4984</v>
      </c>
      <c r="C271" s="11">
        <v>1764</v>
      </c>
      <c r="D271" s="11" t="s">
        <v>5232</v>
      </c>
      <c r="E271" s="11">
        <v>1154</v>
      </c>
      <c r="F271" s="25">
        <v>5</v>
      </c>
      <c r="G271" s="14" t="s">
        <v>2557</v>
      </c>
      <c r="H271" s="161">
        <f t="shared" si="4"/>
        <v>38352</v>
      </c>
      <c r="I271" s="9" t="s">
        <v>5132</v>
      </c>
      <c r="J271" s="9"/>
      <c r="K271" s="9" t="s">
        <v>6108</v>
      </c>
      <c r="L271" s="11" t="s">
        <v>0</v>
      </c>
      <c r="M271" s="252">
        <v>305</v>
      </c>
      <c r="N271" s="21">
        <v>3.5</v>
      </c>
      <c r="O271" s="21">
        <v>0.6</v>
      </c>
      <c r="Q271" s="11" t="s">
        <v>4167</v>
      </c>
      <c r="R271" s="11"/>
      <c r="T271" s="21">
        <f>IF(Q271='Menu tendina'!A$5,0,IF(Q271='Menu tendina'!A$4,'5. Telecom euro'!O271/2,IF(Q271='Menu tendina'!A$3,'5. Telecom euro'!O271,IF(Q271='Menu tendina'!A$2,'5. Telecom euro'!N271,0))))</f>
        <v>3.5</v>
      </c>
    </row>
    <row r="272" spans="1:20" x14ac:dyDescent="0.25">
      <c r="A272" s="9" t="s">
        <v>7621</v>
      </c>
      <c r="B272" s="9" t="s">
        <v>4984</v>
      </c>
      <c r="C272" s="11">
        <v>1765</v>
      </c>
      <c r="D272" s="11" t="s">
        <v>5231</v>
      </c>
      <c r="E272" s="11">
        <v>1159</v>
      </c>
      <c r="F272" s="25">
        <v>5</v>
      </c>
      <c r="G272" s="14" t="s">
        <v>2557</v>
      </c>
      <c r="H272" s="161">
        <f t="shared" si="4"/>
        <v>38352</v>
      </c>
      <c r="I272" s="9" t="s">
        <v>5130</v>
      </c>
      <c r="J272" s="9"/>
      <c r="K272" s="9" t="s">
        <v>6108</v>
      </c>
      <c r="L272" s="11" t="s">
        <v>0</v>
      </c>
      <c r="M272" s="252">
        <v>305</v>
      </c>
      <c r="N272" s="21">
        <v>3.5</v>
      </c>
      <c r="O272" s="21">
        <v>0.6</v>
      </c>
      <c r="Q272" s="11" t="s">
        <v>4167</v>
      </c>
      <c r="R272" s="11"/>
      <c r="T272" s="21">
        <f>IF(Q272='Menu tendina'!A$5,0,IF(Q272='Menu tendina'!A$4,'5. Telecom euro'!O272/2,IF(Q272='Menu tendina'!A$3,'5. Telecom euro'!O272,IF(Q272='Menu tendina'!A$2,'5. Telecom euro'!N272,0))))</f>
        <v>3.5</v>
      </c>
    </row>
    <row r="273" spans="1:20" x14ac:dyDescent="0.25">
      <c r="A273" s="9" t="s">
        <v>7621</v>
      </c>
      <c r="B273" s="9" t="s">
        <v>4984</v>
      </c>
      <c r="C273" s="11">
        <v>1766</v>
      </c>
      <c r="D273" s="11" t="s">
        <v>5230</v>
      </c>
      <c r="E273" s="11">
        <v>1164</v>
      </c>
      <c r="F273" s="25">
        <v>5</v>
      </c>
      <c r="G273" s="14" t="s">
        <v>2557</v>
      </c>
      <c r="H273" s="161">
        <f t="shared" si="4"/>
        <v>38352</v>
      </c>
      <c r="I273" s="9" t="s">
        <v>5128</v>
      </c>
      <c r="J273" s="9"/>
      <c r="K273" s="9" t="s">
        <v>6108</v>
      </c>
      <c r="L273" s="11" t="s">
        <v>0</v>
      </c>
      <c r="M273" s="252">
        <v>305</v>
      </c>
      <c r="N273" s="21">
        <v>3.5</v>
      </c>
      <c r="O273" s="21">
        <v>0.6</v>
      </c>
      <c r="Q273" s="11" t="s">
        <v>4167</v>
      </c>
      <c r="R273" s="11"/>
      <c r="T273" s="21">
        <f>IF(Q273='Menu tendina'!A$5,0,IF(Q273='Menu tendina'!A$4,'5. Telecom euro'!O273/2,IF(Q273='Menu tendina'!A$3,'5. Telecom euro'!O273,IF(Q273='Menu tendina'!A$2,'5. Telecom euro'!N273,0))))</f>
        <v>3.5</v>
      </c>
    </row>
    <row r="274" spans="1:20" x14ac:dyDescent="0.25">
      <c r="A274" s="9" t="s">
        <v>7621</v>
      </c>
      <c r="B274" s="9" t="s">
        <v>4984</v>
      </c>
      <c r="C274" s="11">
        <v>1767</v>
      </c>
      <c r="D274" s="11" t="s">
        <v>5233</v>
      </c>
      <c r="E274" s="11">
        <v>1169</v>
      </c>
      <c r="F274" s="25">
        <v>5</v>
      </c>
      <c r="G274" s="14" t="s">
        <v>2557</v>
      </c>
      <c r="H274" s="161">
        <f t="shared" si="4"/>
        <v>38352</v>
      </c>
      <c r="I274" s="9" t="s">
        <v>5134</v>
      </c>
      <c r="J274" s="9"/>
      <c r="K274" s="9" t="s">
        <v>6108</v>
      </c>
      <c r="L274" s="11" t="s">
        <v>0</v>
      </c>
      <c r="M274" s="252">
        <v>305</v>
      </c>
      <c r="N274" s="21">
        <v>3.5</v>
      </c>
      <c r="O274" s="21">
        <v>0.6</v>
      </c>
      <c r="Q274" s="11" t="s">
        <v>4167</v>
      </c>
      <c r="R274" s="11"/>
      <c r="T274" s="21">
        <f>IF(Q274='Menu tendina'!A$5,0,IF(Q274='Menu tendina'!A$4,'5. Telecom euro'!O274/2,IF(Q274='Menu tendina'!A$3,'5. Telecom euro'!O274,IF(Q274='Menu tendina'!A$2,'5. Telecom euro'!N274,0))))</f>
        <v>3.5</v>
      </c>
    </row>
    <row r="275" spans="1:20" x14ac:dyDescent="0.25">
      <c r="A275" s="9" t="s">
        <v>7621</v>
      </c>
      <c r="B275" s="9" t="s">
        <v>4984</v>
      </c>
      <c r="C275" s="11">
        <v>1768</v>
      </c>
      <c r="D275" s="11" t="s">
        <v>5275</v>
      </c>
      <c r="E275" s="11">
        <v>1377</v>
      </c>
      <c r="F275" s="25">
        <v>3</v>
      </c>
      <c r="G275" s="14" t="s">
        <v>2557</v>
      </c>
      <c r="H275" s="161">
        <f t="shared" si="4"/>
        <v>38352</v>
      </c>
      <c r="I275" s="9" t="s">
        <v>2764</v>
      </c>
      <c r="J275" s="9"/>
      <c r="K275" s="9"/>
      <c r="L275" s="11" t="s">
        <v>0</v>
      </c>
      <c r="M275" s="252">
        <v>115</v>
      </c>
      <c r="N275" s="21">
        <v>1.8</v>
      </c>
      <c r="O275" s="21">
        <v>0.9</v>
      </c>
      <c r="Q275" s="11" t="s">
        <v>4167</v>
      </c>
      <c r="R275" s="11"/>
      <c r="T275" s="21">
        <f>IF(Q275='Menu tendina'!A$5,0,IF(Q275='Menu tendina'!A$4,'5. Telecom euro'!O275/2,IF(Q275='Menu tendina'!A$3,'5. Telecom euro'!O275,IF(Q275='Menu tendina'!A$2,'5. Telecom euro'!N275,0))))</f>
        <v>1.8</v>
      </c>
    </row>
    <row r="276" spans="1:20" x14ac:dyDescent="0.25">
      <c r="A276" s="9" t="s">
        <v>7621</v>
      </c>
      <c r="B276" s="9" t="s">
        <v>4984</v>
      </c>
      <c r="C276" s="11">
        <v>1769</v>
      </c>
      <c r="D276" s="11" t="s">
        <v>5271</v>
      </c>
      <c r="E276" s="11">
        <v>1378</v>
      </c>
      <c r="F276" s="25">
        <v>3</v>
      </c>
      <c r="G276" s="14" t="s">
        <v>2557</v>
      </c>
      <c r="H276" s="161">
        <f t="shared" si="4"/>
        <v>38352</v>
      </c>
      <c r="I276" s="9" t="s">
        <v>2765</v>
      </c>
      <c r="J276" s="9"/>
      <c r="K276" s="9"/>
      <c r="L276" s="11" t="s">
        <v>0</v>
      </c>
      <c r="M276" s="252">
        <v>115</v>
      </c>
      <c r="N276" s="21">
        <v>1.8</v>
      </c>
      <c r="O276" s="21">
        <v>0.9</v>
      </c>
      <c r="Q276" s="11" t="s">
        <v>4167</v>
      </c>
      <c r="R276" s="11"/>
      <c r="T276" s="21">
        <f>IF(Q276='Menu tendina'!A$5,0,IF(Q276='Menu tendina'!A$4,'5. Telecom euro'!O276/2,IF(Q276='Menu tendina'!A$3,'5. Telecom euro'!O276,IF(Q276='Menu tendina'!A$2,'5. Telecom euro'!N276,0))))</f>
        <v>1.8</v>
      </c>
    </row>
    <row r="277" spans="1:20" x14ac:dyDescent="0.25">
      <c r="A277" s="9" t="s">
        <v>7621</v>
      </c>
      <c r="B277" s="9" t="s">
        <v>4984</v>
      </c>
      <c r="C277" s="11">
        <v>1770</v>
      </c>
      <c r="D277" s="11" t="s">
        <v>5268</v>
      </c>
      <c r="E277" s="11">
        <v>1367</v>
      </c>
      <c r="F277" s="25">
        <v>5</v>
      </c>
      <c r="G277" s="14" t="s">
        <v>2557</v>
      </c>
      <c r="H277" s="161">
        <f t="shared" si="4"/>
        <v>38352</v>
      </c>
      <c r="I277" s="9" t="s">
        <v>2766</v>
      </c>
      <c r="J277" s="9"/>
      <c r="K277" s="9"/>
      <c r="L277" s="11" t="s">
        <v>0</v>
      </c>
      <c r="M277" s="252">
        <v>115</v>
      </c>
      <c r="N277" s="21">
        <v>1.8</v>
      </c>
      <c r="O277" s="21">
        <v>0.9</v>
      </c>
      <c r="Q277" s="11" t="s">
        <v>4167</v>
      </c>
      <c r="R277" s="11"/>
      <c r="T277" s="21">
        <f>IF(Q277='Menu tendina'!A$5,0,IF(Q277='Menu tendina'!A$4,'5. Telecom euro'!O277/2,IF(Q277='Menu tendina'!A$3,'5. Telecom euro'!O277,IF(Q277='Menu tendina'!A$2,'5. Telecom euro'!N277,0))))</f>
        <v>1.8</v>
      </c>
    </row>
    <row r="278" spans="1:20" x14ac:dyDescent="0.25">
      <c r="A278" s="9" t="s">
        <v>7621</v>
      </c>
      <c r="B278" s="9" t="s">
        <v>4984</v>
      </c>
      <c r="C278" s="11">
        <v>1771</v>
      </c>
      <c r="D278" s="11" t="s">
        <v>5246</v>
      </c>
      <c r="E278" s="11">
        <v>1368</v>
      </c>
      <c r="F278" s="25">
        <v>3</v>
      </c>
      <c r="G278" s="14" t="s">
        <v>2557</v>
      </c>
      <c r="H278" s="161">
        <f t="shared" si="4"/>
        <v>38352</v>
      </c>
      <c r="I278" s="9" t="s">
        <v>2767</v>
      </c>
      <c r="J278" s="9"/>
      <c r="K278" s="9"/>
      <c r="L278" s="11" t="s">
        <v>0</v>
      </c>
      <c r="M278" s="252">
        <v>310</v>
      </c>
      <c r="N278" s="21">
        <v>1.8</v>
      </c>
      <c r="O278" s="21">
        <v>0.6</v>
      </c>
      <c r="Q278" s="11" t="s">
        <v>4167</v>
      </c>
      <c r="R278" s="11"/>
      <c r="T278" s="21">
        <f>IF(Q278='Menu tendina'!A$5,0,IF(Q278='Menu tendina'!A$4,'5. Telecom euro'!O278/2,IF(Q278='Menu tendina'!A$3,'5. Telecom euro'!O278,IF(Q278='Menu tendina'!A$2,'5. Telecom euro'!N278,0))))</f>
        <v>1.8</v>
      </c>
    </row>
    <row r="279" spans="1:20" x14ac:dyDescent="0.25">
      <c r="A279" s="9" t="s">
        <v>7621</v>
      </c>
      <c r="B279" s="9" t="s">
        <v>4984</v>
      </c>
      <c r="C279" s="11">
        <v>1772</v>
      </c>
      <c r="D279" s="11" t="s">
        <v>5247</v>
      </c>
      <c r="E279" s="11">
        <v>1369</v>
      </c>
      <c r="F279" s="25">
        <v>3</v>
      </c>
      <c r="G279" s="14" t="s">
        <v>2557</v>
      </c>
      <c r="H279" s="161">
        <f t="shared" si="4"/>
        <v>38352</v>
      </c>
      <c r="I279" s="9" t="s">
        <v>2768</v>
      </c>
      <c r="J279" s="9"/>
      <c r="K279" s="9"/>
      <c r="L279" s="11" t="s">
        <v>0</v>
      </c>
      <c r="M279" s="252">
        <v>165</v>
      </c>
      <c r="N279" s="21">
        <v>1.8</v>
      </c>
      <c r="O279" s="21">
        <v>0.6</v>
      </c>
      <c r="Q279" s="11" t="s">
        <v>4167</v>
      </c>
      <c r="R279" s="11"/>
      <c r="T279" s="21">
        <f>IF(Q279='Menu tendina'!A$5,0,IF(Q279='Menu tendina'!A$4,'5. Telecom euro'!O279/2,IF(Q279='Menu tendina'!A$3,'5. Telecom euro'!O279,IF(Q279='Menu tendina'!A$2,'5. Telecom euro'!N279,0))))</f>
        <v>1.8</v>
      </c>
    </row>
    <row r="280" spans="1:20" x14ac:dyDescent="0.25">
      <c r="A280" s="9" t="s">
        <v>7621</v>
      </c>
      <c r="B280" s="9" t="s">
        <v>4984</v>
      </c>
      <c r="C280" s="11">
        <v>1773</v>
      </c>
      <c r="D280" s="11" t="s">
        <v>5248</v>
      </c>
      <c r="E280" s="11">
        <v>1370</v>
      </c>
      <c r="F280" s="25">
        <v>3</v>
      </c>
      <c r="G280" s="14" t="s">
        <v>2557</v>
      </c>
      <c r="H280" s="161">
        <f t="shared" si="4"/>
        <v>38352</v>
      </c>
      <c r="I280" s="9" t="s">
        <v>2770</v>
      </c>
      <c r="J280" s="9"/>
      <c r="K280" s="9"/>
      <c r="L280" s="11" t="s">
        <v>0</v>
      </c>
      <c r="M280" s="252">
        <v>115</v>
      </c>
      <c r="N280" s="21">
        <v>1.8</v>
      </c>
      <c r="O280" s="21">
        <v>0.9</v>
      </c>
      <c r="Q280" s="11" t="s">
        <v>4167</v>
      </c>
      <c r="R280" s="11"/>
      <c r="T280" s="21">
        <f>IF(Q280='Menu tendina'!A$5,0,IF(Q280='Menu tendina'!A$4,'5. Telecom euro'!O280/2,IF(Q280='Menu tendina'!A$3,'5. Telecom euro'!O280,IF(Q280='Menu tendina'!A$2,'5. Telecom euro'!N280,0))))</f>
        <v>1.8</v>
      </c>
    </row>
    <row r="281" spans="1:20" x14ac:dyDescent="0.25">
      <c r="A281" s="9" t="s">
        <v>7621</v>
      </c>
      <c r="B281" s="9" t="s">
        <v>4984</v>
      </c>
      <c r="C281" s="11">
        <v>1774</v>
      </c>
      <c r="D281" s="11" t="s">
        <v>5270</v>
      </c>
      <c r="E281" s="11">
        <v>1371</v>
      </c>
      <c r="F281" s="25">
        <v>5</v>
      </c>
      <c r="G281" s="14" t="s">
        <v>2557</v>
      </c>
      <c r="H281" s="161">
        <f t="shared" si="4"/>
        <v>38352</v>
      </c>
      <c r="I281" s="9" t="s">
        <v>2771</v>
      </c>
      <c r="J281" s="9"/>
      <c r="K281" s="9"/>
      <c r="L281" s="11" t="s">
        <v>0</v>
      </c>
      <c r="M281" s="252">
        <v>115</v>
      </c>
      <c r="N281" s="21">
        <v>1.8</v>
      </c>
      <c r="O281" s="21">
        <v>0.9</v>
      </c>
      <c r="Q281" s="11" t="s">
        <v>4167</v>
      </c>
      <c r="R281" s="11"/>
      <c r="T281" s="21">
        <f>IF(Q281='Menu tendina'!A$5,0,IF(Q281='Menu tendina'!A$4,'5. Telecom euro'!O281/2,IF(Q281='Menu tendina'!A$3,'5. Telecom euro'!O281,IF(Q281='Menu tendina'!A$2,'5. Telecom euro'!N281,0))))</f>
        <v>1.8</v>
      </c>
    </row>
    <row r="282" spans="1:20" x14ac:dyDescent="0.25">
      <c r="A282" s="9" t="s">
        <v>7621</v>
      </c>
      <c r="B282" s="9" t="s">
        <v>4984</v>
      </c>
      <c r="C282" s="11">
        <v>1775</v>
      </c>
      <c r="D282" s="11" t="s">
        <v>5249</v>
      </c>
      <c r="E282" s="11">
        <v>1372</v>
      </c>
      <c r="F282" s="25">
        <v>3</v>
      </c>
      <c r="G282" s="14" t="s">
        <v>2557</v>
      </c>
      <c r="H282" s="161">
        <f t="shared" si="4"/>
        <v>38352</v>
      </c>
      <c r="I282" s="9" t="s">
        <v>2772</v>
      </c>
      <c r="J282" s="9"/>
      <c r="K282" s="9"/>
      <c r="L282" s="11" t="s">
        <v>0</v>
      </c>
      <c r="M282" s="252">
        <v>115</v>
      </c>
      <c r="N282" s="21">
        <v>18</v>
      </c>
      <c r="O282" s="21">
        <v>10</v>
      </c>
      <c r="Q282" s="11" t="s">
        <v>4167</v>
      </c>
      <c r="R282" s="11"/>
      <c r="T282" s="21">
        <f>IF(Q282='Menu tendina'!A$5,0,IF(Q282='Menu tendina'!A$4,'5. Telecom euro'!O282/2,IF(Q282='Menu tendina'!A$3,'5. Telecom euro'!O282,IF(Q282='Menu tendina'!A$2,'5. Telecom euro'!N282,0))))</f>
        <v>18</v>
      </c>
    </row>
    <row r="283" spans="1:20" x14ac:dyDescent="0.25">
      <c r="A283" s="9" t="s">
        <v>7621</v>
      </c>
      <c r="B283" s="9" t="s">
        <v>4984</v>
      </c>
      <c r="C283" s="11">
        <v>1776</v>
      </c>
      <c r="D283" s="11" t="s">
        <v>5242</v>
      </c>
      <c r="E283" s="11">
        <v>1373</v>
      </c>
      <c r="F283" s="25">
        <v>5</v>
      </c>
      <c r="G283" s="14" t="s">
        <v>2557</v>
      </c>
      <c r="H283" s="161">
        <f t="shared" si="4"/>
        <v>38352</v>
      </c>
      <c r="I283" s="9" t="s">
        <v>2773</v>
      </c>
      <c r="J283" s="9"/>
      <c r="K283" s="9"/>
      <c r="L283" s="11" t="s">
        <v>0</v>
      </c>
      <c r="M283" s="252">
        <v>310</v>
      </c>
      <c r="N283" s="21">
        <v>1.6</v>
      </c>
      <c r="O283" s="21">
        <v>0.6</v>
      </c>
      <c r="Q283" s="11" t="s">
        <v>4167</v>
      </c>
      <c r="R283" s="11"/>
      <c r="T283" s="21">
        <f>IF(Q283='Menu tendina'!A$5,0,IF(Q283='Menu tendina'!A$4,'5. Telecom euro'!O283/2,IF(Q283='Menu tendina'!A$3,'5. Telecom euro'!O283,IF(Q283='Menu tendina'!A$2,'5. Telecom euro'!N283,0))))</f>
        <v>1.6</v>
      </c>
    </row>
    <row r="284" spans="1:20" x14ac:dyDescent="0.25">
      <c r="A284" s="9" t="s">
        <v>7621</v>
      </c>
      <c r="B284" s="9" t="s">
        <v>4984</v>
      </c>
      <c r="C284" s="11">
        <v>1777</v>
      </c>
      <c r="D284" s="11" t="s">
        <v>5243</v>
      </c>
      <c r="E284" s="11">
        <v>1374</v>
      </c>
      <c r="F284" s="25">
        <v>3</v>
      </c>
      <c r="G284" s="14" t="s">
        <v>2557</v>
      </c>
      <c r="H284" s="161">
        <f t="shared" si="4"/>
        <v>38352</v>
      </c>
      <c r="I284" s="9" t="s">
        <v>2774</v>
      </c>
      <c r="J284" s="9"/>
      <c r="K284" s="9"/>
      <c r="L284" s="11" t="s">
        <v>0</v>
      </c>
      <c r="M284" s="252">
        <v>110</v>
      </c>
      <c r="N284" s="21">
        <v>1.8</v>
      </c>
      <c r="O284" s="21">
        <v>0.9</v>
      </c>
      <c r="Q284" s="11" t="s">
        <v>4167</v>
      </c>
      <c r="R284" s="11"/>
      <c r="T284" s="21">
        <f>IF(Q284='Menu tendina'!A$5,0,IF(Q284='Menu tendina'!A$4,'5. Telecom euro'!O284/2,IF(Q284='Menu tendina'!A$3,'5. Telecom euro'!O284,IF(Q284='Menu tendina'!A$2,'5. Telecom euro'!N284,0))))</f>
        <v>1.8</v>
      </c>
    </row>
    <row r="285" spans="1:20" x14ac:dyDescent="0.25">
      <c r="A285" s="9" t="s">
        <v>7621</v>
      </c>
      <c r="B285" s="9" t="s">
        <v>4984</v>
      </c>
      <c r="C285" s="11">
        <v>1778</v>
      </c>
      <c r="D285" s="11" t="s">
        <v>5263</v>
      </c>
      <c r="E285" s="11">
        <v>1375</v>
      </c>
      <c r="F285" s="25">
        <v>3</v>
      </c>
      <c r="G285" s="14" t="s">
        <v>2682</v>
      </c>
      <c r="H285" s="161">
        <f t="shared" si="4"/>
        <v>38533</v>
      </c>
      <c r="I285" s="9" t="s">
        <v>2775</v>
      </c>
      <c r="J285" s="9"/>
      <c r="K285" s="9"/>
      <c r="L285" s="11" t="s">
        <v>0</v>
      </c>
      <c r="M285" s="252">
        <v>20</v>
      </c>
      <c r="N285" s="21">
        <v>2</v>
      </c>
      <c r="O285" s="21">
        <v>1.5</v>
      </c>
      <c r="Q285" s="11" t="s">
        <v>4167</v>
      </c>
      <c r="R285" s="11"/>
      <c r="T285" s="21">
        <f>IF(Q285='Menu tendina'!A$5,0,IF(Q285='Menu tendina'!A$4,'5. Telecom euro'!O285/2,IF(Q285='Menu tendina'!A$3,'5. Telecom euro'!O285,IF(Q285='Menu tendina'!A$2,'5. Telecom euro'!N285,0))))</f>
        <v>2</v>
      </c>
    </row>
    <row r="286" spans="1:20" x14ac:dyDescent="0.25">
      <c r="A286" s="9" t="s">
        <v>7621</v>
      </c>
      <c r="B286" s="9" t="s">
        <v>4984</v>
      </c>
      <c r="C286" s="11">
        <v>1779</v>
      </c>
      <c r="D286" s="11" t="s">
        <v>5244</v>
      </c>
      <c r="E286" s="11">
        <v>1379</v>
      </c>
      <c r="F286" s="25">
        <v>3</v>
      </c>
      <c r="G286" s="14" t="s">
        <v>2557</v>
      </c>
      <c r="H286" s="161">
        <f t="shared" si="4"/>
        <v>38352</v>
      </c>
      <c r="I286" s="9" t="s">
        <v>2776</v>
      </c>
      <c r="J286" s="9"/>
      <c r="K286" s="9"/>
      <c r="L286" s="11" t="s">
        <v>0</v>
      </c>
      <c r="M286" s="252">
        <v>115</v>
      </c>
      <c r="N286" s="21">
        <v>1.8</v>
      </c>
      <c r="O286" s="21">
        <v>0.9</v>
      </c>
      <c r="Q286" s="11" t="s">
        <v>4167</v>
      </c>
      <c r="R286" s="11"/>
      <c r="T286" s="21">
        <f>IF(Q286='Menu tendina'!A$5,0,IF(Q286='Menu tendina'!A$4,'5. Telecom euro'!O286/2,IF(Q286='Menu tendina'!A$3,'5. Telecom euro'!O286,IF(Q286='Menu tendina'!A$2,'5. Telecom euro'!N286,0))))</f>
        <v>1.8</v>
      </c>
    </row>
    <row r="287" spans="1:20" x14ac:dyDescent="0.25">
      <c r="A287" s="9" t="s">
        <v>7621</v>
      </c>
      <c r="B287" s="9" t="s">
        <v>4984</v>
      </c>
      <c r="C287" s="11">
        <v>1780</v>
      </c>
      <c r="D287" s="11" t="s">
        <v>5250</v>
      </c>
      <c r="E287" s="11">
        <v>1376</v>
      </c>
      <c r="F287" s="25">
        <v>3</v>
      </c>
      <c r="G287" s="14" t="s">
        <v>2557</v>
      </c>
      <c r="H287" s="161">
        <f t="shared" si="4"/>
        <v>38352</v>
      </c>
      <c r="I287" s="9" t="s">
        <v>2777</v>
      </c>
      <c r="J287" s="9"/>
      <c r="K287" s="9"/>
      <c r="L287" s="11" t="s">
        <v>0</v>
      </c>
      <c r="M287" s="252">
        <v>310</v>
      </c>
      <c r="N287" s="21">
        <v>1.6</v>
      </c>
      <c r="O287" s="21">
        <v>0.6</v>
      </c>
      <c r="Q287" s="11" t="s">
        <v>4167</v>
      </c>
      <c r="R287" s="11"/>
      <c r="T287" s="21">
        <f>IF(Q287='Menu tendina'!A$5,0,IF(Q287='Menu tendina'!A$4,'5. Telecom euro'!O287/2,IF(Q287='Menu tendina'!A$3,'5. Telecom euro'!O287,IF(Q287='Menu tendina'!A$2,'5. Telecom euro'!N287,0))))</f>
        <v>1.6</v>
      </c>
    </row>
    <row r="288" spans="1:20" x14ac:dyDescent="0.25">
      <c r="A288" s="9" t="s">
        <v>7621</v>
      </c>
      <c r="B288" s="9" t="s">
        <v>4984</v>
      </c>
      <c r="C288" s="11">
        <v>1781</v>
      </c>
      <c r="D288" s="11" t="s">
        <v>5267</v>
      </c>
      <c r="E288" s="11">
        <v>1380</v>
      </c>
      <c r="F288" s="25">
        <v>3</v>
      </c>
      <c r="G288" s="14" t="s">
        <v>2557</v>
      </c>
      <c r="H288" s="161">
        <f t="shared" si="4"/>
        <v>38352</v>
      </c>
      <c r="I288" s="9" t="s">
        <v>2778</v>
      </c>
      <c r="J288" s="9"/>
      <c r="K288" s="9"/>
      <c r="L288" s="11" t="s">
        <v>0</v>
      </c>
      <c r="M288" s="252">
        <v>70</v>
      </c>
      <c r="N288" s="21">
        <v>2</v>
      </c>
      <c r="O288" s="21">
        <v>1.5</v>
      </c>
      <c r="Q288" s="11" t="s">
        <v>4167</v>
      </c>
      <c r="R288" s="11"/>
      <c r="T288" s="21">
        <f>IF(Q288='Menu tendina'!A$5,0,IF(Q288='Menu tendina'!A$4,'5. Telecom euro'!O288/2,IF(Q288='Menu tendina'!A$3,'5. Telecom euro'!O288,IF(Q288='Menu tendina'!A$2,'5. Telecom euro'!N288,0))))</f>
        <v>2</v>
      </c>
    </row>
    <row r="289" spans="1:20" x14ac:dyDescent="0.25">
      <c r="A289" s="9" t="s">
        <v>7621</v>
      </c>
      <c r="B289" s="9" t="s">
        <v>4984</v>
      </c>
      <c r="C289" s="11">
        <v>1782</v>
      </c>
      <c r="D289" s="11" t="s">
        <v>5256</v>
      </c>
      <c r="E289" s="11">
        <v>1381</v>
      </c>
      <c r="F289" s="25">
        <v>3</v>
      </c>
      <c r="G289" s="14" t="s">
        <v>2557</v>
      </c>
      <c r="H289" s="161">
        <f t="shared" si="4"/>
        <v>38352</v>
      </c>
      <c r="I289" s="9" t="s">
        <v>2779</v>
      </c>
      <c r="J289" s="9"/>
      <c r="K289" s="9"/>
      <c r="L289" s="11" t="s">
        <v>0</v>
      </c>
      <c r="M289" s="252">
        <v>120</v>
      </c>
      <c r="N289" s="21">
        <v>1.8</v>
      </c>
      <c r="O289" s="21">
        <v>0.9</v>
      </c>
      <c r="Q289" s="11" t="s">
        <v>4167</v>
      </c>
      <c r="R289" s="11"/>
      <c r="T289" s="21">
        <f>IF(Q289='Menu tendina'!A$5,0,IF(Q289='Menu tendina'!A$4,'5. Telecom euro'!O289/2,IF(Q289='Menu tendina'!A$3,'5. Telecom euro'!O289,IF(Q289='Menu tendina'!A$2,'5. Telecom euro'!N289,0))))</f>
        <v>1.8</v>
      </c>
    </row>
    <row r="290" spans="1:20" x14ac:dyDescent="0.25">
      <c r="A290" s="9" t="s">
        <v>7621</v>
      </c>
      <c r="B290" s="9" t="s">
        <v>4984</v>
      </c>
      <c r="C290" s="11">
        <v>1783</v>
      </c>
      <c r="D290" s="11" t="s">
        <v>5266</v>
      </c>
      <c r="E290" s="11">
        <v>1382</v>
      </c>
      <c r="F290" s="25">
        <v>3</v>
      </c>
      <c r="G290" s="14" t="s">
        <v>2557</v>
      </c>
      <c r="H290" s="161">
        <f t="shared" si="4"/>
        <v>38352</v>
      </c>
      <c r="I290" s="9" t="s">
        <v>2780</v>
      </c>
      <c r="J290" s="9"/>
      <c r="K290" s="9"/>
      <c r="L290" s="11" t="s">
        <v>0</v>
      </c>
      <c r="M290" s="252">
        <v>260</v>
      </c>
      <c r="N290" s="21">
        <v>1.6</v>
      </c>
      <c r="O290" s="21">
        <v>0.6</v>
      </c>
      <c r="Q290" s="11" t="s">
        <v>4167</v>
      </c>
      <c r="R290" s="11"/>
      <c r="T290" s="21">
        <f>IF(Q290='Menu tendina'!A$5,0,IF(Q290='Menu tendina'!A$4,'5. Telecom euro'!O290/2,IF(Q290='Menu tendina'!A$3,'5. Telecom euro'!O290,IF(Q290='Menu tendina'!A$2,'5. Telecom euro'!N290,0))))</f>
        <v>1.6</v>
      </c>
    </row>
    <row r="291" spans="1:20" x14ac:dyDescent="0.25">
      <c r="A291" s="9" t="s">
        <v>7621</v>
      </c>
      <c r="B291" s="9" t="s">
        <v>4984</v>
      </c>
      <c r="C291" s="11">
        <v>1784</v>
      </c>
      <c r="D291" s="11" t="s">
        <v>5259</v>
      </c>
      <c r="E291" s="11">
        <v>1384</v>
      </c>
      <c r="F291" s="25">
        <v>3</v>
      </c>
      <c r="G291" s="14" t="s">
        <v>2557</v>
      </c>
      <c r="H291" s="161">
        <f t="shared" si="4"/>
        <v>38352</v>
      </c>
      <c r="I291" s="9" t="s">
        <v>2781</v>
      </c>
      <c r="J291" s="9"/>
      <c r="K291" s="9"/>
      <c r="L291" s="11" t="s">
        <v>0</v>
      </c>
      <c r="M291" s="252">
        <v>120</v>
      </c>
      <c r="N291" s="21">
        <v>1.8</v>
      </c>
      <c r="O291" s="21">
        <v>0.9</v>
      </c>
      <c r="Q291" s="11" t="s">
        <v>4167</v>
      </c>
      <c r="R291" s="11"/>
      <c r="T291" s="21">
        <f>IF(Q291='Menu tendina'!A$5,0,IF(Q291='Menu tendina'!A$4,'5. Telecom euro'!O291/2,IF(Q291='Menu tendina'!A$3,'5. Telecom euro'!O291,IF(Q291='Menu tendina'!A$2,'5. Telecom euro'!N291,0))))</f>
        <v>1.8</v>
      </c>
    </row>
    <row r="292" spans="1:20" x14ac:dyDescent="0.25">
      <c r="A292" s="9" t="s">
        <v>7621</v>
      </c>
      <c r="B292" s="9" t="s">
        <v>4984</v>
      </c>
      <c r="C292" s="11">
        <v>1785</v>
      </c>
      <c r="D292" s="11" t="s">
        <v>5274</v>
      </c>
      <c r="E292" s="11">
        <v>1385</v>
      </c>
      <c r="F292" s="25">
        <v>3</v>
      </c>
      <c r="G292" s="14" t="s">
        <v>2557</v>
      </c>
      <c r="H292" s="161">
        <f t="shared" si="4"/>
        <v>38352</v>
      </c>
      <c r="I292" s="9" t="s">
        <v>2782</v>
      </c>
      <c r="J292" s="9"/>
      <c r="K292" s="9"/>
      <c r="L292" s="11" t="s">
        <v>0</v>
      </c>
      <c r="M292" s="252">
        <v>310</v>
      </c>
      <c r="N292" s="21">
        <v>22</v>
      </c>
      <c r="O292" s="21">
        <v>13</v>
      </c>
      <c r="Q292" s="11" t="s">
        <v>4167</v>
      </c>
      <c r="R292" s="11"/>
      <c r="T292" s="21">
        <f>IF(Q292='Menu tendina'!A$5,0,IF(Q292='Menu tendina'!A$4,'5. Telecom euro'!O292/2,IF(Q292='Menu tendina'!A$3,'5. Telecom euro'!O292,IF(Q292='Menu tendina'!A$2,'5. Telecom euro'!N292,0))))</f>
        <v>22</v>
      </c>
    </row>
    <row r="293" spans="1:20" x14ac:dyDescent="0.25">
      <c r="A293" s="9" t="s">
        <v>7621</v>
      </c>
      <c r="B293" s="9" t="s">
        <v>4984</v>
      </c>
      <c r="C293" s="11">
        <v>1786</v>
      </c>
      <c r="D293" s="11" t="s">
        <v>5272</v>
      </c>
      <c r="E293" s="11">
        <v>1386</v>
      </c>
      <c r="F293" s="25">
        <v>5</v>
      </c>
      <c r="G293" s="14" t="s">
        <v>2557</v>
      </c>
      <c r="H293" s="161">
        <f t="shared" si="4"/>
        <v>38352</v>
      </c>
      <c r="I293" s="9" t="s">
        <v>2783</v>
      </c>
      <c r="J293" s="9"/>
      <c r="K293" s="9"/>
      <c r="L293" s="11" t="s">
        <v>0</v>
      </c>
      <c r="M293" s="252">
        <v>85</v>
      </c>
      <c r="N293" s="21">
        <v>1.8</v>
      </c>
      <c r="O293" s="21">
        <v>0.9</v>
      </c>
      <c r="Q293" s="11" t="s">
        <v>4167</v>
      </c>
      <c r="R293" s="11"/>
      <c r="T293" s="21">
        <f>IF(Q293='Menu tendina'!A$5,0,IF(Q293='Menu tendina'!A$4,'5. Telecom euro'!O293/2,IF(Q293='Menu tendina'!A$3,'5. Telecom euro'!O293,IF(Q293='Menu tendina'!A$2,'5. Telecom euro'!N293,0))))</f>
        <v>1.8</v>
      </c>
    </row>
    <row r="294" spans="1:20" x14ac:dyDescent="0.25">
      <c r="A294" s="9" t="s">
        <v>7621</v>
      </c>
      <c r="B294" s="9" t="s">
        <v>4984</v>
      </c>
      <c r="C294" s="11">
        <v>1787</v>
      </c>
      <c r="D294" s="11" t="s">
        <v>5261</v>
      </c>
      <c r="E294" s="11">
        <v>1392</v>
      </c>
      <c r="F294" s="25">
        <v>3</v>
      </c>
      <c r="G294" s="14" t="s">
        <v>2557</v>
      </c>
      <c r="H294" s="161">
        <f t="shared" si="4"/>
        <v>38352</v>
      </c>
      <c r="I294" s="9" t="s">
        <v>2784</v>
      </c>
      <c r="J294" s="9"/>
      <c r="K294" s="9"/>
      <c r="L294" s="11" t="s">
        <v>0</v>
      </c>
      <c r="M294" s="252">
        <v>115</v>
      </c>
      <c r="N294" s="21">
        <v>1.8</v>
      </c>
      <c r="O294" s="21">
        <v>0.9</v>
      </c>
      <c r="Q294" s="11" t="s">
        <v>4167</v>
      </c>
      <c r="R294" s="11"/>
      <c r="T294" s="21">
        <f>IF(Q294='Menu tendina'!A$5,0,IF(Q294='Menu tendina'!A$4,'5. Telecom euro'!O294/2,IF(Q294='Menu tendina'!A$3,'5. Telecom euro'!O294,IF(Q294='Menu tendina'!A$2,'5. Telecom euro'!N294,0))))</f>
        <v>1.8</v>
      </c>
    </row>
    <row r="295" spans="1:20" x14ac:dyDescent="0.25">
      <c r="A295" s="9" t="s">
        <v>7621</v>
      </c>
      <c r="B295" s="9" t="s">
        <v>4984</v>
      </c>
      <c r="C295" s="11">
        <v>1788</v>
      </c>
      <c r="D295" s="11" t="s">
        <v>5260</v>
      </c>
      <c r="E295" s="11">
        <v>1393</v>
      </c>
      <c r="F295" s="25">
        <v>3</v>
      </c>
      <c r="G295" s="14" t="s">
        <v>2557</v>
      </c>
      <c r="H295" s="161">
        <f t="shared" si="4"/>
        <v>38352</v>
      </c>
      <c r="I295" s="9" t="s">
        <v>2785</v>
      </c>
      <c r="J295" s="9"/>
      <c r="K295" s="9"/>
      <c r="L295" s="11" t="s">
        <v>0</v>
      </c>
      <c r="M295" s="252">
        <v>115</v>
      </c>
      <c r="N295" s="21">
        <v>1.8</v>
      </c>
      <c r="O295" s="21">
        <v>0.9</v>
      </c>
      <c r="Q295" s="11" t="s">
        <v>4167</v>
      </c>
      <c r="R295" s="11"/>
      <c r="T295" s="21">
        <f>IF(Q295='Menu tendina'!A$5,0,IF(Q295='Menu tendina'!A$4,'5. Telecom euro'!O295/2,IF(Q295='Menu tendina'!A$3,'5. Telecom euro'!O295,IF(Q295='Menu tendina'!A$2,'5. Telecom euro'!N295,0))))</f>
        <v>1.8</v>
      </c>
    </row>
    <row r="296" spans="1:20" x14ac:dyDescent="0.25">
      <c r="A296" s="9" t="s">
        <v>7621</v>
      </c>
      <c r="B296" s="9" t="s">
        <v>4984</v>
      </c>
      <c r="C296" s="11">
        <v>1789</v>
      </c>
      <c r="D296" s="11" t="s">
        <v>5262</v>
      </c>
      <c r="E296" s="11">
        <v>1394</v>
      </c>
      <c r="F296" s="25">
        <v>3</v>
      </c>
      <c r="G296" s="14" t="s">
        <v>2682</v>
      </c>
      <c r="H296" s="161">
        <f t="shared" si="4"/>
        <v>38533</v>
      </c>
      <c r="I296" s="9" t="s">
        <v>2786</v>
      </c>
      <c r="J296" s="9"/>
      <c r="K296" s="9"/>
      <c r="L296" s="11" t="s">
        <v>0</v>
      </c>
      <c r="M296" s="252">
        <v>115</v>
      </c>
      <c r="N296" s="21">
        <v>1.8</v>
      </c>
      <c r="O296" s="21">
        <v>0.9</v>
      </c>
      <c r="Q296" s="11" t="s">
        <v>4167</v>
      </c>
      <c r="R296" s="11"/>
      <c r="T296" s="21">
        <f>IF(Q296='Menu tendina'!A$5,0,IF(Q296='Menu tendina'!A$4,'5. Telecom euro'!O296/2,IF(Q296='Menu tendina'!A$3,'5. Telecom euro'!O296,IF(Q296='Menu tendina'!A$2,'5. Telecom euro'!N296,0))))</f>
        <v>1.8</v>
      </c>
    </row>
    <row r="297" spans="1:20" x14ac:dyDescent="0.25">
      <c r="A297" s="9" t="s">
        <v>7621</v>
      </c>
      <c r="B297" s="9" t="s">
        <v>4984</v>
      </c>
      <c r="C297" s="11">
        <v>1790</v>
      </c>
      <c r="D297" s="11" t="s">
        <v>5338</v>
      </c>
      <c r="E297" s="11">
        <v>1387</v>
      </c>
      <c r="F297" s="25">
        <v>5</v>
      </c>
      <c r="G297" s="14" t="s">
        <v>2557</v>
      </c>
      <c r="H297" s="161">
        <f t="shared" si="4"/>
        <v>38352</v>
      </c>
      <c r="I297" s="9" t="s">
        <v>2787</v>
      </c>
      <c r="J297" s="9"/>
      <c r="K297" s="9"/>
      <c r="L297" s="11" t="s">
        <v>0</v>
      </c>
      <c r="M297" s="252">
        <v>165</v>
      </c>
      <c r="N297" s="21">
        <v>1.6</v>
      </c>
      <c r="O297" s="21">
        <v>0.6</v>
      </c>
      <c r="Q297" s="11" t="s">
        <v>4167</v>
      </c>
      <c r="R297" s="11"/>
      <c r="T297" s="21">
        <f>IF(Q297='Menu tendina'!A$5,0,IF(Q297='Menu tendina'!A$4,'5. Telecom euro'!O297/2,IF(Q297='Menu tendina'!A$3,'5. Telecom euro'!O297,IF(Q297='Menu tendina'!A$2,'5. Telecom euro'!N297,0))))</f>
        <v>1.6</v>
      </c>
    </row>
    <row r="298" spans="1:20" x14ac:dyDescent="0.25">
      <c r="A298" s="9" t="s">
        <v>7621</v>
      </c>
      <c r="B298" s="9" t="s">
        <v>4984</v>
      </c>
      <c r="C298" s="11">
        <v>1791</v>
      </c>
      <c r="D298" s="11" t="s">
        <v>5273</v>
      </c>
      <c r="E298" s="11">
        <v>1388</v>
      </c>
      <c r="F298" s="25">
        <v>5</v>
      </c>
      <c r="G298" s="14" t="s">
        <v>2557</v>
      </c>
      <c r="H298" s="161">
        <f t="shared" si="4"/>
        <v>38352</v>
      </c>
      <c r="I298" s="9" t="s">
        <v>2788</v>
      </c>
      <c r="J298" s="9"/>
      <c r="K298" s="9"/>
      <c r="L298" s="11" t="s">
        <v>0</v>
      </c>
      <c r="M298" s="252">
        <v>115</v>
      </c>
      <c r="N298" s="21">
        <v>1.8</v>
      </c>
      <c r="O298" s="21">
        <v>0.9</v>
      </c>
      <c r="Q298" s="11" t="s">
        <v>4167</v>
      </c>
      <c r="R298" s="11"/>
      <c r="T298" s="21">
        <f>IF(Q298='Menu tendina'!A$5,0,IF(Q298='Menu tendina'!A$4,'5. Telecom euro'!O298/2,IF(Q298='Menu tendina'!A$3,'5. Telecom euro'!O298,IF(Q298='Menu tendina'!A$2,'5. Telecom euro'!N298,0))))</f>
        <v>1.8</v>
      </c>
    </row>
    <row r="299" spans="1:20" x14ac:dyDescent="0.25">
      <c r="A299" s="9" t="s">
        <v>7621</v>
      </c>
      <c r="B299" s="9" t="s">
        <v>4984</v>
      </c>
      <c r="C299" s="11">
        <v>1792</v>
      </c>
      <c r="D299" s="11" t="s">
        <v>5257</v>
      </c>
      <c r="E299" s="11">
        <v>1389</v>
      </c>
      <c r="F299" s="25">
        <v>3</v>
      </c>
      <c r="G299" s="14" t="s">
        <v>2557</v>
      </c>
      <c r="H299" s="161">
        <f t="shared" si="4"/>
        <v>38352</v>
      </c>
      <c r="I299" s="9" t="s">
        <v>2789</v>
      </c>
      <c r="J299" s="9"/>
      <c r="K299" s="9"/>
      <c r="L299" s="11" t="s">
        <v>0</v>
      </c>
      <c r="M299" s="252">
        <v>120</v>
      </c>
      <c r="N299" s="21">
        <v>1.8</v>
      </c>
      <c r="O299" s="21">
        <v>0.9</v>
      </c>
      <c r="Q299" s="11" t="s">
        <v>4167</v>
      </c>
      <c r="R299" s="11"/>
      <c r="T299" s="21">
        <f>IF(Q299='Menu tendina'!A$5,0,IF(Q299='Menu tendina'!A$4,'5. Telecom euro'!O299/2,IF(Q299='Menu tendina'!A$3,'5. Telecom euro'!O299,IF(Q299='Menu tendina'!A$2,'5. Telecom euro'!N299,0))))</f>
        <v>1.8</v>
      </c>
    </row>
    <row r="300" spans="1:20" x14ac:dyDescent="0.25">
      <c r="A300" s="9" t="s">
        <v>7621</v>
      </c>
      <c r="B300" s="9" t="s">
        <v>4984</v>
      </c>
      <c r="C300" s="11">
        <v>1793</v>
      </c>
      <c r="D300" s="11" t="s">
        <v>5166</v>
      </c>
      <c r="E300" s="11">
        <v>1416</v>
      </c>
      <c r="F300" s="25">
        <v>2.5</v>
      </c>
      <c r="G300" s="14" t="s">
        <v>2682</v>
      </c>
      <c r="H300" s="161">
        <f t="shared" si="4"/>
        <v>38533</v>
      </c>
      <c r="I300" s="9" t="s">
        <v>2790</v>
      </c>
      <c r="J300" s="9"/>
      <c r="K300" s="9"/>
      <c r="L300" s="11" t="s">
        <v>0</v>
      </c>
      <c r="M300" s="252">
        <v>25</v>
      </c>
      <c r="N300" s="21">
        <v>2</v>
      </c>
      <c r="O300" s="21">
        <v>1.5</v>
      </c>
      <c r="Q300" s="11" t="s">
        <v>4167</v>
      </c>
      <c r="R300" s="11"/>
      <c r="T300" s="21">
        <f>IF(Q300='Menu tendina'!A$5,0,IF(Q300='Menu tendina'!A$4,'5. Telecom euro'!O300/2,IF(Q300='Menu tendina'!A$3,'5. Telecom euro'!O300,IF(Q300='Menu tendina'!A$2,'5. Telecom euro'!N300,0))))</f>
        <v>2</v>
      </c>
    </row>
    <row r="301" spans="1:20" x14ac:dyDescent="0.25">
      <c r="A301" s="9" t="s">
        <v>7621</v>
      </c>
      <c r="B301" s="9" t="s">
        <v>4984</v>
      </c>
      <c r="C301" s="11">
        <v>1794</v>
      </c>
      <c r="D301" s="11" t="s">
        <v>5170</v>
      </c>
      <c r="E301" s="11">
        <v>1417</v>
      </c>
      <c r="F301" s="25">
        <v>2.5</v>
      </c>
      <c r="G301" s="14" t="s">
        <v>2682</v>
      </c>
      <c r="H301" s="161">
        <f t="shared" si="4"/>
        <v>38533</v>
      </c>
      <c r="I301" s="9" t="s">
        <v>2791</v>
      </c>
      <c r="J301" s="9"/>
      <c r="K301" s="9"/>
      <c r="L301" s="11" t="s">
        <v>0</v>
      </c>
      <c r="M301" s="252">
        <v>25</v>
      </c>
      <c r="N301" s="21">
        <v>2</v>
      </c>
      <c r="O301" s="21">
        <v>1.5</v>
      </c>
      <c r="Q301" s="11" t="s">
        <v>4167</v>
      </c>
      <c r="R301" s="11"/>
      <c r="T301" s="21">
        <f>IF(Q301='Menu tendina'!A$5,0,IF(Q301='Menu tendina'!A$4,'5. Telecom euro'!O301/2,IF(Q301='Menu tendina'!A$3,'5. Telecom euro'!O301,IF(Q301='Menu tendina'!A$2,'5. Telecom euro'!N301,0))))</f>
        <v>2</v>
      </c>
    </row>
    <row r="302" spans="1:20" x14ac:dyDescent="0.25">
      <c r="A302" s="9" t="s">
        <v>7621</v>
      </c>
      <c r="B302" s="9" t="s">
        <v>4984</v>
      </c>
      <c r="C302" s="11">
        <v>1795</v>
      </c>
      <c r="D302" s="11" t="s">
        <v>5171</v>
      </c>
      <c r="E302" s="11">
        <v>1418</v>
      </c>
      <c r="F302" s="25">
        <v>2.5</v>
      </c>
      <c r="G302" s="14" t="s">
        <v>2682</v>
      </c>
      <c r="H302" s="161">
        <f t="shared" si="4"/>
        <v>38533</v>
      </c>
      <c r="I302" s="9" t="s">
        <v>2792</v>
      </c>
      <c r="J302" s="9"/>
      <c r="K302" s="9"/>
      <c r="L302" s="11" t="s">
        <v>0</v>
      </c>
      <c r="M302" s="252">
        <v>25</v>
      </c>
      <c r="N302" s="21">
        <v>2</v>
      </c>
      <c r="O302" s="21">
        <v>1.5</v>
      </c>
      <c r="Q302" s="11" t="s">
        <v>4167</v>
      </c>
      <c r="R302" s="11"/>
      <c r="T302" s="21">
        <f>IF(Q302='Menu tendina'!A$5,0,IF(Q302='Menu tendina'!A$4,'5. Telecom euro'!O302/2,IF(Q302='Menu tendina'!A$3,'5. Telecom euro'!O302,IF(Q302='Menu tendina'!A$2,'5. Telecom euro'!N302,0))))</f>
        <v>2</v>
      </c>
    </row>
    <row r="303" spans="1:20" x14ac:dyDescent="0.25">
      <c r="A303" s="9" t="s">
        <v>7621</v>
      </c>
      <c r="B303" s="9" t="s">
        <v>4984</v>
      </c>
      <c r="C303" s="11">
        <v>1796</v>
      </c>
      <c r="D303" s="11" t="s">
        <v>5172</v>
      </c>
      <c r="E303" s="11">
        <v>1419</v>
      </c>
      <c r="F303" s="25">
        <v>2.5</v>
      </c>
      <c r="G303" s="14" t="s">
        <v>2682</v>
      </c>
      <c r="H303" s="161">
        <f t="shared" si="4"/>
        <v>38533</v>
      </c>
      <c r="I303" s="9" t="s">
        <v>2793</v>
      </c>
      <c r="J303" s="9"/>
      <c r="K303" s="9"/>
      <c r="L303" s="11" t="s">
        <v>0</v>
      </c>
      <c r="M303" s="252">
        <v>25</v>
      </c>
      <c r="N303" s="21">
        <v>2</v>
      </c>
      <c r="O303" s="21">
        <v>1.5</v>
      </c>
      <c r="Q303" s="11" t="s">
        <v>4167</v>
      </c>
      <c r="R303" s="11"/>
      <c r="T303" s="21">
        <f>IF(Q303='Menu tendina'!A$5,0,IF(Q303='Menu tendina'!A$4,'5. Telecom euro'!O303/2,IF(Q303='Menu tendina'!A$3,'5. Telecom euro'!O303,IF(Q303='Menu tendina'!A$2,'5. Telecom euro'!N303,0))))</f>
        <v>2</v>
      </c>
    </row>
    <row r="304" spans="1:20" x14ac:dyDescent="0.25">
      <c r="A304" s="9" t="s">
        <v>7621</v>
      </c>
      <c r="B304" s="9" t="s">
        <v>4984</v>
      </c>
      <c r="C304" s="11">
        <v>1797</v>
      </c>
      <c r="D304" s="11" t="s">
        <v>5285</v>
      </c>
      <c r="E304" s="11">
        <v>1451</v>
      </c>
      <c r="F304" s="25">
        <v>5</v>
      </c>
      <c r="G304" s="14" t="s">
        <v>2682</v>
      </c>
      <c r="H304" s="161">
        <f t="shared" si="4"/>
        <v>38533</v>
      </c>
      <c r="I304" s="9" t="s">
        <v>2794</v>
      </c>
      <c r="J304" s="9"/>
      <c r="K304" s="9"/>
      <c r="L304" s="11" t="s">
        <v>0</v>
      </c>
      <c r="M304" s="252">
        <v>19</v>
      </c>
      <c r="N304" s="21">
        <v>2.5</v>
      </c>
      <c r="O304" s="21">
        <v>1.7</v>
      </c>
      <c r="Q304" s="11" t="s">
        <v>4167</v>
      </c>
      <c r="R304" s="11"/>
      <c r="T304" s="21">
        <f>IF(Q304='Menu tendina'!A$5,0,IF(Q304='Menu tendina'!A$4,'5. Telecom euro'!O304/2,IF(Q304='Menu tendina'!A$3,'5. Telecom euro'!O304,IF(Q304='Menu tendina'!A$2,'5. Telecom euro'!N304,0))))</f>
        <v>2.5</v>
      </c>
    </row>
    <row r="305" spans="1:20" x14ac:dyDescent="0.25">
      <c r="A305" s="9" t="s">
        <v>7621</v>
      </c>
      <c r="B305" s="9" t="s">
        <v>4984</v>
      </c>
      <c r="C305" s="11">
        <v>1798</v>
      </c>
      <c r="D305" s="11" t="s">
        <v>5286</v>
      </c>
      <c r="E305" s="11">
        <v>1452</v>
      </c>
      <c r="F305" s="25">
        <v>5</v>
      </c>
      <c r="G305" s="14" t="s">
        <v>2682</v>
      </c>
      <c r="H305" s="161">
        <f t="shared" si="4"/>
        <v>38533</v>
      </c>
      <c r="I305" s="9" t="s">
        <v>2796</v>
      </c>
      <c r="J305" s="9"/>
      <c r="K305" s="9"/>
      <c r="L305" s="11" t="s">
        <v>0</v>
      </c>
      <c r="M305" s="252">
        <v>19</v>
      </c>
      <c r="N305" s="21">
        <v>2.5</v>
      </c>
      <c r="O305" s="21">
        <v>1.7</v>
      </c>
      <c r="Q305" s="11" t="s">
        <v>4167</v>
      </c>
      <c r="R305" s="11"/>
      <c r="T305" s="21">
        <f>IF(Q305='Menu tendina'!A$5,0,IF(Q305='Menu tendina'!A$4,'5. Telecom euro'!O305/2,IF(Q305='Menu tendina'!A$3,'5. Telecom euro'!O305,IF(Q305='Menu tendina'!A$2,'5. Telecom euro'!N305,0))))</f>
        <v>2.5</v>
      </c>
    </row>
    <row r="306" spans="1:20" x14ac:dyDescent="0.25">
      <c r="A306" s="9" t="s">
        <v>7621</v>
      </c>
      <c r="B306" s="9" t="s">
        <v>4984</v>
      </c>
      <c r="C306" s="11">
        <v>1799</v>
      </c>
      <c r="D306" s="11">
        <v>3514</v>
      </c>
      <c r="E306" s="11">
        <v>1453</v>
      </c>
      <c r="F306" s="25">
        <v>0.5</v>
      </c>
      <c r="G306" s="14" t="s">
        <v>2682</v>
      </c>
      <c r="H306" s="161">
        <f t="shared" si="4"/>
        <v>38533</v>
      </c>
      <c r="I306" s="9" t="s">
        <v>2797</v>
      </c>
      <c r="J306" s="9"/>
      <c r="K306" s="9"/>
      <c r="L306" s="11" t="s">
        <v>0</v>
      </c>
      <c r="M306" s="252">
        <v>19</v>
      </c>
      <c r="N306" s="21">
        <v>2.5</v>
      </c>
      <c r="O306" s="21">
        <v>1.7</v>
      </c>
      <c r="Q306" s="11" t="s">
        <v>4167</v>
      </c>
      <c r="R306" s="11"/>
      <c r="T306" s="21">
        <f>IF(Q306='Menu tendina'!A$5,0,IF(Q306='Menu tendina'!A$4,'5. Telecom euro'!O306/2,IF(Q306='Menu tendina'!A$3,'5. Telecom euro'!O306,IF(Q306='Menu tendina'!A$2,'5. Telecom euro'!N306,0))))</f>
        <v>2.5</v>
      </c>
    </row>
    <row r="307" spans="1:20" x14ac:dyDescent="0.25">
      <c r="A307" s="9" t="s">
        <v>7621</v>
      </c>
      <c r="B307" s="9" t="s">
        <v>4984</v>
      </c>
      <c r="C307" s="11">
        <v>1800</v>
      </c>
      <c r="D307" s="11" t="s">
        <v>5277</v>
      </c>
      <c r="E307" s="11">
        <v>1422</v>
      </c>
      <c r="F307" s="25">
        <v>3</v>
      </c>
      <c r="G307" s="14" t="s">
        <v>2682</v>
      </c>
      <c r="H307" s="161">
        <f t="shared" si="4"/>
        <v>38533</v>
      </c>
      <c r="I307" s="9" t="s">
        <v>2798</v>
      </c>
      <c r="J307" s="9"/>
      <c r="K307" s="9"/>
      <c r="L307" s="11" t="s">
        <v>0</v>
      </c>
      <c r="M307" s="252">
        <v>120</v>
      </c>
      <c r="N307" s="21">
        <v>1.8</v>
      </c>
      <c r="O307" s="21">
        <v>0.9</v>
      </c>
      <c r="Q307" s="11" t="s">
        <v>4167</v>
      </c>
      <c r="R307" s="11"/>
      <c r="T307" s="21">
        <f>IF(Q307='Menu tendina'!A$5,0,IF(Q307='Menu tendina'!A$4,'5. Telecom euro'!O307/2,IF(Q307='Menu tendina'!A$3,'5. Telecom euro'!O307,IF(Q307='Menu tendina'!A$2,'5. Telecom euro'!N307,0))))</f>
        <v>1.8</v>
      </c>
    </row>
    <row r="308" spans="1:20" x14ac:dyDescent="0.25">
      <c r="A308" s="9" t="s">
        <v>7621</v>
      </c>
      <c r="B308" s="9" t="s">
        <v>4984</v>
      </c>
      <c r="C308" s="11">
        <v>1801</v>
      </c>
      <c r="D308" s="11" t="s">
        <v>5276</v>
      </c>
      <c r="E308" s="11">
        <v>1423</v>
      </c>
      <c r="F308" s="25">
        <v>3</v>
      </c>
      <c r="G308" s="14" t="s">
        <v>2682</v>
      </c>
      <c r="H308" s="161">
        <f t="shared" si="4"/>
        <v>38533</v>
      </c>
      <c r="I308" s="9" t="s">
        <v>2799</v>
      </c>
      <c r="J308" s="9"/>
      <c r="K308" s="9"/>
      <c r="L308" s="11" t="s">
        <v>0</v>
      </c>
      <c r="M308" s="252">
        <v>20</v>
      </c>
      <c r="N308" s="21">
        <v>2.2999999999999998</v>
      </c>
      <c r="O308" s="21">
        <v>1.7</v>
      </c>
      <c r="Q308" s="11" t="s">
        <v>4167</v>
      </c>
      <c r="R308" s="11"/>
      <c r="T308" s="21">
        <f>IF(Q308='Menu tendina'!A$5,0,IF(Q308='Menu tendina'!A$4,'5. Telecom euro'!O308/2,IF(Q308='Menu tendina'!A$3,'5. Telecom euro'!O308,IF(Q308='Menu tendina'!A$2,'5. Telecom euro'!N308,0))))</f>
        <v>2.2999999999999998</v>
      </c>
    </row>
    <row r="309" spans="1:20" x14ac:dyDescent="0.25">
      <c r="A309" s="9" t="s">
        <v>7621</v>
      </c>
      <c r="B309" s="9" t="s">
        <v>4984</v>
      </c>
      <c r="C309" s="11">
        <v>1802</v>
      </c>
      <c r="D309" s="11" t="s">
        <v>5341</v>
      </c>
      <c r="E309" s="11">
        <v>1424</v>
      </c>
      <c r="F309" s="25">
        <v>5</v>
      </c>
      <c r="G309" s="14" t="s">
        <v>2682</v>
      </c>
      <c r="H309" s="161">
        <f t="shared" si="4"/>
        <v>38533</v>
      </c>
      <c r="I309" s="9" t="s">
        <v>2800</v>
      </c>
      <c r="J309" s="9"/>
      <c r="K309" s="9"/>
      <c r="L309" s="11" t="s">
        <v>0</v>
      </c>
      <c r="M309" s="252">
        <v>110</v>
      </c>
      <c r="N309" s="21">
        <v>1.8</v>
      </c>
      <c r="O309" s="21">
        <v>0.9</v>
      </c>
      <c r="Q309" s="11" t="s">
        <v>4167</v>
      </c>
      <c r="R309" s="11"/>
      <c r="T309" s="21">
        <f>IF(Q309='Menu tendina'!A$5,0,IF(Q309='Menu tendina'!A$4,'5. Telecom euro'!O309/2,IF(Q309='Menu tendina'!A$3,'5. Telecom euro'!O309,IF(Q309='Menu tendina'!A$2,'5. Telecom euro'!N309,0))))</f>
        <v>1.8</v>
      </c>
    </row>
    <row r="310" spans="1:20" x14ac:dyDescent="0.25">
      <c r="A310" s="9" t="s">
        <v>7621</v>
      </c>
      <c r="B310" s="9" t="s">
        <v>4984</v>
      </c>
      <c r="C310" s="11">
        <v>1803</v>
      </c>
      <c r="D310" s="11" t="s">
        <v>5280</v>
      </c>
      <c r="E310" s="11">
        <v>1425</v>
      </c>
      <c r="F310" s="25">
        <v>5</v>
      </c>
      <c r="G310" s="14" t="s">
        <v>2682</v>
      </c>
      <c r="H310" s="161">
        <f t="shared" si="4"/>
        <v>38533</v>
      </c>
      <c r="I310" s="9" t="s">
        <v>2801</v>
      </c>
      <c r="J310" s="9"/>
      <c r="K310" s="9"/>
      <c r="L310" s="11" t="s">
        <v>0</v>
      </c>
      <c r="M310" s="252">
        <v>95</v>
      </c>
      <c r="N310" s="21">
        <v>1.8</v>
      </c>
      <c r="O310" s="21">
        <v>1.2</v>
      </c>
      <c r="Q310" s="11" t="s">
        <v>4167</v>
      </c>
      <c r="R310" s="11"/>
      <c r="T310" s="21">
        <f>IF(Q310='Menu tendina'!A$5,0,IF(Q310='Menu tendina'!A$4,'5. Telecom euro'!O310/2,IF(Q310='Menu tendina'!A$3,'5. Telecom euro'!O310,IF(Q310='Menu tendina'!A$2,'5. Telecom euro'!N310,0))))</f>
        <v>1.8</v>
      </c>
    </row>
    <row r="311" spans="1:20" x14ac:dyDescent="0.25">
      <c r="A311" s="9" t="s">
        <v>7621</v>
      </c>
      <c r="B311" s="9" t="s">
        <v>4984</v>
      </c>
      <c r="C311" s="11">
        <v>1804</v>
      </c>
      <c r="D311" s="11" t="s">
        <v>5281</v>
      </c>
      <c r="E311" s="11">
        <v>1426</v>
      </c>
      <c r="F311" s="25">
        <v>3</v>
      </c>
      <c r="G311" s="14" t="s">
        <v>2682</v>
      </c>
      <c r="H311" s="161">
        <f t="shared" si="4"/>
        <v>38533</v>
      </c>
      <c r="I311" s="9" t="s">
        <v>2801</v>
      </c>
      <c r="J311" s="9"/>
      <c r="K311" s="9"/>
      <c r="L311" s="11" t="s">
        <v>0</v>
      </c>
      <c r="M311" s="252">
        <v>25</v>
      </c>
      <c r="N311" s="21">
        <v>2.5</v>
      </c>
      <c r="O311" s="21">
        <v>1.8</v>
      </c>
      <c r="Q311" s="11" t="s">
        <v>4167</v>
      </c>
      <c r="R311" s="11"/>
      <c r="T311" s="21">
        <f>IF(Q311='Menu tendina'!A$5,0,IF(Q311='Menu tendina'!A$4,'5. Telecom euro'!O311/2,IF(Q311='Menu tendina'!A$3,'5. Telecom euro'!O311,IF(Q311='Menu tendina'!A$2,'5. Telecom euro'!N311,0))))</f>
        <v>2.5</v>
      </c>
    </row>
    <row r="312" spans="1:20" x14ac:dyDescent="0.25">
      <c r="A312" s="9" t="s">
        <v>7621</v>
      </c>
      <c r="B312" s="9" t="s">
        <v>4984</v>
      </c>
      <c r="C312" s="11">
        <v>1805</v>
      </c>
      <c r="D312" s="11" t="s">
        <v>5279</v>
      </c>
      <c r="E312" s="11">
        <v>1427</v>
      </c>
      <c r="F312" s="25">
        <v>3</v>
      </c>
      <c r="G312" s="14" t="s">
        <v>2682</v>
      </c>
      <c r="H312" s="161">
        <f t="shared" si="4"/>
        <v>38533</v>
      </c>
      <c r="I312" s="9" t="s">
        <v>2802</v>
      </c>
      <c r="J312" s="9"/>
      <c r="K312" s="9"/>
      <c r="L312" s="11" t="s">
        <v>0</v>
      </c>
      <c r="M312" s="252">
        <v>510</v>
      </c>
      <c r="N312" s="21">
        <v>1.7</v>
      </c>
      <c r="O312" s="21">
        <v>1.2</v>
      </c>
      <c r="Q312" s="11" t="s">
        <v>4167</v>
      </c>
      <c r="R312" s="11"/>
      <c r="T312" s="21">
        <f>IF(Q312='Menu tendina'!A$5,0,IF(Q312='Menu tendina'!A$4,'5. Telecom euro'!O312/2,IF(Q312='Menu tendina'!A$3,'5. Telecom euro'!O312,IF(Q312='Menu tendina'!A$2,'5. Telecom euro'!N312,0))))</f>
        <v>1.7</v>
      </c>
    </row>
    <row r="313" spans="1:20" x14ac:dyDescent="0.25">
      <c r="A313" s="9" t="s">
        <v>7621</v>
      </c>
      <c r="B313" s="9" t="s">
        <v>4984</v>
      </c>
      <c r="C313" s="11">
        <v>1806</v>
      </c>
      <c r="D313" s="11" t="s">
        <v>5278</v>
      </c>
      <c r="E313" s="11">
        <v>1428</v>
      </c>
      <c r="F313" s="25">
        <v>3</v>
      </c>
      <c r="G313" s="14" t="s">
        <v>2682</v>
      </c>
      <c r="H313" s="161">
        <f t="shared" si="4"/>
        <v>38533</v>
      </c>
      <c r="I313" s="9" t="s">
        <v>2803</v>
      </c>
      <c r="J313" s="9"/>
      <c r="K313" s="9"/>
      <c r="L313" s="11" t="s">
        <v>0</v>
      </c>
      <c r="M313" s="252">
        <v>510</v>
      </c>
      <c r="N313" s="21">
        <v>1.7</v>
      </c>
      <c r="O313" s="21">
        <v>1.2</v>
      </c>
      <c r="Q313" s="11" t="s">
        <v>4167</v>
      </c>
      <c r="R313" s="11"/>
      <c r="T313" s="21">
        <f>IF(Q313='Menu tendina'!A$5,0,IF(Q313='Menu tendina'!A$4,'5. Telecom euro'!O313/2,IF(Q313='Menu tendina'!A$3,'5. Telecom euro'!O313,IF(Q313='Menu tendina'!A$2,'5. Telecom euro'!N313,0))))</f>
        <v>1.7</v>
      </c>
    </row>
    <row r="314" spans="1:20" x14ac:dyDescent="0.25">
      <c r="A314" s="9" t="s">
        <v>7621</v>
      </c>
      <c r="B314" s="9" t="s">
        <v>4984</v>
      </c>
      <c r="C314" s="11">
        <v>1807</v>
      </c>
      <c r="D314" s="11" t="s">
        <v>5287</v>
      </c>
      <c r="E314" s="11">
        <v>1454</v>
      </c>
      <c r="F314" s="25">
        <v>3</v>
      </c>
      <c r="G314" s="14" t="s">
        <v>2682</v>
      </c>
      <c r="H314" s="161">
        <f t="shared" si="4"/>
        <v>38533</v>
      </c>
      <c r="I314" s="9" t="s">
        <v>2804</v>
      </c>
      <c r="J314" s="9"/>
      <c r="K314" s="9"/>
      <c r="L314" s="11" t="s">
        <v>0</v>
      </c>
      <c r="M314" s="252">
        <v>20</v>
      </c>
      <c r="N314" s="21">
        <v>2.5</v>
      </c>
      <c r="O314" s="21">
        <v>1.7</v>
      </c>
      <c r="Q314" s="11" t="s">
        <v>4167</v>
      </c>
      <c r="R314" s="11"/>
      <c r="T314" s="21">
        <f>IF(Q314='Menu tendina'!A$5,0,IF(Q314='Menu tendina'!A$4,'5. Telecom euro'!O314/2,IF(Q314='Menu tendina'!A$3,'5. Telecom euro'!O314,IF(Q314='Menu tendina'!A$2,'5. Telecom euro'!N314,0))))</f>
        <v>2.5</v>
      </c>
    </row>
    <row r="315" spans="1:20" x14ac:dyDescent="0.25">
      <c r="A315" s="9" t="s">
        <v>7621</v>
      </c>
      <c r="B315" s="9" t="s">
        <v>4984</v>
      </c>
      <c r="C315" s="11">
        <v>1808</v>
      </c>
      <c r="D315" s="11" t="s">
        <v>5288</v>
      </c>
      <c r="E315" s="11">
        <v>1455</v>
      </c>
      <c r="F315" s="25">
        <v>3</v>
      </c>
      <c r="G315" s="14" t="s">
        <v>2682</v>
      </c>
      <c r="H315" s="161">
        <f t="shared" si="4"/>
        <v>38533</v>
      </c>
      <c r="I315" s="9" t="s">
        <v>2805</v>
      </c>
      <c r="J315" s="9"/>
      <c r="K315" s="9"/>
      <c r="L315" s="11" t="s">
        <v>0</v>
      </c>
      <c r="M315" s="252">
        <v>20</v>
      </c>
      <c r="N315" s="21">
        <v>2.5</v>
      </c>
      <c r="O315" s="21">
        <v>1.7</v>
      </c>
      <c r="Q315" s="11" t="s">
        <v>4167</v>
      </c>
      <c r="R315" s="11"/>
      <c r="T315" s="21">
        <f>IF(Q315='Menu tendina'!A$5,0,IF(Q315='Menu tendina'!A$4,'5. Telecom euro'!O315/2,IF(Q315='Menu tendina'!A$3,'5. Telecom euro'!O315,IF(Q315='Menu tendina'!A$2,'5. Telecom euro'!N315,0))))</f>
        <v>2.5</v>
      </c>
    </row>
    <row r="316" spans="1:20" x14ac:dyDescent="0.25">
      <c r="A316" s="9" t="s">
        <v>7621</v>
      </c>
      <c r="B316" s="9" t="s">
        <v>4984</v>
      </c>
      <c r="C316" s="11">
        <v>1809</v>
      </c>
      <c r="D316" s="11" t="s">
        <v>5289</v>
      </c>
      <c r="E316" s="11">
        <v>1456</v>
      </c>
      <c r="F316" s="25">
        <v>3</v>
      </c>
      <c r="G316" s="14" t="s">
        <v>2682</v>
      </c>
      <c r="H316" s="161">
        <f t="shared" si="4"/>
        <v>38533</v>
      </c>
      <c r="I316" s="9" t="s">
        <v>2806</v>
      </c>
      <c r="J316" s="9"/>
      <c r="K316" s="9"/>
      <c r="L316" s="11" t="s">
        <v>0</v>
      </c>
      <c r="M316" s="252">
        <v>20</v>
      </c>
      <c r="N316" s="21">
        <v>2.5</v>
      </c>
      <c r="O316" s="21">
        <v>1.7</v>
      </c>
      <c r="Q316" s="11" t="s">
        <v>4167</v>
      </c>
      <c r="R316" s="11"/>
      <c r="T316" s="21">
        <f>IF(Q316='Menu tendina'!A$5,0,IF(Q316='Menu tendina'!A$4,'5. Telecom euro'!O316/2,IF(Q316='Menu tendina'!A$3,'5. Telecom euro'!O316,IF(Q316='Menu tendina'!A$2,'5. Telecom euro'!N316,0))))</f>
        <v>2.5</v>
      </c>
    </row>
    <row r="317" spans="1:20" x14ac:dyDescent="0.25">
      <c r="A317" s="9" t="s">
        <v>7621</v>
      </c>
      <c r="B317" s="9" t="s">
        <v>4984</v>
      </c>
      <c r="C317" s="11">
        <v>1810</v>
      </c>
      <c r="D317" s="11" t="s">
        <v>5290</v>
      </c>
      <c r="E317" s="11">
        <v>1457</v>
      </c>
      <c r="F317" s="25">
        <v>3</v>
      </c>
      <c r="G317" s="14" t="s">
        <v>2682</v>
      </c>
      <c r="H317" s="161">
        <f t="shared" si="4"/>
        <v>38533</v>
      </c>
      <c r="I317" s="9" t="s">
        <v>2807</v>
      </c>
      <c r="J317" s="9"/>
      <c r="K317" s="9"/>
      <c r="L317" s="11" t="s">
        <v>0</v>
      </c>
      <c r="M317" s="252">
        <v>20</v>
      </c>
      <c r="N317" s="21">
        <v>2.5</v>
      </c>
      <c r="O317" s="21">
        <v>1.7</v>
      </c>
      <c r="Q317" s="11" t="s">
        <v>4167</v>
      </c>
      <c r="R317" s="11"/>
      <c r="T317" s="21">
        <f>IF(Q317='Menu tendina'!A$5,0,IF(Q317='Menu tendina'!A$4,'5. Telecom euro'!O317/2,IF(Q317='Menu tendina'!A$3,'5. Telecom euro'!O317,IF(Q317='Menu tendina'!A$2,'5. Telecom euro'!N317,0))))</f>
        <v>2.5</v>
      </c>
    </row>
    <row r="318" spans="1:20" x14ac:dyDescent="0.25">
      <c r="A318" s="9" t="s">
        <v>7621</v>
      </c>
      <c r="B318" s="9" t="s">
        <v>4984</v>
      </c>
      <c r="C318" s="11">
        <v>1811</v>
      </c>
      <c r="D318" s="11" t="s">
        <v>5291</v>
      </c>
      <c r="E318" s="11">
        <v>1458</v>
      </c>
      <c r="F318" s="25">
        <v>3</v>
      </c>
      <c r="G318" s="14" t="s">
        <v>2682</v>
      </c>
      <c r="H318" s="161">
        <f t="shared" si="4"/>
        <v>38533</v>
      </c>
      <c r="I318" s="9" t="s">
        <v>2808</v>
      </c>
      <c r="J318" s="9"/>
      <c r="K318" s="9"/>
      <c r="L318" s="11" t="s">
        <v>0</v>
      </c>
      <c r="M318" s="252">
        <v>20</v>
      </c>
      <c r="N318" s="21">
        <v>2.5</v>
      </c>
      <c r="O318" s="21">
        <v>1.7</v>
      </c>
      <c r="Q318" s="11" t="s">
        <v>4167</v>
      </c>
      <c r="R318" s="11"/>
      <c r="T318" s="21">
        <f>IF(Q318='Menu tendina'!A$5,0,IF(Q318='Menu tendina'!A$4,'5. Telecom euro'!O318/2,IF(Q318='Menu tendina'!A$3,'5. Telecom euro'!O318,IF(Q318='Menu tendina'!A$2,'5. Telecom euro'!N318,0))))</f>
        <v>2.5</v>
      </c>
    </row>
    <row r="319" spans="1:20" x14ac:dyDescent="0.25">
      <c r="A319" s="9" t="s">
        <v>7621</v>
      </c>
      <c r="B319" s="9" t="s">
        <v>4984</v>
      </c>
      <c r="C319" s="11">
        <v>1812</v>
      </c>
      <c r="D319" s="11" t="s">
        <v>5292</v>
      </c>
      <c r="E319" s="11">
        <v>1459</v>
      </c>
      <c r="F319" s="25">
        <v>3</v>
      </c>
      <c r="G319" s="14" t="s">
        <v>2682</v>
      </c>
      <c r="H319" s="161">
        <f t="shared" si="4"/>
        <v>38533</v>
      </c>
      <c r="I319" s="9" t="s">
        <v>2809</v>
      </c>
      <c r="J319" s="9"/>
      <c r="K319" s="9"/>
      <c r="L319" s="11" t="s">
        <v>0</v>
      </c>
      <c r="M319" s="252">
        <v>20</v>
      </c>
      <c r="N319" s="21">
        <v>2.5</v>
      </c>
      <c r="O319" s="21">
        <v>1.7</v>
      </c>
      <c r="Q319" s="11" t="s">
        <v>4167</v>
      </c>
      <c r="R319" s="11"/>
      <c r="T319" s="21">
        <f>IF(Q319='Menu tendina'!A$5,0,IF(Q319='Menu tendina'!A$4,'5. Telecom euro'!O319/2,IF(Q319='Menu tendina'!A$3,'5. Telecom euro'!O319,IF(Q319='Menu tendina'!A$2,'5. Telecom euro'!N319,0))))</f>
        <v>2.5</v>
      </c>
    </row>
    <row r="320" spans="1:20" x14ac:dyDescent="0.25">
      <c r="A320" s="9" t="s">
        <v>7621</v>
      </c>
      <c r="B320" s="9" t="s">
        <v>4984</v>
      </c>
      <c r="C320" s="11">
        <v>1813</v>
      </c>
      <c r="D320" s="11" t="s">
        <v>5293</v>
      </c>
      <c r="E320" s="11">
        <v>1460</v>
      </c>
      <c r="F320" s="25">
        <v>3</v>
      </c>
      <c r="G320" s="14" t="s">
        <v>2682</v>
      </c>
      <c r="H320" s="161">
        <f t="shared" si="4"/>
        <v>38533</v>
      </c>
      <c r="I320" s="9" t="s">
        <v>2810</v>
      </c>
      <c r="J320" s="9"/>
      <c r="K320" s="9"/>
      <c r="L320" s="11" t="s">
        <v>0</v>
      </c>
      <c r="M320" s="252">
        <v>20</v>
      </c>
      <c r="N320" s="21">
        <v>2.5</v>
      </c>
      <c r="O320" s="21">
        <v>1.7</v>
      </c>
      <c r="Q320" s="11" t="s">
        <v>4167</v>
      </c>
      <c r="R320" s="11"/>
      <c r="T320" s="21">
        <f>IF(Q320='Menu tendina'!A$5,0,IF(Q320='Menu tendina'!A$4,'5. Telecom euro'!O320/2,IF(Q320='Menu tendina'!A$3,'5. Telecom euro'!O320,IF(Q320='Menu tendina'!A$2,'5. Telecom euro'!N320,0))))</f>
        <v>2.5</v>
      </c>
    </row>
    <row r="321" spans="1:20" x14ac:dyDescent="0.25">
      <c r="A321" s="9" t="s">
        <v>7621</v>
      </c>
      <c r="B321" s="9" t="s">
        <v>4984</v>
      </c>
      <c r="C321" s="11">
        <v>1814</v>
      </c>
      <c r="D321" s="11" t="s">
        <v>5294</v>
      </c>
      <c r="E321" s="11">
        <v>1461</v>
      </c>
      <c r="F321" s="25">
        <v>3</v>
      </c>
      <c r="G321" s="14" t="s">
        <v>2682</v>
      </c>
      <c r="H321" s="161">
        <f t="shared" si="4"/>
        <v>38533</v>
      </c>
      <c r="I321" s="9" t="s">
        <v>2811</v>
      </c>
      <c r="J321" s="9"/>
      <c r="K321" s="9"/>
      <c r="L321" s="11" t="s">
        <v>0</v>
      </c>
      <c r="M321" s="252">
        <v>20</v>
      </c>
      <c r="N321" s="21">
        <v>2.5</v>
      </c>
      <c r="O321" s="21">
        <v>1.7</v>
      </c>
      <c r="Q321" s="11" t="s">
        <v>4167</v>
      </c>
      <c r="R321" s="11"/>
      <c r="T321" s="21">
        <f>IF(Q321='Menu tendina'!A$5,0,IF(Q321='Menu tendina'!A$4,'5. Telecom euro'!O321/2,IF(Q321='Menu tendina'!A$3,'5. Telecom euro'!O321,IF(Q321='Menu tendina'!A$2,'5. Telecom euro'!N321,0))))</f>
        <v>2.5</v>
      </c>
    </row>
    <row r="322" spans="1:20" x14ac:dyDescent="0.25">
      <c r="A322" s="9" t="s">
        <v>7621</v>
      </c>
      <c r="B322" s="9" t="s">
        <v>4984</v>
      </c>
      <c r="C322" s="11">
        <v>1815</v>
      </c>
      <c r="D322" s="11" t="s">
        <v>5295</v>
      </c>
      <c r="E322" s="11">
        <v>1462</v>
      </c>
      <c r="F322" s="25">
        <v>3</v>
      </c>
      <c r="G322" s="14" t="s">
        <v>2682</v>
      </c>
      <c r="H322" s="161">
        <f t="shared" si="4"/>
        <v>38533</v>
      </c>
      <c r="I322" s="9" t="s">
        <v>2812</v>
      </c>
      <c r="J322" s="9"/>
      <c r="K322" s="9"/>
      <c r="L322" s="11" t="s">
        <v>0</v>
      </c>
      <c r="M322" s="252">
        <v>20</v>
      </c>
      <c r="N322" s="21">
        <v>2.5</v>
      </c>
      <c r="O322" s="21">
        <v>1.7</v>
      </c>
      <c r="Q322" s="11" t="s">
        <v>4167</v>
      </c>
      <c r="R322" s="11"/>
      <c r="T322" s="21">
        <f>IF(Q322='Menu tendina'!A$5,0,IF(Q322='Menu tendina'!A$4,'5. Telecom euro'!O322/2,IF(Q322='Menu tendina'!A$3,'5. Telecom euro'!O322,IF(Q322='Menu tendina'!A$2,'5. Telecom euro'!N322,0))))</f>
        <v>2.5</v>
      </c>
    </row>
    <row r="323" spans="1:20" x14ac:dyDescent="0.25">
      <c r="A323" s="9" t="s">
        <v>7621</v>
      </c>
      <c r="B323" s="9" t="s">
        <v>4984</v>
      </c>
      <c r="C323" s="11">
        <v>1816</v>
      </c>
      <c r="D323" s="11" t="s">
        <v>5296</v>
      </c>
      <c r="E323" s="11">
        <v>1463</v>
      </c>
      <c r="F323" s="25">
        <v>3</v>
      </c>
      <c r="G323" s="14" t="s">
        <v>2682</v>
      </c>
      <c r="H323" s="161">
        <f t="shared" ref="H323:H386" si="5">DATE(2000+RIGHT(G323,2),MID(G323,4,2),LEFT(G323,2))</f>
        <v>38533</v>
      </c>
      <c r="I323" s="9" t="s">
        <v>2813</v>
      </c>
      <c r="J323" s="9"/>
      <c r="K323" s="9"/>
      <c r="L323" s="11" t="s">
        <v>0</v>
      </c>
      <c r="M323" s="252">
        <v>20</v>
      </c>
      <c r="N323" s="21">
        <v>2.5</v>
      </c>
      <c r="O323" s="21">
        <v>1.7</v>
      </c>
      <c r="Q323" s="11" t="s">
        <v>4167</v>
      </c>
      <c r="R323" s="11"/>
      <c r="T323" s="21">
        <f>IF(Q323='Menu tendina'!A$5,0,IF(Q323='Menu tendina'!A$4,'5. Telecom euro'!O323/2,IF(Q323='Menu tendina'!A$3,'5. Telecom euro'!O323,IF(Q323='Menu tendina'!A$2,'5. Telecom euro'!N323,0))))</f>
        <v>2.5</v>
      </c>
    </row>
    <row r="324" spans="1:20" x14ac:dyDescent="0.25">
      <c r="A324" s="9" t="s">
        <v>7621</v>
      </c>
      <c r="B324" s="9" t="s">
        <v>4984</v>
      </c>
      <c r="C324" s="11">
        <v>1817</v>
      </c>
      <c r="D324" s="11" t="s">
        <v>5297</v>
      </c>
      <c r="E324" s="11">
        <v>1464</v>
      </c>
      <c r="F324" s="25">
        <v>3</v>
      </c>
      <c r="G324" s="14" t="s">
        <v>2682</v>
      </c>
      <c r="H324" s="161">
        <f t="shared" si="5"/>
        <v>38533</v>
      </c>
      <c r="I324" s="9" t="s">
        <v>2814</v>
      </c>
      <c r="J324" s="9"/>
      <c r="K324" s="9"/>
      <c r="L324" s="11" t="s">
        <v>0</v>
      </c>
      <c r="M324" s="252">
        <v>20</v>
      </c>
      <c r="N324" s="21">
        <v>2.5</v>
      </c>
      <c r="O324" s="21">
        <v>1.7</v>
      </c>
      <c r="Q324" s="11" t="s">
        <v>4167</v>
      </c>
      <c r="R324" s="11"/>
      <c r="T324" s="21">
        <f>IF(Q324='Menu tendina'!A$5,0,IF(Q324='Menu tendina'!A$4,'5. Telecom euro'!O324/2,IF(Q324='Menu tendina'!A$3,'5. Telecom euro'!O324,IF(Q324='Menu tendina'!A$2,'5. Telecom euro'!N324,0))))</f>
        <v>2.5</v>
      </c>
    </row>
    <row r="325" spans="1:20" x14ac:dyDescent="0.25">
      <c r="A325" s="9" t="s">
        <v>7621</v>
      </c>
      <c r="B325" s="9" t="s">
        <v>4984</v>
      </c>
      <c r="C325" s="11">
        <v>1818</v>
      </c>
      <c r="D325" s="11" t="s">
        <v>5298</v>
      </c>
      <c r="E325" s="11">
        <v>1465</v>
      </c>
      <c r="F325" s="25">
        <v>3</v>
      </c>
      <c r="G325" s="14" t="s">
        <v>2682</v>
      </c>
      <c r="H325" s="161">
        <f t="shared" si="5"/>
        <v>38533</v>
      </c>
      <c r="I325" s="9" t="s">
        <v>2815</v>
      </c>
      <c r="J325" s="9"/>
      <c r="K325" s="9"/>
      <c r="L325" s="11" t="s">
        <v>0</v>
      </c>
      <c r="M325" s="252">
        <v>20</v>
      </c>
      <c r="N325" s="21">
        <v>2.5</v>
      </c>
      <c r="O325" s="21">
        <v>1.7</v>
      </c>
      <c r="Q325" s="11" t="s">
        <v>4167</v>
      </c>
      <c r="R325" s="11"/>
      <c r="T325" s="21">
        <f>IF(Q325='Menu tendina'!A$5,0,IF(Q325='Menu tendina'!A$4,'5. Telecom euro'!O325/2,IF(Q325='Menu tendina'!A$3,'5. Telecom euro'!O325,IF(Q325='Menu tendina'!A$2,'5. Telecom euro'!N325,0))))</f>
        <v>2.5</v>
      </c>
    </row>
    <row r="326" spans="1:20" x14ac:dyDescent="0.25">
      <c r="A326" s="9" t="s">
        <v>7621</v>
      </c>
      <c r="B326" s="9" t="s">
        <v>4984</v>
      </c>
      <c r="C326" s="11">
        <v>1819</v>
      </c>
      <c r="D326" s="11" t="s">
        <v>5299</v>
      </c>
      <c r="E326" s="11">
        <v>1466</v>
      </c>
      <c r="F326" s="25">
        <v>3</v>
      </c>
      <c r="G326" s="14" t="s">
        <v>2682</v>
      </c>
      <c r="H326" s="161">
        <f t="shared" si="5"/>
        <v>38533</v>
      </c>
      <c r="I326" s="9" t="s">
        <v>2816</v>
      </c>
      <c r="J326" s="9"/>
      <c r="K326" s="9"/>
      <c r="L326" s="11" t="s">
        <v>0</v>
      </c>
      <c r="M326" s="252">
        <v>20</v>
      </c>
      <c r="N326" s="21">
        <v>2.5</v>
      </c>
      <c r="O326" s="21">
        <v>1.7</v>
      </c>
      <c r="Q326" s="11" t="s">
        <v>4167</v>
      </c>
      <c r="R326" s="11"/>
      <c r="T326" s="21">
        <f>IF(Q326='Menu tendina'!A$5,0,IF(Q326='Menu tendina'!A$4,'5. Telecom euro'!O326/2,IF(Q326='Menu tendina'!A$3,'5. Telecom euro'!O326,IF(Q326='Menu tendina'!A$2,'5. Telecom euro'!N326,0))))</f>
        <v>2.5</v>
      </c>
    </row>
    <row r="327" spans="1:20" x14ac:dyDescent="0.25">
      <c r="A327" s="9" t="s">
        <v>7621</v>
      </c>
      <c r="B327" s="9" t="s">
        <v>4984</v>
      </c>
      <c r="C327" s="11">
        <v>1820</v>
      </c>
      <c r="D327" s="11" t="s">
        <v>5349</v>
      </c>
      <c r="E327" s="11">
        <v>1429</v>
      </c>
      <c r="F327" s="25">
        <v>5</v>
      </c>
      <c r="G327" s="14" t="s">
        <v>2682</v>
      </c>
      <c r="H327" s="161">
        <f t="shared" si="5"/>
        <v>38533</v>
      </c>
      <c r="I327" s="9" t="s">
        <v>2817</v>
      </c>
      <c r="J327" s="9"/>
      <c r="K327" s="9"/>
      <c r="L327" s="11" t="s">
        <v>0</v>
      </c>
      <c r="M327" s="252">
        <v>1505</v>
      </c>
      <c r="N327" s="21">
        <v>1.2</v>
      </c>
      <c r="O327" s="21">
        <v>0.3</v>
      </c>
      <c r="Q327" s="11" t="s">
        <v>4167</v>
      </c>
      <c r="R327" s="11"/>
      <c r="T327" s="21">
        <f>IF(Q327='Menu tendina'!A$5,0,IF(Q327='Menu tendina'!A$4,'5. Telecom euro'!O327/2,IF(Q327='Menu tendina'!A$3,'5. Telecom euro'!O327,IF(Q327='Menu tendina'!A$2,'5. Telecom euro'!N327,0))))</f>
        <v>1.2</v>
      </c>
    </row>
    <row r="328" spans="1:20" x14ac:dyDescent="0.25">
      <c r="A328" s="9" t="s">
        <v>7621</v>
      </c>
      <c r="B328" s="9" t="s">
        <v>4984</v>
      </c>
      <c r="C328" s="11">
        <v>1821</v>
      </c>
      <c r="D328" s="11" t="s">
        <v>5348</v>
      </c>
      <c r="E328" s="11">
        <v>1430</v>
      </c>
      <c r="F328" s="25">
        <v>5</v>
      </c>
      <c r="G328" s="14" t="s">
        <v>2682</v>
      </c>
      <c r="H328" s="161">
        <f t="shared" si="5"/>
        <v>38533</v>
      </c>
      <c r="I328" s="9" t="s">
        <v>2818</v>
      </c>
      <c r="J328" s="9"/>
      <c r="K328" s="9"/>
      <c r="L328" s="11" t="s">
        <v>0</v>
      </c>
      <c r="M328" s="252">
        <v>505</v>
      </c>
      <c r="N328" s="21">
        <v>1.4</v>
      </c>
      <c r="O328" s="21">
        <v>0.4</v>
      </c>
      <c r="Q328" s="11" t="s">
        <v>4167</v>
      </c>
      <c r="R328" s="11"/>
      <c r="T328" s="21">
        <f>IF(Q328='Menu tendina'!A$5,0,IF(Q328='Menu tendina'!A$4,'5. Telecom euro'!O328/2,IF(Q328='Menu tendina'!A$3,'5. Telecom euro'!O328,IF(Q328='Menu tendina'!A$2,'5. Telecom euro'!N328,0))))</f>
        <v>1.4</v>
      </c>
    </row>
    <row r="329" spans="1:20" x14ac:dyDescent="0.25">
      <c r="A329" s="9" t="s">
        <v>7621</v>
      </c>
      <c r="B329" s="9" t="s">
        <v>4984</v>
      </c>
      <c r="C329" s="11">
        <v>1822</v>
      </c>
      <c r="D329" s="11" t="s">
        <v>5329</v>
      </c>
      <c r="E329" s="11">
        <v>1431</v>
      </c>
      <c r="F329" s="25">
        <v>5</v>
      </c>
      <c r="G329" s="14" t="s">
        <v>2682</v>
      </c>
      <c r="H329" s="161">
        <f t="shared" si="5"/>
        <v>38533</v>
      </c>
      <c r="I329" s="9" t="s">
        <v>2819</v>
      </c>
      <c r="J329" s="9"/>
      <c r="K329" s="9"/>
      <c r="L329" s="11" t="s">
        <v>0</v>
      </c>
      <c r="M329" s="252">
        <v>30</v>
      </c>
      <c r="N329" s="21">
        <v>2.2000000000000002</v>
      </c>
      <c r="O329" s="21">
        <v>1.7</v>
      </c>
      <c r="Q329" s="11" t="s">
        <v>4167</v>
      </c>
      <c r="R329" s="11"/>
      <c r="T329" s="21">
        <f>IF(Q329='Menu tendina'!A$5,0,IF(Q329='Menu tendina'!A$4,'5. Telecom euro'!O329/2,IF(Q329='Menu tendina'!A$3,'5. Telecom euro'!O329,IF(Q329='Menu tendina'!A$2,'5. Telecom euro'!N329,0))))</f>
        <v>2.2000000000000002</v>
      </c>
    </row>
    <row r="330" spans="1:20" x14ac:dyDescent="0.25">
      <c r="A330" s="9" t="s">
        <v>7621</v>
      </c>
      <c r="B330" s="9" t="s">
        <v>4984</v>
      </c>
      <c r="C330" s="11">
        <v>1823</v>
      </c>
      <c r="D330" s="11" t="s">
        <v>5340</v>
      </c>
      <c r="E330" s="11">
        <v>1432</v>
      </c>
      <c r="F330" s="25">
        <v>5</v>
      </c>
      <c r="G330" s="14" t="s">
        <v>2682</v>
      </c>
      <c r="H330" s="161">
        <f t="shared" si="5"/>
        <v>38533</v>
      </c>
      <c r="I330" s="9" t="s">
        <v>2820</v>
      </c>
      <c r="J330" s="9"/>
      <c r="K330" s="9"/>
      <c r="L330" s="11" t="s">
        <v>0</v>
      </c>
      <c r="M330" s="252">
        <v>65</v>
      </c>
      <c r="N330" s="21">
        <v>2</v>
      </c>
      <c r="O330" s="21">
        <v>1.6</v>
      </c>
      <c r="Q330" s="11" t="s">
        <v>4167</v>
      </c>
      <c r="R330" s="11"/>
      <c r="T330" s="21">
        <f>IF(Q330='Menu tendina'!A$5,0,IF(Q330='Menu tendina'!A$4,'5. Telecom euro'!O330/2,IF(Q330='Menu tendina'!A$3,'5. Telecom euro'!O330,IF(Q330='Menu tendina'!A$2,'5. Telecom euro'!N330,0))))</f>
        <v>2</v>
      </c>
    </row>
    <row r="331" spans="1:20" x14ac:dyDescent="0.25">
      <c r="A331" s="9" t="s">
        <v>7621</v>
      </c>
      <c r="B331" s="9" t="s">
        <v>4984</v>
      </c>
      <c r="C331" s="11">
        <v>1824</v>
      </c>
      <c r="D331" s="11" t="s">
        <v>5339</v>
      </c>
      <c r="E331" s="11">
        <v>1480</v>
      </c>
      <c r="F331" s="25">
        <v>5</v>
      </c>
      <c r="G331" s="14" t="s">
        <v>2682</v>
      </c>
      <c r="H331" s="161">
        <f t="shared" si="5"/>
        <v>38533</v>
      </c>
      <c r="I331" s="9" t="s">
        <v>2821</v>
      </c>
      <c r="J331" s="9"/>
      <c r="K331" s="9"/>
      <c r="L331" s="11" t="s">
        <v>0</v>
      </c>
      <c r="M331" s="252">
        <v>115</v>
      </c>
      <c r="N331" s="21">
        <v>1.8</v>
      </c>
      <c r="O331" s="21">
        <v>1.3</v>
      </c>
      <c r="Q331" s="11" t="s">
        <v>4167</v>
      </c>
      <c r="R331" s="11"/>
      <c r="T331" s="21">
        <f>IF(Q331='Menu tendina'!A$5,0,IF(Q331='Menu tendina'!A$4,'5. Telecom euro'!O331/2,IF(Q331='Menu tendina'!A$3,'5. Telecom euro'!O331,IF(Q331='Menu tendina'!A$2,'5. Telecom euro'!N331,0))))</f>
        <v>1.8</v>
      </c>
    </row>
    <row r="332" spans="1:20" x14ac:dyDescent="0.25">
      <c r="A332" s="9" t="s">
        <v>7621</v>
      </c>
      <c r="B332" s="9" t="s">
        <v>4984</v>
      </c>
      <c r="C332" s="11">
        <v>1825</v>
      </c>
      <c r="D332" s="11" t="s">
        <v>5342</v>
      </c>
      <c r="E332" s="11">
        <v>1433</v>
      </c>
      <c r="F332" s="25">
        <v>5</v>
      </c>
      <c r="G332" s="14" t="s">
        <v>2682</v>
      </c>
      <c r="H332" s="161">
        <f t="shared" si="5"/>
        <v>38533</v>
      </c>
      <c r="I332" s="9" t="s">
        <v>2822</v>
      </c>
      <c r="J332" s="9"/>
      <c r="K332" s="9"/>
      <c r="L332" s="11" t="s">
        <v>0</v>
      </c>
      <c r="M332" s="252">
        <v>60</v>
      </c>
      <c r="N332" s="21">
        <v>2</v>
      </c>
      <c r="O332" s="21">
        <v>1.5</v>
      </c>
      <c r="Q332" s="11" t="s">
        <v>4167</v>
      </c>
      <c r="R332" s="11"/>
      <c r="T332" s="21">
        <f>IF(Q332='Menu tendina'!A$5,0,IF(Q332='Menu tendina'!A$4,'5. Telecom euro'!O332/2,IF(Q332='Menu tendina'!A$3,'5. Telecom euro'!O332,IF(Q332='Menu tendina'!A$2,'5. Telecom euro'!N332,0))))</f>
        <v>2</v>
      </c>
    </row>
    <row r="333" spans="1:20" x14ac:dyDescent="0.25">
      <c r="A333" s="9" t="s">
        <v>7621</v>
      </c>
      <c r="B333" s="9" t="s">
        <v>4984</v>
      </c>
      <c r="C333" s="11">
        <v>1826</v>
      </c>
      <c r="D333" s="11" t="s">
        <v>5284</v>
      </c>
      <c r="E333" s="11">
        <v>1434</v>
      </c>
      <c r="F333" s="25">
        <v>3</v>
      </c>
      <c r="G333" s="14" t="s">
        <v>2682</v>
      </c>
      <c r="H333" s="161">
        <f t="shared" si="5"/>
        <v>38533</v>
      </c>
      <c r="I333" s="9" t="s">
        <v>2823</v>
      </c>
      <c r="J333" s="9"/>
      <c r="K333" s="9"/>
      <c r="L333" s="11" t="s">
        <v>0</v>
      </c>
      <c r="M333" s="252">
        <v>25</v>
      </c>
      <c r="N333" s="21">
        <v>2.2999999999999998</v>
      </c>
      <c r="O333" s="21">
        <v>1.8</v>
      </c>
      <c r="Q333" s="11" t="s">
        <v>4167</v>
      </c>
      <c r="R333" s="11"/>
      <c r="T333" s="21">
        <f>IF(Q333='Menu tendina'!A$5,0,IF(Q333='Menu tendina'!A$4,'5. Telecom euro'!O333/2,IF(Q333='Menu tendina'!A$3,'5. Telecom euro'!O333,IF(Q333='Menu tendina'!A$2,'5. Telecom euro'!N333,0))))</f>
        <v>2.2999999999999998</v>
      </c>
    </row>
    <row r="334" spans="1:20" x14ac:dyDescent="0.25">
      <c r="A334" s="9" t="s">
        <v>7621</v>
      </c>
      <c r="B334" s="9" t="s">
        <v>4984</v>
      </c>
      <c r="C334" s="11">
        <v>1827</v>
      </c>
      <c r="D334" s="11" t="s">
        <v>5328</v>
      </c>
      <c r="E334" s="11">
        <v>1435</v>
      </c>
      <c r="F334" s="25">
        <v>5</v>
      </c>
      <c r="G334" s="14" t="s">
        <v>2682</v>
      </c>
      <c r="H334" s="161">
        <f t="shared" si="5"/>
        <v>38533</v>
      </c>
      <c r="I334" s="9" t="s">
        <v>2824</v>
      </c>
      <c r="J334" s="9"/>
      <c r="K334" s="9"/>
      <c r="L334" s="11" t="s">
        <v>0</v>
      </c>
      <c r="M334" s="252">
        <v>110</v>
      </c>
      <c r="N334" s="21">
        <v>1.8</v>
      </c>
      <c r="O334" s="21">
        <v>1.2</v>
      </c>
      <c r="Q334" s="11" t="s">
        <v>4167</v>
      </c>
      <c r="R334" s="11"/>
      <c r="T334" s="21">
        <f>IF(Q334='Menu tendina'!A$5,0,IF(Q334='Menu tendina'!A$4,'5. Telecom euro'!O334/2,IF(Q334='Menu tendina'!A$3,'5. Telecom euro'!O334,IF(Q334='Menu tendina'!A$2,'5. Telecom euro'!N334,0))))</f>
        <v>1.8</v>
      </c>
    </row>
    <row r="335" spans="1:20" x14ac:dyDescent="0.25">
      <c r="A335" s="9" t="s">
        <v>7621</v>
      </c>
      <c r="B335" s="9" t="s">
        <v>4984</v>
      </c>
      <c r="C335" s="11">
        <v>1828</v>
      </c>
      <c r="D335" s="11" t="s">
        <v>5325</v>
      </c>
      <c r="E335" s="11">
        <v>1449</v>
      </c>
      <c r="F335" s="25">
        <v>10</v>
      </c>
      <c r="G335" s="14" t="s">
        <v>2682</v>
      </c>
      <c r="H335" s="161">
        <f t="shared" si="5"/>
        <v>38533</v>
      </c>
      <c r="I335" s="9" t="s">
        <v>2825</v>
      </c>
      <c r="J335" s="9"/>
      <c r="K335" s="9"/>
      <c r="L335" s="11" t="s">
        <v>0</v>
      </c>
      <c r="M335" s="252">
        <v>510</v>
      </c>
      <c r="N335" s="21">
        <v>1.8</v>
      </c>
      <c r="O335" s="21">
        <v>1</v>
      </c>
      <c r="Q335" s="11" t="s">
        <v>4167</v>
      </c>
      <c r="R335" s="11"/>
      <c r="T335" s="21">
        <f>IF(Q335='Menu tendina'!A$5,0,IF(Q335='Menu tendina'!A$4,'5. Telecom euro'!O335/2,IF(Q335='Menu tendina'!A$3,'5. Telecom euro'!O335,IF(Q335='Menu tendina'!A$2,'5. Telecom euro'!N335,0))))</f>
        <v>1.8</v>
      </c>
    </row>
    <row r="336" spans="1:20" x14ac:dyDescent="0.25">
      <c r="A336" s="9" t="s">
        <v>7621</v>
      </c>
      <c r="B336" s="9" t="s">
        <v>4984</v>
      </c>
      <c r="C336" s="11">
        <v>1829</v>
      </c>
      <c r="D336" s="11" t="s">
        <v>5313</v>
      </c>
      <c r="E336" s="11">
        <v>1492</v>
      </c>
      <c r="F336" s="25">
        <v>5</v>
      </c>
      <c r="G336" s="14" t="s">
        <v>2682</v>
      </c>
      <c r="H336" s="161">
        <f t="shared" si="5"/>
        <v>38533</v>
      </c>
      <c r="I336" s="9" t="s">
        <v>2826</v>
      </c>
      <c r="J336" s="9"/>
      <c r="K336" s="9"/>
      <c r="L336" s="11" t="s">
        <v>0</v>
      </c>
      <c r="M336" s="252">
        <v>75</v>
      </c>
      <c r="N336" s="21">
        <v>2</v>
      </c>
      <c r="O336" s="21">
        <v>1.5</v>
      </c>
      <c r="Q336" s="11" t="s">
        <v>4167</v>
      </c>
      <c r="R336" s="11"/>
      <c r="T336" s="21">
        <f>IF(Q336='Menu tendina'!A$5,0,IF(Q336='Menu tendina'!A$4,'5. Telecom euro'!O336/2,IF(Q336='Menu tendina'!A$3,'5. Telecom euro'!O336,IF(Q336='Menu tendina'!A$2,'5. Telecom euro'!N336,0))))</f>
        <v>2</v>
      </c>
    </row>
    <row r="337" spans="1:20" x14ac:dyDescent="0.25">
      <c r="A337" s="9" t="s">
        <v>7621</v>
      </c>
      <c r="B337" s="9" t="s">
        <v>4984</v>
      </c>
      <c r="C337" s="11">
        <v>1830</v>
      </c>
      <c r="D337" s="11" t="s">
        <v>5307</v>
      </c>
      <c r="E337" s="11">
        <v>1493</v>
      </c>
      <c r="F337" s="25">
        <v>3</v>
      </c>
      <c r="G337" s="14" t="s">
        <v>2827</v>
      </c>
      <c r="H337" s="161">
        <f t="shared" si="5"/>
        <v>38717</v>
      </c>
      <c r="I337" s="9" t="s">
        <v>2826</v>
      </c>
      <c r="J337" s="9"/>
      <c r="K337" s="9"/>
      <c r="L337" s="11" t="s">
        <v>0</v>
      </c>
      <c r="M337" s="252">
        <v>35</v>
      </c>
      <c r="N337" s="21">
        <v>2</v>
      </c>
      <c r="O337" s="21">
        <v>1.5</v>
      </c>
      <c r="Q337" s="11" t="s">
        <v>4167</v>
      </c>
      <c r="R337" s="11"/>
      <c r="T337" s="21">
        <f>IF(Q337='Menu tendina'!A$5,0,IF(Q337='Menu tendina'!A$4,'5. Telecom euro'!O337/2,IF(Q337='Menu tendina'!A$3,'5. Telecom euro'!O337,IF(Q337='Menu tendina'!A$2,'5. Telecom euro'!N337,0))))</f>
        <v>2</v>
      </c>
    </row>
    <row r="338" spans="1:20" x14ac:dyDescent="0.25">
      <c r="A338" s="9" t="s">
        <v>7621</v>
      </c>
      <c r="B338" s="9" t="s">
        <v>4984</v>
      </c>
      <c r="C338" s="11">
        <v>1831</v>
      </c>
      <c r="D338" s="11" t="s">
        <v>5310</v>
      </c>
      <c r="E338" s="11">
        <v>1494</v>
      </c>
      <c r="F338" s="25">
        <v>3</v>
      </c>
      <c r="G338" s="14" t="s">
        <v>2827</v>
      </c>
      <c r="H338" s="161">
        <f t="shared" si="5"/>
        <v>38717</v>
      </c>
      <c r="I338" s="9" t="s">
        <v>2826</v>
      </c>
      <c r="J338" s="9"/>
      <c r="K338" s="9"/>
      <c r="L338" s="11" t="s">
        <v>0</v>
      </c>
      <c r="M338" s="252">
        <v>35</v>
      </c>
      <c r="N338" s="21">
        <v>2</v>
      </c>
      <c r="O338" s="21">
        <v>1.5</v>
      </c>
      <c r="Q338" s="11" t="s">
        <v>4167</v>
      </c>
      <c r="R338" s="11"/>
      <c r="T338" s="21">
        <f>IF(Q338='Menu tendina'!A$5,0,IF(Q338='Menu tendina'!A$4,'5. Telecom euro'!O338/2,IF(Q338='Menu tendina'!A$3,'5. Telecom euro'!O338,IF(Q338='Menu tendina'!A$2,'5. Telecom euro'!N338,0))))</f>
        <v>2</v>
      </c>
    </row>
    <row r="339" spans="1:20" x14ac:dyDescent="0.25">
      <c r="A339" s="9" t="s">
        <v>7621</v>
      </c>
      <c r="B339" s="9" t="s">
        <v>4984</v>
      </c>
      <c r="C339" s="11">
        <v>1832</v>
      </c>
      <c r="D339" s="11" t="s">
        <v>5312</v>
      </c>
      <c r="E339" s="11">
        <v>1495</v>
      </c>
      <c r="F339" s="25">
        <v>1</v>
      </c>
      <c r="G339" s="14" t="s">
        <v>2827</v>
      </c>
      <c r="H339" s="161">
        <f t="shared" si="5"/>
        <v>38717</v>
      </c>
      <c r="I339" s="9" t="s">
        <v>2826</v>
      </c>
      <c r="J339" s="9"/>
      <c r="K339" s="9"/>
      <c r="L339" s="11" t="s">
        <v>0</v>
      </c>
      <c r="M339" s="252">
        <v>35</v>
      </c>
      <c r="N339" s="21">
        <v>2</v>
      </c>
      <c r="O339" s="21">
        <v>1.5</v>
      </c>
      <c r="Q339" s="11" t="s">
        <v>4167</v>
      </c>
      <c r="R339" s="11"/>
      <c r="T339" s="21">
        <f>IF(Q339='Menu tendina'!A$5,0,IF(Q339='Menu tendina'!A$4,'5. Telecom euro'!O339/2,IF(Q339='Menu tendina'!A$3,'5. Telecom euro'!O339,IF(Q339='Menu tendina'!A$2,'5. Telecom euro'!N339,0))))</f>
        <v>2</v>
      </c>
    </row>
    <row r="340" spans="1:20" x14ac:dyDescent="0.25">
      <c r="A340" s="9" t="s">
        <v>7621</v>
      </c>
      <c r="B340" s="9" t="s">
        <v>4984</v>
      </c>
      <c r="C340" s="11">
        <v>1833</v>
      </c>
      <c r="D340" s="11" t="s">
        <v>5311</v>
      </c>
      <c r="E340" s="11">
        <v>1496</v>
      </c>
      <c r="F340" s="25">
        <v>1</v>
      </c>
      <c r="G340" s="14" t="s">
        <v>2827</v>
      </c>
      <c r="H340" s="161">
        <f t="shared" si="5"/>
        <v>38717</v>
      </c>
      <c r="I340" s="9" t="s">
        <v>2826</v>
      </c>
      <c r="J340" s="9"/>
      <c r="K340" s="9"/>
      <c r="L340" s="11" t="s">
        <v>0</v>
      </c>
      <c r="M340" s="252">
        <v>35</v>
      </c>
      <c r="N340" s="21">
        <v>2</v>
      </c>
      <c r="O340" s="21">
        <v>1.5</v>
      </c>
      <c r="Q340" s="11" t="s">
        <v>4167</v>
      </c>
      <c r="R340" s="11"/>
      <c r="T340" s="21">
        <f>IF(Q340='Menu tendina'!A$5,0,IF(Q340='Menu tendina'!A$4,'5. Telecom euro'!O340/2,IF(Q340='Menu tendina'!A$3,'5. Telecom euro'!O340,IF(Q340='Menu tendina'!A$2,'5. Telecom euro'!N340,0))))</f>
        <v>2</v>
      </c>
    </row>
    <row r="341" spans="1:20" x14ac:dyDescent="0.25">
      <c r="A341" s="9" t="s">
        <v>7621</v>
      </c>
      <c r="B341" s="9" t="s">
        <v>4984</v>
      </c>
      <c r="C341" s="11">
        <v>1834</v>
      </c>
      <c r="D341" s="11" t="s">
        <v>5308</v>
      </c>
      <c r="E341" s="11">
        <v>1497</v>
      </c>
      <c r="F341" s="25">
        <v>1</v>
      </c>
      <c r="G341" s="14" t="s">
        <v>2827</v>
      </c>
      <c r="H341" s="161">
        <f t="shared" si="5"/>
        <v>38717</v>
      </c>
      <c r="I341" s="9" t="s">
        <v>2826</v>
      </c>
      <c r="J341" s="9"/>
      <c r="K341" s="9"/>
      <c r="L341" s="11" t="s">
        <v>0</v>
      </c>
      <c r="M341" s="252">
        <v>35</v>
      </c>
      <c r="N341" s="21">
        <v>2</v>
      </c>
      <c r="O341" s="21">
        <v>1.5</v>
      </c>
      <c r="Q341" s="11" t="s">
        <v>4167</v>
      </c>
      <c r="R341" s="11"/>
      <c r="T341" s="21">
        <f>IF(Q341='Menu tendina'!A$5,0,IF(Q341='Menu tendina'!A$4,'5. Telecom euro'!O341/2,IF(Q341='Menu tendina'!A$3,'5. Telecom euro'!O341,IF(Q341='Menu tendina'!A$2,'5. Telecom euro'!N341,0))))</f>
        <v>2</v>
      </c>
    </row>
    <row r="342" spans="1:20" x14ac:dyDescent="0.25">
      <c r="A342" s="9" t="s">
        <v>7621</v>
      </c>
      <c r="B342" s="9" t="s">
        <v>4984</v>
      </c>
      <c r="C342" s="11">
        <v>1835</v>
      </c>
      <c r="D342" s="11" t="s">
        <v>5309</v>
      </c>
      <c r="E342" s="11">
        <v>1498</v>
      </c>
      <c r="F342" s="25">
        <v>1</v>
      </c>
      <c r="G342" s="14" t="s">
        <v>2827</v>
      </c>
      <c r="H342" s="161">
        <f t="shared" si="5"/>
        <v>38717</v>
      </c>
      <c r="I342" s="9" t="s">
        <v>2826</v>
      </c>
      <c r="J342" s="9"/>
      <c r="K342" s="9"/>
      <c r="L342" s="11" t="s">
        <v>0</v>
      </c>
      <c r="M342" s="252">
        <v>35</v>
      </c>
      <c r="N342" s="21">
        <v>2</v>
      </c>
      <c r="O342" s="21">
        <v>1.5</v>
      </c>
      <c r="Q342" s="11" t="s">
        <v>4167</v>
      </c>
      <c r="R342" s="11"/>
      <c r="T342" s="21">
        <f>IF(Q342='Menu tendina'!A$5,0,IF(Q342='Menu tendina'!A$4,'5. Telecom euro'!O342/2,IF(Q342='Menu tendina'!A$3,'5. Telecom euro'!O342,IF(Q342='Menu tendina'!A$2,'5. Telecom euro'!N342,0))))</f>
        <v>2</v>
      </c>
    </row>
    <row r="343" spans="1:20" x14ac:dyDescent="0.25">
      <c r="A343" s="9" t="s">
        <v>7621</v>
      </c>
      <c r="B343" s="9" t="s">
        <v>4984</v>
      </c>
      <c r="C343" s="11">
        <v>1836</v>
      </c>
      <c r="D343" s="11" t="s">
        <v>5300</v>
      </c>
      <c r="E343" s="11">
        <v>1557</v>
      </c>
      <c r="F343" s="25">
        <v>3</v>
      </c>
      <c r="G343" s="14" t="s">
        <v>2682</v>
      </c>
      <c r="H343" s="161">
        <f t="shared" si="5"/>
        <v>38533</v>
      </c>
      <c r="I343" s="9" t="s">
        <v>2829</v>
      </c>
      <c r="J343" s="9"/>
      <c r="K343" s="9"/>
      <c r="L343" s="11" t="s">
        <v>0</v>
      </c>
      <c r="M343" s="252">
        <v>105</v>
      </c>
      <c r="N343" s="21">
        <v>2.5</v>
      </c>
      <c r="O343" s="21">
        <v>1.3</v>
      </c>
      <c r="Q343" s="11" t="s">
        <v>4167</v>
      </c>
      <c r="R343" s="11"/>
      <c r="T343" s="21">
        <f>IF(Q343='Menu tendina'!A$5,0,IF(Q343='Menu tendina'!A$4,'5. Telecom euro'!O343/2,IF(Q343='Menu tendina'!A$3,'5. Telecom euro'!O343,IF(Q343='Menu tendina'!A$2,'5. Telecom euro'!N343,0))))</f>
        <v>2.5</v>
      </c>
    </row>
    <row r="344" spans="1:20" x14ac:dyDescent="0.25">
      <c r="A344" s="9" t="s">
        <v>7621</v>
      </c>
      <c r="B344" s="9" t="s">
        <v>4984</v>
      </c>
      <c r="C344" s="11">
        <v>1837</v>
      </c>
      <c r="D344" s="11" t="s">
        <v>5302</v>
      </c>
      <c r="E344" s="11">
        <v>1558</v>
      </c>
      <c r="F344" s="25">
        <v>3</v>
      </c>
      <c r="G344" s="14" t="s">
        <v>2827</v>
      </c>
      <c r="H344" s="161">
        <f t="shared" si="5"/>
        <v>38717</v>
      </c>
      <c r="I344" s="9" t="s">
        <v>2830</v>
      </c>
      <c r="J344" s="9"/>
      <c r="K344" s="9"/>
      <c r="L344" s="11" t="s">
        <v>0</v>
      </c>
      <c r="M344" s="252">
        <v>20</v>
      </c>
      <c r="N344" s="21">
        <v>2.5</v>
      </c>
      <c r="O344" s="21">
        <v>1.8</v>
      </c>
      <c r="Q344" s="11" t="s">
        <v>4167</v>
      </c>
      <c r="R344" s="11"/>
      <c r="T344" s="21">
        <f>IF(Q344='Menu tendina'!A$5,0,IF(Q344='Menu tendina'!A$4,'5. Telecom euro'!O344/2,IF(Q344='Menu tendina'!A$3,'5. Telecom euro'!O344,IF(Q344='Menu tendina'!A$2,'5. Telecom euro'!N344,0))))</f>
        <v>2.5</v>
      </c>
    </row>
    <row r="345" spans="1:20" x14ac:dyDescent="0.25">
      <c r="A345" s="9" t="s">
        <v>7621</v>
      </c>
      <c r="B345" s="9" t="s">
        <v>4984</v>
      </c>
      <c r="C345" s="11">
        <v>1838</v>
      </c>
      <c r="D345" s="11" t="s">
        <v>5303</v>
      </c>
      <c r="E345" s="11">
        <v>1559</v>
      </c>
      <c r="F345" s="25">
        <v>3</v>
      </c>
      <c r="G345" s="14" t="s">
        <v>2827</v>
      </c>
      <c r="H345" s="161">
        <f t="shared" si="5"/>
        <v>38717</v>
      </c>
      <c r="I345" s="9" t="s">
        <v>2831</v>
      </c>
      <c r="J345" s="9"/>
      <c r="K345" s="9"/>
      <c r="L345" s="11" t="s">
        <v>0</v>
      </c>
      <c r="M345" s="252">
        <v>20</v>
      </c>
      <c r="N345" s="21">
        <v>2.5</v>
      </c>
      <c r="O345" s="21">
        <v>1.8</v>
      </c>
      <c r="Q345" s="11" t="s">
        <v>4167</v>
      </c>
      <c r="R345" s="11"/>
      <c r="T345" s="21">
        <f>IF(Q345='Menu tendina'!A$5,0,IF(Q345='Menu tendina'!A$4,'5. Telecom euro'!O345/2,IF(Q345='Menu tendina'!A$3,'5. Telecom euro'!O345,IF(Q345='Menu tendina'!A$2,'5. Telecom euro'!N345,0))))</f>
        <v>2.5</v>
      </c>
    </row>
    <row r="346" spans="1:20" x14ac:dyDescent="0.25">
      <c r="A346" s="9" t="s">
        <v>7621</v>
      </c>
      <c r="B346" s="9" t="s">
        <v>4984</v>
      </c>
      <c r="C346" s="11">
        <v>1839</v>
      </c>
      <c r="D346" s="11" t="s">
        <v>5301</v>
      </c>
      <c r="E346" s="11">
        <v>1560</v>
      </c>
      <c r="F346" s="25">
        <v>1</v>
      </c>
      <c r="G346" s="14" t="s">
        <v>2827</v>
      </c>
      <c r="H346" s="161">
        <f t="shared" si="5"/>
        <v>38717</v>
      </c>
      <c r="I346" s="9" t="s">
        <v>2832</v>
      </c>
      <c r="J346" s="9"/>
      <c r="K346" s="9"/>
      <c r="L346" s="11" t="s">
        <v>0</v>
      </c>
      <c r="M346" s="252">
        <v>20</v>
      </c>
      <c r="N346" s="21">
        <v>2.5</v>
      </c>
      <c r="O346" s="21">
        <v>1.8</v>
      </c>
      <c r="Q346" s="11" t="s">
        <v>4167</v>
      </c>
      <c r="R346" s="11"/>
      <c r="T346" s="21">
        <f>IF(Q346='Menu tendina'!A$5,0,IF(Q346='Menu tendina'!A$4,'5. Telecom euro'!O346/2,IF(Q346='Menu tendina'!A$3,'5. Telecom euro'!O346,IF(Q346='Menu tendina'!A$2,'5. Telecom euro'!N346,0))))</f>
        <v>2.5</v>
      </c>
    </row>
    <row r="347" spans="1:20" x14ac:dyDescent="0.25">
      <c r="A347" s="9" t="s">
        <v>7621</v>
      </c>
      <c r="B347" s="9" t="s">
        <v>4984</v>
      </c>
      <c r="C347" s="11">
        <v>1840</v>
      </c>
      <c r="D347" s="11" t="s">
        <v>5331</v>
      </c>
      <c r="E347" s="11">
        <v>1542</v>
      </c>
      <c r="F347" s="25">
        <v>5</v>
      </c>
      <c r="G347" s="14" t="s">
        <v>2827</v>
      </c>
      <c r="H347" s="161">
        <f t="shared" si="5"/>
        <v>38717</v>
      </c>
      <c r="I347" s="9" t="s">
        <v>2833</v>
      </c>
      <c r="J347" s="9"/>
      <c r="K347" s="9"/>
      <c r="L347" s="11" t="s">
        <v>0</v>
      </c>
      <c r="M347" s="252">
        <v>65</v>
      </c>
      <c r="N347" s="21">
        <v>2</v>
      </c>
      <c r="O347" s="21">
        <v>1.5</v>
      </c>
      <c r="Q347" s="11" t="s">
        <v>4167</v>
      </c>
      <c r="R347" s="11"/>
      <c r="T347" s="21">
        <f>IF(Q347='Menu tendina'!A$5,0,IF(Q347='Menu tendina'!A$4,'5. Telecom euro'!O347/2,IF(Q347='Menu tendina'!A$3,'5. Telecom euro'!O347,IF(Q347='Menu tendina'!A$2,'5. Telecom euro'!N347,0))))</f>
        <v>2</v>
      </c>
    </row>
    <row r="348" spans="1:20" x14ac:dyDescent="0.25">
      <c r="A348" s="9" t="s">
        <v>7621</v>
      </c>
      <c r="B348" s="9" t="s">
        <v>4984</v>
      </c>
      <c r="C348" s="11">
        <v>1841</v>
      </c>
      <c r="D348" s="11" t="s">
        <v>5330</v>
      </c>
      <c r="E348" s="11">
        <v>1543</v>
      </c>
      <c r="F348" s="25">
        <v>5</v>
      </c>
      <c r="G348" s="14" t="s">
        <v>2827</v>
      </c>
      <c r="H348" s="161">
        <f t="shared" si="5"/>
        <v>38717</v>
      </c>
      <c r="I348" s="9" t="s">
        <v>2835</v>
      </c>
      <c r="J348" s="9"/>
      <c r="K348" s="9"/>
      <c r="L348" s="11" t="s">
        <v>0</v>
      </c>
      <c r="M348" s="252">
        <v>65</v>
      </c>
      <c r="N348" s="21">
        <v>2</v>
      </c>
      <c r="O348" s="21">
        <v>1.5</v>
      </c>
      <c r="Q348" s="11" t="s">
        <v>4167</v>
      </c>
      <c r="R348" s="11"/>
      <c r="T348" s="21">
        <f>IF(Q348='Menu tendina'!A$5,0,IF(Q348='Menu tendina'!A$4,'5. Telecom euro'!O348/2,IF(Q348='Menu tendina'!A$3,'5. Telecom euro'!O348,IF(Q348='Menu tendina'!A$2,'5. Telecom euro'!N348,0))))</f>
        <v>2</v>
      </c>
    </row>
    <row r="349" spans="1:20" x14ac:dyDescent="0.25">
      <c r="A349" s="9" t="s">
        <v>7621</v>
      </c>
      <c r="B349" s="9" t="s">
        <v>4984</v>
      </c>
      <c r="C349" s="11">
        <v>1842</v>
      </c>
      <c r="D349" s="11" t="s">
        <v>5282</v>
      </c>
      <c r="E349" s="11">
        <v>1468</v>
      </c>
      <c r="F349" s="25">
        <v>5</v>
      </c>
      <c r="G349" s="14" t="s">
        <v>2682</v>
      </c>
      <c r="H349" s="161">
        <f t="shared" si="5"/>
        <v>38533</v>
      </c>
      <c r="I349" s="9" t="s">
        <v>2836</v>
      </c>
      <c r="J349" s="9"/>
      <c r="K349" s="9"/>
      <c r="L349" s="11" t="s">
        <v>0</v>
      </c>
      <c r="M349" s="252">
        <v>115</v>
      </c>
      <c r="N349" s="21">
        <v>2</v>
      </c>
      <c r="O349" s="21">
        <v>0.9</v>
      </c>
      <c r="Q349" s="11" t="s">
        <v>4167</v>
      </c>
      <c r="R349" s="11"/>
      <c r="T349" s="21">
        <f>IF(Q349='Menu tendina'!A$5,0,IF(Q349='Menu tendina'!A$4,'5. Telecom euro'!O349/2,IF(Q349='Menu tendina'!A$3,'5. Telecom euro'!O349,IF(Q349='Menu tendina'!A$2,'5. Telecom euro'!N349,0))))</f>
        <v>2</v>
      </c>
    </row>
    <row r="350" spans="1:20" x14ac:dyDescent="0.25">
      <c r="A350" s="9" t="s">
        <v>7621</v>
      </c>
      <c r="B350" s="9" t="s">
        <v>4984</v>
      </c>
      <c r="C350" s="11">
        <v>1843</v>
      </c>
      <c r="D350" s="11" t="s">
        <v>5283</v>
      </c>
      <c r="E350" s="11">
        <v>1469</v>
      </c>
      <c r="F350" s="25">
        <v>3</v>
      </c>
      <c r="G350" s="14" t="s">
        <v>2827</v>
      </c>
      <c r="H350" s="161">
        <f t="shared" si="5"/>
        <v>38717</v>
      </c>
      <c r="I350" s="9" t="s">
        <v>2836</v>
      </c>
      <c r="J350" s="9"/>
      <c r="K350" s="9"/>
      <c r="L350" s="11" t="s">
        <v>0</v>
      </c>
      <c r="M350" s="252">
        <v>25</v>
      </c>
      <c r="N350" s="21">
        <v>2.5</v>
      </c>
      <c r="O350" s="21">
        <v>1.7</v>
      </c>
      <c r="Q350" s="11" t="s">
        <v>4167</v>
      </c>
      <c r="R350" s="11"/>
      <c r="T350" s="21">
        <f>IF(Q350='Menu tendina'!A$5,0,IF(Q350='Menu tendina'!A$4,'5. Telecom euro'!O350/2,IF(Q350='Menu tendina'!A$3,'5. Telecom euro'!O350,IF(Q350='Menu tendina'!A$2,'5. Telecom euro'!N350,0))))</f>
        <v>2.5</v>
      </c>
    </row>
    <row r="351" spans="1:20" x14ac:dyDescent="0.25">
      <c r="A351" s="9" t="s">
        <v>7621</v>
      </c>
      <c r="B351" s="9" t="s">
        <v>4984</v>
      </c>
      <c r="C351" s="11">
        <v>1844</v>
      </c>
      <c r="D351" s="11" t="s">
        <v>5317</v>
      </c>
      <c r="E351" s="11">
        <v>1547</v>
      </c>
      <c r="F351" s="25">
        <v>3</v>
      </c>
      <c r="G351" s="14" t="s">
        <v>2827</v>
      </c>
      <c r="H351" s="161">
        <f t="shared" si="5"/>
        <v>38717</v>
      </c>
      <c r="I351" s="9" t="s">
        <v>2837</v>
      </c>
      <c r="J351" s="9"/>
      <c r="K351" s="9"/>
      <c r="L351" s="11" t="s">
        <v>0</v>
      </c>
      <c r="M351" s="252">
        <v>20</v>
      </c>
      <c r="N351" s="21">
        <v>2.2000000000000002</v>
      </c>
      <c r="O351" s="21">
        <v>1.7</v>
      </c>
      <c r="Q351" s="11" t="s">
        <v>4167</v>
      </c>
      <c r="R351" s="11"/>
      <c r="T351" s="21">
        <f>IF(Q351='Menu tendina'!A$5,0,IF(Q351='Menu tendina'!A$4,'5. Telecom euro'!O351/2,IF(Q351='Menu tendina'!A$3,'5. Telecom euro'!O351,IF(Q351='Menu tendina'!A$2,'5. Telecom euro'!N351,0))))</f>
        <v>2.2000000000000002</v>
      </c>
    </row>
    <row r="352" spans="1:20" x14ac:dyDescent="0.25">
      <c r="A352" s="9" t="s">
        <v>7621</v>
      </c>
      <c r="B352" s="9" t="s">
        <v>4984</v>
      </c>
      <c r="C352" s="11">
        <v>1845</v>
      </c>
      <c r="D352" s="11" t="s">
        <v>5318</v>
      </c>
      <c r="E352" s="11">
        <v>1548</v>
      </c>
      <c r="F352" s="25">
        <v>3</v>
      </c>
      <c r="G352" s="14" t="s">
        <v>2827</v>
      </c>
      <c r="H352" s="161">
        <f t="shared" si="5"/>
        <v>38717</v>
      </c>
      <c r="I352" s="9" t="s">
        <v>2838</v>
      </c>
      <c r="J352" s="9"/>
      <c r="K352" s="9"/>
      <c r="L352" s="11" t="s">
        <v>0</v>
      </c>
      <c r="M352" s="252">
        <v>20</v>
      </c>
      <c r="N352" s="21">
        <v>2.2000000000000002</v>
      </c>
      <c r="O352" s="21">
        <v>1.7</v>
      </c>
      <c r="Q352" s="11" t="s">
        <v>4167</v>
      </c>
      <c r="R352" s="11"/>
      <c r="T352" s="21">
        <f>IF(Q352='Menu tendina'!A$5,0,IF(Q352='Menu tendina'!A$4,'5. Telecom euro'!O352/2,IF(Q352='Menu tendina'!A$3,'5. Telecom euro'!O352,IF(Q352='Menu tendina'!A$2,'5. Telecom euro'!N352,0))))</f>
        <v>2.2000000000000002</v>
      </c>
    </row>
    <row r="353" spans="1:20" x14ac:dyDescent="0.25">
      <c r="A353" s="9" t="s">
        <v>7621</v>
      </c>
      <c r="B353" s="9" t="s">
        <v>4984</v>
      </c>
      <c r="C353" s="11">
        <v>1846</v>
      </c>
      <c r="D353" s="11" t="s">
        <v>5316</v>
      </c>
      <c r="E353" s="11">
        <v>1549</v>
      </c>
      <c r="F353" s="25">
        <v>3</v>
      </c>
      <c r="G353" s="14" t="s">
        <v>2827</v>
      </c>
      <c r="H353" s="161">
        <f t="shared" si="5"/>
        <v>38717</v>
      </c>
      <c r="I353" s="9" t="s">
        <v>2839</v>
      </c>
      <c r="J353" s="9"/>
      <c r="K353" s="9"/>
      <c r="L353" s="11" t="s">
        <v>0</v>
      </c>
      <c r="M353" s="252">
        <v>20</v>
      </c>
      <c r="N353" s="21">
        <v>2.2000000000000002</v>
      </c>
      <c r="O353" s="21">
        <v>1.7</v>
      </c>
      <c r="Q353" s="11" t="s">
        <v>4167</v>
      </c>
      <c r="R353" s="11"/>
      <c r="T353" s="21">
        <f>IF(Q353='Menu tendina'!A$5,0,IF(Q353='Menu tendina'!A$4,'5. Telecom euro'!O353/2,IF(Q353='Menu tendina'!A$3,'5. Telecom euro'!O353,IF(Q353='Menu tendina'!A$2,'5. Telecom euro'!N353,0))))</f>
        <v>2.2000000000000002</v>
      </c>
    </row>
    <row r="354" spans="1:20" x14ac:dyDescent="0.25">
      <c r="A354" s="9" t="s">
        <v>7621</v>
      </c>
      <c r="B354" s="9" t="s">
        <v>4984</v>
      </c>
      <c r="C354" s="11">
        <v>1847</v>
      </c>
      <c r="D354" s="11" t="s">
        <v>5320</v>
      </c>
      <c r="E354" s="11">
        <v>1550</v>
      </c>
      <c r="F354" s="25">
        <v>3</v>
      </c>
      <c r="G354" s="14" t="s">
        <v>2827</v>
      </c>
      <c r="H354" s="161">
        <f t="shared" si="5"/>
        <v>38717</v>
      </c>
      <c r="I354" s="9" t="s">
        <v>2840</v>
      </c>
      <c r="J354" s="9"/>
      <c r="K354" s="9"/>
      <c r="L354" s="11" t="s">
        <v>0</v>
      </c>
      <c r="M354" s="252">
        <v>20</v>
      </c>
      <c r="N354" s="21">
        <v>2.2000000000000002</v>
      </c>
      <c r="O354" s="21">
        <v>1.7</v>
      </c>
      <c r="Q354" s="11" t="s">
        <v>4167</v>
      </c>
      <c r="R354" s="11"/>
      <c r="T354" s="21">
        <f>IF(Q354='Menu tendina'!A$5,0,IF(Q354='Menu tendina'!A$4,'5. Telecom euro'!O354/2,IF(Q354='Menu tendina'!A$3,'5. Telecom euro'!O354,IF(Q354='Menu tendina'!A$2,'5. Telecom euro'!N354,0))))</f>
        <v>2.2000000000000002</v>
      </c>
    </row>
    <row r="355" spans="1:20" x14ac:dyDescent="0.25">
      <c r="A355" s="9" t="s">
        <v>7621</v>
      </c>
      <c r="B355" s="9" t="s">
        <v>4984</v>
      </c>
      <c r="C355" s="11">
        <v>1848</v>
      </c>
      <c r="D355" s="11" t="s">
        <v>5319</v>
      </c>
      <c r="E355" s="11">
        <v>1551</v>
      </c>
      <c r="F355" s="25">
        <v>3</v>
      </c>
      <c r="G355" s="14" t="s">
        <v>2827</v>
      </c>
      <c r="H355" s="161">
        <f t="shared" si="5"/>
        <v>38717</v>
      </c>
      <c r="I355" s="9" t="s">
        <v>2841</v>
      </c>
      <c r="J355" s="9"/>
      <c r="K355" s="9"/>
      <c r="L355" s="11" t="s">
        <v>0</v>
      </c>
      <c r="M355" s="252">
        <v>20</v>
      </c>
      <c r="N355" s="21">
        <v>2.2000000000000002</v>
      </c>
      <c r="O355" s="21">
        <v>1.7</v>
      </c>
      <c r="Q355" s="11" t="s">
        <v>4167</v>
      </c>
      <c r="R355" s="11"/>
      <c r="T355" s="21">
        <f>IF(Q355='Menu tendina'!A$5,0,IF(Q355='Menu tendina'!A$4,'5. Telecom euro'!O355/2,IF(Q355='Menu tendina'!A$3,'5. Telecom euro'!O355,IF(Q355='Menu tendina'!A$2,'5. Telecom euro'!N355,0))))</f>
        <v>2.2000000000000002</v>
      </c>
    </row>
    <row r="356" spans="1:20" x14ac:dyDescent="0.25">
      <c r="A356" s="9" t="s">
        <v>7621</v>
      </c>
      <c r="B356" s="9" t="s">
        <v>4984</v>
      </c>
      <c r="C356" s="11">
        <v>1849</v>
      </c>
      <c r="D356" s="11" t="s">
        <v>5321</v>
      </c>
      <c r="E356" s="11">
        <v>1552</v>
      </c>
      <c r="F356" s="25">
        <v>3</v>
      </c>
      <c r="G356" s="14" t="s">
        <v>2827</v>
      </c>
      <c r="H356" s="161">
        <f t="shared" si="5"/>
        <v>38717</v>
      </c>
      <c r="I356" s="9" t="s">
        <v>2842</v>
      </c>
      <c r="J356" s="9"/>
      <c r="K356" s="9"/>
      <c r="L356" s="11" t="s">
        <v>0</v>
      </c>
      <c r="M356" s="252">
        <v>20</v>
      </c>
      <c r="N356" s="21">
        <v>2.2000000000000002</v>
      </c>
      <c r="O356" s="21">
        <v>1.7</v>
      </c>
      <c r="Q356" s="11" t="s">
        <v>4167</v>
      </c>
      <c r="R356" s="11"/>
      <c r="T356" s="21">
        <f>IF(Q356='Menu tendina'!A$5,0,IF(Q356='Menu tendina'!A$4,'5. Telecom euro'!O356/2,IF(Q356='Menu tendina'!A$3,'5. Telecom euro'!O356,IF(Q356='Menu tendina'!A$2,'5. Telecom euro'!N356,0))))</f>
        <v>2.2000000000000002</v>
      </c>
    </row>
    <row r="357" spans="1:20" x14ac:dyDescent="0.25">
      <c r="A357" s="9" t="s">
        <v>7621</v>
      </c>
      <c r="B357" s="9" t="s">
        <v>4984</v>
      </c>
      <c r="C357" s="11">
        <v>1850</v>
      </c>
      <c r="D357" s="11" t="s">
        <v>5322</v>
      </c>
      <c r="E357" s="11">
        <v>1553</v>
      </c>
      <c r="F357" s="25">
        <v>3</v>
      </c>
      <c r="G357" s="14" t="s">
        <v>2827</v>
      </c>
      <c r="H357" s="161">
        <f t="shared" si="5"/>
        <v>38717</v>
      </c>
      <c r="I357" s="9" t="s">
        <v>2843</v>
      </c>
      <c r="J357" s="9"/>
      <c r="K357" s="9"/>
      <c r="L357" s="11" t="s">
        <v>0</v>
      </c>
      <c r="M357" s="252">
        <v>20</v>
      </c>
      <c r="N357" s="21">
        <v>2.2000000000000002</v>
      </c>
      <c r="O357" s="21">
        <v>1.7</v>
      </c>
      <c r="Q357" s="11" t="s">
        <v>4167</v>
      </c>
      <c r="R357" s="11"/>
      <c r="T357" s="21">
        <f>IF(Q357='Menu tendina'!A$5,0,IF(Q357='Menu tendina'!A$4,'5. Telecom euro'!O357/2,IF(Q357='Menu tendina'!A$3,'5. Telecom euro'!O357,IF(Q357='Menu tendina'!A$2,'5. Telecom euro'!N357,0))))</f>
        <v>2.2000000000000002</v>
      </c>
    </row>
    <row r="358" spans="1:20" x14ac:dyDescent="0.25">
      <c r="A358" s="9" t="s">
        <v>7621</v>
      </c>
      <c r="B358" s="9" t="s">
        <v>4984</v>
      </c>
      <c r="C358" s="11">
        <v>1851</v>
      </c>
      <c r="D358" s="11" t="s">
        <v>5315</v>
      </c>
      <c r="E358" s="11">
        <v>1297</v>
      </c>
      <c r="F358" s="25">
        <v>7.5</v>
      </c>
      <c r="G358" s="14" t="s">
        <v>2827</v>
      </c>
      <c r="H358" s="161">
        <f t="shared" si="5"/>
        <v>38717</v>
      </c>
      <c r="I358" s="9" t="s">
        <v>2844</v>
      </c>
      <c r="J358" s="9"/>
      <c r="K358" s="9"/>
      <c r="L358" s="11" t="s">
        <v>0</v>
      </c>
      <c r="M358" s="252">
        <v>510</v>
      </c>
      <c r="N358" s="21">
        <v>4</v>
      </c>
      <c r="O358" s="21">
        <v>1.3</v>
      </c>
      <c r="Q358" s="11" t="s">
        <v>4167</v>
      </c>
      <c r="R358" s="11"/>
      <c r="T358" s="21">
        <f>IF(Q358='Menu tendina'!A$5,0,IF(Q358='Menu tendina'!A$4,'5. Telecom euro'!O358/2,IF(Q358='Menu tendina'!A$3,'5. Telecom euro'!O358,IF(Q358='Menu tendina'!A$2,'5. Telecom euro'!N358,0))))</f>
        <v>4</v>
      </c>
    </row>
    <row r="359" spans="1:20" x14ac:dyDescent="0.25">
      <c r="A359" s="9" t="s">
        <v>7621</v>
      </c>
      <c r="B359" s="9" t="s">
        <v>4984</v>
      </c>
      <c r="C359" s="11">
        <v>1852</v>
      </c>
      <c r="D359" s="11" t="s">
        <v>5314</v>
      </c>
      <c r="E359" s="11">
        <v>1289</v>
      </c>
      <c r="F359" s="25">
        <v>1</v>
      </c>
      <c r="G359" s="14" t="s">
        <v>2827</v>
      </c>
      <c r="H359" s="161">
        <f t="shared" si="5"/>
        <v>38717</v>
      </c>
      <c r="I359" s="9" t="s">
        <v>2651</v>
      </c>
      <c r="J359" s="9"/>
      <c r="K359" s="9"/>
      <c r="L359" s="11" t="s">
        <v>0</v>
      </c>
      <c r="M359" s="252">
        <v>115</v>
      </c>
      <c r="N359" s="21">
        <v>1.5</v>
      </c>
      <c r="O359" s="21">
        <v>0.9</v>
      </c>
      <c r="Q359" s="11" t="s">
        <v>4167</v>
      </c>
      <c r="R359" s="11"/>
      <c r="T359" s="21">
        <f>IF(Q359='Menu tendina'!A$5,0,IF(Q359='Menu tendina'!A$4,'5. Telecom euro'!O359/2,IF(Q359='Menu tendina'!A$3,'5. Telecom euro'!O359,IF(Q359='Menu tendina'!A$2,'5. Telecom euro'!N359,0))))</f>
        <v>1.5</v>
      </c>
    </row>
    <row r="360" spans="1:20" x14ac:dyDescent="0.25">
      <c r="A360" s="9" t="s">
        <v>7621</v>
      </c>
      <c r="B360" s="9" t="s">
        <v>4984</v>
      </c>
      <c r="C360" s="11">
        <v>1853</v>
      </c>
      <c r="D360" s="11" t="s">
        <v>5327</v>
      </c>
      <c r="E360" s="11">
        <v>1561</v>
      </c>
      <c r="F360" s="25">
        <v>3</v>
      </c>
      <c r="G360" s="14" t="s">
        <v>2827</v>
      </c>
      <c r="H360" s="161">
        <f t="shared" si="5"/>
        <v>38717</v>
      </c>
      <c r="I360" s="9" t="s">
        <v>2845</v>
      </c>
      <c r="J360" s="9"/>
      <c r="K360" s="9"/>
      <c r="L360" s="11" t="s">
        <v>0</v>
      </c>
      <c r="M360" s="252">
        <v>20</v>
      </c>
      <c r="N360" s="21">
        <v>2.2999999999999998</v>
      </c>
      <c r="O360" s="21">
        <v>1.7</v>
      </c>
      <c r="Q360" s="11" t="s">
        <v>4167</v>
      </c>
      <c r="R360" s="11"/>
      <c r="T360" s="21">
        <f>IF(Q360='Menu tendina'!A$5,0,IF(Q360='Menu tendina'!A$4,'5. Telecom euro'!O360/2,IF(Q360='Menu tendina'!A$3,'5. Telecom euro'!O360,IF(Q360='Menu tendina'!A$2,'5. Telecom euro'!N360,0))))</f>
        <v>2.2999999999999998</v>
      </c>
    </row>
    <row r="361" spans="1:20" x14ac:dyDescent="0.25">
      <c r="A361" s="9" t="s">
        <v>7621</v>
      </c>
      <c r="B361" s="9" t="s">
        <v>4984</v>
      </c>
      <c r="C361" s="11">
        <v>1854</v>
      </c>
      <c r="D361" s="11" t="s">
        <v>5343</v>
      </c>
      <c r="E361" s="11">
        <v>1562</v>
      </c>
      <c r="F361" s="25">
        <v>3</v>
      </c>
      <c r="G361" s="14" t="s">
        <v>2827</v>
      </c>
      <c r="H361" s="161">
        <f t="shared" si="5"/>
        <v>38717</v>
      </c>
      <c r="I361" s="9" t="s">
        <v>2846</v>
      </c>
      <c r="J361" s="9"/>
      <c r="K361" s="9"/>
      <c r="L361" s="11" t="s">
        <v>0</v>
      </c>
      <c r="M361" s="252">
        <v>30</v>
      </c>
      <c r="N361" s="21">
        <v>2</v>
      </c>
      <c r="O361" s="21">
        <v>1.6</v>
      </c>
      <c r="Q361" s="11" t="s">
        <v>4167</v>
      </c>
      <c r="R361" s="11"/>
      <c r="T361" s="21">
        <f>IF(Q361='Menu tendina'!A$5,0,IF(Q361='Menu tendina'!A$4,'5. Telecom euro'!O361/2,IF(Q361='Menu tendina'!A$3,'5. Telecom euro'!O361,IF(Q361='Menu tendina'!A$2,'5. Telecom euro'!N361,0))))</f>
        <v>2</v>
      </c>
    </row>
    <row r="362" spans="1:20" x14ac:dyDescent="0.25">
      <c r="A362" s="9" t="s">
        <v>7621</v>
      </c>
      <c r="B362" s="9" t="s">
        <v>4984</v>
      </c>
      <c r="C362" s="11">
        <v>1855</v>
      </c>
      <c r="D362" s="11" t="s">
        <v>5350</v>
      </c>
      <c r="E362" s="11">
        <v>1563</v>
      </c>
      <c r="F362" s="25">
        <v>3</v>
      </c>
      <c r="G362" s="14" t="s">
        <v>2827</v>
      </c>
      <c r="H362" s="161">
        <f t="shared" si="5"/>
        <v>38717</v>
      </c>
      <c r="I362" s="9" t="s">
        <v>2847</v>
      </c>
      <c r="J362" s="9"/>
      <c r="K362" s="9"/>
      <c r="L362" s="11" t="s">
        <v>0</v>
      </c>
      <c r="M362" s="252">
        <v>30</v>
      </c>
      <c r="N362" s="21">
        <v>2.5</v>
      </c>
      <c r="O362" s="21">
        <v>1.8</v>
      </c>
      <c r="Q362" s="11" t="s">
        <v>4167</v>
      </c>
      <c r="R362" s="11"/>
      <c r="T362" s="21">
        <f>IF(Q362='Menu tendina'!A$5,0,IF(Q362='Menu tendina'!A$4,'5. Telecom euro'!O362/2,IF(Q362='Menu tendina'!A$3,'5. Telecom euro'!O362,IF(Q362='Menu tendina'!A$2,'5. Telecom euro'!N362,0))))</f>
        <v>2.5</v>
      </c>
    </row>
    <row r="363" spans="1:20" x14ac:dyDescent="0.25">
      <c r="A363" s="9" t="s">
        <v>7621</v>
      </c>
      <c r="B363" s="9" t="s">
        <v>4984</v>
      </c>
      <c r="C363" s="11">
        <v>1856</v>
      </c>
      <c r="D363" s="11" t="s">
        <v>5337</v>
      </c>
      <c r="E363" s="11">
        <v>1567</v>
      </c>
      <c r="F363" s="25">
        <v>5</v>
      </c>
      <c r="G363" s="14" t="s">
        <v>2827</v>
      </c>
      <c r="H363" s="161">
        <f t="shared" si="5"/>
        <v>38717</v>
      </c>
      <c r="I363" s="9" t="s">
        <v>2848</v>
      </c>
      <c r="J363" s="9"/>
      <c r="K363" s="9"/>
      <c r="L363" s="11" t="s">
        <v>0</v>
      </c>
      <c r="M363" s="252">
        <v>15</v>
      </c>
      <c r="N363" s="21">
        <v>4</v>
      </c>
      <c r="O363" s="21">
        <v>2.6</v>
      </c>
      <c r="Q363" s="11" t="s">
        <v>4167</v>
      </c>
      <c r="R363" s="11"/>
      <c r="T363" s="21">
        <f>IF(Q363='Menu tendina'!A$5,0,IF(Q363='Menu tendina'!A$4,'5. Telecom euro'!O363/2,IF(Q363='Menu tendina'!A$3,'5. Telecom euro'!O363,IF(Q363='Menu tendina'!A$2,'5. Telecom euro'!N363,0))))</f>
        <v>4</v>
      </c>
    </row>
    <row r="364" spans="1:20" x14ac:dyDescent="0.25">
      <c r="A364" s="9" t="s">
        <v>7621</v>
      </c>
      <c r="B364" s="9" t="s">
        <v>4984</v>
      </c>
      <c r="C364" s="11">
        <v>1857</v>
      </c>
      <c r="D364" s="11" t="s">
        <v>5334</v>
      </c>
      <c r="E364" s="11">
        <v>1568</v>
      </c>
      <c r="F364" s="25">
        <v>5</v>
      </c>
      <c r="G364" s="14" t="s">
        <v>2827</v>
      </c>
      <c r="H364" s="161">
        <f t="shared" si="5"/>
        <v>38717</v>
      </c>
      <c r="I364" s="9" t="s">
        <v>2849</v>
      </c>
      <c r="J364" s="9"/>
      <c r="K364" s="9"/>
      <c r="L364" s="11" t="s">
        <v>0</v>
      </c>
      <c r="M364" s="252">
        <v>15</v>
      </c>
      <c r="N364" s="21">
        <v>4</v>
      </c>
      <c r="O364" s="21">
        <v>2.6</v>
      </c>
      <c r="Q364" s="11" t="s">
        <v>4167</v>
      </c>
      <c r="R364" s="11"/>
      <c r="T364" s="21">
        <f>IF(Q364='Menu tendina'!A$5,0,IF(Q364='Menu tendina'!A$4,'5. Telecom euro'!O364/2,IF(Q364='Menu tendina'!A$3,'5. Telecom euro'!O364,IF(Q364='Menu tendina'!A$2,'5. Telecom euro'!N364,0))))</f>
        <v>4</v>
      </c>
    </row>
    <row r="365" spans="1:20" x14ac:dyDescent="0.25">
      <c r="A365" s="9" t="s">
        <v>7621</v>
      </c>
      <c r="B365" s="9" t="s">
        <v>4984</v>
      </c>
      <c r="C365" s="11">
        <v>1858</v>
      </c>
      <c r="D365" s="11" t="s">
        <v>5336</v>
      </c>
      <c r="E365" s="11">
        <v>1569</v>
      </c>
      <c r="F365" s="25">
        <v>5</v>
      </c>
      <c r="G365" s="14" t="s">
        <v>2827</v>
      </c>
      <c r="H365" s="161">
        <f t="shared" si="5"/>
        <v>38717</v>
      </c>
      <c r="I365" s="9" t="s">
        <v>2850</v>
      </c>
      <c r="J365" s="9"/>
      <c r="K365" s="9"/>
      <c r="L365" s="11" t="s">
        <v>0</v>
      </c>
      <c r="M365" s="252">
        <v>15</v>
      </c>
      <c r="N365" s="21">
        <v>4</v>
      </c>
      <c r="O365" s="21">
        <v>2.6</v>
      </c>
      <c r="Q365" s="11" t="s">
        <v>4167</v>
      </c>
      <c r="R365" s="11"/>
      <c r="T365" s="21">
        <f>IF(Q365='Menu tendina'!A$5,0,IF(Q365='Menu tendina'!A$4,'5. Telecom euro'!O365/2,IF(Q365='Menu tendina'!A$3,'5. Telecom euro'!O365,IF(Q365='Menu tendina'!A$2,'5. Telecom euro'!N365,0))))</f>
        <v>4</v>
      </c>
    </row>
    <row r="366" spans="1:20" x14ac:dyDescent="0.25">
      <c r="A366" s="9" t="s">
        <v>7621</v>
      </c>
      <c r="B366" s="9" t="s">
        <v>4984</v>
      </c>
      <c r="C366" s="11">
        <v>1859</v>
      </c>
      <c r="D366" s="11" t="s">
        <v>5335</v>
      </c>
      <c r="E366" s="11">
        <v>1570</v>
      </c>
      <c r="F366" s="25">
        <v>5</v>
      </c>
      <c r="G366" s="14" t="s">
        <v>2827</v>
      </c>
      <c r="H366" s="161">
        <f t="shared" si="5"/>
        <v>38717</v>
      </c>
      <c r="I366" s="9" t="s">
        <v>2851</v>
      </c>
      <c r="J366" s="9"/>
      <c r="K366" s="9"/>
      <c r="L366" s="11" t="s">
        <v>0</v>
      </c>
      <c r="M366" s="252">
        <v>15</v>
      </c>
      <c r="N366" s="21">
        <v>4</v>
      </c>
      <c r="O366" s="21">
        <v>2.6</v>
      </c>
      <c r="Q366" s="11" t="s">
        <v>4167</v>
      </c>
      <c r="R366" s="11"/>
      <c r="T366" s="21">
        <f>IF(Q366='Menu tendina'!A$5,0,IF(Q366='Menu tendina'!A$4,'5. Telecom euro'!O366/2,IF(Q366='Menu tendina'!A$3,'5. Telecom euro'!O366,IF(Q366='Menu tendina'!A$2,'5. Telecom euro'!N366,0))))</f>
        <v>4</v>
      </c>
    </row>
    <row r="367" spans="1:20" x14ac:dyDescent="0.25">
      <c r="A367" s="9" t="s">
        <v>7621</v>
      </c>
      <c r="B367" s="9" t="s">
        <v>4984</v>
      </c>
      <c r="C367" s="11">
        <v>1860</v>
      </c>
      <c r="D367" s="11" t="s">
        <v>5333</v>
      </c>
      <c r="E367" s="11">
        <v>1571</v>
      </c>
      <c r="F367" s="25">
        <v>5</v>
      </c>
      <c r="G367" s="14" t="s">
        <v>2827</v>
      </c>
      <c r="H367" s="161">
        <f t="shared" si="5"/>
        <v>38717</v>
      </c>
      <c r="I367" s="9" t="s">
        <v>2852</v>
      </c>
      <c r="J367" s="9"/>
      <c r="K367" s="9"/>
      <c r="L367" s="11" t="s">
        <v>0</v>
      </c>
      <c r="M367" s="252">
        <v>15</v>
      </c>
      <c r="N367" s="21">
        <v>4</v>
      </c>
      <c r="O367" s="21">
        <v>2.6</v>
      </c>
      <c r="Q367" s="11" t="s">
        <v>4167</v>
      </c>
      <c r="R367" s="11"/>
      <c r="T367" s="21">
        <f>IF(Q367='Menu tendina'!A$5,0,IF(Q367='Menu tendina'!A$4,'5. Telecom euro'!O367/2,IF(Q367='Menu tendina'!A$3,'5. Telecom euro'!O367,IF(Q367='Menu tendina'!A$2,'5. Telecom euro'!N367,0))))</f>
        <v>4</v>
      </c>
    </row>
    <row r="368" spans="1:20" x14ac:dyDescent="0.25">
      <c r="A368" s="9" t="s">
        <v>7621</v>
      </c>
      <c r="B368" s="9" t="s">
        <v>4984</v>
      </c>
      <c r="C368" s="11">
        <v>1861</v>
      </c>
      <c r="D368" s="11" t="s">
        <v>5332</v>
      </c>
      <c r="E368" s="11">
        <v>1572</v>
      </c>
      <c r="F368" s="25">
        <v>5</v>
      </c>
      <c r="G368" s="14" t="s">
        <v>2827</v>
      </c>
      <c r="H368" s="161">
        <f t="shared" si="5"/>
        <v>38717</v>
      </c>
      <c r="I368" s="9" t="s">
        <v>2853</v>
      </c>
      <c r="J368" s="9"/>
      <c r="K368" s="9"/>
      <c r="L368" s="11" t="s">
        <v>0</v>
      </c>
      <c r="M368" s="252">
        <v>15</v>
      </c>
      <c r="N368" s="21">
        <v>4</v>
      </c>
      <c r="O368" s="21">
        <v>2.6</v>
      </c>
      <c r="Q368" s="11" t="s">
        <v>4167</v>
      </c>
      <c r="R368" s="11"/>
      <c r="T368" s="21">
        <f>IF(Q368='Menu tendina'!A$5,0,IF(Q368='Menu tendina'!A$4,'5. Telecom euro'!O368/2,IF(Q368='Menu tendina'!A$3,'5. Telecom euro'!O368,IF(Q368='Menu tendina'!A$2,'5. Telecom euro'!N368,0))))</f>
        <v>4</v>
      </c>
    </row>
    <row r="369" spans="1:20" x14ac:dyDescent="0.25">
      <c r="A369" s="9" t="s">
        <v>7621</v>
      </c>
      <c r="B369" s="9" t="s">
        <v>4984</v>
      </c>
      <c r="C369" s="11">
        <v>1862</v>
      </c>
      <c r="D369" s="11" t="s">
        <v>5345</v>
      </c>
      <c r="E369" s="11">
        <v>1564</v>
      </c>
      <c r="F369" s="25">
        <v>3</v>
      </c>
      <c r="G369" s="14" t="s">
        <v>2827</v>
      </c>
      <c r="H369" s="161">
        <f t="shared" si="5"/>
        <v>38717</v>
      </c>
      <c r="I369" s="9" t="s">
        <v>2854</v>
      </c>
      <c r="J369" s="9"/>
      <c r="K369" s="9"/>
      <c r="L369" s="11" t="s">
        <v>0</v>
      </c>
      <c r="M369" s="252">
        <v>20</v>
      </c>
      <c r="N369" s="21">
        <v>2.2000000000000002</v>
      </c>
      <c r="O369" s="21">
        <v>1.7</v>
      </c>
      <c r="Q369" s="11" t="s">
        <v>4167</v>
      </c>
      <c r="R369" s="11"/>
      <c r="T369" s="21">
        <f>IF(Q369='Menu tendina'!A$5,0,IF(Q369='Menu tendina'!A$4,'5. Telecom euro'!O369/2,IF(Q369='Menu tendina'!A$3,'5. Telecom euro'!O369,IF(Q369='Menu tendina'!A$2,'5. Telecom euro'!N369,0))))</f>
        <v>2.2000000000000002</v>
      </c>
    </row>
    <row r="370" spans="1:20" x14ac:dyDescent="0.25">
      <c r="A370" s="9" t="s">
        <v>7621</v>
      </c>
      <c r="B370" s="9" t="s">
        <v>4984</v>
      </c>
      <c r="C370" s="11">
        <v>1863</v>
      </c>
      <c r="D370" s="11" t="s">
        <v>5344</v>
      </c>
      <c r="E370" s="11">
        <v>1565</v>
      </c>
      <c r="F370" s="25">
        <v>3</v>
      </c>
      <c r="G370" s="14" t="s">
        <v>2827</v>
      </c>
      <c r="H370" s="161">
        <f t="shared" si="5"/>
        <v>38717</v>
      </c>
      <c r="I370" s="9" t="s">
        <v>2855</v>
      </c>
      <c r="J370" s="9"/>
      <c r="K370" s="9"/>
      <c r="L370" s="11" t="s">
        <v>0</v>
      </c>
      <c r="M370" s="252">
        <v>20</v>
      </c>
      <c r="N370" s="21">
        <v>2.2000000000000002</v>
      </c>
      <c r="O370" s="21">
        <v>1.7</v>
      </c>
      <c r="Q370" s="11" t="s">
        <v>4167</v>
      </c>
      <c r="R370" s="11"/>
      <c r="T370" s="21">
        <f>IF(Q370='Menu tendina'!A$5,0,IF(Q370='Menu tendina'!A$4,'5. Telecom euro'!O370/2,IF(Q370='Menu tendina'!A$3,'5. Telecom euro'!O370,IF(Q370='Menu tendina'!A$2,'5. Telecom euro'!N370,0))))</f>
        <v>2.2000000000000002</v>
      </c>
    </row>
    <row r="371" spans="1:20" x14ac:dyDescent="0.25">
      <c r="A371" s="9" t="s">
        <v>7621</v>
      </c>
      <c r="B371" s="9" t="s">
        <v>4984</v>
      </c>
      <c r="C371" s="11">
        <v>1864</v>
      </c>
      <c r="D371" s="11" t="s">
        <v>5346</v>
      </c>
      <c r="E371" s="11">
        <v>1566</v>
      </c>
      <c r="F371" s="25">
        <v>5</v>
      </c>
      <c r="G371" s="14" t="s">
        <v>2827</v>
      </c>
      <c r="H371" s="161">
        <f t="shared" si="5"/>
        <v>38717</v>
      </c>
      <c r="I371" s="9" t="s">
        <v>2856</v>
      </c>
      <c r="J371" s="9"/>
      <c r="K371" s="9"/>
      <c r="L371" s="11" t="s">
        <v>0</v>
      </c>
      <c r="M371" s="252">
        <v>20</v>
      </c>
      <c r="N371" s="21">
        <v>2.2999999999999998</v>
      </c>
      <c r="O371" s="21">
        <v>1.8</v>
      </c>
      <c r="Q371" s="11" t="s">
        <v>4167</v>
      </c>
      <c r="R371" s="11"/>
      <c r="T371" s="21">
        <f>IF(Q371='Menu tendina'!A$5,0,IF(Q371='Menu tendina'!A$4,'5. Telecom euro'!O371/2,IF(Q371='Menu tendina'!A$3,'5. Telecom euro'!O371,IF(Q371='Menu tendina'!A$2,'5. Telecom euro'!N371,0))))</f>
        <v>2.2999999999999998</v>
      </c>
    </row>
    <row r="372" spans="1:20" x14ac:dyDescent="0.25">
      <c r="A372" s="9" t="s">
        <v>7621</v>
      </c>
      <c r="B372" s="9" t="s">
        <v>4984</v>
      </c>
      <c r="C372" s="11">
        <v>1865</v>
      </c>
      <c r="D372" s="11" t="s">
        <v>5347</v>
      </c>
      <c r="E372" s="11">
        <v>1573</v>
      </c>
      <c r="F372" s="25">
        <v>5</v>
      </c>
      <c r="G372" s="14" t="s">
        <v>2827</v>
      </c>
      <c r="H372" s="161">
        <f t="shared" si="5"/>
        <v>38717</v>
      </c>
      <c r="I372" s="9" t="s">
        <v>2857</v>
      </c>
      <c r="J372" s="9"/>
      <c r="K372" s="9"/>
      <c r="L372" s="11" t="s">
        <v>0</v>
      </c>
      <c r="M372" s="252">
        <v>20</v>
      </c>
      <c r="N372" s="21">
        <v>2.5</v>
      </c>
      <c r="O372" s="21">
        <v>2</v>
      </c>
      <c r="Q372" s="11" t="s">
        <v>4167</v>
      </c>
      <c r="R372" s="11"/>
      <c r="T372" s="21">
        <f>IF(Q372='Menu tendina'!A$5,0,IF(Q372='Menu tendina'!A$4,'5. Telecom euro'!O372/2,IF(Q372='Menu tendina'!A$3,'5. Telecom euro'!O372,IF(Q372='Menu tendina'!A$2,'5. Telecom euro'!N372,0))))</f>
        <v>2.5</v>
      </c>
    </row>
    <row r="373" spans="1:20" x14ac:dyDescent="0.25">
      <c r="A373" s="9" t="s">
        <v>7621</v>
      </c>
      <c r="B373" s="9" t="s">
        <v>4984</v>
      </c>
      <c r="C373" s="11">
        <v>1866</v>
      </c>
      <c r="D373" s="11" t="s">
        <v>5326</v>
      </c>
      <c r="E373" s="11">
        <v>1574</v>
      </c>
      <c r="F373" s="25">
        <v>1</v>
      </c>
      <c r="G373" s="14" t="s">
        <v>2827</v>
      </c>
      <c r="H373" s="161">
        <f t="shared" si="5"/>
        <v>38717</v>
      </c>
      <c r="I373" s="9" t="s">
        <v>2858</v>
      </c>
      <c r="J373" s="9"/>
      <c r="K373" s="9"/>
      <c r="L373" s="11" t="s">
        <v>0</v>
      </c>
      <c r="M373" s="252">
        <v>115</v>
      </c>
      <c r="N373" s="21">
        <v>1.8</v>
      </c>
      <c r="O373" s="21">
        <v>0.9</v>
      </c>
      <c r="Q373" s="11" t="s">
        <v>4167</v>
      </c>
      <c r="R373" s="11"/>
      <c r="T373" s="21">
        <f>IF(Q373='Menu tendina'!A$5,0,IF(Q373='Menu tendina'!A$4,'5. Telecom euro'!O373/2,IF(Q373='Menu tendina'!A$3,'5. Telecom euro'!O373,IF(Q373='Menu tendina'!A$2,'5. Telecom euro'!N373,0))))</f>
        <v>1.8</v>
      </c>
    </row>
    <row r="374" spans="1:20" x14ac:dyDescent="0.25">
      <c r="A374" s="9" t="s">
        <v>7621</v>
      </c>
      <c r="B374" s="9" t="s">
        <v>4984</v>
      </c>
      <c r="C374" s="11">
        <v>1867</v>
      </c>
      <c r="D374" s="11" t="s">
        <v>5353</v>
      </c>
      <c r="E374" s="11">
        <v>1170</v>
      </c>
      <c r="F374" s="25">
        <v>5</v>
      </c>
      <c r="G374" s="14" t="s">
        <v>2827</v>
      </c>
      <c r="H374" s="161">
        <f t="shared" si="5"/>
        <v>38717</v>
      </c>
      <c r="I374" s="9" t="s">
        <v>2859</v>
      </c>
      <c r="J374" s="9"/>
      <c r="K374" s="9"/>
      <c r="L374" s="11" t="s">
        <v>0</v>
      </c>
      <c r="M374" s="252">
        <v>310</v>
      </c>
      <c r="N374" s="21">
        <v>2.5</v>
      </c>
      <c r="O374" s="21">
        <v>0.6</v>
      </c>
      <c r="Q374" s="11" t="s">
        <v>4167</v>
      </c>
      <c r="R374" s="11"/>
      <c r="T374" s="21">
        <f>IF(Q374='Menu tendina'!A$5,0,IF(Q374='Menu tendina'!A$4,'5. Telecom euro'!O374/2,IF(Q374='Menu tendina'!A$3,'5. Telecom euro'!O374,IF(Q374='Menu tendina'!A$2,'5. Telecom euro'!N374,0))))</f>
        <v>2.5</v>
      </c>
    </row>
    <row r="375" spans="1:20" x14ac:dyDescent="0.25">
      <c r="A375" s="9" t="s">
        <v>7621</v>
      </c>
      <c r="B375" s="9" t="s">
        <v>4984</v>
      </c>
      <c r="C375" s="11">
        <v>1868</v>
      </c>
      <c r="D375" s="11" t="s">
        <v>5352</v>
      </c>
      <c r="E375" s="11">
        <v>1171</v>
      </c>
      <c r="F375" s="25">
        <v>5</v>
      </c>
      <c r="G375" s="14" t="s">
        <v>2827</v>
      </c>
      <c r="H375" s="161">
        <f t="shared" si="5"/>
        <v>38717</v>
      </c>
      <c r="I375" s="9" t="s">
        <v>2860</v>
      </c>
      <c r="J375" s="9"/>
      <c r="K375" s="9"/>
      <c r="L375" s="11" t="s">
        <v>0</v>
      </c>
      <c r="M375" s="252">
        <v>310</v>
      </c>
      <c r="N375" s="21">
        <v>2.5</v>
      </c>
      <c r="O375" s="21">
        <v>0.6</v>
      </c>
      <c r="Q375" s="11" t="s">
        <v>4167</v>
      </c>
      <c r="R375" s="11"/>
      <c r="T375" s="21">
        <f>IF(Q375='Menu tendina'!A$5,0,IF(Q375='Menu tendina'!A$4,'5. Telecom euro'!O375/2,IF(Q375='Menu tendina'!A$3,'5. Telecom euro'!O375,IF(Q375='Menu tendina'!A$2,'5. Telecom euro'!N375,0))))</f>
        <v>2.5</v>
      </c>
    </row>
    <row r="376" spans="1:20" x14ac:dyDescent="0.25">
      <c r="A376" s="9" t="s">
        <v>7621</v>
      </c>
      <c r="B376" s="9" t="s">
        <v>4984</v>
      </c>
      <c r="C376" s="11">
        <v>1869</v>
      </c>
      <c r="D376" s="11" t="s">
        <v>5351</v>
      </c>
      <c r="E376" s="11">
        <v>1172</v>
      </c>
      <c r="F376" s="25">
        <v>5</v>
      </c>
      <c r="G376" s="14" t="s">
        <v>2827</v>
      </c>
      <c r="H376" s="161">
        <f t="shared" si="5"/>
        <v>38717</v>
      </c>
      <c r="I376" s="9" t="s">
        <v>2861</v>
      </c>
      <c r="J376" s="9"/>
      <c r="K376" s="9"/>
      <c r="L376" s="11" t="s">
        <v>0</v>
      </c>
      <c r="M376" s="252">
        <v>310</v>
      </c>
      <c r="N376" s="21">
        <v>2.5</v>
      </c>
      <c r="O376" s="21">
        <v>0.6</v>
      </c>
      <c r="Q376" s="11" t="s">
        <v>4167</v>
      </c>
      <c r="R376" s="11"/>
      <c r="T376" s="21">
        <f>IF(Q376='Menu tendina'!A$5,0,IF(Q376='Menu tendina'!A$4,'5. Telecom euro'!O376/2,IF(Q376='Menu tendina'!A$3,'5. Telecom euro'!O376,IF(Q376='Menu tendina'!A$2,'5. Telecom euro'!N376,0))))</f>
        <v>2.5</v>
      </c>
    </row>
    <row r="377" spans="1:20" x14ac:dyDescent="0.25">
      <c r="A377" s="9" t="s">
        <v>7621</v>
      </c>
      <c r="B377" s="9" t="s">
        <v>4984</v>
      </c>
      <c r="C377" s="11">
        <v>1870</v>
      </c>
      <c r="D377" s="11" t="s">
        <v>5251</v>
      </c>
      <c r="E377" s="11">
        <v>2190</v>
      </c>
      <c r="F377" s="25">
        <v>3</v>
      </c>
      <c r="G377" s="14" t="s">
        <v>2557</v>
      </c>
      <c r="H377" s="161">
        <f t="shared" si="5"/>
        <v>38352</v>
      </c>
      <c r="I377" s="9" t="s">
        <v>6112</v>
      </c>
      <c r="J377" s="9"/>
      <c r="K377" s="9"/>
      <c r="L377" s="11" t="s">
        <v>0</v>
      </c>
      <c r="M377" s="252">
        <v>410</v>
      </c>
      <c r="N377" s="21">
        <v>1.6</v>
      </c>
      <c r="O377" s="21">
        <v>0.6</v>
      </c>
      <c r="Q377" s="11" t="s">
        <v>4167</v>
      </c>
      <c r="R377" s="11"/>
      <c r="T377" s="21">
        <f>IF(Q377='Menu tendina'!A$5,0,IF(Q377='Menu tendina'!A$4,'5. Telecom euro'!O377/2,IF(Q377='Menu tendina'!A$3,'5. Telecom euro'!O377,IF(Q377='Menu tendina'!A$2,'5. Telecom euro'!N377,0))))</f>
        <v>1.6</v>
      </c>
    </row>
    <row r="378" spans="1:20" x14ac:dyDescent="0.25">
      <c r="A378" s="9" t="s">
        <v>7621</v>
      </c>
      <c r="B378" s="9" t="s">
        <v>4984</v>
      </c>
      <c r="C378" s="11">
        <v>1871</v>
      </c>
      <c r="D378" s="11" t="s">
        <v>5253</v>
      </c>
      <c r="E378" s="11">
        <v>2191</v>
      </c>
      <c r="F378" s="25">
        <v>5</v>
      </c>
      <c r="G378" s="14" t="s">
        <v>2557</v>
      </c>
      <c r="H378" s="161">
        <f t="shared" si="5"/>
        <v>38352</v>
      </c>
      <c r="I378" s="9" t="s">
        <v>2862</v>
      </c>
      <c r="J378" s="9"/>
      <c r="K378" s="9"/>
      <c r="L378" s="11" t="s">
        <v>0</v>
      </c>
      <c r="M378" s="252">
        <v>210</v>
      </c>
      <c r="N378" s="21">
        <v>8</v>
      </c>
      <c r="O378" s="21">
        <v>0.6</v>
      </c>
      <c r="Q378" s="11" t="s">
        <v>4167</v>
      </c>
      <c r="R378" s="11"/>
      <c r="T378" s="21">
        <f>IF(Q378='Menu tendina'!A$5,0,IF(Q378='Menu tendina'!A$4,'5. Telecom euro'!O378/2,IF(Q378='Menu tendina'!A$3,'5. Telecom euro'!O378,IF(Q378='Menu tendina'!A$2,'5. Telecom euro'!N378,0))))</f>
        <v>8</v>
      </c>
    </row>
    <row r="379" spans="1:20" x14ac:dyDescent="0.25">
      <c r="A379" s="9" t="s">
        <v>7621</v>
      </c>
      <c r="B379" s="9" t="s">
        <v>4984</v>
      </c>
      <c r="C379" s="11">
        <v>1872</v>
      </c>
      <c r="D379" s="11" t="s">
        <v>5252</v>
      </c>
      <c r="E379" s="11">
        <v>2192</v>
      </c>
      <c r="F379" s="25">
        <v>5</v>
      </c>
      <c r="G379" s="14" t="s">
        <v>2557</v>
      </c>
      <c r="H379" s="161">
        <f t="shared" si="5"/>
        <v>38352</v>
      </c>
      <c r="I379" s="9" t="s">
        <v>2863</v>
      </c>
      <c r="J379" s="9"/>
      <c r="K379" s="9"/>
      <c r="L379" s="11" t="s">
        <v>0</v>
      </c>
      <c r="M379" s="252">
        <v>80</v>
      </c>
      <c r="N379" s="21">
        <v>6</v>
      </c>
      <c r="O379" s="21">
        <v>1.8</v>
      </c>
      <c r="Q379" s="11" t="s">
        <v>4167</v>
      </c>
      <c r="R379" s="11"/>
      <c r="T379" s="21">
        <f>IF(Q379='Menu tendina'!A$5,0,IF(Q379='Menu tendina'!A$4,'5. Telecom euro'!O379/2,IF(Q379='Menu tendina'!A$3,'5. Telecom euro'!O379,IF(Q379='Menu tendina'!A$2,'5. Telecom euro'!N379,0))))</f>
        <v>6</v>
      </c>
    </row>
    <row r="380" spans="1:20" x14ac:dyDescent="0.25">
      <c r="A380" s="9" t="s">
        <v>7621</v>
      </c>
      <c r="B380" s="9" t="s">
        <v>4984</v>
      </c>
      <c r="C380" s="11">
        <v>1873</v>
      </c>
      <c r="D380" s="11" t="s">
        <v>5254</v>
      </c>
      <c r="E380" s="11">
        <v>2193</v>
      </c>
      <c r="F380" s="25">
        <v>5</v>
      </c>
      <c r="G380" s="14" t="s">
        <v>2557</v>
      </c>
      <c r="H380" s="161">
        <f t="shared" si="5"/>
        <v>38352</v>
      </c>
      <c r="I380" s="9" t="s">
        <v>6113</v>
      </c>
      <c r="J380" s="9"/>
      <c r="K380" s="9"/>
      <c r="L380" s="11" t="s">
        <v>0</v>
      </c>
      <c r="M380" s="252">
        <v>110</v>
      </c>
      <c r="N380" s="21">
        <v>1.8</v>
      </c>
      <c r="O380" s="21">
        <v>0.9</v>
      </c>
      <c r="Q380" s="11" t="s">
        <v>4167</v>
      </c>
      <c r="R380" s="11"/>
      <c r="T380" s="21">
        <f>IF(Q380='Menu tendina'!A$5,0,IF(Q380='Menu tendina'!A$4,'5. Telecom euro'!O380/2,IF(Q380='Menu tendina'!A$3,'5. Telecom euro'!O380,IF(Q380='Menu tendina'!A$2,'5. Telecom euro'!N380,0))))</f>
        <v>1.8</v>
      </c>
    </row>
    <row r="381" spans="1:20" x14ac:dyDescent="0.25">
      <c r="A381" s="9" t="s">
        <v>7621</v>
      </c>
      <c r="B381" s="9" t="s">
        <v>4984</v>
      </c>
      <c r="C381" s="11">
        <v>1874</v>
      </c>
      <c r="D381" s="11" t="s">
        <v>5269</v>
      </c>
      <c r="E381" s="11">
        <v>1390</v>
      </c>
      <c r="F381" s="25">
        <v>5</v>
      </c>
      <c r="G381" s="14" t="s">
        <v>2557</v>
      </c>
      <c r="H381" s="161">
        <f t="shared" si="5"/>
        <v>38352</v>
      </c>
      <c r="I381" s="9" t="s">
        <v>2864</v>
      </c>
      <c r="J381" s="9"/>
      <c r="K381" s="9"/>
      <c r="L381" s="11" t="s">
        <v>0</v>
      </c>
      <c r="M381" s="252">
        <v>115</v>
      </c>
      <c r="N381" s="21">
        <v>1.8</v>
      </c>
      <c r="O381" s="21">
        <v>1</v>
      </c>
      <c r="Q381" s="11" t="s">
        <v>4167</v>
      </c>
      <c r="R381" s="11"/>
      <c r="T381" s="21">
        <f>IF(Q381='Menu tendina'!A$5,0,IF(Q381='Menu tendina'!A$4,'5. Telecom euro'!O381/2,IF(Q381='Menu tendina'!A$3,'5. Telecom euro'!O381,IF(Q381='Menu tendina'!A$2,'5. Telecom euro'!N381,0))))</f>
        <v>1.8</v>
      </c>
    </row>
    <row r="382" spans="1:20" x14ac:dyDescent="0.25">
      <c r="A382" s="9" t="s">
        <v>7621</v>
      </c>
      <c r="B382" s="9" t="s">
        <v>4984</v>
      </c>
      <c r="C382" s="11">
        <v>1875</v>
      </c>
      <c r="D382" s="11" t="s">
        <v>5225</v>
      </c>
      <c r="E382" s="11">
        <v>1149</v>
      </c>
      <c r="F382" s="25">
        <v>5</v>
      </c>
      <c r="G382" s="14" t="s">
        <v>2557</v>
      </c>
      <c r="H382" s="161">
        <f t="shared" si="5"/>
        <v>38352</v>
      </c>
      <c r="I382" s="9" t="s">
        <v>2865</v>
      </c>
      <c r="J382" s="9"/>
      <c r="K382" s="9"/>
      <c r="L382" s="11" t="s">
        <v>0</v>
      </c>
      <c r="M382" s="252">
        <v>4000</v>
      </c>
      <c r="N382" s="21">
        <v>1.2</v>
      </c>
      <c r="O382" s="21">
        <v>0.3</v>
      </c>
      <c r="Q382" s="11" t="s">
        <v>4167</v>
      </c>
      <c r="R382" s="11"/>
      <c r="T382" s="21">
        <f>IF(Q382='Menu tendina'!A$5,0,IF(Q382='Menu tendina'!A$4,'5. Telecom euro'!O382/2,IF(Q382='Menu tendina'!A$3,'5. Telecom euro'!O382,IF(Q382='Menu tendina'!A$2,'5. Telecom euro'!N382,0))))</f>
        <v>1.2</v>
      </c>
    </row>
    <row r="383" spans="1:20" x14ac:dyDescent="0.25">
      <c r="A383" s="9" t="s">
        <v>7621</v>
      </c>
      <c r="B383" s="9" t="s">
        <v>4984</v>
      </c>
      <c r="C383" s="11">
        <v>1876</v>
      </c>
      <c r="D383" s="11" t="s">
        <v>5265</v>
      </c>
      <c r="E383" s="11">
        <v>1391</v>
      </c>
      <c r="F383" s="25">
        <v>3</v>
      </c>
      <c r="G383" s="14" t="s">
        <v>2557</v>
      </c>
      <c r="H383" s="161">
        <f t="shared" si="5"/>
        <v>38352</v>
      </c>
      <c r="I383" s="9" t="s">
        <v>2866</v>
      </c>
      <c r="J383" s="9"/>
      <c r="K383" s="9"/>
      <c r="L383" s="11" t="s">
        <v>0</v>
      </c>
      <c r="M383" s="252">
        <v>210</v>
      </c>
      <c r="N383" s="21">
        <v>1.6</v>
      </c>
      <c r="O383" s="21">
        <v>0.6</v>
      </c>
      <c r="Q383" s="11" t="s">
        <v>4167</v>
      </c>
      <c r="R383" s="11"/>
      <c r="T383" s="21">
        <f>IF(Q383='Menu tendina'!A$5,0,IF(Q383='Menu tendina'!A$4,'5. Telecom euro'!O383/2,IF(Q383='Menu tendina'!A$3,'5. Telecom euro'!O383,IF(Q383='Menu tendina'!A$2,'5. Telecom euro'!N383,0))))</f>
        <v>1.6</v>
      </c>
    </row>
    <row r="384" spans="1:20" x14ac:dyDescent="0.25">
      <c r="A384" s="9" t="s">
        <v>7621</v>
      </c>
      <c r="B384" s="9" t="s">
        <v>4984</v>
      </c>
      <c r="C384" s="11">
        <v>1877</v>
      </c>
      <c r="D384" s="11" t="s">
        <v>5264</v>
      </c>
      <c r="E384" s="11">
        <v>1383</v>
      </c>
      <c r="F384" s="25">
        <v>3</v>
      </c>
      <c r="G384" s="14" t="s">
        <v>2557</v>
      </c>
      <c r="H384" s="161">
        <f t="shared" si="5"/>
        <v>38352</v>
      </c>
      <c r="I384" s="9" t="s">
        <v>2867</v>
      </c>
      <c r="J384" s="9"/>
      <c r="K384" s="9"/>
      <c r="L384" s="11" t="s">
        <v>0</v>
      </c>
      <c r="M384" s="252">
        <v>120</v>
      </c>
      <c r="N384" s="21">
        <v>1.8</v>
      </c>
      <c r="O384" s="21">
        <v>0.9</v>
      </c>
      <c r="Q384" s="11" t="s">
        <v>4167</v>
      </c>
      <c r="R384" s="11"/>
      <c r="T384" s="21">
        <f>IF(Q384='Menu tendina'!A$5,0,IF(Q384='Menu tendina'!A$4,'5. Telecom euro'!O384/2,IF(Q384='Menu tendina'!A$3,'5. Telecom euro'!O384,IF(Q384='Menu tendina'!A$2,'5. Telecom euro'!N384,0))))</f>
        <v>1.8</v>
      </c>
    </row>
    <row r="385" spans="1:20" x14ac:dyDescent="0.25">
      <c r="A385" s="9" t="s">
        <v>7621</v>
      </c>
      <c r="B385" s="9" t="s">
        <v>4984</v>
      </c>
      <c r="C385" s="11">
        <v>1878</v>
      </c>
      <c r="D385" s="11" t="s">
        <v>5324</v>
      </c>
      <c r="E385" s="11">
        <v>1395</v>
      </c>
      <c r="F385" s="25">
        <v>25</v>
      </c>
      <c r="G385" s="14" t="s">
        <v>2868</v>
      </c>
      <c r="H385" s="161">
        <f t="shared" si="5"/>
        <v>38260</v>
      </c>
      <c r="I385" s="9" t="s">
        <v>2869</v>
      </c>
      <c r="J385" s="9"/>
      <c r="K385" s="9"/>
      <c r="L385" s="11" t="s">
        <v>0</v>
      </c>
      <c r="M385" s="252">
        <v>505</v>
      </c>
      <c r="N385" s="21">
        <v>1.4</v>
      </c>
      <c r="O385" s="21">
        <v>0.4</v>
      </c>
      <c r="Q385" s="11" t="s">
        <v>4167</v>
      </c>
      <c r="R385" s="11"/>
      <c r="T385" s="21">
        <f>IF(Q385='Menu tendina'!A$5,0,IF(Q385='Menu tendina'!A$4,'5. Telecom euro'!O385/2,IF(Q385='Menu tendina'!A$3,'5. Telecom euro'!O385,IF(Q385='Menu tendina'!A$2,'5. Telecom euro'!N385,0))))</f>
        <v>1.4</v>
      </c>
    </row>
    <row r="386" spans="1:20" x14ac:dyDescent="0.25">
      <c r="A386" s="9" t="s">
        <v>7621</v>
      </c>
      <c r="B386" s="9" t="s">
        <v>4984</v>
      </c>
      <c r="C386" s="11">
        <v>1879</v>
      </c>
      <c r="D386" s="11" t="s">
        <v>5362</v>
      </c>
      <c r="E386" s="11">
        <v>2194</v>
      </c>
      <c r="F386" s="25">
        <v>3</v>
      </c>
      <c r="G386" s="14" t="s">
        <v>2557</v>
      </c>
      <c r="H386" s="161">
        <f t="shared" si="5"/>
        <v>38352</v>
      </c>
      <c r="I386" s="9" t="s">
        <v>2870</v>
      </c>
      <c r="J386" s="9"/>
      <c r="K386" s="9"/>
      <c r="L386" s="11" t="s">
        <v>0</v>
      </c>
      <c r="M386" s="252">
        <v>1000</v>
      </c>
      <c r="N386" s="21">
        <v>1.4</v>
      </c>
      <c r="O386" s="21">
        <v>0.3</v>
      </c>
      <c r="Q386" s="11" t="s">
        <v>4167</v>
      </c>
      <c r="R386" s="11"/>
      <c r="T386" s="21">
        <f>IF(Q386='Menu tendina'!A$5,0,IF(Q386='Menu tendina'!A$4,'5. Telecom euro'!O386/2,IF(Q386='Menu tendina'!A$3,'5. Telecom euro'!O386,IF(Q386='Menu tendina'!A$2,'5. Telecom euro'!N386,0))))</f>
        <v>1.4</v>
      </c>
    </row>
    <row r="387" spans="1:20" x14ac:dyDescent="0.25">
      <c r="A387" s="9" t="s">
        <v>7621</v>
      </c>
      <c r="B387" s="9" t="s">
        <v>4984</v>
      </c>
      <c r="C387" s="11">
        <v>1880</v>
      </c>
      <c r="D387" s="11" t="s">
        <v>5378</v>
      </c>
      <c r="E387" s="11">
        <v>1575</v>
      </c>
      <c r="F387" s="25">
        <v>5</v>
      </c>
      <c r="G387" s="14" t="s">
        <v>2827</v>
      </c>
      <c r="H387" s="161">
        <f t="shared" ref="H387:H450" si="6">DATE(2000+RIGHT(G387,2),MID(G387,4,2),LEFT(G387,2))</f>
        <v>38717</v>
      </c>
      <c r="I387" s="9" t="s">
        <v>2871</v>
      </c>
      <c r="J387" s="9"/>
      <c r="K387" s="9"/>
      <c r="L387" s="11" t="s">
        <v>0</v>
      </c>
      <c r="M387" s="252">
        <v>42</v>
      </c>
      <c r="N387" s="21">
        <v>2</v>
      </c>
      <c r="O387" s="21">
        <v>1.5</v>
      </c>
      <c r="Q387" s="11" t="s">
        <v>4167</v>
      </c>
      <c r="R387" s="11"/>
      <c r="T387" s="21">
        <f>IF(Q387='Menu tendina'!A$5,0,IF(Q387='Menu tendina'!A$4,'5. Telecom euro'!O387/2,IF(Q387='Menu tendina'!A$3,'5. Telecom euro'!O387,IF(Q387='Menu tendina'!A$2,'5. Telecom euro'!N387,0))))</f>
        <v>2</v>
      </c>
    </row>
    <row r="388" spans="1:20" x14ac:dyDescent="0.25">
      <c r="A388" s="9" t="s">
        <v>7621</v>
      </c>
      <c r="B388" s="9" t="s">
        <v>4984</v>
      </c>
      <c r="C388" s="11">
        <v>1881</v>
      </c>
      <c r="D388" s="11" t="s">
        <v>5323</v>
      </c>
      <c r="E388" s="11">
        <v>1554</v>
      </c>
      <c r="F388" s="25">
        <v>3</v>
      </c>
      <c r="G388" s="14" t="s">
        <v>2827</v>
      </c>
      <c r="H388" s="161">
        <f t="shared" si="6"/>
        <v>38717</v>
      </c>
      <c r="I388" s="9" t="s">
        <v>2873</v>
      </c>
      <c r="J388" s="9"/>
      <c r="K388" s="9"/>
      <c r="L388" s="11" t="s">
        <v>0</v>
      </c>
      <c r="M388" s="252">
        <v>45</v>
      </c>
      <c r="N388" s="21">
        <v>2.5</v>
      </c>
      <c r="O388" s="21">
        <v>1.7</v>
      </c>
      <c r="Q388" s="11" t="s">
        <v>4167</v>
      </c>
      <c r="R388" s="11"/>
      <c r="T388" s="21">
        <f>IF(Q388='Menu tendina'!A$5,0,IF(Q388='Menu tendina'!A$4,'5. Telecom euro'!O388/2,IF(Q388='Menu tendina'!A$3,'5. Telecom euro'!O388,IF(Q388='Menu tendina'!A$2,'5. Telecom euro'!N388,0))))</f>
        <v>2.5</v>
      </c>
    </row>
    <row r="389" spans="1:20" x14ac:dyDescent="0.25">
      <c r="A389" s="9" t="s">
        <v>7621</v>
      </c>
      <c r="B389" s="9" t="s">
        <v>4984</v>
      </c>
      <c r="C389" s="11">
        <v>1882</v>
      </c>
      <c r="D389" s="11" t="s">
        <v>5305</v>
      </c>
      <c r="E389" s="11">
        <v>1608</v>
      </c>
      <c r="F389" s="25">
        <v>3</v>
      </c>
      <c r="G389" s="14" t="s">
        <v>2874</v>
      </c>
      <c r="H389" s="161">
        <f t="shared" si="6"/>
        <v>38898</v>
      </c>
      <c r="I389" s="9" t="s">
        <v>2875</v>
      </c>
      <c r="J389" s="9"/>
      <c r="K389" s="9"/>
      <c r="L389" s="11" t="s">
        <v>0</v>
      </c>
      <c r="M389" s="252">
        <v>20</v>
      </c>
      <c r="N389" s="21">
        <v>2.5</v>
      </c>
      <c r="O389" s="21">
        <v>1.8</v>
      </c>
      <c r="Q389" s="11" t="s">
        <v>4167</v>
      </c>
      <c r="R389" s="11"/>
      <c r="T389" s="21">
        <f>IF(Q389='Menu tendina'!A$5,0,IF(Q389='Menu tendina'!A$4,'5. Telecom euro'!O389/2,IF(Q389='Menu tendina'!A$3,'5. Telecom euro'!O389,IF(Q389='Menu tendina'!A$2,'5. Telecom euro'!N389,0))))</f>
        <v>2.5</v>
      </c>
    </row>
    <row r="390" spans="1:20" x14ac:dyDescent="0.25">
      <c r="A390" s="9" t="s">
        <v>7621</v>
      </c>
      <c r="B390" s="9" t="s">
        <v>4984</v>
      </c>
      <c r="C390" s="11">
        <v>1883</v>
      </c>
      <c r="D390" s="11" t="s">
        <v>5306</v>
      </c>
      <c r="E390" s="11">
        <v>1609</v>
      </c>
      <c r="F390" s="25">
        <v>3</v>
      </c>
      <c r="G390" s="14" t="s">
        <v>2874</v>
      </c>
      <c r="H390" s="161">
        <f t="shared" si="6"/>
        <v>38898</v>
      </c>
      <c r="I390" s="9" t="s">
        <v>2876</v>
      </c>
      <c r="J390" s="9"/>
      <c r="K390" s="9"/>
      <c r="L390" s="11" t="s">
        <v>0</v>
      </c>
      <c r="M390" s="252">
        <v>20</v>
      </c>
      <c r="N390" s="21">
        <v>2.5</v>
      </c>
      <c r="O390" s="21">
        <v>1.8</v>
      </c>
      <c r="Q390" s="11" t="s">
        <v>4167</v>
      </c>
      <c r="R390" s="11"/>
      <c r="T390" s="21">
        <f>IF(Q390='Menu tendina'!A$5,0,IF(Q390='Menu tendina'!A$4,'5. Telecom euro'!O390/2,IF(Q390='Menu tendina'!A$3,'5. Telecom euro'!O390,IF(Q390='Menu tendina'!A$2,'5. Telecom euro'!N390,0))))</f>
        <v>2.5</v>
      </c>
    </row>
    <row r="391" spans="1:20" x14ac:dyDescent="0.25">
      <c r="A391" s="9" t="s">
        <v>7621</v>
      </c>
      <c r="B391" s="9" t="s">
        <v>4984</v>
      </c>
      <c r="C391" s="11">
        <v>1884</v>
      </c>
      <c r="D391" s="11" t="s">
        <v>5304</v>
      </c>
      <c r="E391" s="11">
        <v>1610</v>
      </c>
      <c r="F391" s="25">
        <v>1</v>
      </c>
      <c r="G391" s="14" t="s">
        <v>2874</v>
      </c>
      <c r="H391" s="161">
        <f t="shared" si="6"/>
        <v>38898</v>
      </c>
      <c r="I391" s="9" t="s">
        <v>2877</v>
      </c>
      <c r="J391" s="9"/>
      <c r="K391" s="9"/>
      <c r="L391" s="11" t="s">
        <v>0</v>
      </c>
      <c r="M391" s="252">
        <v>20</v>
      </c>
      <c r="N391" s="21">
        <v>2.5</v>
      </c>
      <c r="O391" s="21">
        <v>1.8</v>
      </c>
      <c r="Q391" s="11" t="s">
        <v>4167</v>
      </c>
      <c r="R391" s="11"/>
      <c r="T391" s="21">
        <f>IF(Q391='Menu tendina'!A$5,0,IF(Q391='Menu tendina'!A$4,'5. Telecom euro'!O391/2,IF(Q391='Menu tendina'!A$3,'5. Telecom euro'!O391,IF(Q391='Menu tendina'!A$2,'5. Telecom euro'!N391,0))))</f>
        <v>2.5</v>
      </c>
    </row>
    <row r="392" spans="1:20" x14ac:dyDescent="0.25">
      <c r="A392" s="9" t="s">
        <v>7621</v>
      </c>
      <c r="B392" s="9" t="s">
        <v>4984</v>
      </c>
      <c r="C392" s="11">
        <v>1885</v>
      </c>
      <c r="D392" s="11" t="s">
        <v>5437</v>
      </c>
      <c r="E392" s="11">
        <v>1611</v>
      </c>
      <c r="F392" s="25">
        <v>1</v>
      </c>
      <c r="G392" s="14" t="s">
        <v>2874</v>
      </c>
      <c r="H392" s="161">
        <f t="shared" si="6"/>
        <v>38898</v>
      </c>
      <c r="I392" s="9" t="s">
        <v>2878</v>
      </c>
      <c r="J392" s="9"/>
      <c r="K392" s="9"/>
      <c r="L392" s="11" t="s">
        <v>0</v>
      </c>
      <c r="M392" s="252">
        <v>20</v>
      </c>
      <c r="N392" s="21">
        <v>2.2000000000000002</v>
      </c>
      <c r="O392" s="21">
        <v>1.7</v>
      </c>
      <c r="Q392" s="11" t="s">
        <v>4167</v>
      </c>
      <c r="R392" s="11"/>
      <c r="T392" s="21">
        <f>IF(Q392='Menu tendina'!A$5,0,IF(Q392='Menu tendina'!A$4,'5. Telecom euro'!O392/2,IF(Q392='Menu tendina'!A$3,'5. Telecom euro'!O392,IF(Q392='Menu tendina'!A$2,'5. Telecom euro'!N392,0))))</f>
        <v>2.2000000000000002</v>
      </c>
    </row>
    <row r="393" spans="1:20" x14ac:dyDescent="0.25">
      <c r="A393" s="9" t="s">
        <v>7621</v>
      </c>
      <c r="B393" s="9" t="s">
        <v>4984</v>
      </c>
      <c r="C393" s="11">
        <v>1886</v>
      </c>
      <c r="D393" s="11" t="s">
        <v>5436</v>
      </c>
      <c r="E393" s="11">
        <v>1612</v>
      </c>
      <c r="F393" s="25">
        <v>3</v>
      </c>
      <c r="G393" s="14" t="s">
        <v>2874</v>
      </c>
      <c r="H393" s="161">
        <f t="shared" si="6"/>
        <v>38898</v>
      </c>
      <c r="I393" s="9" t="s">
        <v>2879</v>
      </c>
      <c r="J393" s="9"/>
      <c r="K393" s="9"/>
      <c r="L393" s="11" t="s">
        <v>0</v>
      </c>
      <c r="M393" s="252">
        <v>20</v>
      </c>
      <c r="N393" s="21">
        <v>2.2000000000000002</v>
      </c>
      <c r="O393" s="21">
        <v>1.7</v>
      </c>
      <c r="Q393" s="11" t="s">
        <v>4167</v>
      </c>
      <c r="R393" s="11"/>
      <c r="T393" s="21">
        <f>IF(Q393='Menu tendina'!A$5,0,IF(Q393='Menu tendina'!A$4,'5. Telecom euro'!O393/2,IF(Q393='Menu tendina'!A$3,'5. Telecom euro'!O393,IF(Q393='Menu tendina'!A$2,'5. Telecom euro'!N393,0))))</f>
        <v>2.2000000000000002</v>
      </c>
    </row>
    <row r="394" spans="1:20" x14ac:dyDescent="0.25">
      <c r="A394" s="9" t="s">
        <v>7621</v>
      </c>
      <c r="B394" s="9" t="s">
        <v>4984</v>
      </c>
      <c r="C394" s="11">
        <v>1887</v>
      </c>
      <c r="D394" s="11" t="s">
        <v>5371</v>
      </c>
      <c r="E394" s="11">
        <v>1588</v>
      </c>
      <c r="F394" s="25">
        <v>5</v>
      </c>
      <c r="G394" s="14" t="s">
        <v>2827</v>
      </c>
      <c r="H394" s="161">
        <f t="shared" si="6"/>
        <v>38717</v>
      </c>
      <c r="I394" s="9" t="s">
        <v>2880</v>
      </c>
      <c r="J394" s="9"/>
      <c r="K394" s="9"/>
      <c r="L394" s="11" t="s">
        <v>0</v>
      </c>
      <c r="M394" s="252">
        <v>40</v>
      </c>
      <c r="N394" s="21">
        <v>3</v>
      </c>
      <c r="O394" s="21">
        <v>2</v>
      </c>
      <c r="Q394" s="11" t="s">
        <v>4167</v>
      </c>
      <c r="R394" s="11"/>
      <c r="T394" s="21">
        <f>IF(Q394='Menu tendina'!A$5,0,IF(Q394='Menu tendina'!A$4,'5. Telecom euro'!O394/2,IF(Q394='Menu tendina'!A$3,'5. Telecom euro'!O394,IF(Q394='Menu tendina'!A$2,'5. Telecom euro'!N394,0))))</f>
        <v>3</v>
      </c>
    </row>
    <row r="395" spans="1:20" x14ac:dyDescent="0.25">
      <c r="A395" s="9" t="s">
        <v>7621</v>
      </c>
      <c r="B395" s="9" t="s">
        <v>4984</v>
      </c>
      <c r="C395" s="11">
        <v>1888</v>
      </c>
      <c r="D395" s="11" t="s">
        <v>5372</v>
      </c>
      <c r="E395" s="11">
        <v>1589</v>
      </c>
      <c r="F395" s="25">
        <v>5</v>
      </c>
      <c r="G395" s="14" t="s">
        <v>2827</v>
      </c>
      <c r="H395" s="161">
        <f t="shared" si="6"/>
        <v>38717</v>
      </c>
      <c r="I395" s="9" t="s">
        <v>2881</v>
      </c>
      <c r="J395" s="9"/>
      <c r="K395" s="9"/>
      <c r="L395" s="11" t="s">
        <v>0</v>
      </c>
      <c r="M395" s="252">
        <v>40</v>
      </c>
      <c r="N395" s="21">
        <v>3</v>
      </c>
      <c r="O395" s="21">
        <v>2</v>
      </c>
      <c r="Q395" s="11" t="s">
        <v>4167</v>
      </c>
      <c r="R395" s="11"/>
      <c r="T395" s="21">
        <f>IF(Q395='Menu tendina'!A$5,0,IF(Q395='Menu tendina'!A$4,'5. Telecom euro'!O395/2,IF(Q395='Menu tendina'!A$3,'5. Telecom euro'!O395,IF(Q395='Menu tendina'!A$2,'5. Telecom euro'!N395,0))))</f>
        <v>3</v>
      </c>
    </row>
    <row r="396" spans="1:20" x14ac:dyDescent="0.25">
      <c r="A396" s="9" t="s">
        <v>7621</v>
      </c>
      <c r="B396" s="9" t="s">
        <v>4984</v>
      </c>
      <c r="C396" s="11">
        <v>1889</v>
      </c>
      <c r="D396" s="11" t="s">
        <v>5373</v>
      </c>
      <c r="E396" s="11">
        <v>1590</v>
      </c>
      <c r="F396" s="25">
        <v>5</v>
      </c>
      <c r="G396" s="14" t="s">
        <v>2827</v>
      </c>
      <c r="H396" s="161">
        <f t="shared" si="6"/>
        <v>38717</v>
      </c>
      <c r="I396" s="9" t="s">
        <v>2882</v>
      </c>
      <c r="J396" s="9"/>
      <c r="K396" s="9"/>
      <c r="L396" s="11" t="s">
        <v>0</v>
      </c>
      <c r="M396" s="252">
        <v>40</v>
      </c>
      <c r="N396" s="21">
        <v>3</v>
      </c>
      <c r="O396" s="21">
        <v>2</v>
      </c>
      <c r="Q396" s="11" t="s">
        <v>4167</v>
      </c>
      <c r="R396" s="11"/>
      <c r="T396" s="21">
        <f>IF(Q396='Menu tendina'!A$5,0,IF(Q396='Menu tendina'!A$4,'5. Telecom euro'!O396/2,IF(Q396='Menu tendina'!A$3,'5. Telecom euro'!O396,IF(Q396='Menu tendina'!A$2,'5. Telecom euro'!N396,0))))</f>
        <v>3</v>
      </c>
    </row>
    <row r="397" spans="1:20" x14ac:dyDescent="0.25">
      <c r="A397" s="9" t="s">
        <v>7621</v>
      </c>
      <c r="B397" s="9" t="s">
        <v>4984</v>
      </c>
      <c r="C397" s="11">
        <v>1890</v>
      </c>
      <c r="D397" s="11" t="s">
        <v>5357</v>
      </c>
      <c r="E397" s="11">
        <v>1444</v>
      </c>
      <c r="F397" s="25">
        <v>5</v>
      </c>
      <c r="G397" s="14" t="s">
        <v>2682</v>
      </c>
      <c r="H397" s="161">
        <f t="shared" si="6"/>
        <v>38533</v>
      </c>
      <c r="I397" s="9" t="s">
        <v>2883</v>
      </c>
      <c r="J397" s="9"/>
      <c r="K397" s="9"/>
      <c r="L397" s="11" t="s">
        <v>0</v>
      </c>
      <c r="M397" s="252">
        <v>40</v>
      </c>
      <c r="N397" s="21">
        <v>3</v>
      </c>
      <c r="O397" s="21">
        <v>2</v>
      </c>
      <c r="Q397" s="11" t="s">
        <v>4167</v>
      </c>
      <c r="R397" s="11"/>
      <c r="T397" s="21">
        <f>IF(Q397='Menu tendina'!A$5,0,IF(Q397='Menu tendina'!A$4,'5. Telecom euro'!O397/2,IF(Q397='Menu tendina'!A$3,'5. Telecom euro'!O397,IF(Q397='Menu tendina'!A$2,'5. Telecom euro'!N397,0))))</f>
        <v>3</v>
      </c>
    </row>
    <row r="398" spans="1:20" x14ac:dyDescent="0.25">
      <c r="A398" s="9" t="s">
        <v>7621</v>
      </c>
      <c r="B398" s="9" t="s">
        <v>4984</v>
      </c>
      <c r="C398" s="11">
        <v>1891</v>
      </c>
      <c r="D398" s="11" t="s">
        <v>5358</v>
      </c>
      <c r="E398" s="11">
        <v>1445</v>
      </c>
      <c r="F398" s="25">
        <v>3</v>
      </c>
      <c r="G398" s="11" t="s">
        <v>2682</v>
      </c>
      <c r="H398" s="161">
        <f t="shared" si="6"/>
        <v>38533</v>
      </c>
      <c r="I398" s="9" t="s">
        <v>2885</v>
      </c>
      <c r="J398" s="9"/>
      <c r="K398" s="9"/>
      <c r="L398" s="11" t="s">
        <v>0</v>
      </c>
      <c r="M398" s="252">
        <v>40</v>
      </c>
      <c r="N398" s="21">
        <v>3</v>
      </c>
      <c r="O398" s="21">
        <v>2</v>
      </c>
      <c r="Q398" s="11" t="s">
        <v>4167</v>
      </c>
      <c r="R398" s="11"/>
      <c r="T398" s="21">
        <f>IF(Q398='Menu tendina'!A$5,0,IF(Q398='Menu tendina'!A$4,'5. Telecom euro'!O398/2,IF(Q398='Menu tendina'!A$3,'5. Telecom euro'!O398,IF(Q398='Menu tendina'!A$2,'5. Telecom euro'!N398,0))))</f>
        <v>3</v>
      </c>
    </row>
    <row r="399" spans="1:20" x14ac:dyDescent="0.25">
      <c r="A399" s="9" t="s">
        <v>7621</v>
      </c>
      <c r="B399" s="9" t="s">
        <v>4984</v>
      </c>
      <c r="C399" s="11">
        <v>1892</v>
      </c>
      <c r="D399" s="11" t="s">
        <v>5359</v>
      </c>
      <c r="E399" s="11">
        <v>1446</v>
      </c>
      <c r="F399" s="25">
        <v>3</v>
      </c>
      <c r="G399" s="11" t="s">
        <v>2682</v>
      </c>
      <c r="H399" s="161">
        <f t="shared" si="6"/>
        <v>38533</v>
      </c>
      <c r="I399" s="9" t="s">
        <v>2886</v>
      </c>
      <c r="J399" s="9"/>
      <c r="K399" s="9"/>
      <c r="L399" s="11" t="s">
        <v>0</v>
      </c>
      <c r="M399" s="252">
        <v>40</v>
      </c>
      <c r="N399" s="21">
        <v>3</v>
      </c>
      <c r="O399" s="21">
        <v>2</v>
      </c>
      <c r="Q399" s="11" t="s">
        <v>4167</v>
      </c>
      <c r="R399" s="11"/>
      <c r="T399" s="21">
        <f>IF(Q399='Menu tendina'!A$5,0,IF(Q399='Menu tendina'!A$4,'5. Telecom euro'!O399/2,IF(Q399='Menu tendina'!A$3,'5. Telecom euro'!O399,IF(Q399='Menu tendina'!A$2,'5. Telecom euro'!N399,0))))</f>
        <v>3</v>
      </c>
    </row>
    <row r="400" spans="1:20" x14ac:dyDescent="0.25">
      <c r="A400" s="9" t="s">
        <v>7621</v>
      </c>
      <c r="B400" s="9" t="s">
        <v>4984</v>
      </c>
      <c r="C400" s="11">
        <v>1893</v>
      </c>
      <c r="D400" s="11" t="s">
        <v>5360</v>
      </c>
      <c r="E400" s="11">
        <v>1447</v>
      </c>
      <c r="F400" s="25">
        <v>3</v>
      </c>
      <c r="G400" s="11" t="s">
        <v>2682</v>
      </c>
      <c r="H400" s="161">
        <f t="shared" si="6"/>
        <v>38533</v>
      </c>
      <c r="I400" s="9" t="s">
        <v>2887</v>
      </c>
      <c r="J400" s="9"/>
      <c r="K400" s="9"/>
      <c r="L400" s="11" t="s">
        <v>0</v>
      </c>
      <c r="M400" s="252">
        <v>40</v>
      </c>
      <c r="N400" s="21">
        <v>3</v>
      </c>
      <c r="O400" s="21">
        <v>2</v>
      </c>
      <c r="Q400" s="11" t="s">
        <v>4167</v>
      </c>
      <c r="R400" s="11"/>
      <c r="T400" s="21">
        <f>IF(Q400='Menu tendina'!A$5,0,IF(Q400='Menu tendina'!A$4,'5. Telecom euro'!O400/2,IF(Q400='Menu tendina'!A$3,'5. Telecom euro'!O400,IF(Q400='Menu tendina'!A$2,'5. Telecom euro'!N400,0))))</f>
        <v>3</v>
      </c>
    </row>
    <row r="401" spans="1:20" x14ac:dyDescent="0.25">
      <c r="A401" s="9" t="s">
        <v>7621</v>
      </c>
      <c r="B401" s="9" t="s">
        <v>4984</v>
      </c>
      <c r="C401" s="11">
        <v>1894</v>
      </c>
      <c r="D401" s="11" t="s">
        <v>5361</v>
      </c>
      <c r="E401" s="11">
        <v>1448</v>
      </c>
      <c r="F401" s="25">
        <v>3</v>
      </c>
      <c r="G401" s="11" t="s">
        <v>2682</v>
      </c>
      <c r="H401" s="161">
        <f t="shared" si="6"/>
        <v>38533</v>
      </c>
      <c r="I401" s="9" t="s">
        <v>2888</v>
      </c>
      <c r="J401" s="9"/>
      <c r="K401" s="9"/>
      <c r="L401" s="11" t="s">
        <v>0</v>
      </c>
      <c r="M401" s="252">
        <v>40</v>
      </c>
      <c r="N401" s="21">
        <v>3</v>
      </c>
      <c r="O401" s="21">
        <v>2</v>
      </c>
      <c r="Q401" s="11" t="s">
        <v>4167</v>
      </c>
      <c r="R401" s="11"/>
      <c r="T401" s="21">
        <f>IF(Q401='Menu tendina'!A$5,0,IF(Q401='Menu tendina'!A$4,'5. Telecom euro'!O401/2,IF(Q401='Menu tendina'!A$3,'5. Telecom euro'!O401,IF(Q401='Menu tendina'!A$2,'5. Telecom euro'!N401,0))))</f>
        <v>3</v>
      </c>
    </row>
    <row r="402" spans="1:20" x14ac:dyDescent="0.25">
      <c r="A402" s="9" t="s">
        <v>7621</v>
      </c>
      <c r="B402" s="9" t="s">
        <v>4984</v>
      </c>
      <c r="C402" s="11">
        <v>1895</v>
      </c>
      <c r="D402" s="11" t="s">
        <v>5381</v>
      </c>
      <c r="E402" s="11">
        <v>1436</v>
      </c>
      <c r="F402" s="25">
        <v>5</v>
      </c>
      <c r="G402" s="11" t="s">
        <v>2682</v>
      </c>
      <c r="H402" s="161">
        <f t="shared" si="6"/>
        <v>38533</v>
      </c>
      <c r="I402" s="9" t="s">
        <v>2889</v>
      </c>
      <c r="J402" s="9"/>
      <c r="K402" s="9"/>
      <c r="L402" s="11" t="s">
        <v>0</v>
      </c>
      <c r="M402" s="252">
        <v>110</v>
      </c>
      <c r="N402" s="21">
        <v>1.8</v>
      </c>
      <c r="O402" s="21">
        <v>0.9</v>
      </c>
      <c r="Q402" s="11" t="s">
        <v>4167</v>
      </c>
      <c r="R402" s="11"/>
      <c r="T402" s="21">
        <f>IF(Q402='Menu tendina'!A$5,0,IF(Q402='Menu tendina'!A$4,'5. Telecom euro'!O402/2,IF(Q402='Menu tendina'!A$3,'5. Telecom euro'!O402,IF(Q402='Menu tendina'!A$2,'5. Telecom euro'!N402,0))))</f>
        <v>1.8</v>
      </c>
    </row>
    <row r="403" spans="1:20" x14ac:dyDescent="0.25">
      <c r="A403" s="9" t="s">
        <v>7621</v>
      </c>
      <c r="B403" s="9" t="s">
        <v>4984</v>
      </c>
      <c r="C403" s="11">
        <v>1896</v>
      </c>
      <c r="D403" s="11" t="s">
        <v>5391</v>
      </c>
      <c r="E403" s="11">
        <v>1613</v>
      </c>
      <c r="F403" s="25">
        <v>3</v>
      </c>
      <c r="G403" s="11" t="s">
        <v>2874</v>
      </c>
      <c r="H403" s="161">
        <f t="shared" si="6"/>
        <v>38898</v>
      </c>
      <c r="I403" s="9" t="s">
        <v>2890</v>
      </c>
      <c r="J403" s="9"/>
      <c r="K403" s="9"/>
      <c r="L403" s="11" t="s">
        <v>0</v>
      </c>
      <c r="M403" s="252">
        <v>20</v>
      </c>
      <c r="N403" s="21">
        <v>2.2000000000000002</v>
      </c>
      <c r="O403" s="21">
        <v>1.7</v>
      </c>
      <c r="Q403" s="11" t="s">
        <v>4167</v>
      </c>
      <c r="R403" s="11"/>
      <c r="T403" s="21">
        <f>IF(Q403='Menu tendina'!A$5,0,IF(Q403='Menu tendina'!A$4,'5. Telecom euro'!O403/2,IF(Q403='Menu tendina'!A$3,'5. Telecom euro'!O403,IF(Q403='Menu tendina'!A$2,'5. Telecom euro'!N403,0))))</f>
        <v>2.2000000000000002</v>
      </c>
    </row>
    <row r="404" spans="1:20" x14ac:dyDescent="0.25">
      <c r="A404" s="9" t="s">
        <v>7621</v>
      </c>
      <c r="B404" s="9" t="s">
        <v>4984</v>
      </c>
      <c r="C404" s="11">
        <v>1897</v>
      </c>
      <c r="D404" s="11" t="s">
        <v>5356</v>
      </c>
      <c r="E404" s="11">
        <v>1437</v>
      </c>
      <c r="F404" s="25">
        <v>5</v>
      </c>
      <c r="G404" s="11" t="s">
        <v>2682</v>
      </c>
      <c r="H404" s="161">
        <f t="shared" si="6"/>
        <v>38533</v>
      </c>
      <c r="I404" s="9" t="s">
        <v>2891</v>
      </c>
      <c r="J404" s="9"/>
      <c r="K404" s="9"/>
      <c r="L404" s="11" t="s">
        <v>0</v>
      </c>
      <c r="M404" s="252">
        <v>410</v>
      </c>
      <c r="N404" s="21">
        <v>1.6</v>
      </c>
      <c r="O404" s="21">
        <v>0.6</v>
      </c>
      <c r="Q404" s="11" t="s">
        <v>4167</v>
      </c>
      <c r="R404" s="11"/>
      <c r="T404" s="21">
        <f>IF(Q404='Menu tendina'!A$5,0,IF(Q404='Menu tendina'!A$4,'5. Telecom euro'!O404/2,IF(Q404='Menu tendina'!A$3,'5. Telecom euro'!O404,IF(Q404='Menu tendina'!A$2,'5. Telecom euro'!N404,0))))</f>
        <v>1.6</v>
      </c>
    </row>
    <row r="405" spans="1:20" x14ac:dyDescent="0.25">
      <c r="A405" s="9" t="s">
        <v>7621</v>
      </c>
      <c r="B405" s="9" t="s">
        <v>4984</v>
      </c>
      <c r="C405" s="11">
        <v>1898</v>
      </c>
      <c r="D405" s="11" t="s">
        <v>5374</v>
      </c>
      <c r="E405" s="11">
        <v>1438</v>
      </c>
      <c r="F405" s="25">
        <v>5</v>
      </c>
      <c r="G405" s="11" t="s">
        <v>2682</v>
      </c>
      <c r="H405" s="161">
        <f t="shared" si="6"/>
        <v>38533</v>
      </c>
      <c r="I405" s="9" t="s">
        <v>2892</v>
      </c>
      <c r="J405" s="9"/>
      <c r="K405" s="9"/>
      <c r="L405" s="11" t="s">
        <v>0</v>
      </c>
      <c r="M405" s="252">
        <v>110</v>
      </c>
      <c r="N405" s="21">
        <v>1.8</v>
      </c>
      <c r="O405" s="21">
        <v>1.2</v>
      </c>
      <c r="Q405" s="11" t="s">
        <v>4167</v>
      </c>
      <c r="R405" s="11"/>
      <c r="T405" s="21">
        <f>IF(Q405='Menu tendina'!A$5,0,IF(Q405='Menu tendina'!A$4,'5. Telecom euro'!O405/2,IF(Q405='Menu tendina'!A$3,'5. Telecom euro'!O405,IF(Q405='Menu tendina'!A$2,'5. Telecom euro'!N405,0))))</f>
        <v>1.8</v>
      </c>
    </row>
    <row r="406" spans="1:20" x14ac:dyDescent="0.25">
      <c r="A406" s="9" t="s">
        <v>7621</v>
      </c>
      <c r="B406" s="9" t="s">
        <v>4984</v>
      </c>
      <c r="C406" s="11">
        <v>1899</v>
      </c>
      <c r="D406" s="11" t="s">
        <v>5355</v>
      </c>
      <c r="E406" s="11">
        <v>1396</v>
      </c>
      <c r="F406" s="25">
        <v>5</v>
      </c>
      <c r="G406" s="11" t="s">
        <v>2557</v>
      </c>
      <c r="H406" s="161">
        <f t="shared" si="6"/>
        <v>38352</v>
      </c>
      <c r="I406" s="9" t="s">
        <v>2893</v>
      </c>
      <c r="J406" s="9"/>
      <c r="K406" s="9"/>
      <c r="L406" s="11" t="s">
        <v>0</v>
      </c>
      <c r="M406" s="252">
        <v>65</v>
      </c>
      <c r="N406" s="21">
        <v>7</v>
      </c>
      <c r="O406" s="21">
        <v>4</v>
      </c>
      <c r="Q406" s="11" t="s">
        <v>4167</v>
      </c>
      <c r="R406" s="11"/>
      <c r="T406" s="21">
        <f>IF(Q406='Menu tendina'!A$5,0,IF(Q406='Menu tendina'!A$4,'5. Telecom euro'!O406/2,IF(Q406='Menu tendina'!A$3,'5. Telecom euro'!O406,IF(Q406='Menu tendina'!A$2,'5. Telecom euro'!N406,0))))</f>
        <v>7</v>
      </c>
    </row>
    <row r="407" spans="1:20" x14ac:dyDescent="0.25">
      <c r="A407" s="9" t="s">
        <v>7621</v>
      </c>
      <c r="B407" s="9" t="s">
        <v>4984</v>
      </c>
      <c r="C407" s="11">
        <v>1900</v>
      </c>
      <c r="D407" s="11" t="s">
        <v>5375</v>
      </c>
      <c r="E407" s="11">
        <v>1576</v>
      </c>
      <c r="F407" s="25">
        <v>5</v>
      </c>
      <c r="G407" s="11" t="s">
        <v>2827</v>
      </c>
      <c r="H407" s="161">
        <f t="shared" si="6"/>
        <v>38717</v>
      </c>
      <c r="I407" s="9" t="s">
        <v>2895</v>
      </c>
      <c r="J407" s="9"/>
      <c r="K407" s="9"/>
      <c r="L407" s="11" t="s">
        <v>0</v>
      </c>
      <c r="M407" s="252">
        <v>30</v>
      </c>
      <c r="N407" s="21">
        <v>2.2999999999999998</v>
      </c>
      <c r="O407" s="21">
        <v>1.7</v>
      </c>
      <c r="Q407" s="11" t="s">
        <v>4167</v>
      </c>
      <c r="R407" s="11"/>
      <c r="T407" s="21">
        <f>IF(Q407='Menu tendina'!A$5,0,IF(Q407='Menu tendina'!A$4,'5. Telecom euro'!O407/2,IF(Q407='Menu tendina'!A$3,'5. Telecom euro'!O407,IF(Q407='Menu tendina'!A$2,'5. Telecom euro'!N407,0))))</f>
        <v>2.2999999999999998</v>
      </c>
    </row>
    <row r="408" spans="1:20" x14ac:dyDescent="0.25">
      <c r="A408" s="9" t="s">
        <v>7621</v>
      </c>
      <c r="B408" s="9" t="s">
        <v>4984</v>
      </c>
      <c r="C408" s="11">
        <v>1901</v>
      </c>
      <c r="D408" s="11" t="s">
        <v>5392</v>
      </c>
      <c r="E408" s="11">
        <v>1617</v>
      </c>
      <c r="F408" s="25">
        <v>3</v>
      </c>
      <c r="G408" s="11" t="s">
        <v>2874</v>
      </c>
      <c r="H408" s="161">
        <f t="shared" si="6"/>
        <v>38898</v>
      </c>
      <c r="I408" s="9" t="s">
        <v>2896</v>
      </c>
      <c r="J408" s="9"/>
      <c r="K408" s="9"/>
      <c r="L408" s="11" t="s">
        <v>0</v>
      </c>
      <c r="M408" s="252">
        <v>20</v>
      </c>
      <c r="N408" s="21">
        <v>3</v>
      </c>
      <c r="O408" s="21">
        <v>2</v>
      </c>
      <c r="Q408" s="11" t="s">
        <v>4167</v>
      </c>
      <c r="R408" s="11"/>
      <c r="T408" s="21">
        <f>IF(Q408='Menu tendina'!A$5,0,IF(Q408='Menu tendina'!A$4,'5. Telecom euro'!O408/2,IF(Q408='Menu tendina'!A$3,'5. Telecom euro'!O408,IF(Q408='Menu tendina'!A$2,'5. Telecom euro'!N408,0))))</f>
        <v>3</v>
      </c>
    </row>
    <row r="409" spans="1:20" x14ac:dyDescent="0.25">
      <c r="A409" s="9" t="s">
        <v>7621</v>
      </c>
      <c r="B409" s="9" t="s">
        <v>4984</v>
      </c>
      <c r="C409" s="11">
        <v>1902</v>
      </c>
      <c r="D409" s="11" t="s">
        <v>5393</v>
      </c>
      <c r="E409" s="11">
        <v>1618</v>
      </c>
      <c r="F409" s="25">
        <v>3</v>
      </c>
      <c r="G409" s="11" t="s">
        <v>2874</v>
      </c>
      <c r="H409" s="161">
        <f t="shared" si="6"/>
        <v>38898</v>
      </c>
      <c r="I409" s="9" t="s">
        <v>2898</v>
      </c>
      <c r="J409" s="9"/>
      <c r="K409" s="9"/>
      <c r="L409" s="11" t="s">
        <v>0</v>
      </c>
      <c r="M409" s="252">
        <v>20</v>
      </c>
      <c r="N409" s="21">
        <v>3</v>
      </c>
      <c r="O409" s="21">
        <v>2</v>
      </c>
      <c r="Q409" s="11" t="s">
        <v>4167</v>
      </c>
      <c r="R409" s="11"/>
      <c r="T409" s="21">
        <f>IF(Q409='Menu tendina'!A$5,0,IF(Q409='Menu tendina'!A$4,'5. Telecom euro'!O409/2,IF(Q409='Menu tendina'!A$3,'5. Telecom euro'!O409,IF(Q409='Menu tendina'!A$2,'5. Telecom euro'!N409,0))))</f>
        <v>3</v>
      </c>
    </row>
    <row r="410" spans="1:20" x14ac:dyDescent="0.25">
      <c r="A410" s="9" t="s">
        <v>7621</v>
      </c>
      <c r="B410" s="9" t="s">
        <v>4984</v>
      </c>
      <c r="C410" s="11">
        <v>1903</v>
      </c>
      <c r="D410" s="11" t="s">
        <v>5394</v>
      </c>
      <c r="E410" s="11">
        <v>1619</v>
      </c>
      <c r="F410" s="25">
        <v>3</v>
      </c>
      <c r="G410" s="11" t="s">
        <v>2874</v>
      </c>
      <c r="H410" s="161">
        <f t="shared" si="6"/>
        <v>38898</v>
      </c>
      <c r="I410" s="9" t="s">
        <v>2899</v>
      </c>
      <c r="J410" s="9"/>
      <c r="K410" s="9"/>
      <c r="L410" s="11" t="s">
        <v>0</v>
      </c>
      <c r="M410" s="252">
        <v>20</v>
      </c>
      <c r="N410" s="21">
        <v>3</v>
      </c>
      <c r="O410" s="21">
        <v>2</v>
      </c>
      <c r="Q410" s="11" t="s">
        <v>4167</v>
      </c>
      <c r="R410" s="11"/>
      <c r="T410" s="21">
        <f>IF(Q410='Menu tendina'!A$5,0,IF(Q410='Menu tendina'!A$4,'5. Telecom euro'!O410/2,IF(Q410='Menu tendina'!A$3,'5. Telecom euro'!O410,IF(Q410='Menu tendina'!A$2,'5. Telecom euro'!N410,0))))</f>
        <v>3</v>
      </c>
    </row>
    <row r="411" spans="1:20" x14ac:dyDescent="0.25">
      <c r="A411" s="9" t="s">
        <v>7621</v>
      </c>
      <c r="B411" s="9" t="s">
        <v>4984</v>
      </c>
      <c r="C411" s="11">
        <v>1904</v>
      </c>
      <c r="D411" s="11" t="s">
        <v>5395</v>
      </c>
      <c r="E411" s="11">
        <v>1620</v>
      </c>
      <c r="F411" s="25">
        <v>3</v>
      </c>
      <c r="G411" s="11" t="s">
        <v>2874</v>
      </c>
      <c r="H411" s="161">
        <f t="shared" si="6"/>
        <v>38898</v>
      </c>
      <c r="I411" s="9" t="s">
        <v>2900</v>
      </c>
      <c r="J411" s="9"/>
      <c r="K411" s="9"/>
      <c r="L411" s="11" t="s">
        <v>0</v>
      </c>
      <c r="M411" s="252">
        <v>20</v>
      </c>
      <c r="N411" s="21">
        <v>3</v>
      </c>
      <c r="O411" s="21">
        <v>2</v>
      </c>
      <c r="Q411" s="11" t="s">
        <v>4167</v>
      </c>
      <c r="R411" s="11"/>
      <c r="T411" s="21">
        <f>IF(Q411='Menu tendina'!A$5,0,IF(Q411='Menu tendina'!A$4,'5. Telecom euro'!O411/2,IF(Q411='Menu tendina'!A$3,'5. Telecom euro'!O411,IF(Q411='Menu tendina'!A$2,'5. Telecom euro'!N411,0))))</f>
        <v>3</v>
      </c>
    </row>
    <row r="412" spans="1:20" x14ac:dyDescent="0.25">
      <c r="A412" s="9" t="s">
        <v>7621</v>
      </c>
      <c r="B412" s="9" t="s">
        <v>4984</v>
      </c>
      <c r="C412" s="11">
        <v>1905</v>
      </c>
      <c r="D412" s="11" t="s">
        <v>5396</v>
      </c>
      <c r="E412" s="11">
        <v>1621</v>
      </c>
      <c r="F412" s="25">
        <v>3</v>
      </c>
      <c r="G412" s="11" t="s">
        <v>2874</v>
      </c>
      <c r="H412" s="161">
        <f t="shared" si="6"/>
        <v>38898</v>
      </c>
      <c r="I412" s="9" t="s">
        <v>2901</v>
      </c>
      <c r="J412" s="9"/>
      <c r="K412" s="9"/>
      <c r="L412" s="11" t="s">
        <v>0</v>
      </c>
      <c r="M412" s="252">
        <v>20</v>
      </c>
      <c r="N412" s="21">
        <v>3</v>
      </c>
      <c r="O412" s="21">
        <v>2</v>
      </c>
      <c r="Q412" s="11" t="s">
        <v>4167</v>
      </c>
      <c r="R412" s="11"/>
      <c r="T412" s="21">
        <f>IF(Q412='Menu tendina'!A$5,0,IF(Q412='Menu tendina'!A$4,'5. Telecom euro'!O412/2,IF(Q412='Menu tendina'!A$3,'5. Telecom euro'!O412,IF(Q412='Menu tendina'!A$2,'5. Telecom euro'!N412,0))))</f>
        <v>3</v>
      </c>
    </row>
    <row r="413" spans="1:20" x14ac:dyDescent="0.25">
      <c r="A413" s="9" t="s">
        <v>7621</v>
      </c>
      <c r="B413" s="9" t="s">
        <v>4984</v>
      </c>
      <c r="C413" s="11">
        <v>1906</v>
      </c>
      <c r="D413" s="11" t="s">
        <v>5397</v>
      </c>
      <c r="E413" s="11">
        <v>1622</v>
      </c>
      <c r="F413" s="25">
        <v>3</v>
      </c>
      <c r="G413" s="11" t="s">
        <v>2874</v>
      </c>
      <c r="H413" s="161">
        <f t="shared" si="6"/>
        <v>38898</v>
      </c>
      <c r="I413" s="9" t="s">
        <v>2902</v>
      </c>
      <c r="J413" s="9"/>
      <c r="K413" s="9"/>
      <c r="L413" s="11" t="s">
        <v>0</v>
      </c>
      <c r="M413" s="252">
        <v>20</v>
      </c>
      <c r="N413" s="21">
        <v>3</v>
      </c>
      <c r="O413" s="21">
        <v>2</v>
      </c>
      <c r="Q413" s="11" t="s">
        <v>4167</v>
      </c>
      <c r="R413" s="11"/>
      <c r="T413" s="21">
        <f>IF(Q413='Menu tendina'!A$5,0,IF(Q413='Menu tendina'!A$4,'5. Telecom euro'!O413/2,IF(Q413='Menu tendina'!A$3,'5. Telecom euro'!O413,IF(Q413='Menu tendina'!A$2,'5. Telecom euro'!N413,0))))</f>
        <v>3</v>
      </c>
    </row>
    <row r="414" spans="1:20" x14ac:dyDescent="0.25">
      <c r="A414" s="9" t="s">
        <v>7621</v>
      </c>
      <c r="B414" s="9" t="s">
        <v>4984</v>
      </c>
      <c r="C414" s="11">
        <v>1907</v>
      </c>
      <c r="D414" s="11" t="s">
        <v>5398</v>
      </c>
      <c r="E414" s="11">
        <v>1623</v>
      </c>
      <c r="F414" s="25">
        <v>3</v>
      </c>
      <c r="G414" s="11" t="s">
        <v>2874</v>
      </c>
      <c r="H414" s="161">
        <f t="shared" si="6"/>
        <v>38898</v>
      </c>
      <c r="I414" s="9" t="s">
        <v>2903</v>
      </c>
      <c r="J414" s="9"/>
      <c r="K414" s="9"/>
      <c r="L414" s="11" t="s">
        <v>0</v>
      </c>
      <c r="M414" s="252">
        <v>20</v>
      </c>
      <c r="N414" s="21">
        <v>3</v>
      </c>
      <c r="O414" s="21">
        <v>2</v>
      </c>
      <c r="Q414" s="11" t="s">
        <v>4167</v>
      </c>
      <c r="R414" s="11"/>
      <c r="T414" s="21">
        <f>IF(Q414='Menu tendina'!A$5,0,IF(Q414='Menu tendina'!A$4,'5. Telecom euro'!O414/2,IF(Q414='Menu tendina'!A$3,'5. Telecom euro'!O414,IF(Q414='Menu tendina'!A$2,'5. Telecom euro'!N414,0))))</f>
        <v>3</v>
      </c>
    </row>
    <row r="415" spans="1:20" x14ac:dyDescent="0.25">
      <c r="A415" s="9" t="s">
        <v>7621</v>
      </c>
      <c r="B415" s="9" t="s">
        <v>4984</v>
      </c>
      <c r="C415" s="11">
        <v>1908</v>
      </c>
      <c r="D415" s="11">
        <v>3515</v>
      </c>
      <c r="E415" s="11">
        <v>1624</v>
      </c>
      <c r="F415" s="25">
        <v>0.5</v>
      </c>
      <c r="G415" s="11" t="s">
        <v>2874</v>
      </c>
      <c r="H415" s="161">
        <f t="shared" si="6"/>
        <v>38898</v>
      </c>
      <c r="I415" s="9" t="s">
        <v>2904</v>
      </c>
      <c r="J415" s="9"/>
      <c r="K415" s="9"/>
      <c r="L415" s="11" t="s">
        <v>0</v>
      </c>
      <c r="M415" s="252">
        <v>20</v>
      </c>
      <c r="N415" s="21">
        <v>1.5</v>
      </c>
      <c r="O415" s="21">
        <v>1.1000000000000001</v>
      </c>
      <c r="Q415" s="11" t="s">
        <v>4167</v>
      </c>
      <c r="R415" s="11"/>
      <c r="T415" s="21">
        <f>IF(Q415='Menu tendina'!A$5,0,IF(Q415='Menu tendina'!A$4,'5. Telecom euro'!O415/2,IF(Q415='Menu tendina'!A$3,'5. Telecom euro'!O415,IF(Q415='Menu tendina'!A$2,'5. Telecom euro'!N415,0))))</f>
        <v>1.5</v>
      </c>
    </row>
    <row r="416" spans="1:20" x14ac:dyDescent="0.25">
      <c r="A416" s="9" t="s">
        <v>7621</v>
      </c>
      <c r="B416" s="9" t="s">
        <v>4984</v>
      </c>
      <c r="C416" s="11">
        <v>1909</v>
      </c>
      <c r="D416" s="11" t="s">
        <v>5354</v>
      </c>
      <c r="E416" s="11">
        <v>1439</v>
      </c>
      <c r="F416" s="25">
        <v>5</v>
      </c>
      <c r="G416" s="11" t="s">
        <v>2682</v>
      </c>
      <c r="H416" s="161">
        <f t="shared" si="6"/>
        <v>38533</v>
      </c>
      <c r="I416" s="9" t="s">
        <v>2905</v>
      </c>
      <c r="J416" s="9"/>
      <c r="K416" s="9"/>
      <c r="L416" s="11" t="s">
        <v>0</v>
      </c>
      <c r="M416" s="252">
        <v>110</v>
      </c>
      <c r="N416" s="21">
        <v>1.8</v>
      </c>
      <c r="O416" s="21">
        <v>1.2</v>
      </c>
      <c r="Q416" s="11" t="s">
        <v>4167</v>
      </c>
      <c r="R416" s="11"/>
      <c r="T416" s="21">
        <f>IF(Q416='Menu tendina'!A$5,0,IF(Q416='Menu tendina'!A$4,'5. Telecom euro'!O416/2,IF(Q416='Menu tendina'!A$3,'5. Telecom euro'!O416,IF(Q416='Menu tendina'!A$2,'5. Telecom euro'!N416,0))))</f>
        <v>1.8</v>
      </c>
    </row>
    <row r="417" spans="1:20" x14ac:dyDescent="0.25">
      <c r="A417" s="9" t="s">
        <v>7621</v>
      </c>
      <c r="B417" s="9" t="s">
        <v>4984</v>
      </c>
      <c r="C417" s="11">
        <v>1910</v>
      </c>
      <c r="D417" s="11" t="s">
        <v>5376</v>
      </c>
      <c r="E417" s="11">
        <v>1440</v>
      </c>
      <c r="F417" s="25">
        <v>5</v>
      </c>
      <c r="G417" s="11" t="s">
        <v>2682</v>
      </c>
      <c r="H417" s="161">
        <f t="shared" si="6"/>
        <v>38533</v>
      </c>
      <c r="I417" s="9" t="s">
        <v>2721</v>
      </c>
      <c r="J417" s="9"/>
      <c r="K417" s="9"/>
      <c r="L417" s="11" t="s">
        <v>0</v>
      </c>
      <c r="M417" s="252">
        <v>210</v>
      </c>
      <c r="N417" s="21">
        <v>1.6</v>
      </c>
      <c r="O417" s="21">
        <v>0.6</v>
      </c>
      <c r="Q417" s="11" t="s">
        <v>4167</v>
      </c>
      <c r="R417" s="11"/>
      <c r="T417" s="21">
        <f>IF(Q417='Menu tendina'!A$5,0,IF(Q417='Menu tendina'!A$4,'5. Telecom euro'!O417/2,IF(Q417='Menu tendina'!A$3,'5. Telecom euro'!O417,IF(Q417='Menu tendina'!A$2,'5. Telecom euro'!N417,0))))</f>
        <v>1.6</v>
      </c>
    </row>
    <row r="418" spans="1:20" x14ac:dyDescent="0.25">
      <c r="A418" s="9" t="s">
        <v>7621</v>
      </c>
      <c r="B418" s="9" t="s">
        <v>4984</v>
      </c>
      <c r="C418" s="11">
        <v>1911</v>
      </c>
      <c r="D418" s="11" t="s">
        <v>5431</v>
      </c>
      <c r="E418" s="11">
        <v>1555</v>
      </c>
      <c r="F418" s="25">
        <v>3</v>
      </c>
      <c r="G418" s="11" t="s">
        <v>2827</v>
      </c>
      <c r="H418" s="161">
        <f t="shared" si="6"/>
        <v>38717</v>
      </c>
      <c r="I418" s="9" t="s">
        <v>2907</v>
      </c>
      <c r="J418" s="9"/>
      <c r="K418" s="9"/>
      <c r="L418" s="11" t="s">
        <v>0</v>
      </c>
      <c r="M418" s="252">
        <v>40</v>
      </c>
      <c r="N418" s="21">
        <v>2.5</v>
      </c>
      <c r="O418" s="21">
        <v>1.9</v>
      </c>
      <c r="Q418" s="11" t="s">
        <v>4167</v>
      </c>
      <c r="R418" s="11"/>
      <c r="T418" s="21">
        <f>IF(Q418='Menu tendina'!A$5,0,IF(Q418='Menu tendina'!A$4,'5. Telecom euro'!O418/2,IF(Q418='Menu tendina'!A$3,'5. Telecom euro'!O418,IF(Q418='Menu tendina'!A$2,'5. Telecom euro'!N418,0))))</f>
        <v>2.5</v>
      </c>
    </row>
    <row r="419" spans="1:20" x14ac:dyDescent="0.25">
      <c r="A419" s="9" t="s">
        <v>7621</v>
      </c>
      <c r="B419" s="9" t="s">
        <v>4984</v>
      </c>
      <c r="C419" s="11">
        <v>1912</v>
      </c>
      <c r="D419" s="11" t="s">
        <v>5430</v>
      </c>
      <c r="E419" s="11">
        <v>1556</v>
      </c>
      <c r="F419" s="25">
        <v>3</v>
      </c>
      <c r="G419" s="11" t="s">
        <v>2827</v>
      </c>
      <c r="H419" s="161">
        <f t="shared" si="6"/>
        <v>38717</v>
      </c>
      <c r="I419" s="9" t="s">
        <v>2908</v>
      </c>
      <c r="J419" s="9"/>
      <c r="K419" s="9"/>
      <c r="L419" s="11" t="s">
        <v>0</v>
      </c>
      <c r="M419" s="252">
        <v>40</v>
      </c>
      <c r="N419" s="21">
        <v>2.5</v>
      </c>
      <c r="O419" s="21">
        <v>1.9</v>
      </c>
      <c r="Q419" s="11" t="s">
        <v>4167</v>
      </c>
      <c r="R419" s="11"/>
      <c r="T419" s="21">
        <f>IF(Q419='Menu tendina'!A$5,0,IF(Q419='Menu tendina'!A$4,'5. Telecom euro'!O419/2,IF(Q419='Menu tendina'!A$3,'5. Telecom euro'!O419,IF(Q419='Menu tendina'!A$2,'5. Telecom euro'!N419,0))))</f>
        <v>2.5</v>
      </c>
    </row>
    <row r="420" spans="1:20" x14ac:dyDescent="0.25">
      <c r="A420" s="9" t="s">
        <v>7621</v>
      </c>
      <c r="B420" s="9" t="s">
        <v>4984</v>
      </c>
      <c r="C420" s="11">
        <v>1913</v>
      </c>
      <c r="D420" s="11" t="s">
        <v>5365</v>
      </c>
      <c r="E420" s="11">
        <v>1288</v>
      </c>
      <c r="F420" s="25">
        <v>5</v>
      </c>
      <c r="G420" s="11" t="s">
        <v>2682</v>
      </c>
      <c r="H420" s="161">
        <f t="shared" si="6"/>
        <v>38533</v>
      </c>
      <c r="I420" s="9" t="s">
        <v>2651</v>
      </c>
      <c r="J420" s="9"/>
      <c r="K420" s="9"/>
      <c r="L420" s="11" t="s">
        <v>0</v>
      </c>
      <c r="M420" s="252">
        <v>1010</v>
      </c>
      <c r="N420" s="21">
        <v>6</v>
      </c>
      <c r="O420" s="21">
        <v>0.8</v>
      </c>
      <c r="Q420" s="11" t="s">
        <v>4167</v>
      </c>
      <c r="R420" s="11"/>
      <c r="T420" s="21">
        <f>IF(Q420='Menu tendina'!A$5,0,IF(Q420='Menu tendina'!A$4,'5. Telecom euro'!O420/2,IF(Q420='Menu tendina'!A$3,'5. Telecom euro'!O420,IF(Q420='Menu tendina'!A$2,'5. Telecom euro'!N420,0))))</f>
        <v>6</v>
      </c>
    </row>
    <row r="421" spans="1:20" x14ac:dyDescent="0.25">
      <c r="A421" s="9" t="s">
        <v>7621</v>
      </c>
      <c r="B421" s="9" t="s">
        <v>4984</v>
      </c>
      <c r="C421" s="11">
        <v>1914</v>
      </c>
      <c r="D421" s="11" t="s">
        <v>5366</v>
      </c>
      <c r="E421" s="11">
        <v>1283</v>
      </c>
      <c r="F421" s="25">
        <v>5</v>
      </c>
      <c r="G421" s="11" t="s">
        <v>2682</v>
      </c>
      <c r="H421" s="161">
        <f t="shared" si="6"/>
        <v>38533</v>
      </c>
      <c r="I421" s="9" t="s">
        <v>2648</v>
      </c>
      <c r="J421" s="9"/>
      <c r="K421" s="9"/>
      <c r="L421" s="11" t="s">
        <v>0</v>
      </c>
      <c r="M421" s="252">
        <v>1005</v>
      </c>
      <c r="N421" s="21">
        <v>10</v>
      </c>
      <c r="O421" s="21">
        <v>1</v>
      </c>
      <c r="Q421" s="11" t="s">
        <v>4167</v>
      </c>
      <c r="R421" s="11"/>
      <c r="T421" s="21">
        <f>IF(Q421='Menu tendina'!A$5,0,IF(Q421='Menu tendina'!A$4,'5. Telecom euro'!O421/2,IF(Q421='Menu tendina'!A$3,'5. Telecom euro'!O421,IF(Q421='Menu tendina'!A$2,'5. Telecom euro'!N421,0))))</f>
        <v>10</v>
      </c>
    </row>
    <row r="422" spans="1:20" x14ac:dyDescent="0.25">
      <c r="A422" s="9" t="s">
        <v>7621</v>
      </c>
      <c r="B422" s="9" t="s">
        <v>4984</v>
      </c>
      <c r="C422" s="11">
        <v>1915</v>
      </c>
      <c r="D422" s="11" t="s">
        <v>5367</v>
      </c>
      <c r="E422" s="11">
        <v>1291</v>
      </c>
      <c r="F422" s="25">
        <v>5</v>
      </c>
      <c r="G422" s="11" t="s">
        <v>2682</v>
      </c>
      <c r="H422" s="161">
        <f t="shared" si="6"/>
        <v>38533</v>
      </c>
      <c r="I422" s="9" t="s">
        <v>2652</v>
      </c>
      <c r="J422" s="9"/>
      <c r="K422" s="9"/>
      <c r="L422" s="11" t="s">
        <v>0</v>
      </c>
      <c r="M422" s="252">
        <v>1000</v>
      </c>
      <c r="N422" s="21">
        <v>6</v>
      </c>
      <c r="O422" s="21">
        <v>0.7</v>
      </c>
      <c r="Q422" s="11" t="s">
        <v>4167</v>
      </c>
      <c r="R422" s="11"/>
      <c r="T422" s="21">
        <f>IF(Q422='Menu tendina'!A$5,0,IF(Q422='Menu tendina'!A$4,'5. Telecom euro'!O422/2,IF(Q422='Menu tendina'!A$3,'5. Telecom euro'!O422,IF(Q422='Menu tendina'!A$2,'5. Telecom euro'!N422,0))))</f>
        <v>6</v>
      </c>
    </row>
    <row r="423" spans="1:20" x14ac:dyDescent="0.25">
      <c r="A423" s="9" t="s">
        <v>7621</v>
      </c>
      <c r="B423" s="9" t="s">
        <v>4984</v>
      </c>
      <c r="C423" s="11">
        <v>1916</v>
      </c>
      <c r="D423" s="11" t="s">
        <v>5368</v>
      </c>
      <c r="E423" s="11">
        <v>1281</v>
      </c>
      <c r="F423" s="25">
        <v>3</v>
      </c>
      <c r="G423" s="11" t="s">
        <v>2682</v>
      </c>
      <c r="H423" s="161">
        <f t="shared" si="6"/>
        <v>38533</v>
      </c>
      <c r="I423" s="9" t="s">
        <v>2607</v>
      </c>
      <c r="J423" s="9"/>
      <c r="K423" s="9"/>
      <c r="L423" s="11" t="s">
        <v>0</v>
      </c>
      <c r="M423" s="252">
        <v>2005</v>
      </c>
      <c r="N423" s="21">
        <v>15</v>
      </c>
      <c r="O423" s="21">
        <v>1</v>
      </c>
      <c r="Q423" s="11" t="s">
        <v>4167</v>
      </c>
      <c r="R423" s="11"/>
      <c r="T423" s="21">
        <f>IF(Q423='Menu tendina'!A$5,0,IF(Q423='Menu tendina'!A$4,'5. Telecom euro'!O423/2,IF(Q423='Menu tendina'!A$3,'5. Telecom euro'!O423,IF(Q423='Menu tendina'!A$2,'5. Telecom euro'!N423,0))))</f>
        <v>15</v>
      </c>
    </row>
    <row r="424" spans="1:20" x14ac:dyDescent="0.25">
      <c r="A424" s="9" t="s">
        <v>7621</v>
      </c>
      <c r="B424" s="9" t="s">
        <v>4984</v>
      </c>
      <c r="C424" s="11">
        <v>1917</v>
      </c>
      <c r="D424" s="11" t="s">
        <v>5363</v>
      </c>
      <c r="E424" s="11">
        <v>2197</v>
      </c>
      <c r="F424" s="25">
        <v>3</v>
      </c>
      <c r="G424" s="11" t="s">
        <v>2682</v>
      </c>
      <c r="H424" s="161">
        <f t="shared" si="6"/>
        <v>38533</v>
      </c>
      <c r="I424" s="9" t="s">
        <v>6114</v>
      </c>
      <c r="J424" s="9"/>
      <c r="K424" s="9"/>
      <c r="L424" s="11" t="s">
        <v>0</v>
      </c>
      <c r="M424" s="252">
        <v>1000</v>
      </c>
      <c r="N424" s="21">
        <v>1.3</v>
      </c>
      <c r="O424" s="21">
        <v>0.4</v>
      </c>
      <c r="Q424" s="11" t="s">
        <v>4167</v>
      </c>
      <c r="R424" s="11"/>
      <c r="T424" s="21">
        <f>IF(Q424='Menu tendina'!A$5,0,IF(Q424='Menu tendina'!A$4,'5. Telecom euro'!O424/2,IF(Q424='Menu tendina'!A$3,'5. Telecom euro'!O424,IF(Q424='Menu tendina'!A$2,'5. Telecom euro'!N424,0))))</f>
        <v>1.3</v>
      </c>
    </row>
    <row r="425" spans="1:20" x14ac:dyDescent="0.25">
      <c r="A425" s="9" t="s">
        <v>7621</v>
      </c>
      <c r="B425" s="9" t="s">
        <v>4984</v>
      </c>
      <c r="C425" s="11">
        <v>1918</v>
      </c>
      <c r="D425" s="11" t="s">
        <v>5379</v>
      </c>
      <c r="E425" s="11">
        <v>1450</v>
      </c>
      <c r="F425" s="25">
        <v>10</v>
      </c>
      <c r="G425" s="11" t="s">
        <v>2827</v>
      </c>
      <c r="H425" s="161">
        <f t="shared" si="6"/>
        <v>38717</v>
      </c>
      <c r="I425" s="9" t="s">
        <v>2909</v>
      </c>
      <c r="J425" s="9"/>
      <c r="K425" s="9"/>
      <c r="L425" s="11" t="s">
        <v>0</v>
      </c>
      <c r="M425" s="252">
        <v>510</v>
      </c>
      <c r="N425" s="21">
        <v>3.5</v>
      </c>
      <c r="O425" s="21">
        <v>0.7</v>
      </c>
      <c r="Q425" s="11" t="s">
        <v>4167</v>
      </c>
      <c r="R425" s="11"/>
      <c r="T425" s="21">
        <f>IF(Q425='Menu tendina'!A$5,0,IF(Q425='Menu tendina'!A$4,'5. Telecom euro'!O425/2,IF(Q425='Menu tendina'!A$3,'5. Telecom euro'!O425,IF(Q425='Menu tendina'!A$2,'5. Telecom euro'!N425,0))))</f>
        <v>3.5</v>
      </c>
    </row>
    <row r="426" spans="1:20" x14ac:dyDescent="0.25">
      <c r="A426" s="9" t="s">
        <v>7621</v>
      </c>
      <c r="B426" s="9" t="s">
        <v>4984</v>
      </c>
      <c r="C426" s="11">
        <v>1919</v>
      </c>
      <c r="D426" s="11" t="s">
        <v>5382</v>
      </c>
      <c r="E426" s="11">
        <v>1441</v>
      </c>
      <c r="F426" s="25">
        <v>1</v>
      </c>
      <c r="G426" s="11" t="s">
        <v>2682</v>
      </c>
      <c r="H426" s="161">
        <f t="shared" si="6"/>
        <v>38533</v>
      </c>
      <c r="I426" s="9" t="s">
        <v>2910</v>
      </c>
      <c r="J426" s="9"/>
      <c r="K426" s="9"/>
      <c r="L426" s="11" t="s">
        <v>0</v>
      </c>
      <c r="M426" s="252">
        <v>112</v>
      </c>
      <c r="N426" s="21">
        <v>1.8</v>
      </c>
      <c r="O426" s="21">
        <v>1.2</v>
      </c>
      <c r="Q426" s="11" t="s">
        <v>4167</v>
      </c>
      <c r="R426" s="11"/>
      <c r="T426" s="21">
        <f>IF(Q426='Menu tendina'!A$5,0,IF(Q426='Menu tendina'!A$4,'5. Telecom euro'!O426/2,IF(Q426='Menu tendina'!A$3,'5. Telecom euro'!O426,IF(Q426='Menu tendina'!A$2,'5. Telecom euro'!N426,0))))</f>
        <v>1.8</v>
      </c>
    </row>
    <row r="427" spans="1:20" x14ac:dyDescent="0.25">
      <c r="A427" s="9" t="s">
        <v>7621</v>
      </c>
      <c r="B427" s="9" t="s">
        <v>4984</v>
      </c>
      <c r="C427" s="11">
        <v>1920</v>
      </c>
      <c r="D427" s="11" t="s">
        <v>5401</v>
      </c>
      <c r="E427" s="11">
        <v>1499</v>
      </c>
      <c r="F427" s="25">
        <v>5</v>
      </c>
      <c r="G427" s="11" t="s">
        <v>2682</v>
      </c>
      <c r="H427" s="161">
        <f t="shared" si="6"/>
        <v>38533</v>
      </c>
      <c r="I427" s="9" t="s">
        <v>2911</v>
      </c>
      <c r="J427" s="9"/>
      <c r="K427" s="9"/>
      <c r="L427" s="11" t="s">
        <v>0</v>
      </c>
      <c r="M427" s="252">
        <v>112</v>
      </c>
      <c r="N427" s="21">
        <v>2.2999999999999998</v>
      </c>
      <c r="O427" s="21">
        <v>1.7</v>
      </c>
      <c r="Q427" s="11" t="s">
        <v>4167</v>
      </c>
      <c r="R427" s="11"/>
      <c r="T427" s="21">
        <f>IF(Q427='Menu tendina'!A$5,0,IF(Q427='Menu tendina'!A$4,'5. Telecom euro'!O427/2,IF(Q427='Menu tendina'!A$3,'5. Telecom euro'!O427,IF(Q427='Menu tendina'!A$2,'5. Telecom euro'!N427,0))))</f>
        <v>2.2999999999999998</v>
      </c>
    </row>
    <row r="428" spans="1:20" x14ac:dyDescent="0.25">
      <c r="A428" s="9" t="s">
        <v>7621</v>
      </c>
      <c r="B428" s="9" t="s">
        <v>4984</v>
      </c>
      <c r="C428" s="11">
        <v>1921</v>
      </c>
      <c r="D428" s="11" t="s">
        <v>5404</v>
      </c>
      <c r="E428" s="11">
        <v>1503</v>
      </c>
      <c r="F428" s="25">
        <v>5</v>
      </c>
      <c r="G428" s="11" t="s">
        <v>2827</v>
      </c>
      <c r="H428" s="161">
        <f t="shared" si="6"/>
        <v>38717</v>
      </c>
      <c r="I428" s="9" t="s">
        <v>2911</v>
      </c>
      <c r="J428" s="9"/>
      <c r="K428" s="9"/>
      <c r="L428" s="11" t="s">
        <v>0</v>
      </c>
      <c r="M428" s="252">
        <v>112</v>
      </c>
      <c r="N428" s="21">
        <v>2.2999999999999998</v>
      </c>
      <c r="O428" s="21">
        <v>1.7</v>
      </c>
      <c r="Q428" s="11" t="s">
        <v>4167</v>
      </c>
      <c r="R428" s="11"/>
      <c r="T428" s="21">
        <f>IF(Q428='Menu tendina'!A$5,0,IF(Q428='Menu tendina'!A$4,'5. Telecom euro'!O428/2,IF(Q428='Menu tendina'!A$3,'5. Telecom euro'!O428,IF(Q428='Menu tendina'!A$2,'5. Telecom euro'!N428,0))))</f>
        <v>2.2999999999999998</v>
      </c>
    </row>
    <row r="429" spans="1:20" x14ac:dyDescent="0.25">
      <c r="A429" s="9" t="s">
        <v>7621</v>
      </c>
      <c r="B429" s="9" t="s">
        <v>4984</v>
      </c>
      <c r="C429" s="11">
        <v>1922</v>
      </c>
      <c r="D429" s="11" t="s">
        <v>5407</v>
      </c>
      <c r="E429" s="11">
        <v>1504</v>
      </c>
      <c r="F429" s="25">
        <v>5</v>
      </c>
      <c r="G429" s="11" t="s">
        <v>2827</v>
      </c>
      <c r="H429" s="161">
        <f t="shared" si="6"/>
        <v>38717</v>
      </c>
      <c r="I429" s="9" t="s">
        <v>2912</v>
      </c>
      <c r="J429" s="9"/>
      <c r="K429" s="9"/>
      <c r="L429" s="11" t="s">
        <v>0</v>
      </c>
      <c r="M429" s="252">
        <v>112</v>
      </c>
      <c r="N429" s="21">
        <v>2.2999999999999998</v>
      </c>
      <c r="O429" s="21">
        <v>1.7</v>
      </c>
      <c r="Q429" s="11" t="s">
        <v>4167</v>
      </c>
      <c r="R429" s="11"/>
      <c r="T429" s="21">
        <f>IF(Q429='Menu tendina'!A$5,0,IF(Q429='Menu tendina'!A$4,'5. Telecom euro'!O429/2,IF(Q429='Menu tendina'!A$3,'5. Telecom euro'!O429,IF(Q429='Menu tendina'!A$2,'5. Telecom euro'!N429,0))))</f>
        <v>2.2999999999999998</v>
      </c>
    </row>
    <row r="430" spans="1:20" x14ac:dyDescent="0.25">
      <c r="A430" s="9" t="s">
        <v>7621</v>
      </c>
      <c r="B430" s="9" t="s">
        <v>4984</v>
      </c>
      <c r="C430" s="11">
        <v>1923</v>
      </c>
      <c r="D430" s="11" t="s">
        <v>5408</v>
      </c>
      <c r="E430" s="11">
        <v>1502</v>
      </c>
      <c r="F430" s="25">
        <v>5</v>
      </c>
      <c r="G430" s="11" t="s">
        <v>2827</v>
      </c>
      <c r="H430" s="161">
        <f t="shared" si="6"/>
        <v>38717</v>
      </c>
      <c r="I430" s="9" t="s">
        <v>2912</v>
      </c>
      <c r="J430" s="9"/>
      <c r="K430" s="9"/>
      <c r="L430" s="11" t="s">
        <v>0</v>
      </c>
      <c r="M430" s="252">
        <v>112</v>
      </c>
      <c r="N430" s="21">
        <v>2.2999999999999998</v>
      </c>
      <c r="O430" s="21">
        <v>1.7</v>
      </c>
      <c r="Q430" s="11" t="s">
        <v>4167</v>
      </c>
      <c r="R430" s="11"/>
      <c r="T430" s="21">
        <f>IF(Q430='Menu tendina'!A$5,0,IF(Q430='Menu tendina'!A$4,'5. Telecom euro'!O430/2,IF(Q430='Menu tendina'!A$3,'5. Telecom euro'!O430,IF(Q430='Menu tendina'!A$2,'5. Telecom euro'!N430,0))))</f>
        <v>2.2999999999999998</v>
      </c>
    </row>
    <row r="431" spans="1:20" x14ac:dyDescent="0.25">
      <c r="A431" s="9" t="s">
        <v>7621</v>
      </c>
      <c r="B431" s="9" t="s">
        <v>4984</v>
      </c>
      <c r="C431" s="11">
        <v>1924</v>
      </c>
      <c r="D431" s="11" t="s">
        <v>5399</v>
      </c>
      <c r="E431" s="11">
        <v>1500</v>
      </c>
      <c r="F431" s="25">
        <v>5</v>
      </c>
      <c r="G431" s="11" t="s">
        <v>2682</v>
      </c>
      <c r="H431" s="161">
        <f t="shared" si="6"/>
        <v>38533</v>
      </c>
      <c r="I431" s="9" t="s">
        <v>2913</v>
      </c>
      <c r="J431" s="9"/>
      <c r="K431" s="9"/>
      <c r="L431" s="11" t="s">
        <v>0</v>
      </c>
      <c r="M431" s="252">
        <v>112</v>
      </c>
      <c r="N431" s="21">
        <v>2.2999999999999998</v>
      </c>
      <c r="O431" s="21">
        <v>1.7</v>
      </c>
      <c r="Q431" s="11" t="s">
        <v>4167</v>
      </c>
      <c r="R431" s="11"/>
      <c r="T431" s="21">
        <f>IF(Q431='Menu tendina'!A$5,0,IF(Q431='Menu tendina'!A$4,'5. Telecom euro'!O431/2,IF(Q431='Menu tendina'!A$3,'5. Telecom euro'!O431,IF(Q431='Menu tendina'!A$2,'5. Telecom euro'!N431,0))))</f>
        <v>2.2999999999999998</v>
      </c>
    </row>
    <row r="432" spans="1:20" x14ac:dyDescent="0.25">
      <c r="A432" s="9" t="s">
        <v>7621</v>
      </c>
      <c r="B432" s="9" t="s">
        <v>4984</v>
      </c>
      <c r="C432" s="11">
        <v>1925</v>
      </c>
      <c r="D432" s="11" t="s">
        <v>5402</v>
      </c>
      <c r="E432" s="11">
        <v>1501</v>
      </c>
      <c r="F432" s="25">
        <v>3</v>
      </c>
      <c r="G432" s="11" t="s">
        <v>2682</v>
      </c>
      <c r="H432" s="161">
        <f t="shared" si="6"/>
        <v>38533</v>
      </c>
      <c r="I432" s="9" t="s">
        <v>2911</v>
      </c>
      <c r="J432" s="9"/>
      <c r="K432" s="9"/>
      <c r="L432" s="11" t="s">
        <v>0</v>
      </c>
      <c r="M432" s="252">
        <v>42</v>
      </c>
      <c r="N432" s="21">
        <v>2.8</v>
      </c>
      <c r="O432" s="21">
        <v>2</v>
      </c>
      <c r="Q432" s="11" t="s">
        <v>4167</v>
      </c>
      <c r="R432" s="11"/>
      <c r="T432" s="21">
        <f>IF(Q432='Menu tendina'!A$5,0,IF(Q432='Menu tendina'!A$4,'5. Telecom euro'!O432/2,IF(Q432='Menu tendina'!A$3,'5. Telecom euro'!O432,IF(Q432='Menu tendina'!A$2,'5. Telecom euro'!N432,0))))</f>
        <v>2.8</v>
      </c>
    </row>
    <row r="433" spans="1:20" x14ac:dyDescent="0.25">
      <c r="A433" s="9" t="s">
        <v>7621</v>
      </c>
      <c r="B433" s="9" t="s">
        <v>4984</v>
      </c>
      <c r="C433" s="11">
        <v>1926</v>
      </c>
      <c r="D433" s="11" t="s">
        <v>5390</v>
      </c>
      <c r="E433" s="11">
        <v>1694</v>
      </c>
      <c r="F433" s="25">
        <v>5</v>
      </c>
      <c r="G433" s="11" t="s">
        <v>2874</v>
      </c>
      <c r="H433" s="161">
        <f t="shared" si="6"/>
        <v>38898</v>
      </c>
      <c r="I433" s="9" t="s">
        <v>2914</v>
      </c>
      <c r="J433" s="9"/>
      <c r="K433" s="9"/>
      <c r="L433" s="11" t="s">
        <v>0</v>
      </c>
      <c r="M433" s="252">
        <v>20</v>
      </c>
      <c r="N433" s="21">
        <v>2.2000000000000002</v>
      </c>
      <c r="O433" s="21">
        <v>1.7</v>
      </c>
      <c r="Q433" s="11" t="s">
        <v>4167</v>
      </c>
      <c r="R433" s="11"/>
      <c r="T433" s="21">
        <f>IF(Q433='Menu tendina'!A$5,0,IF(Q433='Menu tendina'!A$4,'5. Telecom euro'!O433/2,IF(Q433='Menu tendina'!A$3,'5. Telecom euro'!O433,IF(Q433='Menu tendina'!A$2,'5. Telecom euro'!N433,0))))</f>
        <v>2.2000000000000002</v>
      </c>
    </row>
    <row r="434" spans="1:20" x14ac:dyDescent="0.25">
      <c r="A434" s="9" t="s">
        <v>7621</v>
      </c>
      <c r="B434" s="9" t="s">
        <v>4984</v>
      </c>
      <c r="C434" s="11">
        <v>1927</v>
      </c>
      <c r="D434" s="11" t="s">
        <v>5377</v>
      </c>
      <c r="E434" s="11">
        <v>1481</v>
      </c>
      <c r="F434" s="25">
        <v>5</v>
      </c>
      <c r="G434" s="11" t="s">
        <v>2827</v>
      </c>
      <c r="H434" s="161">
        <f t="shared" si="6"/>
        <v>38717</v>
      </c>
      <c r="I434" s="9" t="s">
        <v>2915</v>
      </c>
      <c r="J434" s="9"/>
      <c r="K434" s="9"/>
      <c r="L434" s="11" t="s">
        <v>0</v>
      </c>
      <c r="M434" s="252">
        <v>60</v>
      </c>
      <c r="N434" s="21">
        <v>2</v>
      </c>
      <c r="O434" s="21">
        <v>1.5</v>
      </c>
      <c r="Q434" s="11" t="s">
        <v>4167</v>
      </c>
      <c r="R434" s="11"/>
      <c r="T434" s="21">
        <f>IF(Q434='Menu tendina'!A$5,0,IF(Q434='Menu tendina'!A$4,'5. Telecom euro'!O434/2,IF(Q434='Menu tendina'!A$3,'5. Telecom euro'!O434,IF(Q434='Menu tendina'!A$2,'5. Telecom euro'!N434,0))))</f>
        <v>2</v>
      </c>
    </row>
    <row r="435" spans="1:20" x14ac:dyDescent="0.25">
      <c r="A435" s="9" t="s">
        <v>7621</v>
      </c>
      <c r="B435" s="9" t="s">
        <v>4984</v>
      </c>
      <c r="C435" s="11">
        <v>1928</v>
      </c>
      <c r="D435" s="11" t="s">
        <v>5400</v>
      </c>
      <c r="E435" s="11">
        <v>1505</v>
      </c>
      <c r="F435" s="25">
        <v>3</v>
      </c>
      <c r="G435" s="11" t="s">
        <v>2682</v>
      </c>
      <c r="H435" s="161">
        <f t="shared" si="6"/>
        <v>38533</v>
      </c>
      <c r="I435" s="9" t="s">
        <v>2913</v>
      </c>
      <c r="J435" s="9"/>
      <c r="K435" s="9"/>
      <c r="L435" s="11" t="s">
        <v>0</v>
      </c>
      <c r="M435" s="252">
        <v>42</v>
      </c>
      <c r="N435" s="21">
        <v>2.8</v>
      </c>
      <c r="O435" s="21">
        <v>2</v>
      </c>
      <c r="Q435" s="11" t="s">
        <v>4167</v>
      </c>
      <c r="R435" s="11"/>
      <c r="T435" s="21">
        <f>IF(Q435='Menu tendina'!A$5,0,IF(Q435='Menu tendina'!A$4,'5. Telecom euro'!O435/2,IF(Q435='Menu tendina'!A$3,'5. Telecom euro'!O435,IF(Q435='Menu tendina'!A$2,'5. Telecom euro'!N435,0))))</f>
        <v>2.8</v>
      </c>
    </row>
    <row r="436" spans="1:20" x14ac:dyDescent="0.25">
      <c r="A436" s="9" t="s">
        <v>7621</v>
      </c>
      <c r="B436" s="9" t="s">
        <v>4984</v>
      </c>
      <c r="C436" s="11">
        <v>1929</v>
      </c>
      <c r="D436" s="11" t="s">
        <v>5409</v>
      </c>
      <c r="E436" s="11">
        <v>1506</v>
      </c>
      <c r="F436" s="25">
        <v>5</v>
      </c>
      <c r="G436" s="11" t="s">
        <v>2827</v>
      </c>
      <c r="H436" s="161">
        <f t="shared" si="6"/>
        <v>38717</v>
      </c>
      <c r="I436" s="9" t="s">
        <v>2911</v>
      </c>
      <c r="J436" s="9"/>
      <c r="K436" s="9"/>
      <c r="L436" s="11" t="s">
        <v>0</v>
      </c>
      <c r="M436" s="252">
        <v>112</v>
      </c>
      <c r="N436" s="21">
        <v>2.2999999999999998</v>
      </c>
      <c r="O436" s="21">
        <v>1.7</v>
      </c>
      <c r="Q436" s="11" t="s">
        <v>4167</v>
      </c>
      <c r="R436" s="11"/>
      <c r="T436" s="21">
        <f>IF(Q436='Menu tendina'!A$5,0,IF(Q436='Menu tendina'!A$4,'5. Telecom euro'!O436/2,IF(Q436='Menu tendina'!A$3,'5. Telecom euro'!O436,IF(Q436='Menu tendina'!A$2,'5. Telecom euro'!N436,0))))</f>
        <v>2.2999999999999998</v>
      </c>
    </row>
    <row r="437" spans="1:20" x14ac:dyDescent="0.25">
      <c r="A437" s="9" t="s">
        <v>7621</v>
      </c>
      <c r="B437" s="9" t="s">
        <v>4984</v>
      </c>
      <c r="C437" s="11">
        <v>1930</v>
      </c>
      <c r="D437" s="11" t="s">
        <v>5410</v>
      </c>
      <c r="E437" s="11">
        <v>1507</v>
      </c>
      <c r="F437" s="25">
        <v>5</v>
      </c>
      <c r="G437" s="11" t="s">
        <v>2827</v>
      </c>
      <c r="H437" s="161">
        <f t="shared" si="6"/>
        <v>38717</v>
      </c>
      <c r="I437" s="9" t="s">
        <v>2913</v>
      </c>
      <c r="J437" s="9"/>
      <c r="K437" s="9"/>
      <c r="L437" s="11" t="s">
        <v>0</v>
      </c>
      <c r="M437" s="252">
        <v>112</v>
      </c>
      <c r="N437" s="21">
        <v>2.2999999999999998</v>
      </c>
      <c r="O437" s="21">
        <v>1.7</v>
      </c>
      <c r="Q437" s="11" t="s">
        <v>4167</v>
      </c>
      <c r="R437" s="11"/>
      <c r="T437" s="21">
        <f>IF(Q437='Menu tendina'!A$5,0,IF(Q437='Menu tendina'!A$4,'5. Telecom euro'!O437/2,IF(Q437='Menu tendina'!A$3,'5. Telecom euro'!O437,IF(Q437='Menu tendina'!A$2,'5. Telecom euro'!N437,0))))</f>
        <v>2.2999999999999998</v>
      </c>
    </row>
    <row r="438" spans="1:20" x14ac:dyDescent="0.25">
      <c r="A438" s="9" t="s">
        <v>7621</v>
      </c>
      <c r="B438" s="9" t="s">
        <v>4984</v>
      </c>
      <c r="C438" s="11">
        <v>1931</v>
      </c>
      <c r="D438" s="11" t="s">
        <v>5403</v>
      </c>
      <c r="E438" s="11">
        <v>1508</v>
      </c>
      <c r="F438" s="25">
        <v>5</v>
      </c>
      <c r="G438" s="11" t="s">
        <v>2827</v>
      </c>
      <c r="H438" s="161">
        <f t="shared" si="6"/>
        <v>38717</v>
      </c>
      <c r="I438" s="9" t="s">
        <v>2913</v>
      </c>
      <c r="J438" s="9"/>
      <c r="K438" s="9"/>
      <c r="L438" s="11" t="s">
        <v>0</v>
      </c>
      <c r="M438" s="252">
        <v>112</v>
      </c>
      <c r="N438" s="21">
        <v>2.2999999999999998</v>
      </c>
      <c r="O438" s="21">
        <v>1.7</v>
      </c>
      <c r="Q438" s="11" t="s">
        <v>4167</v>
      </c>
      <c r="R438" s="11"/>
      <c r="T438" s="21">
        <f>IF(Q438='Menu tendina'!A$5,0,IF(Q438='Menu tendina'!A$4,'5. Telecom euro'!O438/2,IF(Q438='Menu tendina'!A$3,'5. Telecom euro'!O438,IF(Q438='Menu tendina'!A$2,'5. Telecom euro'!N438,0))))</f>
        <v>2.2999999999999998</v>
      </c>
    </row>
    <row r="439" spans="1:20" x14ac:dyDescent="0.25">
      <c r="A439" s="9" t="s">
        <v>7621</v>
      </c>
      <c r="B439" s="9" t="s">
        <v>4984</v>
      </c>
      <c r="C439" s="11">
        <v>1932</v>
      </c>
      <c r="D439" s="11" t="s">
        <v>5405</v>
      </c>
      <c r="E439" s="11">
        <v>1509</v>
      </c>
      <c r="F439" s="25">
        <v>5</v>
      </c>
      <c r="G439" s="11" t="s">
        <v>2827</v>
      </c>
      <c r="H439" s="161">
        <f t="shared" si="6"/>
        <v>38717</v>
      </c>
      <c r="I439" s="9" t="s">
        <v>2912</v>
      </c>
      <c r="J439" s="9"/>
      <c r="K439" s="9"/>
      <c r="L439" s="11" t="s">
        <v>0</v>
      </c>
      <c r="M439" s="252">
        <v>112</v>
      </c>
      <c r="N439" s="21">
        <v>2.2999999999999998</v>
      </c>
      <c r="O439" s="21">
        <v>1.7</v>
      </c>
      <c r="Q439" s="11" t="s">
        <v>4167</v>
      </c>
      <c r="R439" s="11"/>
      <c r="T439" s="21">
        <f>IF(Q439='Menu tendina'!A$5,0,IF(Q439='Menu tendina'!A$4,'5. Telecom euro'!O439/2,IF(Q439='Menu tendina'!A$3,'5. Telecom euro'!O439,IF(Q439='Menu tendina'!A$2,'5. Telecom euro'!N439,0))))</f>
        <v>2.2999999999999998</v>
      </c>
    </row>
    <row r="440" spans="1:20" x14ac:dyDescent="0.25">
      <c r="A440" s="9" t="s">
        <v>7621</v>
      </c>
      <c r="B440" s="9" t="s">
        <v>4984</v>
      </c>
      <c r="C440" s="11">
        <v>1933</v>
      </c>
      <c r="D440" s="11" t="s">
        <v>5406</v>
      </c>
      <c r="E440" s="11">
        <v>1510</v>
      </c>
      <c r="F440" s="25">
        <v>5</v>
      </c>
      <c r="G440" s="11" t="s">
        <v>2827</v>
      </c>
      <c r="H440" s="161">
        <f t="shared" si="6"/>
        <v>38717</v>
      </c>
      <c r="I440" s="9" t="s">
        <v>2916</v>
      </c>
      <c r="J440" s="9"/>
      <c r="K440" s="9"/>
      <c r="L440" s="11" t="s">
        <v>0</v>
      </c>
      <c r="M440" s="252">
        <v>112</v>
      </c>
      <c r="N440" s="21">
        <v>2.2999999999999998</v>
      </c>
      <c r="O440" s="21">
        <v>1.7</v>
      </c>
      <c r="Q440" s="11" t="s">
        <v>4167</v>
      </c>
      <c r="R440" s="11"/>
      <c r="T440" s="21">
        <f>IF(Q440='Menu tendina'!A$5,0,IF(Q440='Menu tendina'!A$4,'5. Telecom euro'!O440/2,IF(Q440='Menu tendina'!A$3,'5. Telecom euro'!O440,IF(Q440='Menu tendina'!A$2,'5. Telecom euro'!N440,0))))</f>
        <v>2.2999999999999998</v>
      </c>
    </row>
    <row r="441" spans="1:20" x14ac:dyDescent="0.25">
      <c r="A441" s="9" t="s">
        <v>7621</v>
      </c>
      <c r="B441" s="9" t="s">
        <v>4984</v>
      </c>
      <c r="C441" s="11">
        <v>1934</v>
      </c>
      <c r="D441" s="11" t="s">
        <v>5370</v>
      </c>
      <c r="E441" s="11">
        <v>1286</v>
      </c>
      <c r="F441" s="25">
        <v>3</v>
      </c>
      <c r="G441" s="11" t="s">
        <v>2827</v>
      </c>
      <c r="H441" s="161">
        <f t="shared" si="6"/>
        <v>38717</v>
      </c>
      <c r="I441" s="9" t="s">
        <v>2650</v>
      </c>
      <c r="J441" s="9"/>
      <c r="K441" s="9"/>
      <c r="L441" s="11" t="s">
        <v>0</v>
      </c>
      <c r="M441" s="252">
        <v>1000</v>
      </c>
      <c r="N441" s="21">
        <v>2</v>
      </c>
      <c r="O441" s="21">
        <v>0.3</v>
      </c>
      <c r="Q441" s="11" t="s">
        <v>4167</v>
      </c>
      <c r="R441" s="11"/>
      <c r="T441" s="21">
        <f>IF(Q441='Menu tendina'!A$5,0,IF(Q441='Menu tendina'!A$4,'5. Telecom euro'!O441/2,IF(Q441='Menu tendina'!A$3,'5. Telecom euro'!O441,IF(Q441='Menu tendina'!A$2,'5. Telecom euro'!N441,0))))</f>
        <v>2</v>
      </c>
    </row>
    <row r="442" spans="1:20" x14ac:dyDescent="0.25">
      <c r="A442" s="9" t="s">
        <v>7621</v>
      </c>
      <c r="B442" s="9" t="s">
        <v>4984</v>
      </c>
      <c r="C442" s="11">
        <v>1935</v>
      </c>
      <c r="D442" s="11" t="s">
        <v>5380</v>
      </c>
      <c r="E442" s="11">
        <v>1442</v>
      </c>
      <c r="F442" s="25">
        <v>5</v>
      </c>
      <c r="G442" s="11" t="s">
        <v>2682</v>
      </c>
      <c r="H442" s="161">
        <f t="shared" si="6"/>
        <v>38533</v>
      </c>
      <c r="I442" s="9" t="s">
        <v>2917</v>
      </c>
      <c r="J442" s="9"/>
      <c r="K442" s="9"/>
      <c r="L442" s="11" t="s">
        <v>0</v>
      </c>
      <c r="M442" s="252">
        <v>110</v>
      </c>
      <c r="N442" s="21">
        <v>1.8</v>
      </c>
      <c r="O442" s="21">
        <v>1</v>
      </c>
      <c r="Q442" s="11" t="s">
        <v>4167</v>
      </c>
      <c r="R442" s="11"/>
      <c r="T442" s="21">
        <f>IF(Q442='Menu tendina'!A$5,0,IF(Q442='Menu tendina'!A$4,'5. Telecom euro'!O442/2,IF(Q442='Menu tendina'!A$3,'5. Telecom euro'!O442,IF(Q442='Menu tendina'!A$2,'5. Telecom euro'!N442,0))))</f>
        <v>1.8</v>
      </c>
    </row>
    <row r="443" spans="1:20" x14ac:dyDescent="0.25">
      <c r="A443" s="9" t="s">
        <v>7621</v>
      </c>
      <c r="B443" s="9" t="s">
        <v>4984</v>
      </c>
      <c r="C443" s="11">
        <v>1936</v>
      </c>
      <c r="D443" s="11" t="s">
        <v>5383</v>
      </c>
      <c r="E443" s="11">
        <v>1443</v>
      </c>
      <c r="F443" s="25">
        <v>5</v>
      </c>
      <c r="G443" s="11" t="s">
        <v>2682</v>
      </c>
      <c r="H443" s="161">
        <f t="shared" si="6"/>
        <v>38533</v>
      </c>
      <c r="I443" s="9" t="s">
        <v>2918</v>
      </c>
      <c r="J443" s="9"/>
      <c r="K443" s="9"/>
      <c r="L443" s="11" t="s">
        <v>0</v>
      </c>
      <c r="M443" s="252">
        <v>305</v>
      </c>
      <c r="N443" s="21">
        <v>1.8</v>
      </c>
      <c r="O443" s="21">
        <v>0.8</v>
      </c>
      <c r="Q443" s="11" t="s">
        <v>4167</v>
      </c>
      <c r="R443" s="11"/>
      <c r="T443" s="21">
        <f>IF(Q443='Menu tendina'!A$5,0,IF(Q443='Menu tendina'!A$4,'5. Telecom euro'!O443/2,IF(Q443='Menu tendina'!A$3,'5. Telecom euro'!O443,IF(Q443='Menu tendina'!A$2,'5. Telecom euro'!N443,0))))</f>
        <v>1.8</v>
      </c>
    </row>
    <row r="444" spans="1:20" x14ac:dyDescent="0.25">
      <c r="A444" s="9" t="s">
        <v>7621</v>
      </c>
      <c r="B444" s="9" t="s">
        <v>4984</v>
      </c>
      <c r="C444" s="11">
        <v>1937</v>
      </c>
      <c r="D444" s="11" t="s">
        <v>5384</v>
      </c>
      <c r="E444" s="11">
        <v>1606</v>
      </c>
      <c r="F444" s="25">
        <v>5</v>
      </c>
      <c r="G444" s="11" t="s">
        <v>2827</v>
      </c>
      <c r="H444" s="161">
        <f t="shared" si="6"/>
        <v>38717</v>
      </c>
      <c r="I444" s="9" t="s">
        <v>2919</v>
      </c>
      <c r="J444" s="9"/>
      <c r="K444" s="9"/>
      <c r="L444" s="11" t="s">
        <v>0</v>
      </c>
      <c r="M444" s="252">
        <v>305</v>
      </c>
      <c r="N444" s="21">
        <v>1.6</v>
      </c>
      <c r="O444" s="21">
        <v>0.6</v>
      </c>
      <c r="Q444" s="11" t="s">
        <v>4167</v>
      </c>
      <c r="R444" s="11"/>
      <c r="T444" s="21">
        <f>IF(Q444='Menu tendina'!A$5,0,IF(Q444='Menu tendina'!A$4,'5. Telecom euro'!O444/2,IF(Q444='Menu tendina'!A$3,'5. Telecom euro'!O444,IF(Q444='Menu tendina'!A$2,'5. Telecom euro'!N444,0))))</f>
        <v>1.6</v>
      </c>
    </row>
    <row r="445" spans="1:20" x14ac:dyDescent="0.25">
      <c r="A445" s="9" t="s">
        <v>7621</v>
      </c>
      <c r="B445" s="9" t="s">
        <v>4984</v>
      </c>
      <c r="C445" s="11">
        <v>1938</v>
      </c>
      <c r="D445" s="11" t="s">
        <v>5387</v>
      </c>
      <c r="E445" s="11">
        <v>1578</v>
      </c>
      <c r="F445" s="25">
        <v>5</v>
      </c>
      <c r="G445" s="11" t="s">
        <v>2827</v>
      </c>
      <c r="H445" s="161">
        <f t="shared" si="6"/>
        <v>38717</v>
      </c>
      <c r="I445" s="9" t="s">
        <v>2920</v>
      </c>
      <c r="J445" s="9"/>
      <c r="K445" s="9"/>
      <c r="L445" s="11" t="s">
        <v>0</v>
      </c>
      <c r="M445" s="252">
        <v>65</v>
      </c>
      <c r="N445" s="21">
        <v>2</v>
      </c>
      <c r="O445" s="21">
        <v>1.5</v>
      </c>
      <c r="Q445" s="11" t="s">
        <v>4167</v>
      </c>
      <c r="R445" s="11"/>
      <c r="T445" s="21">
        <f>IF(Q445='Menu tendina'!A$5,0,IF(Q445='Menu tendina'!A$4,'5. Telecom euro'!O445/2,IF(Q445='Menu tendina'!A$3,'5. Telecom euro'!O445,IF(Q445='Menu tendina'!A$2,'5. Telecom euro'!N445,0))))</f>
        <v>2</v>
      </c>
    </row>
    <row r="446" spans="1:20" x14ac:dyDescent="0.25">
      <c r="A446" s="9" t="s">
        <v>7621</v>
      </c>
      <c r="B446" s="9" t="s">
        <v>4984</v>
      </c>
      <c r="C446" s="11">
        <v>1939</v>
      </c>
      <c r="D446" s="11" t="s">
        <v>5386</v>
      </c>
      <c r="E446" s="11">
        <v>1577</v>
      </c>
      <c r="F446" s="25">
        <v>5</v>
      </c>
      <c r="G446" s="11" t="s">
        <v>2827</v>
      </c>
      <c r="H446" s="161">
        <f t="shared" si="6"/>
        <v>38717</v>
      </c>
      <c r="I446" s="9" t="s">
        <v>2921</v>
      </c>
      <c r="J446" s="9"/>
      <c r="K446" s="9"/>
      <c r="L446" s="11" t="s">
        <v>0</v>
      </c>
      <c r="M446" s="252">
        <v>65</v>
      </c>
      <c r="N446" s="21">
        <v>2</v>
      </c>
      <c r="O446" s="21">
        <v>1.5</v>
      </c>
      <c r="Q446" s="11" t="s">
        <v>4167</v>
      </c>
      <c r="R446" s="11"/>
      <c r="T446" s="21">
        <f>IF(Q446='Menu tendina'!A$5,0,IF(Q446='Menu tendina'!A$4,'5. Telecom euro'!O446/2,IF(Q446='Menu tendina'!A$3,'5. Telecom euro'!O446,IF(Q446='Menu tendina'!A$2,'5. Telecom euro'!N446,0))))</f>
        <v>2</v>
      </c>
    </row>
    <row r="447" spans="1:20" x14ac:dyDescent="0.25">
      <c r="A447" s="9" t="s">
        <v>7621</v>
      </c>
      <c r="B447" s="9" t="s">
        <v>4984</v>
      </c>
      <c r="C447" s="11">
        <v>1940</v>
      </c>
      <c r="D447" s="11" t="s">
        <v>5426</v>
      </c>
      <c r="E447" s="11">
        <v>1646</v>
      </c>
      <c r="F447" s="25">
        <v>1</v>
      </c>
      <c r="G447" s="11" t="s">
        <v>2874</v>
      </c>
      <c r="H447" s="161">
        <f t="shared" si="6"/>
        <v>38898</v>
      </c>
      <c r="I447" s="9" t="s">
        <v>2922</v>
      </c>
      <c r="J447" s="9"/>
      <c r="K447" s="9"/>
      <c r="L447" s="11" t="s">
        <v>0</v>
      </c>
      <c r="M447" s="252">
        <v>20</v>
      </c>
      <c r="N447" s="21">
        <v>2</v>
      </c>
      <c r="O447" s="21">
        <v>1.5</v>
      </c>
      <c r="Q447" s="11" t="s">
        <v>4167</v>
      </c>
      <c r="R447" s="11"/>
      <c r="T447" s="21">
        <f>IF(Q447='Menu tendina'!A$5,0,IF(Q447='Menu tendina'!A$4,'5. Telecom euro'!O447/2,IF(Q447='Menu tendina'!A$3,'5. Telecom euro'!O447,IF(Q447='Menu tendina'!A$2,'5. Telecom euro'!N447,0))))</f>
        <v>2</v>
      </c>
    </row>
    <row r="448" spans="1:20" x14ac:dyDescent="0.25">
      <c r="A448" s="9" t="s">
        <v>7621</v>
      </c>
      <c r="B448" s="9" t="s">
        <v>4984</v>
      </c>
      <c r="C448" s="11">
        <v>1941</v>
      </c>
      <c r="D448" s="11" t="s">
        <v>5427</v>
      </c>
      <c r="E448" s="11">
        <v>1647</v>
      </c>
      <c r="F448" s="25">
        <v>1</v>
      </c>
      <c r="G448" s="11" t="s">
        <v>2874</v>
      </c>
      <c r="H448" s="161">
        <f t="shared" si="6"/>
        <v>38898</v>
      </c>
      <c r="I448" s="9" t="s">
        <v>2924</v>
      </c>
      <c r="J448" s="9"/>
      <c r="K448" s="9"/>
      <c r="L448" s="11" t="s">
        <v>0</v>
      </c>
      <c r="M448" s="252">
        <v>20</v>
      </c>
      <c r="N448" s="21">
        <v>2</v>
      </c>
      <c r="O448" s="21">
        <v>1.5</v>
      </c>
      <c r="Q448" s="11" t="s">
        <v>4167</v>
      </c>
      <c r="R448" s="11"/>
      <c r="T448" s="21">
        <f>IF(Q448='Menu tendina'!A$5,0,IF(Q448='Menu tendina'!A$4,'5. Telecom euro'!O448/2,IF(Q448='Menu tendina'!A$3,'5. Telecom euro'!O448,IF(Q448='Menu tendina'!A$2,'5. Telecom euro'!N448,0))))</f>
        <v>2</v>
      </c>
    </row>
    <row r="449" spans="1:20" x14ac:dyDescent="0.25">
      <c r="A449" s="9" t="s">
        <v>7621</v>
      </c>
      <c r="B449" s="9" t="s">
        <v>4984</v>
      </c>
      <c r="C449" s="11">
        <v>1942</v>
      </c>
      <c r="D449" s="11" t="s">
        <v>5429</v>
      </c>
      <c r="E449" s="11">
        <v>1648</v>
      </c>
      <c r="F449" s="25">
        <v>3</v>
      </c>
      <c r="G449" s="11" t="s">
        <v>2874</v>
      </c>
      <c r="H449" s="161">
        <f t="shared" si="6"/>
        <v>38898</v>
      </c>
      <c r="I449" s="9" t="s">
        <v>2925</v>
      </c>
      <c r="J449" s="9"/>
      <c r="K449" s="9"/>
      <c r="L449" s="11" t="s">
        <v>0</v>
      </c>
      <c r="M449" s="252">
        <v>20</v>
      </c>
      <c r="N449" s="21">
        <v>2.5</v>
      </c>
      <c r="O449" s="21">
        <v>1.8</v>
      </c>
      <c r="Q449" s="11" t="s">
        <v>4167</v>
      </c>
      <c r="R449" s="11"/>
      <c r="T449" s="21">
        <f>IF(Q449='Menu tendina'!A$5,0,IF(Q449='Menu tendina'!A$4,'5. Telecom euro'!O449/2,IF(Q449='Menu tendina'!A$3,'5. Telecom euro'!O449,IF(Q449='Menu tendina'!A$2,'5. Telecom euro'!N449,0))))</f>
        <v>2.5</v>
      </c>
    </row>
    <row r="450" spans="1:20" x14ac:dyDescent="0.25">
      <c r="A450" s="9" t="s">
        <v>7621</v>
      </c>
      <c r="B450" s="9" t="s">
        <v>4984</v>
      </c>
      <c r="C450" s="11">
        <v>1943</v>
      </c>
      <c r="D450" s="11" t="s">
        <v>5428</v>
      </c>
      <c r="E450" s="11">
        <v>1649</v>
      </c>
      <c r="F450" s="25">
        <v>5</v>
      </c>
      <c r="G450" s="11" t="s">
        <v>2874</v>
      </c>
      <c r="H450" s="161">
        <f t="shared" si="6"/>
        <v>38898</v>
      </c>
      <c r="I450" s="9" t="s">
        <v>2926</v>
      </c>
      <c r="J450" s="9"/>
      <c r="K450" s="9"/>
      <c r="L450" s="11" t="s">
        <v>0</v>
      </c>
      <c r="M450" s="252">
        <v>20</v>
      </c>
      <c r="N450" s="21">
        <v>3.5</v>
      </c>
      <c r="O450" s="21">
        <v>2.5</v>
      </c>
      <c r="Q450" s="11" t="s">
        <v>4167</v>
      </c>
      <c r="R450" s="11"/>
      <c r="T450" s="21">
        <f>IF(Q450='Menu tendina'!A$5,0,IF(Q450='Menu tendina'!A$4,'5. Telecom euro'!O450/2,IF(Q450='Menu tendina'!A$3,'5. Telecom euro'!O450,IF(Q450='Menu tendina'!A$2,'5. Telecom euro'!N450,0))))</f>
        <v>3.5</v>
      </c>
    </row>
    <row r="451" spans="1:20" x14ac:dyDescent="0.25">
      <c r="A451" s="9" t="s">
        <v>7621</v>
      </c>
      <c r="B451" s="9" t="s">
        <v>4984</v>
      </c>
      <c r="C451" s="11">
        <v>1944</v>
      </c>
      <c r="D451" s="11" t="s">
        <v>5459</v>
      </c>
      <c r="E451" s="11">
        <v>1614</v>
      </c>
      <c r="F451" s="25">
        <v>3</v>
      </c>
      <c r="G451" s="11" t="s">
        <v>2874</v>
      </c>
      <c r="H451" s="161">
        <f t="shared" ref="H451:H514" si="7">DATE(2000+RIGHT(G451,2),MID(G451,4,2),LEFT(G451,2))</f>
        <v>38898</v>
      </c>
      <c r="I451" s="9" t="s">
        <v>2927</v>
      </c>
      <c r="J451" s="9"/>
      <c r="K451" s="9"/>
      <c r="L451" s="11" t="s">
        <v>0</v>
      </c>
      <c r="M451" s="252">
        <v>20</v>
      </c>
      <c r="N451" s="21">
        <v>3.5</v>
      </c>
      <c r="O451" s="21">
        <v>2</v>
      </c>
      <c r="Q451" s="11" t="s">
        <v>4167</v>
      </c>
      <c r="R451" s="11"/>
      <c r="T451" s="21">
        <f>IF(Q451='Menu tendina'!A$5,0,IF(Q451='Menu tendina'!A$4,'5. Telecom euro'!O451/2,IF(Q451='Menu tendina'!A$3,'5. Telecom euro'!O451,IF(Q451='Menu tendina'!A$2,'5. Telecom euro'!N451,0))))</f>
        <v>3.5</v>
      </c>
    </row>
    <row r="452" spans="1:20" x14ac:dyDescent="0.25">
      <c r="A452" s="9" t="s">
        <v>7621</v>
      </c>
      <c r="B452" s="9" t="s">
        <v>4984</v>
      </c>
      <c r="C452" s="11">
        <v>1945</v>
      </c>
      <c r="D452" s="11" t="s">
        <v>5432</v>
      </c>
      <c r="E452" s="11">
        <v>1615</v>
      </c>
      <c r="F452" s="25">
        <v>3</v>
      </c>
      <c r="G452" s="11" t="s">
        <v>2874</v>
      </c>
      <c r="H452" s="161">
        <f t="shared" si="7"/>
        <v>38898</v>
      </c>
      <c r="I452" s="2" t="s">
        <v>2928</v>
      </c>
      <c r="J452" s="9"/>
      <c r="K452" s="9"/>
      <c r="L452" s="11" t="s">
        <v>0</v>
      </c>
      <c r="M452" s="252">
        <v>20</v>
      </c>
      <c r="N452" s="21">
        <v>2.5</v>
      </c>
      <c r="O452" s="21">
        <v>1.8</v>
      </c>
      <c r="Q452" s="11" t="s">
        <v>4167</v>
      </c>
      <c r="R452" s="11"/>
      <c r="T452" s="21">
        <f>IF(Q452='Menu tendina'!A$5,0,IF(Q452='Menu tendina'!A$4,'5. Telecom euro'!O452/2,IF(Q452='Menu tendina'!A$3,'5. Telecom euro'!O452,IF(Q452='Menu tendina'!A$2,'5. Telecom euro'!N452,0))))</f>
        <v>2.5</v>
      </c>
    </row>
    <row r="453" spans="1:20" x14ac:dyDescent="0.25">
      <c r="A453" s="9" t="s">
        <v>7621</v>
      </c>
      <c r="B453" s="9" t="s">
        <v>4984</v>
      </c>
      <c r="C453" s="11">
        <v>1946</v>
      </c>
      <c r="D453" s="11" t="s">
        <v>5414</v>
      </c>
      <c r="E453" s="11">
        <v>1664</v>
      </c>
      <c r="F453" s="25">
        <v>1</v>
      </c>
      <c r="G453" s="11" t="s">
        <v>2874</v>
      </c>
      <c r="H453" s="161">
        <f t="shared" si="7"/>
        <v>38898</v>
      </c>
      <c r="I453" s="9" t="s">
        <v>2929</v>
      </c>
      <c r="J453" s="9"/>
      <c r="K453" s="9"/>
      <c r="L453" s="11" t="s">
        <v>0</v>
      </c>
      <c r="M453" s="252">
        <v>20</v>
      </c>
      <c r="N453" s="21">
        <v>2</v>
      </c>
      <c r="O453" s="21">
        <v>1.5</v>
      </c>
      <c r="Q453" s="11" t="s">
        <v>4167</v>
      </c>
      <c r="R453" s="11"/>
      <c r="T453" s="21">
        <f>IF(Q453='Menu tendina'!A$5,0,IF(Q453='Menu tendina'!A$4,'5. Telecom euro'!O453/2,IF(Q453='Menu tendina'!A$3,'5. Telecom euro'!O453,IF(Q453='Menu tendina'!A$2,'5. Telecom euro'!N453,0))))</f>
        <v>2</v>
      </c>
    </row>
    <row r="454" spans="1:20" x14ac:dyDescent="0.25">
      <c r="A454" s="9" t="s">
        <v>7621</v>
      </c>
      <c r="B454" s="9" t="s">
        <v>4984</v>
      </c>
      <c r="C454" s="11">
        <v>1947</v>
      </c>
      <c r="D454" s="11" t="s">
        <v>5415</v>
      </c>
      <c r="E454" s="11">
        <v>1665</v>
      </c>
      <c r="F454" s="25">
        <v>3</v>
      </c>
      <c r="G454" s="11" t="s">
        <v>2874</v>
      </c>
      <c r="H454" s="161">
        <f t="shared" si="7"/>
        <v>38898</v>
      </c>
      <c r="I454" s="9" t="s">
        <v>2931</v>
      </c>
      <c r="J454" s="9"/>
      <c r="K454" s="9"/>
      <c r="L454" s="11" t="s">
        <v>0</v>
      </c>
      <c r="M454" s="252">
        <v>20</v>
      </c>
      <c r="N454" s="21">
        <v>3</v>
      </c>
      <c r="O454" s="21">
        <v>2</v>
      </c>
      <c r="Q454" s="11" t="s">
        <v>4167</v>
      </c>
      <c r="R454" s="11"/>
      <c r="T454" s="21">
        <f>IF(Q454='Menu tendina'!A$5,0,IF(Q454='Menu tendina'!A$4,'5. Telecom euro'!O454/2,IF(Q454='Menu tendina'!A$3,'5. Telecom euro'!O454,IF(Q454='Menu tendina'!A$2,'5. Telecom euro'!N454,0))))</f>
        <v>3</v>
      </c>
    </row>
    <row r="455" spans="1:20" x14ac:dyDescent="0.25">
      <c r="A455" s="9" t="s">
        <v>7621</v>
      </c>
      <c r="B455" s="9" t="s">
        <v>4984</v>
      </c>
      <c r="C455" s="11">
        <v>1948</v>
      </c>
      <c r="D455" s="11" t="s">
        <v>5416</v>
      </c>
      <c r="E455" s="11">
        <v>1666</v>
      </c>
      <c r="F455" s="25">
        <v>3</v>
      </c>
      <c r="G455" s="11" t="s">
        <v>2874</v>
      </c>
      <c r="H455" s="161">
        <f t="shared" si="7"/>
        <v>38898</v>
      </c>
      <c r="I455" s="9" t="s">
        <v>2932</v>
      </c>
      <c r="J455" s="9"/>
      <c r="K455" s="9"/>
      <c r="L455" s="11" t="s">
        <v>0</v>
      </c>
      <c r="M455" s="252">
        <v>20</v>
      </c>
      <c r="N455" s="21">
        <v>3</v>
      </c>
      <c r="O455" s="21">
        <v>2</v>
      </c>
      <c r="Q455" s="11" t="s">
        <v>4167</v>
      </c>
      <c r="R455" s="11"/>
      <c r="T455" s="21">
        <f>IF(Q455='Menu tendina'!A$5,0,IF(Q455='Menu tendina'!A$4,'5. Telecom euro'!O455/2,IF(Q455='Menu tendina'!A$3,'5. Telecom euro'!O455,IF(Q455='Menu tendina'!A$2,'5. Telecom euro'!N455,0))))</f>
        <v>3</v>
      </c>
    </row>
    <row r="456" spans="1:20" x14ac:dyDescent="0.25">
      <c r="A456" s="9" t="s">
        <v>7621</v>
      </c>
      <c r="B456" s="9" t="s">
        <v>4984</v>
      </c>
      <c r="C456" s="11">
        <v>1949</v>
      </c>
      <c r="D456" s="11" t="s">
        <v>5417</v>
      </c>
      <c r="E456" s="11">
        <v>1667</v>
      </c>
      <c r="F456" s="25">
        <v>3</v>
      </c>
      <c r="G456" s="11" t="s">
        <v>2874</v>
      </c>
      <c r="H456" s="161">
        <f t="shared" si="7"/>
        <v>38898</v>
      </c>
      <c r="I456" s="9" t="s">
        <v>2933</v>
      </c>
      <c r="J456" s="9"/>
      <c r="K456" s="9"/>
      <c r="L456" s="11" t="s">
        <v>0</v>
      </c>
      <c r="M456" s="252">
        <v>20</v>
      </c>
      <c r="N456" s="21">
        <v>3</v>
      </c>
      <c r="O456" s="21">
        <v>2</v>
      </c>
      <c r="Q456" s="11" t="s">
        <v>4167</v>
      </c>
      <c r="R456" s="11"/>
      <c r="T456" s="21">
        <f>IF(Q456='Menu tendina'!A$5,0,IF(Q456='Menu tendina'!A$4,'5. Telecom euro'!O456/2,IF(Q456='Menu tendina'!A$3,'5. Telecom euro'!O456,IF(Q456='Menu tendina'!A$2,'5. Telecom euro'!N456,0))))</f>
        <v>3</v>
      </c>
    </row>
    <row r="457" spans="1:20" x14ac:dyDescent="0.25">
      <c r="A457" s="9" t="s">
        <v>7621</v>
      </c>
      <c r="B457" s="9" t="s">
        <v>4984</v>
      </c>
      <c r="C457" s="11">
        <v>1950</v>
      </c>
      <c r="D457" s="11" t="s">
        <v>5422</v>
      </c>
      <c r="E457" s="11">
        <v>1625</v>
      </c>
      <c r="F457" s="25">
        <v>3</v>
      </c>
      <c r="G457" s="11" t="s">
        <v>2874</v>
      </c>
      <c r="H457" s="161">
        <f t="shared" si="7"/>
        <v>38898</v>
      </c>
      <c r="I457" s="9" t="s">
        <v>2934</v>
      </c>
      <c r="J457" s="9"/>
      <c r="K457" s="9"/>
      <c r="L457" s="11" t="s">
        <v>0</v>
      </c>
      <c r="M457" s="252">
        <v>20</v>
      </c>
      <c r="N457" s="21">
        <v>2</v>
      </c>
      <c r="O457" s="21">
        <v>1.5</v>
      </c>
      <c r="Q457" s="11" t="s">
        <v>4167</v>
      </c>
      <c r="R457" s="11"/>
      <c r="T457" s="21">
        <f>IF(Q457='Menu tendina'!A$5,0,IF(Q457='Menu tendina'!A$4,'5. Telecom euro'!O457/2,IF(Q457='Menu tendina'!A$3,'5. Telecom euro'!O457,IF(Q457='Menu tendina'!A$2,'5. Telecom euro'!N457,0))))</f>
        <v>2</v>
      </c>
    </row>
    <row r="458" spans="1:20" x14ac:dyDescent="0.25">
      <c r="A458" s="9" t="s">
        <v>7621</v>
      </c>
      <c r="B458" s="9" t="s">
        <v>4984</v>
      </c>
      <c r="C458" s="11">
        <v>1951</v>
      </c>
      <c r="D458" s="11" t="s">
        <v>5423</v>
      </c>
      <c r="E458" s="11">
        <v>1626</v>
      </c>
      <c r="F458" s="25">
        <v>3</v>
      </c>
      <c r="G458" s="11" t="s">
        <v>2874</v>
      </c>
      <c r="H458" s="161">
        <f t="shared" si="7"/>
        <v>38898</v>
      </c>
      <c r="I458" s="9" t="s">
        <v>2935</v>
      </c>
      <c r="J458" s="9"/>
      <c r="K458" s="9"/>
      <c r="L458" s="11" t="s">
        <v>0</v>
      </c>
      <c r="M458" s="252">
        <v>20</v>
      </c>
      <c r="N458" s="21">
        <v>2</v>
      </c>
      <c r="O458" s="21">
        <v>1.5</v>
      </c>
      <c r="Q458" s="11" t="s">
        <v>4167</v>
      </c>
      <c r="R458" s="11"/>
      <c r="T458" s="21">
        <f>IF(Q458='Menu tendina'!A$5,0,IF(Q458='Menu tendina'!A$4,'5. Telecom euro'!O458/2,IF(Q458='Menu tendina'!A$3,'5. Telecom euro'!O458,IF(Q458='Menu tendina'!A$2,'5. Telecom euro'!N458,0))))</f>
        <v>2</v>
      </c>
    </row>
    <row r="459" spans="1:20" x14ac:dyDescent="0.25">
      <c r="A459" s="9" t="s">
        <v>7621</v>
      </c>
      <c r="B459" s="9" t="s">
        <v>4984</v>
      </c>
      <c r="C459" s="11">
        <v>1952</v>
      </c>
      <c r="D459" s="11" t="s">
        <v>5424</v>
      </c>
      <c r="E459" s="11">
        <v>1627</v>
      </c>
      <c r="F459" s="25">
        <v>3</v>
      </c>
      <c r="G459" s="11" t="s">
        <v>2874</v>
      </c>
      <c r="H459" s="161">
        <f t="shared" si="7"/>
        <v>38898</v>
      </c>
      <c r="I459" s="9" t="s">
        <v>2936</v>
      </c>
      <c r="J459" s="9"/>
      <c r="K459" s="9"/>
      <c r="L459" s="11" t="s">
        <v>0</v>
      </c>
      <c r="M459" s="252">
        <v>20</v>
      </c>
      <c r="N459" s="21">
        <v>2</v>
      </c>
      <c r="O459" s="21">
        <v>1.5</v>
      </c>
      <c r="Q459" s="11" t="s">
        <v>4167</v>
      </c>
      <c r="R459" s="11"/>
      <c r="T459" s="21">
        <f>IF(Q459='Menu tendina'!A$5,0,IF(Q459='Menu tendina'!A$4,'5. Telecom euro'!O459/2,IF(Q459='Menu tendina'!A$3,'5. Telecom euro'!O459,IF(Q459='Menu tendina'!A$2,'5. Telecom euro'!N459,0))))</f>
        <v>2</v>
      </c>
    </row>
    <row r="460" spans="1:20" x14ac:dyDescent="0.25">
      <c r="A460" s="9" t="s">
        <v>7621</v>
      </c>
      <c r="B460" s="9" t="s">
        <v>4984</v>
      </c>
      <c r="C460" s="11">
        <v>1953</v>
      </c>
      <c r="D460" s="11" t="s">
        <v>5425</v>
      </c>
      <c r="E460" s="11">
        <v>1628</v>
      </c>
      <c r="F460" s="25">
        <v>3</v>
      </c>
      <c r="G460" s="11" t="s">
        <v>2874</v>
      </c>
      <c r="H460" s="161">
        <f t="shared" si="7"/>
        <v>38898</v>
      </c>
      <c r="I460" s="9" t="s">
        <v>2937</v>
      </c>
      <c r="J460" s="9"/>
      <c r="K460" s="9"/>
      <c r="L460" s="11" t="s">
        <v>0</v>
      </c>
      <c r="M460" s="252">
        <v>20</v>
      </c>
      <c r="N460" s="21">
        <v>2</v>
      </c>
      <c r="O460" s="21">
        <v>1.5</v>
      </c>
      <c r="Q460" s="11" t="s">
        <v>4167</v>
      </c>
      <c r="R460" s="11"/>
      <c r="T460" s="21">
        <f>IF(Q460='Menu tendina'!A$5,0,IF(Q460='Menu tendina'!A$4,'5. Telecom euro'!O460/2,IF(Q460='Menu tendina'!A$3,'5. Telecom euro'!O460,IF(Q460='Menu tendina'!A$2,'5. Telecom euro'!N460,0))))</f>
        <v>2</v>
      </c>
    </row>
    <row r="461" spans="1:20" x14ac:dyDescent="0.25">
      <c r="A461" s="9" t="s">
        <v>7621</v>
      </c>
      <c r="B461" s="9" t="s">
        <v>4984</v>
      </c>
      <c r="C461" s="11">
        <v>1954</v>
      </c>
      <c r="D461" s="11" t="s">
        <v>5388</v>
      </c>
      <c r="E461" s="11">
        <v>1579</v>
      </c>
      <c r="F461" s="25">
        <v>5</v>
      </c>
      <c r="G461" s="11" t="s">
        <v>2827</v>
      </c>
      <c r="H461" s="161">
        <f t="shared" si="7"/>
        <v>38717</v>
      </c>
      <c r="I461" s="9" t="s">
        <v>2774</v>
      </c>
      <c r="J461" s="9"/>
      <c r="K461" s="9"/>
      <c r="L461" s="11" t="s">
        <v>0</v>
      </c>
      <c r="M461" s="252">
        <v>52</v>
      </c>
      <c r="N461" s="21">
        <v>2.2000000000000002</v>
      </c>
      <c r="O461" s="21">
        <v>1.7</v>
      </c>
      <c r="Q461" s="11" t="s">
        <v>4167</v>
      </c>
      <c r="R461" s="11"/>
      <c r="T461" s="21">
        <f>IF(Q461='Menu tendina'!A$5,0,IF(Q461='Menu tendina'!A$4,'5. Telecom euro'!O461/2,IF(Q461='Menu tendina'!A$3,'5. Telecom euro'!O461,IF(Q461='Menu tendina'!A$2,'5. Telecom euro'!N461,0))))</f>
        <v>2.2000000000000002</v>
      </c>
    </row>
    <row r="462" spans="1:20" x14ac:dyDescent="0.25">
      <c r="A462" s="9" t="s">
        <v>7621</v>
      </c>
      <c r="B462" s="9" t="s">
        <v>4984</v>
      </c>
      <c r="C462" s="11">
        <v>1955</v>
      </c>
      <c r="D462" s="11" t="s">
        <v>5369</v>
      </c>
      <c r="E462" s="11">
        <v>1279</v>
      </c>
      <c r="F462" s="25">
        <v>5</v>
      </c>
      <c r="G462" s="11" t="s">
        <v>2874</v>
      </c>
      <c r="H462" s="161">
        <f t="shared" si="7"/>
        <v>38898</v>
      </c>
      <c r="I462" s="9" t="s">
        <v>2606</v>
      </c>
      <c r="J462" s="9"/>
      <c r="K462" s="9"/>
      <c r="L462" s="11" t="s">
        <v>0</v>
      </c>
      <c r="M462" s="252">
        <v>505</v>
      </c>
      <c r="N462" s="21">
        <v>5</v>
      </c>
      <c r="O462" s="21">
        <v>0.4</v>
      </c>
      <c r="Q462" s="11" t="s">
        <v>4167</v>
      </c>
      <c r="R462" s="11"/>
      <c r="T462" s="21">
        <f>IF(Q462='Menu tendina'!A$5,0,IF(Q462='Menu tendina'!A$4,'5. Telecom euro'!O462/2,IF(Q462='Menu tendina'!A$3,'5. Telecom euro'!O462,IF(Q462='Menu tendina'!A$2,'5. Telecom euro'!N462,0))))</f>
        <v>5</v>
      </c>
    </row>
    <row r="463" spans="1:20" x14ac:dyDescent="0.25">
      <c r="A463" s="9" t="s">
        <v>7621</v>
      </c>
      <c r="B463" s="9" t="s">
        <v>4984</v>
      </c>
      <c r="C463" s="11">
        <v>1956</v>
      </c>
      <c r="D463" s="11" t="s">
        <v>5385</v>
      </c>
      <c r="E463" s="11">
        <v>1406</v>
      </c>
      <c r="F463" s="25">
        <v>5</v>
      </c>
      <c r="G463" s="11" t="s">
        <v>2827</v>
      </c>
      <c r="H463" s="161">
        <f t="shared" si="7"/>
        <v>38717</v>
      </c>
      <c r="I463" s="9" t="s">
        <v>2938</v>
      </c>
      <c r="J463" s="9"/>
      <c r="K463" s="9"/>
      <c r="L463" s="11" t="s">
        <v>0</v>
      </c>
      <c r="M463" s="252">
        <v>105</v>
      </c>
      <c r="N463" s="21">
        <v>1.8</v>
      </c>
      <c r="O463" s="21">
        <v>0.9</v>
      </c>
      <c r="Q463" s="11" t="s">
        <v>4167</v>
      </c>
      <c r="R463" s="11"/>
      <c r="T463" s="21">
        <f>IF(Q463='Menu tendina'!A$5,0,IF(Q463='Menu tendina'!A$4,'5. Telecom euro'!O463/2,IF(Q463='Menu tendina'!A$3,'5. Telecom euro'!O463,IF(Q463='Menu tendina'!A$2,'5. Telecom euro'!N463,0))))</f>
        <v>1.8</v>
      </c>
    </row>
    <row r="464" spans="1:20" x14ac:dyDescent="0.25">
      <c r="A464" s="9" t="s">
        <v>7621</v>
      </c>
      <c r="B464" s="9" t="s">
        <v>4984</v>
      </c>
      <c r="C464" s="11">
        <v>1957</v>
      </c>
      <c r="D464" s="11" t="s">
        <v>5364</v>
      </c>
      <c r="E464" s="11">
        <v>2198</v>
      </c>
      <c r="F464" s="25">
        <v>3</v>
      </c>
      <c r="G464" s="11" t="s">
        <v>2827</v>
      </c>
      <c r="H464" s="161">
        <f t="shared" si="7"/>
        <v>38717</v>
      </c>
      <c r="I464" s="9" t="s">
        <v>2939</v>
      </c>
      <c r="J464" s="9"/>
      <c r="K464" s="9"/>
      <c r="L464" s="11" t="s">
        <v>0</v>
      </c>
      <c r="M464" s="252">
        <v>1000</v>
      </c>
      <c r="N464" s="21">
        <v>1.3</v>
      </c>
      <c r="O464" s="21">
        <v>0.3</v>
      </c>
      <c r="Q464" s="11" t="s">
        <v>4167</v>
      </c>
      <c r="R464" s="11"/>
      <c r="T464" s="21">
        <f>IF(Q464='Menu tendina'!A$5,0,IF(Q464='Menu tendina'!A$4,'5. Telecom euro'!O464/2,IF(Q464='Menu tendina'!A$3,'5. Telecom euro'!O464,IF(Q464='Menu tendina'!A$2,'5. Telecom euro'!N464,0))))</f>
        <v>1.3</v>
      </c>
    </row>
    <row r="465" spans="1:20" x14ac:dyDescent="0.25">
      <c r="A465" s="9" t="s">
        <v>7621</v>
      </c>
      <c r="B465" s="9" t="s">
        <v>4984</v>
      </c>
      <c r="C465" s="11">
        <v>1958</v>
      </c>
      <c r="D465" s="11">
        <v>3516</v>
      </c>
      <c r="E465" s="11">
        <v>2195</v>
      </c>
      <c r="F465" s="25">
        <v>0.3</v>
      </c>
      <c r="G465" s="11" t="s">
        <v>2941</v>
      </c>
      <c r="H465" s="161">
        <f t="shared" si="7"/>
        <v>38411</v>
      </c>
      <c r="I465" s="9" t="s">
        <v>2942</v>
      </c>
      <c r="J465" s="9"/>
      <c r="K465" s="9"/>
      <c r="L465" s="11" t="s">
        <v>0</v>
      </c>
      <c r="M465" s="252">
        <v>502</v>
      </c>
      <c r="N465" s="21">
        <v>1.4</v>
      </c>
      <c r="O465" s="21">
        <v>0.4</v>
      </c>
      <c r="Q465" s="11" t="s">
        <v>4167</v>
      </c>
      <c r="R465" s="11"/>
      <c r="T465" s="21">
        <f>IF(Q465='Menu tendina'!A$5,0,IF(Q465='Menu tendina'!A$4,'5. Telecom euro'!O465/2,IF(Q465='Menu tendina'!A$3,'5. Telecom euro'!O465,IF(Q465='Menu tendina'!A$2,'5. Telecom euro'!N465,0))))</f>
        <v>1.4</v>
      </c>
    </row>
    <row r="466" spans="1:20" x14ac:dyDescent="0.25">
      <c r="A466" s="9" t="s">
        <v>7621</v>
      </c>
      <c r="B466" s="9" t="s">
        <v>4984</v>
      </c>
      <c r="C466" s="11">
        <v>1959</v>
      </c>
      <c r="D466" s="11">
        <v>3517</v>
      </c>
      <c r="E466" s="11">
        <v>2196</v>
      </c>
      <c r="F466" s="25">
        <v>0.3</v>
      </c>
      <c r="G466" s="11" t="s">
        <v>2943</v>
      </c>
      <c r="H466" s="161">
        <f t="shared" si="7"/>
        <v>38472</v>
      </c>
      <c r="I466" s="9" t="s">
        <v>2942</v>
      </c>
      <c r="J466" s="9"/>
      <c r="K466" s="9"/>
      <c r="L466" s="11" t="s">
        <v>0</v>
      </c>
      <c r="M466" s="252">
        <v>260</v>
      </c>
      <c r="N466" s="21">
        <v>1.6</v>
      </c>
      <c r="O466" s="21">
        <v>0.6</v>
      </c>
      <c r="Q466" s="11" t="s">
        <v>4167</v>
      </c>
      <c r="R466" s="11"/>
      <c r="T466" s="21">
        <f>IF(Q466='Menu tendina'!A$5,0,IF(Q466='Menu tendina'!A$4,'5. Telecom euro'!O466/2,IF(Q466='Menu tendina'!A$3,'5. Telecom euro'!O466,IF(Q466='Menu tendina'!A$2,'5. Telecom euro'!N466,0))))</f>
        <v>1.6</v>
      </c>
    </row>
    <row r="467" spans="1:20" x14ac:dyDescent="0.25">
      <c r="A467" s="9" t="s">
        <v>7621</v>
      </c>
      <c r="B467" s="9" t="s">
        <v>4984</v>
      </c>
      <c r="C467" s="11">
        <v>1960</v>
      </c>
      <c r="D467" s="11" t="s">
        <v>5438</v>
      </c>
      <c r="E467" s="11">
        <v>1482</v>
      </c>
      <c r="F467" s="25">
        <v>5</v>
      </c>
      <c r="G467" s="11" t="s">
        <v>2827</v>
      </c>
      <c r="H467" s="161">
        <f t="shared" si="7"/>
        <v>38717</v>
      </c>
      <c r="I467" s="9" t="s">
        <v>2944</v>
      </c>
      <c r="J467" s="9"/>
      <c r="K467" s="9"/>
      <c r="L467" s="11" t="s">
        <v>0</v>
      </c>
      <c r="M467" s="252">
        <v>60</v>
      </c>
      <c r="N467" s="21">
        <v>2</v>
      </c>
      <c r="O467" s="21">
        <v>1.5</v>
      </c>
      <c r="Q467" s="11" t="s">
        <v>4167</v>
      </c>
      <c r="R467" s="11"/>
      <c r="T467" s="21">
        <f>IF(Q467='Menu tendina'!A$5,0,IF(Q467='Menu tendina'!A$4,'5. Telecom euro'!O467/2,IF(Q467='Menu tendina'!A$3,'5. Telecom euro'!O467,IF(Q467='Menu tendina'!A$2,'5. Telecom euro'!N467,0))))</f>
        <v>2</v>
      </c>
    </row>
    <row r="468" spans="1:20" x14ac:dyDescent="0.25">
      <c r="A468" s="9" t="s">
        <v>7621</v>
      </c>
      <c r="B468" s="9" t="s">
        <v>4984</v>
      </c>
      <c r="C468" s="11">
        <v>1961</v>
      </c>
      <c r="D468" s="11" t="s">
        <v>5389</v>
      </c>
      <c r="E468" s="11">
        <v>1580</v>
      </c>
      <c r="F468" s="25">
        <v>5</v>
      </c>
      <c r="G468" s="11" t="s">
        <v>2827</v>
      </c>
      <c r="H468" s="161">
        <f t="shared" si="7"/>
        <v>38717</v>
      </c>
      <c r="I468" s="9" t="s">
        <v>2945</v>
      </c>
      <c r="J468" s="9"/>
      <c r="K468" s="9"/>
      <c r="L468" s="11" t="s">
        <v>0</v>
      </c>
      <c r="M468" s="252">
        <v>60</v>
      </c>
      <c r="N468" s="21">
        <v>2</v>
      </c>
      <c r="O468" s="21">
        <v>1.5</v>
      </c>
      <c r="Q468" s="11" t="s">
        <v>4167</v>
      </c>
      <c r="R468" s="11"/>
      <c r="T468" s="21">
        <f>IF(Q468='Menu tendina'!A$5,0,IF(Q468='Menu tendina'!A$4,'5. Telecom euro'!O468/2,IF(Q468='Menu tendina'!A$3,'5. Telecom euro'!O468,IF(Q468='Menu tendina'!A$2,'5. Telecom euro'!N468,0))))</f>
        <v>2</v>
      </c>
    </row>
    <row r="469" spans="1:20" x14ac:dyDescent="0.25">
      <c r="A469" s="9" t="s">
        <v>7621</v>
      </c>
      <c r="B469" s="9" t="s">
        <v>4984</v>
      </c>
      <c r="C469" s="11">
        <v>1962</v>
      </c>
      <c r="D469" s="11" t="s">
        <v>5433</v>
      </c>
      <c r="E469" s="11">
        <v>1616</v>
      </c>
      <c r="F469" s="25">
        <v>3</v>
      </c>
      <c r="G469" s="11" t="s">
        <v>2874</v>
      </c>
      <c r="H469" s="161">
        <f t="shared" si="7"/>
        <v>38898</v>
      </c>
      <c r="I469" s="9" t="s">
        <v>2946</v>
      </c>
      <c r="J469" s="9"/>
      <c r="K469" s="9"/>
      <c r="L469" s="11" t="s">
        <v>0</v>
      </c>
      <c r="M469" s="252">
        <v>20</v>
      </c>
      <c r="N469" s="21">
        <v>2.5</v>
      </c>
      <c r="O469" s="21">
        <v>1.9</v>
      </c>
      <c r="Q469" s="11" t="s">
        <v>4167</v>
      </c>
      <c r="R469" s="11"/>
      <c r="T469" s="21">
        <f>IF(Q469='Menu tendina'!A$5,0,IF(Q469='Menu tendina'!A$4,'5. Telecom euro'!O469/2,IF(Q469='Menu tendina'!A$3,'5. Telecom euro'!O469,IF(Q469='Menu tendina'!A$2,'5. Telecom euro'!N469,0))))</f>
        <v>2.5</v>
      </c>
    </row>
    <row r="470" spans="1:20" x14ac:dyDescent="0.25">
      <c r="A470" s="9" t="s">
        <v>7621</v>
      </c>
      <c r="B470" s="9" t="s">
        <v>4984</v>
      </c>
      <c r="C470" s="11">
        <v>1963</v>
      </c>
      <c r="D470" s="11" t="s">
        <v>5434</v>
      </c>
      <c r="E470" s="11">
        <v>1582</v>
      </c>
      <c r="F470" s="25">
        <v>5</v>
      </c>
      <c r="G470" s="11" t="s">
        <v>2827</v>
      </c>
      <c r="H470" s="161">
        <f t="shared" si="7"/>
        <v>38717</v>
      </c>
      <c r="I470" s="9" t="s">
        <v>2947</v>
      </c>
      <c r="J470" s="9"/>
      <c r="K470" s="9"/>
      <c r="L470" s="11" t="s">
        <v>0</v>
      </c>
      <c r="M470" s="252">
        <v>60</v>
      </c>
      <c r="N470" s="21">
        <v>2.2999999999999998</v>
      </c>
      <c r="O470" s="21">
        <v>1.7</v>
      </c>
      <c r="Q470" s="11" t="s">
        <v>4167</v>
      </c>
      <c r="R470" s="11"/>
      <c r="T470" s="21">
        <f>IF(Q470='Menu tendina'!A$5,0,IF(Q470='Menu tendina'!A$4,'5. Telecom euro'!O470/2,IF(Q470='Menu tendina'!A$3,'5. Telecom euro'!O470,IF(Q470='Menu tendina'!A$2,'5. Telecom euro'!N470,0))))</f>
        <v>2.2999999999999998</v>
      </c>
    </row>
    <row r="471" spans="1:20" x14ac:dyDescent="0.25">
      <c r="A471" s="9" t="s">
        <v>7621</v>
      </c>
      <c r="B471" s="9" t="s">
        <v>4984</v>
      </c>
      <c r="C471" s="11">
        <v>1964</v>
      </c>
      <c r="D471" s="11" t="s">
        <v>5435</v>
      </c>
      <c r="E471" s="11">
        <v>1583</v>
      </c>
      <c r="F471" s="25">
        <v>5</v>
      </c>
      <c r="G471" s="11" t="s">
        <v>2827</v>
      </c>
      <c r="H471" s="161">
        <f t="shared" si="7"/>
        <v>38717</v>
      </c>
      <c r="I471" s="9" t="s">
        <v>2948</v>
      </c>
      <c r="J471" s="9"/>
      <c r="K471" s="9"/>
      <c r="L471" s="11" t="s">
        <v>0</v>
      </c>
      <c r="M471" s="252">
        <v>60</v>
      </c>
      <c r="N471" s="21">
        <v>2.2999999999999998</v>
      </c>
      <c r="O471" s="21">
        <v>1.7</v>
      </c>
      <c r="Q471" s="11" t="s">
        <v>4167</v>
      </c>
      <c r="R471" s="11"/>
      <c r="T471" s="21">
        <f>IF(Q471='Menu tendina'!A$5,0,IF(Q471='Menu tendina'!A$4,'5. Telecom euro'!O471/2,IF(Q471='Menu tendina'!A$3,'5. Telecom euro'!O471,IF(Q471='Menu tendina'!A$2,'5. Telecom euro'!N471,0))))</f>
        <v>2.2999999999999998</v>
      </c>
    </row>
    <row r="472" spans="1:20" x14ac:dyDescent="0.25">
      <c r="A472" s="9" t="s">
        <v>7621</v>
      </c>
      <c r="B472" s="9" t="s">
        <v>4984</v>
      </c>
      <c r="C472" s="11">
        <v>1965</v>
      </c>
      <c r="D472" s="11" t="s">
        <v>5413</v>
      </c>
      <c r="E472" s="11">
        <v>1672</v>
      </c>
      <c r="F472" s="25">
        <v>5</v>
      </c>
      <c r="G472" s="11" t="s">
        <v>2874</v>
      </c>
      <c r="H472" s="161">
        <f t="shared" si="7"/>
        <v>38898</v>
      </c>
      <c r="I472" s="9" t="s">
        <v>2949</v>
      </c>
      <c r="J472" s="9"/>
      <c r="K472" s="9"/>
      <c r="L472" s="11" t="s">
        <v>0</v>
      </c>
      <c r="M472" s="252">
        <v>42</v>
      </c>
      <c r="N472" s="21">
        <v>2</v>
      </c>
      <c r="O472" s="21">
        <v>1.5</v>
      </c>
      <c r="Q472" s="11" t="s">
        <v>4167</v>
      </c>
      <c r="R472" s="11"/>
      <c r="T472" s="21">
        <f>IF(Q472='Menu tendina'!A$5,0,IF(Q472='Menu tendina'!A$4,'5. Telecom euro'!O472/2,IF(Q472='Menu tendina'!A$3,'5. Telecom euro'!O472,IF(Q472='Menu tendina'!A$2,'5. Telecom euro'!N472,0))))</f>
        <v>2</v>
      </c>
    </row>
    <row r="473" spans="1:20" x14ac:dyDescent="0.25">
      <c r="A473" s="9" t="s">
        <v>7621</v>
      </c>
      <c r="B473" s="9" t="s">
        <v>4984</v>
      </c>
      <c r="C473" s="11">
        <v>1966</v>
      </c>
      <c r="D473" s="11" t="s">
        <v>5411</v>
      </c>
      <c r="E473" s="11">
        <v>1673</v>
      </c>
      <c r="F473" s="25">
        <v>5</v>
      </c>
      <c r="G473" s="11" t="s">
        <v>2874</v>
      </c>
      <c r="H473" s="161">
        <f t="shared" si="7"/>
        <v>38898</v>
      </c>
      <c r="I473" s="9" t="s">
        <v>2950</v>
      </c>
      <c r="J473" s="9"/>
      <c r="K473" s="9"/>
      <c r="L473" s="11" t="s">
        <v>0</v>
      </c>
      <c r="M473" s="252">
        <v>42</v>
      </c>
      <c r="N473" s="21">
        <v>2</v>
      </c>
      <c r="O473" s="21">
        <v>1.5</v>
      </c>
      <c r="Q473" s="11" t="s">
        <v>4167</v>
      </c>
      <c r="R473" s="11"/>
      <c r="T473" s="21">
        <f>IF(Q473='Menu tendina'!A$5,0,IF(Q473='Menu tendina'!A$4,'5. Telecom euro'!O473/2,IF(Q473='Menu tendina'!A$3,'5. Telecom euro'!O473,IF(Q473='Menu tendina'!A$2,'5. Telecom euro'!N473,0))))</f>
        <v>2</v>
      </c>
    </row>
    <row r="474" spans="1:20" x14ac:dyDescent="0.25">
      <c r="A474" s="9" t="s">
        <v>7621</v>
      </c>
      <c r="B474" s="9" t="s">
        <v>4984</v>
      </c>
      <c r="C474" s="11">
        <v>1967</v>
      </c>
      <c r="D474" s="11" t="s">
        <v>5412</v>
      </c>
      <c r="E474" s="11">
        <v>1674</v>
      </c>
      <c r="F474" s="25">
        <v>5</v>
      </c>
      <c r="G474" s="11" t="s">
        <v>2874</v>
      </c>
      <c r="H474" s="161">
        <f t="shared" si="7"/>
        <v>38898</v>
      </c>
      <c r="I474" s="9" t="s">
        <v>2951</v>
      </c>
      <c r="J474" s="9"/>
      <c r="K474" s="9"/>
      <c r="L474" s="11" t="s">
        <v>0</v>
      </c>
      <c r="M474" s="252">
        <v>42</v>
      </c>
      <c r="N474" s="21">
        <v>2</v>
      </c>
      <c r="O474" s="21">
        <v>1.5</v>
      </c>
      <c r="Q474" s="11" t="s">
        <v>4167</v>
      </c>
      <c r="R474" s="11"/>
      <c r="T474" s="21">
        <f>IF(Q474='Menu tendina'!A$5,0,IF(Q474='Menu tendina'!A$4,'5. Telecom euro'!O474/2,IF(Q474='Menu tendina'!A$3,'5. Telecom euro'!O474,IF(Q474='Menu tendina'!A$2,'5. Telecom euro'!N474,0))))</f>
        <v>2</v>
      </c>
    </row>
    <row r="475" spans="1:20" x14ac:dyDescent="0.25">
      <c r="A475" s="9" t="s">
        <v>7621</v>
      </c>
      <c r="B475" s="9" t="s">
        <v>4984</v>
      </c>
      <c r="C475" s="11">
        <v>1968</v>
      </c>
      <c r="D475" s="11" t="s">
        <v>5467</v>
      </c>
      <c r="E475" s="11">
        <v>1700</v>
      </c>
      <c r="F475" s="25">
        <v>3</v>
      </c>
      <c r="G475" s="11" t="s">
        <v>2952</v>
      </c>
      <c r="H475" s="161">
        <f t="shared" si="7"/>
        <v>39082</v>
      </c>
      <c r="I475" s="9" t="s">
        <v>2953</v>
      </c>
      <c r="J475" s="9"/>
      <c r="K475" s="9"/>
      <c r="L475" s="11" t="s">
        <v>0</v>
      </c>
      <c r="M475" s="252">
        <v>20</v>
      </c>
      <c r="N475" s="21">
        <v>2.5</v>
      </c>
      <c r="O475" s="21">
        <v>1.8</v>
      </c>
      <c r="Q475" s="11" t="s">
        <v>4167</v>
      </c>
      <c r="R475" s="11"/>
      <c r="T475" s="21">
        <f>IF(Q475='Menu tendina'!A$5,0,IF(Q475='Menu tendina'!A$4,'5. Telecom euro'!O475/2,IF(Q475='Menu tendina'!A$3,'5. Telecom euro'!O475,IF(Q475='Menu tendina'!A$2,'5. Telecom euro'!N475,0))))</f>
        <v>2.5</v>
      </c>
    </row>
    <row r="476" spans="1:20" x14ac:dyDescent="0.25">
      <c r="A476" s="9" t="s">
        <v>7621</v>
      </c>
      <c r="B476" s="9" t="s">
        <v>4984</v>
      </c>
      <c r="C476" s="11">
        <v>1969</v>
      </c>
      <c r="D476" s="11" t="s">
        <v>5466</v>
      </c>
      <c r="E476" s="11">
        <v>1701</v>
      </c>
      <c r="F476" s="25">
        <v>1</v>
      </c>
      <c r="G476" s="11" t="s">
        <v>2952</v>
      </c>
      <c r="H476" s="161">
        <f t="shared" si="7"/>
        <v>39082</v>
      </c>
      <c r="I476" s="9" t="s">
        <v>2955</v>
      </c>
      <c r="J476" s="9"/>
      <c r="K476" s="9"/>
      <c r="L476" s="11" t="s">
        <v>0</v>
      </c>
      <c r="M476" s="252">
        <v>20</v>
      </c>
      <c r="N476" s="21">
        <v>2.5</v>
      </c>
      <c r="O476" s="21">
        <v>1.8</v>
      </c>
      <c r="Q476" s="11" t="s">
        <v>4167</v>
      </c>
      <c r="R476" s="11"/>
      <c r="T476" s="21">
        <f>IF(Q476='Menu tendina'!A$5,0,IF(Q476='Menu tendina'!A$4,'5. Telecom euro'!O476/2,IF(Q476='Menu tendina'!A$3,'5. Telecom euro'!O476,IF(Q476='Menu tendina'!A$2,'5. Telecom euro'!N476,0))))</f>
        <v>2.5</v>
      </c>
    </row>
    <row r="477" spans="1:20" x14ac:dyDescent="0.25">
      <c r="A477" s="9" t="s">
        <v>7621</v>
      </c>
      <c r="B477" s="9" t="s">
        <v>4984</v>
      </c>
      <c r="C477" s="11">
        <v>1970</v>
      </c>
      <c r="D477" s="11" t="s">
        <v>5450</v>
      </c>
      <c r="E477" s="11">
        <v>1691</v>
      </c>
      <c r="F477" s="25">
        <v>1</v>
      </c>
      <c r="G477" s="11" t="s">
        <v>2874</v>
      </c>
      <c r="H477" s="161">
        <f t="shared" si="7"/>
        <v>38898</v>
      </c>
      <c r="I477" s="9" t="s">
        <v>2956</v>
      </c>
      <c r="J477" s="9"/>
      <c r="K477" s="9"/>
      <c r="L477" s="11" t="s">
        <v>0</v>
      </c>
      <c r="M477" s="252">
        <v>20</v>
      </c>
      <c r="N477" s="21">
        <v>2</v>
      </c>
      <c r="O477" s="21">
        <v>1.5</v>
      </c>
      <c r="Q477" s="11" t="s">
        <v>4167</v>
      </c>
      <c r="R477" s="11"/>
      <c r="T477" s="21">
        <f>IF(Q477='Menu tendina'!A$5,0,IF(Q477='Menu tendina'!A$4,'5. Telecom euro'!O477/2,IF(Q477='Menu tendina'!A$3,'5. Telecom euro'!O477,IF(Q477='Menu tendina'!A$2,'5. Telecom euro'!N477,0))))</f>
        <v>2</v>
      </c>
    </row>
    <row r="478" spans="1:20" x14ac:dyDescent="0.25">
      <c r="A478" s="9" t="s">
        <v>7621</v>
      </c>
      <c r="B478" s="9" t="s">
        <v>4984</v>
      </c>
      <c r="C478" s="11">
        <v>1971</v>
      </c>
      <c r="D478" s="11" t="s">
        <v>5441</v>
      </c>
      <c r="E478" s="11">
        <v>1682</v>
      </c>
      <c r="F478" s="25">
        <v>3</v>
      </c>
      <c r="G478" s="11" t="s">
        <v>2952</v>
      </c>
      <c r="H478" s="161">
        <f t="shared" si="7"/>
        <v>39082</v>
      </c>
      <c r="I478" s="9" t="s">
        <v>2958</v>
      </c>
      <c r="J478" s="9"/>
      <c r="K478" s="9"/>
      <c r="L478" s="11" t="s">
        <v>0</v>
      </c>
      <c r="M478" s="252">
        <v>20</v>
      </c>
      <c r="N478" s="21">
        <v>2.5</v>
      </c>
      <c r="O478" s="21">
        <v>1.8</v>
      </c>
      <c r="Q478" s="11" t="s">
        <v>4167</v>
      </c>
      <c r="R478" s="11"/>
      <c r="T478" s="21">
        <f>IF(Q478='Menu tendina'!A$5,0,IF(Q478='Menu tendina'!A$4,'5. Telecom euro'!O478/2,IF(Q478='Menu tendina'!A$3,'5. Telecom euro'!O478,IF(Q478='Menu tendina'!A$2,'5. Telecom euro'!N478,0))))</f>
        <v>2.5</v>
      </c>
    </row>
    <row r="479" spans="1:20" x14ac:dyDescent="0.25">
      <c r="A479" s="9" t="s">
        <v>7621</v>
      </c>
      <c r="B479" s="9" t="s">
        <v>4984</v>
      </c>
      <c r="C479" s="11">
        <v>1972</v>
      </c>
      <c r="D479" s="11" t="s">
        <v>5442</v>
      </c>
      <c r="E479" s="11">
        <v>1683</v>
      </c>
      <c r="F479" s="25">
        <v>1</v>
      </c>
      <c r="G479" s="11" t="s">
        <v>2952</v>
      </c>
      <c r="H479" s="161">
        <f t="shared" si="7"/>
        <v>39082</v>
      </c>
      <c r="I479" s="9" t="s">
        <v>2959</v>
      </c>
      <c r="J479" s="9"/>
      <c r="K479" s="9"/>
      <c r="L479" s="11" t="s">
        <v>0</v>
      </c>
      <c r="M479" s="252">
        <v>20</v>
      </c>
      <c r="N479" s="21">
        <v>2</v>
      </c>
      <c r="O479" s="21">
        <v>1.5</v>
      </c>
      <c r="Q479" s="11" t="s">
        <v>4167</v>
      </c>
      <c r="R479" s="11"/>
      <c r="T479" s="21">
        <f>IF(Q479='Menu tendina'!A$5,0,IF(Q479='Menu tendina'!A$4,'5. Telecom euro'!O479/2,IF(Q479='Menu tendina'!A$3,'5. Telecom euro'!O479,IF(Q479='Menu tendina'!A$2,'5. Telecom euro'!N479,0))))</f>
        <v>2</v>
      </c>
    </row>
    <row r="480" spans="1:20" x14ac:dyDescent="0.25">
      <c r="A480" s="9" t="s">
        <v>7621</v>
      </c>
      <c r="B480" s="9" t="s">
        <v>4984</v>
      </c>
      <c r="C480" s="11">
        <v>1973</v>
      </c>
      <c r="D480" s="11" t="s">
        <v>5443</v>
      </c>
      <c r="E480" s="11">
        <v>1684</v>
      </c>
      <c r="F480" s="25">
        <v>5</v>
      </c>
      <c r="G480" s="11" t="s">
        <v>2952</v>
      </c>
      <c r="H480" s="161">
        <f t="shared" si="7"/>
        <v>39082</v>
      </c>
      <c r="I480" s="9" t="s">
        <v>2960</v>
      </c>
      <c r="J480" s="9"/>
      <c r="K480" s="9"/>
      <c r="L480" s="11" t="s">
        <v>0</v>
      </c>
      <c r="M480" s="252">
        <v>20</v>
      </c>
      <c r="N480" s="21">
        <v>3</v>
      </c>
      <c r="O480" s="21">
        <v>2.2999999999999998</v>
      </c>
      <c r="Q480" s="11" t="s">
        <v>4167</v>
      </c>
      <c r="R480" s="11"/>
      <c r="T480" s="21">
        <f>IF(Q480='Menu tendina'!A$5,0,IF(Q480='Menu tendina'!A$4,'5. Telecom euro'!O480/2,IF(Q480='Menu tendina'!A$3,'5. Telecom euro'!O480,IF(Q480='Menu tendina'!A$2,'5. Telecom euro'!N480,0))))</f>
        <v>3</v>
      </c>
    </row>
    <row r="481" spans="1:20" x14ac:dyDescent="0.25">
      <c r="A481" s="9" t="s">
        <v>7621</v>
      </c>
      <c r="B481" s="9" t="s">
        <v>4984</v>
      </c>
      <c r="C481" s="11">
        <v>1974</v>
      </c>
      <c r="D481" s="11" t="s">
        <v>5444</v>
      </c>
      <c r="E481" s="11">
        <v>1685</v>
      </c>
      <c r="F481" s="25">
        <v>5</v>
      </c>
      <c r="G481" s="11" t="s">
        <v>2952</v>
      </c>
      <c r="H481" s="161">
        <f t="shared" si="7"/>
        <v>39082</v>
      </c>
      <c r="I481" s="9" t="s">
        <v>2961</v>
      </c>
      <c r="J481" s="9"/>
      <c r="K481" s="9"/>
      <c r="L481" s="11" t="s">
        <v>0</v>
      </c>
      <c r="M481" s="252">
        <v>20</v>
      </c>
      <c r="N481" s="21">
        <v>3</v>
      </c>
      <c r="O481" s="21">
        <v>2.2999999999999998</v>
      </c>
      <c r="Q481" s="11" t="s">
        <v>4167</v>
      </c>
      <c r="R481" s="11"/>
      <c r="T481" s="21">
        <f>IF(Q481='Menu tendina'!A$5,0,IF(Q481='Menu tendina'!A$4,'5. Telecom euro'!O481/2,IF(Q481='Menu tendina'!A$3,'5. Telecom euro'!O481,IF(Q481='Menu tendina'!A$2,'5. Telecom euro'!N481,0))))</f>
        <v>3</v>
      </c>
    </row>
    <row r="482" spans="1:20" x14ac:dyDescent="0.25">
      <c r="A482" s="9" t="s">
        <v>7621</v>
      </c>
      <c r="B482" s="9" t="s">
        <v>4984</v>
      </c>
      <c r="C482" s="11">
        <v>1975</v>
      </c>
      <c r="D482" s="11" t="s">
        <v>5445</v>
      </c>
      <c r="E482" s="11">
        <v>1686</v>
      </c>
      <c r="F482" s="25">
        <v>3</v>
      </c>
      <c r="G482" s="14" t="s">
        <v>2952</v>
      </c>
      <c r="H482" s="161">
        <f t="shared" si="7"/>
        <v>39082</v>
      </c>
      <c r="I482" s="9" t="s">
        <v>2962</v>
      </c>
      <c r="J482" s="9"/>
      <c r="K482" s="9"/>
      <c r="L482" s="11" t="s">
        <v>0</v>
      </c>
      <c r="M482" s="252">
        <v>20</v>
      </c>
      <c r="N482" s="21">
        <v>2.5</v>
      </c>
      <c r="O482" s="21">
        <v>1.8</v>
      </c>
      <c r="Q482" s="11" t="s">
        <v>4167</v>
      </c>
      <c r="R482" s="11"/>
      <c r="T482" s="21">
        <f>IF(Q482='Menu tendina'!A$5,0,IF(Q482='Menu tendina'!A$4,'5. Telecom euro'!O482/2,IF(Q482='Menu tendina'!A$3,'5. Telecom euro'!O482,IF(Q482='Menu tendina'!A$2,'5. Telecom euro'!N482,0))))</f>
        <v>2.5</v>
      </c>
    </row>
    <row r="483" spans="1:20" x14ac:dyDescent="0.25">
      <c r="A483" s="9" t="s">
        <v>7621</v>
      </c>
      <c r="B483" s="9" t="s">
        <v>4984</v>
      </c>
      <c r="C483" s="11">
        <v>1976</v>
      </c>
      <c r="D483" s="11" t="s">
        <v>5446</v>
      </c>
      <c r="E483" s="11">
        <v>1687</v>
      </c>
      <c r="F483" s="25">
        <v>3</v>
      </c>
      <c r="G483" s="14" t="s">
        <v>2952</v>
      </c>
      <c r="H483" s="161">
        <f t="shared" si="7"/>
        <v>39082</v>
      </c>
      <c r="I483" s="9" t="s">
        <v>2963</v>
      </c>
      <c r="J483" s="9"/>
      <c r="K483" s="9"/>
      <c r="L483" s="11" t="s">
        <v>0</v>
      </c>
      <c r="M483" s="252">
        <v>20</v>
      </c>
      <c r="N483" s="21">
        <v>2.5</v>
      </c>
      <c r="O483" s="21">
        <v>1.8</v>
      </c>
      <c r="Q483" s="11" t="s">
        <v>4167</v>
      </c>
      <c r="R483" s="11"/>
      <c r="T483" s="21">
        <f>IF(Q483='Menu tendina'!A$5,0,IF(Q483='Menu tendina'!A$4,'5. Telecom euro'!O483/2,IF(Q483='Menu tendina'!A$3,'5. Telecom euro'!O483,IF(Q483='Menu tendina'!A$2,'5. Telecom euro'!N483,0))))</f>
        <v>2.5</v>
      </c>
    </row>
    <row r="484" spans="1:20" x14ac:dyDescent="0.25">
      <c r="A484" s="9" t="s">
        <v>7621</v>
      </c>
      <c r="B484" s="9" t="s">
        <v>4984</v>
      </c>
      <c r="C484" s="11">
        <v>1977</v>
      </c>
      <c r="D484" s="11" t="s">
        <v>5439</v>
      </c>
      <c r="E484" s="11">
        <v>1581</v>
      </c>
      <c r="F484" s="25">
        <v>5</v>
      </c>
      <c r="G484" s="14" t="s">
        <v>2827</v>
      </c>
      <c r="H484" s="161">
        <f t="shared" si="7"/>
        <v>38717</v>
      </c>
      <c r="I484" s="9" t="s">
        <v>2964</v>
      </c>
      <c r="J484" s="9"/>
      <c r="K484" s="9"/>
      <c r="L484" s="11" t="s">
        <v>0</v>
      </c>
      <c r="M484" s="252">
        <v>310</v>
      </c>
      <c r="N484" s="21">
        <v>1.6</v>
      </c>
      <c r="O484" s="21">
        <v>0.6</v>
      </c>
      <c r="Q484" s="11" t="s">
        <v>4167</v>
      </c>
      <c r="R484" s="11"/>
      <c r="T484" s="21">
        <f>IF(Q484='Menu tendina'!A$5,0,IF(Q484='Menu tendina'!A$4,'5. Telecom euro'!O484/2,IF(Q484='Menu tendina'!A$3,'5. Telecom euro'!O484,IF(Q484='Menu tendina'!A$2,'5. Telecom euro'!N484,0))))</f>
        <v>1.6</v>
      </c>
    </row>
    <row r="485" spans="1:20" x14ac:dyDescent="0.25">
      <c r="A485" s="9" t="s">
        <v>7621</v>
      </c>
      <c r="B485" s="9" t="s">
        <v>4984</v>
      </c>
      <c r="C485" s="11">
        <v>1978</v>
      </c>
      <c r="D485" s="11" t="s">
        <v>5468</v>
      </c>
      <c r="E485" s="11">
        <v>1585</v>
      </c>
      <c r="F485" s="25">
        <v>5</v>
      </c>
      <c r="G485" s="14" t="s">
        <v>2827</v>
      </c>
      <c r="H485" s="161">
        <f t="shared" si="7"/>
        <v>38717</v>
      </c>
      <c r="I485" s="9" t="s">
        <v>2965</v>
      </c>
      <c r="J485" s="9"/>
      <c r="K485" s="9"/>
      <c r="L485" s="11" t="s">
        <v>0</v>
      </c>
      <c r="M485" s="252">
        <v>210</v>
      </c>
      <c r="N485" s="21">
        <v>1.8</v>
      </c>
      <c r="O485" s="21">
        <v>0.6</v>
      </c>
      <c r="Q485" s="11" t="s">
        <v>4167</v>
      </c>
      <c r="R485" s="11"/>
      <c r="T485" s="21">
        <f>IF(Q485='Menu tendina'!A$5,0,IF(Q485='Menu tendina'!A$4,'5. Telecom euro'!O485/2,IF(Q485='Menu tendina'!A$3,'5. Telecom euro'!O485,IF(Q485='Menu tendina'!A$2,'5. Telecom euro'!N485,0))))</f>
        <v>1.8</v>
      </c>
    </row>
    <row r="486" spans="1:20" x14ac:dyDescent="0.25">
      <c r="A486" s="9" t="s">
        <v>7621</v>
      </c>
      <c r="B486" s="9" t="s">
        <v>4984</v>
      </c>
      <c r="C486" s="11">
        <v>1979</v>
      </c>
      <c r="D486" s="11" t="s">
        <v>5469</v>
      </c>
      <c r="E486" s="11">
        <v>1586</v>
      </c>
      <c r="F486" s="25">
        <v>5</v>
      </c>
      <c r="G486" s="14" t="s">
        <v>2827</v>
      </c>
      <c r="H486" s="161">
        <f t="shared" si="7"/>
        <v>38717</v>
      </c>
      <c r="I486" s="9" t="s">
        <v>2966</v>
      </c>
      <c r="J486" s="9"/>
      <c r="K486" s="9"/>
      <c r="L486" s="11" t="s">
        <v>0</v>
      </c>
      <c r="M486" s="252">
        <v>210</v>
      </c>
      <c r="N486" s="21">
        <v>1.8</v>
      </c>
      <c r="O486" s="21">
        <v>0.6</v>
      </c>
      <c r="Q486" s="11" t="s">
        <v>4167</v>
      </c>
      <c r="R486" s="11"/>
      <c r="T486" s="21">
        <f>IF(Q486='Menu tendina'!A$5,0,IF(Q486='Menu tendina'!A$4,'5. Telecom euro'!O486/2,IF(Q486='Menu tendina'!A$3,'5. Telecom euro'!O486,IF(Q486='Menu tendina'!A$2,'5. Telecom euro'!N486,0))))</f>
        <v>1.8</v>
      </c>
    </row>
    <row r="487" spans="1:20" x14ac:dyDescent="0.25">
      <c r="A487" s="9" t="s">
        <v>7621</v>
      </c>
      <c r="B487" s="9" t="s">
        <v>4984</v>
      </c>
      <c r="C487" s="11">
        <v>1980</v>
      </c>
      <c r="D487" s="11" t="s">
        <v>5460</v>
      </c>
      <c r="E487" s="11">
        <v>1511</v>
      </c>
      <c r="F487" s="25">
        <v>3</v>
      </c>
      <c r="G487" s="14" t="s">
        <v>2967</v>
      </c>
      <c r="H487" s="161">
        <f t="shared" si="7"/>
        <v>38656</v>
      </c>
      <c r="I487" s="9" t="s">
        <v>2968</v>
      </c>
      <c r="J487" s="9"/>
      <c r="K487" s="9"/>
      <c r="L487" s="11" t="s">
        <v>0</v>
      </c>
      <c r="M487" s="252">
        <v>60</v>
      </c>
      <c r="N487" s="21">
        <v>2</v>
      </c>
      <c r="O487" s="21">
        <v>1.5</v>
      </c>
      <c r="Q487" s="11" t="s">
        <v>4167</v>
      </c>
      <c r="R487" s="11"/>
      <c r="T487" s="21">
        <f>IF(Q487='Menu tendina'!A$5,0,IF(Q487='Menu tendina'!A$4,'5. Telecom euro'!O487/2,IF(Q487='Menu tendina'!A$3,'5. Telecom euro'!O487,IF(Q487='Menu tendina'!A$2,'5. Telecom euro'!N487,0))))</f>
        <v>2</v>
      </c>
    </row>
    <row r="488" spans="1:20" x14ac:dyDescent="0.25">
      <c r="A488" s="9" t="s">
        <v>7621</v>
      </c>
      <c r="B488" s="9" t="s">
        <v>4984</v>
      </c>
      <c r="C488" s="11">
        <v>1981</v>
      </c>
      <c r="D488" s="11" t="s">
        <v>5461</v>
      </c>
      <c r="E488" s="11">
        <v>1512</v>
      </c>
      <c r="F488" s="25">
        <v>3</v>
      </c>
      <c r="G488" s="14" t="s">
        <v>2827</v>
      </c>
      <c r="H488" s="161">
        <f t="shared" si="7"/>
        <v>38717</v>
      </c>
      <c r="I488" s="9" t="s">
        <v>2969</v>
      </c>
      <c r="J488" s="9"/>
      <c r="K488" s="9"/>
      <c r="L488" s="11" t="s">
        <v>0</v>
      </c>
      <c r="M488" s="252">
        <v>60</v>
      </c>
      <c r="N488" s="21">
        <v>2</v>
      </c>
      <c r="O488" s="21">
        <v>1.5</v>
      </c>
      <c r="Q488" s="11" t="s">
        <v>4167</v>
      </c>
      <c r="R488" s="11"/>
      <c r="T488" s="21">
        <f>IF(Q488='Menu tendina'!A$5,0,IF(Q488='Menu tendina'!A$4,'5. Telecom euro'!O488/2,IF(Q488='Menu tendina'!A$3,'5. Telecom euro'!O488,IF(Q488='Menu tendina'!A$2,'5. Telecom euro'!N488,0))))</f>
        <v>2</v>
      </c>
    </row>
    <row r="489" spans="1:20" x14ac:dyDescent="0.25">
      <c r="A489" s="9" t="s">
        <v>7621</v>
      </c>
      <c r="B489" s="9" t="s">
        <v>4984</v>
      </c>
      <c r="C489" s="11">
        <v>1982</v>
      </c>
      <c r="D489" s="11" t="s">
        <v>5440</v>
      </c>
      <c r="E489" s="11">
        <v>1584</v>
      </c>
      <c r="F489" s="25">
        <v>3</v>
      </c>
      <c r="G489" s="14" t="s">
        <v>2970</v>
      </c>
      <c r="H489" s="161">
        <f t="shared" si="7"/>
        <v>38686</v>
      </c>
      <c r="I489" s="9" t="s">
        <v>2971</v>
      </c>
      <c r="J489" s="9"/>
      <c r="K489" s="9"/>
      <c r="L489" s="11" t="s">
        <v>0</v>
      </c>
      <c r="M489" s="252">
        <v>60</v>
      </c>
      <c r="N489" s="21">
        <v>2</v>
      </c>
      <c r="O489" s="21">
        <v>1.5</v>
      </c>
      <c r="Q489" s="11" t="s">
        <v>4167</v>
      </c>
      <c r="R489" s="11"/>
      <c r="T489" s="21">
        <f>IF(Q489='Menu tendina'!A$5,0,IF(Q489='Menu tendina'!A$4,'5. Telecom euro'!O489/2,IF(Q489='Menu tendina'!A$3,'5. Telecom euro'!O489,IF(Q489='Menu tendina'!A$2,'5. Telecom euro'!N489,0))))</f>
        <v>2</v>
      </c>
    </row>
    <row r="490" spans="1:20" x14ac:dyDescent="0.25">
      <c r="A490" s="9" t="s">
        <v>7621</v>
      </c>
      <c r="B490" s="9" t="s">
        <v>4984</v>
      </c>
      <c r="C490" s="11">
        <v>1983</v>
      </c>
      <c r="D490" s="11" t="s">
        <v>5453</v>
      </c>
      <c r="E490" s="11">
        <v>1658</v>
      </c>
      <c r="F490" s="25">
        <v>1</v>
      </c>
      <c r="G490" s="14" t="s">
        <v>2952</v>
      </c>
      <c r="H490" s="161">
        <f t="shared" si="7"/>
        <v>39082</v>
      </c>
      <c r="I490" s="9" t="s">
        <v>2972</v>
      </c>
      <c r="J490" s="9"/>
      <c r="K490" s="9"/>
      <c r="L490" s="11" t="s">
        <v>0</v>
      </c>
      <c r="M490" s="252">
        <v>20</v>
      </c>
      <c r="N490" s="21">
        <v>2</v>
      </c>
      <c r="O490" s="21">
        <v>1.5</v>
      </c>
      <c r="Q490" s="11" t="s">
        <v>4167</v>
      </c>
      <c r="R490" s="11"/>
      <c r="T490" s="21">
        <f>IF(Q490='Menu tendina'!A$5,0,IF(Q490='Menu tendina'!A$4,'5. Telecom euro'!O490/2,IF(Q490='Menu tendina'!A$3,'5. Telecom euro'!O490,IF(Q490='Menu tendina'!A$2,'5. Telecom euro'!N490,0))))</f>
        <v>2</v>
      </c>
    </row>
    <row r="491" spans="1:20" x14ac:dyDescent="0.25">
      <c r="A491" s="9" t="s">
        <v>7621</v>
      </c>
      <c r="B491" s="9" t="s">
        <v>4984</v>
      </c>
      <c r="C491" s="11">
        <v>1984</v>
      </c>
      <c r="D491" s="11" t="s">
        <v>5454</v>
      </c>
      <c r="E491" s="11">
        <v>1659</v>
      </c>
      <c r="F491" s="25">
        <v>1</v>
      </c>
      <c r="G491" s="14" t="s">
        <v>2952</v>
      </c>
      <c r="H491" s="161">
        <f t="shared" si="7"/>
        <v>39082</v>
      </c>
      <c r="I491" s="9" t="s">
        <v>2973</v>
      </c>
      <c r="J491" s="9"/>
      <c r="K491" s="9"/>
      <c r="L491" s="11" t="s">
        <v>0</v>
      </c>
      <c r="M491" s="252">
        <v>20</v>
      </c>
      <c r="N491" s="21">
        <v>2</v>
      </c>
      <c r="O491" s="21">
        <v>1.5</v>
      </c>
      <c r="Q491" s="11" t="s">
        <v>4167</v>
      </c>
      <c r="R491" s="11"/>
      <c r="T491" s="21">
        <f>IF(Q491='Menu tendina'!A$5,0,IF(Q491='Menu tendina'!A$4,'5. Telecom euro'!O491/2,IF(Q491='Menu tendina'!A$3,'5. Telecom euro'!O491,IF(Q491='Menu tendina'!A$2,'5. Telecom euro'!N491,0))))</f>
        <v>2</v>
      </c>
    </row>
    <row r="492" spans="1:20" x14ac:dyDescent="0.25">
      <c r="A492" s="9" t="s">
        <v>7621</v>
      </c>
      <c r="B492" s="9" t="s">
        <v>4984</v>
      </c>
      <c r="C492" s="11">
        <v>1985</v>
      </c>
      <c r="D492" s="11" t="s">
        <v>5455</v>
      </c>
      <c r="E492" s="11">
        <v>1660</v>
      </c>
      <c r="F492" s="25">
        <v>3</v>
      </c>
      <c r="G492" s="14" t="s">
        <v>2952</v>
      </c>
      <c r="H492" s="161">
        <f t="shared" si="7"/>
        <v>39082</v>
      </c>
      <c r="I492" s="9" t="s">
        <v>2974</v>
      </c>
      <c r="J492" s="9"/>
      <c r="K492" s="9"/>
      <c r="L492" s="11" t="s">
        <v>0</v>
      </c>
      <c r="M492" s="252">
        <v>20</v>
      </c>
      <c r="N492" s="21">
        <v>2.5</v>
      </c>
      <c r="O492" s="21">
        <v>2</v>
      </c>
      <c r="Q492" s="11" t="s">
        <v>4167</v>
      </c>
      <c r="R492" s="11"/>
      <c r="T492" s="21">
        <f>IF(Q492='Menu tendina'!A$5,0,IF(Q492='Menu tendina'!A$4,'5. Telecom euro'!O492/2,IF(Q492='Menu tendina'!A$3,'5. Telecom euro'!O492,IF(Q492='Menu tendina'!A$2,'5. Telecom euro'!N492,0))))</f>
        <v>2.5</v>
      </c>
    </row>
    <row r="493" spans="1:20" x14ac:dyDescent="0.25">
      <c r="A493" s="9" t="s">
        <v>7621</v>
      </c>
      <c r="B493" s="9" t="s">
        <v>4984</v>
      </c>
      <c r="C493" s="11">
        <v>1986</v>
      </c>
      <c r="D493" s="11" t="s">
        <v>5458</v>
      </c>
      <c r="E493" s="11">
        <v>1661</v>
      </c>
      <c r="F493" s="25">
        <v>3</v>
      </c>
      <c r="G493" s="14" t="s">
        <v>2952</v>
      </c>
      <c r="H493" s="161">
        <f t="shared" si="7"/>
        <v>39082</v>
      </c>
      <c r="I493" s="9" t="s">
        <v>2975</v>
      </c>
      <c r="J493" s="9"/>
      <c r="K493" s="9"/>
      <c r="L493" s="11" t="s">
        <v>0</v>
      </c>
      <c r="M493" s="252">
        <v>20</v>
      </c>
      <c r="N493" s="21">
        <v>2.5</v>
      </c>
      <c r="O493" s="21">
        <v>2</v>
      </c>
      <c r="Q493" s="11" t="s">
        <v>4167</v>
      </c>
      <c r="R493" s="11"/>
      <c r="T493" s="21">
        <f>IF(Q493='Menu tendina'!A$5,0,IF(Q493='Menu tendina'!A$4,'5. Telecom euro'!O493/2,IF(Q493='Menu tendina'!A$3,'5. Telecom euro'!O493,IF(Q493='Menu tendina'!A$2,'5. Telecom euro'!N493,0))))</f>
        <v>2.5</v>
      </c>
    </row>
    <row r="494" spans="1:20" x14ac:dyDescent="0.25">
      <c r="A494" s="9" t="s">
        <v>7621</v>
      </c>
      <c r="B494" s="9" t="s">
        <v>4984</v>
      </c>
      <c r="C494" s="11">
        <v>1987</v>
      </c>
      <c r="D494" s="11" t="s">
        <v>5456</v>
      </c>
      <c r="E494" s="11">
        <v>1662</v>
      </c>
      <c r="F494" s="25">
        <v>3</v>
      </c>
      <c r="G494" s="14" t="s">
        <v>2952</v>
      </c>
      <c r="H494" s="161">
        <f t="shared" si="7"/>
        <v>39082</v>
      </c>
      <c r="I494" s="9" t="s">
        <v>2976</v>
      </c>
      <c r="J494" s="9"/>
      <c r="K494" s="9"/>
      <c r="L494" s="11" t="s">
        <v>0</v>
      </c>
      <c r="M494" s="252">
        <v>20</v>
      </c>
      <c r="N494" s="21">
        <v>2.5</v>
      </c>
      <c r="O494" s="21">
        <v>2</v>
      </c>
      <c r="Q494" s="11" t="s">
        <v>4167</v>
      </c>
      <c r="R494" s="11"/>
      <c r="T494" s="21">
        <f>IF(Q494='Menu tendina'!A$5,0,IF(Q494='Menu tendina'!A$4,'5. Telecom euro'!O494/2,IF(Q494='Menu tendina'!A$3,'5. Telecom euro'!O494,IF(Q494='Menu tendina'!A$2,'5. Telecom euro'!N494,0))))</f>
        <v>2.5</v>
      </c>
    </row>
    <row r="495" spans="1:20" x14ac:dyDescent="0.25">
      <c r="A495" s="9" t="s">
        <v>7621</v>
      </c>
      <c r="B495" s="9" t="s">
        <v>4984</v>
      </c>
      <c r="C495" s="11">
        <v>1988</v>
      </c>
      <c r="D495" s="11" t="s">
        <v>5457</v>
      </c>
      <c r="E495" s="11">
        <v>1663</v>
      </c>
      <c r="F495" s="25">
        <v>3</v>
      </c>
      <c r="G495" s="14" t="s">
        <v>2952</v>
      </c>
      <c r="H495" s="161">
        <f t="shared" si="7"/>
        <v>39082</v>
      </c>
      <c r="I495" s="9" t="s">
        <v>2977</v>
      </c>
      <c r="J495" s="9"/>
      <c r="K495" s="9"/>
      <c r="L495" s="11" t="s">
        <v>0</v>
      </c>
      <c r="M495" s="252">
        <v>20</v>
      </c>
      <c r="N495" s="21">
        <v>2.5</v>
      </c>
      <c r="O495" s="21">
        <v>2</v>
      </c>
      <c r="Q495" s="11" t="s">
        <v>4167</v>
      </c>
      <c r="R495" s="11"/>
      <c r="T495" s="21">
        <f>IF(Q495='Menu tendina'!A$5,0,IF(Q495='Menu tendina'!A$4,'5. Telecom euro'!O495/2,IF(Q495='Menu tendina'!A$3,'5. Telecom euro'!O495,IF(Q495='Menu tendina'!A$2,'5. Telecom euro'!N495,0))))</f>
        <v>2.5</v>
      </c>
    </row>
    <row r="496" spans="1:20" x14ac:dyDescent="0.25">
      <c r="A496" s="9" t="s">
        <v>7621</v>
      </c>
      <c r="B496" s="9" t="s">
        <v>4984</v>
      </c>
      <c r="C496" s="11">
        <v>1989</v>
      </c>
      <c r="D496" s="11" t="s">
        <v>5478</v>
      </c>
      <c r="E496" s="11">
        <v>1591</v>
      </c>
      <c r="F496" s="25">
        <v>3</v>
      </c>
      <c r="G496" s="14" t="s">
        <v>2827</v>
      </c>
      <c r="H496" s="161">
        <f t="shared" si="7"/>
        <v>38717</v>
      </c>
      <c r="I496" s="9" t="s">
        <v>2978</v>
      </c>
      <c r="J496" s="9"/>
      <c r="K496" s="9"/>
      <c r="L496" s="11" t="s">
        <v>0</v>
      </c>
      <c r="M496" s="252">
        <v>50</v>
      </c>
      <c r="N496" s="21">
        <v>2</v>
      </c>
      <c r="O496" s="21">
        <v>1.5</v>
      </c>
      <c r="Q496" s="11" t="s">
        <v>4167</v>
      </c>
      <c r="R496" s="11"/>
      <c r="T496" s="21">
        <f>IF(Q496='Menu tendina'!A$5,0,IF(Q496='Menu tendina'!A$4,'5. Telecom euro'!O496/2,IF(Q496='Menu tendina'!A$3,'5. Telecom euro'!O496,IF(Q496='Menu tendina'!A$2,'5. Telecom euro'!N496,0))))</f>
        <v>2</v>
      </c>
    </row>
    <row r="497" spans="1:20" x14ac:dyDescent="0.25">
      <c r="A497" s="9" t="s">
        <v>7621</v>
      </c>
      <c r="B497" s="9" t="s">
        <v>4984</v>
      </c>
      <c r="C497" s="11">
        <v>1990</v>
      </c>
      <c r="D497" s="11" t="s">
        <v>5479</v>
      </c>
      <c r="E497" s="11">
        <v>1592</v>
      </c>
      <c r="F497" s="25">
        <v>5</v>
      </c>
      <c r="G497" s="14" t="s">
        <v>2827</v>
      </c>
      <c r="H497" s="161">
        <f t="shared" si="7"/>
        <v>38717</v>
      </c>
      <c r="I497" s="9" t="s">
        <v>2979</v>
      </c>
      <c r="J497" s="9"/>
      <c r="K497" s="9"/>
      <c r="L497" s="11" t="s">
        <v>0</v>
      </c>
      <c r="M497" s="252">
        <v>300</v>
      </c>
      <c r="N497" s="21">
        <v>2.2000000000000002</v>
      </c>
      <c r="O497" s="21">
        <v>0.6</v>
      </c>
      <c r="Q497" s="11" t="s">
        <v>4167</v>
      </c>
      <c r="R497" s="11"/>
      <c r="T497" s="21">
        <f>IF(Q497='Menu tendina'!A$5,0,IF(Q497='Menu tendina'!A$4,'5. Telecom euro'!O497/2,IF(Q497='Menu tendina'!A$3,'5. Telecom euro'!O497,IF(Q497='Menu tendina'!A$2,'5. Telecom euro'!N497,0))))</f>
        <v>2.2000000000000002</v>
      </c>
    </row>
    <row r="498" spans="1:20" x14ac:dyDescent="0.25">
      <c r="A498" s="9" t="s">
        <v>7621</v>
      </c>
      <c r="B498" s="9" t="s">
        <v>4984</v>
      </c>
      <c r="C498" s="11">
        <v>1991</v>
      </c>
      <c r="D498" s="11" t="s">
        <v>5477</v>
      </c>
      <c r="E498" s="11">
        <v>1593</v>
      </c>
      <c r="F498" s="25">
        <v>5</v>
      </c>
      <c r="G498" s="14" t="s">
        <v>2827</v>
      </c>
      <c r="H498" s="161">
        <f t="shared" si="7"/>
        <v>38717</v>
      </c>
      <c r="I498" s="9" t="s">
        <v>2980</v>
      </c>
      <c r="J498" s="9"/>
      <c r="K498" s="9"/>
      <c r="L498" s="11" t="s">
        <v>0</v>
      </c>
      <c r="M498" s="252">
        <v>200</v>
      </c>
      <c r="N498" s="21">
        <v>1.6</v>
      </c>
      <c r="O498" s="21">
        <v>0.6</v>
      </c>
      <c r="Q498" s="11" t="s">
        <v>4167</v>
      </c>
      <c r="R498" s="11"/>
      <c r="T498" s="21">
        <f>IF(Q498='Menu tendina'!A$5,0,IF(Q498='Menu tendina'!A$4,'5. Telecom euro'!O498/2,IF(Q498='Menu tendina'!A$3,'5. Telecom euro'!O498,IF(Q498='Menu tendina'!A$2,'5. Telecom euro'!N498,0))))</f>
        <v>1.6</v>
      </c>
    </row>
    <row r="499" spans="1:20" x14ac:dyDescent="0.25">
      <c r="A499" s="9" t="s">
        <v>7621</v>
      </c>
      <c r="B499" s="9" t="s">
        <v>4984</v>
      </c>
      <c r="C499" s="11">
        <v>1992</v>
      </c>
      <c r="D499" s="11" t="s">
        <v>5470</v>
      </c>
      <c r="E499" s="11">
        <v>1594</v>
      </c>
      <c r="F499" s="25">
        <v>3</v>
      </c>
      <c r="G499" s="14" t="s">
        <v>2827</v>
      </c>
      <c r="H499" s="161">
        <f t="shared" si="7"/>
        <v>38717</v>
      </c>
      <c r="I499" s="9" t="s">
        <v>2981</v>
      </c>
      <c r="J499" s="9"/>
      <c r="K499" s="9"/>
      <c r="L499" s="11" t="s">
        <v>0</v>
      </c>
      <c r="M499" s="252">
        <v>200</v>
      </c>
      <c r="N499" s="21">
        <v>1.6</v>
      </c>
      <c r="O499" s="21">
        <v>0.6</v>
      </c>
      <c r="Q499" s="11" t="s">
        <v>4167</v>
      </c>
      <c r="R499" s="11"/>
      <c r="T499" s="21">
        <f>IF(Q499='Menu tendina'!A$5,0,IF(Q499='Menu tendina'!A$4,'5. Telecom euro'!O499/2,IF(Q499='Menu tendina'!A$3,'5. Telecom euro'!O499,IF(Q499='Menu tendina'!A$2,'5. Telecom euro'!N499,0))))</f>
        <v>1.6</v>
      </c>
    </row>
    <row r="500" spans="1:20" x14ac:dyDescent="0.25">
      <c r="A500" s="9" t="s">
        <v>7621</v>
      </c>
      <c r="B500" s="9" t="s">
        <v>4984</v>
      </c>
      <c r="C500" s="11">
        <v>1993</v>
      </c>
      <c r="D500" s="11" t="s">
        <v>5474</v>
      </c>
      <c r="E500" s="11">
        <v>1767</v>
      </c>
      <c r="F500" s="25">
        <v>1</v>
      </c>
      <c r="G500" s="14" t="s">
        <v>2874</v>
      </c>
      <c r="H500" s="161">
        <f t="shared" si="7"/>
        <v>38898</v>
      </c>
      <c r="I500" s="9" t="s">
        <v>2982</v>
      </c>
      <c r="J500" s="9"/>
      <c r="K500" s="9"/>
      <c r="L500" s="11" t="s">
        <v>0</v>
      </c>
      <c r="M500" s="252">
        <v>20</v>
      </c>
      <c r="N500" s="21">
        <v>2</v>
      </c>
      <c r="O500" s="21">
        <v>1.5</v>
      </c>
      <c r="Q500" s="11" t="s">
        <v>4167</v>
      </c>
      <c r="R500" s="11"/>
      <c r="T500" s="21">
        <f>IF(Q500='Menu tendina'!A$5,0,IF(Q500='Menu tendina'!A$4,'5. Telecom euro'!O500/2,IF(Q500='Menu tendina'!A$3,'5. Telecom euro'!O500,IF(Q500='Menu tendina'!A$2,'5. Telecom euro'!N500,0))))</f>
        <v>2</v>
      </c>
    </row>
    <row r="501" spans="1:20" x14ac:dyDescent="0.25">
      <c r="A501" s="9" t="s">
        <v>7621</v>
      </c>
      <c r="B501" s="9" t="s">
        <v>4984</v>
      </c>
      <c r="C501" s="11">
        <v>1994</v>
      </c>
      <c r="D501" s="11" t="s">
        <v>5475</v>
      </c>
      <c r="E501" s="11">
        <v>1768</v>
      </c>
      <c r="F501" s="25">
        <v>3</v>
      </c>
      <c r="G501" s="14" t="s">
        <v>2874</v>
      </c>
      <c r="H501" s="161">
        <f t="shared" si="7"/>
        <v>38898</v>
      </c>
      <c r="I501" s="9" t="s">
        <v>2983</v>
      </c>
      <c r="J501" s="9"/>
      <c r="K501" s="9"/>
      <c r="L501" s="11" t="s">
        <v>0</v>
      </c>
      <c r="M501" s="252">
        <v>20</v>
      </c>
      <c r="N501" s="21">
        <v>2</v>
      </c>
      <c r="O501" s="21">
        <v>1.5</v>
      </c>
      <c r="Q501" s="11" t="s">
        <v>4167</v>
      </c>
      <c r="R501" s="11"/>
      <c r="T501" s="21">
        <f>IF(Q501='Menu tendina'!A$5,0,IF(Q501='Menu tendina'!A$4,'5. Telecom euro'!O501/2,IF(Q501='Menu tendina'!A$3,'5. Telecom euro'!O501,IF(Q501='Menu tendina'!A$2,'5. Telecom euro'!N501,0))))</f>
        <v>2</v>
      </c>
    </row>
    <row r="502" spans="1:20" x14ac:dyDescent="0.25">
      <c r="A502" s="9" t="s">
        <v>7621</v>
      </c>
      <c r="B502" s="9" t="s">
        <v>4984</v>
      </c>
      <c r="C502" s="11">
        <v>1995</v>
      </c>
      <c r="D502" s="11" t="s">
        <v>5464</v>
      </c>
      <c r="E502" s="11">
        <v>1631</v>
      </c>
      <c r="F502" s="25">
        <v>5</v>
      </c>
      <c r="G502" s="14" t="s">
        <v>2874</v>
      </c>
      <c r="H502" s="161">
        <f t="shared" si="7"/>
        <v>38898</v>
      </c>
      <c r="I502" s="9" t="s">
        <v>2984</v>
      </c>
      <c r="J502" s="9"/>
      <c r="K502" s="9"/>
      <c r="L502" s="11" t="s">
        <v>0</v>
      </c>
      <c r="M502" s="252">
        <v>305</v>
      </c>
      <c r="N502" s="21">
        <v>3</v>
      </c>
      <c r="O502" s="21">
        <v>0.6</v>
      </c>
      <c r="Q502" s="11" t="s">
        <v>4167</v>
      </c>
      <c r="R502" s="11"/>
      <c r="T502" s="21">
        <f>IF(Q502='Menu tendina'!A$5,0,IF(Q502='Menu tendina'!A$4,'5. Telecom euro'!O502/2,IF(Q502='Menu tendina'!A$3,'5. Telecom euro'!O502,IF(Q502='Menu tendina'!A$2,'5. Telecom euro'!N502,0))))</f>
        <v>3</v>
      </c>
    </row>
    <row r="503" spans="1:20" x14ac:dyDescent="0.25">
      <c r="A503" s="9" t="s">
        <v>7621</v>
      </c>
      <c r="B503" s="9" t="s">
        <v>4984</v>
      </c>
      <c r="C503" s="11">
        <v>1996</v>
      </c>
      <c r="D503" s="11" t="s">
        <v>5465</v>
      </c>
      <c r="E503" s="11">
        <v>1629</v>
      </c>
      <c r="F503" s="25">
        <v>5</v>
      </c>
      <c r="G503" s="14" t="s">
        <v>2874</v>
      </c>
      <c r="H503" s="161">
        <f t="shared" si="7"/>
        <v>38898</v>
      </c>
      <c r="I503" s="9" t="s">
        <v>2985</v>
      </c>
      <c r="J503" s="9"/>
      <c r="K503" s="9"/>
      <c r="L503" s="11" t="s">
        <v>0</v>
      </c>
      <c r="M503" s="252">
        <v>305</v>
      </c>
      <c r="N503" s="21">
        <v>3</v>
      </c>
      <c r="O503" s="21">
        <v>0.6</v>
      </c>
      <c r="Q503" s="11" t="s">
        <v>4167</v>
      </c>
      <c r="R503" s="11"/>
      <c r="T503" s="21">
        <f>IF(Q503='Menu tendina'!A$5,0,IF(Q503='Menu tendina'!A$4,'5. Telecom euro'!O503/2,IF(Q503='Menu tendina'!A$3,'5. Telecom euro'!O503,IF(Q503='Menu tendina'!A$2,'5. Telecom euro'!N503,0))))</f>
        <v>3</v>
      </c>
    </row>
    <row r="504" spans="1:20" x14ac:dyDescent="0.25">
      <c r="A504" s="9" t="s">
        <v>7621</v>
      </c>
      <c r="B504" s="9" t="s">
        <v>4984</v>
      </c>
      <c r="C504" s="11">
        <v>1997</v>
      </c>
      <c r="D504" s="11" t="s">
        <v>5462</v>
      </c>
      <c r="E504" s="11">
        <v>1630</v>
      </c>
      <c r="F504" s="25">
        <v>5</v>
      </c>
      <c r="G504" s="14" t="s">
        <v>2874</v>
      </c>
      <c r="H504" s="161">
        <f t="shared" si="7"/>
        <v>38898</v>
      </c>
      <c r="I504" s="9" t="s">
        <v>2986</v>
      </c>
      <c r="J504" s="9"/>
      <c r="K504" s="9"/>
      <c r="L504" s="11" t="s">
        <v>0</v>
      </c>
      <c r="M504" s="252">
        <v>305</v>
      </c>
      <c r="N504" s="21">
        <v>3</v>
      </c>
      <c r="O504" s="21">
        <v>0.6</v>
      </c>
      <c r="Q504" s="11" t="s">
        <v>4167</v>
      </c>
      <c r="R504" s="11"/>
      <c r="T504" s="21">
        <f>IF(Q504='Menu tendina'!A$5,0,IF(Q504='Menu tendina'!A$4,'5. Telecom euro'!O504/2,IF(Q504='Menu tendina'!A$3,'5. Telecom euro'!O504,IF(Q504='Menu tendina'!A$2,'5. Telecom euro'!N504,0))))</f>
        <v>3</v>
      </c>
    </row>
    <row r="505" spans="1:20" x14ac:dyDescent="0.25">
      <c r="A505" s="9" t="s">
        <v>7621</v>
      </c>
      <c r="B505" s="9" t="s">
        <v>4984</v>
      </c>
      <c r="C505" s="11">
        <v>1998</v>
      </c>
      <c r="D505" s="11" t="s">
        <v>5463</v>
      </c>
      <c r="E505" s="11">
        <v>1632</v>
      </c>
      <c r="F505" s="25">
        <v>5</v>
      </c>
      <c r="G505" s="14" t="s">
        <v>2874</v>
      </c>
      <c r="H505" s="161">
        <f t="shared" si="7"/>
        <v>38898</v>
      </c>
      <c r="I505" s="9" t="s">
        <v>2987</v>
      </c>
      <c r="J505" s="9"/>
      <c r="K505" s="9"/>
      <c r="L505" s="11" t="s">
        <v>0</v>
      </c>
      <c r="M505" s="252">
        <v>305</v>
      </c>
      <c r="N505" s="21">
        <v>3</v>
      </c>
      <c r="O505" s="21">
        <v>0.6</v>
      </c>
      <c r="Q505" s="11" t="s">
        <v>4167</v>
      </c>
      <c r="R505" s="11"/>
      <c r="T505" s="21">
        <f>IF(Q505='Menu tendina'!A$5,0,IF(Q505='Menu tendina'!A$4,'5. Telecom euro'!O505/2,IF(Q505='Menu tendina'!A$3,'5. Telecom euro'!O505,IF(Q505='Menu tendina'!A$2,'5. Telecom euro'!N505,0))))</f>
        <v>3</v>
      </c>
    </row>
    <row r="506" spans="1:20" x14ac:dyDescent="0.25">
      <c r="A506" s="9" t="s">
        <v>7621</v>
      </c>
      <c r="B506" s="9" t="s">
        <v>4984</v>
      </c>
      <c r="C506" s="11">
        <v>1999</v>
      </c>
      <c r="D506" s="11" t="s">
        <v>5483</v>
      </c>
      <c r="E506" s="11">
        <v>1706</v>
      </c>
      <c r="F506" s="25">
        <v>3</v>
      </c>
      <c r="G506" s="14" t="s">
        <v>2952</v>
      </c>
      <c r="H506" s="161">
        <f t="shared" si="7"/>
        <v>39082</v>
      </c>
      <c r="I506" s="9" t="s">
        <v>2988</v>
      </c>
      <c r="J506" s="9"/>
      <c r="K506" s="9"/>
      <c r="L506" s="11" t="s">
        <v>0</v>
      </c>
      <c r="M506" s="252">
        <v>20</v>
      </c>
      <c r="N506" s="21">
        <v>2.5</v>
      </c>
      <c r="O506" s="21">
        <v>1.8</v>
      </c>
      <c r="Q506" s="11" t="s">
        <v>4167</v>
      </c>
      <c r="R506" s="11"/>
      <c r="T506" s="21">
        <f>IF(Q506='Menu tendina'!A$5,0,IF(Q506='Menu tendina'!A$4,'5. Telecom euro'!O506/2,IF(Q506='Menu tendina'!A$3,'5. Telecom euro'!O506,IF(Q506='Menu tendina'!A$2,'5. Telecom euro'!N506,0))))</f>
        <v>2.5</v>
      </c>
    </row>
    <row r="507" spans="1:20" x14ac:dyDescent="0.25">
      <c r="A507" s="9" t="s">
        <v>7621</v>
      </c>
      <c r="B507" s="9" t="s">
        <v>4984</v>
      </c>
      <c r="C507" s="11">
        <v>2000</v>
      </c>
      <c r="D507" s="11" t="s">
        <v>5482</v>
      </c>
      <c r="E507" s="11">
        <v>1707</v>
      </c>
      <c r="F507" s="25">
        <v>3</v>
      </c>
      <c r="G507" s="14" t="s">
        <v>2952</v>
      </c>
      <c r="H507" s="161">
        <f t="shared" si="7"/>
        <v>39082</v>
      </c>
      <c r="I507" s="9" t="s">
        <v>2990</v>
      </c>
      <c r="J507" s="9"/>
      <c r="K507" s="9"/>
      <c r="L507" s="11" t="s">
        <v>0</v>
      </c>
      <c r="M507" s="252">
        <v>20</v>
      </c>
      <c r="N507" s="21">
        <v>2.5</v>
      </c>
      <c r="O507" s="21">
        <v>1.8</v>
      </c>
      <c r="Q507" s="11" t="s">
        <v>4167</v>
      </c>
      <c r="R507" s="11"/>
      <c r="T507" s="21">
        <f>IF(Q507='Menu tendina'!A$5,0,IF(Q507='Menu tendina'!A$4,'5. Telecom euro'!O507/2,IF(Q507='Menu tendina'!A$3,'5. Telecom euro'!O507,IF(Q507='Menu tendina'!A$2,'5. Telecom euro'!N507,0))))</f>
        <v>2.5</v>
      </c>
    </row>
    <row r="508" spans="1:20" x14ac:dyDescent="0.25">
      <c r="A508" s="9" t="s">
        <v>7621</v>
      </c>
      <c r="B508" s="9" t="s">
        <v>4984</v>
      </c>
      <c r="C508" s="11">
        <v>2001</v>
      </c>
      <c r="D508" s="11" t="s">
        <v>5484</v>
      </c>
      <c r="E508" s="11">
        <v>1637</v>
      </c>
      <c r="F508" s="25">
        <v>3</v>
      </c>
      <c r="G508" s="14" t="s">
        <v>2874</v>
      </c>
      <c r="H508" s="161">
        <f t="shared" si="7"/>
        <v>38898</v>
      </c>
      <c r="I508" s="9" t="s">
        <v>2991</v>
      </c>
      <c r="J508" s="9"/>
      <c r="K508" s="9"/>
      <c r="L508" s="11" t="s">
        <v>0</v>
      </c>
      <c r="M508" s="252">
        <v>40</v>
      </c>
      <c r="N508" s="21">
        <v>2</v>
      </c>
      <c r="O508" s="21">
        <v>1.5</v>
      </c>
      <c r="Q508" s="11" t="s">
        <v>4167</v>
      </c>
      <c r="R508" s="11"/>
      <c r="T508" s="21">
        <f>IF(Q508='Menu tendina'!A$5,0,IF(Q508='Menu tendina'!A$4,'5. Telecom euro'!O508/2,IF(Q508='Menu tendina'!A$3,'5. Telecom euro'!O508,IF(Q508='Menu tendina'!A$2,'5. Telecom euro'!N508,0))))</f>
        <v>2</v>
      </c>
    </row>
    <row r="509" spans="1:20" x14ac:dyDescent="0.25">
      <c r="A509" s="9" t="s">
        <v>7621</v>
      </c>
      <c r="B509" s="9" t="s">
        <v>4984</v>
      </c>
      <c r="C509" s="11">
        <v>2002</v>
      </c>
      <c r="D509" s="11" t="s">
        <v>5486</v>
      </c>
      <c r="E509" s="11">
        <v>1595</v>
      </c>
      <c r="F509" s="25">
        <v>5</v>
      </c>
      <c r="G509" s="14" t="s">
        <v>2827</v>
      </c>
      <c r="H509" s="161">
        <f t="shared" si="7"/>
        <v>38717</v>
      </c>
      <c r="I509" s="9" t="s">
        <v>2992</v>
      </c>
      <c r="J509" s="9"/>
      <c r="K509" s="9"/>
      <c r="L509" s="11" t="s">
        <v>0</v>
      </c>
      <c r="M509" s="252">
        <v>50</v>
      </c>
      <c r="N509" s="21">
        <v>2</v>
      </c>
      <c r="O509" s="21">
        <v>1.5</v>
      </c>
      <c r="Q509" s="11" t="s">
        <v>4167</v>
      </c>
      <c r="R509" s="11"/>
      <c r="T509" s="21">
        <f>IF(Q509='Menu tendina'!A$5,0,IF(Q509='Menu tendina'!A$4,'5. Telecom euro'!O509/2,IF(Q509='Menu tendina'!A$3,'5. Telecom euro'!O509,IF(Q509='Menu tendina'!A$2,'5. Telecom euro'!N509,0))))</f>
        <v>2</v>
      </c>
    </row>
    <row r="510" spans="1:20" x14ac:dyDescent="0.25">
      <c r="A510" s="9" t="s">
        <v>7621</v>
      </c>
      <c r="B510" s="9" t="s">
        <v>4984</v>
      </c>
      <c r="C510" s="11">
        <v>2003</v>
      </c>
      <c r="D510" s="11" t="s">
        <v>5485</v>
      </c>
      <c r="E510" s="11">
        <v>1596</v>
      </c>
      <c r="F510" s="25">
        <v>3</v>
      </c>
      <c r="G510" s="14" t="s">
        <v>2827</v>
      </c>
      <c r="H510" s="161">
        <f t="shared" si="7"/>
        <v>38717</v>
      </c>
      <c r="I510" s="9" t="s">
        <v>2993</v>
      </c>
      <c r="J510" s="9"/>
      <c r="K510" s="9"/>
      <c r="L510" s="11" t="s">
        <v>0</v>
      </c>
      <c r="M510" s="252">
        <v>40</v>
      </c>
      <c r="N510" s="21">
        <v>2</v>
      </c>
      <c r="O510" s="21">
        <v>1.5</v>
      </c>
      <c r="Q510" s="11" t="s">
        <v>4167</v>
      </c>
      <c r="R510" s="11"/>
      <c r="T510" s="21">
        <f>IF(Q510='Menu tendina'!A$5,0,IF(Q510='Menu tendina'!A$4,'5. Telecom euro'!O510/2,IF(Q510='Menu tendina'!A$3,'5. Telecom euro'!O510,IF(Q510='Menu tendina'!A$2,'5. Telecom euro'!N510,0))))</f>
        <v>2</v>
      </c>
    </row>
    <row r="511" spans="1:20" x14ac:dyDescent="0.25">
      <c r="A511" s="9" t="s">
        <v>7621</v>
      </c>
      <c r="B511" s="9" t="s">
        <v>4984</v>
      </c>
      <c r="C511" s="11">
        <v>2004</v>
      </c>
      <c r="D511" s="11" t="s">
        <v>5480</v>
      </c>
      <c r="E511" s="11">
        <v>1597</v>
      </c>
      <c r="F511" s="25">
        <v>5</v>
      </c>
      <c r="G511" s="14" t="s">
        <v>2827</v>
      </c>
      <c r="H511" s="161">
        <f t="shared" si="7"/>
        <v>38717</v>
      </c>
      <c r="I511" s="9" t="s">
        <v>2994</v>
      </c>
      <c r="J511" s="9"/>
      <c r="K511" s="9"/>
      <c r="L511" s="11" t="s">
        <v>0</v>
      </c>
      <c r="M511" s="252">
        <v>200</v>
      </c>
      <c r="N511" s="21">
        <v>1.6</v>
      </c>
      <c r="O511" s="21">
        <v>0.6</v>
      </c>
      <c r="Q511" s="11" t="s">
        <v>4167</v>
      </c>
      <c r="R511" s="11"/>
      <c r="T511" s="21">
        <f>IF(Q511='Menu tendina'!A$5,0,IF(Q511='Menu tendina'!A$4,'5. Telecom euro'!O511/2,IF(Q511='Menu tendina'!A$3,'5. Telecom euro'!O511,IF(Q511='Menu tendina'!A$2,'5. Telecom euro'!N511,0))))</f>
        <v>1.6</v>
      </c>
    </row>
    <row r="512" spans="1:20" x14ac:dyDescent="0.25">
      <c r="A512" s="9" t="s">
        <v>7621</v>
      </c>
      <c r="B512" s="9" t="s">
        <v>4984</v>
      </c>
      <c r="C512" s="11">
        <v>2005</v>
      </c>
      <c r="D512" s="11" t="s">
        <v>5473</v>
      </c>
      <c r="E512" s="11">
        <v>1598</v>
      </c>
      <c r="F512" s="25">
        <v>5</v>
      </c>
      <c r="G512" s="14" t="s">
        <v>2827</v>
      </c>
      <c r="H512" s="161">
        <f t="shared" si="7"/>
        <v>38717</v>
      </c>
      <c r="I512" s="9" t="s">
        <v>2995</v>
      </c>
      <c r="J512" s="9"/>
      <c r="K512" s="9"/>
      <c r="L512" s="11" t="s">
        <v>0</v>
      </c>
      <c r="M512" s="252">
        <v>40</v>
      </c>
      <c r="N512" s="21">
        <v>2.2000000000000002</v>
      </c>
      <c r="O512" s="21">
        <v>1.5</v>
      </c>
      <c r="Q512" s="11" t="s">
        <v>4167</v>
      </c>
      <c r="R512" s="11"/>
      <c r="T512" s="21">
        <f>IF(Q512='Menu tendina'!A$5,0,IF(Q512='Menu tendina'!A$4,'5. Telecom euro'!O512/2,IF(Q512='Menu tendina'!A$3,'5. Telecom euro'!O512,IF(Q512='Menu tendina'!A$2,'5. Telecom euro'!N512,0))))</f>
        <v>2.2000000000000002</v>
      </c>
    </row>
    <row r="513" spans="1:20" x14ac:dyDescent="0.25">
      <c r="A513" s="9" t="s">
        <v>7621</v>
      </c>
      <c r="B513" s="9" t="s">
        <v>4984</v>
      </c>
      <c r="C513" s="11">
        <v>2006</v>
      </c>
      <c r="D513" s="11" t="s">
        <v>5489</v>
      </c>
      <c r="E513" s="11">
        <v>1599</v>
      </c>
      <c r="F513" s="25">
        <v>5</v>
      </c>
      <c r="G513" s="14" t="s">
        <v>2827</v>
      </c>
      <c r="H513" s="161">
        <f t="shared" si="7"/>
        <v>38717</v>
      </c>
      <c r="I513" s="9" t="s">
        <v>2996</v>
      </c>
      <c r="J513" s="9"/>
      <c r="K513" s="9"/>
      <c r="L513" s="11" t="s">
        <v>0</v>
      </c>
      <c r="M513" s="252">
        <v>200</v>
      </c>
      <c r="N513" s="21">
        <v>1.6</v>
      </c>
      <c r="O513" s="21">
        <v>0.6</v>
      </c>
      <c r="Q513" s="11" t="s">
        <v>4167</v>
      </c>
      <c r="R513" s="11"/>
      <c r="T513" s="21">
        <f>IF(Q513='Menu tendina'!A$5,0,IF(Q513='Menu tendina'!A$4,'5. Telecom euro'!O513/2,IF(Q513='Menu tendina'!A$3,'5. Telecom euro'!O513,IF(Q513='Menu tendina'!A$2,'5. Telecom euro'!N513,0))))</f>
        <v>1.6</v>
      </c>
    </row>
    <row r="514" spans="1:20" x14ac:dyDescent="0.25">
      <c r="A514" s="9" t="s">
        <v>7621</v>
      </c>
      <c r="B514" s="9" t="s">
        <v>4984</v>
      </c>
      <c r="C514" s="11">
        <v>2007</v>
      </c>
      <c r="D514" s="11" t="s">
        <v>5488</v>
      </c>
      <c r="E514" s="11">
        <v>1600</v>
      </c>
      <c r="F514" s="25">
        <v>5</v>
      </c>
      <c r="G514" s="14" t="s">
        <v>2827</v>
      </c>
      <c r="H514" s="161">
        <f t="shared" si="7"/>
        <v>38717</v>
      </c>
      <c r="I514" s="9" t="s">
        <v>2997</v>
      </c>
      <c r="J514" s="9"/>
      <c r="K514" s="9"/>
      <c r="L514" s="11" t="s">
        <v>0</v>
      </c>
      <c r="M514" s="252">
        <v>300</v>
      </c>
      <c r="N514" s="21">
        <v>1.6</v>
      </c>
      <c r="O514" s="21">
        <v>0.6</v>
      </c>
      <c r="Q514" s="11" t="s">
        <v>4167</v>
      </c>
      <c r="R514" s="11"/>
      <c r="T514" s="21">
        <f>IF(Q514='Menu tendina'!A$5,0,IF(Q514='Menu tendina'!A$4,'5. Telecom euro'!O514/2,IF(Q514='Menu tendina'!A$3,'5. Telecom euro'!O514,IF(Q514='Menu tendina'!A$2,'5. Telecom euro'!N514,0))))</f>
        <v>1.6</v>
      </c>
    </row>
    <row r="515" spans="1:20" x14ac:dyDescent="0.25">
      <c r="A515" s="9" t="s">
        <v>7621</v>
      </c>
      <c r="B515" s="9" t="s">
        <v>4984</v>
      </c>
      <c r="C515" s="11">
        <v>2008</v>
      </c>
      <c r="D515" s="11" t="s">
        <v>5490</v>
      </c>
      <c r="E515" s="11">
        <v>1726</v>
      </c>
      <c r="F515" s="25">
        <v>1</v>
      </c>
      <c r="G515" s="14" t="s">
        <v>2952</v>
      </c>
      <c r="H515" s="161">
        <f t="shared" ref="H515:H578" si="8">DATE(2000+RIGHT(G515,2),MID(G515,4,2),LEFT(G515,2))</f>
        <v>39082</v>
      </c>
      <c r="I515" s="9" t="s">
        <v>2998</v>
      </c>
      <c r="J515" s="9"/>
      <c r="K515" s="9"/>
      <c r="L515" s="11" t="s">
        <v>0</v>
      </c>
      <c r="M515" s="252">
        <v>20</v>
      </c>
      <c r="N515" s="21">
        <v>2</v>
      </c>
      <c r="O515" s="21">
        <v>1.5</v>
      </c>
      <c r="Q515" s="11" t="s">
        <v>4167</v>
      </c>
      <c r="R515" s="11"/>
      <c r="T515" s="21">
        <f>IF(Q515='Menu tendina'!A$5,0,IF(Q515='Menu tendina'!A$4,'5. Telecom euro'!O515/2,IF(Q515='Menu tendina'!A$3,'5. Telecom euro'!O515,IF(Q515='Menu tendina'!A$2,'5. Telecom euro'!N515,0))))</f>
        <v>2</v>
      </c>
    </row>
    <row r="516" spans="1:20" x14ac:dyDescent="0.25">
      <c r="A516" s="9" t="s">
        <v>7621</v>
      </c>
      <c r="B516" s="9" t="s">
        <v>4984</v>
      </c>
      <c r="C516" s="11">
        <v>2009</v>
      </c>
      <c r="D516" s="11" t="s">
        <v>5492</v>
      </c>
      <c r="E516" s="11">
        <v>1643</v>
      </c>
      <c r="F516" s="25">
        <v>3</v>
      </c>
      <c r="G516" s="14" t="s">
        <v>2952</v>
      </c>
      <c r="H516" s="161">
        <f t="shared" si="8"/>
        <v>39082</v>
      </c>
      <c r="I516" s="9" t="s">
        <v>3000</v>
      </c>
      <c r="J516" s="9"/>
      <c r="K516" s="9"/>
      <c r="L516" s="11" t="s">
        <v>0</v>
      </c>
      <c r="M516" s="252">
        <v>20</v>
      </c>
      <c r="N516" s="21">
        <v>2.5</v>
      </c>
      <c r="O516" s="21">
        <v>1.8</v>
      </c>
      <c r="Q516" s="11" t="s">
        <v>4167</v>
      </c>
      <c r="R516" s="11"/>
      <c r="T516" s="21">
        <f>IF(Q516='Menu tendina'!A$5,0,IF(Q516='Menu tendina'!A$4,'5. Telecom euro'!O516/2,IF(Q516='Menu tendina'!A$3,'5. Telecom euro'!O516,IF(Q516='Menu tendina'!A$2,'5. Telecom euro'!N516,0))))</f>
        <v>2.5</v>
      </c>
    </row>
    <row r="517" spans="1:20" x14ac:dyDescent="0.25">
      <c r="A517" s="9" t="s">
        <v>7621</v>
      </c>
      <c r="B517" s="9" t="s">
        <v>4984</v>
      </c>
      <c r="C517" s="11">
        <v>2010</v>
      </c>
      <c r="D517" s="11" t="s">
        <v>5495</v>
      </c>
      <c r="E517" s="11">
        <v>1709</v>
      </c>
      <c r="F517" s="25">
        <v>3</v>
      </c>
      <c r="G517" s="14" t="s">
        <v>2952</v>
      </c>
      <c r="H517" s="161">
        <f t="shared" si="8"/>
        <v>39082</v>
      </c>
      <c r="I517" s="9" t="s">
        <v>3001</v>
      </c>
      <c r="J517" s="9"/>
      <c r="K517" s="9"/>
      <c r="L517" s="11" t="s">
        <v>0</v>
      </c>
      <c r="M517" s="252">
        <v>20</v>
      </c>
      <c r="N517" s="21">
        <v>2.5</v>
      </c>
      <c r="O517" s="21">
        <v>1.6</v>
      </c>
      <c r="Q517" s="11" t="s">
        <v>4167</v>
      </c>
      <c r="R517" s="11"/>
      <c r="T517" s="21">
        <f>IF(Q517='Menu tendina'!A$5,0,IF(Q517='Menu tendina'!A$4,'5. Telecom euro'!O517/2,IF(Q517='Menu tendina'!A$3,'5. Telecom euro'!O517,IF(Q517='Menu tendina'!A$2,'5. Telecom euro'!N517,0))))</f>
        <v>2.5</v>
      </c>
    </row>
    <row r="518" spans="1:20" x14ac:dyDescent="0.25">
      <c r="A518" s="9" t="s">
        <v>7621</v>
      </c>
      <c r="B518" s="9" t="s">
        <v>4984</v>
      </c>
      <c r="C518" s="11">
        <v>2011</v>
      </c>
      <c r="D518" s="11" t="s">
        <v>5494</v>
      </c>
      <c r="E518" s="11">
        <v>1710</v>
      </c>
      <c r="F518" s="25">
        <v>1</v>
      </c>
      <c r="G518" s="14" t="s">
        <v>2952</v>
      </c>
      <c r="H518" s="161">
        <f t="shared" si="8"/>
        <v>39082</v>
      </c>
      <c r="I518" s="9" t="s">
        <v>3002</v>
      </c>
      <c r="J518" s="9"/>
      <c r="K518" s="9"/>
      <c r="L518" s="11" t="s">
        <v>0</v>
      </c>
      <c r="M518" s="252">
        <v>20</v>
      </c>
      <c r="N518" s="21">
        <v>2</v>
      </c>
      <c r="O518" s="21">
        <v>1.5</v>
      </c>
      <c r="Q518" s="11" t="s">
        <v>4167</v>
      </c>
      <c r="R518" s="11"/>
      <c r="T518" s="21">
        <f>IF(Q518='Menu tendina'!A$5,0,IF(Q518='Menu tendina'!A$4,'5. Telecom euro'!O518/2,IF(Q518='Menu tendina'!A$3,'5. Telecom euro'!O518,IF(Q518='Menu tendina'!A$2,'5. Telecom euro'!N518,0))))</f>
        <v>2</v>
      </c>
    </row>
    <row r="519" spans="1:20" x14ac:dyDescent="0.25">
      <c r="A519" s="9" t="s">
        <v>7621</v>
      </c>
      <c r="B519" s="9" t="s">
        <v>4984</v>
      </c>
      <c r="C519" s="11">
        <v>2012</v>
      </c>
      <c r="D519" s="11" t="s">
        <v>5496</v>
      </c>
      <c r="E519" s="11">
        <v>1708</v>
      </c>
      <c r="F519" s="25">
        <v>3</v>
      </c>
      <c r="G519" s="14" t="s">
        <v>2952</v>
      </c>
      <c r="H519" s="161">
        <f t="shared" si="8"/>
        <v>39082</v>
      </c>
      <c r="I519" s="9" t="s">
        <v>3003</v>
      </c>
      <c r="J519" s="9"/>
      <c r="K519" s="9"/>
      <c r="L519" s="11" t="s">
        <v>0</v>
      </c>
      <c r="M519" s="252">
        <v>20</v>
      </c>
      <c r="N519" s="21">
        <v>2.5</v>
      </c>
      <c r="O519" s="21">
        <v>1.9</v>
      </c>
      <c r="Q519" s="11" t="s">
        <v>4167</v>
      </c>
      <c r="R519" s="11"/>
      <c r="T519" s="21">
        <f>IF(Q519='Menu tendina'!A$5,0,IF(Q519='Menu tendina'!A$4,'5. Telecom euro'!O519/2,IF(Q519='Menu tendina'!A$3,'5. Telecom euro'!O519,IF(Q519='Menu tendina'!A$2,'5. Telecom euro'!N519,0))))</f>
        <v>2.5</v>
      </c>
    </row>
    <row r="520" spans="1:20" x14ac:dyDescent="0.25">
      <c r="A520" s="9" t="s">
        <v>7621</v>
      </c>
      <c r="B520" s="9" t="s">
        <v>4984</v>
      </c>
      <c r="C520" s="11">
        <v>2013</v>
      </c>
      <c r="D520" s="11" t="s">
        <v>5493</v>
      </c>
      <c r="E520" s="11">
        <v>1711</v>
      </c>
      <c r="F520" s="25">
        <v>3</v>
      </c>
      <c r="G520" s="14" t="s">
        <v>2952</v>
      </c>
      <c r="H520" s="161">
        <f t="shared" si="8"/>
        <v>39082</v>
      </c>
      <c r="I520" s="9" t="s">
        <v>3004</v>
      </c>
      <c r="J520" s="9"/>
      <c r="K520" s="9"/>
      <c r="L520" s="11" t="s">
        <v>0</v>
      </c>
      <c r="M520" s="252">
        <v>20</v>
      </c>
      <c r="N520" s="21">
        <v>2.5</v>
      </c>
      <c r="O520" s="21">
        <v>1.9</v>
      </c>
      <c r="Q520" s="11" t="s">
        <v>4167</v>
      </c>
      <c r="R520" s="11"/>
      <c r="T520" s="21">
        <f>IF(Q520='Menu tendina'!A$5,0,IF(Q520='Menu tendina'!A$4,'5. Telecom euro'!O520/2,IF(Q520='Menu tendina'!A$3,'5. Telecom euro'!O520,IF(Q520='Menu tendina'!A$2,'5. Telecom euro'!N520,0))))</f>
        <v>2.5</v>
      </c>
    </row>
    <row r="521" spans="1:20" x14ac:dyDescent="0.25">
      <c r="A521" s="9" t="s">
        <v>7621</v>
      </c>
      <c r="B521" s="9" t="s">
        <v>4984</v>
      </c>
      <c r="C521" s="11">
        <v>2014</v>
      </c>
      <c r="D521" s="11" t="s">
        <v>5499</v>
      </c>
      <c r="E521" s="11">
        <v>1712</v>
      </c>
      <c r="F521" s="25">
        <v>1</v>
      </c>
      <c r="G521" s="14" t="s">
        <v>2952</v>
      </c>
      <c r="H521" s="161">
        <f t="shared" si="8"/>
        <v>39082</v>
      </c>
      <c r="I521" s="9" t="s">
        <v>3006</v>
      </c>
      <c r="J521" s="9"/>
      <c r="K521" s="9"/>
      <c r="L521" s="11" t="s">
        <v>0</v>
      </c>
      <c r="M521" s="252">
        <v>20</v>
      </c>
      <c r="N521" s="21">
        <v>2.5</v>
      </c>
      <c r="O521" s="21">
        <v>1.9</v>
      </c>
      <c r="Q521" s="11" t="s">
        <v>4167</v>
      </c>
      <c r="R521" s="11"/>
      <c r="T521" s="21">
        <f>IF(Q521='Menu tendina'!A$5,0,IF(Q521='Menu tendina'!A$4,'5. Telecom euro'!O521/2,IF(Q521='Menu tendina'!A$3,'5. Telecom euro'!O521,IF(Q521='Menu tendina'!A$2,'5. Telecom euro'!N521,0))))</f>
        <v>2.5</v>
      </c>
    </row>
    <row r="522" spans="1:20" x14ac:dyDescent="0.25">
      <c r="A522" s="9" t="s">
        <v>7621</v>
      </c>
      <c r="B522" s="9" t="s">
        <v>4984</v>
      </c>
      <c r="C522" s="11">
        <v>2015</v>
      </c>
      <c r="D522" s="11" t="s">
        <v>5500</v>
      </c>
      <c r="E522" s="11">
        <v>1713</v>
      </c>
      <c r="F522" s="25">
        <v>3</v>
      </c>
      <c r="G522" s="14" t="s">
        <v>2952</v>
      </c>
      <c r="H522" s="161">
        <f t="shared" si="8"/>
        <v>39082</v>
      </c>
      <c r="I522" s="9" t="s">
        <v>3007</v>
      </c>
      <c r="J522" s="9"/>
      <c r="K522" s="9"/>
      <c r="L522" s="11" t="s">
        <v>0</v>
      </c>
      <c r="M522" s="252">
        <v>20</v>
      </c>
      <c r="N522" s="21">
        <v>2.5</v>
      </c>
      <c r="O522" s="21">
        <v>1.9</v>
      </c>
      <c r="Q522" s="11" t="s">
        <v>4167</v>
      </c>
      <c r="R522" s="11"/>
      <c r="T522" s="21">
        <f>IF(Q522='Menu tendina'!A$5,0,IF(Q522='Menu tendina'!A$4,'5. Telecom euro'!O522/2,IF(Q522='Menu tendina'!A$3,'5. Telecom euro'!O522,IF(Q522='Menu tendina'!A$2,'5. Telecom euro'!N522,0))))</f>
        <v>2.5</v>
      </c>
    </row>
    <row r="523" spans="1:20" x14ac:dyDescent="0.25">
      <c r="A523" s="9" t="s">
        <v>7621</v>
      </c>
      <c r="B523" s="9" t="s">
        <v>4984</v>
      </c>
      <c r="C523" s="11">
        <v>2016</v>
      </c>
      <c r="D523" s="11" t="s">
        <v>5497</v>
      </c>
      <c r="E523" s="11">
        <v>1714</v>
      </c>
      <c r="F523" s="25">
        <v>3</v>
      </c>
      <c r="G523" s="14" t="s">
        <v>2952</v>
      </c>
      <c r="H523" s="161">
        <f t="shared" si="8"/>
        <v>39082</v>
      </c>
      <c r="I523" s="9" t="s">
        <v>3008</v>
      </c>
      <c r="J523" s="9"/>
      <c r="K523" s="9"/>
      <c r="L523" s="11" t="s">
        <v>0</v>
      </c>
      <c r="M523" s="252">
        <v>20</v>
      </c>
      <c r="N523" s="21">
        <v>2.5</v>
      </c>
      <c r="O523" s="21">
        <v>1.9</v>
      </c>
      <c r="Q523" s="11" t="s">
        <v>4167</v>
      </c>
      <c r="R523" s="11"/>
      <c r="T523" s="21">
        <f>IF(Q523='Menu tendina'!A$5,0,IF(Q523='Menu tendina'!A$4,'5. Telecom euro'!O523/2,IF(Q523='Menu tendina'!A$3,'5. Telecom euro'!O523,IF(Q523='Menu tendina'!A$2,'5. Telecom euro'!N523,0))))</f>
        <v>2.5</v>
      </c>
    </row>
    <row r="524" spans="1:20" x14ac:dyDescent="0.25">
      <c r="A524" s="9" t="s">
        <v>7621</v>
      </c>
      <c r="B524" s="9" t="s">
        <v>4984</v>
      </c>
      <c r="C524" s="11">
        <v>2017</v>
      </c>
      <c r="D524" s="11" t="s">
        <v>5447</v>
      </c>
      <c r="E524" s="11">
        <v>1688</v>
      </c>
      <c r="F524" s="25">
        <v>3</v>
      </c>
      <c r="G524" s="14" t="s">
        <v>2952</v>
      </c>
      <c r="H524" s="161">
        <f t="shared" si="8"/>
        <v>39082</v>
      </c>
      <c r="I524" s="9" t="s">
        <v>3009</v>
      </c>
      <c r="J524" s="9"/>
      <c r="K524" s="9"/>
      <c r="L524" s="11" t="s">
        <v>0</v>
      </c>
      <c r="M524" s="252">
        <v>20</v>
      </c>
      <c r="N524" s="21">
        <v>2.5</v>
      </c>
      <c r="O524" s="21">
        <v>1.8</v>
      </c>
      <c r="Q524" s="11" t="s">
        <v>4167</v>
      </c>
      <c r="R524" s="11"/>
      <c r="T524" s="21">
        <f>IF(Q524='Menu tendina'!A$5,0,IF(Q524='Menu tendina'!A$4,'5. Telecom euro'!O524/2,IF(Q524='Menu tendina'!A$3,'5. Telecom euro'!O524,IF(Q524='Menu tendina'!A$2,'5. Telecom euro'!N524,0))))</f>
        <v>2.5</v>
      </c>
    </row>
    <row r="525" spans="1:20" x14ac:dyDescent="0.25">
      <c r="A525" s="9" t="s">
        <v>7621</v>
      </c>
      <c r="B525" s="9" t="s">
        <v>4984</v>
      </c>
      <c r="C525" s="11">
        <v>2018</v>
      </c>
      <c r="D525" s="11" t="s">
        <v>5448</v>
      </c>
      <c r="E525" s="11">
        <v>1689</v>
      </c>
      <c r="F525" s="25">
        <v>1</v>
      </c>
      <c r="G525" s="14" t="s">
        <v>2952</v>
      </c>
      <c r="H525" s="161">
        <f t="shared" si="8"/>
        <v>39082</v>
      </c>
      <c r="I525" s="9" t="s">
        <v>3010</v>
      </c>
      <c r="J525" s="9"/>
      <c r="K525" s="9"/>
      <c r="L525" s="11" t="s">
        <v>0</v>
      </c>
      <c r="M525" s="252">
        <v>20</v>
      </c>
      <c r="N525" s="21">
        <v>2</v>
      </c>
      <c r="O525" s="21">
        <v>1.5</v>
      </c>
      <c r="Q525" s="11" t="s">
        <v>4167</v>
      </c>
      <c r="R525" s="11"/>
      <c r="T525" s="21">
        <f>IF(Q525='Menu tendina'!A$5,0,IF(Q525='Menu tendina'!A$4,'5. Telecom euro'!O525/2,IF(Q525='Menu tendina'!A$3,'5. Telecom euro'!O525,IF(Q525='Menu tendina'!A$2,'5. Telecom euro'!N525,0))))</f>
        <v>2</v>
      </c>
    </row>
    <row r="526" spans="1:20" x14ac:dyDescent="0.25">
      <c r="A526" s="9" t="s">
        <v>7621</v>
      </c>
      <c r="B526" s="9" t="s">
        <v>4984</v>
      </c>
      <c r="C526" s="11">
        <v>2019</v>
      </c>
      <c r="D526" s="11" t="s">
        <v>5449</v>
      </c>
      <c r="E526" s="11">
        <v>1690</v>
      </c>
      <c r="F526" s="25">
        <v>5</v>
      </c>
      <c r="G526" s="14" t="s">
        <v>2952</v>
      </c>
      <c r="H526" s="161">
        <f t="shared" si="8"/>
        <v>39082</v>
      </c>
      <c r="I526" s="9" t="s">
        <v>3011</v>
      </c>
      <c r="J526" s="9"/>
      <c r="K526" s="9"/>
      <c r="L526" s="11" t="s">
        <v>0</v>
      </c>
      <c r="M526" s="252">
        <v>20</v>
      </c>
      <c r="N526" s="21">
        <v>3</v>
      </c>
      <c r="O526" s="21">
        <v>2.2999999999999998</v>
      </c>
      <c r="Q526" s="11" t="s">
        <v>4167</v>
      </c>
      <c r="R526" s="11"/>
      <c r="T526" s="21">
        <f>IF(Q526='Menu tendina'!A$5,0,IF(Q526='Menu tendina'!A$4,'5. Telecom euro'!O526/2,IF(Q526='Menu tendina'!A$3,'5. Telecom euro'!O526,IF(Q526='Menu tendina'!A$2,'5. Telecom euro'!N526,0))))</f>
        <v>3</v>
      </c>
    </row>
    <row r="527" spans="1:20" x14ac:dyDescent="0.25">
      <c r="A527" s="9" t="s">
        <v>7621</v>
      </c>
      <c r="B527" s="9" t="s">
        <v>4984</v>
      </c>
      <c r="C527" s="11">
        <v>2020</v>
      </c>
      <c r="D527" s="11" t="s">
        <v>5451</v>
      </c>
      <c r="E527" s="11">
        <v>1692</v>
      </c>
      <c r="F527" s="25">
        <v>3</v>
      </c>
      <c r="G527" s="14" t="s">
        <v>2952</v>
      </c>
      <c r="H527" s="161">
        <f t="shared" si="8"/>
        <v>39082</v>
      </c>
      <c r="I527" s="9" t="s">
        <v>3012</v>
      </c>
      <c r="J527" s="9"/>
      <c r="K527" s="9"/>
      <c r="L527" s="11" t="s">
        <v>0</v>
      </c>
      <c r="M527" s="252">
        <v>20</v>
      </c>
      <c r="N527" s="21">
        <v>2.5</v>
      </c>
      <c r="O527" s="21">
        <v>1.8</v>
      </c>
      <c r="Q527" s="11" t="s">
        <v>4167</v>
      </c>
      <c r="R527" s="11"/>
      <c r="T527" s="21">
        <f>IF(Q527='Menu tendina'!A$5,0,IF(Q527='Menu tendina'!A$4,'5. Telecom euro'!O527/2,IF(Q527='Menu tendina'!A$3,'5. Telecom euro'!O527,IF(Q527='Menu tendina'!A$2,'5. Telecom euro'!N527,0))))</f>
        <v>2.5</v>
      </c>
    </row>
    <row r="528" spans="1:20" x14ac:dyDescent="0.25">
      <c r="A528" s="9" t="s">
        <v>7621</v>
      </c>
      <c r="B528" s="9" t="s">
        <v>4984</v>
      </c>
      <c r="C528" s="11">
        <v>2021</v>
      </c>
      <c r="D528" s="11" t="s">
        <v>5452</v>
      </c>
      <c r="E528" s="11">
        <v>1693</v>
      </c>
      <c r="F528" s="25">
        <v>3</v>
      </c>
      <c r="G528" s="14" t="s">
        <v>2952</v>
      </c>
      <c r="H528" s="161">
        <f t="shared" si="8"/>
        <v>39082</v>
      </c>
      <c r="I528" s="9" t="s">
        <v>3013</v>
      </c>
      <c r="J528" s="9"/>
      <c r="K528" s="9"/>
      <c r="L528" s="11" t="s">
        <v>0</v>
      </c>
      <c r="M528" s="252">
        <v>20</v>
      </c>
      <c r="N528" s="21">
        <v>2.5</v>
      </c>
      <c r="O528" s="21">
        <v>1.8</v>
      </c>
      <c r="Q528" s="11" t="s">
        <v>4167</v>
      </c>
      <c r="R528" s="11"/>
      <c r="T528" s="21">
        <f>IF(Q528='Menu tendina'!A$5,0,IF(Q528='Menu tendina'!A$4,'5. Telecom euro'!O528/2,IF(Q528='Menu tendina'!A$3,'5. Telecom euro'!O528,IF(Q528='Menu tendina'!A$2,'5. Telecom euro'!N528,0))))</f>
        <v>2.5</v>
      </c>
    </row>
    <row r="529" spans="1:20" x14ac:dyDescent="0.25">
      <c r="A529" s="9" t="s">
        <v>7621</v>
      </c>
      <c r="B529" s="9" t="s">
        <v>4984</v>
      </c>
      <c r="C529" s="11">
        <v>2022</v>
      </c>
      <c r="D529" s="11" t="s">
        <v>5418</v>
      </c>
      <c r="E529" s="11">
        <v>1668</v>
      </c>
      <c r="F529" s="25">
        <v>1</v>
      </c>
      <c r="G529" s="14" t="s">
        <v>2952</v>
      </c>
      <c r="H529" s="161">
        <f t="shared" si="8"/>
        <v>39082</v>
      </c>
      <c r="I529" s="9" t="s">
        <v>3014</v>
      </c>
      <c r="J529" s="9"/>
      <c r="K529" s="9"/>
      <c r="L529" s="11" t="s">
        <v>0</v>
      </c>
      <c r="M529" s="252">
        <v>20</v>
      </c>
      <c r="N529" s="21">
        <v>3</v>
      </c>
      <c r="O529" s="21">
        <v>2</v>
      </c>
      <c r="Q529" s="11" t="s">
        <v>4167</v>
      </c>
      <c r="R529" s="11"/>
      <c r="T529" s="21">
        <f>IF(Q529='Menu tendina'!A$5,0,IF(Q529='Menu tendina'!A$4,'5. Telecom euro'!O529/2,IF(Q529='Menu tendina'!A$3,'5. Telecom euro'!O529,IF(Q529='Menu tendina'!A$2,'5. Telecom euro'!N529,0))))</f>
        <v>3</v>
      </c>
    </row>
    <row r="530" spans="1:20" x14ac:dyDescent="0.25">
      <c r="A530" s="9" t="s">
        <v>7621</v>
      </c>
      <c r="B530" s="9" t="s">
        <v>4984</v>
      </c>
      <c r="C530" s="11">
        <v>2023</v>
      </c>
      <c r="D530" s="11" t="s">
        <v>5419</v>
      </c>
      <c r="E530" s="11">
        <v>1669</v>
      </c>
      <c r="F530" s="25">
        <v>3</v>
      </c>
      <c r="G530" s="14" t="s">
        <v>2952</v>
      </c>
      <c r="H530" s="161">
        <f t="shared" si="8"/>
        <v>39082</v>
      </c>
      <c r="I530" s="9" t="s">
        <v>3015</v>
      </c>
      <c r="J530" s="9"/>
      <c r="K530" s="9"/>
      <c r="L530" s="11" t="s">
        <v>0</v>
      </c>
      <c r="M530" s="252">
        <v>20</v>
      </c>
      <c r="N530" s="21">
        <v>3</v>
      </c>
      <c r="O530" s="21">
        <v>2</v>
      </c>
      <c r="Q530" s="11" t="s">
        <v>4167</v>
      </c>
      <c r="R530" s="11"/>
      <c r="T530" s="21">
        <f>IF(Q530='Menu tendina'!A$5,0,IF(Q530='Menu tendina'!A$4,'5. Telecom euro'!O530/2,IF(Q530='Menu tendina'!A$3,'5. Telecom euro'!O530,IF(Q530='Menu tendina'!A$2,'5. Telecom euro'!N530,0))))</f>
        <v>3</v>
      </c>
    </row>
    <row r="531" spans="1:20" x14ac:dyDescent="0.25">
      <c r="A531" s="9" t="s">
        <v>7621</v>
      </c>
      <c r="B531" s="9" t="s">
        <v>4984</v>
      </c>
      <c r="C531" s="11">
        <v>2024</v>
      </c>
      <c r="D531" s="11" t="s">
        <v>5420</v>
      </c>
      <c r="E531" s="11">
        <v>1670</v>
      </c>
      <c r="F531" s="25">
        <v>3</v>
      </c>
      <c r="G531" s="14" t="s">
        <v>2952</v>
      </c>
      <c r="H531" s="161">
        <f t="shared" si="8"/>
        <v>39082</v>
      </c>
      <c r="I531" s="9" t="s">
        <v>3016</v>
      </c>
      <c r="J531" s="9"/>
      <c r="K531" s="9"/>
      <c r="L531" s="11" t="s">
        <v>0</v>
      </c>
      <c r="M531" s="252">
        <v>20</v>
      </c>
      <c r="N531" s="21">
        <v>3</v>
      </c>
      <c r="O531" s="21">
        <v>2</v>
      </c>
      <c r="Q531" s="11" t="s">
        <v>4167</v>
      </c>
      <c r="R531" s="11"/>
      <c r="T531" s="21">
        <f>IF(Q531='Menu tendina'!A$5,0,IF(Q531='Menu tendina'!A$4,'5. Telecom euro'!O531/2,IF(Q531='Menu tendina'!A$3,'5. Telecom euro'!O531,IF(Q531='Menu tendina'!A$2,'5. Telecom euro'!N531,0))))</f>
        <v>3</v>
      </c>
    </row>
    <row r="532" spans="1:20" x14ac:dyDescent="0.25">
      <c r="A532" s="9" t="s">
        <v>7621</v>
      </c>
      <c r="B532" s="9" t="s">
        <v>4984</v>
      </c>
      <c r="C532" s="11">
        <v>2025</v>
      </c>
      <c r="D532" s="11" t="s">
        <v>5421</v>
      </c>
      <c r="E532" s="11">
        <v>1671</v>
      </c>
      <c r="F532" s="25">
        <v>3</v>
      </c>
      <c r="G532" s="14" t="s">
        <v>2952</v>
      </c>
      <c r="H532" s="161">
        <f t="shared" si="8"/>
        <v>39082</v>
      </c>
      <c r="I532" s="9" t="s">
        <v>3017</v>
      </c>
      <c r="J532" s="9"/>
      <c r="K532" s="9"/>
      <c r="L532" s="11" t="s">
        <v>0</v>
      </c>
      <c r="M532" s="252">
        <v>20</v>
      </c>
      <c r="N532" s="21">
        <v>3</v>
      </c>
      <c r="O532" s="21">
        <v>2</v>
      </c>
      <c r="Q532" s="11" t="s">
        <v>4167</v>
      </c>
      <c r="R532" s="11"/>
      <c r="T532" s="21">
        <f>IF(Q532='Menu tendina'!A$5,0,IF(Q532='Menu tendina'!A$4,'5. Telecom euro'!O532/2,IF(Q532='Menu tendina'!A$3,'5. Telecom euro'!O532,IF(Q532='Menu tendina'!A$2,'5. Telecom euro'!N532,0))))</f>
        <v>3</v>
      </c>
    </row>
    <row r="533" spans="1:20" x14ac:dyDescent="0.25">
      <c r="A533" s="9" t="s">
        <v>7621</v>
      </c>
      <c r="B533" s="9" t="s">
        <v>4984</v>
      </c>
      <c r="C533" s="11">
        <v>2026</v>
      </c>
      <c r="D533" s="11" t="s">
        <v>5476</v>
      </c>
      <c r="E533" s="11">
        <v>1483</v>
      </c>
      <c r="F533" s="25">
        <v>5</v>
      </c>
      <c r="G533" s="14" t="s">
        <v>2827</v>
      </c>
      <c r="H533" s="161">
        <f t="shared" si="8"/>
        <v>38717</v>
      </c>
      <c r="I533" s="9" t="s">
        <v>3018</v>
      </c>
      <c r="J533" s="9"/>
      <c r="K533" s="9"/>
      <c r="L533" s="11" t="s">
        <v>0</v>
      </c>
      <c r="M533" s="252">
        <v>60</v>
      </c>
      <c r="N533" s="21">
        <v>2</v>
      </c>
      <c r="O533" s="21">
        <v>1.5</v>
      </c>
      <c r="Q533" s="11" t="s">
        <v>4167</v>
      </c>
      <c r="R533" s="11"/>
      <c r="T533" s="21">
        <f>IF(Q533='Menu tendina'!A$5,0,IF(Q533='Menu tendina'!A$4,'5. Telecom euro'!O533/2,IF(Q533='Menu tendina'!A$3,'5. Telecom euro'!O533,IF(Q533='Menu tendina'!A$2,'5. Telecom euro'!N533,0))))</f>
        <v>2</v>
      </c>
    </row>
    <row r="534" spans="1:20" x14ac:dyDescent="0.25">
      <c r="A534" s="9" t="s">
        <v>7621</v>
      </c>
      <c r="B534" s="9" t="s">
        <v>4984</v>
      </c>
      <c r="C534" s="11">
        <v>2027</v>
      </c>
      <c r="D534" s="11" t="s">
        <v>5487</v>
      </c>
      <c r="E534" s="11">
        <v>1601</v>
      </c>
      <c r="F534" s="25">
        <v>5</v>
      </c>
      <c r="G534" s="14" t="s">
        <v>2827</v>
      </c>
      <c r="H534" s="161">
        <f t="shared" si="8"/>
        <v>38717</v>
      </c>
      <c r="I534" s="9" t="s">
        <v>3019</v>
      </c>
      <c r="J534" s="9"/>
      <c r="K534" s="9"/>
      <c r="L534" s="11" t="s">
        <v>0</v>
      </c>
      <c r="M534" s="252">
        <v>100</v>
      </c>
      <c r="N534" s="21">
        <v>1.8</v>
      </c>
      <c r="O534" s="21">
        <v>1.1000000000000001</v>
      </c>
      <c r="Q534" s="11" t="s">
        <v>4167</v>
      </c>
      <c r="R534" s="11"/>
      <c r="T534" s="21">
        <f>IF(Q534='Menu tendina'!A$5,0,IF(Q534='Menu tendina'!A$4,'5. Telecom euro'!O534/2,IF(Q534='Menu tendina'!A$3,'5. Telecom euro'!O534,IF(Q534='Menu tendina'!A$2,'5. Telecom euro'!N534,0))))</f>
        <v>1.8</v>
      </c>
    </row>
    <row r="535" spans="1:20" x14ac:dyDescent="0.25">
      <c r="A535" s="9" t="s">
        <v>7621</v>
      </c>
      <c r="B535" s="9" t="s">
        <v>4984</v>
      </c>
      <c r="C535" s="11">
        <v>2028</v>
      </c>
      <c r="D535" s="11" t="s">
        <v>5472</v>
      </c>
      <c r="E535" s="11">
        <v>1602</v>
      </c>
      <c r="F535" s="25">
        <v>5</v>
      </c>
      <c r="G535" s="14" t="s">
        <v>2827</v>
      </c>
      <c r="H535" s="161">
        <f t="shared" si="8"/>
        <v>38717</v>
      </c>
      <c r="I535" s="9" t="s">
        <v>3020</v>
      </c>
      <c r="J535" s="9"/>
      <c r="K535" s="9"/>
      <c r="L535" s="11" t="s">
        <v>0</v>
      </c>
      <c r="M535" s="252">
        <v>480</v>
      </c>
      <c r="N535" s="21">
        <v>1.6</v>
      </c>
      <c r="O535" s="21">
        <v>0.6</v>
      </c>
      <c r="Q535" s="11" t="s">
        <v>4167</v>
      </c>
      <c r="R535" s="11"/>
      <c r="T535" s="21">
        <f>IF(Q535='Menu tendina'!A$5,0,IF(Q535='Menu tendina'!A$4,'5. Telecom euro'!O535/2,IF(Q535='Menu tendina'!A$3,'5. Telecom euro'!O535,IF(Q535='Menu tendina'!A$2,'5. Telecom euro'!N535,0))))</f>
        <v>1.6</v>
      </c>
    </row>
    <row r="536" spans="1:20" x14ac:dyDescent="0.25">
      <c r="A536" s="9" t="s">
        <v>7621</v>
      </c>
      <c r="B536" s="9" t="s">
        <v>4984</v>
      </c>
      <c r="C536" s="11">
        <v>2029</v>
      </c>
      <c r="D536" s="11" t="s">
        <v>5481</v>
      </c>
      <c r="E536" s="11">
        <v>1603</v>
      </c>
      <c r="F536" s="25">
        <v>5</v>
      </c>
      <c r="G536" s="14" t="s">
        <v>2827</v>
      </c>
      <c r="H536" s="161">
        <f t="shared" si="8"/>
        <v>38717</v>
      </c>
      <c r="I536" s="9" t="s">
        <v>3021</v>
      </c>
      <c r="J536" s="9"/>
      <c r="K536" s="9"/>
      <c r="L536" s="11" t="s">
        <v>0</v>
      </c>
      <c r="M536" s="252">
        <v>350</v>
      </c>
      <c r="N536" s="21">
        <v>1.6</v>
      </c>
      <c r="O536" s="21">
        <v>0.6</v>
      </c>
      <c r="Q536" s="11" t="s">
        <v>4167</v>
      </c>
      <c r="R536" s="11"/>
      <c r="T536" s="21">
        <f>IF(Q536='Menu tendina'!A$5,0,IF(Q536='Menu tendina'!A$4,'5. Telecom euro'!O536/2,IF(Q536='Menu tendina'!A$3,'5. Telecom euro'!O536,IF(Q536='Menu tendina'!A$2,'5. Telecom euro'!N536,0))))</f>
        <v>1.6</v>
      </c>
    </row>
    <row r="537" spans="1:20" x14ac:dyDescent="0.25">
      <c r="A537" s="9" t="s">
        <v>7621</v>
      </c>
      <c r="B537" s="9" t="s">
        <v>4984</v>
      </c>
      <c r="C537" s="11">
        <v>2030</v>
      </c>
      <c r="D537" s="11" t="s">
        <v>5471</v>
      </c>
      <c r="E537" s="11">
        <v>1604</v>
      </c>
      <c r="F537" s="25">
        <v>3</v>
      </c>
      <c r="G537" s="14" t="s">
        <v>2827</v>
      </c>
      <c r="H537" s="161">
        <f t="shared" si="8"/>
        <v>38717</v>
      </c>
      <c r="I537" s="9" t="s">
        <v>3022</v>
      </c>
      <c r="J537" s="9"/>
      <c r="K537" s="9"/>
      <c r="L537" s="11" t="s">
        <v>0</v>
      </c>
      <c r="M537" s="252">
        <v>250</v>
      </c>
      <c r="N537" s="21">
        <v>1.6</v>
      </c>
      <c r="O537" s="21">
        <v>0.6</v>
      </c>
      <c r="Q537" s="11" t="s">
        <v>4167</v>
      </c>
      <c r="R537" s="11"/>
      <c r="T537" s="21">
        <f>IF(Q537='Menu tendina'!A$5,0,IF(Q537='Menu tendina'!A$4,'5. Telecom euro'!O537/2,IF(Q537='Menu tendina'!A$3,'5. Telecom euro'!O537,IF(Q537='Menu tendina'!A$2,'5. Telecom euro'!N537,0))))</f>
        <v>1.6</v>
      </c>
    </row>
    <row r="538" spans="1:20" x14ac:dyDescent="0.25">
      <c r="A538" s="9" t="s">
        <v>7621</v>
      </c>
      <c r="B538" s="9" t="s">
        <v>4984</v>
      </c>
      <c r="C538" s="11">
        <v>2031</v>
      </c>
      <c r="D538" s="11" t="s">
        <v>5511</v>
      </c>
      <c r="E538" s="11">
        <v>1587</v>
      </c>
      <c r="F538" s="25">
        <v>5</v>
      </c>
      <c r="G538" s="14" t="s">
        <v>2827</v>
      </c>
      <c r="H538" s="161">
        <f t="shared" si="8"/>
        <v>38717</v>
      </c>
      <c r="I538" s="9" t="s">
        <v>3023</v>
      </c>
      <c r="J538" s="9"/>
      <c r="K538" s="9"/>
      <c r="L538" s="11" t="s">
        <v>0</v>
      </c>
      <c r="M538" s="252">
        <v>40</v>
      </c>
      <c r="N538" s="21">
        <v>2</v>
      </c>
      <c r="O538" s="21">
        <v>1.5</v>
      </c>
      <c r="Q538" s="11" t="s">
        <v>4167</v>
      </c>
      <c r="R538" s="11"/>
      <c r="T538" s="21">
        <f>IF(Q538='Menu tendina'!A$5,0,IF(Q538='Menu tendina'!A$4,'5. Telecom euro'!O538/2,IF(Q538='Menu tendina'!A$3,'5. Telecom euro'!O538,IF(Q538='Menu tendina'!A$2,'5. Telecom euro'!N538,0))))</f>
        <v>2</v>
      </c>
    </row>
    <row r="539" spans="1:20" x14ac:dyDescent="0.25">
      <c r="A539" s="9" t="s">
        <v>7621</v>
      </c>
      <c r="B539" s="9" t="s">
        <v>4984</v>
      </c>
      <c r="C539" s="11">
        <v>2032</v>
      </c>
      <c r="D539" s="11" t="s">
        <v>5512</v>
      </c>
      <c r="E539" s="11">
        <v>1605</v>
      </c>
      <c r="F539" s="25">
        <v>5</v>
      </c>
      <c r="G539" s="14" t="s">
        <v>2827</v>
      </c>
      <c r="H539" s="161">
        <f t="shared" si="8"/>
        <v>38717</v>
      </c>
      <c r="I539" s="9" t="s">
        <v>3024</v>
      </c>
      <c r="J539" s="9"/>
      <c r="K539" s="9"/>
      <c r="L539" s="11" t="s">
        <v>0</v>
      </c>
      <c r="M539" s="252">
        <v>500</v>
      </c>
      <c r="N539" s="21">
        <v>1.6</v>
      </c>
      <c r="O539" s="21">
        <v>0.6</v>
      </c>
      <c r="Q539" s="11" t="s">
        <v>4167</v>
      </c>
      <c r="R539" s="11"/>
      <c r="T539" s="21">
        <f>IF(Q539='Menu tendina'!A$5,0,IF(Q539='Menu tendina'!A$4,'5. Telecom euro'!O539/2,IF(Q539='Menu tendina'!A$3,'5. Telecom euro'!O539,IF(Q539='Menu tendina'!A$2,'5. Telecom euro'!N539,0))))</f>
        <v>1.6</v>
      </c>
    </row>
    <row r="540" spans="1:20" x14ac:dyDescent="0.25">
      <c r="A540" s="9" t="s">
        <v>7621</v>
      </c>
      <c r="B540" s="9" t="s">
        <v>4984</v>
      </c>
      <c r="C540" s="11">
        <v>2033</v>
      </c>
      <c r="D540" s="11" t="s">
        <v>5519</v>
      </c>
      <c r="E540" s="11">
        <v>1715</v>
      </c>
      <c r="F540" s="25">
        <v>3</v>
      </c>
      <c r="G540" s="14" t="s">
        <v>2952</v>
      </c>
      <c r="H540" s="161">
        <f t="shared" si="8"/>
        <v>39082</v>
      </c>
      <c r="I540" s="9" t="s">
        <v>6115</v>
      </c>
      <c r="J540" s="9"/>
      <c r="K540" s="9"/>
      <c r="L540" s="11" t="s">
        <v>0</v>
      </c>
      <c r="M540" s="252">
        <v>20</v>
      </c>
      <c r="N540" s="21">
        <v>2.5</v>
      </c>
      <c r="O540" s="21">
        <v>1.8</v>
      </c>
      <c r="Q540" s="11" t="s">
        <v>4167</v>
      </c>
      <c r="R540" s="11"/>
      <c r="T540" s="21">
        <f>IF(Q540='Menu tendina'!A$5,0,IF(Q540='Menu tendina'!A$4,'5. Telecom euro'!O540/2,IF(Q540='Menu tendina'!A$3,'5. Telecom euro'!O540,IF(Q540='Menu tendina'!A$2,'5. Telecom euro'!N540,0))))</f>
        <v>2.5</v>
      </c>
    </row>
    <row r="541" spans="1:20" x14ac:dyDescent="0.25">
      <c r="A541" s="9" t="s">
        <v>7621</v>
      </c>
      <c r="B541" s="9" t="s">
        <v>4984</v>
      </c>
      <c r="C541" s="11">
        <v>2034</v>
      </c>
      <c r="D541" s="11" t="s">
        <v>5535</v>
      </c>
      <c r="E541" s="11">
        <v>1407</v>
      </c>
      <c r="F541" s="25">
        <v>5</v>
      </c>
      <c r="G541" s="14" t="s">
        <v>2874</v>
      </c>
      <c r="H541" s="161">
        <f t="shared" si="8"/>
        <v>38898</v>
      </c>
      <c r="I541" s="9" t="s">
        <v>3025</v>
      </c>
      <c r="J541" s="9"/>
      <c r="K541" s="9"/>
      <c r="L541" s="11" t="s">
        <v>0</v>
      </c>
      <c r="M541" s="252">
        <v>100</v>
      </c>
      <c r="N541" s="21">
        <v>1.8</v>
      </c>
      <c r="O541" s="21">
        <v>1.1000000000000001</v>
      </c>
      <c r="Q541" s="11" t="s">
        <v>4167</v>
      </c>
      <c r="R541" s="11"/>
      <c r="T541" s="21">
        <f>IF(Q541='Menu tendina'!A$5,0,IF(Q541='Menu tendina'!A$4,'5. Telecom euro'!O541/2,IF(Q541='Menu tendina'!A$3,'5. Telecom euro'!O541,IF(Q541='Menu tendina'!A$2,'5. Telecom euro'!N541,0))))</f>
        <v>1.8</v>
      </c>
    </row>
    <row r="542" spans="1:20" x14ac:dyDescent="0.25">
      <c r="A542" s="9" t="s">
        <v>7621</v>
      </c>
      <c r="B542" s="9" t="s">
        <v>4984</v>
      </c>
      <c r="C542" s="11">
        <v>2035</v>
      </c>
      <c r="D542" s="11" t="s">
        <v>5516</v>
      </c>
      <c r="E542" s="11">
        <v>1716</v>
      </c>
      <c r="F542" s="25">
        <v>3</v>
      </c>
      <c r="G542" s="14" t="s">
        <v>2952</v>
      </c>
      <c r="H542" s="161">
        <f t="shared" si="8"/>
        <v>39082</v>
      </c>
      <c r="I542" s="9" t="s">
        <v>3026</v>
      </c>
      <c r="J542" s="9"/>
      <c r="K542" s="9"/>
      <c r="L542" s="11" t="s">
        <v>0</v>
      </c>
      <c r="M542" s="252">
        <v>20</v>
      </c>
      <c r="N542" s="21">
        <v>2.5</v>
      </c>
      <c r="O542" s="21">
        <v>1.9</v>
      </c>
      <c r="Q542" s="11" t="s">
        <v>4167</v>
      </c>
      <c r="R542" s="11"/>
      <c r="T542" s="21">
        <f>IF(Q542='Menu tendina'!A$5,0,IF(Q542='Menu tendina'!A$4,'5. Telecom euro'!O542/2,IF(Q542='Menu tendina'!A$3,'5. Telecom euro'!O542,IF(Q542='Menu tendina'!A$2,'5. Telecom euro'!N542,0))))</f>
        <v>2.5</v>
      </c>
    </row>
    <row r="543" spans="1:20" x14ac:dyDescent="0.25">
      <c r="A543" s="9" t="s">
        <v>7621</v>
      </c>
      <c r="B543" s="9" t="s">
        <v>4984</v>
      </c>
      <c r="C543" s="11">
        <v>2036</v>
      </c>
      <c r="D543" s="11" t="s">
        <v>5518</v>
      </c>
      <c r="E543" s="11">
        <v>1638</v>
      </c>
      <c r="F543" s="25">
        <v>5</v>
      </c>
      <c r="G543" s="14" t="s">
        <v>2874</v>
      </c>
      <c r="H543" s="161">
        <f t="shared" si="8"/>
        <v>38898</v>
      </c>
      <c r="I543" s="9" t="s">
        <v>3027</v>
      </c>
      <c r="J543" s="9"/>
      <c r="K543" s="9"/>
      <c r="L543" s="11" t="s">
        <v>0</v>
      </c>
      <c r="M543" s="252">
        <v>50</v>
      </c>
      <c r="N543" s="21">
        <v>2</v>
      </c>
      <c r="O543" s="21">
        <v>1.5</v>
      </c>
      <c r="Q543" s="11" t="s">
        <v>4167</v>
      </c>
      <c r="R543" s="11"/>
      <c r="T543" s="21">
        <f>IF(Q543='Menu tendina'!A$5,0,IF(Q543='Menu tendina'!A$4,'5. Telecom euro'!O543/2,IF(Q543='Menu tendina'!A$3,'5. Telecom euro'!O543,IF(Q543='Menu tendina'!A$2,'5. Telecom euro'!N543,0))))</f>
        <v>2</v>
      </c>
    </row>
    <row r="544" spans="1:20" x14ac:dyDescent="0.25">
      <c r="A544" s="9" t="s">
        <v>7621</v>
      </c>
      <c r="B544" s="9" t="s">
        <v>4984</v>
      </c>
      <c r="C544" s="11">
        <v>2037</v>
      </c>
      <c r="D544" s="11" t="s">
        <v>5522</v>
      </c>
      <c r="E544" s="11">
        <v>1639</v>
      </c>
      <c r="F544" s="25">
        <v>5</v>
      </c>
      <c r="G544" s="14" t="s">
        <v>2874</v>
      </c>
      <c r="H544" s="161">
        <f t="shared" si="8"/>
        <v>38898</v>
      </c>
      <c r="I544" s="9" t="s">
        <v>3028</v>
      </c>
      <c r="J544" s="9"/>
      <c r="K544" s="9"/>
      <c r="L544" s="11" t="s">
        <v>0</v>
      </c>
      <c r="M544" s="252">
        <v>40</v>
      </c>
      <c r="N544" s="21">
        <v>2</v>
      </c>
      <c r="O544" s="21">
        <v>1.5</v>
      </c>
      <c r="Q544" s="11" t="s">
        <v>4167</v>
      </c>
      <c r="R544" s="11"/>
      <c r="T544" s="21">
        <f>IF(Q544='Menu tendina'!A$5,0,IF(Q544='Menu tendina'!A$4,'5. Telecom euro'!O544/2,IF(Q544='Menu tendina'!A$3,'5. Telecom euro'!O544,IF(Q544='Menu tendina'!A$2,'5. Telecom euro'!N544,0))))</f>
        <v>2</v>
      </c>
    </row>
    <row r="545" spans="1:20" x14ac:dyDescent="0.25">
      <c r="A545" s="9" t="s">
        <v>7621</v>
      </c>
      <c r="B545" s="9" t="s">
        <v>4984</v>
      </c>
      <c r="C545" s="11">
        <v>2038</v>
      </c>
      <c r="D545" s="11" t="s">
        <v>5501</v>
      </c>
      <c r="E545" s="11">
        <v>1299</v>
      </c>
      <c r="F545" s="25">
        <v>5</v>
      </c>
      <c r="G545" s="14" t="s">
        <v>2827</v>
      </c>
      <c r="H545" s="161">
        <f t="shared" si="8"/>
        <v>38717</v>
      </c>
      <c r="I545" s="9" t="s">
        <v>3029</v>
      </c>
      <c r="J545" s="9"/>
      <c r="K545" s="9"/>
      <c r="L545" s="11" t="s">
        <v>0</v>
      </c>
      <c r="M545" s="252">
        <v>510</v>
      </c>
      <c r="N545" s="21">
        <v>3</v>
      </c>
      <c r="O545" s="21">
        <v>0.4</v>
      </c>
      <c r="Q545" s="11" t="s">
        <v>4167</v>
      </c>
      <c r="R545" s="11"/>
      <c r="T545" s="21">
        <f>IF(Q545='Menu tendina'!A$5,0,IF(Q545='Menu tendina'!A$4,'5. Telecom euro'!O545/2,IF(Q545='Menu tendina'!A$3,'5. Telecom euro'!O545,IF(Q545='Menu tendina'!A$2,'5. Telecom euro'!N545,0))))</f>
        <v>3</v>
      </c>
    </row>
    <row r="546" spans="1:20" x14ac:dyDescent="0.25">
      <c r="A546" s="9" t="s">
        <v>7621</v>
      </c>
      <c r="B546" s="9" t="s">
        <v>4984</v>
      </c>
      <c r="C546" s="11">
        <v>2039</v>
      </c>
      <c r="D546" s="11" t="s">
        <v>5502</v>
      </c>
      <c r="E546" s="11">
        <v>1300</v>
      </c>
      <c r="F546" s="25">
        <v>5</v>
      </c>
      <c r="G546" s="14" t="s">
        <v>2827</v>
      </c>
      <c r="H546" s="161">
        <f t="shared" si="8"/>
        <v>38717</v>
      </c>
      <c r="I546" s="9" t="s">
        <v>3030</v>
      </c>
      <c r="J546" s="9"/>
      <c r="K546" s="9"/>
      <c r="L546" s="11" t="s">
        <v>0</v>
      </c>
      <c r="M546" s="252">
        <v>1100</v>
      </c>
      <c r="N546" s="21">
        <v>5</v>
      </c>
      <c r="O546" s="21">
        <v>1</v>
      </c>
      <c r="Q546" s="11" t="s">
        <v>4167</v>
      </c>
      <c r="R546" s="11"/>
      <c r="T546" s="21">
        <f>IF(Q546='Menu tendina'!A$5,0,IF(Q546='Menu tendina'!A$4,'5. Telecom euro'!O546/2,IF(Q546='Menu tendina'!A$3,'5. Telecom euro'!O546,IF(Q546='Menu tendina'!A$2,'5. Telecom euro'!N546,0))))</f>
        <v>5</v>
      </c>
    </row>
    <row r="547" spans="1:20" x14ac:dyDescent="0.25">
      <c r="A547" s="9" t="s">
        <v>7621</v>
      </c>
      <c r="B547" s="9" t="s">
        <v>4984</v>
      </c>
      <c r="C547" s="11">
        <v>2040</v>
      </c>
      <c r="D547" s="11" t="s">
        <v>5503</v>
      </c>
      <c r="E547" s="11">
        <v>1727</v>
      </c>
      <c r="F547" s="25">
        <v>3</v>
      </c>
      <c r="G547" s="14" t="s">
        <v>3031</v>
      </c>
      <c r="H547" s="161">
        <f t="shared" si="8"/>
        <v>39263</v>
      </c>
      <c r="I547" s="9" t="s">
        <v>3032</v>
      </c>
      <c r="J547" s="9"/>
      <c r="K547" s="9"/>
      <c r="L547" s="11" t="s">
        <v>0</v>
      </c>
      <c r="M547" s="252">
        <v>20</v>
      </c>
      <c r="N547" s="21">
        <v>4</v>
      </c>
      <c r="O547" s="21">
        <v>2.5</v>
      </c>
      <c r="Q547" s="11" t="s">
        <v>4167</v>
      </c>
      <c r="R547" s="11"/>
      <c r="T547" s="21">
        <f>IF(Q547='Menu tendina'!A$5,0,IF(Q547='Menu tendina'!A$4,'5. Telecom euro'!O547/2,IF(Q547='Menu tendina'!A$3,'5. Telecom euro'!O547,IF(Q547='Menu tendina'!A$2,'5. Telecom euro'!N547,0))))</f>
        <v>4</v>
      </c>
    </row>
    <row r="548" spans="1:20" x14ac:dyDescent="0.25">
      <c r="A548" s="9" t="s">
        <v>7621</v>
      </c>
      <c r="B548" s="9" t="s">
        <v>4984</v>
      </c>
      <c r="C548" s="11">
        <v>2041</v>
      </c>
      <c r="D548" s="11" t="s">
        <v>5504</v>
      </c>
      <c r="E548" s="11">
        <v>1728</v>
      </c>
      <c r="F548" s="25">
        <v>3</v>
      </c>
      <c r="G548" s="14" t="s">
        <v>3031</v>
      </c>
      <c r="H548" s="161">
        <f t="shared" si="8"/>
        <v>39263</v>
      </c>
      <c r="I548" s="9" t="s">
        <v>3033</v>
      </c>
      <c r="J548" s="9"/>
      <c r="K548" s="9"/>
      <c r="L548" s="11" t="s">
        <v>0</v>
      </c>
      <c r="M548" s="252">
        <v>20</v>
      </c>
      <c r="N548" s="21">
        <v>4</v>
      </c>
      <c r="O548" s="21">
        <v>2.5</v>
      </c>
      <c r="Q548" s="11" t="s">
        <v>4167</v>
      </c>
      <c r="R548" s="11"/>
      <c r="T548" s="21">
        <f>IF(Q548='Menu tendina'!A$5,0,IF(Q548='Menu tendina'!A$4,'5. Telecom euro'!O548/2,IF(Q548='Menu tendina'!A$3,'5. Telecom euro'!O548,IF(Q548='Menu tendina'!A$2,'5. Telecom euro'!N548,0))))</f>
        <v>4</v>
      </c>
    </row>
    <row r="549" spans="1:20" x14ac:dyDescent="0.25">
      <c r="A549" s="9" t="s">
        <v>7621</v>
      </c>
      <c r="B549" s="9" t="s">
        <v>4984</v>
      </c>
      <c r="C549" s="11">
        <v>2042</v>
      </c>
      <c r="D549" s="11" t="s">
        <v>5505</v>
      </c>
      <c r="E549" s="11">
        <v>1729</v>
      </c>
      <c r="F549" s="25">
        <v>3</v>
      </c>
      <c r="G549" s="14" t="s">
        <v>3031</v>
      </c>
      <c r="H549" s="161">
        <f t="shared" si="8"/>
        <v>39263</v>
      </c>
      <c r="I549" s="9" t="s">
        <v>3034</v>
      </c>
      <c r="J549" s="9"/>
      <c r="K549" s="9"/>
      <c r="L549" s="11" t="s">
        <v>0</v>
      </c>
      <c r="M549" s="252">
        <v>20</v>
      </c>
      <c r="N549" s="21">
        <v>4</v>
      </c>
      <c r="O549" s="21">
        <v>2.5</v>
      </c>
      <c r="Q549" s="11" t="s">
        <v>4167</v>
      </c>
      <c r="R549" s="11"/>
      <c r="T549" s="21">
        <f>IF(Q549='Menu tendina'!A$5,0,IF(Q549='Menu tendina'!A$4,'5. Telecom euro'!O549/2,IF(Q549='Menu tendina'!A$3,'5. Telecom euro'!O549,IF(Q549='Menu tendina'!A$2,'5. Telecom euro'!N549,0))))</f>
        <v>4</v>
      </c>
    </row>
    <row r="550" spans="1:20" x14ac:dyDescent="0.25">
      <c r="A550" s="9" t="s">
        <v>7621</v>
      </c>
      <c r="B550" s="9" t="s">
        <v>4984</v>
      </c>
      <c r="C550" s="11">
        <v>2043</v>
      </c>
      <c r="D550" s="11" t="s">
        <v>5506</v>
      </c>
      <c r="E550" s="11">
        <v>1730</v>
      </c>
      <c r="F550" s="25">
        <v>3</v>
      </c>
      <c r="G550" s="14" t="s">
        <v>3031</v>
      </c>
      <c r="H550" s="161">
        <f t="shared" si="8"/>
        <v>39263</v>
      </c>
      <c r="I550" s="9" t="s">
        <v>3035</v>
      </c>
      <c r="J550" s="9"/>
      <c r="K550" s="9"/>
      <c r="L550" s="11" t="s">
        <v>0</v>
      </c>
      <c r="M550" s="252">
        <v>20</v>
      </c>
      <c r="N550" s="21">
        <v>4</v>
      </c>
      <c r="O550" s="21">
        <v>2.5</v>
      </c>
      <c r="Q550" s="11" t="s">
        <v>4167</v>
      </c>
      <c r="R550" s="11"/>
      <c r="T550" s="21">
        <f>IF(Q550='Menu tendina'!A$5,0,IF(Q550='Menu tendina'!A$4,'5. Telecom euro'!O550/2,IF(Q550='Menu tendina'!A$3,'5. Telecom euro'!O550,IF(Q550='Menu tendina'!A$2,'5. Telecom euro'!N550,0))))</f>
        <v>4</v>
      </c>
    </row>
    <row r="551" spans="1:20" x14ac:dyDescent="0.25">
      <c r="A551" s="9" t="s">
        <v>7621</v>
      </c>
      <c r="B551" s="9" t="s">
        <v>4984</v>
      </c>
      <c r="C551" s="11">
        <v>2044</v>
      </c>
      <c r="D551" s="11" t="s">
        <v>5491</v>
      </c>
      <c r="E551" s="11">
        <v>1642</v>
      </c>
      <c r="F551" s="25">
        <v>5</v>
      </c>
      <c r="G551" s="14" t="s">
        <v>2874</v>
      </c>
      <c r="H551" s="161">
        <f t="shared" si="8"/>
        <v>38898</v>
      </c>
      <c r="I551" s="9" t="s">
        <v>3036</v>
      </c>
      <c r="J551" s="9"/>
      <c r="K551" s="9"/>
      <c r="L551" s="11" t="s">
        <v>0</v>
      </c>
      <c r="M551" s="252">
        <v>300</v>
      </c>
      <c r="N551" s="21">
        <v>1.6</v>
      </c>
      <c r="O551" s="21">
        <v>0.6</v>
      </c>
      <c r="Q551" s="11" t="s">
        <v>4167</v>
      </c>
      <c r="R551" s="11"/>
      <c r="T551" s="21">
        <f>IF(Q551='Menu tendina'!A$5,0,IF(Q551='Menu tendina'!A$4,'5. Telecom euro'!O551/2,IF(Q551='Menu tendina'!A$3,'5. Telecom euro'!O551,IF(Q551='Menu tendina'!A$2,'5. Telecom euro'!N551,0))))</f>
        <v>1.6</v>
      </c>
    </row>
    <row r="552" spans="1:20" x14ac:dyDescent="0.25">
      <c r="A552" s="9" t="s">
        <v>7621</v>
      </c>
      <c r="B552" s="9" t="s">
        <v>4984</v>
      </c>
      <c r="C552" s="11">
        <v>2045</v>
      </c>
      <c r="D552" s="11" t="s">
        <v>5515</v>
      </c>
      <c r="E552" s="11">
        <v>1471</v>
      </c>
      <c r="F552" s="25">
        <v>3</v>
      </c>
      <c r="G552" s="14" t="s">
        <v>2874</v>
      </c>
      <c r="H552" s="161">
        <f t="shared" si="8"/>
        <v>38898</v>
      </c>
      <c r="I552" s="9" t="s">
        <v>3037</v>
      </c>
      <c r="J552" s="9"/>
      <c r="K552" s="9"/>
      <c r="L552" s="11" t="s">
        <v>0</v>
      </c>
      <c r="M552" s="252">
        <v>40</v>
      </c>
      <c r="N552" s="21">
        <v>2</v>
      </c>
      <c r="O552" s="21">
        <v>1.5</v>
      </c>
      <c r="Q552" s="11" t="s">
        <v>4167</v>
      </c>
      <c r="R552" s="11"/>
      <c r="T552" s="21">
        <f>IF(Q552='Menu tendina'!A$5,0,IF(Q552='Menu tendina'!A$4,'5. Telecom euro'!O552/2,IF(Q552='Menu tendina'!A$3,'5. Telecom euro'!O552,IF(Q552='Menu tendina'!A$2,'5. Telecom euro'!N552,0))))</f>
        <v>2</v>
      </c>
    </row>
    <row r="553" spans="1:20" x14ac:dyDescent="0.25">
      <c r="A553" s="9" t="s">
        <v>7621</v>
      </c>
      <c r="B553" s="9" t="s">
        <v>4984</v>
      </c>
      <c r="C553" s="11">
        <v>2046</v>
      </c>
      <c r="D553" s="11" t="s">
        <v>5514</v>
      </c>
      <c r="E553" s="11">
        <v>1470</v>
      </c>
      <c r="F553" s="25">
        <v>3</v>
      </c>
      <c r="G553" s="14" t="s">
        <v>2874</v>
      </c>
      <c r="H553" s="161">
        <f t="shared" si="8"/>
        <v>38898</v>
      </c>
      <c r="I553" s="9" t="s">
        <v>3037</v>
      </c>
      <c r="J553" s="9"/>
      <c r="K553" s="9"/>
      <c r="L553" s="11" t="s">
        <v>0</v>
      </c>
      <c r="M553" s="252">
        <v>40</v>
      </c>
      <c r="N553" s="21">
        <v>2</v>
      </c>
      <c r="O553" s="21">
        <v>1.5</v>
      </c>
      <c r="Q553" s="11" t="s">
        <v>4167</v>
      </c>
      <c r="R553" s="11"/>
      <c r="T553" s="21">
        <f>IF(Q553='Menu tendina'!A$5,0,IF(Q553='Menu tendina'!A$4,'5. Telecom euro'!O553/2,IF(Q553='Menu tendina'!A$3,'5. Telecom euro'!O553,IF(Q553='Menu tendina'!A$2,'5. Telecom euro'!N553,0))))</f>
        <v>2</v>
      </c>
    </row>
    <row r="554" spans="1:20" x14ac:dyDescent="0.25">
      <c r="A554" s="9" t="s">
        <v>7621</v>
      </c>
      <c r="B554" s="9" t="s">
        <v>4984</v>
      </c>
      <c r="C554" s="11">
        <v>2047</v>
      </c>
      <c r="D554" s="11" t="s">
        <v>5513</v>
      </c>
      <c r="E554" s="11">
        <v>1640</v>
      </c>
      <c r="F554" s="25">
        <v>5</v>
      </c>
      <c r="G554" s="14" t="s">
        <v>2874</v>
      </c>
      <c r="H554" s="161">
        <f t="shared" si="8"/>
        <v>38898</v>
      </c>
      <c r="I554" s="9" t="s">
        <v>3039</v>
      </c>
      <c r="J554" s="9"/>
      <c r="K554" s="9"/>
      <c r="L554" s="11" t="s">
        <v>0</v>
      </c>
      <c r="M554" s="252">
        <v>100</v>
      </c>
      <c r="N554" s="21">
        <v>1.8</v>
      </c>
      <c r="O554" s="21">
        <v>1.1000000000000001</v>
      </c>
      <c r="Q554" s="11" t="s">
        <v>4167</v>
      </c>
      <c r="R554" s="11"/>
      <c r="T554" s="21">
        <f>IF(Q554='Menu tendina'!A$5,0,IF(Q554='Menu tendina'!A$4,'5. Telecom euro'!O554/2,IF(Q554='Menu tendina'!A$3,'5. Telecom euro'!O554,IF(Q554='Menu tendina'!A$2,'5. Telecom euro'!N554,0))))</f>
        <v>1.8</v>
      </c>
    </row>
    <row r="555" spans="1:20" x14ac:dyDescent="0.25">
      <c r="A555" s="9" t="s">
        <v>7621</v>
      </c>
      <c r="B555" s="9" t="s">
        <v>4984</v>
      </c>
      <c r="C555" s="11">
        <v>2048</v>
      </c>
      <c r="D555" s="11" t="s">
        <v>5498</v>
      </c>
      <c r="E555" s="11">
        <v>1717</v>
      </c>
      <c r="F555" s="25">
        <v>3</v>
      </c>
      <c r="G555" s="14" t="s">
        <v>2952</v>
      </c>
      <c r="H555" s="161">
        <f t="shared" si="8"/>
        <v>39082</v>
      </c>
      <c r="I555" s="9" t="s">
        <v>3040</v>
      </c>
      <c r="J555" s="9"/>
      <c r="K555" s="9"/>
      <c r="L555" s="11" t="s">
        <v>0</v>
      </c>
      <c r="M555" s="252">
        <v>20</v>
      </c>
      <c r="N555" s="21">
        <v>2.5</v>
      </c>
      <c r="O555" s="21">
        <v>1.8</v>
      </c>
      <c r="Q555" s="11" t="s">
        <v>4167</v>
      </c>
      <c r="R555" s="11"/>
      <c r="T555" s="21">
        <f>IF(Q555='Menu tendina'!A$5,0,IF(Q555='Menu tendina'!A$4,'5. Telecom euro'!O555/2,IF(Q555='Menu tendina'!A$3,'5. Telecom euro'!O555,IF(Q555='Menu tendina'!A$2,'5. Telecom euro'!N555,0))))</f>
        <v>2.5</v>
      </c>
    </row>
    <row r="556" spans="1:20" x14ac:dyDescent="0.25">
      <c r="A556" s="9" t="s">
        <v>7621</v>
      </c>
      <c r="B556" s="9" t="s">
        <v>4984</v>
      </c>
      <c r="C556" s="11">
        <v>2049</v>
      </c>
      <c r="D556" s="11" t="s">
        <v>5517</v>
      </c>
      <c r="E556" s="11">
        <v>1641</v>
      </c>
      <c r="F556" s="25">
        <v>3</v>
      </c>
      <c r="G556" s="14" t="s">
        <v>2874</v>
      </c>
      <c r="H556" s="161">
        <f t="shared" si="8"/>
        <v>38898</v>
      </c>
      <c r="I556" s="9" t="s">
        <v>3041</v>
      </c>
      <c r="J556" s="9"/>
      <c r="K556" s="9"/>
      <c r="L556" s="11" t="s">
        <v>0</v>
      </c>
      <c r="M556" s="252">
        <v>200</v>
      </c>
      <c r="N556" s="21">
        <v>1.8</v>
      </c>
      <c r="O556" s="21">
        <v>1</v>
      </c>
      <c r="Q556" s="11" t="s">
        <v>4167</v>
      </c>
      <c r="R556" s="11"/>
      <c r="T556" s="21">
        <f>IF(Q556='Menu tendina'!A$5,0,IF(Q556='Menu tendina'!A$4,'5. Telecom euro'!O556/2,IF(Q556='Menu tendina'!A$3,'5. Telecom euro'!O556,IF(Q556='Menu tendina'!A$2,'5. Telecom euro'!N556,0))))</f>
        <v>1.8</v>
      </c>
    </row>
    <row r="557" spans="1:20" x14ac:dyDescent="0.25">
      <c r="A557" s="9" t="s">
        <v>7621</v>
      </c>
      <c r="B557" s="9" t="s">
        <v>4984</v>
      </c>
      <c r="C557" s="11">
        <v>2050</v>
      </c>
      <c r="D557" s="11" t="s">
        <v>5521</v>
      </c>
      <c r="E557" s="11">
        <v>1718</v>
      </c>
      <c r="F557" s="25">
        <v>3</v>
      </c>
      <c r="G557" s="14" t="s">
        <v>2952</v>
      </c>
      <c r="H557" s="161">
        <f t="shared" si="8"/>
        <v>39082</v>
      </c>
      <c r="I557" s="9" t="s">
        <v>3042</v>
      </c>
      <c r="J557" s="9"/>
      <c r="K557" s="9"/>
      <c r="L557" s="11" t="s">
        <v>0</v>
      </c>
      <c r="M557" s="252">
        <v>20</v>
      </c>
      <c r="N557" s="21">
        <v>2.5</v>
      </c>
      <c r="O557" s="21">
        <v>1.8</v>
      </c>
      <c r="Q557" s="11" t="s">
        <v>4167</v>
      </c>
      <c r="R557" s="11"/>
      <c r="T557" s="21">
        <f>IF(Q557='Menu tendina'!A$5,0,IF(Q557='Menu tendina'!A$4,'5. Telecom euro'!O557/2,IF(Q557='Menu tendina'!A$3,'5. Telecom euro'!O557,IF(Q557='Menu tendina'!A$2,'5. Telecom euro'!N557,0))))</f>
        <v>2.5</v>
      </c>
    </row>
    <row r="558" spans="1:20" x14ac:dyDescent="0.25">
      <c r="A558" s="9" t="s">
        <v>7621</v>
      </c>
      <c r="B558" s="9" t="s">
        <v>4984</v>
      </c>
      <c r="C558" s="11">
        <v>2051</v>
      </c>
      <c r="D558" s="11" t="s">
        <v>5523</v>
      </c>
      <c r="E558" s="11">
        <v>1633</v>
      </c>
      <c r="F558" s="25">
        <v>3</v>
      </c>
      <c r="G558" s="14" t="s">
        <v>2874</v>
      </c>
      <c r="H558" s="161">
        <f t="shared" si="8"/>
        <v>38898</v>
      </c>
      <c r="I558" s="9" t="s">
        <v>3043</v>
      </c>
      <c r="J558" s="9"/>
      <c r="K558" s="9"/>
      <c r="L558" s="11" t="s">
        <v>0</v>
      </c>
      <c r="M558" s="252">
        <v>35</v>
      </c>
      <c r="N558" s="21">
        <v>3.5</v>
      </c>
      <c r="O558" s="21">
        <v>2.5</v>
      </c>
      <c r="Q558" s="11" t="s">
        <v>4167</v>
      </c>
      <c r="R558" s="11"/>
      <c r="T558" s="21">
        <f>IF(Q558='Menu tendina'!A$5,0,IF(Q558='Menu tendina'!A$4,'5. Telecom euro'!O558/2,IF(Q558='Menu tendina'!A$3,'5. Telecom euro'!O558,IF(Q558='Menu tendina'!A$2,'5. Telecom euro'!N558,0))))</f>
        <v>3.5</v>
      </c>
    </row>
    <row r="559" spans="1:20" x14ac:dyDescent="0.25">
      <c r="A559" s="9" t="s">
        <v>7621</v>
      </c>
      <c r="B559" s="9" t="s">
        <v>4984</v>
      </c>
      <c r="C559" s="11">
        <v>2052</v>
      </c>
      <c r="D559" s="11" t="s">
        <v>5525</v>
      </c>
      <c r="E559" s="11">
        <v>1634</v>
      </c>
      <c r="F559" s="25">
        <v>5</v>
      </c>
      <c r="G559" s="14" t="s">
        <v>2874</v>
      </c>
      <c r="H559" s="161">
        <f t="shared" si="8"/>
        <v>38898</v>
      </c>
      <c r="I559" s="9" t="s">
        <v>3044</v>
      </c>
      <c r="J559" s="9"/>
      <c r="K559" s="9"/>
      <c r="L559" s="11" t="s">
        <v>0</v>
      </c>
      <c r="M559" s="252">
        <v>35</v>
      </c>
      <c r="N559" s="21">
        <v>3.5</v>
      </c>
      <c r="O559" s="21">
        <v>2.5</v>
      </c>
      <c r="Q559" s="11" t="s">
        <v>4167</v>
      </c>
      <c r="R559" s="11"/>
      <c r="T559" s="21">
        <f>IF(Q559='Menu tendina'!A$5,0,IF(Q559='Menu tendina'!A$4,'5. Telecom euro'!O559/2,IF(Q559='Menu tendina'!A$3,'5. Telecom euro'!O559,IF(Q559='Menu tendina'!A$2,'5. Telecom euro'!N559,0))))</f>
        <v>3.5</v>
      </c>
    </row>
    <row r="560" spans="1:20" x14ac:dyDescent="0.25">
      <c r="A560" s="9" t="s">
        <v>7621</v>
      </c>
      <c r="B560" s="9" t="s">
        <v>4984</v>
      </c>
      <c r="C560" s="11">
        <v>2053</v>
      </c>
      <c r="D560" s="11" t="s">
        <v>5526</v>
      </c>
      <c r="E560" s="11">
        <v>1635</v>
      </c>
      <c r="F560" s="25">
        <v>5</v>
      </c>
      <c r="G560" s="14" t="s">
        <v>2874</v>
      </c>
      <c r="H560" s="161">
        <f t="shared" si="8"/>
        <v>38898</v>
      </c>
      <c r="I560" s="9" t="s">
        <v>3045</v>
      </c>
      <c r="J560" s="9"/>
      <c r="K560" s="9"/>
      <c r="L560" s="11" t="s">
        <v>0</v>
      </c>
      <c r="M560" s="252">
        <v>35</v>
      </c>
      <c r="N560" s="21">
        <v>3.5</v>
      </c>
      <c r="O560" s="21">
        <v>2.5</v>
      </c>
      <c r="Q560" s="11" t="s">
        <v>4167</v>
      </c>
      <c r="R560" s="11"/>
      <c r="T560" s="21">
        <f>IF(Q560='Menu tendina'!A$5,0,IF(Q560='Menu tendina'!A$4,'5. Telecom euro'!O560/2,IF(Q560='Menu tendina'!A$3,'5. Telecom euro'!O560,IF(Q560='Menu tendina'!A$2,'5. Telecom euro'!N560,0))))</f>
        <v>3.5</v>
      </c>
    </row>
    <row r="561" spans="1:20" x14ac:dyDescent="0.25">
      <c r="A561" s="9" t="s">
        <v>7621</v>
      </c>
      <c r="B561" s="9" t="s">
        <v>4984</v>
      </c>
      <c r="C561" s="11">
        <v>2054</v>
      </c>
      <c r="D561" s="11" t="s">
        <v>5524</v>
      </c>
      <c r="E561" s="11">
        <v>1636</v>
      </c>
      <c r="F561" s="25">
        <v>5</v>
      </c>
      <c r="G561" s="14" t="s">
        <v>2874</v>
      </c>
      <c r="H561" s="161">
        <f t="shared" si="8"/>
        <v>38898</v>
      </c>
      <c r="I561" s="9" t="s">
        <v>3046</v>
      </c>
      <c r="J561" s="9"/>
      <c r="K561" s="9"/>
      <c r="L561" s="11" t="s">
        <v>0</v>
      </c>
      <c r="M561" s="252">
        <v>35</v>
      </c>
      <c r="N561" s="21">
        <v>3.5</v>
      </c>
      <c r="O561" s="21">
        <v>2.5</v>
      </c>
      <c r="Q561" s="11" t="s">
        <v>4167</v>
      </c>
      <c r="R561" s="11"/>
      <c r="T561" s="21">
        <f>IF(Q561='Menu tendina'!A$5,0,IF(Q561='Menu tendina'!A$4,'5. Telecom euro'!O561/2,IF(Q561='Menu tendina'!A$3,'5. Telecom euro'!O561,IF(Q561='Menu tendina'!A$2,'5. Telecom euro'!N561,0))))</f>
        <v>3.5</v>
      </c>
    </row>
    <row r="562" spans="1:20" x14ac:dyDescent="0.25">
      <c r="A562" s="9" t="s">
        <v>7621</v>
      </c>
      <c r="B562" s="9" t="s">
        <v>4984</v>
      </c>
      <c r="C562" s="11">
        <v>2055</v>
      </c>
      <c r="D562" s="11" t="s">
        <v>5507</v>
      </c>
      <c r="E562" s="11">
        <v>1732</v>
      </c>
      <c r="F562" s="25">
        <v>1</v>
      </c>
      <c r="G562" s="14" t="s">
        <v>3031</v>
      </c>
      <c r="H562" s="161">
        <f t="shared" si="8"/>
        <v>39263</v>
      </c>
      <c r="I562" s="9" t="s">
        <v>3047</v>
      </c>
      <c r="J562" s="9"/>
      <c r="K562" s="9"/>
      <c r="L562" s="11" t="s">
        <v>0</v>
      </c>
      <c r="M562" s="252">
        <v>20</v>
      </c>
      <c r="N562" s="21">
        <v>2</v>
      </c>
      <c r="O562" s="21">
        <v>1.5</v>
      </c>
      <c r="Q562" s="11" t="s">
        <v>4167</v>
      </c>
      <c r="R562" s="11"/>
      <c r="T562" s="21">
        <f>IF(Q562='Menu tendina'!A$5,0,IF(Q562='Menu tendina'!A$4,'5. Telecom euro'!O562/2,IF(Q562='Menu tendina'!A$3,'5. Telecom euro'!O562,IF(Q562='Menu tendina'!A$2,'5. Telecom euro'!N562,0))))</f>
        <v>2</v>
      </c>
    </row>
    <row r="563" spans="1:20" x14ac:dyDescent="0.25">
      <c r="A563" s="9" t="s">
        <v>7621</v>
      </c>
      <c r="B563" s="9" t="s">
        <v>4984</v>
      </c>
      <c r="C563" s="11">
        <v>2056</v>
      </c>
      <c r="D563" s="11" t="s">
        <v>5510</v>
      </c>
      <c r="E563" s="11">
        <v>1733</v>
      </c>
      <c r="F563" s="25">
        <v>3</v>
      </c>
      <c r="G563" s="14" t="s">
        <v>3031</v>
      </c>
      <c r="H563" s="161">
        <f t="shared" si="8"/>
        <v>39263</v>
      </c>
      <c r="I563" s="9" t="s">
        <v>3048</v>
      </c>
      <c r="J563" s="9"/>
      <c r="K563" s="9"/>
      <c r="L563" s="11" t="s">
        <v>0</v>
      </c>
      <c r="M563" s="252">
        <v>20</v>
      </c>
      <c r="N563" s="21">
        <v>3</v>
      </c>
      <c r="O563" s="21">
        <v>2</v>
      </c>
      <c r="Q563" s="11" t="s">
        <v>4167</v>
      </c>
      <c r="R563" s="11"/>
      <c r="T563" s="21">
        <f>IF(Q563='Menu tendina'!A$5,0,IF(Q563='Menu tendina'!A$4,'5. Telecom euro'!O563/2,IF(Q563='Menu tendina'!A$3,'5. Telecom euro'!O563,IF(Q563='Menu tendina'!A$2,'5. Telecom euro'!N563,0))))</f>
        <v>3</v>
      </c>
    </row>
    <row r="564" spans="1:20" x14ac:dyDescent="0.25">
      <c r="A564" s="9" t="s">
        <v>7621</v>
      </c>
      <c r="B564" s="9" t="s">
        <v>4984</v>
      </c>
      <c r="C564" s="11">
        <v>2057</v>
      </c>
      <c r="D564" s="11" t="s">
        <v>5508</v>
      </c>
      <c r="E564" s="11">
        <v>1734</v>
      </c>
      <c r="F564" s="25">
        <v>3</v>
      </c>
      <c r="G564" s="14" t="s">
        <v>3031</v>
      </c>
      <c r="H564" s="161">
        <f t="shared" si="8"/>
        <v>39263</v>
      </c>
      <c r="I564" s="9" t="s">
        <v>3049</v>
      </c>
      <c r="J564" s="9"/>
      <c r="K564" s="9"/>
      <c r="L564" s="11" t="s">
        <v>0</v>
      </c>
      <c r="M564" s="252">
        <v>20</v>
      </c>
      <c r="N564" s="21">
        <v>3</v>
      </c>
      <c r="O564" s="21">
        <v>2</v>
      </c>
      <c r="Q564" s="11" t="s">
        <v>4167</v>
      </c>
      <c r="R564" s="11"/>
      <c r="T564" s="21">
        <f>IF(Q564='Menu tendina'!A$5,0,IF(Q564='Menu tendina'!A$4,'5. Telecom euro'!O564/2,IF(Q564='Menu tendina'!A$3,'5. Telecom euro'!O564,IF(Q564='Menu tendina'!A$2,'5. Telecom euro'!N564,0))))</f>
        <v>3</v>
      </c>
    </row>
    <row r="565" spans="1:20" x14ac:dyDescent="0.25">
      <c r="A565" s="9" t="s">
        <v>7621</v>
      </c>
      <c r="B565" s="9" t="s">
        <v>4984</v>
      </c>
      <c r="C565" s="11">
        <v>2058</v>
      </c>
      <c r="D565" s="11" t="s">
        <v>5509</v>
      </c>
      <c r="E565" s="11">
        <v>1735</v>
      </c>
      <c r="F565" s="25">
        <v>3</v>
      </c>
      <c r="G565" s="14" t="s">
        <v>3031</v>
      </c>
      <c r="H565" s="161">
        <f t="shared" si="8"/>
        <v>39263</v>
      </c>
      <c r="I565" s="9" t="s">
        <v>3050</v>
      </c>
      <c r="J565" s="9"/>
      <c r="K565" s="9"/>
      <c r="L565" s="11" t="s">
        <v>0</v>
      </c>
      <c r="M565" s="252">
        <v>20</v>
      </c>
      <c r="N565" s="21">
        <v>3</v>
      </c>
      <c r="O565" s="21">
        <v>2</v>
      </c>
      <c r="Q565" s="11" t="s">
        <v>4167</v>
      </c>
      <c r="R565" s="11"/>
      <c r="T565" s="21">
        <f>IF(Q565='Menu tendina'!A$5,0,IF(Q565='Menu tendina'!A$4,'5. Telecom euro'!O565/2,IF(Q565='Menu tendina'!A$3,'5. Telecom euro'!O565,IF(Q565='Menu tendina'!A$2,'5. Telecom euro'!N565,0))))</f>
        <v>3</v>
      </c>
    </row>
    <row r="566" spans="1:20" x14ac:dyDescent="0.25">
      <c r="A566" s="9" t="s">
        <v>7621</v>
      </c>
      <c r="B566" s="9" t="s">
        <v>4984</v>
      </c>
      <c r="C566" s="11">
        <v>2059</v>
      </c>
      <c r="D566" s="11" t="s">
        <v>5530</v>
      </c>
      <c r="E566" s="11">
        <v>1736</v>
      </c>
      <c r="F566" s="25">
        <v>1</v>
      </c>
      <c r="G566" s="14" t="s">
        <v>3031</v>
      </c>
      <c r="H566" s="161">
        <f t="shared" si="8"/>
        <v>39263</v>
      </c>
      <c r="I566" s="9" t="s">
        <v>3051</v>
      </c>
      <c r="J566" s="9"/>
      <c r="K566" s="9"/>
      <c r="L566" s="11" t="s">
        <v>0</v>
      </c>
      <c r="M566" s="252">
        <v>20</v>
      </c>
      <c r="N566" s="21">
        <v>2.5</v>
      </c>
      <c r="O566" s="21">
        <v>1.8</v>
      </c>
      <c r="Q566" s="11" t="s">
        <v>4167</v>
      </c>
      <c r="R566" s="11"/>
      <c r="T566" s="21">
        <f>IF(Q566='Menu tendina'!A$5,0,IF(Q566='Menu tendina'!A$4,'5. Telecom euro'!O566/2,IF(Q566='Menu tendina'!A$3,'5. Telecom euro'!O566,IF(Q566='Menu tendina'!A$2,'5. Telecom euro'!N566,0))))</f>
        <v>2.5</v>
      </c>
    </row>
    <row r="567" spans="1:20" x14ac:dyDescent="0.25">
      <c r="A567" s="9" t="s">
        <v>7621</v>
      </c>
      <c r="B567" s="9" t="s">
        <v>4984</v>
      </c>
      <c r="C567" s="11">
        <v>2060</v>
      </c>
      <c r="D567" s="11" t="s">
        <v>5531</v>
      </c>
      <c r="E567" s="11">
        <v>1737</v>
      </c>
      <c r="F567" s="25">
        <v>3</v>
      </c>
      <c r="G567" s="14" t="s">
        <v>3031</v>
      </c>
      <c r="H567" s="161">
        <f t="shared" si="8"/>
        <v>39263</v>
      </c>
      <c r="I567" s="9" t="s">
        <v>3052</v>
      </c>
      <c r="J567" s="9"/>
      <c r="K567" s="9"/>
      <c r="L567" s="11" t="s">
        <v>0</v>
      </c>
      <c r="M567" s="252">
        <v>20</v>
      </c>
      <c r="N567" s="21">
        <v>2.5</v>
      </c>
      <c r="O567" s="21">
        <v>1.8</v>
      </c>
      <c r="Q567" s="11" t="s">
        <v>4167</v>
      </c>
      <c r="R567" s="11"/>
      <c r="T567" s="21">
        <f>IF(Q567='Menu tendina'!A$5,0,IF(Q567='Menu tendina'!A$4,'5. Telecom euro'!O567/2,IF(Q567='Menu tendina'!A$3,'5. Telecom euro'!O567,IF(Q567='Menu tendina'!A$2,'5. Telecom euro'!N567,0))))</f>
        <v>2.5</v>
      </c>
    </row>
    <row r="568" spans="1:20" x14ac:dyDescent="0.25">
      <c r="A568" s="9" t="s">
        <v>7621</v>
      </c>
      <c r="B568" s="9" t="s">
        <v>4984</v>
      </c>
      <c r="C568" s="11">
        <v>2061</v>
      </c>
      <c r="D568" s="11" t="s">
        <v>5532</v>
      </c>
      <c r="E568" s="11">
        <v>1738</v>
      </c>
      <c r="F568" s="25">
        <v>5</v>
      </c>
      <c r="G568" s="14" t="s">
        <v>3031</v>
      </c>
      <c r="H568" s="161">
        <f t="shared" si="8"/>
        <v>39263</v>
      </c>
      <c r="I568" s="9" t="s">
        <v>3053</v>
      </c>
      <c r="J568" s="9"/>
      <c r="K568" s="9"/>
      <c r="L568" s="11" t="s">
        <v>0</v>
      </c>
      <c r="M568" s="252">
        <v>20</v>
      </c>
      <c r="N568" s="21">
        <v>2.5</v>
      </c>
      <c r="O568" s="21">
        <v>1.8</v>
      </c>
      <c r="Q568" s="11" t="s">
        <v>4167</v>
      </c>
      <c r="R568" s="11"/>
      <c r="T568" s="21">
        <f>IF(Q568='Menu tendina'!A$5,0,IF(Q568='Menu tendina'!A$4,'5. Telecom euro'!O568/2,IF(Q568='Menu tendina'!A$3,'5. Telecom euro'!O568,IF(Q568='Menu tendina'!A$2,'5. Telecom euro'!N568,0))))</f>
        <v>2.5</v>
      </c>
    </row>
    <row r="569" spans="1:20" x14ac:dyDescent="0.25">
      <c r="A569" s="9" t="s">
        <v>7621</v>
      </c>
      <c r="B569" s="9" t="s">
        <v>4984</v>
      </c>
      <c r="C569" s="11">
        <v>2062</v>
      </c>
      <c r="D569" s="11" t="s">
        <v>5539</v>
      </c>
      <c r="E569" s="11">
        <v>1719</v>
      </c>
      <c r="F569" s="25">
        <v>5</v>
      </c>
      <c r="G569" s="14" t="s">
        <v>2952</v>
      </c>
      <c r="H569" s="161">
        <f t="shared" si="8"/>
        <v>39082</v>
      </c>
      <c r="I569" s="9" t="s">
        <v>3054</v>
      </c>
      <c r="J569" s="9"/>
      <c r="K569" s="9"/>
      <c r="L569" s="11" t="s">
        <v>0</v>
      </c>
      <c r="M569" s="252">
        <v>60</v>
      </c>
      <c r="N569" s="21">
        <v>2</v>
      </c>
      <c r="O569" s="21">
        <v>1.5</v>
      </c>
      <c r="Q569" s="11" t="s">
        <v>4167</v>
      </c>
      <c r="R569" s="11"/>
      <c r="T569" s="21">
        <f>IF(Q569='Menu tendina'!A$5,0,IF(Q569='Menu tendina'!A$4,'5. Telecom euro'!O569/2,IF(Q569='Menu tendina'!A$3,'5. Telecom euro'!O569,IF(Q569='Menu tendina'!A$2,'5. Telecom euro'!N569,0))))</f>
        <v>2</v>
      </c>
    </row>
    <row r="570" spans="1:20" x14ac:dyDescent="0.25">
      <c r="A570" s="9" t="s">
        <v>7621</v>
      </c>
      <c r="B570" s="9" t="s">
        <v>4984</v>
      </c>
      <c r="C570" s="11">
        <v>2063</v>
      </c>
      <c r="D570" s="11" t="s">
        <v>5554</v>
      </c>
      <c r="E570" s="11">
        <v>1780</v>
      </c>
      <c r="F570" s="25">
        <v>5</v>
      </c>
      <c r="G570" s="14" t="s">
        <v>2952</v>
      </c>
      <c r="H570" s="161">
        <f t="shared" si="8"/>
        <v>39082</v>
      </c>
      <c r="I570" s="9" t="s">
        <v>3055</v>
      </c>
      <c r="J570" s="9"/>
      <c r="K570" s="9"/>
      <c r="L570" s="11" t="s">
        <v>0</v>
      </c>
      <c r="M570" s="252">
        <v>60</v>
      </c>
      <c r="N570" s="21">
        <v>3</v>
      </c>
      <c r="O570" s="21">
        <v>1.5</v>
      </c>
      <c r="Q570" s="11" t="s">
        <v>4167</v>
      </c>
      <c r="R570" s="11"/>
      <c r="T570" s="21">
        <f>IF(Q570='Menu tendina'!A$5,0,IF(Q570='Menu tendina'!A$4,'5. Telecom euro'!O570/2,IF(Q570='Menu tendina'!A$3,'5. Telecom euro'!O570,IF(Q570='Menu tendina'!A$2,'5. Telecom euro'!N570,0))))</f>
        <v>3</v>
      </c>
    </row>
    <row r="571" spans="1:20" x14ac:dyDescent="0.25">
      <c r="A571" s="9" t="s">
        <v>7621</v>
      </c>
      <c r="B571" s="9" t="s">
        <v>4984</v>
      </c>
      <c r="C571" s="11">
        <v>2064</v>
      </c>
      <c r="D571" s="11" t="s">
        <v>5537</v>
      </c>
      <c r="E571" s="11">
        <v>1675</v>
      </c>
      <c r="F571" s="25">
        <v>5</v>
      </c>
      <c r="G571" s="14" t="s">
        <v>2952</v>
      </c>
      <c r="H571" s="161">
        <f t="shared" si="8"/>
        <v>39082</v>
      </c>
      <c r="I571" s="9" t="s">
        <v>3056</v>
      </c>
      <c r="J571" s="9"/>
      <c r="K571" s="9"/>
      <c r="L571" s="11" t="s">
        <v>0</v>
      </c>
      <c r="M571" s="252">
        <v>500</v>
      </c>
      <c r="N571" s="21">
        <v>2.5</v>
      </c>
      <c r="O571" s="21">
        <v>0.6</v>
      </c>
      <c r="Q571" s="11" t="s">
        <v>4167</v>
      </c>
      <c r="R571" s="11"/>
      <c r="T571" s="21">
        <f>IF(Q571='Menu tendina'!A$5,0,IF(Q571='Menu tendina'!A$4,'5. Telecom euro'!O571/2,IF(Q571='Menu tendina'!A$3,'5. Telecom euro'!O571,IF(Q571='Menu tendina'!A$2,'5. Telecom euro'!N571,0))))</f>
        <v>2.5</v>
      </c>
    </row>
    <row r="572" spans="1:20" x14ac:dyDescent="0.25">
      <c r="A572" s="9" t="s">
        <v>7621</v>
      </c>
      <c r="B572" s="9" t="s">
        <v>4984</v>
      </c>
      <c r="C572" s="11">
        <v>2065</v>
      </c>
      <c r="D572" s="11" t="s">
        <v>5538</v>
      </c>
      <c r="E572" s="11">
        <v>1676</v>
      </c>
      <c r="F572" s="25">
        <v>5</v>
      </c>
      <c r="G572" s="14" t="s">
        <v>2952</v>
      </c>
      <c r="H572" s="161">
        <f t="shared" si="8"/>
        <v>39082</v>
      </c>
      <c r="I572" s="9" t="s">
        <v>3057</v>
      </c>
      <c r="J572" s="9"/>
      <c r="K572" s="9"/>
      <c r="L572" s="11" t="s">
        <v>0</v>
      </c>
      <c r="M572" s="252">
        <v>300</v>
      </c>
      <c r="N572" s="21">
        <v>2</v>
      </c>
      <c r="O572" s="21">
        <v>0.6</v>
      </c>
      <c r="Q572" s="11" t="s">
        <v>4167</v>
      </c>
      <c r="R572" s="11"/>
      <c r="T572" s="21">
        <f>IF(Q572='Menu tendina'!A$5,0,IF(Q572='Menu tendina'!A$4,'5. Telecom euro'!O572/2,IF(Q572='Menu tendina'!A$3,'5. Telecom euro'!O572,IF(Q572='Menu tendina'!A$2,'5. Telecom euro'!N572,0))))</f>
        <v>2</v>
      </c>
    </row>
    <row r="573" spans="1:20" x14ac:dyDescent="0.25">
      <c r="A573" s="9" t="s">
        <v>7621</v>
      </c>
      <c r="B573" s="9" t="s">
        <v>4984</v>
      </c>
      <c r="C573" s="11">
        <v>2066</v>
      </c>
      <c r="D573" s="11" t="s">
        <v>5552</v>
      </c>
      <c r="E573" s="11">
        <v>1720</v>
      </c>
      <c r="F573" s="25">
        <v>1</v>
      </c>
      <c r="G573" s="14" t="s">
        <v>3058</v>
      </c>
      <c r="H573" s="161">
        <f t="shared" si="8"/>
        <v>39447</v>
      </c>
      <c r="I573" s="9" t="s">
        <v>3059</v>
      </c>
      <c r="J573" s="9"/>
      <c r="K573" s="9"/>
      <c r="L573" s="11" t="s">
        <v>0</v>
      </c>
      <c r="M573" s="252">
        <v>100</v>
      </c>
      <c r="N573" s="21">
        <v>1.8</v>
      </c>
      <c r="O573" s="21">
        <v>1.1000000000000001</v>
      </c>
      <c r="Q573" s="11" t="s">
        <v>4167</v>
      </c>
      <c r="R573" s="11"/>
      <c r="T573" s="21">
        <f>IF(Q573='Menu tendina'!A$5,0,IF(Q573='Menu tendina'!A$4,'5. Telecom euro'!O573/2,IF(Q573='Menu tendina'!A$3,'5. Telecom euro'!O573,IF(Q573='Menu tendina'!A$2,'5. Telecom euro'!N573,0))))</f>
        <v>1.8</v>
      </c>
    </row>
    <row r="574" spans="1:20" x14ac:dyDescent="0.25">
      <c r="A574" s="9" t="s">
        <v>7621</v>
      </c>
      <c r="B574" s="9" t="s">
        <v>4984</v>
      </c>
      <c r="C574" s="11">
        <v>2067</v>
      </c>
      <c r="D574" s="11" t="s">
        <v>5520</v>
      </c>
      <c r="E574" s="11">
        <v>2199</v>
      </c>
      <c r="F574" s="25">
        <v>3</v>
      </c>
      <c r="G574" s="14" t="s">
        <v>2952</v>
      </c>
      <c r="H574" s="161">
        <f t="shared" si="8"/>
        <v>39082</v>
      </c>
      <c r="I574" s="9" t="s">
        <v>2939</v>
      </c>
      <c r="J574" s="9"/>
      <c r="K574" s="9"/>
      <c r="L574" s="11" t="s">
        <v>0</v>
      </c>
      <c r="M574" s="252">
        <v>1000</v>
      </c>
      <c r="N574" s="21">
        <v>1.3</v>
      </c>
      <c r="O574" s="21">
        <v>0.3</v>
      </c>
      <c r="Q574" s="11" t="s">
        <v>4167</v>
      </c>
      <c r="R574" s="11"/>
      <c r="T574" s="21">
        <f>IF(Q574='Menu tendina'!A$5,0,IF(Q574='Menu tendina'!A$4,'5. Telecom euro'!O574/2,IF(Q574='Menu tendina'!A$3,'5. Telecom euro'!O574,IF(Q574='Menu tendina'!A$2,'5. Telecom euro'!N574,0))))</f>
        <v>1.3</v>
      </c>
    </row>
    <row r="575" spans="1:20" x14ac:dyDescent="0.25">
      <c r="A575" s="9" t="s">
        <v>7621</v>
      </c>
      <c r="B575" s="9" t="s">
        <v>4984</v>
      </c>
      <c r="C575" s="11">
        <v>2068</v>
      </c>
      <c r="D575" s="11" t="s">
        <v>5576</v>
      </c>
      <c r="E575" s="11">
        <v>1721</v>
      </c>
      <c r="F575" s="25">
        <v>5</v>
      </c>
      <c r="G575" s="14" t="s">
        <v>2952</v>
      </c>
      <c r="H575" s="161">
        <f t="shared" si="8"/>
        <v>39082</v>
      </c>
      <c r="I575" s="9" t="s">
        <v>3060</v>
      </c>
      <c r="J575" s="9"/>
      <c r="K575" s="9"/>
      <c r="L575" s="11" t="s">
        <v>0</v>
      </c>
      <c r="M575" s="252">
        <v>1000</v>
      </c>
      <c r="N575" s="21">
        <v>1.5</v>
      </c>
      <c r="O575" s="21">
        <v>0.3</v>
      </c>
      <c r="Q575" s="11" t="s">
        <v>4167</v>
      </c>
      <c r="R575" s="11"/>
      <c r="T575" s="21">
        <f>IF(Q575='Menu tendina'!A$5,0,IF(Q575='Menu tendina'!A$4,'5. Telecom euro'!O575/2,IF(Q575='Menu tendina'!A$3,'5. Telecom euro'!O575,IF(Q575='Menu tendina'!A$2,'5. Telecom euro'!N575,0))))</f>
        <v>1.5</v>
      </c>
    </row>
    <row r="576" spans="1:20" x14ac:dyDescent="0.25">
      <c r="A576" s="9" t="s">
        <v>7621</v>
      </c>
      <c r="B576" s="9" t="s">
        <v>4984</v>
      </c>
      <c r="C576" s="11">
        <v>2069</v>
      </c>
      <c r="D576" s="11" t="s">
        <v>5543</v>
      </c>
      <c r="E576" s="11">
        <v>1514</v>
      </c>
      <c r="F576" s="25">
        <v>5</v>
      </c>
      <c r="G576" s="14" t="s">
        <v>2952</v>
      </c>
      <c r="H576" s="161">
        <f t="shared" si="8"/>
        <v>39082</v>
      </c>
      <c r="I576" s="9" t="s">
        <v>3061</v>
      </c>
      <c r="J576" s="9"/>
      <c r="K576" s="9"/>
      <c r="L576" s="11" t="s">
        <v>0</v>
      </c>
      <c r="M576" s="252">
        <v>100</v>
      </c>
      <c r="N576" s="21">
        <v>3.5</v>
      </c>
      <c r="O576" s="21">
        <v>0.9</v>
      </c>
      <c r="Q576" s="11" t="s">
        <v>4167</v>
      </c>
      <c r="R576" s="11"/>
      <c r="T576" s="21">
        <f>IF(Q576='Menu tendina'!A$5,0,IF(Q576='Menu tendina'!A$4,'5. Telecom euro'!O576/2,IF(Q576='Menu tendina'!A$3,'5. Telecom euro'!O576,IF(Q576='Menu tendina'!A$2,'5. Telecom euro'!N576,0))))</f>
        <v>3.5</v>
      </c>
    </row>
    <row r="577" spans="1:20" x14ac:dyDescent="0.25">
      <c r="A577" s="9" t="s">
        <v>7621</v>
      </c>
      <c r="B577" s="9" t="s">
        <v>4984</v>
      </c>
      <c r="C577" s="11">
        <v>2070</v>
      </c>
      <c r="D577" s="11" t="s">
        <v>5542</v>
      </c>
      <c r="E577" s="11">
        <v>1513</v>
      </c>
      <c r="F577" s="25">
        <v>5</v>
      </c>
      <c r="G577" s="14" t="s">
        <v>2952</v>
      </c>
      <c r="H577" s="161">
        <f t="shared" si="8"/>
        <v>39082</v>
      </c>
      <c r="I577" s="9" t="s">
        <v>3062</v>
      </c>
      <c r="J577" s="9"/>
      <c r="K577" s="9"/>
      <c r="L577" s="11" t="s">
        <v>0</v>
      </c>
      <c r="M577" s="252">
        <v>100</v>
      </c>
      <c r="N577" s="21">
        <v>3</v>
      </c>
      <c r="O577" s="21">
        <v>0.9</v>
      </c>
      <c r="Q577" s="11" t="s">
        <v>4167</v>
      </c>
      <c r="R577" s="11"/>
      <c r="T577" s="21">
        <f>IF(Q577='Menu tendina'!A$5,0,IF(Q577='Menu tendina'!A$4,'5. Telecom euro'!O577/2,IF(Q577='Menu tendina'!A$3,'5. Telecom euro'!O577,IF(Q577='Menu tendina'!A$2,'5. Telecom euro'!N577,0))))</f>
        <v>3</v>
      </c>
    </row>
    <row r="578" spans="1:20" x14ac:dyDescent="0.25">
      <c r="A578" s="9" t="s">
        <v>7621</v>
      </c>
      <c r="B578" s="9" t="s">
        <v>4984</v>
      </c>
      <c r="C578" s="11">
        <v>2071</v>
      </c>
      <c r="D578" s="11" t="s">
        <v>5553</v>
      </c>
      <c r="E578" s="11">
        <v>1731</v>
      </c>
      <c r="F578" s="25">
        <v>1</v>
      </c>
      <c r="G578" s="14" t="s">
        <v>3031</v>
      </c>
      <c r="H578" s="161">
        <f t="shared" si="8"/>
        <v>39263</v>
      </c>
      <c r="I578" s="9" t="s">
        <v>3063</v>
      </c>
      <c r="J578" s="9"/>
      <c r="K578" s="9"/>
      <c r="L578" s="11" t="s">
        <v>0</v>
      </c>
      <c r="M578" s="252">
        <v>20</v>
      </c>
      <c r="N578" s="21">
        <v>2.5</v>
      </c>
      <c r="O578" s="21">
        <v>1.8</v>
      </c>
      <c r="Q578" s="11" t="s">
        <v>4167</v>
      </c>
      <c r="R578" s="11"/>
      <c r="T578" s="21">
        <f>IF(Q578='Menu tendina'!A$5,0,IF(Q578='Menu tendina'!A$4,'5. Telecom euro'!O578/2,IF(Q578='Menu tendina'!A$3,'5. Telecom euro'!O578,IF(Q578='Menu tendina'!A$2,'5. Telecom euro'!N578,0))))</f>
        <v>2.5</v>
      </c>
    </row>
    <row r="579" spans="1:20" x14ac:dyDescent="0.25">
      <c r="A579" s="9" t="s">
        <v>7621</v>
      </c>
      <c r="B579" s="9" t="s">
        <v>4984</v>
      </c>
      <c r="C579" s="11">
        <v>2072</v>
      </c>
      <c r="D579" s="11" t="s">
        <v>5527</v>
      </c>
      <c r="E579" s="11">
        <v>1194</v>
      </c>
      <c r="F579" s="25">
        <v>3</v>
      </c>
      <c r="G579" s="14" t="s">
        <v>3031</v>
      </c>
      <c r="H579" s="161">
        <f t="shared" ref="H579:H642" si="9">DATE(2000+RIGHT(G579,2),MID(G579,4,2),LEFT(G579,2))</f>
        <v>39263</v>
      </c>
      <c r="I579" s="9" t="s">
        <v>3064</v>
      </c>
      <c r="J579" s="9"/>
      <c r="K579" s="9"/>
      <c r="L579" s="11" t="s">
        <v>0</v>
      </c>
      <c r="M579" s="252">
        <v>20</v>
      </c>
      <c r="N579" s="21">
        <v>2.5</v>
      </c>
      <c r="O579" s="21">
        <v>1.8</v>
      </c>
      <c r="Q579" s="11" t="s">
        <v>4167</v>
      </c>
      <c r="R579" s="11"/>
      <c r="T579" s="21">
        <f>IF(Q579='Menu tendina'!A$5,0,IF(Q579='Menu tendina'!A$4,'5. Telecom euro'!O579/2,IF(Q579='Menu tendina'!A$3,'5. Telecom euro'!O579,IF(Q579='Menu tendina'!A$2,'5. Telecom euro'!N579,0))))</f>
        <v>2.5</v>
      </c>
    </row>
    <row r="580" spans="1:20" x14ac:dyDescent="0.25">
      <c r="A580" s="9" t="s">
        <v>7621</v>
      </c>
      <c r="B580" s="9" t="s">
        <v>4984</v>
      </c>
      <c r="C580" s="11">
        <v>2073</v>
      </c>
      <c r="D580" s="11" t="s">
        <v>5529</v>
      </c>
      <c r="E580" s="11">
        <v>1195</v>
      </c>
      <c r="F580" s="25">
        <v>3</v>
      </c>
      <c r="G580" s="14" t="s">
        <v>3031</v>
      </c>
      <c r="H580" s="161">
        <f t="shared" si="9"/>
        <v>39263</v>
      </c>
      <c r="I580" s="9" t="s">
        <v>3065</v>
      </c>
      <c r="J580" s="9"/>
      <c r="K580" s="9"/>
      <c r="L580" s="11" t="s">
        <v>0</v>
      </c>
      <c r="M580" s="252">
        <v>20</v>
      </c>
      <c r="N580" s="21">
        <v>2.5</v>
      </c>
      <c r="O580" s="21">
        <v>1.8</v>
      </c>
      <c r="Q580" s="11" t="s">
        <v>4167</v>
      </c>
      <c r="R580" s="11"/>
      <c r="T580" s="21">
        <f>IF(Q580='Menu tendina'!A$5,0,IF(Q580='Menu tendina'!A$4,'5. Telecom euro'!O580/2,IF(Q580='Menu tendina'!A$3,'5. Telecom euro'!O580,IF(Q580='Menu tendina'!A$2,'5. Telecom euro'!N580,0))))</f>
        <v>2.5</v>
      </c>
    </row>
    <row r="581" spans="1:20" x14ac:dyDescent="0.25">
      <c r="A581" s="9" t="s">
        <v>7621</v>
      </c>
      <c r="B581" s="9" t="s">
        <v>4984</v>
      </c>
      <c r="C581" s="11">
        <v>2074</v>
      </c>
      <c r="D581" s="11" t="s">
        <v>5528</v>
      </c>
      <c r="E581" s="11">
        <v>1196</v>
      </c>
      <c r="F581" s="25">
        <v>3</v>
      </c>
      <c r="G581" s="14" t="s">
        <v>3031</v>
      </c>
      <c r="H581" s="161">
        <f t="shared" si="9"/>
        <v>39263</v>
      </c>
      <c r="I581" s="9" t="s">
        <v>3066</v>
      </c>
      <c r="J581" s="9"/>
      <c r="K581" s="9"/>
      <c r="L581" s="11" t="s">
        <v>0</v>
      </c>
      <c r="M581" s="252">
        <v>20</v>
      </c>
      <c r="N581" s="21">
        <v>2.5</v>
      </c>
      <c r="O581" s="21">
        <v>1.8</v>
      </c>
      <c r="Q581" s="11" t="s">
        <v>4167</v>
      </c>
      <c r="R581" s="11"/>
      <c r="T581" s="21">
        <f>IF(Q581='Menu tendina'!A$5,0,IF(Q581='Menu tendina'!A$4,'5. Telecom euro'!O581/2,IF(Q581='Menu tendina'!A$3,'5. Telecom euro'!O581,IF(Q581='Menu tendina'!A$2,'5. Telecom euro'!N581,0))))</f>
        <v>2.5</v>
      </c>
    </row>
    <row r="582" spans="1:20" x14ac:dyDescent="0.25">
      <c r="A582" s="9" t="s">
        <v>7621</v>
      </c>
      <c r="B582" s="9" t="s">
        <v>4984</v>
      </c>
      <c r="C582" s="11">
        <v>2075</v>
      </c>
      <c r="D582" s="11" t="s">
        <v>5546</v>
      </c>
      <c r="E582" s="11">
        <v>1739</v>
      </c>
      <c r="F582" s="25">
        <v>5</v>
      </c>
      <c r="G582" s="14" t="s">
        <v>3031</v>
      </c>
      <c r="H582" s="161">
        <f t="shared" si="9"/>
        <v>39263</v>
      </c>
      <c r="I582" s="9" t="s">
        <v>3067</v>
      </c>
      <c r="J582" s="9"/>
      <c r="K582" s="9"/>
      <c r="L582" s="11" t="s">
        <v>0</v>
      </c>
      <c r="M582" s="252">
        <v>50</v>
      </c>
      <c r="N582" s="21">
        <v>2</v>
      </c>
      <c r="O582" s="21">
        <v>1.5</v>
      </c>
      <c r="Q582" s="11" t="s">
        <v>4167</v>
      </c>
      <c r="R582" s="11"/>
      <c r="T582" s="21">
        <f>IF(Q582='Menu tendina'!A$5,0,IF(Q582='Menu tendina'!A$4,'5. Telecom euro'!O582/2,IF(Q582='Menu tendina'!A$3,'5. Telecom euro'!O582,IF(Q582='Menu tendina'!A$2,'5. Telecom euro'!N582,0))))</f>
        <v>2</v>
      </c>
    </row>
    <row r="583" spans="1:20" x14ac:dyDescent="0.25">
      <c r="A583" s="9" t="s">
        <v>7621</v>
      </c>
      <c r="B583" s="9" t="s">
        <v>4984</v>
      </c>
      <c r="C583" s="11">
        <v>2076</v>
      </c>
      <c r="D583" s="11" t="s">
        <v>5547</v>
      </c>
      <c r="E583" s="11">
        <v>1740</v>
      </c>
      <c r="F583" s="25">
        <v>5</v>
      </c>
      <c r="G583" s="14" t="s">
        <v>3031</v>
      </c>
      <c r="H583" s="161">
        <f t="shared" si="9"/>
        <v>39263</v>
      </c>
      <c r="I583" s="9" t="s">
        <v>3068</v>
      </c>
      <c r="J583" s="9"/>
      <c r="K583" s="9"/>
      <c r="L583" s="11" t="s">
        <v>0</v>
      </c>
      <c r="M583" s="252">
        <v>50</v>
      </c>
      <c r="N583" s="21">
        <v>2</v>
      </c>
      <c r="O583" s="21">
        <v>1.5</v>
      </c>
      <c r="Q583" s="11" t="s">
        <v>4167</v>
      </c>
      <c r="R583" s="11"/>
      <c r="T583" s="21">
        <f>IF(Q583='Menu tendina'!A$5,0,IF(Q583='Menu tendina'!A$4,'5. Telecom euro'!O583/2,IF(Q583='Menu tendina'!A$3,'5. Telecom euro'!O583,IF(Q583='Menu tendina'!A$2,'5. Telecom euro'!N583,0))))</f>
        <v>2</v>
      </c>
    </row>
    <row r="584" spans="1:20" x14ac:dyDescent="0.25">
      <c r="A584" s="9" t="s">
        <v>7621</v>
      </c>
      <c r="B584" s="9" t="s">
        <v>4984</v>
      </c>
      <c r="C584" s="11">
        <v>2077</v>
      </c>
      <c r="D584" s="11" t="s">
        <v>5555</v>
      </c>
      <c r="E584" s="11">
        <v>1650</v>
      </c>
      <c r="F584" s="25">
        <v>1</v>
      </c>
      <c r="G584" s="14" t="s">
        <v>3031</v>
      </c>
      <c r="H584" s="161">
        <f t="shared" si="9"/>
        <v>39263</v>
      </c>
      <c r="I584" s="9" t="s">
        <v>3069</v>
      </c>
      <c r="J584" s="9"/>
      <c r="K584" s="9"/>
      <c r="L584" s="11" t="s">
        <v>0</v>
      </c>
      <c r="M584" s="252">
        <v>20</v>
      </c>
      <c r="N584" s="21">
        <v>2.5</v>
      </c>
      <c r="O584" s="21">
        <v>1.8</v>
      </c>
      <c r="Q584" s="11" t="s">
        <v>4167</v>
      </c>
      <c r="R584" s="11"/>
      <c r="T584" s="21">
        <f>IF(Q584='Menu tendina'!A$5,0,IF(Q584='Menu tendina'!A$4,'5. Telecom euro'!O584/2,IF(Q584='Menu tendina'!A$3,'5. Telecom euro'!O584,IF(Q584='Menu tendina'!A$2,'5. Telecom euro'!N584,0))))</f>
        <v>2.5</v>
      </c>
    </row>
    <row r="585" spans="1:20" x14ac:dyDescent="0.25">
      <c r="A585" s="9" t="s">
        <v>7621</v>
      </c>
      <c r="B585" s="9" t="s">
        <v>4984</v>
      </c>
      <c r="C585" s="11">
        <v>2078</v>
      </c>
      <c r="D585" s="11" t="s">
        <v>5556</v>
      </c>
      <c r="E585" s="11">
        <v>1651</v>
      </c>
      <c r="F585" s="25">
        <v>1</v>
      </c>
      <c r="G585" s="14" t="s">
        <v>3031</v>
      </c>
      <c r="H585" s="161">
        <f t="shared" si="9"/>
        <v>39263</v>
      </c>
      <c r="I585" s="9" t="s">
        <v>3070</v>
      </c>
      <c r="J585" s="9"/>
      <c r="K585" s="9"/>
      <c r="L585" s="11" t="s">
        <v>0</v>
      </c>
      <c r="M585" s="252">
        <v>20</v>
      </c>
      <c r="N585" s="21">
        <v>2.5</v>
      </c>
      <c r="O585" s="21">
        <v>1.8</v>
      </c>
      <c r="Q585" s="11" t="s">
        <v>4167</v>
      </c>
      <c r="R585" s="11"/>
      <c r="T585" s="21">
        <f>IF(Q585='Menu tendina'!A$5,0,IF(Q585='Menu tendina'!A$4,'5. Telecom euro'!O585/2,IF(Q585='Menu tendina'!A$3,'5. Telecom euro'!O585,IF(Q585='Menu tendina'!A$2,'5. Telecom euro'!N585,0))))</f>
        <v>2.5</v>
      </c>
    </row>
    <row r="586" spans="1:20" x14ac:dyDescent="0.25">
      <c r="A586" s="9" t="s">
        <v>7621</v>
      </c>
      <c r="B586" s="9" t="s">
        <v>4984</v>
      </c>
      <c r="C586" s="11">
        <v>2079</v>
      </c>
      <c r="D586" s="11" t="s">
        <v>5558</v>
      </c>
      <c r="E586" s="11">
        <v>1653</v>
      </c>
      <c r="F586" s="25">
        <v>3</v>
      </c>
      <c r="G586" s="14" t="s">
        <v>3031</v>
      </c>
      <c r="H586" s="161">
        <f t="shared" si="9"/>
        <v>39263</v>
      </c>
      <c r="I586" s="9" t="s">
        <v>3071</v>
      </c>
      <c r="J586" s="9"/>
      <c r="K586" s="9"/>
      <c r="L586" s="11" t="s">
        <v>0</v>
      </c>
      <c r="M586" s="252">
        <v>20</v>
      </c>
      <c r="N586" s="21">
        <v>3</v>
      </c>
      <c r="O586" s="21">
        <v>2</v>
      </c>
      <c r="Q586" s="11" t="s">
        <v>4167</v>
      </c>
      <c r="R586" s="11"/>
      <c r="T586" s="21">
        <f>IF(Q586='Menu tendina'!A$5,0,IF(Q586='Menu tendina'!A$4,'5. Telecom euro'!O586/2,IF(Q586='Menu tendina'!A$3,'5. Telecom euro'!O586,IF(Q586='Menu tendina'!A$2,'5. Telecom euro'!N586,0))))</f>
        <v>3</v>
      </c>
    </row>
    <row r="587" spans="1:20" x14ac:dyDescent="0.25">
      <c r="A587" s="9" t="s">
        <v>7621</v>
      </c>
      <c r="B587" s="9" t="s">
        <v>4984</v>
      </c>
      <c r="C587" s="11">
        <v>2080</v>
      </c>
      <c r="D587" s="11" t="s">
        <v>5557</v>
      </c>
      <c r="E587" s="11">
        <v>1652</v>
      </c>
      <c r="F587" s="25">
        <v>5</v>
      </c>
      <c r="G587" s="14" t="s">
        <v>3031</v>
      </c>
      <c r="H587" s="161">
        <f t="shared" si="9"/>
        <v>39263</v>
      </c>
      <c r="I587" s="9" t="s">
        <v>3072</v>
      </c>
      <c r="J587" s="9"/>
      <c r="K587" s="9"/>
      <c r="L587" s="11" t="s">
        <v>0</v>
      </c>
      <c r="M587" s="252">
        <v>20</v>
      </c>
      <c r="N587" s="21">
        <v>4</v>
      </c>
      <c r="O587" s="21">
        <v>2.5</v>
      </c>
      <c r="Q587" s="11" t="s">
        <v>4167</v>
      </c>
      <c r="R587" s="11"/>
      <c r="T587" s="21">
        <f>IF(Q587='Menu tendina'!A$5,0,IF(Q587='Menu tendina'!A$4,'5. Telecom euro'!O587/2,IF(Q587='Menu tendina'!A$3,'5. Telecom euro'!O587,IF(Q587='Menu tendina'!A$2,'5. Telecom euro'!N587,0))))</f>
        <v>4</v>
      </c>
    </row>
    <row r="588" spans="1:20" x14ac:dyDescent="0.25">
      <c r="A588" s="9" t="s">
        <v>7621</v>
      </c>
      <c r="B588" s="9" t="s">
        <v>4984</v>
      </c>
      <c r="C588" s="11">
        <v>2081</v>
      </c>
      <c r="D588" s="11" t="s">
        <v>5586</v>
      </c>
      <c r="E588" s="11">
        <v>1741</v>
      </c>
      <c r="F588" s="25">
        <v>3</v>
      </c>
      <c r="G588" s="14" t="s">
        <v>3031</v>
      </c>
      <c r="H588" s="161">
        <f t="shared" si="9"/>
        <v>39263</v>
      </c>
      <c r="I588" s="9" t="s">
        <v>3073</v>
      </c>
      <c r="J588" s="9"/>
      <c r="K588" s="9"/>
      <c r="L588" s="11" t="s">
        <v>0</v>
      </c>
      <c r="M588" s="252">
        <v>20</v>
      </c>
      <c r="N588" s="21">
        <v>2.2999999999999998</v>
      </c>
      <c r="O588" s="21">
        <v>1.8</v>
      </c>
      <c r="Q588" s="11" t="s">
        <v>4167</v>
      </c>
      <c r="R588" s="11"/>
      <c r="T588" s="21">
        <f>IF(Q588='Menu tendina'!A$5,0,IF(Q588='Menu tendina'!A$4,'5. Telecom euro'!O588/2,IF(Q588='Menu tendina'!A$3,'5. Telecom euro'!O588,IF(Q588='Menu tendina'!A$2,'5. Telecom euro'!N588,0))))</f>
        <v>2.2999999999999998</v>
      </c>
    </row>
    <row r="589" spans="1:20" x14ac:dyDescent="0.25">
      <c r="A589" s="9" t="s">
        <v>7621</v>
      </c>
      <c r="B589" s="9" t="s">
        <v>4984</v>
      </c>
      <c r="C589" s="11">
        <v>2082</v>
      </c>
      <c r="D589" s="11" t="s">
        <v>5562</v>
      </c>
      <c r="E589" s="11">
        <v>1702</v>
      </c>
      <c r="F589" s="25">
        <v>5</v>
      </c>
      <c r="G589" s="14" t="s">
        <v>2952</v>
      </c>
      <c r="H589" s="161">
        <f t="shared" si="9"/>
        <v>39082</v>
      </c>
      <c r="I589" s="9" t="s">
        <v>3074</v>
      </c>
      <c r="J589" s="9"/>
      <c r="K589" s="9"/>
      <c r="L589" s="11" t="s">
        <v>0</v>
      </c>
      <c r="M589" s="252">
        <v>112</v>
      </c>
      <c r="N589" s="21">
        <v>1.8</v>
      </c>
      <c r="O589" s="21">
        <v>0.9</v>
      </c>
      <c r="Q589" s="11" t="s">
        <v>4167</v>
      </c>
      <c r="R589" s="11"/>
      <c r="T589" s="21">
        <f>IF(Q589='Menu tendina'!A$5,0,IF(Q589='Menu tendina'!A$4,'5. Telecom euro'!O589/2,IF(Q589='Menu tendina'!A$3,'5. Telecom euro'!O589,IF(Q589='Menu tendina'!A$2,'5. Telecom euro'!N589,0))))</f>
        <v>1.8</v>
      </c>
    </row>
    <row r="590" spans="1:20" x14ac:dyDescent="0.25">
      <c r="A590" s="9" t="s">
        <v>7621</v>
      </c>
      <c r="B590" s="9" t="s">
        <v>4984</v>
      </c>
      <c r="C590" s="11">
        <v>2083</v>
      </c>
      <c r="D590" s="11" t="s">
        <v>5560</v>
      </c>
      <c r="E590" s="11">
        <v>1704</v>
      </c>
      <c r="F590" s="25">
        <v>5</v>
      </c>
      <c r="G590" s="14" t="s">
        <v>2952</v>
      </c>
      <c r="H590" s="161">
        <f t="shared" si="9"/>
        <v>39082</v>
      </c>
      <c r="I590" s="9" t="s">
        <v>3075</v>
      </c>
      <c r="J590" s="9"/>
      <c r="K590" s="9"/>
      <c r="L590" s="11" t="s">
        <v>0</v>
      </c>
      <c r="M590" s="252">
        <v>112</v>
      </c>
      <c r="N590" s="21">
        <v>1.8</v>
      </c>
      <c r="O590" s="21">
        <v>0.9</v>
      </c>
      <c r="Q590" s="11" t="s">
        <v>4167</v>
      </c>
      <c r="R590" s="11"/>
      <c r="T590" s="21">
        <f>IF(Q590='Menu tendina'!A$5,0,IF(Q590='Menu tendina'!A$4,'5. Telecom euro'!O590/2,IF(Q590='Menu tendina'!A$3,'5. Telecom euro'!O590,IF(Q590='Menu tendina'!A$2,'5. Telecom euro'!N590,0))))</f>
        <v>1.8</v>
      </c>
    </row>
    <row r="591" spans="1:20" x14ac:dyDescent="0.25">
      <c r="A591" s="9" t="s">
        <v>7621</v>
      </c>
      <c r="B591" s="9" t="s">
        <v>4984</v>
      </c>
      <c r="C591" s="11">
        <v>2084</v>
      </c>
      <c r="D591" s="11" t="s">
        <v>5561</v>
      </c>
      <c r="E591" s="11">
        <v>1705</v>
      </c>
      <c r="F591" s="25">
        <v>5</v>
      </c>
      <c r="G591" s="14" t="s">
        <v>2952</v>
      </c>
      <c r="H591" s="161">
        <f t="shared" si="9"/>
        <v>39082</v>
      </c>
      <c r="I591" s="9" t="s">
        <v>3076</v>
      </c>
      <c r="J591" s="9"/>
      <c r="K591" s="9"/>
      <c r="L591" s="11" t="s">
        <v>0</v>
      </c>
      <c r="M591" s="252">
        <v>112</v>
      </c>
      <c r="N591" s="21">
        <v>1.8</v>
      </c>
      <c r="O591" s="21">
        <v>0.9</v>
      </c>
      <c r="Q591" s="11" t="s">
        <v>4167</v>
      </c>
      <c r="R591" s="11"/>
      <c r="T591" s="21">
        <f>IF(Q591='Menu tendina'!A$5,0,IF(Q591='Menu tendina'!A$4,'5. Telecom euro'!O591/2,IF(Q591='Menu tendina'!A$3,'5. Telecom euro'!O591,IF(Q591='Menu tendina'!A$2,'5. Telecom euro'!N591,0))))</f>
        <v>1.8</v>
      </c>
    </row>
    <row r="592" spans="1:20" x14ac:dyDescent="0.25">
      <c r="A592" s="9" t="s">
        <v>7621</v>
      </c>
      <c r="B592" s="9" t="s">
        <v>4984</v>
      </c>
      <c r="C592" s="11">
        <v>2085</v>
      </c>
      <c r="D592" s="11" t="s">
        <v>5559</v>
      </c>
      <c r="E592" s="11">
        <v>1703</v>
      </c>
      <c r="F592" s="25">
        <v>3</v>
      </c>
      <c r="G592" s="14" t="s">
        <v>2952</v>
      </c>
      <c r="H592" s="161">
        <f t="shared" si="9"/>
        <v>39082</v>
      </c>
      <c r="I592" s="9" t="s">
        <v>3077</v>
      </c>
      <c r="J592" s="9"/>
      <c r="K592" s="9"/>
      <c r="L592" s="11" t="s">
        <v>0</v>
      </c>
      <c r="M592" s="252">
        <v>1000</v>
      </c>
      <c r="N592" s="21">
        <v>1.6</v>
      </c>
      <c r="O592" s="21">
        <v>0.3</v>
      </c>
      <c r="Q592" s="11" t="s">
        <v>4167</v>
      </c>
      <c r="R592" s="11"/>
      <c r="T592" s="21">
        <f>IF(Q592='Menu tendina'!A$5,0,IF(Q592='Menu tendina'!A$4,'5. Telecom euro'!O592/2,IF(Q592='Menu tendina'!A$3,'5. Telecom euro'!O592,IF(Q592='Menu tendina'!A$2,'5. Telecom euro'!N592,0))))</f>
        <v>1.6</v>
      </c>
    </row>
    <row r="593" spans="1:20" x14ac:dyDescent="0.25">
      <c r="A593" s="9" t="s">
        <v>7621</v>
      </c>
      <c r="B593" s="9" t="s">
        <v>4984</v>
      </c>
      <c r="C593" s="11">
        <v>2086</v>
      </c>
      <c r="D593" s="11" t="s">
        <v>5549</v>
      </c>
      <c r="E593" s="11">
        <v>1742</v>
      </c>
      <c r="F593" s="25">
        <v>1</v>
      </c>
      <c r="G593" s="14" t="s">
        <v>3031</v>
      </c>
      <c r="H593" s="161">
        <f t="shared" si="9"/>
        <v>39263</v>
      </c>
      <c r="I593" s="9" t="s">
        <v>3078</v>
      </c>
      <c r="J593" s="9"/>
      <c r="K593" s="9"/>
      <c r="L593" s="11" t="s">
        <v>0</v>
      </c>
      <c r="M593" s="252">
        <v>20</v>
      </c>
      <c r="N593" s="21">
        <v>3</v>
      </c>
      <c r="O593" s="21">
        <v>2</v>
      </c>
      <c r="Q593" s="11" t="s">
        <v>4167</v>
      </c>
      <c r="R593" s="11"/>
      <c r="T593" s="21">
        <f>IF(Q593='Menu tendina'!A$5,0,IF(Q593='Menu tendina'!A$4,'5. Telecom euro'!O593/2,IF(Q593='Menu tendina'!A$3,'5. Telecom euro'!O593,IF(Q593='Menu tendina'!A$2,'5. Telecom euro'!N593,0))))</f>
        <v>3</v>
      </c>
    </row>
    <row r="594" spans="1:20" x14ac:dyDescent="0.25">
      <c r="A594" s="9" t="s">
        <v>7621</v>
      </c>
      <c r="B594" s="9" t="s">
        <v>4984</v>
      </c>
      <c r="C594" s="11">
        <v>2087</v>
      </c>
      <c r="D594" s="11" t="s">
        <v>5550</v>
      </c>
      <c r="E594" s="11">
        <v>1743</v>
      </c>
      <c r="F594" s="25">
        <v>3</v>
      </c>
      <c r="G594" s="14" t="s">
        <v>3031</v>
      </c>
      <c r="H594" s="161">
        <f t="shared" si="9"/>
        <v>39263</v>
      </c>
      <c r="I594" s="9" t="s">
        <v>3079</v>
      </c>
      <c r="J594" s="9"/>
      <c r="K594" s="9"/>
      <c r="L594" s="11" t="s">
        <v>0</v>
      </c>
      <c r="M594" s="252">
        <v>20</v>
      </c>
      <c r="N594" s="21">
        <v>3</v>
      </c>
      <c r="O594" s="21">
        <v>2</v>
      </c>
      <c r="Q594" s="11" t="s">
        <v>4167</v>
      </c>
      <c r="R594" s="11"/>
      <c r="T594" s="21">
        <f>IF(Q594='Menu tendina'!A$5,0,IF(Q594='Menu tendina'!A$4,'5. Telecom euro'!O594/2,IF(Q594='Menu tendina'!A$3,'5. Telecom euro'!O594,IF(Q594='Menu tendina'!A$2,'5. Telecom euro'!N594,0))))</f>
        <v>3</v>
      </c>
    </row>
    <row r="595" spans="1:20" x14ac:dyDescent="0.25">
      <c r="A595" s="9" t="s">
        <v>7621</v>
      </c>
      <c r="B595" s="9" t="s">
        <v>4984</v>
      </c>
      <c r="C595" s="11">
        <v>2088</v>
      </c>
      <c r="D595" s="11" t="s">
        <v>5551</v>
      </c>
      <c r="E595" s="11">
        <v>1744</v>
      </c>
      <c r="F595" s="25">
        <v>3</v>
      </c>
      <c r="G595" s="14" t="s">
        <v>3031</v>
      </c>
      <c r="H595" s="161">
        <f t="shared" si="9"/>
        <v>39263</v>
      </c>
      <c r="I595" s="9" t="s">
        <v>3080</v>
      </c>
      <c r="J595" s="9"/>
      <c r="K595" s="9"/>
      <c r="L595" s="11" t="s">
        <v>0</v>
      </c>
      <c r="M595" s="252">
        <v>20</v>
      </c>
      <c r="N595" s="21">
        <v>3</v>
      </c>
      <c r="O595" s="21">
        <v>2</v>
      </c>
      <c r="Q595" s="11" t="s">
        <v>4167</v>
      </c>
      <c r="R595" s="11"/>
      <c r="T595" s="21">
        <f>IF(Q595='Menu tendina'!A$5,0,IF(Q595='Menu tendina'!A$4,'5. Telecom euro'!O595/2,IF(Q595='Menu tendina'!A$3,'5. Telecom euro'!O595,IF(Q595='Menu tendina'!A$2,'5. Telecom euro'!N595,0))))</f>
        <v>3</v>
      </c>
    </row>
    <row r="596" spans="1:20" x14ac:dyDescent="0.25">
      <c r="A596" s="9" t="s">
        <v>7621</v>
      </c>
      <c r="B596" s="9" t="s">
        <v>4984</v>
      </c>
      <c r="C596" s="11">
        <v>2089</v>
      </c>
      <c r="D596" s="11" t="s">
        <v>5536</v>
      </c>
      <c r="E596" s="11">
        <v>1677</v>
      </c>
      <c r="F596" s="25">
        <v>5</v>
      </c>
      <c r="G596" s="14" t="s">
        <v>2952</v>
      </c>
      <c r="H596" s="161">
        <f t="shared" si="9"/>
        <v>39082</v>
      </c>
      <c r="I596" s="9" t="s">
        <v>3081</v>
      </c>
      <c r="J596" s="9"/>
      <c r="K596" s="9"/>
      <c r="L596" s="11" t="s">
        <v>0</v>
      </c>
      <c r="M596" s="252">
        <v>300</v>
      </c>
      <c r="N596" s="21">
        <v>1.8</v>
      </c>
      <c r="O596" s="21">
        <v>0.6</v>
      </c>
      <c r="Q596" s="11" t="s">
        <v>4167</v>
      </c>
      <c r="R596" s="11"/>
      <c r="T596" s="21">
        <f>IF(Q596='Menu tendina'!A$5,0,IF(Q596='Menu tendina'!A$4,'5. Telecom euro'!O596/2,IF(Q596='Menu tendina'!A$3,'5. Telecom euro'!O596,IF(Q596='Menu tendina'!A$2,'5. Telecom euro'!N596,0))))</f>
        <v>1.8</v>
      </c>
    </row>
    <row r="597" spans="1:20" x14ac:dyDescent="0.25">
      <c r="A597" s="9" t="s">
        <v>7621</v>
      </c>
      <c r="B597" s="9" t="s">
        <v>4984</v>
      </c>
      <c r="C597" s="11">
        <v>2090</v>
      </c>
      <c r="D597" s="11" t="s">
        <v>5544</v>
      </c>
      <c r="E597" s="11">
        <v>1644</v>
      </c>
      <c r="F597" s="25">
        <v>5</v>
      </c>
      <c r="G597" s="14" t="s">
        <v>2874</v>
      </c>
      <c r="H597" s="161">
        <f t="shared" si="9"/>
        <v>38898</v>
      </c>
      <c r="I597" s="9" t="s">
        <v>3082</v>
      </c>
      <c r="J597" s="9"/>
      <c r="K597" s="9"/>
      <c r="L597" s="11" t="s">
        <v>0</v>
      </c>
      <c r="M597" s="252">
        <v>512</v>
      </c>
      <c r="N597" s="21">
        <v>1.5</v>
      </c>
      <c r="O597" s="21">
        <v>0.4</v>
      </c>
      <c r="Q597" s="11" t="s">
        <v>4167</v>
      </c>
      <c r="R597" s="11"/>
      <c r="T597" s="21">
        <f>IF(Q597='Menu tendina'!A$5,0,IF(Q597='Menu tendina'!A$4,'5. Telecom euro'!O597/2,IF(Q597='Menu tendina'!A$3,'5. Telecom euro'!O597,IF(Q597='Menu tendina'!A$2,'5. Telecom euro'!N597,0))))</f>
        <v>1.5</v>
      </c>
    </row>
    <row r="598" spans="1:20" x14ac:dyDescent="0.25">
      <c r="A598" s="9" t="s">
        <v>7621</v>
      </c>
      <c r="B598" s="9" t="s">
        <v>4984</v>
      </c>
      <c r="C598" s="11">
        <v>2091</v>
      </c>
      <c r="D598" s="11" t="s">
        <v>5545</v>
      </c>
      <c r="E598" s="11">
        <v>1645</v>
      </c>
      <c r="F598" s="25">
        <v>5</v>
      </c>
      <c r="G598" s="14" t="s">
        <v>2952</v>
      </c>
      <c r="H598" s="161">
        <f t="shared" si="9"/>
        <v>39082</v>
      </c>
      <c r="I598" s="9" t="s">
        <v>3084</v>
      </c>
      <c r="J598" s="9"/>
      <c r="K598" s="9"/>
      <c r="L598" s="11" t="s">
        <v>0</v>
      </c>
      <c r="M598" s="252">
        <v>512</v>
      </c>
      <c r="N598" s="21">
        <v>1.5</v>
      </c>
      <c r="O598" s="21">
        <v>0.4</v>
      </c>
      <c r="Q598" s="11" t="s">
        <v>4167</v>
      </c>
      <c r="R598" s="11"/>
      <c r="T598" s="21">
        <f>IF(Q598='Menu tendina'!A$5,0,IF(Q598='Menu tendina'!A$4,'5. Telecom euro'!O598/2,IF(Q598='Menu tendina'!A$3,'5. Telecom euro'!O598,IF(Q598='Menu tendina'!A$2,'5. Telecom euro'!N598,0))))</f>
        <v>1.5</v>
      </c>
    </row>
    <row r="599" spans="1:20" x14ac:dyDescent="0.25">
      <c r="A599" s="9" t="s">
        <v>7621</v>
      </c>
      <c r="B599" s="9" t="s">
        <v>4984</v>
      </c>
      <c r="C599" s="11">
        <v>2092</v>
      </c>
      <c r="D599" s="11" t="s">
        <v>5597</v>
      </c>
      <c r="E599" s="11">
        <v>1759</v>
      </c>
      <c r="F599" s="25">
        <v>3</v>
      </c>
      <c r="G599" s="14" t="s">
        <v>3058</v>
      </c>
      <c r="H599" s="161">
        <f t="shared" si="9"/>
        <v>39447</v>
      </c>
      <c r="I599" s="9" t="s">
        <v>3085</v>
      </c>
      <c r="J599" s="9"/>
      <c r="K599" s="9"/>
      <c r="L599" s="11" t="s">
        <v>0</v>
      </c>
      <c r="M599" s="252">
        <v>20</v>
      </c>
      <c r="N599" s="21">
        <v>3</v>
      </c>
      <c r="O599" s="21">
        <v>2</v>
      </c>
      <c r="Q599" s="11" t="s">
        <v>4167</v>
      </c>
      <c r="R599" s="11"/>
      <c r="T599" s="21">
        <f>IF(Q599='Menu tendina'!A$5,0,IF(Q599='Menu tendina'!A$4,'5. Telecom euro'!O599/2,IF(Q599='Menu tendina'!A$3,'5. Telecom euro'!O599,IF(Q599='Menu tendina'!A$2,'5. Telecom euro'!N599,0))))</f>
        <v>3</v>
      </c>
    </row>
    <row r="600" spans="1:20" x14ac:dyDescent="0.25">
      <c r="A600" s="9" t="s">
        <v>7621</v>
      </c>
      <c r="B600" s="9" t="s">
        <v>4984</v>
      </c>
      <c r="C600" s="11">
        <v>2093</v>
      </c>
      <c r="D600" s="11" t="s">
        <v>5595</v>
      </c>
      <c r="E600" s="11">
        <v>1760</v>
      </c>
      <c r="F600" s="25">
        <v>3</v>
      </c>
      <c r="G600" s="14" t="s">
        <v>3058</v>
      </c>
      <c r="H600" s="161">
        <f t="shared" si="9"/>
        <v>39447</v>
      </c>
      <c r="I600" s="9" t="s">
        <v>3087</v>
      </c>
      <c r="J600" s="9"/>
      <c r="K600" s="9"/>
      <c r="L600" s="11" t="s">
        <v>0</v>
      </c>
      <c r="M600" s="252">
        <v>20</v>
      </c>
      <c r="N600" s="21">
        <v>3</v>
      </c>
      <c r="O600" s="21">
        <v>2</v>
      </c>
      <c r="Q600" s="11" t="s">
        <v>4167</v>
      </c>
      <c r="R600" s="11"/>
      <c r="T600" s="21">
        <f>IF(Q600='Menu tendina'!A$5,0,IF(Q600='Menu tendina'!A$4,'5. Telecom euro'!O600/2,IF(Q600='Menu tendina'!A$3,'5. Telecom euro'!O600,IF(Q600='Menu tendina'!A$2,'5. Telecom euro'!N600,0))))</f>
        <v>3</v>
      </c>
    </row>
    <row r="601" spans="1:20" x14ac:dyDescent="0.25">
      <c r="A601" s="9" t="s">
        <v>7621</v>
      </c>
      <c r="B601" s="9" t="s">
        <v>4984</v>
      </c>
      <c r="C601" s="11">
        <v>2094</v>
      </c>
      <c r="D601" s="11" t="s">
        <v>5596</v>
      </c>
      <c r="E601" s="11">
        <v>1761</v>
      </c>
      <c r="F601" s="25">
        <v>3</v>
      </c>
      <c r="G601" s="14" t="s">
        <v>3058</v>
      </c>
      <c r="H601" s="161">
        <f t="shared" si="9"/>
        <v>39447</v>
      </c>
      <c r="I601" s="9" t="s">
        <v>3088</v>
      </c>
      <c r="J601" s="9"/>
      <c r="K601" s="9"/>
      <c r="L601" s="11" t="s">
        <v>0</v>
      </c>
      <c r="M601" s="252">
        <v>20</v>
      </c>
      <c r="N601" s="21">
        <v>3</v>
      </c>
      <c r="O601" s="21">
        <v>2</v>
      </c>
      <c r="Q601" s="11" t="s">
        <v>4167</v>
      </c>
      <c r="R601" s="11"/>
      <c r="T601" s="21">
        <f>IF(Q601='Menu tendina'!A$5,0,IF(Q601='Menu tendina'!A$4,'5. Telecom euro'!O601/2,IF(Q601='Menu tendina'!A$3,'5. Telecom euro'!O601,IF(Q601='Menu tendina'!A$2,'5. Telecom euro'!N601,0))))</f>
        <v>3</v>
      </c>
    </row>
    <row r="602" spans="1:20" x14ac:dyDescent="0.25">
      <c r="A602" s="9" t="s">
        <v>7621</v>
      </c>
      <c r="B602" s="9" t="s">
        <v>4984</v>
      </c>
      <c r="C602" s="11">
        <v>2095</v>
      </c>
      <c r="D602" s="11" t="s">
        <v>5594</v>
      </c>
      <c r="E602" s="11">
        <v>1762</v>
      </c>
      <c r="F602" s="25">
        <v>3</v>
      </c>
      <c r="G602" s="14" t="s">
        <v>3058</v>
      </c>
      <c r="H602" s="161">
        <f t="shared" si="9"/>
        <v>39447</v>
      </c>
      <c r="I602" s="9" t="s">
        <v>3089</v>
      </c>
      <c r="J602" s="9"/>
      <c r="K602" s="9"/>
      <c r="L602" s="11" t="s">
        <v>0</v>
      </c>
      <c r="M602" s="252">
        <v>20</v>
      </c>
      <c r="N602" s="21">
        <v>3</v>
      </c>
      <c r="O602" s="21">
        <v>2</v>
      </c>
      <c r="Q602" s="11" t="s">
        <v>4167</v>
      </c>
      <c r="R602" s="11"/>
      <c r="T602" s="21">
        <f>IF(Q602='Menu tendina'!A$5,0,IF(Q602='Menu tendina'!A$4,'5. Telecom euro'!O602/2,IF(Q602='Menu tendina'!A$3,'5. Telecom euro'!O602,IF(Q602='Menu tendina'!A$2,'5. Telecom euro'!N602,0))))</f>
        <v>3</v>
      </c>
    </row>
    <row r="603" spans="1:20" x14ac:dyDescent="0.25">
      <c r="A603" s="9" t="s">
        <v>7621</v>
      </c>
      <c r="B603" s="9" t="s">
        <v>4984</v>
      </c>
      <c r="C603" s="11">
        <v>2096</v>
      </c>
      <c r="D603" s="11" t="s">
        <v>5593</v>
      </c>
      <c r="E603" s="11">
        <v>1763</v>
      </c>
      <c r="F603" s="25">
        <v>3</v>
      </c>
      <c r="G603" s="14" t="s">
        <v>3058</v>
      </c>
      <c r="H603" s="161">
        <f t="shared" si="9"/>
        <v>39447</v>
      </c>
      <c r="I603" s="9" t="s">
        <v>3090</v>
      </c>
      <c r="J603" s="9"/>
      <c r="K603" s="9"/>
      <c r="L603" s="11" t="s">
        <v>0</v>
      </c>
      <c r="M603" s="252">
        <v>20</v>
      </c>
      <c r="N603" s="21">
        <v>3</v>
      </c>
      <c r="O603" s="21">
        <v>2</v>
      </c>
      <c r="Q603" s="11" t="s">
        <v>4167</v>
      </c>
      <c r="R603" s="11"/>
      <c r="T603" s="21">
        <f>IF(Q603='Menu tendina'!A$5,0,IF(Q603='Menu tendina'!A$4,'5. Telecom euro'!O603/2,IF(Q603='Menu tendina'!A$3,'5. Telecom euro'!O603,IF(Q603='Menu tendina'!A$2,'5. Telecom euro'!N603,0))))</f>
        <v>3</v>
      </c>
    </row>
    <row r="604" spans="1:20" x14ac:dyDescent="0.25">
      <c r="A604" s="9" t="s">
        <v>7621</v>
      </c>
      <c r="B604" s="9" t="s">
        <v>4984</v>
      </c>
      <c r="C604" s="11">
        <v>2097</v>
      </c>
      <c r="D604" s="11" t="s">
        <v>5587</v>
      </c>
      <c r="E604" s="11">
        <v>1766</v>
      </c>
      <c r="F604" s="25">
        <v>3</v>
      </c>
      <c r="G604" s="14" t="s">
        <v>3058</v>
      </c>
      <c r="H604" s="161">
        <f t="shared" si="9"/>
        <v>39447</v>
      </c>
      <c r="I604" s="9" t="s">
        <v>3091</v>
      </c>
      <c r="J604" s="9"/>
      <c r="K604" s="9"/>
      <c r="L604" s="11" t="s">
        <v>0</v>
      </c>
      <c r="M604" s="252">
        <v>20</v>
      </c>
      <c r="N604" s="21">
        <v>3</v>
      </c>
      <c r="O604" s="21">
        <v>2</v>
      </c>
      <c r="Q604" s="11" t="s">
        <v>4167</v>
      </c>
      <c r="R604" s="11"/>
      <c r="T604" s="21">
        <f>IF(Q604='Menu tendina'!A$5,0,IF(Q604='Menu tendina'!A$4,'5. Telecom euro'!O604/2,IF(Q604='Menu tendina'!A$3,'5. Telecom euro'!O604,IF(Q604='Menu tendina'!A$2,'5. Telecom euro'!N604,0))))</f>
        <v>3</v>
      </c>
    </row>
    <row r="605" spans="1:20" x14ac:dyDescent="0.25">
      <c r="A605" s="9" t="s">
        <v>7621</v>
      </c>
      <c r="B605" s="9" t="s">
        <v>4984</v>
      </c>
      <c r="C605" s="11">
        <v>2098</v>
      </c>
      <c r="D605" s="11" t="s">
        <v>5588</v>
      </c>
      <c r="E605" s="11">
        <v>1765</v>
      </c>
      <c r="F605" s="25">
        <v>3</v>
      </c>
      <c r="G605" s="14" t="s">
        <v>3058</v>
      </c>
      <c r="H605" s="161">
        <f t="shared" si="9"/>
        <v>39447</v>
      </c>
      <c r="I605" s="9" t="s">
        <v>3093</v>
      </c>
      <c r="J605" s="9"/>
      <c r="K605" s="9"/>
      <c r="L605" s="11" t="s">
        <v>0</v>
      </c>
      <c r="M605" s="252">
        <v>20</v>
      </c>
      <c r="N605" s="21">
        <v>3</v>
      </c>
      <c r="O605" s="21">
        <v>2</v>
      </c>
      <c r="Q605" s="11" t="s">
        <v>4167</v>
      </c>
      <c r="R605" s="11"/>
      <c r="T605" s="21">
        <f>IF(Q605='Menu tendina'!A$5,0,IF(Q605='Menu tendina'!A$4,'5. Telecom euro'!O605/2,IF(Q605='Menu tendina'!A$3,'5. Telecom euro'!O605,IF(Q605='Menu tendina'!A$2,'5. Telecom euro'!N605,0))))</f>
        <v>3</v>
      </c>
    </row>
    <row r="606" spans="1:20" x14ac:dyDescent="0.25">
      <c r="A606" s="9" t="s">
        <v>7621</v>
      </c>
      <c r="B606" s="9" t="s">
        <v>4984</v>
      </c>
      <c r="C606" s="11">
        <v>2099</v>
      </c>
      <c r="D606" s="11" t="s">
        <v>5541</v>
      </c>
      <c r="E606" s="11">
        <v>1695</v>
      </c>
      <c r="F606" s="25">
        <v>3</v>
      </c>
      <c r="G606" s="14" t="s">
        <v>2952</v>
      </c>
      <c r="H606" s="161">
        <f t="shared" si="9"/>
        <v>39082</v>
      </c>
      <c r="I606" s="9" t="s">
        <v>3094</v>
      </c>
      <c r="J606" s="9"/>
      <c r="K606" s="9"/>
      <c r="L606" s="11" t="s">
        <v>0</v>
      </c>
      <c r="M606" s="252">
        <v>20</v>
      </c>
      <c r="N606" s="21">
        <v>2.5</v>
      </c>
      <c r="O606" s="21">
        <v>1.9</v>
      </c>
      <c r="Q606" s="11" t="s">
        <v>4167</v>
      </c>
      <c r="R606" s="11"/>
      <c r="T606" s="21">
        <f>IF(Q606='Menu tendina'!A$5,0,IF(Q606='Menu tendina'!A$4,'5. Telecom euro'!O606/2,IF(Q606='Menu tendina'!A$3,'5. Telecom euro'!O606,IF(Q606='Menu tendina'!A$2,'5. Telecom euro'!N606,0))))</f>
        <v>2.5</v>
      </c>
    </row>
    <row r="607" spans="1:20" x14ac:dyDescent="0.25">
      <c r="A607" s="9" t="s">
        <v>7621</v>
      </c>
      <c r="B607" s="9" t="s">
        <v>4984</v>
      </c>
      <c r="C607" s="11">
        <v>2100</v>
      </c>
      <c r="D607" s="11" t="s">
        <v>5533</v>
      </c>
      <c r="E607" s="11">
        <v>1544</v>
      </c>
      <c r="F607" s="25">
        <v>5</v>
      </c>
      <c r="G607" s="14" t="s">
        <v>2952</v>
      </c>
      <c r="H607" s="161">
        <f t="shared" si="9"/>
        <v>39082</v>
      </c>
      <c r="I607" s="9" t="s">
        <v>3095</v>
      </c>
      <c r="J607" s="9"/>
      <c r="K607" s="9"/>
      <c r="L607" s="11" t="s">
        <v>0</v>
      </c>
      <c r="M607" s="252">
        <v>100</v>
      </c>
      <c r="N607" s="21">
        <v>1.8</v>
      </c>
      <c r="O607" s="21">
        <v>1.1000000000000001</v>
      </c>
      <c r="Q607" s="11" t="s">
        <v>4167</v>
      </c>
      <c r="R607" s="11"/>
      <c r="T607" s="21">
        <f>IF(Q607='Menu tendina'!A$5,0,IF(Q607='Menu tendina'!A$4,'5. Telecom euro'!O607/2,IF(Q607='Menu tendina'!A$3,'5. Telecom euro'!O607,IF(Q607='Menu tendina'!A$2,'5. Telecom euro'!N607,0))))</f>
        <v>1.8</v>
      </c>
    </row>
    <row r="608" spans="1:20" x14ac:dyDescent="0.25">
      <c r="A608" s="9" t="s">
        <v>7621</v>
      </c>
      <c r="B608" s="9" t="s">
        <v>4984</v>
      </c>
      <c r="C608" s="11">
        <v>2101</v>
      </c>
      <c r="D608" s="11" t="s">
        <v>5534</v>
      </c>
      <c r="E608" s="11">
        <v>1545</v>
      </c>
      <c r="F608" s="25">
        <v>5</v>
      </c>
      <c r="G608" s="14" t="s">
        <v>2874</v>
      </c>
      <c r="H608" s="161">
        <f t="shared" si="9"/>
        <v>38898</v>
      </c>
      <c r="I608" s="9" t="s">
        <v>3097</v>
      </c>
      <c r="J608" s="9"/>
      <c r="K608" s="9"/>
      <c r="L608" s="11" t="s">
        <v>0</v>
      </c>
      <c r="M608" s="252">
        <v>100</v>
      </c>
      <c r="N608" s="21">
        <v>1.8</v>
      </c>
      <c r="O608" s="21">
        <v>1.1000000000000001</v>
      </c>
      <c r="Q608" s="11" t="s">
        <v>4167</v>
      </c>
      <c r="R608" s="11"/>
      <c r="T608" s="21">
        <f>IF(Q608='Menu tendina'!A$5,0,IF(Q608='Menu tendina'!A$4,'5. Telecom euro'!O608/2,IF(Q608='Menu tendina'!A$3,'5. Telecom euro'!O608,IF(Q608='Menu tendina'!A$2,'5. Telecom euro'!N608,0))))</f>
        <v>1.8</v>
      </c>
    </row>
    <row r="609" spans="1:20" x14ac:dyDescent="0.25">
      <c r="A609" s="9" t="s">
        <v>7621</v>
      </c>
      <c r="B609" s="9" t="s">
        <v>4984</v>
      </c>
      <c r="C609" s="11">
        <v>2102</v>
      </c>
      <c r="D609" s="11" t="s">
        <v>5548</v>
      </c>
      <c r="E609" s="11">
        <v>1722</v>
      </c>
      <c r="F609" s="25">
        <v>5</v>
      </c>
      <c r="G609" s="14" t="s">
        <v>2952</v>
      </c>
      <c r="H609" s="161">
        <f t="shared" si="9"/>
        <v>39082</v>
      </c>
      <c r="I609" s="9" t="s">
        <v>3098</v>
      </c>
      <c r="J609" s="9"/>
      <c r="K609" s="9"/>
      <c r="L609" s="11" t="s">
        <v>0</v>
      </c>
      <c r="M609" s="252">
        <v>80</v>
      </c>
      <c r="N609" s="21">
        <v>2</v>
      </c>
      <c r="O609" s="21">
        <v>1.5</v>
      </c>
      <c r="Q609" s="11" t="s">
        <v>4167</v>
      </c>
      <c r="R609" s="11"/>
      <c r="T609" s="21">
        <f>IF(Q609='Menu tendina'!A$5,0,IF(Q609='Menu tendina'!A$4,'5. Telecom euro'!O609/2,IF(Q609='Menu tendina'!A$3,'5. Telecom euro'!O609,IF(Q609='Menu tendina'!A$2,'5. Telecom euro'!N609,0))))</f>
        <v>2</v>
      </c>
    </row>
    <row r="610" spans="1:20" x14ac:dyDescent="0.25">
      <c r="A610" s="9" t="s">
        <v>7621</v>
      </c>
      <c r="B610" s="9" t="s">
        <v>4984</v>
      </c>
      <c r="C610" s="11">
        <v>2103</v>
      </c>
      <c r="D610" s="11" t="s">
        <v>5566</v>
      </c>
      <c r="E610" s="11">
        <v>1778</v>
      </c>
      <c r="F610" s="25">
        <v>5</v>
      </c>
      <c r="G610" s="14" t="s">
        <v>2874</v>
      </c>
      <c r="H610" s="161">
        <f t="shared" si="9"/>
        <v>38898</v>
      </c>
      <c r="I610" s="9" t="s">
        <v>3099</v>
      </c>
      <c r="J610" s="9"/>
      <c r="K610" s="9"/>
      <c r="L610" s="11" t="s">
        <v>0</v>
      </c>
      <c r="M610" s="252">
        <v>610</v>
      </c>
      <c r="N610" s="21">
        <v>2.5</v>
      </c>
      <c r="O610" s="21">
        <v>0.5</v>
      </c>
      <c r="Q610" s="11" t="s">
        <v>4167</v>
      </c>
      <c r="R610" s="11"/>
      <c r="T610" s="21">
        <f>IF(Q610='Menu tendina'!A$5,0,IF(Q610='Menu tendina'!A$4,'5. Telecom euro'!O610/2,IF(Q610='Menu tendina'!A$3,'5. Telecom euro'!O610,IF(Q610='Menu tendina'!A$2,'5. Telecom euro'!N610,0))))</f>
        <v>2.5</v>
      </c>
    </row>
    <row r="611" spans="1:20" x14ac:dyDescent="0.25">
      <c r="A611" s="9" t="s">
        <v>7621</v>
      </c>
      <c r="B611" s="9" t="s">
        <v>4984</v>
      </c>
      <c r="C611" s="11">
        <v>2104</v>
      </c>
      <c r="D611" s="11" t="s">
        <v>5567</v>
      </c>
      <c r="E611" s="11">
        <v>1779</v>
      </c>
      <c r="F611" s="25">
        <v>3</v>
      </c>
      <c r="G611" s="14" t="s">
        <v>2874</v>
      </c>
      <c r="H611" s="161">
        <f t="shared" si="9"/>
        <v>38898</v>
      </c>
      <c r="I611" s="9" t="s">
        <v>3100</v>
      </c>
      <c r="J611" s="9"/>
      <c r="K611" s="9"/>
      <c r="L611" s="11" t="s">
        <v>0</v>
      </c>
      <c r="M611" s="252">
        <v>610</v>
      </c>
      <c r="N611" s="21">
        <v>2.5</v>
      </c>
      <c r="O611" s="21">
        <v>0.5</v>
      </c>
      <c r="Q611" s="11" t="s">
        <v>4167</v>
      </c>
      <c r="R611" s="11"/>
      <c r="T611" s="21">
        <f>IF(Q611='Menu tendina'!A$5,0,IF(Q611='Menu tendina'!A$4,'5. Telecom euro'!O611/2,IF(Q611='Menu tendina'!A$3,'5. Telecom euro'!O611,IF(Q611='Menu tendina'!A$2,'5. Telecom euro'!N611,0))))</f>
        <v>2.5</v>
      </c>
    </row>
    <row r="612" spans="1:20" x14ac:dyDescent="0.25">
      <c r="A612" s="9" t="s">
        <v>7621</v>
      </c>
      <c r="B612" s="9" t="s">
        <v>4984</v>
      </c>
      <c r="C612" s="11">
        <v>2105</v>
      </c>
      <c r="D612" s="11" t="s">
        <v>5564</v>
      </c>
      <c r="E612" s="11">
        <v>1816</v>
      </c>
      <c r="F612" s="25">
        <v>3</v>
      </c>
      <c r="G612" s="14" t="s">
        <v>3058</v>
      </c>
      <c r="H612" s="161">
        <f t="shared" si="9"/>
        <v>39447</v>
      </c>
      <c r="I612" s="9" t="s">
        <v>3101</v>
      </c>
      <c r="J612" s="9"/>
      <c r="K612" s="9"/>
      <c r="L612" s="11" t="s">
        <v>0</v>
      </c>
      <c r="M612" s="252">
        <v>20</v>
      </c>
      <c r="N612" s="21">
        <v>2.2999999999999998</v>
      </c>
      <c r="O612" s="21">
        <v>1.8</v>
      </c>
      <c r="Q612" s="11" t="s">
        <v>4167</v>
      </c>
      <c r="R612" s="11"/>
      <c r="T612" s="21">
        <f>IF(Q612='Menu tendina'!A$5,0,IF(Q612='Menu tendina'!A$4,'5. Telecom euro'!O612/2,IF(Q612='Menu tendina'!A$3,'5. Telecom euro'!O612,IF(Q612='Menu tendina'!A$2,'5. Telecom euro'!N612,0))))</f>
        <v>2.2999999999999998</v>
      </c>
    </row>
    <row r="613" spans="1:20" x14ac:dyDescent="0.25">
      <c r="A613" s="9" t="s">
        <v>7621</v>
      </c>
      <c r="B613" s="9" t="s">
        <v>4984</v>
      </c>
      <c r="C613" s="11">
        <v>2106</v>
      </c>
      <c r="D613" s="11" t="s">
        <v>5574</v>
      </c>
      <c r="E613" s="11">
        <v>1745</v>
      </c>
      <c r="F613" s="25">
        <v>3</v>
      </c>
      <c r="G613" s="14" t="s">
        <v>3031</v>
      </c>
      <c r="H613" s="161">
        <f t="shared" si="9"/>
        <v>39263</v>
      </c>
      <c r="I613" s="9" t="s">
        <v>3102</v>
      </c>
      <c r="J613" s="9"/>
      <c r="K613" s="9"/>
      <c r="L613" s="11" t="s">
        <v>0</v>
      </c>
      <c r="M613" s="252">
        <v>32</v>
      </c>
      <c r="N613" s="21">
        <v>2.5</v>
      </c>
      <c r="O613" s="21">
        <v>1.8</v>
      </c>
      <c r="Q613" s="11" t="s">
        <v>4167</v>
      </c>
      <c r="R613" s="11"/>
      <c r="T613" s="21">
        <f>IF(Q613='Menu tendina'!A$5,0,IF(Q613='Menu tendina'!A$4,'5. Telecom euro'!O613/2,IF(Q613='Menu tendina'!A$3,'5. Telecom euro'!O613,IF(Q613='Menu tendina'!A$2,'5. Telecom euro'!N613,0))))</f>
        <v>2.5</v>
      </c>
    </row>
    <row r="614" spans="1:20" x14ac:dyDescent="0.25">
      <c r="A614" s="9" t="s">
        <v>7621</v>
      </c>
      <c r="B614" s="9" t="s">
        <v>4984</v>
      </c>
      <c r="C614" s="11">
        <v>2107</v>
      </c>
      <c r="D614" s="11" t="s">
        <v>5589</v>
      </c>
      <c r="E614" s="11">
        <v>1746</v>
      </c>
      <c r="F614" s="25">
        <v>3</v>
      </c>
      <c r="G614" s="14" t="s">
        <v>3031</v>
      </c>
      <c r="H614" s="161">
        <f t="shared" si="9"/>
        <v>39263</v>
      </c>
      <c r="I614" s="9" t="s">
        <v>3104</v>
      </c>
      <c r="J614" s="9"/>
      <c r="K614" s="9"/>
      <c r="L614" s="11" t="s">
        <v>0</v>
      </c>
      <c r="M614" s="252">
        <v>40</v>
      </c>
      <c r="N614" s="21">
        <v>2.2000000000000002</v>
      </c>
      <c r="O614" s="21">
        <v>1.6</v>
      </c>
      <c r="Q614" s="11" t="s">
        <v>4167</v>
      </c>
      <c r="R614" s="11"/>
      <c r="T614" s="21">
        <f>IF(Q614='Menu tendina'!A$5,0,IF(Q614='Menu tendina'!A$4,'5. Telecom euro'!O614/2,IF(Q614='Menu tendina'!A$3,'5. Telecom euro'!O614,IF(Q614='Menu tendina'!A$2,'5. Telecom euro'!N614,0))))</f>
        <v>2.2000000000000002</v>
      </c>
    </row>
    <row r="615" spans="1:20" x14ac:dyDescent="0.25">
      <c r="A615" s="9" t="s">
        <v>7621</v>
      </c>
      <c r="B615" s="9" t="s">
        <v>4984</v>
      </c>
      <c r="C615" s="11">
        <v>2108</v>
      </c>
      <c r="D615" s="11" t="s">
        <v>5592</v>
      </c>
      <c r="E615" s="11">
        <v>1788</v>
      </c>
      <c r="F615" s="25">
        <v>3</v>
      </c>
      <c r="G615" s="14" t="s">
        <v>3058</v>
      </c>
      <c r="H615" s="161">
        <f t="shared" si="9"/>
        <v>39447</v>
      </c>
      <c r="I615" s="9" t="s">
        <v>3105</v>
      </c>
      <c r="J615" s="9"/>
      <c r="K615" s="9"/>
      <c r="L615" s="11" t="s">
        <v>0</v>
      </c>
      <c r="M615" s="252">
        <v>20</v>
      </c>
      <c r="N615" s="21">
        <v>4</v>
      </c>
      <c r="O615" s="21">
        <v>2.5</v>
      </c>
      <c r="Q615" s="11" t="s">
        <v>4167</v>
      </c>
      <c r="R615" s="11"/>
      <c r="T615" s="21">
        <f>IF(Q615='Menu tendina'!A$5,0,IF(Q615='Menu tendina'!A$4,'5. Telecom euro'!O615/2,IF(Q615='Menu tendina'!A$3,'5. Telecom euro'!O615,IF(Q615='Menu tendina'!A$2,'5. Telecom euro'!N615,0))))</f>
        <v>4</v>
      </c>
    </row>
    <row r="616" spans="1:20" x14ac:dyDescent="0.25">
      <c r="A616" s="9" t="s">
        <v>7621</v>
      </c>
      <c r="B616" s="9" t="s">
        <v>4984</v>
      </c>
      <c r="C616" s="11">
        <v>2109</v>
      </c>
      <c r="D616" s="11" t="s">
        <v>5591</v>
      </c>
      <c r="E616" s="11">
        <v>1789</v>
      </c>
      <c r="F616" s="25">
        <v>3</v>
      </c>
      <c r="G616" s="14" t="s">
        <v>3058</v>
      </c>
      <c r="H616" s="161">
        <f t="shared" si="9"/>
        <v>39447</v>
      </c>
      <c r="I616" s="9" t="s">
        <v>3107</v>
      </c>
      <c r="J616" s="9"/>
      <c r="K616" s="9"/>
      <c r="L616" s="11" t="s">
        <v>0</v>
      </c>
      <c r="M616" s="252">
        <v>20</v>
      </c>
      <c r="N616" s="21">
        <v>4</v>
      </c>
      <c r="O616" s="21">
        <v>2.5</v>
      </c>
      <c r="Q616" s="11" t="s">
        <v>4167</v>
      </c>
      <c r="R616" s="11"/>
      <c r="T616" s="21">
        <f>IF(Q616='Menu tendina'!A$5,0,IF(Q616='Menu tendina'!A$4,'5. Telecom euro'!O616/2,IF(Q616='Menu tendina'!A$3,'5. Telecom euro'!O616,IF(Q616='Menu tendina'!A$2,'5. Telecom euro'!N616,0))))</f>
        <v>4</v>
      </c>
    </row>
    <row r="617" spans="1:20" x14ac:dyDescent="0.25">
      <c r="A617" s="9" t="s">
        <v>7621</v>
      </c>
      <c r="B617" s="9" t="s">
        <v>4984</v>
      </c>
      <c r="C617" s="11">
        <v>2110</v>
      </c>
      <c r="D617" s="11" t="s">
        <v>5590</v>
      </c>
      <c r="E617" s="11">
        <v>1790</v>
      </c>
      <c r="F617" s="25">
        <v>1</v>
      </c>
      <c r="G617" s="14" t="s">
        <v>3058</v>
      </c>
      <c r="H617" s="161">
        <f t="shared" si="9"/>
        <v>39447</v>
      </c>
      <c r="I617" s="9" t="s">
        <v>3108</v>
      </c>
      <c r="J617" s="9"/>
      <c r="K617" s="9"/>
      <c r="L617" s="11" t="s">
        <v>0</v>
      </c>
      <c r="M617" s="252">
        <v>20</v>
      </c>
      <c r="N617" s="21">
        <v>4</v>
      </c>
      <c r="O617" s="21">
        <v>2.5</v>
      </c>
      <c r="Q617" s="11" t="s">
        <v>4167</v>
      </c>
      <c r="R617" s="11"/>
      <c r="T617" s="21">
        <f>IF(Q617='Menu tendina'!A$5,0,IF(Q617='Menu tendina'!A$4,'5. Telecom euro'!O617/2,IF(Q617='Menu tendina'!A$3,'5. Telecom euro'!O617,IF(Q617='Menu tendina'!A$2,'5. Telecom euro'!N617,0))))</f>
        <v>4</v>
      </c>
    </row>
    <row r="618" spans="1:20" x14ac:dyDescent="0.25">
      <c r="A618" s="9" t="s">
        <v>7621</v>
      </c>
      <c r="B618" s="9" t="s">
        <v>4984</v>
      </c>
      <c r="C618" s="11">
        <v>2111</v>
      </c>
      <c r="D618" s="11">
        <v>3518</v>
      </c>
      <c r="E618" s="11">
        <v>1791</v>
      </c>
      <c r="F618" s="25">
        <v>0.5</v>
      </c>
      <c r="G618" s="14" t="s">
        <v>3058</v>
      </c>
      <c r="H618" s="161">
        <f t="shared" si="9"/>
        <v>39447</v>
      </c>
      <c r="I618" s="9" t="s">
        <v>3109</v>
      </c>
      <c r="J618" s="9"/>
      <c r="K618" s="9"/>
      <c r="L618" s="11" t="s">
        <v>0</v>
      </c>
      <c r="M618" s="252">
        <v>20</v>
      </c>
      <c r="N618" s="21">
        <v>3</v>
      </c>
      <c r="O618" s="21">
        <v>2</v>
      </c>
      <c r="Q618" s="11" t="s">
        <v>4167</v>
      </c>
      <c r="R618" s="11"/>
      <c r="T618" s="21">
        <f>IF(Q618='Menu tendina'!A$5,0,IF(Q618='Menu tendina'!A$4,'5. Telecom euro'!O618/2,IF(Q618='Menu tendina'!A$3,'5. Telecom euro'!O618,IF(Q618='Menu tendina'!A$2,'5. Telecom euro'!N618,0))))</f>
        <v>3</v>
      </c>
    </row>
    <row r="619" spans="1:20" x14ac:dyDescent="0.25">
      <c r="A619" s="9" t="s">
        <v>7621</v>
      </c>
      <c r="B619" s="9" t="s">
        <v>4984</v>
      </c>
      <c r="C619" s="11">
        <v>2112</v>
      </c>
      <c r="D619" s="11" t="s">
        <v>5575</v>
      </c>
      <c r="E619" s="11">
        <v>1817</v>
      </c>
      <c r="F619" s="25">
        <v>3</v>
      </c>
      <c r="G619" s="14" t="s">
        <v>3058</v>
      </c>
      <c r="H619" s="161">
        <f t="shared" si="9"/>
        <v>39447</v>
      </c>
      <c r="I619" s="9" t="s">
        <v>3110</v>
      </c>
      <c r="J619" s="9"/>
      <c r="K619" s="9"/>
      <c r="L619" s="11" t="s">
        <v>0</v>
      </c>
      <c r="M619" s="252">
        <v>20</v>
      </c>
      <c r="N619" s="21">
        <v>2.5</v>
      </c>
      <c r="O619" s="21">
        <v>1.9</v>
      </c>
      <c r="Q619" s="11" t="s">
        <v>4167</v>
      </c>
      <c r="R619" s="11"/>
      <c r="T619" s="21">
        <f>IF(Q619='Menu tendina'!A$5,0,IF(Q619='Menu tendina'!A$4,'5. Telecom euro'!O619/2,IF(Q619='Menu tendina'!A$3,'5. Telecom euro'!O619,IF(Q619='Menu tendina'!A$2,'5. Telecom euro'!N619,0))))</f>
        <v>2.5</v>
      </c>
    </row>
    <row r="620" spans="1:20" x14ac:dyDescent="0.25">
      <c r="A620" s="9" t="s">
        <v>7621</v>
      </c>
      <c r="B620" s="9" t="s">
        <v>4984</v>
      </c>
      <c r="C620" s="11">
        <v>2113</v>
      </c>
      <c r="D620" s="11" t="s">
        <v>5563</v>
      </c>
      <c r="E620" s="11">
        <v>1794</v>
      </c>
      <c r="F620" s="25">
        <v>3</v>
      </c>
      <c r="G620" s="14" t="s">
        <v>3058</v>
      </c>
      <c r="H620" s="161">
        <f t="shared" si="9"/>
        <v>39447</v>
      </c>
      <c r="I620" s="9" t="s">
        <v>3111</v>
      </c>
      <c r="J620" s="9"/>
      <c r="K620" s="9"/>
      <c r="L620" s="11" t="s">
        <v>0</v>
      </c>
      <c r="M620" s="252">
        <v>20</v>
      </c>
      <c r="N620" s="21">
        <v>2.5</v>
      </c>
      <c r="O620" s="21">
        <v>1.9</v>
      </c>
      <c r="Q620" s="11" t="s">
        <v>4167</v>
      </c>
      <c r="R620" s="11"/>
      <c r="T620" s="21">
        <f>IF(Q620='Menu tendina'!A$5,0,IF(Q620='Menu tendina'!A$4,'5. Telecom euro'!O620/2,IF(Q620='Menu tendina'!A$3,'5. Telecom euro'!O620,IF(Q620='Menu tendina'!A$2,'5. Telecom euro'!N620,0))))</f>
        <v>2.5</v>
      </c>
    </row>
    <row r="621" spans="1:20" x14ac:dyDescent="0.25">
      <c r="A621" s="9" t="s">
        <v>7621</v>
      </c>
      <c r="B621" s="9" t="s">
        <v>4984</v>
      </c>
      <c r="C621" s="11">
        <v>2114</v>
      </c>
      <c r="D621" s="11" t="s">
        <v>5570</v>
      </c>
      <c r="E621" s="11">
        <v>1781</v>
      </c>
      <c r="F621" s="25">
        <v>3</v>
      </c>
      <c r="G621" s="14" t="s">
        <v>3058</v>
      </c>
      <c r="H621" s="161">
        <f t="shared" si="9"/>
        <v>39447</v>
      </c>
      <c r="I621" s="9" t="s">
        <v>3112</v>
      </c>
      <c r="J621" s="9"/>
      <c r="K621" s="9"/>
      <c r="L621" s="11" t="s">
        <v>0</v>
      </c>
      <c r="M621" s="252">
        <v>32</v>
      </c>
      <c r="N621" s="21">
        <v>4</v>
      </c>
      <c r="O621" s="21">
        <v>1.8</v>
      </c>
      <c r="Q621" s="11" t="s">
        <v>4167</v>
      </c>
      <c r="R621" s="11"/>
      <c r="T621" s="21">
        <f>IF(Q621='Menu tendina'!A$5,0,IF(Q621='Menu tendina'!A$4,'5. Telecom euro'!O621/2,IF(Q621='Menu tendina'!A$3,'5. Telecom euro'!O621,IF(Q621='Menu tendina'!A$2,'5. Telecom euro'!N621,0))))</f>
        <v>4</v>
      </c>
    </row>
    <row r="622" spans="1:20" x14ac:dyDescent="0.25">
      <c r="A622" s="9" t="s">
        <v>7621</v>
      </c>
      <c r="B622" s="9" t="s">
        <v>4984</v>
      </c>
      <c r="C622" s="11">
        <v>2115</v>
      </c>
      <c r="D622" s="11" t="s">
        <v>5568</v>
      </c>
      <c r="E622" s="11">
        <v>1782</v>
      </c>
      <c r="F622" s="25">
        <v>3</v>
      </c>
      <c r="G622" s="14" t="s">
        <v>3058</v>
      </c>
      <c r="H622" s="161">
        <f t="shared" si="9"/>
        <v>39447</v>
      </c>
      <c r="I622" s="9" t="s">
        <v>3113</v>
      </c>
      <c r="J622" s="9"/>
      <c r="K622" s="9"/>
      <c r="L622" s="11" t="s">
        <v>0</v>
      </c>
      <c r="M622" s="252">
        <v>102</v>
      </c>
      <c r="N622" s="21">
        <v>3</v>
      </c>
      <c r="O622" s="21">
        <v>0.9</v>
      </c>
      <c r="Q622" s="11" t="s">
        <v>4167</v>
      </c>
      <c r="R622" s="11"/>
      <c r="T622" s="21">
        <f>IF(Q622='Menu tendina'!A$5,0,IF(Q622='Menu tendina'!A$4,'5. Telecom euro'!O622/2,IF(Q622='Menu tendina'!A$3,'5. Telecom euro'!O622,IF(Q622='Menu tendina'!A$2,'5. Telecom euro'!N622,0))))</f>
        <v>3</v>
      </c>
    </row>
    <row r="623" spans="1:20" x14ac:dyDescent="0.25">
      <c r="A623" s="9" t="s">
        <v>7621</v>
      </c>
      <c r="B623" s="9" t="s">
        <v>4984</v>
      </c>
      <c r="C623" s="11">
        <v>2116</v>
      </c>
      <c r="D623" s="11" t="s">
        <v>5569</v>
      </c>
      <c r="E623" s="11">
        <v>1783</v>
      </c>
      <c r="F623" s="25">
        <v>3</v>
      </c>
      <c r="G623" s="14" t="s">
        <v>3058</v>
      </c>
      <c r="H623" s="161">
        <f t="shared" si="9"/>
        <v>39447</v>
      </c>
      <c r="I623" s="9" t="s">
        <v>3114</v>
      </c>
      <c r="J623" s="9"/>
      <c r="K623" s="9"/>
      <c r="L623" s="11" t="s">
        <v>0</v>
      </c>
      <c r="M623" s="252">
        <v>52</v>
      </c>
      <c r="N623" s="21">
        <v>3</v>
      </c>
      <c r="O623" s="21">
        <v>1.5</v>
      </c>
      <c r="Q623" s="11" t="s">
        <v>4167</v>
      </c>
      <c r="R623" s="11"/>
      <c r="T623" s="21">
        <f>IF(Q623='Menu tendina'!A$5,0,IF(Q623='Menu tendina'!A$4,'5. Telecom euro'!O623/2,IF(Q623='Menu tendina'!A$3,'5. Telecom euro'!O623,IF(Q623='Menu tendina'!A$2,'5. Telecom euro'!N623,0))))</f>
        <v>3</v>
      </c>
    </row>
    <row r="624" spans="1:20" x14ac:dyDescent="0.25">
      <c r="A624" s="9" t="s">
        <v>7621</v>
      </c>
      <c r="B624" s="9" t="s">
        <v>4984</v>
      </c>
      <c r="C624" s="11">
        <v>2117</v>
      </c>
      <c r="D624" s="11" t="s">
        <v>5581</v>
      </c>
      <c r="E624" s="11">
        <v>1802</v>
      </c>
      <c r="F624" s="25">
        <v>3</v>
      </c>
      <c r="G624" s="14" t="s">
        <v>3031</v>
      </c>
      <c r="H624" s="161">
        <f t="shared" si="9"/>
        <v>39263</v>
      </c>
      <c r="I624" s="9" t="s">
        <v>3115</v>
      </c>
      <c r="J624" s="9"/>
      <c r="K624" s="9"/>
      <c r="L624" s="11" t="s">
        <v>0</v>
      </c>
      <c r="M624" s="252">
        <v>27</v>
      </c>
      <c r="N624" s="21">
        <v>2.5</v>
      </c>
      <c r="O624" s="21">
        <v>1.8</v>
      </c>
      <c r="Q624" s="11" t="s">
        <v>4167</v>
      </c>
      <c r="R624" s="11"/>
      <c r="T624" s="21">
        <f>IF(Q624='Menu tendina'!A$5,0,IF(Q624='Menu tendina'!A$4,'5. Telecom euro'!O624/2,IF(Q624='Menu tendina'!A$3,'5. Telecom euro'!O624,IF(Q624='Menu tendina'!A$2,'5. Telecom euro'!N624,0))))</f>
        <v>2.5</v>
      </c>
    </row>
    <row r="625" spans="1:20" x14ac:dyDescent="0.25">
      <c r="A625" s="9" t="s">
        <v>7621</v>
      </c>
      <c r="B625" s="9" t="s">
        <v>4984</v>
      </c>
      <c r="C625" s="11">
        <v>2118</v>
      </c>
      <c r="D625" s="11" t="s">
        <v>5583</v>
      </c>
      <c r="E625" s="11">
        <v>1803</v>
      </c>
      <c r="F625" s="25">
        <v>5</v>
      </c>
      <c r="G625" s="14" t="s">
        <v>3031</v>
      </c>
      <c r="H625" s="161">
        <f t="shared" si="9"/>
        <v>39263</v>
      </c>
      <c r="I625" s="9" t="s">
        <v>3116</v>
      </c>
      <c r="J625" s="9"/>
      <c r="K625" s="9"/>
      <c r="L625" s="11" t="s">
        <v>0</v>
      </c>
      <c r="M625" s="252">
        <v>62</v>
      </c>
      <c r="N625" s="21">
        <v>2</v>
      </c>
      <c r="O625" s="21">
        <v>1.5</v>
      </c>
      <c r="Q625" s="11" t="s">
        <v>4167</v>
      </c>
      <c r="R625" s="11"/>
      <c r="T625" s="21">
        <f>IF(Q625='Menu tendina'!A$5,0,IF(Q625='Menu tendina'!A$4,'5. Telecom euro'!O625/2,IF(Q625='Menu tendina'!A$3,'5. Telecom euro'!O625,IF(Q625='Menu tendina'!A$2,'5. Telecom euro'!N625,0))))</f>
        <v>2</v>
      </c>
    </row>
    <row r="626" spans="1:20" x14ac:dyDescent="0.25">
      <c r="A626" s="9" t="s">
        <v>7621</v>
      </c>
      <c r="B626" s="9" t="s">
        <v>4984</v>
      </c>
      <c r="C626" s="11">
        <v>2119</v>
      </c>
      <c r="D626" s="11" t="s">
        <v>5582</v>
      </c>
      <c r="E626" s="11">
        <v>1804</v>
      </c>
      <c r="F626" s="25">
        <v>3</v>
      </c>
      <c r="G626" s="14" t="s">
        <v>3031</v>
      </c>
      <c r="H626" s="161">
        <f t="shared" si="9"/>
        <v>39263</v>
      </c>
      <c r="I626" s="9" t="s">
        <v>3117</v>
      </c>
      <c r="J626" s="9"/>
      <c r="K626" s="9"/>
      <c r="L626" s="11" t="s">
        <v>0</v>
      </c>
      <c r="M626" s="252">
        <v>132</v>
      </c>
      <c r="N626" s="21">
        <v>1.8</v>
      </c>
      <c r="O626" s="21">
        <v>1.1000000000000001</v>
      </c>
      <c r="Q626" s="11" t="s">
        <v>4167</v>
      </c>
      <c r="R626" s="11"/>
      <c r="T626" s="21">
        <f>IF(Q626='Menu tendina'!A$5,0,IF(Q626='Menu tendina'!A$4,'5. Telecom euro'!O626/2,IF(Q626='Menu tendina'!A$3,'5. Telecom euro'!O626,IF(Q626='Menu tendina'!A$2,'5. Telecom euro'!N626,0))))</f>
        <v>1.8</v>
      </c>
    </row>
    <row r="627" spans="1:20" x14ac:dyDescent="0.25">
      <c r="A627" s="9" t="s">
        <v>7621</v>
      </c>
      <c r="B627" s="9" t="s">
        <v>4984</v>
      </c>
      <c r="C627" s="11">
        <v>2120</v>
      </c>
      <c r="D627" s="11" t="s">
        <v>5565</v>
      </c>
      <c r="E627" s="11">
        <v>1818</v>
      </c>
      <c r="F627" s="25">
        <v>5</v>
      </c>
      <c r="G627" s="14" t="s">
        <v>3058</v>
      </c>
      <c r="H627" s="161">
        <f t="shared" si="9"/>
        <v>39447</v>
      </c>
      <c r="I627" s="9" t="s">
        <v>3118</v>
      </c>
      <c r="J627" s="9"/>
      <c r="K627" s="9"/>
      <c r="L627" s="11" t="s">
        <v>0</v>
      </c>
      <c r="M627" s="252">
        <v>314</v>
      </c>
      <c r="N627" s="21">
        <v>1.6</v>
      </c>
      <c r="O627" s="21">
        <v>0.6</v>
      </c>
      <c r="Q627" s="11" t="s">
        <v>4167</v>
      </c>
      <c r="R627" s="11"/>
      <c r="T627" s="21">
        <f>IF(Q627='Menu tendina'!A$5,0,IF(Q627='Menu tendina'!A$4,'5. Telecom euro'!O627/2,IF(Q627='Menu tendina'!A$3,'5. Telecom euro'!O627,IF(Q627='Menu tendina'!A$2,'5. Telecom euro'!N627,0))))</f>
        <v>1.6</v>
      </c>
    </row>
    <row r="628" spans="1:20" x14ac:dyDescent="0.25">
      <c r="A628" s="9" t="s">
        <v>7621</v>
      </c>
      <c r="B628" s="9" t="s">
        <v>4984</v>
      </c>
      <c r="C628" s="11">
        <v>2121</v>
      </c>
      <c r="D628" s="11" t="s">
        <v>5580</v>
      </c>
      <c r="E628" s="11">
        <v>1724</v>
      </c>
      <c r="F628" s="25">
        <v>5</v>
      </c>
      <c r="G628" s="14" t="s">
        <v>2952</v>
      </c>
      <c r="H628" s="161">
        <f t="shared" si="9"/>
        <v>39082</v>
      </c>
      <c r="I628" s="9" t="s">
        <v>3119</v>
      </c>
      <c r="J628" s="9"/>
      <c r="K628" s="9"/>
      <c r="L628" s="11" t="s">
        <v>0</v>
      </c>
      <c r="M628" s="252">
        <v>1200</v>
      </c>
      <c r="N628" s="21">
        <v>1.2</v>
      </c>
      <c r="O628" s="21">
        <v>0.3</v>
      </c>
      <c r="Q628" s="11" t="s">
        <v>4167</v>
      </c>
      <c r="R628" s="11"/>
      <c r="T628" s="21">
        <f>IF(Q628='Menu tendina'!A$5,0,IF(Q628='Menu tendina'!A$4,'5. Telecom euro'!O628/2,IF(Q628='Menu tendina'!A$3,'5. Telecom euro'!O628,IF(Q628='Menu tendina'!A$2,'5. Telecom euro'!N628,0))))</f>
        <v>1.2</v>
      </c>
    </row>
    <row r="629" spans="1:20" x14ac:dyDescent="0.25">
      <c r="A629" s="9" t="s">
        <v>7621</v>
      </c>
      <c r="B629" s="9" t="s">
        <v>4984</v>
      </c>
      <c r="C629" s="11">
        <v>2122</v>
      </c>
      <c r="D629" s="11" t="s">
        <v>5579</v>
      </c>
      <c r="E629" s="11">
        <v>1819</v>
      </c>
      <c r="F629" s="25">
        <v>3</v>
      </c>
      <c r="G629" s="14" t="s">
        <v>3058</v>
      </c>
      <c r="H629" s="161">
        <f t="shared" si="9"/>
        <v>39447</v>
      </c>
      <c r="I629" s="9" t="s">
        <v>3120</v>
      </c>
      <c r="J629" s="9"/>
      <c r="K629" s="9"/>
      <c r="L629" s="11" t="s">
        <v>0</v>
      </c>
      <c r="M629" s="252">
        <v>20</v>
      </c>
      <c r="N629" s="21">
        <v>2.5</v>
      </c>
      <c r="O629" s="21">
        <v>1.9</v>
      </c>
      <c r="Q629" s="11" t="s">
        <v>4167</v>
      </c>
      <c r="R629" s="11"/>
      <c r="T629" s="21">
        <f>IF(Q629='Menu tendina'!A$5,0,IF(Q629='Menu tendina'!A$4,'5. Telecom euro'!O629/2,IF(Q629='Menu tendina'!A$3,'5. Telecom euro'!O629,IF(Q629='Menu tendina'!A$2,'5. Telecom euro'!N629,0))))</f>
        <v>2.5</v>
      </c>
    </row>
    <row r="630" spans="1:20" x14ac:dyDescent="0.25">
      <c r="A630" s="9" t="s">
        <v>7621</v>
      </c>
      <c r="B630" s="9" t="s">
        <v>4984</v>
      </c>
      <c r="C630" s="11">
        <v>2123</v>
      </c>
      <c r="D630" s="11" t="s">
        <v>5585</v>
      </c>
      <c r="E630" s="11">
        <v>1820</v>
      </c>
      <c r="F630" s="25">
        <v>3</v>
      </c>
      <c r="G630" s="14" t="s">
        <v>3058</v>
      </c>
      <c r="H630" s="161">
        <f t="shared" si="9"/>
        <v>39447</v>
      </c>
      <c r="I630" s="9" t="s">
        <v>3122</v>
      </c>
      <c r="J630" s="9"/>
      <c r="K630" s="9"/>
      <c r="L630" s="11" t="s">
        <v>0</v>
      </c>
      <c r="M630" s="252">
        <v>20</v>
      </c>
      <c r="N630" s="21">
        <v>2.5</v>
      </c>
      <c r="O630" s="21">
        <v>1.9</v>
      </c>
      <c r="Q630" s="11" t="s">
        <v>4167</v>
      </c>
      <c r="R630" s="11"/>
      <c r="T630" s="21">
        <f>IF(Q630='Menu tendina'!A$5,0,IF(Q630='Menu tendina'!A$4,'5. Telecom euro'!O630/2,IF(Q630='Menu tendina'!A$3,'5. Telecom euro'!O630,IF(Q630='Menu tendina'!A$2,'5. Telecom euro'!N630,0))))</f>
        <v>2.5</v>
      </c>
    </row>
    <row r="631" spans="1:20" x14ac:dyDescent="0.25">
      <c r="A631" s="9" t="s">
        <v>7621</v>
      </c>
      <c r="B631" s="9" t="s">
        <v>4984</v>
      </c>
      <c r="C631" s="11">
        <v>2124</v>
      </c>
      <c r="D631" s="11" t="s">
        <v>5584</v>
      </c>
      <c r="E631" s="11">
        <v>2200</v>
      </c>
      <c r="F631" s="25">
        <v>10</v>
      </c>
      <c r="G631" s="14" t="s">
        <v>2952</v>
      </c>
      <c r="H631" s="161">
        <f t="shared" si="9"/>
        <v>39082</v>
      </c>
      <c r="I631" s="9" t="s">
        <v>3123</v>
      </c>
      <c r="J631" s="9"/>
      <c r="K631" s="9"/>
      <c r="L631" s="11" t="s">
        <v>0</v>
      </c>
      <c r="M631" s="252">
        <v>500</v>
      </c>
      <c r="N631" s="21">
        <v>4</v>
      </c>
      <c r="O631" s="21">
        <v>1</v>
      </c>
      <c r="Q631" s="11" t="s">
        <v>4167</v>
      </c>
      <c r="R631" s="11"/>
      <c r="T631" s="21">
        <f>IF(Q631='Menu tendina'!A$5,0,IF(Q631='Menu tendina'!A$4,'5. Telecom euro'!O631/2,IF(Q631='Menu tendina'!A$3,'5. Telecom euro'!O631,IF(Q631='Menu tendina'!A$2,'5. Telecom euro'!N631,0))))</f>
        <v>4</v>
      </c>
    </row>
    <row r="632" spans="1:20" x14ac:dyDescent="0.25">
      <c r="A632" s="9" t="s">
        <v>7621</v>
      </c>
      <c r="B632" s="9" t="s">
        <v>4984</v>
      </c>
      <c r="C632" s="11">
        <v>2125</v>
      </c>
      <c r="D632" s="11" t="s">
        <v>5578</v>
      </c>
      <c r="E632" s="11">
        <v>1723</v>
      </c>
      <c r="F632" s="25">
        <v>3</v>
      </c>
      <c r="G632" s="14" t="s">
        <v>2952</v>
      </c>
      <c r="H632" s="161">
        <f t="shared" si="9"/>
        <v>39082</v>
      </c>
      <c r="I632" s="9" t="s">
        <v>3124</v>
      </c>
      <c r="J632" s="9"/>
      <c r="K632" s="9"/>
      <c r="L632" s="11" t="s">
        <v>0</v>
      </c>
      <c r="M632" s="252">
        <v>1200</v>
      </c>
      <c r="N632" s="21">
        <v>1.3</v>
      </c>
      <c r="O632" s="21">
        <v>0.3</v>
      </c>
      <c r="Q632" s="11" t="s">
        <v>4167</v>
      </c>
      <c r="R632" s="11"/>
      <c r="T632" s="21">
        <f>IF(Q632='Menu tendina'!A$5,0,IF(Q632='Menu tendina'!A$4,'5. Telecom euro'!O632/2,IF(Q632='Menu tendina'!A$3,'5. Telecom euro'!O632,IF(Q632='Menu tendina'!A$2,'5. Telecom euro'!N632,0))))</f>
        <v>1.3</v>
      </c>
    </row>
    <row r="633" spans="1:20" x14ac:dyDescent="0.25">
      <c r="A633" s="9" t="s">
        <v>7621</v>
      </c>
      <c r="B633" s="9" t="s">
        <v>4984</v>
      </c>
      <c r="C633" s="11">
        <v>2126</v>
      </c>
      <c r="D633" s="11" t="s">
        <v>5599</v>
      </c>
      <c r="E633" s="11">
        <v>1821</v>
      </c>
      <c r="F633" s="25">
        <v>5</v>
      </c>
      <c r="G633" s="14" t="s">
        <v>3058</v>
      </c>
      <c r="H633" s="161">
        <f t="shared" si="9"/>
        <v>39447</v>
      </c>
      <c r="I633" s="9" t="s">
        <v>3125</v>
      </c>
      <c r="J633" s="9"/>
      <c r="K633" s="9"/>
      <c r="L633" s="11" t="s">
        <v>0</v>
      </c>
      <c r="M633" s="252">
        <v>20</v>
      </c>
      <c r="N633" s="21">
        <v>2.5</v>
      </c>
      <c r="O633" s="21">
        <v>1.9</v>
      </c>
      <c r="Q633" s="11" t="s">
        <v>4167</v>
      </c>
      <c r="R633" s="11"/>
      <c r="T633" s="21">
        <f>IF(Q633='Menu tendina'!A$5,0,IF(Q633='Menu tendina'!A$4,'5. Telecom euro'!O633/2,IF(Q633='Menu tendina'!A$3,'5. Telecom euro'!O633,IF(Q633='Menu tendina'!A$2,'5. Telecom euro'!N633,0))))</f>
        <v>2.5</v>
      </c>
    </row>
    <row r="634" spans="1:20" x14ac:dyDescent="0.25">
      <c r="A634" s="9" t="s">
        <v>7621</v>
      </c>
      <c r="B634" s="9" t="s">
        <v>4984</v>
      </c>
      <c r="C634" s="11">
        <v>2127</v>
      </c>
      <c r="D634" s="11" t="s">
        <v>5602</v>
      </c>
      <c r="E634" s="11">
        <v>1822</v>
      </c>
      <c r="F634" s="25">
        <v>5</v>
      </c>
      <c r="G634" s="14" t="s">
        <v>3058</v>
      </c>
      <c r="H634" s="161">
        <f t="shared" si="9"/>
        <v>39447</v>
      </c>
      <c r="I634" s="9" t="s">
        <v>3126</v>
      </c>
      <c r="J634" s="9"/>
      <c r="K634" s="9"/>
      <c r="L634" s="11" t="s">
        <v>0</v>
      </c>
      <c r="M634" s="252">
        <v>20</v>
      </c>
      <c r="N634" s="21">
        <v>2.5</v>
      </c>
      <c r="O634" s="21">
        <v>1.9</v>
      </c>
      <c r="Q634" s="11" t="s">
        <v>4167</v>
      </c>
      <c r="R634" s="11"/>
      <c r="T634" s="21">
        <f>IF(Q634='Menu tendina'!A$5,0,IF(Q634='Menu tendina'!A$4,'5. Telecom euro'!O634/2,IF(Q634='Menu tendina'!A$3,'5. Telecom euro'!O634,IF(Q634='Menu tendina'!A$2,'5. Telecom euro'!N634,0))))</f>
        <v>2.5</v>
      </c>
    </row>
    <row r="635" spans="1:20" x14ac:dyDescent="0.25">
      <c r="A635" s="9" t="s">
        <v>7621</v>
      </c>
      <c r="B635" s="9" t="s">
        <v>4984</v>
      </c>
      <c r="C635" s="11">
        <v>2128</v>
      </c>
      <c r="D635" s="11" t="s">
        <v>5540</v>
      </c>
      <c r="E635" s="11">
        <v>1607</v>
      </c>
      <c r="F635" s="25">
        <v>5</v>
      </c>
      <c r="G635" s="14" t="s">
        <v>2874</v>
      </c>
      <c r="H635" s="161">
        <f t="shared" si="9"/>
        <v>38898</v>
      </c>
      <c r="I635" s="9" t="s">
        <v>2919</v>
      </c>
      <c r="J635" s="9"/>
      <c r="K635" s="9"/>
      <c r="L635" s="11" t="s">
        <v>0</v>
      </c>
      <c r="M635" s="252">
        <v>300</v>
      </c>
      <c r="N635" s="21">
        <v>1.6</v>
      </c>
      <c r="O635" s="21">
        <v>0.6</v>
      </c>
      <c r="Q635" s="11" t="s">
        <v>4167</v>
      </c>
      <c r="R635" s="11"/>
      <c r="T635" s="21">
        <f>IF(Q635='Menu tendina'!A$5,0,IF(Q635='Menu tendina'!A$4,'5. Telecom euro'!O635/2,IF(Q635='Menu tendina'!A$3,'5. Telecom euro'!O635,IF(Q635='Menu tendina'!A$2,'5. Telecom euro'!N635,0))))</f>
        <v>1.6</v>
      </c>
    </row>
    <row r="636" spans="1:20" x14ac:dyDescent="0.25">
      <c r="A636" s="9" t="s">
        <v>7621</v>
      </c>
      <c r="B636" s="9" t="s">
        <v>4984</v>
      </c>
      <c r="C636" s="11">
        <v>2129</v>
      </c>
      <c r="D636" s="11" t="s">
        <v>5606</v>
      </c>
      <c r="E636" s="11">
        <v>1823</v>
      </c>
      <c r="F636" s="25">
        <v>3</v>
      </c>
      <c r="G636" s="14" t="s">
        <v>3058</v>
      </c>
      <c r="H636" s="161">
        <f t="shared" si="9"/>
        <v>39447</v>
      </c>
      <c r="I636" s="9" t="s">
        <v>3127</v>
      </c>
      <c r="J636" s="9"/>
      <c r="K636" s="9"/>
      <c r="L636" s="11" t="s">
        <v>0</v>
      </c>
      <c r="M636" s="252">
        <v>20</v>
      </c>
      <c r="N636" s="21">
        <v>2.5</v>
      </c>
      <c r="O636" s="21">
        <v>1.9</v>
      </c>
      <c r="Q636" s="11" t="s">
        <v>4167</v>
      </c>
      <c r="R636" s="11"/>
      <c r="T636" s="21">
        <f>IF(Q636='Menu tendina'!A$5,0,IF(Q636='Menu tendina'!A$4,'5. Telecom euro'!O636/2,IF(Q636='Menu tendina'!A$3,'5. Telecom euro'!O636,IF(Q636='Menu tendina'!A$2,'5. Telecom euro'!N636,0))))</f>
        <v>2.5</v>
      </c>
    </row>
    <row r="637" spans="1:20" x14ac:dyDescent="0.25">
      <c r="A637" s="9" t="s">
        <v>7621</v>
      </c>
      <c r="B637" s="9" t="s">
        <v>4984</v>
      </c>
      <c r="C637" s="11">
        <v>2130</v>
      </c>
      <c r="D637" s="11" t="s">
        <v>5607</v>
      </c>
      <c r="E637" s="11">
        <v>1824</v>
      </c>
      <c r="F637" s="25">
        <v>3</v>
      </c>
      <c r="G637" s="14" t="s">
        <v>3058</v>
      </c>
      <c r="H637" s="161">
        <f t="shared" si="9"/>
        <v>39447</v>
      </c>
      <c r="I637" s="9" t="s">
        <v>3129</v>
      </c>
      <c r="J637" s="9"/>
      <c r="K637" s="9"/>
      <c r="L637" s="11" t="s">
        <v>0</v>
      </c>
      <c r="M637" s="252">
        <v>20</v>
      </c>
      <c r="N637" s="21">
        <v>2.5</v>
      </c>
      <c r="O637" s="21">
        <v>1.9</v>
      </c>
      <c r="Q637" s="11" t="s">
        <v>4167</v>
      </c>
      <c r="R637" s="11"/>
      <c r="T637" s="21">
        <f>IF(Q637='Menu tendina'!A$5,0,IF(Q637='Menu tendina'!A$4,'5. Telecom euro'!O637/2,IF(Q637='Menu tendina'!A$3,'5. Telecom euro'!O637,IF(Q637='Menu tendina'!A$2,'5. Telecom euro'!N637,0))))</f>
        <v>2.5</v>
      </c>
    </row>
    <row r="638" spans="1:20" x14ac:dyDescent="0.25">
      <c r="A638" s="9" t="s">
        <v>7621</v>
      </c>
      <c r="B638" s="9" t="s">
        <v>4984</v>
      </c>
      <c r="C638" s="11">
        <v>2131</v>
      </c>
      <c r="D638" s="11" t="s">
        <v>5605</v>
      </c>
      <c r="E638" s="11">
        <v>1856</v>
      </c>
      <c r="F638" s="25">
        <v>3</v>
      </c>
      <c r="G638" s="14" t="s">
        <v>3130</v>
      </c>
      <c r="H638" s="161">
        <f t="shared" si="9"/>
        <v>39629</v>
      </c>
      <c r="I638" s="9" t="s">
        <v>3131</v>
      </c>
      <c r="J638" s="9"/>
      <c r="K638" s="9"/>
      <c r="L638" s="11" t="s">
        <v>0</v>
      </c>
      <c r="M638" s="252">
        <v>53</v>
      </c>
      <c r="N638" s="21">
        <v>2.2999999999999998</v>
      </c>
      <c r="O638" s="21">
        <v>1.8</v>
      </c>
      <c r="Q638" s="11" t="s">
        <v>4167</v>
      </c>
      <c r="R638" s="11"/>
      <c r="T638" s="21">
        <f>IF(Q638='Menu tendina'!A$5,0,IF(Q638='Menu tendina'!A$4,'5. Telecom euro'!O638/2,IF(Q638='Menu tendina'!A$3,'5. Telecom euro'!O638,IF(Q638='Menu tendina'!A$2,'5. Telecom euro'!N638,0))))</f>
        <v>2.2999999999999998</v>
      </c>
    </row>
    <row r="639" spans="1:20" x14ac:dyDescent="0.25">
      <c r="A639" s="9" t="s">
        <v>7621</v>
      </c>
      <c r="B639" s="9" t="s">
        <v>4984</v>
      </c>
      <c r="C639" s="11">
        <v>2132</v>
      </c>
      <c r="D639" s="11" t="s">
        <v>5608</v>
      </c>
      <c r="E639" s="11">
        <v>1857</v>
      </c>
      <c r="F639" s="25">
        <v>3</v>
      </c>
      <c r="G639" s="14" t="s">
        <v>3130</v>
      </c>
      <c r="H639" s="161">
        <f t="shared" si="9"/>
        <v>39629</v>
      </c>
      <c r="I639" s="9" t="s">
        <v>3133</v>
      </c>
      <c r="J639" s="9"/>
      <c r="K639" s="9"/>
      <c r="L639" s="11" t="s">
        <v>0</v>
      </c>
      <c r="M639" s="252">
        <v>30</v>
      </c>
      <c r="N639" s="21">
        <v>3</v>
      </c>
      <c r="O639" s="21">
        <v>2</v>
      </c>
      <c r="Q639" s="11" t="s">
        <v>4167</v>
      </c>
      <c r="R639" s="11"/>
      <c r="T639" s="21">
        <f>IF(Q639='Menu tendina'!A$5,0,IF(Q639='Menu tendina'!A$4,'5. Telecom euro'!O639/2,IF(Q639='Menu tendina'!A$3,'5. Telecom euro'!O639,IF(Q639='Menu tendina'!A$2,'5. Telecom euro'!N639,0))))</f>
        <v>3</v>
      </c>
    </row>
    <row r="640" spans="1:20" x14ac:dyDescent="0.25">
      <c r="A640" s="9" t="s">
        <v>7621</v>
      </c>
      <c r="B640" s="9" t="s">
        <v>4984</v>
      </c>
      <c r="C640" s="11">
        <v>2133</v>
      </c>
      <c r="D640" s="11" t="s">
        <v>6100</v>
      </c>
      <c r="E640" s="11">
        <v>1858</v>
      </c>
      <c r="F640" s="25">
        <v>3</v>
      </c>
      <c r="G640" s="14" t="s">
        <v>3130</v>
      </c>
      <c r="H640" s="161">
        <f t="shared" si="9"/>
        <v>39629</v>
      </c>
      <c r="I640" s="9" t="s">
        <v>3135</v>
      </c>
      <c r="J640" s="9"/>
      <c r="K640" s="9"/>
      <c r="L640" s="11" t="s">
        <v>0</v>
      </c>
      <c r="M640" s="252">
        <v>10</v>
      </c>
      <c r="N640" s="21">
        <v>4.5</v>
      </c>
      <c r="O640" s="21">
        <v>2.5</v>
      </c>
      <c r="Q640" s="11" t="s">
        <v>4167</v>
      </c>
      <c r="R640" s="11"/>
      <c r="T640" s="21">
        <f>IF(Q640='Menu tendina'!A$5,0,IF(Q640='Menu tendina'!A$4,'5. Telecom euro'!O640/2,IF(Q640='Menu tendina'!A$3,'5. Telecom euro'!O640,IF(Q640='Menu tendina'!A$2,'5. Telecom euro'!N640,0))))</f>
        <v>4.5</v>
      </c>
    </row>
    <row r="641" spans="1:20" x14ac:dyDescent="0.25">
      <c r="A641" s="9" t="s">
        <v>7621</v>
      </c>
      <c r="B641" s="9" t="s">
        <v>4984</v>
      </c>
      <c r="C641" s="11">
        <v>2134</v>
      </c>
      <c r="D641" s="11" t="s">
        <v>5614</v>
      </c>
      <c r="E641" s="11">
        <v>1828</v>
      </c>
      <c r="F641" s="25">
        <v>3</v>
      </c>
      <c r="G641" s="14" t="s">
        <v>3058</v>
      </c>
      <c r="H641" s="161">
        <f t="shared" si="9"/>
        <v>39447</v>
      </c>
      <c r="I641" s="9" t="s">
        <v>3136</v>
      </c>
      <c r="J641" s="9"/>
      <c r="K641" s="9"/>
      <c r="L641" s="11" t="s">
        <v>0</v>
      </c>
      <c r="M641" s="252">
        <v>20</v>
      </c>
      <c r="N641" s="21">
        <v>3</v>
      </c>
      <c r="O641" s="21">
        <v>1.8</v>
      </c>
      <c r="Q641" s="11" t="s">
        <v>4167</v>
      </c>
      <c r="R641" s="11"/>
      <c r="T641" s="21">
        <f>IF(Q641='Menu tendina'!A$5,0,IF(Q641='Menu tendina'!A$4,'5. Telecom euro'!O641/2,IF(Q641='Menu tendina'!A$3,'5. Telecom euro'!O641,IF(Q641='Menu tendina'!A$2,'5. Telecom euro'!N641,0))))</f>
        <v>3</v>
      </c>
    </row>
    <row r="642" spans="1:20" x14ac:dyDescent="0.25">
      <c r="A642" s="9" t="s">
        <v>7621</v>
      </c>
      <c r="B642" s="9" t="s">
        <v>4984</v>
      </c>
      <c r="C642" s="11">
        <v>2135</v>
      </c>
      <c r="D642" s="11" t="s">
        <v>5613</v>
      </c>
      <c r="E642" s="11">
        <v>1829</v>
      </c>
      <c r="F642" s="25">
        <v>3</v>
      </c>
      <c r="G642" s="14" t="s">
        <v>3058</v>
      </c>
      <c r="H642" s="161">
        <f t="shared" si="9"/>
        <v>39447</v>
      </c>
      <c r="I642" s="9" t="s">
        <v>3137</v>
      </c>
      <c r="J642" s="9"/>
      <c r="K642" s="9"/>
      <c r="L642" s="11" t="s">
        <v>0</v>
      </c>
      <c r="M642" s="252">
        <v>20</v>
      </c>
      <c r="N642" s="21">
        <v>3</v>
      </c>
      <c r="O642" s="21">
        <v>1.8</v>
      </c>
      <c r="Q642" s="11" t="s">
        <v>4167</v>
      </c>
      <c r="R642" s="11"/>
      <c r="T642" s="21">
        <f>IF(Q642='Menu tendina'!A$5,0,IF(Q642='Menu tendina'!A$4,'5. Telecom euro'!O642/2,IF(Q642='Menu tendina'!A$3,'5. Telecom euro'!O642,IF(Q642='Menu tendina'!A$2,'5. Telecom euro'!N642,0))))</f>
        <v>3</v>
      </c>
    </row>
    <row r="643" spans="1:20" x14ac:dyDescent="0.25">
      <c r="A643" s="9" t="s">
        <v>7621</v>
      </c>
      <c r="B643" s="9" t="s">
        <v>4984</v>
      </c>
      <c r="C643" s="11">
        <v>2136</v>
      </c>
      <c r="D643" s="11" t="s">
        <v>5612</v>
      </c>
      <c r="E643" s="11">
        <v>1830</v>
      </c>
      <c r="F643" s="25">
        <v>3</v>
      </c>
      <c r="G643" s="14" t="s">
        <v>3058</v>
      </c>
      <c r="H643" s="161">
        <f t="shared" ref="H643:H706" si="10">DATE(2000+RIGHT(G643,2),MID(G643,4,2),LEFT(G643,2))</f>
        <v>39447</v>
      </c>
      <c r="I643" s="9" t="s">
        <v>3138</v>
      </c>
      <c r="J643" s="9"/>
      <c r="K643" s="9"/>
      <c r="L643" s="11" t="s">
        <v>0</v>
      </c>
      <c r="M643" s="252">
        <v>20</v>
      </c>
      <c r="N643" s="21">
        <v>3</v>
      </c>
      <c r="O643" s="21">
        <v>1.8</v>
      </c>
      <c r="Q643" s="11" t="s">
        <v>4167</v>
      </c>
      <c r="R643" s="11"/>
      <c r="T643" s="21">
        <f>IF(Q643='Menu tendina'!A$5,0,IF(Q643='Menu tendina'!A$4,'5. Telecom euro'!O643/2,IF(Q643='Menu tendina'!A$3,'5. Telecom euro'!O643,IF(Q643='Menu tendina'!A$2,'5. Telecom euro'!N643,0))))</f>
        <v>3</v>
      </c>
    </row>
    <row r="644" spans="1:20" x14ac:dyDescent="0.25">
      <c r="A644" s="9" t="s">
        <v>7621</v>
      </c>
      <c r="B644" s="9" t="s">
        <v>4984</v>
      </c>
      <c r="C644" s="11">
        <v>2137</v>
      </c>
      <c r="D644" s="11" t="s">
        <v>5611</v>
      </c>
      <c r="E644" s="11">
        <v>1831</v>
      </c>
      <c r="F644" s="25">
        <v>3</v>
      </c>
      <c r="G644" s="14" t="s">
        <v>3058</v>
      </c>
      <c r="H644" s="161">
        <f t="shared" si="10"/>
        <v>39447</v>
      </c>
      <c r="I644" s="9" t="s">
        <v>3139</v>
      </c>
      <c r="J644" s="9"/>
      <c r="K644" s="9"/>
      <c r="L644" s="11" t="s">
        <v>0</v>
      </c>
      <c r="M644" s="252">
        <v>20</v>
      </c>
      <c r="N644" s="21">
        <v>3</v>
      </c>
      <c r="O644" s="21">
        <v>1.8</v>
      </c>
      <c r="Q644" s="11" t="s">
        <v>4167</v>
      </c>
      <c r="R644" s="11"/>
      <c r="T644" s="21">
        <f>IF(Q644='Menu tendina'!A$5,0,IF(Q644='Menu tendina'!A$4,'5. Telecom euro'!O644/2,IF(Q644='Menu tendina'!A$3,'5. Telecom euro'!O644,IF(Q644='Menu tendina'!A$2,'5. Telecom euro'!N644,0))))</f>
        <v>3</v>
      </c>
    </row>
    <row r="645" spans="1:20" x14ac:dyDescent="0.25">
      <c r="A645" s="9" t="s">
        <v>7621</v>
      </c>
      <c r="B645" s="9" t="s">
        <v>4984</v>
      </c>
      <c r="C645" s="11">
        <v>2138</v>
      </c>
      <c r="D645" s="11" t="s">
        <v>5604</v>
      </c>
      <c r="E645" s="11">
        <v>1825</v>
      </c>
      <c r="F645" s="25">
        <v>3</v>
      </c>
      <c r="G645" s="14" t="s">
        <v>3058</v>
      </c>
      <c r="H645" s="161">
        <f t="shared" si="10"/>
        <v>39447</v>
      </c>
      <c r="I645" s="9" t="s">
        <v>3140</v>
      </c>
      <c r="J645" s="9"/>
      <c r="K645" s="9"/>
      <c r="L645" s="11" t="s">
        <v>0</v>
      </c>
      <c r="M645" s="252">
        <v>40</v>
      </c>
      <c r="N645" s="21">
        <v>2.5</v>
      </c>
      <c r="O645" s="21">
        <v>1.9</v>
      </c>
      <c r="Q645" s="11" t="s">
        <v>4167</v>
      </c>
      <c r="R645" s="11"/>
      <c r="T645" s="21">
        <f>IF(Q645='Menu tendina'!A$5,0,IF(Q645='Menu tendina'!A$4,'5. Telecom euro'!O645/2,IF(Q645='Menu tendina'!A$3,'5. Telecom euro'!O645,IF(Q645='Menu tendina'!A$2,'5. Telecom euro'!N645,0))))</f>
        <v>2.5</v>
      </c>
    </row>
    <row r="646" spans="1:20" x14ac:dyDescent="0.25">
      <c r="A646" s="9" t="s">
        <v>7621</v>
      </c>
      <c r="B646" s="9" t="s">
        <v>4984</v>
      </c>
      <c r="C646" s="11">
        <v>2139</v>
      </c>
      <c r="D646" s="11" t="s">
        <v>5603</v>
      </c>
      <c r="E646" s="11">
        <v>1747</v>
      </c>
      <c r="F646" s="25">
        <v>5</v>
      </c>
      <c r="G646" s="14" t="s">
        <v>3031</v>
      </c>
      <c r="H646" s="161">
        <f t="shared" si="10"/>
        <v>39263</v>
      </c>
      <c r="I646" s="9" t="s">
        <v>3141</v>
      </c>
      <c r="J646" s="9"/>
      <c r="K646" s="9"/>
      <c r="L646" s="11" t="s">
        <v>0</v>
      </c>
      <c r="M646" s="252">
        <v>202</v>
      </c>
      <c r="N646" s="21">
        <v>1.6</v>
      </c>
      <c r="O646" s="21">
        <v>0.8</v>
      </c>
      <c r="Q646" s="11" t="s">
        <v>4167</v>
      </c>
      <c r="R646" s="11"/>
      <c r="T646" s="21">
        <f>IF(Q646='Menu tendina'!A$5,0,IF(Q646='Menu tendina'!A$4,'5. Telecom euro'!O646/2,IF(Q646='Menu tendina'!A$3,'5. Telecom euro'!O646,IF(Q646='Menu tendina'!A$2,'5. Telecom euro'!N646,0))))</f>
        <v>1.6</v>
      </c>
    </row>
    <row r="647" spans="1:20" x14ac:dyDescent="0.25">
      <c r="A647" s="9" t="s">
        <v>7621</v>
      </c>
      <c r="B647" s="9" t="s">
        <v>4984</v>
      </c>
      <c r="C647" s="11">
        <v>2140</v>
      </c>
      <c r="D647" s="11" t="s">
        <v>5573</v>
      </c>
      <c r="E647" s="11">
        <v>1748</v>
      </c>
      <c r="F647" s="25">
        <v>3</v>
      </c>
      <c r="G647" s="14" t="s">
        <v>3031</v>
      </c>
      <c r="H647" s="161">
        <f t="shared" si="10"/>
        <v>39263</v>
      </c>
      <c r="I647" s="9" t="s">
        <v>3142</v>
      </c>
      <c r="J647" s="9"/>
      <c r="K647" s="9"/>
      <c r="L647" s="11" t="s">
        <v>0</v>
      </c>
      <c r="M647" s="252">
        <v>82</v>
      </c>
      <c r="N647" s="21">
        <v>2.2000000000000002</v>
      </c>
      <c r="O647" s="21">
        <v>1.2</v>
      </c>
      <c r="Q647" s="11" t="s">
        <v>4167</v>
      </c>
      <c r="R647" s="11"/>
      <c r="T647" s="21">
        <f>IF(Q647='Menu tendina'!A$5,0,IF(Q647='Menu tendina'!A$4,'5. Telecom euro'!O647/2,IF(Q647='Menu tendina'!A$3,'5. Telecom euro'!O647,IF(Q647='Menu tendina'!A$2,'5. Telecom euro'!N647,0))))</f>
        <v>2.2000000000000002</v>
      </c>
    </row>
    <row r="648" spans="1:20" x14ac:dyDescent="0.25">
      <c r="A648" s="9" t="s">
        <v>7621</v>
      </c>
      <c r="B648" s="9" t="s">
        <v>4984</v>
      </c>
      <c r="C648" s="11">
        <v>2141</v>
      </c>
      <c r="D648" s="11" t="s">
        <v>5619</v>
      </c>
      <c r="E648" s="11">
        <v>1749</v>
      </c>
      <c r="F648" s="25">
        <v>5</v>
      </c>
      <c r="G648" s="14" t="s">
        <v>3031</v>
      </c>
      <c r="H648" s="161">
        <f t="shared" si="10"/>
        <v>39263</v>
      </c>
      <c r="I648" s="9" t="s">
        <v>3143</v>
      </c>
      <c r="J648" s="9"/>
      <c r="K648" s="9"/>
      <c r="L648" s="11" t="s">
        <v>0</v>
      </c>
      <c r="M648" s="252">
        <v>52</v>
      </c>
      <c r="N648" s="21">
        <v>2.2000000000000002</v>
      </c>
      <c r="O648" s="21">
        <v>1.7</v>
      </c>
      <c r="Q648" s="11" t="s">
        <v>4167</v>
      </c>
      <c r="R648" s="11"/>
      <c r="T648" s="21">
        <f>IF(Q648='Menu tendina'!A$5,0,IF(Q648='Menu tendina'!A$4,'5. Telecom euro'!O648/2,IF(Q648='Menu tendina'!A$3,'5. Telecom euro'!O648,IF(Q648='Menu tendina'!A$2,'5. Telecom euro'!N648,0))))</f>
        <v>2.2000000000000002</v>
      </c>
    </row>
    <row r="649" spans="1:20" x14ac:dyDescent="0.25">
      <c r="A649" s="9" t="s">
        <v>7621</v>
      </c>
      <c r="B649" s="9" t="s">
        <v>4984</v>
      </c>
      <c r="C649" s="11">
        <v>2142</v>
      </c>
      <c r="D649" s="11" t="s">
        <v>5630</v>
      </c>
      <c r="E649" s="11">
        <v>1484</v>
      </c>
      <c r="F649" s="25">
        <v>3</v>
      </c>
      <c r="G649" s="14" t="s">
        <v>3058</v>
      </c>
      <c r="H649" s="161">
        <f t="shared" si="10"/>
        <v>39447</v>
      </c>
      <c r="I649" s="9" t="s">
        <v>3144</v>
      </c>
      <c r="J649" s="9"/>
      <c r="K649" s="9"/>
      <c r="L649" s="11" t="s">
        <v>0</v>
      </c>
      <c r="M649" s="252">
        <v>52</v>
      </c>
      <c r="N649" s="21">
        <v>2.5</v>
      </c>
      <c r="O649" s="21">
        <v>1.9</v>
      </c>
      <c r="Q649" s="11" t="s">
        <v>4167</v>
      </c>
      <c r="R649" s="11"/>
      <c r="T649" s="21">
        <f>IF(Q649='Menu tendina'!A$5,0,IF(Q649='Menu tendina'!A$4,'5. Telecom euro'!O649/2,IF(Q649='Menu tendina'!A$3,'5. Telecom euro'!O649,IF(Q649='Menu tendina'!A$2,'5. Telecom euro'!N649,0))))</f>
        <v>2.5</v>
      </c>
    </row>
    <row r="650" spans="1:20" x14ac:dyDescent="0.25">
      <c r="A650" s="9" t="s">
        <v>7621</v>
      </c>
      <c r="B650" s="9" t="s">
        <v>4984</v>
      </c>
      <c r="C650" s="11">
        <v>2143</v>
      </c>
      <c r="D650" s="11" t="s">
        <v>5571</v>
      </c>
      <c r="E650" s="11">
        <v>1784</v>
      </c>
      <c r="F650" s="25">
        <v>5</v>
      </c>
      <c r="G650" s="14" t="s">
        <v>3058</v>
      </c>
      <c r="H650" s="161">
        <f t="shared" si="10"/>
        <v>39447</v>
      </c>
      <c r="I650" s="9" t="s">
        <v>3145</v>
      </c>
      <c r="J650" s="9"/>
      <c r="K650" s="9"/>
      <c r="L650" s="11" t="s">
        <v>0</v>
      </c>
      <c r="M650" s="252">
        <v>82</v>
      </c>
      <c r="N650" s="21">
        <v>3.5</v>
      </c>
      <c r="O650" s="21">
        <v>1.8</v>
      </c>
      <c r="Q650" s="11" t="s">
        <v>4167</v>
      </c>
      <c r="R650" s="11"/>
      <c r="T650" s="21">
        <f>IF(Q650='Menu tendina'!A$5,0,IF(Q650='Menu tendina'!A$4,'5. Telecom euro'!O650/2,IF(Q650='Menu tendina'!A$3,'5. Telecom euro'!O650,IF(Q650='Menu tendina'!A$2,'5. Telecom euro'!N650,0))))</f>
        <v>3.5</v>
      </c>
    </row>
    <row r="651" spans="1:20" x14ac:dyDescent="0.25">
      <c r="A651" s="9" t="s">
        <v>7621</v>
      </c>
      <c r="B651" s="9" t="s">
        <v>4984</v>
      </c>
      <c r="C651" s="11">
        <v>2144</v>
      </c>
      <c r="D651" s="11" t="s">
        <v>5572</v>
      </c>
      <c r="E651" s="11">
        <v>1785</v>
      </c>
      <c r="F651" s="25">
        <v>5</v>
      </c>
      <c r="G651" s="14" t="s">
        <v>3058</v>
      </c>
      <c r="H651" s="161">
        <f t="shared" si="10"/>
        <v>39447</v>
      </c>
      <c r="I651" s="9" t="s">
        <v>3146</v>
      </c>
      <c r="J651" s="9"/>
      <c r="K651" s="9"/>
      <c r="L651" s="11" t="s">
        <v>0</v>
      </c>
      <c r="M651" s="252">
        <v>82</v>
      </c>
      <c r="N651" s="21">
        <v>2.5</v>
      </c>
      <c r="O651" s="21">
        <v>1.5</v>
      </c>
      <c r="Q651" s="11" t="s">
        <v>4167</v>
      </c>
      <c r="R651" s="11"/>
      <c r="T651" s="21">
        <f>IF(Q651='Menu tendina'!A$5,0,IF(Q651='Menu tendina'!A$4,'5. Telecom euro'!O651/2,IF(Q651='Menu tendina'!A$3,'5. Telecom euro'!O651,IF(Q651='Menu tendina'!A$2,'5. Telecom euro'!N651,0))))</f>
        <v>2.5</v>
      </c>
    </row>
    <row r="652" spans="1:20" x14ac:dyDescent="0.25">
      <c r="A652" s="9" t="s">
        <v>7621</v>
      </c>
      <c r="B652" s="9" t="s">
        <v>4984</v>
      </c>
      <c r="C652" s="11">
        <v>2145</v>
      </c>
      <c r="D652" s="11" t="s">
        <v>5634</v>
      </c>
      <c r="E652" s="11">
        <v>1805</v>
      </c>
      <c r="F652" s="25">
        <v>5</v>
      </c>
      <c r="G652" s="14" t="s">
        <v>3058</v>
      </c>
      <c r="H652" s="161">
        <f t="shared" si="10"/>
        <v>39447</v>
      </c>
      <c r="I652" s="9" t="s">
        <v>3147</v>
      </c>
      <c r="J652" s="9"/>
      <c r="K652" s="9"/>
      <c r="L652" s="11" t="s">
        <v>0</v>
      </c>
      <c r="M652" s="252">
        <v>102</v>
      </c>
      <c r="N652" s="21">
        <v>2</v>
      </c>
      <c r="O652" s="21">
        <v>1.1000000000000001</v>
      </c>
      <c r="Q652" s="11" t="s">
        <v>4167</v>
      </c>
      <c r="R652" s="11"/>
      <c r="T652" s="21">
        <f>IF(Q652='Menu tendina'!A$5,0,IF(Q652='Menu tendina'!A$4,'5. Telecom euro'!O652/2,IF(Q652='Menu tendina'!A$3,'5. Telecom euro'!O652,IF(Q652='Menu tendina'!A$2,'5. Telecom euro'!N652,0))))</f>
        <v>2</v>
      </c>
    </row>
    <row r="653" spans="1:20" x14ac:dyDescent="0.25">
      <c r="A653" s="9" t="s">
        <v>7621</v>
      </c>
      <c r="B653" s="9" t="s">
        <v>4984</v>
      </c>
      <c r="C653" s="11">
        <v>2146</v>
      </c>
      <c r="D653" s="11" t="s">
        <v>5633</v>
      </c>
      <c r="E653" s="11">
        <v>1806</v>
      </c>
      <c r="F653" s="25">
        <v>3</v>
      </c>
      <c r="G653" s="14" t="s">
        <v>3058</v>
      </c>
      <c r="H653" s="161">
        <f t="shared" si="10"/>
        <v>39447</v>
      </c>
      <c r="I653" s="9" t="s">
        <v>3148</v>
      </c>
      <c r="J653" s="9"/>
      <c r="K653" s="9"/>
      <c r="L653" s="11" t="s">
        <v>0</v>
      </c>
      <c r="M653" s="252">
        <v>102</v>
      </c>
      <c r="N653" s="21">
        <v>2</v>
      </c>
      <c r="O653" s="21">
        <v>1.1000000000000001</v>
      </c>
      <c r="Q653" s="11" t="s">
        <v>4167</v>
      </c>
      <c r="R653" s="11"/>
      <c r="T653" s="21">
        <f>IF(Q653='Menu tendina'!A$5,0,IF(Q653='Menu tendina'!A$4,'5. Telecom euro'!O653/2,IF(Q653='Menu tendina'!A$3,'5. Telecom euro'!O653,IF(Q653='Menu tendina'!A$2,'5. Telecom euro'!N653,0))))</f>
        <v>2</v>
      </c>
    </row>
    <row r="654" spans="1:20" x14ac:dyDescent="0.25">
      <c r="A654" s="9" t="s">
        <v>7621</v>
      </c>
      <c r="B654" s="9" t="s">
        <v>4984</v>
      </c>
      <c r="C654" s="11">
        <v>2147</v>
      </c>
      <c r="D654" s="11" t="s">
        <v>5616</v>
      </c>
      <c r="E654" s="11">
        <v>1750</v>
      </c>
      <c r="F654" s="25">
        <v>5</v>
      </c>
      <c r="G654" s="14" t="s">
        <v>3031</v>
      </c>
      <c r="H654" s="161">
        <f t="shared" si="10"/>
        <v>39263</v>
      </c>
      <c r="I654" s="9" t="s">
        <v>3149</v>
      </c>
      <c r="J654" s="9"/>
      <c r="K654" s="9"/>
      <c r="L654" s="11" t="s">
        <v>0</v>
      </c>
      <c r="M654" s="252">
        <v>200</v>
      </c>
      <c r="N654" s="21">
        <v>1.6</v>
      </c>
      <c r="O654" s="21" t="s">
        <v>3771</v>
      </c>
      <c r="Q654" s="11" t="s">
        <v>4167</v>
      </c>
      <c r="R654" s="11"/>
      <c r="T654" s="21">
        <f>IF(Q654='Menu tendina'!A$5,0,IF(Q654='Menu tendina'!A$4,'5. Telecom euro'!O654/2,IF(Q654='Menu tendina'!A$3,'5. Telecom euro'!O654,IF(Q654='Menu tendina'!A$2,'5. Telecom euro'!N654,0))))</f>
        <v>1.6</v>
      </c>
    </row>
    <row r="655" spans="1:20" x14ac:dyDescent="0.25">
      <c r="A655" s="9" t="s">
        <v>7621</v>
      </c>
      <c r="B655" s="9" t="s">
        <v>4984</v>
      </c>
      <c r="C655" s="11">
        <v>2148</v>
      </c>
      <c r="D655" s="11" t="s">
        <v>5598</v>
      </c>
      <c r="E655" s="11">
        <v>1826</v>
      </c>
      <c r="F655" s="25">
        <v>5</v>
      </c>
      <c r="G655" s="14" t="s">
        <v>3058</v>
      </c>
      <c r="H655" s="161">
        <f t="shared" si="10"/>
        <v>39447</v>
      </c>
      <c r="I655" s="9" t="s">
        <v>3150</v>
      </c>
      <c r="J655" s="9"/>
      <c r="K655" s="9"/>
      <c r="L655" s="11" t="s">
        <v>0</v>
      </c>
      <c r="M655" s="252">
        <v>40</v>
      </c>
      <c r="N655" s="21">
        <v>2.2999999999999998</v>
      </c>
      <c r="O655" s="21">
        <v>1.8</v>
      </c>
      <c r="Q655" s="11" t="s">
        <v>4167</v>
      </c>
      <c r="R655" s="11"/>
      <c r="T655" s="21">
        <f>IF(Q655='Menu tendina'!A$5,0,IF(Q655='Menu tendina'!A$4,'5. Telecom euro'!O655/2,IF(Q655='Menu tendina'!A$3,'5. Telecom euro'!O655,IF(Q655='Menu tendina'!A$2,'5. Telecom euro'!N655,0))))</f>
        <v>2.2999999999999998</v>
      </c>
    </row>
    <row r="656" spans="1:20" x14ac:dyDescent="0.25">
      <c r="A656" s="9" t="s">
        <v>7621</v>
      </c>
      <c r="B656" s="9" t="s">
        <v>4984</v>
      </c>
      <c r="C656" s="11">
        <v>2149</v>
      </c>
      <c r="D656" s="11" t="s">
        <v>5609</v>
      </c>
      <c r="E656" s="11">
        <v>1769</v>
      </c>
      <c r="F656" s="25">
        <v>3</v>
      </c>
      <c r="G656" s="14" t="s">
        <v>3058</v>
      </c>
      <c r="H656" s="161">
        <f t="shared" si="10"/>
        <v>39447</v>
      </c>
      <c r="I656" s="9" t="s">
        <v>3151</v>
      </c>
      <c r="J656" s="9"/>
      <c r="K656" s="9"/>
      <c r="L656" s="11" t="s">
        <v>0</v>
      </c>
      <c r="M656" s="252">
        <v>20</v>
      </c>
      <c r="N656" s="21">
        <v>2.2999999999999998</v>
      </c>
      <c r="O656" s="21">
        <v>1.8</v>
      </c>
      <c r="Q656" s="11" t="s">
        <v>4167</v>
      </c>
      <c r="R656" s="11"/>
      <c r="T656" s="21">
        <f>IF(Q656='Menu tendina'!A$5,0,IF(Q656='Menu tendina'!A$4,'5. Telecom euro'!O656/2,IF(Q656='Menu tendina'!A$3,'5. Telecom euro'!O656,IF(Q656='Menu tendina'!A$2,'5. Telecom euro'!N656,0))))</f>
        <v>2.2999999999999998</v>
      </c>
    </row>
    <row r="657" spans="1:20" x14ac:dyDescent="0.25">
      <c r="A657" s="9" t="s">
        <v>7621</v>
      </c>
      <c r="B657" s="9" t="s">
        <v>4984</v>
      </c>
      <c r="C657" s="11">
        <v>2150</v>
      </c>
      <c r="D657" s="11" t="s">
        <v>5610</v>
      </c>
      <c r="E657" s="11">
        <v>1770</v>
      </c>
      <c r="F657" s="25">
        <v>3</v>
      </c>
      <c r="G657" s="14" t="s">
        <v>3058</v>
      </c>
      <c r="H657" s="161">
        <f t="shared" si="10"/>
        <v>39447</v>
      </c>
      <c r="I657" s="9" t="s">
        <v>3152</v>
      </c>
      <c r="J657" s="9"/>
      <c r="K657" s="9"/>
      <c r="L657" s="11" t="s">
        <v>0</v>
      </c>
      <c r="M657" s="252">
        <v>20</v>
      </c>
      <c r="N657" s="21">
        <v>2.2999999999999998</v>
      </c>
      <c r="O657" s="21">
        <v>1.8</v>
      </c>
      <c r="Q657" s="11" t="s">
        <v>4167</v>
      </c>
      <c r="R657" s="11"/>
      <c r="T657" s="21">
        <f>IF(Q657='Menu tendina'!A$5,0,IF(Q657='Menu tendina'!A$4,'5. Telecom euro'!O657/2,IF(Q657='Menu tendina'!A$3,'5. Telecom euro'!O657,IF(Q657='Menu tendina'!A$2,'5. Telecom euro'!N657,0))))</f>
        <v>2.2999999999999998</v>
      </c>
    </row>
    <row r="658" spans="1:20" x14ac:dyDescent="0.25">
      <c r="A658" s="9" t="s">
        <v>7621</v>
      </c>
      <c r="B658" s="9" t="s">
        <v>4984</v>
      </c>
      <c r="C658" s="11">
        <v>2151</v>
      </c>
      <c r="D658" s="11" t="s">
        <v>5615</v>
      </c>
      <c r="E658" s="11">
        <v>1827</v>
      </c>
      <c r="F658" s="25">
        <v>3</v>
      </c>
      <c r="G658" s="14" t="s">
        <v>3058</v>
      </c>
      <c r="H658" s="161">
        <f t="shared" si="10"/>
        <v>39447</v>
      </c>
      <c r="I658" s="9" t="s">
        <v>3153</v>
      </c>
      <c r="J658" s="9"/>
      <c r="K658" s="9"/>
      <c r="L658" s="11" t="s">
        <v>0</v>
      </c>
      <c r="M658" s="252">
        <v>82</v>
      </c>
      <c r="N658" s="21">
        <v>2</v>
      </c>
      <c r="O658" s="21">
        <v>1.7</v>
      </c>
      <c r="Q658" s="11" t="s">
        <v>4167</v>
      </c>
      <c r="R658" s="11"/>
      <c r="T658" s="21">
        <f>IF(Q658='Menu tendina'!A$5,0,IF(Q658='Menu tendina'!A$4,'5. Telecom euro'!O658/2,IF(Q658='Menu tendina'!A$3,'5. Telecom euro'!O658,IF(Q658='Menu tendina'!A$2,'5. Telecom euro'!N658,0))))</f>
        <v>2</v>
      </c>
    </row>
    <row r="659" spans="1:20" x14ac:dyDescent="0.25">
      <c r="A659" s="9" t="s">
        <v>7621</v>
      </c>
      <c r="B659" s="9" t="s">
        <v>4984</v>
      </c>
      <c r="C659" s="11">
        <v>2152</v>
      </c>
      <c r="D659" s="11" t="s">
        <v>5635</v>
      </c>
      <c r="E659" s="11">
        <v>1808</v>
      </c>
      <c r="F659" s="25">
        <v>3</v>
      </c>
      <c r="G659" s="14" t="s">
        <v>2952</v>
      </c>
      <c r="H659" s="161">
        <f t="shared" si="10"/>
        <v>39082</v>
      </c>
      <c r="I659" s="9" t="s">
        <v>3154</v>
      </c>
      <c r="J659" s="9"/>
      <c r="K659" s="9"/>
      <c r="L659" s="11" t="s">
        <v>0</v>
      </c>
      <c r="M659" s="252">
        <v>1100</v>
      </c>
      <c r="N659" s="21">
        <v>1.2</v>
      </c>
      <c r="O659" s="21" t="s">
        <v>2940</v>
      </c>
      <c r="Q659" s="11" t="s">
        <v>4167</v>
      </c>
      <c r="R659" s="11"/>
      <c r="T659" s="21">
        <f>IF(Q659='Menu tendina'!A$5,0,IF(Q659='Menu tendina'!A$4,'5. Telecom euro'!O659/2,IF(Q659='Menu tendina'!A$3,'5. Telecom euro'!O659,IF(Q659='Menu tendina'!A$2,'5. Telecom euro'!N659,0))))</f>
        <v>1.2</v>
      </c>
    </row>
    <row r="660" spans="1:20" x14ac:dyDescent="0.25">
      <c r="A660" s="9" t="s">
        <v>7621</v>
      </c>
      <c r="B660" s="9" t="s">
        <v>4984</v>
      </c>
      <c r="C660" s="11">
        <v>2153</v>
      </c>
      <c r="D660" s="11" t="s">
        <v>5637</v>
      </c>
      <c r="E660" s="11">
        <v>1809</v>
      </c>
      <c r="F660" s="25">
        <v>3</v>
      </c>
      <c r="G660" s="14" t="s">
        <v>3058</v>
      </c>
      <c r="H660" s="161">
        <f t="shared" si="10"/>
        <v>39447</v>
      </c>
      <c r="I660" s="9" t="s">
        <v>3155</v>
      </c>
      <c r="J660" s="9"/>
      <c r="K660" s="9"/>
      <c r="L660" s="11" t="s">
        <v>0</v>
      </c>
      <c r="M660" s="252">
        <v>42</v>
      </c>
      <c r="N660" s="21">
        <v>2</v>
      </c>
      <c r="O660" s="21" t="s">
        <v>3714</v>
      </c>
      <c r="Q660" s="11" t="s">
        <v>4167</v>
      </c>
      <c r="R660" s="11"/>
      <c r="T660" s="21">
        <f>IF(Q660='Menu tendina'!A$5,0,IF(Q660='Menu tendina'!A$4,'5. Telecom euro'!O660/2,IF(Q660='Menu tendina'!A$3,'5. Telecom euro'!O660,IF(Q660='Menu tendina'!A$2,'5. Telecom euro'!N660,0))))</f>
        <v>2</v>
      </c>
    </row>
    <row r="661" spans="1:20" x14ac:dyDescent="0.25">
      <c r="A661" s="9" t="s">
        <v>7621</v>
      </c>
      <c r="B661" s="9" t="s">
        <v>4984</v>
      </c>
      <c r="C661" s="11">
        <v>2154</v>
      </c>
      <c r="D661" s="11" t="s">
        <v>5636</v>
      </c>
      <c r="E661" s="11">
        <v>1810</v>
      </c>
      <c r="F661" s="25">
        <v>3</v>
      </c>
      <c r="G661" s="14" t="s">
        <v>3058</v>
      </c>
      <c r="H661" s="161">
        <f t="shared" si="10"/>
        <v>39447</v>
      </c>
      <c r="I661" s="9" t="s">
        <v>3156</v>
      </c>
      <c r="J661" s="9"/>
      <c r="K661" s="9"/>
      <c r="L661" s="11" t="s">
        <v>0</v>
      </c>
      <c r="M661" s="252">
        <v>42</v>
      </c>
      <c r="N661" s="21">
        <v>2</v>
      </c>
      <c r="O661" s="21" t="s">
        <v>3714</v>
      </c>
      <c r="Q661" s="11" t="s">
        <v>4167</v>
      </c>
      <c r="R661" s="11"/>
      <c r="T661" s="21">
        <f>IF(Q661='Menu tendina'!A$5,0,IF(Q661='Menu tendina'!A$4,'5. Telecom euro'!O661/2,IF(Q661='Menu tendina'!A$3,'5. Telecom euro'!O661,IF(Q661='Menu tendina'!A$2,'5. Telecom euro'!N661,0))))</f>
        <v>2</v>
      </c>
    </row>
    <row r="662" spans="1:20" x14ac:dyDescent="0.25">
      <c r="A662" s="9" t="s">
        <v>7621</v>
      </c>
      <c r="B662" s="9" t="s">
        <v>4984</v>
      </c>
      <c r="C662" s="11">
        <v>2155</v>
      </c>
      <c r="D662" s="11" t="s">
        <v>5628</v>
      </c>
      <c r="E662" s="11">
        <v>1833</v>
      </c>
      <c r="F662" s="25">
        <v>3</v>
      </c>
      <c r="G662" s="14" t="s">
        <v>3058</v>
      </c>
      <c r="H662" s="161">
        <f t="shared" si="10"/>
        <v>39447</v>
      </c>
      <c r="I662" s="9" t="s">
        <v>3157</v>
      </c>
      <c r="J662" s="9"/>
      <c r="K662" s="9"/>
      <c r="L662" s="11" t="s">
        <v>0</v>
      </c>
      <c r="M662" s="252">
        <v>82</v>
      </c>
      <c r="N662" s="21">
        <v>1.8</v>
      </c>
      <c r="O662" s="21">
        <v>1.3</v>
      </c>
      <c r="Q662" s="11" t="s">
        <v>4167</v>
      </c>
      <c r="R662" s="11"/>
      <c r="T662" s="21">
        <f>IF(Q662='Menu tendina'!A$5,0,IF(Q662='Menu tendina'!A$4,'5. Telecom euro'!O662/2,IF(Q662='Menu tendina'!A$3,'5. Telecom euro'!O662,IF(Q662='Menu tendina'!A$2,'5. Telecom euro'!N662,0))))</f>
        <v>1.8</v>
      </c>
    </row>
    <row r="663" spans="1:20" x14ac:dyDescent="0.25">
      <c r="A663" s="9" t="s">
        <v>7621</v>
      </c>
      <c r="B663" s="9" t="s">
        <v>4984</v>
      </c>
      <c r="C663" s="11">
        <v>2156</v>
      </c>
      <c r="D663" s="11" t="s">
        <v>5627</v>
      </c>
      <c r="E663" s="11">
        <v>1832</v>
      </c>
      <c r="F663" s="25">
        <v>3</v>
      </c>
      <c r="G663" s="14" t="s">
        <v>3058</v>
      </c>
      <c r="H663" s="161">
        <f t="shared" si="10"/>
        <v>39447</v>
      </c>
      <c r="I663" s="9" t="s">
        <v>3158</v>
      </c>
      <c r="J663" s="9"/>
      <c r="K663" s="9"/>
      <c r="L663" s="11" t="s">
        <v>0</v>
      </c>
      <c r="M663" s="252">
        <v>82</v>
      </c>
      <c r="N663" s="21">
        <v>1.8</v>
      </c>
      <c r="O663" s="21">
        <v>1.3</v>
      </c>
      <c r="Q663" s="11" t="s">
        <v>4167</v>
      </c>
      <c r="R663" s="11"/>
      <c r="T663" s="21">
        <f>IF(Q663='Menu tendina'!A$5,0,IF(Q663='Menu tendina'!A$4,'5. Telecom euro'!O663/2,IF(Q663='Menu tendina'!A$3,'5. Telecom euro'!O663,IF(Q663='Menu tendina'!A$2,'5. Telecom euro'!N663,0))))</f>
        <v>1.8</v>
      </c>
    </row>
    <row r="664" spans="1:20" x14ac:dyDescent="0.25">
      <c r="A664" s="9" t="s">
        <v>7621</v>
      </c>
      <c r="B664" s="9" t="s">
        <v>4984</v>
      </c>
      <c r="C664" s="11">
        <v>2157</v>
      </c>
      <c r="D664" s="11" t="s">
        <v>5600</v>
      </c>
      <c r="E664" s="11">
        <v>1764</v>
      </c>
      <c r="F664" s="25">
        <v>3</v>
      </c>
      <c r="G664" s="14" t="s">
        <v>3031</v>
      </c>
      <c r="H664" s="161">
        <f t="shared" si="10"/>
        <v>39263</v>
      </c>
      <c r="I664" s="9" t="s">
        <v>3159</v>
      </c>
      <c r="J664" s="9"/>
      <c r="K664" s="9"/>
      <c r="L664" s="11" t="s">
        <v>0</v>
      </c>
      <c r="M664" s="252">
        <v>120</v>
      </c>
      <c r="N664" s="21">
        <v>1.8</v>
      </c>
      <c r="O664" s="21">
        <v>1.1000000000000001</v>
      </c>
      <c r="Q664" s="11" t="s">
        <v>4167</v>
      </c>
      <c r="R664" s="11"/>
      <c r="T664" s="21">
        <f>IF(Q664='Menu tendina'!A$5,0,IF(Q664='Menu tendina'!A$4,'5. Telecom euro'!O664/2,IF(Q664='Menu tendina'!A$3,'5. Telecom euro'!O664,IF(Q664='Menu tendina'!A$2,'5. Telecom euro'!N664,0))))</f>
        <v>1.8</v>
      </c>
    </row>
    <row r="665" spans="1:20" x14ac:dyDescent="0.25">
      <c r="A665" s="9" t="s">
        <v>7621</v>
      </c>
      <c r="B665" s="9" t="s">
        <v>4984</v>
      </c>
      <c r="C665" s="11">
        <v>2158</v>
      </c>
      <c r="D665" s="11" t="s">
        <v>5577</v>
      </c>
      <c r="E665" s="11">
        <v>1834</v>
      </c>
      <c r="F665" s="25">
        <v>7.5</v>
      </c>
      <c r="G665" s="14" t="s">
        <v>3058</v>
      </c>
      <c r="H665" s="161">
        <f t="shared" si="10"/>
        <v>39447</v>
      </c>
      <c r="I665" s="9" t="s">
        <v>3160</v>
      </c>
      <c r="J665" s="9"/>
      <c r="K665" s="9"/>
      <c r="L665" s="11" t="s">
        <v>0</v>
      </c>
      <c r="M665" s="252">
        <v>60</v>
      </c>
      <c r="N665" s="21">
        <v>3</v>
      </c>
      <c r="O665" s="21">
        <v>1.8</v>
      </c>
      <c r="Q665" s="11" t="s">
        <v>4167</v>
      </c>
      <c r="R665" s="11"/>
      <c r="T665" s="21">
        <f>IF(Q665='Menu tendina'!A$5,0,IF(Q665='Menu tendina'!A$4,'5. Telecom euro'!O665/2,IF(Q665='Menu tendina'!A$3,'5. Telecom euro'!O665,IF(Q665='Menu tendina'!A$2,'5. Telecom euro'!N665,0))))</f>
        <v>3</v>
      </c>
    </row>
    <row r="666" spans="1:20" x14ac:dyDescent="0.25">
      <c r="A666" s="9" t="s">
        <v>7621</v>
      </c>
      <c r="B666" s="9" t="s">
        <v>4984</v>
      </c>
      <c r="C666" s="11">
        <v>2159</v>
      </c>
      <c r="D666" s="11" t="s">
        <v>5601</v>
      </c>
      <c r="E666" s="11">
        <v>1835</v>
      </c>
      <c r="F666" s="25">
        <v>3</v>
      </c>
      <c r="G666" s="14" t="s">
        <v>3058</v>
      </c>
      <c r="H666" s="161">
        <f t="shared" si="10"/>
        <v>39447</v>
      </c>
      <c r="I666" s="9" t="s">
        <v>2211</v>
      </c>
      <c r="J666" s="9"/>
      <c r="K666" s="9"/>
      <c r="L666" s="11" t="s">
        <v>0</v>
      </c>
      <c r="M666" s="252">
        <v>95</v>
      </c>
      <c r="N666" s="21">
        <v>1.8</v>
      </c>
      <c r="O666" s="21">
        <v>1.2</v>
      </c>
      <c r="Q666" s="11" t="s">
        <v>4167</v>
      </c>
      <c r="R666" s="11"/>
      <c r="T666" s="21">
        <f>IF(Q666='Menu tendina'!A$5,0,IF(Q666='Menu tendina'!A$4,'5. Telecom euro'!O666/2,IF(Q666='Menu tendina'!A$3,'5. Telecom euro'!O666,IF(Q666='Menu tendina'!A$2,'5. Telecom euro'!N666,0))))</f>
        <v>1.8</v>
      </c>
    </row>
    <row r="667" spans="1:20" x14ac:dyDescent="0.25">
      <c r="A667" s="9" t="s">
        <v>7621</v>
      </c>
      <c r="B667" s="9" t="s">
        <v>4984</v>
      </c>
      <c r="C667" s="11">
        <v>2160</v>
      </c>
      <c r="D667" s="11" t="s">
        <v>5617</v>
      </c>
      <c r="E667" s="11">
        <v>1836</v>
      </c>
      <c r="F667" s="25">
        <v>3</v>
      </c>
      <c r="G667" s="14" t="s">
        <v>3058</v>
      </c>
      <c r="H667" s="161">
        <f t="shared" si="10"/>
        <v>39447</v>
      </c>
      <c r="I667" s="9" t="s">
        <v>3161</v>
      </c>
      <c r="J667" s="9"/>
      <c r="K667" s="9"/>
      <c r="L667" s="11" t="s">
        <v>0</v>
      </c>
      <c r="M667" s="252">
        <v>20</v>
      </c>
      <c r="N667" s="21">
        <v>3</v>
      </c>
      <c r="O667" s="21">
        <v>2</v>
      </c>
      <c r="Q667" s="11" t="s">
        <v>4167</v>
      </c>
      <c r="R667" s="11"/>
      <c r="T667" s="21">
        <f>IF(Q667='Menu tendina'!A$5,0,IF(Q667='Menu tendina'!A$4,'5. Telecom euro'!O667/2,IF(Q667='Menu tendina'!A$3,'5. Telecom euro'!O667,IF(Q667='Menu tendina'!A$2,'5. Telecom euro'!N667,0))))</f>
        <v>3</v>
      </c>
    </row>
    <row r="668" spans="1:20" x14ac:dyDescent="0.25">
      <c r="A668" s="9" t="s">
        <v>7621</v>
      </c>
      <c r="B668" s="9" t="s">
        <v>4984</v>
      </c>
      <c r="C668" s="11">
        <v>2161</v>
      </c>
      <c r="D668" s="11" t="s">
        <v>5620</v>
      </c>
      <c r="E668" s="11">
        <v>1837</v>
      </c>
      <c r="F668" s="25">
        <v>5</v>
      </c>
      <c r="G668" s="14" t="s">
        <v>3058</v>
      </c>
      <c r="H668" s="161">
        <f t="shared" si="10"/>
        <v>39447</v>
      </c>
      <c r="I668" s="9" t="s">
        <v>3162</v>
      </c>
      <c r="J668" s="9"/>
      <c r="K668" s="9"/>
      <c r="L668" s="11" t="s">
        <v>0</v>
      </c>
      <c r="M668" s="252">
        <v>20</v>
      </c>
      <c r="N668" s="21">
        <v>3.5</v>
      </c>
      <c r="O668" s="21">
        <v>2.2000000000000002</v>
      </c>
      <c r="Q668" s="11" t="s">
        <v>4167</v>
      </c>
      <c r="R668" s="11"/>
      <c r="T668" s="21">
        <f>IF(Q668='Menu tendina'!A$5,0,IF(Q668='Menu tendina'!A$4,'5. Telecom euro'!O668/2,IF(Q668='Menu tendina'!A$3,'5. Telecom euro'!O668,IF(Q668='Menu tendina'!A$2,'5. Telecom euro'!N668,0))))</f>
        <v>3.5</v>
      </c>
    </row>
    <row r="669" spans="1:20" x14ac:dyDescent="0.25">
      <c r="A669" s="9" t="s">
        <v>7621</v>
      </c>
      <c r="B669" s="9" t="s">
        <v>4984</v>
      </c>
      <c r="C669" s="11">
        <v>2162</v>
      </c>
      <c r="D669" s="11" t="s">
        <v>5622</v>
      </c>
      <c r="E669" s="11">
        <v>1655</v>
      </c>
      <c r="F669" s="25">
        <v>1</v>
      </c>
      <c r="G669" s="14" t="s">
        <v>3058</v>
      </c>
      <c r="H669" s="161">
        <f t="shared" si="10"/>
        <v>39447</v>
      </c>
      <c r="I669" s="9" t="s">
        <v>3164</v>
      </c>
      <c r="J669" s="9"/>
      <c r="K669" s="9"/>
      <c r="L669" s="11" t="s">
        <v>0</v>
      </c>
      <c r="M669" s="252">
        <v>20</v>
      </c>
      <c r="N669" s="21">
        <v>2.5</v>
      </c>
      <c r="O669" s="21">
        <v>1.8</v>
      </c>
      <c r="Q669" s="11" t="s">
        <v>4167</v>
      </c>
      <c r="R669" s="11"/>
      <c r="T669" s="21">
        <f>IF(Q669='Menu tendina'!A$5,0,IF(Q669='Menu tendina'!A$4,'5. Telecom euro'!O669/2,IF(Q669='Menu tendina'!A$3,'5. Telecom euro'!O669,IF(Q669='Menu tendina'!A$2,'5. Telecom euro'!N669,0))))</f>
        <v>2.5</v>
      </c>
    </row>
    <row r="670" spans="1:20" x14ac:dyDescent="0.25">
      <c r="A670" s="9" t="s">
        <v>7621</v>
      </c>
      <c r="B670" s="9" t="s">
        <v>4984</v>
      </c>
      <c r="C670" s="11">
        <v>2163</v>
      </c>
      <c r="D670" s="11" t="s">
        <v>5621</v>
      </c>
      <c r="E670" s="11">
        <v>1657</v>
      </c>
      <c r="F670" s="25">
        <v>1</v>
      </c>
      <c r="G670" s="14" t="s">
        <v>3058</v>
      </c>
      <c r="H670" s="161">
        <f t="shared" si="10"/>
        <v>39447</v>
      </c>
      <c r="I670" s="9" t="s">
        <v>3165</v>
      </c>
      <c r="J670" s="9"/>
      <c r="K670" s="9"/>
      <c r="L670" s="11" t="s">
        <v>0</v>
      </c>
      <c r="M670" s="252">
        <v>20</v>
      </c>
      <c r="N670" s="21">
        <v>2.5</v>
      </c>
      <c r="O670" s="21">
        <v>1.8</v>
      </c>
      <c r="Q670" s="11" t="s">
        <v>4167</v>
      </c>
      <c r="R670" s="11"/>
      <c r="T670" s="21">
        <f>IF(Q670='Menu tendina'!A$5,0,IF(Q670='Menu tendina'!A$4,'5. Telecom euro'!O670/2,IF(Q670='Menu tendina'!A$3,'5. Telecom euro'!O670,IF(Q670='Menu tendina'!A$2,'5. Telecom euro'!N670,0))))</f>
        <v>2.5</v>
      </c>
    </row>
    <row r="671" spans="1:20" x14ac:dyDescent="0.25">
      <c r="A671" s="9" t="s">
        <v>7621</v>
      </c>
      <c r="B671" s="9" t="s">
        <v>4984</v>
      </c>
      <c r="C671" s="11">
        <v>2164</v>
      </c>
      <c r="D671" s="11" t="s">
        <v>5623</v>
      </c>
      <c r="E671" s="11">
        <v>1656</v>
      </c>
      <c r="F671" s="25">
        <v>3</v>
      </c>
      <c r="G671" s="14" t="s">
        <v>3058</v>
      </c>
      <c r="H671" s="161">
        <f t="shared" si="10"/>
        <v>39447</v>
      </c>
      <c r="I671" s="9" t="s">
        <v>3166</v>
      </c>
      <c r="J671" s="9"/>
      <c r="K671" s="9"/>
      <c r="L671" s="11" t="s">
        <v>0</v>
      </c>
      <c r="M671" s="252">
        <v>20</v>
      </c>
      <c r="N671" s="21">
        <v>3</v>
      </c>
      <c r="O671" s="21">
        <v>2</v>
      </c>
      <c r="Q671" s="11" t="s">
        <v>4167</v>
      </c>
      <c r="R671" s="11"/>
      <c r="T671" s="21">
        <f>IF(Q671='Menu tendina'!A$5,0,IF(Q671='Menu tendina'!A$4,'5. Telecom euro'!O671/2,IF(Q671='Menu tendina'!A$3,'5. Telecom euro'!O671,IF(Q671='Menu tendina'!A$2,'5. Telecom euro'!N671,0))))</f>
        <v>3</v>
      </c>
    </row>
    <row r="672" spans="1:20" x14ac:dyDescent="0.25">
      <c r="A672" s="9" t="s">
        <v>7621</v>
      </c>
      <c r="B672" s="9" t="s">
        <v>4984</v>
      </c>
      <c r="C672" s="11">
        <v>2165</v>
      </c>
      <c r="D672" s="11" t="s">
        <v>5624</v>
      </c>
      <c r="E672" s="11">
        <v>1654</v>
      </c>
      <c r="F672" s="25">
        <v>5</v>
      </c>
      <c r="G672" s="14" t="s">
        <v>3058</v>
      </c>
      <c r="H672" s="161">
        <f t="shared" si="10"/>
        <v>39447</v>
      </c>
      <c r="I672" s="9" t="s">
        <v>3167</v>
      </c>
      <c r="J672" s="9"/>
      <c r="K672" s="9"/>
      <c r="L672" s="11" t="s">
        <v>0</v>
      </c>
      <c r="M672" s="252">
        <v>20</v>
      </c>
      <c r="N672" s="21">
        <v>4</v>
      </c>
      <c r="O672" s="21">
        <v>2.5</v>
      </c>
      <c r="Q672" s="11" t="s">
        <v>4167</v>
      </c>
      <c r="R672" s="11"/>
      <c r="T672" s="21">
        <f>IF(Q672='Menu tendina'!A$5,0,IF(Q672='Menu tendina'!A$4,'5. Telecom euro'!O672/2,IF(Q672='Menu tendina'!A$3,'5. Telecom euro'!O672,IF(Q672='Menu tendina'!A$2,'5. Telecom euro'!N672,0))))</f>
        <v>4</v>
      </c>
    </row>
    <row r="673" spans="1:20" x14ac:dyDescent="0.25">
      <c r="A673" s="9" t="s">
        <v>7621</v>
      </c>
      <c r="B673" s="9" t="s">
        <v>4984</v>
      </c>
      <c r="C673" s="11">
        <v>2166</v>
      </c>
      <c r="D673" s="11" t="s">
        <v>5652</v>
      </c>
      <c r="E673" s="11">
        <v>1859</v>
      </c>
      <c r="F673" s="25">
        <v>3</v>
      </c>
      <c r="G673" s="14" t="s">
        <v>3130</v>
      </c>
      <c r="H673" s="161">
        <f t="shared" si="10"/>
        <v>39629</v>
      </c>
      <c r="I673" s="9" t="s">
        <v>3168</v>
      </c>
      <c r="J673" s="9"/>
      <c r="K673" s="9"/>
      <c r="L673" s="11" t="s">
        <v>0</v>
      </c>
      <c r="M673" s="252">
        <v>20</v>
      </c>
      <c r="N673" s="21">
        <v>2.5</v>
      </c>
      <c r="O673" s="21">
        <v>1.9</v>
      </c>
      <c r="Q673" s="11" t="s">
        <v>4167</v>
      </c>
      <c r="R673" s="11"/>
      <c r="T673" s="21">
        <f>IF(Q673='Menu tendina'!A$5,0,IF(Q673='Menu tendina'!A$4,'5. Telecom euro'!O673/2,IF(Q673='Menu tendina'!A$3,'5. Telecom euro'!O673,IF(Q673='Menu tendina'!A$2,'5. Telecom euro'!N673,0))))</f>
        <v>2.5</v>
      </c>
    </row>
    <row r="674" spans="1:20" x14ac:dyDescent="0.25">
      <c r="A674" s="9" t="s">
        <v>7621</v>
      </c>
      <c r="B674" s="9" t="s">
        <v>4984</v>
      </c>
      <c r="C674" s="11">
        <v>2167</v>
      </c>
      <c r="D674" s="11">
        <v>3519</v>
      </c>
      <c r="E674" s="11">
        <v>1725</v>
      </c>
      <c r="F674" s="25">
        <v>3</v>
      </c>
      <c r="G674" s="14" t="s">
        <v>3130</v>
      </c>
      <c r="H674" s="161">
        <f t="shared" si="10"/>
        <v>39629</v>
      </c>
      <c r="I674" s="9" t="s">
        <v>3119</v>
      </c>
      <c r="J674" s="9"/>
      <c r="K674" s="9"/>
      <c r="L674" s="11" t="s">
        <v>0</v>
      </c>
      <c r="M674" s="252">
        <v>15</v>
      </c>
      <c r="N674" s="21">
        <v>3.5</v>
      </c>
      <c r="O674" s="21">
        <v>2.2000000000000002</v>
      </c>
      <c r="Q674" s="11" t="s">
        <v>4167</v>
      </c>
      <c r="R674" s="11"/>
      <c r="T674" s="21">
        <f>IF(Q674='Menu tendina'!A$5,0,IF(Q674='Menu tendina'!A$4,'5. Telecom euro'!O674/2,IF(Q674='Menu tendina'!A$3,'5. Telecom euro'!O674,IF(Q674='Menu tendina'!A$2,'5. Telecom euro'!N674,0))))</f>
        <v>3.5</v>
      </c>
    </row>
    <row r="675" spans="1:20" x14ac:dyDescent="0.25">
      <c r="A675" s="9" t="s">
        <v>7621</v>
      </c>
      <c r="B675" s="9" t="s">
        <v>4984</v>
      </c>
      <c r="C675" s="11">
        <v>2168</v>
      </c>
      <c r="D675" s="11" t="s">
        <v>5632</v>
      </c>
      <c r="E675" s="11">
        <v>1485</v>
      </c>
      <c r="F675" s="25">
        <v>5</v>
      </c>
      <c r="G675" s="14" t="s">
        <v>3130</v>
      </c>
      <c r="H675" s="161">
        <f t="shared" si="10"/>
        <v>39629</v>
      </c>
      <c r="I675" s="9" t="s">
        <v>3169</v>
      </c>
      <c r="J675" s="9"/>
      <c r="K675" s="9"/>
      <c r="L675" s="11" t="s">
        <v>0</v>
      </c>
      <c r="M675" s="252">
        <v>42</v>
      </c>
      <c r="N675" s="21">
        <v>2.2000000000000002</v>
      </c>
      <c r="O675" s="21">
        <v>1.7</v>
      </c>
      <c r="Q675" s="11" t="s">
        <v>4167</v>
      </c>
      <c r="R675" s="11"/>
      <c r="T675" s="21">
        <f>IF(Q675='Menu tendina'!A$5,0,IF(Q675='Menu tendina'!A$4,'5. Telecom euro'!O675/2,IF(Q675='Menu tendina'!A$3,'5. Telecom euro'!O675,IF(Q675='Menu tendina'!A$2,'5. Telecom euro'!N675,0))))</f>
        <v>2.2000000000000002</v>
      </c>
    </row>
    <row r="676" spans="1:20" x14ac:dyDescent="0.25">
      <c r="A676" s="9" t="s">
        <v>7621</v>
      </c>
      <c r="B676" s="9" t="s">
        <v>4984</v>
      </c>
      <c r="C676" s="11">
        <v>2169</v>
      </c>
      <c r="D676" s="11" t="s">
        <v>5631</v>
      </c>
      <c r="E676" s="11">
        <v>1486</v>
      </c>
      <c r="F676" s="25">
        <v>5</v>
      </c>
      <c r="G676" s="14" t="s">
        <v>3130</v>
      </c>
      <c r="H676" s="161">
        <f t="shared" si="10"/>
        <v>39629</v>
      </c>
      <c r="I676" s="9" t="s">
        <v>3170</v>
      </c>
      <c r="J676" s="9"/>
      <c r="K676" s="9"/>
      <c r="L676" s="11" t="s">
        <v>0</v>
      </c>
      <c r="M676" s="252">
        <v>42</v>
      </c>
      <c r="N676" s="21">
        <v>2.5</v>
      </c>
      <c r="O676" s="21">
        <v>1.9</v>
      </c>
      <c r="Q676" s="11" t="s">
        <v>4167</v>
      </c>
      <c r="R676" s="11"/>
      <c r="T676" s="21">
        <f>IF(Q676='Menu tendina'!A$5,0,IF(Q676='Menu tendina'!A$4,'5. Telecom euro'!O676/2,IF(Q676='Menu tendina'!A$3,'5. Telecom euro'!O676,IF(Q676='Menu tendina'!A$2,'5. Telecom euro'!N676,0))))</f>
        <v>2.5</v>
      </c>
    </row>
    <row r="677" spans="1:20" x14ac:dyDescent="0.25">
      <c r="A677" s="9" t="s">
        <v>7621</v>
      </c>
      <c r="B677" s="9" t="s">
        <v>4984</v>
      </c>
      <c r="C677" s="11">
        <v>2170</v>
      </c>
      <c r="D677" s="11" t="s">
        <v>5651</v>
      </c>
      <c r="E677" s="11">
        <v>1838</v>
      </c>
      <c r="F677" s="25">
        <v>5</v>
      </c>
      <c r="G677" s="14" t="s">
        <v>3058</v>
      </c>
      <c r="H677" s="161">
        <f t="shared" si="10"/>
        <v>39447</v>
      </c>
      <c r="I677" s="9" t="s">
        <v>3171</v>
      </c>
      <c r="J677" s="9"/>
      <c r="K677" s="9"/>
      <c r="L677" s="11" t="s">
        <v>0</v>
      </c>
      <c r="M677" s="252">
        <v>20</v>
      </c>
      <c r="N677" s="21">
        <v>3</v>
      </c>
      <c r="O677" s="21">
        <v>2</v>
      </c>
      <c r="Q677" s="11" t="s">
        <v>4167</v>
      </c>
      <c r="R677" s="11"/>
      <c r="T677" s="21">
        <f>IF(Q677='Menu tendina'!A$5,0,IF(Q677='Menu tendina'!A$4,'5. Telecom euro'!O677/2,IF(Q677='Menu tendina'!A$3,'5. Telecom euro'!O677,IF(Q677='Menu tendina'!A$2,'5. Telecom euro'!N677,0))))</f>
        <v>3</v>
      </c>
    </row>
    <row r="678" spans="1:20" x14ac:dyDescent="0.25">
      <c r="A678" s="9" t="s">
        <v>7621</v>
      </c>
      <c r="B678" s="9" t="s">
        <v>4984</v>
      </c>
      <c r="C678" s="11">
        <v>2171</v>
      </c>
      <c r="D678" s="11" t="s">
        <v>5629</v>
      </c>
      <c r="E678" s="11">
        <v>1839</v>
      </c>
      <c r="F678" s="25">
        <v>5</v>
      </c>
      <c r="G678" s="14" t="s">
        <v>3130</v>
      </c>
      <c r="H678" s="161">
        <f t="shared" si="10"/>
        <v>39629</v>
      </c>
      <c r="I678" s="9" t="s">
        <v>3172</v>
      </c>
      <c r="J678" s="9"/>
      <c r="K678" s="9"/>
      <c r="L678" s="11" t="s">
        <v>0</v>
      </c>
      <c r="M678" s="252">
        <v>20</v>
      </c>
      <c r="N678" s="21">
        <v>2.5</v>
      </c>
      <c r="O678" s="21">
        <v>1.9</v>
      </c>
      <c r="Q678" s="11" t="s">
        <v>4167</v>
      </c>
      <c r="R678" s="11"/>
      <c r="T678" s="21">
        <f>IF(Q678='Menu tendina'!A$5,0,IF(Q678='Menu tendina'!A$4,'5. Telecom euro'!O678/2,IF(Q678='Menu tendina'!A$3,'5. Telecom euro'!O678,IF(Q678='Menu tendina'!A$2,'5. Telecom euro'!N678,0))))</f>
        <v>2.5</v>
      </c>
    </row>
    <row r="679" spans="1:20" x14ac:dyDescent="0.25">
      <c r="A679" s="9" t="s">
        <v>7621</v>
      </c>
      <c r="B679" s="9" t="s">
        <v>4984</v>
      </c>
      <c r="C679" s="11">
        <v>2172</v>
      </c>
      <c r="D679" s="11" t="s">
        <v>5618</v>
      </c>
      <c r="E679" s="11">
        <v>1840</v>
      </c>
      <c r="F679" s="25">
        <v>3</v>
      </c>
      <c r="G679" s="14" t="s">
        <v>3058</v>
      </c>
      <c r="H679" s="161">
        <f t="shared" si="10"/>
        <v>39447</v>
      </c>
      <c r="I679" s="9" t="s">
        <v>3173</v>
      </c>
      <c r="J679" s="9"/>
      <c r="K679" s="9"/>
      <c r="L679" s="11" t="s">
        <v>0</v>
      </c>
      <c r="M679" s="252">
        <v>20</v>
      </c>
      <c r="N679" s="21">
        <v>2.5</v>
      </c>
      <c r="O679" s="21">
        <v>1.9</v>
      </c>
      <c r="Q679" s="11" t="s">
        <v>4167</v>
      </c>
      <c r="R679" s="11"/>
      <c r="T679" s="21">
        <f>IF(Q679='Menu tendina'!A$5,0,IF(Q679='Menu tendina'!A$4,'5. Telecom euro'!O679/2,IF(Q679='Menu tendina'!A$3,'5. Telecom euro'!O679,IF(Q679='Menu tendina'!A$2,'5. Telecom euro'!N679,0))))</f>
        <v>2.5</v>
      </c>
    </row>
    <row r="680" spans="1:20" x14ac:dyDescent="0.25">
      <c r="A680" s="9" t="s">
        <v>7621</v>
      </c>
      <c r="B680" s="9" t="s">
        <v>4984</v>
      </c>
      <c r="C680" s="11">
        <v>2173</v>
      </c>
      <c r="D680" s="11" t="s">
        <v>5665</v>
      </c>
      <c r="E680" s="11">
        <v>1487</v>
      </c>
      <c r="F680" s="25">
        <v>5</v>
      </c>
      <c r="G680" s="14" t="s">
        <v>3058</v>
      </c>
      <c r="H680" s="161">
        <f t="shared" si="10"/>
        <v>39447</v>
      </c>
      <c r="I680" s="9" t="s">
        <v>3174</v>
      </c>
      <c r="J680" s="9"/>
      <c r="K680" s="9"/>
      <c r="L680" s="11" t="s">
        <v>0</v>
      </c>
      <c r="M680" s="252">
        <v>100</v>
      </c>
      <c r="N680" s="21">
        <v>1.8</v>
      </c>
      <c r="O680" s="21">
        <v>1.2</v>
      </c>
      <c r="Q680" s="11" t="s">
        <v>4167</v>
      </c>
      <c r="R680" s="11"/>
      <c r="T680" s="21">
        <f>IF(Q680='Menu tendina'!A$5,0,IF(Q680='Menu tendina'!A$4,'5. Telecom euro'!O680/2,IF(Q680='Menu tendina'!A$3,'5. Telecom euro'!O680,IF(Q680='Menu tendina'!A$2,'5. Telecom euro'!N680,0))))</f>
        <v>1.8</v>
      </c>
    </row>
    <row r="681" spans="1:20" x14ac:dyDescent="0.25">
      <c r="A681" s="9" t="s">
        <v>7621</v>
      </c>
      <c r="B681" s="9" t="s">
        <v>4984</v>
      </c>
      <c r="C681" s="11">
        <v>2174</v>
      </c>
      <c r="D681" s="11" t="s">
        <v>5658</v>
      </c>
      <c r="E681" s="11">
        <v>1751</v>
      </c>
      <c r="F681" s="25">
        <v>3</v>
      </c>
      <c r="G681" s="14" t="s">
        <v>3031</v>
      </c>
      <c r="H681" s="161">
        <f t="shared" si="10"/>
        <v>39263</v>
      </c>
      <c r="I681" s="9" t="s">
        <v>3175</v>
      </c>
      <c r="J681" s="9"/>
      <c r="K681" s="9"/>
      <c r="L681" s="11" t="s">
        <v>0</v>
      </c>
      <c r="M681" s="252">
        <v>250</v>
      </c>
      <c r="N681" s="21">
        <v>2.5</v>
      </c>
      <c r="O681" s="21">
        <v>0.6</v>
      </c>
      <c r="Q681" s="11" t="s">
        <v>4167</v>
      </c>
      <c r="R681" s="11"/>
      <c r="T681" s="21">
        <f>IF(Q681='Menu tendina'!A$5,0,IF(Q681='Menu tendina'!A$4,'5. Telecom euro'!O681/2,IF(Q681='Menu tendina'!A$3,'5. Telecom euro'!O681,IF(Q681='Menu tendina'!A$2,'5. Telecom euro'!N681,0))))</f>
        <v>2.5</v>
      </c>
    </row>
    <row r="682" spans="1:20" x14ac:dyDescent="0.25">
      <c r="A682" s="9" t="s">
        <v>7621</v>
      </c>
      <c r="B682" s="9" t="s">
        <v>4984</v>
      </c>
      <c r="C682" s="11">
        <v>2175</v>
      </c>
      <c r="D682" s="11" t="s">
        <v>5661</v>
      </c>
      <c r="E682" s="11">
        <v>1754</v>
      </c>
      <c r="F682" s="25">
        <v>5</v>
      </c>
      <c r="G682" s="14" t="s">
        <v>3031</v>
      </c>
      <c r="H682" s="161">
        <f t="shared" si="10"/>
        <v>39263</v>
      </c>
      <c r="I682" s="9" t="s">
        <v>3177</v>
      </c>
      <c r="J682" s="9"/>
      <c r="K682" s="9"/>
      <c r="L682" s="11" t="s">
        <v>0</v>
      </c>
      <c r="M682" s="252">
        <v>250</v>
      </c>
      <c r="N682" s="21">
        <v>2.5</v>
      </c>
      <c r="O682" s="21">
        <v>0.6</v>
      </c>
      <c r="Q682" s="11" t="s">
        <v>4167</v>
      </c>
      <c r="R682" s="11"/>
      <c r="T682" s="21">
        <f>IF(Q682='Menu tendina'!A$5,0,IF(Q682='Menu tendina'!A$4,'5. Telecom euro'!O682/2,IF(Q682='Menu tendina'!A$3,'5. Telecom euro'!O682,IF(Q682='Menu tendina'!A$2,'5. Telecom euro'!N682,0))))</f>
        <v>2.5</v>
      </c>
    </row>
    <row r="683" spans="1:20" x14ac:dyDescent="0.25">
      <c r="A683" s="9" t="s">
        <v>7621</v>
      </c>
      <c r="B683" s="9" t="s">
        <v>4984</v>
      </c>
      <c r="C683" s="11">
        <v>2176</v>
      </c>
      <c r="D683" s="11" t="s">
        <v>5659</v>
      </c>
      <c r="E683" s="11">
        <v>1752</v>
      </c>
      <c r="F683" s="25">
        <v>3</v>
      </c>
      <c r="G683" s="14" t="s">
        <v>3031</v>
      </c>
      <c r="H683" s="161">
        <f t="shared" si="10"/>
        <v>39263</v>
      </c>
      <c r="I683" s="9" t="s">
        <v>3178</v>
      </c>
      <c r="J683" s="9"/>
      <c r="K683" s="9"/>
      <c r="L683" s="11" t="s">
        <v>0</v>
      </c>
      <c r="M683" s="252">
        <v>250</v>
      </c>
      <c r="N683" s="21">
        <v>2.5</v>
      </c>
      <c r="O683" s="21">
        <v>0.6</v>
      </c>
      <c r="Q683" s="11" t="s">
        <v>4167</v>
      </c>
      <c r="R683" s="11"/>
      <c r="T683" s="21">
        <f>IF(Q683='Menu tendina'!A$5,0,IF(Q683='Menu tendina'!A$4,'5. Telecom euro'!O683/2,IF(Q683='Menu tendina'!A$3,'5. Telecom euro'!O683,IF(Q683='Menu tendina'!A$2,'5. Telecom euro'!N683,0))))</f>
        <v>2.5</v>
      </c>
    </row>
    <row r="684" spans="1:20" x14ac:dyDescent="0.25">
      <c r="A684" s="9" t="s">
        <v>7621</v>
      </c>
      <c r="B684" s="9" t="s">
        <v>4984</v>
      </c>
      <c r="C684" s="11">
        <v>2177</v>
      </c>
      <c r="D684" s="11" t="s">
        <v>5662</v>
      </c>
      <c r="E684" s="11">
        <v>1755</v>
      </c>
      <c r="F684" s="25">
        <v>5</v>
      </c>
      <c r="G684" s="14" t="s">
        <v>3031</v>
      </c>
      <c r="H684" s="161">
        <f t="shared" si="10"/>
        <v>39263</v>
      </c>
      <c r="I684" s="9" t="s">
        <v>3179</v>
      </c>
      <c r="J684" s="9"/>
      <c r="K684" s="9"/>
      <c r="L684" s="11" t="s">
        <v>0</v>
      </c>
      <c r="M684" s="252">
        <v>250</v>
      </c>
      <c r="N684" s="21">
        <v>2.5</v>
      </c>
      <c r="O684" s="21">
        <v>0.6</v>
      </c>
      <c r="Q684" s="11" t="s">
        <v>4167</v>
      </c>
      <c r="R684" s="11"/>
      <c r="T684" s="21">
        <f>IF(Q684='Menu tendina'!A$5,0,IF(Q684='Menu tendina'!A$4,'5. Telecom euro'!O684/2,IF(Q684='Menu tendina'!A$3,'5. Telecom euro'!O684,IF(Q684='Menu tendina'!A$2,'5. Telecom euro'!N684,0))))</f>
        <v>2.5</v>
      </c>
    </row>
    <row r="685" spans="1:20" x14ac:dyDescent="0.25">
      <c r="A685" s="9" t="s">
        <v>7621</v>
      </c>
      <c r="B685" s="9" t="s">
        <v>4984</v>
      </c>
      <c r="C685" s="11">
        <v>2178</v>
      </c>
      <c r="D685" s="11" t="s">
        <v>5660</v>
      </c>
      <c r="E685" s="11">
        <v>1753</v>
      </c>
      <c r="F685" s="25">
        <v>3</v>
      </c>
      <c r="G685" s="14" t="s">
        <v>3031</v>
      </c>
      <c r="H685" s="161">
        <f t="shared" si="10"/>
        <v>39263</v>
      </c>
      <c r="I685" s="9" t="s">
        <v>3180</v>
      </c>
      <c r="J685" s="9"/>
      <c r="K685" s="9"/>
      <c r="L685" s="11" t="s">
        <v>0</v>
      </c>
      <c r="M685" s="252">
        <v>250</v>
      </c>
      <c r="N685" s="21">
        <v>2.5</v>
      </c>
      <c r="O685" s="21">
        <v>0.6</v>
      </c>
      <c r="Q685" s="11" t="s">
        <v>4167</v>
      </c>
      <c r="R685" s="11"/>
      <c r="T685" s="21">
        <f>IF(Q685='Menu tendina'!A$5,0,IF(Q685='Menu tendina'!A$4,'5. Telecom euro'!O685/2,IF(Q685='Menu tendina'!A$3,'5. Telecom euro'!O685,IF(Q685='Menu tendina'!A$2,'5. Telecom euro'!N685,0))))</f>
        <v>2.5</v>
      </c>
    </row>
    <row r="686" spans="1:20" x14ac:dyDescent="0.25">
      <c r="A686" s="9" t="s">
        <v>7621</v>
      </c>
      <c r="B686" s="9" t="s">
        <v>4984</v>
      </c>
      <c r="C686" s="11">
        <v>2179</v>
      </c>
      <c r="D686" s="11" t="s">
        <v>5663</v>
      </c>
      <c r="E686" s="11">
        <v>1756</v>
      </c>
      <c r="F686" s="25">
        <v>5</v>
      </c>
      <c r="G686" s="14" t="s">
        <v>3031</v>
      </c>
      <c r="H686" s="161">
        <f t="shared" si="10"/>
        <v>39263</v>
      </c>
      <c r="I686" s="9" t="s">
        <v>3181</v>
      </c>
      <c r="J686" s="9"/>
      <c r="K686" s="9"/>
      <c r="L686" s="11" t="s">
        <v>0</v>
      </c>
      <c r="M686" s="252">
        <v>250</v>
      </c>
      <c r="N686" s="21">
        <v>2.5</v>
      </c>
      <c r="O686" s="21">
        <v>0.6</v>
      </c>
      <c r="Q686" s="11" t="s">
        <v>4167</v>
      </c>
      <c r="R686" s="11"/>
      <c r="T686" s="21">
        <f>IF(Q686='Menu tendina'!A$5,0,IF(Q686='Menu tendina'!A$4,'5. Telecom euro'!O686/2,IF(Q686='Menu tendina'!A$3,'5. Telecom euro'!O686,IF(Q686='Menu tendina'!A$2,'5. Telecom euro'!N686,0))))</f>
        <v>2.5</v>
      </c>
    </row>
    <row r="687" spans="1:20" x14ac:dyDescent="0.25">
      <c r="A687" s="9" t="s">
        <v>7621</v>
      </c>
      <c r="B687" s="9" t="s">
        <v>4984</v>
      </c>
      <c r="C687" s="11">
        <v>2180</v>
      </c>
      <c r="D687" s="11" t="s">
        <v>5664</v>
      </c>
      <c r="E687" s="11">
        <v>1757</v>
      </c>
      <c r="F687" s="25">
        <v>5</v>
      </c>
      <c r="G687" s="14" t="s">
        <v>3058</v>
      </c>
      <c r="H687" s="161">
        <f t="shared" si="10"/>
        <v>39447</v>
      </c>
      <c r="I687" s="9" t="s">
        <v>3182</v>
      </c>
      <c r="J687" s="9"/>
      <c r="K687" s="9"/>
      <c r="L687" s="11" t="s">
        <v>0</v>
      </c>
      <c r="M687" s="252">
        <v>1000</v>
      </c>
      <c r="N687" s="21">
        <v>2.5</v>
      </c>
      <c r="O687" s="21">
        <v>0.3</v>
      </c>
      <c r="Q687" s="11" t="s">
        <v>4167</v>
      </c>
      <c r="R687" s="11"/>
      <c r="T687" s="21">
        <f>IF(Q687='Menu tendina'!A$5,0,IF(Q687='Menu tendina'!A$4,'5. Telecom euro'!O687/2,IF(Q687='Menu tendina'!A$3,'5. Telecom euro'!O687,IF(Q687='Menu tendina'!A$2,'5. Telecom euro'!N687,0))))</f>
        <v>2.5</v>
      </c>
    </row>
    <row r="688" spans="1:20" x14ac:dyDescent="0.25">
      <c r="A688" s="9" t="s">
        <v>7621</v>
      </c>
      <c r="B688" s="9" t="s">
        <v>4984</v>
      </c>
      <c r="C688" s="11">
        <v>2181</v>
      </c>
      <c r="D688" s="11" t="s">
        <v>5657</v>
      </c>
      <c r="E688" s="11">
        <v>1758</v>
      </c>
      <c r="F688" s="25">
        <v>5</v>
      </c>
      <c r="G688" s="14" t="s">
        <v>3058</v>
      </c>
      <c r="H688" s="161">
        <f t="shared" si="10"/>
        <v>39447</v>
      </c>
      <c r="I688" s="9" t="s">
        <v>3183</v>
      </c>
      <c r="J688" s="9"/>
      <c r="K688" s="9"/>
      <c r="L688" s="11" t="s">
        <v>0</v>
      </c>
      <c r="M688" s="252">
        <v>1000</v>
      </c>
      <c r="N688" s="21">
        <v>2.5</v>
      </c>
      <c r="O688" s="21">
        <v>0.3</v>
      </c>
      <c r="Q688" s="11" t="s">
        <v>4167</v>
      </c>
      <c r="R688" s="11"/>
      <c r="T688" s="21">
        <f>IF(Q688='Menu tendina'!A$5,0,IF(Q688='Menu tendina'!A$4,'5. Telecom euro'!O688/2,IF(Q688='Menu tendina'!A$3,'5. Telecom euro'!O688,IF(Q688='Menu tendina'!A$2,'5. Telecom euro'!N688,0))))</f>
        <v>2.5</v>
      </c>
    </row>
    <row r="689" spans="1:20" x14ac:dyDescent="0.25">
      <c r="A689" s="9" t="s">
        <v>7621</v>
      </c>
      <c r="B689" s="9" t="s">
        <v>4984</v>
      </c>
      <c r="C689" s="11">
        <v>2182</v>
      </c>
      <c r="D689" s="11" t="s">
        <v>5625</v>
      </c>
      <c r="E689" s="11">
        <v>1841</v>
      </c>
      <c r="F689" s="25">
        <v>1</v>
      </c>
      <c r="G689" s="14" t="s">
        <v>3058</v>
      </c>
      <c r="H689" s="161">
        <f t="shared" si="10"/>
        <v>39447</v>
      </c>
      <c r="I689" s="9" t="s">
        <v>3184</v>
      </c>
      <c r="J689" s="9"/>
      <c r="K689" s="9"/>
      <c r="L689" s="11" t="s">
        <v>0</v>
      </c>
      <c r="M689" s="252">
        <v>82</v>
      </c>
      <c r="N689" s="21">
        <v>2.5</v>
      </c>
      <c r="O689" s="21">
        <v>1.7</v>
      </c>
      <c r="Q689" s="11" t="s">
        <v>4167</v>
      </c>
      <c r="R689" s="11"/>
      <c r="T689" s="21">
        <f>IF(Q689='Menu tendina'!A$5,0,IF(Q689='Menu tendina'!A$4,'5. Telecom euro'!O689/2,IF(Q689='Menu tendina'!A$3,'5. Telecom euro'!O689,IF(Q689='Menu tendina'!A$2,'5. Telecom euro'!N689,0))))</f>
        <v>2.5</v>
      </c>
    </row>
    <row r="690" spans="1:20" x14ac:dyDescent="0.25">
      <c r="A690" s="9" t="s">
        <v>7621</v>
      </c>
      <c r="B690" s="9" t="s">
        <v>4984</v>
      </c>
      <c r="C690" s="11">
        <v>2183</v>
      </c>
      <c r="D690" s="11" t="s">
        <v>5626</v>
      </c>
      <c r="E690" s="11">
        <v>1842</v>
      </c>
      <c r="F690" s="25">
        <v>3</v>
      </c>
      <c r="G690" s="14" t="s">
        <v>3058</v>
      </c>
      <c r="H690" s="161">
        <f t="shared" si="10"/>
        <v>39447</v>
      </c>
      <c r="I690" s="9" t="s">
        <v>3185</v>
      </c>
      <c r="J690" s="9"/>
      <c r="K690" s="9"/>
      <c r="L690" s="11" t="s">
        <v>0</v>
      </c>
      <c r="M690" s="252">
        <v>20</v>
      </c>
      <c r="N690" s="21">
        <v>3</v>
      </c>
      <c r="O690" s="21">
        <v>1.9</v>
      </c>
      <c r="Q690" s="11" t="s">
        <v>4167</v>
      </c>
      <c r="R690" s="11"/>
      <c r="T690" s="21">
        <f>IF(Q690='Menu tendina'!A$5,0,IF(Q690='Menu tendina'!A$4,'5. Telecom euro'!O690/2,IF(Q690='Menu tendina'!A$3,'5. Telecom euro'!O690,IF(Q690='Menu tendina'!A$2,'5. Telecom euro'!N690,0))))</f>
        <v>3</v>
      </c>
    </row>
    <row r="691" spans="1:20" x14ac:dyDescent="0.25">
      <c r="A691" s="9" t="s">
        <v>7621</v>
      </c>
      <c r="B691" s="9" t="s">
        <v>4984</v>
      </c>
      <c r="C691" s="11">
        <v>2184</v>
      </c>
      <c r="D691" s="11" t="s">
        <v>5646</v>
      </c>
      <c r="E691" s="11">
        <v>1860</v>
      </c>
      <c r="F691" s="25">
        <v>5</v>
      </c>
      <c r="G691" s="14" t="s">
        <v>3130</v>
      </c>
      <c r="H691" s="161">
        <f t="shared" si="10"/>
        <v>39629</v>
      </c>
      <c r="I691" s="9" t="s">
        <v>3186</v>
      </c>
      <c r="J691" s="9"/>
      <c r="K691" s="9"/>
      <c r="L691" s="11" t="s">
        <v>0</v>
      </c>
      <c r="M691" s="252">
        <v>20</v>
      </c>
      <c r="N691" s="21">
        <v>3.5</v>
      </c>
      <c r="O691" s="21">
        <v>2.2000000000000002</v>
      </c>
      <c r="Q691" s="11" t="s">
        <v>4167</v>
      </c>
      <c r="R691" s="11"/>
      <c r="T691" s="21">
        <f>IF(Q691='Menu tendina'!A$5,0,IF(Q691='Menu tendina'!A$4,'5. Telecom euro'!O691/2,IF(Q691='Menu tendina'!A$3,'5. Telecom euro'!O691,IF(Q691='Menu tendina'!A$2,'5. Telecom euro'!N691,0))))</f>
        <v>3.5</v>
      </c>
    </row>
    <row r="692" spans="1:20" x14ac:dyDescent="0.25">
      <c r="A692" s="9" t="s">
        <v>7621</v>
      </c>
      <c r="B692" s="9" t="s">
        <v>4984</v>
      </c>
      <c r="C692" s="11">
        <v>2185</v>
      </c>
      <c r="D692" s="11" t="s">
        <v>5645</v>
      </c>
      <c r="E692" s="11">
        <v>1861</v>
      </c>
      <c r="F692" s="25">
        <v>5</v>
      </c>
      <c r="G692" s="14" t="s">
        <v>3130</v>
      </c>
      <c r="H692" s="161">
        <f t="shared" si="10"/>
        <v>39629</v>
      </c>
      <c r="I692" s="9" t="s">
        <v>3187</v>
      </c>
      <c r="J692" s="9"/>
      <c r="K692" s="9"/>
      <c r="L692" s="11" t="s">
        <v>0</v>
      </c>
      <c r="M692" s="252">
        <v>20</v>
      </c>
      <c r="N692" s="21">
        <v>4.5</v>
      </c>
      <c r="O692" s="21">
        <v>2.5</v>
      </c>
      <c r="Q692" s="11" t="s">
        <v>4167</v>
      </c>
      <c r="R692" s="11"/>
      <c r="T692" s="21">
        <f>IF(Q692='Menu tendina'!A$5,0,IF(Q692='Menu tendina'!A$4,'5. Telecom euro'!O692/2,IF(Q692='Menu tendina'!A$3,'5. Telecom euro'!O692,IF(Q692='Menu tendina'!A$2,'5. Telecom euro'!N692,0))))</f>
        <v>4.5</v>
      </c>
    </row>
    <row r="693" spans="1:20" x14ac:dyDescent="0.25">
      <c r="A693" s="9" t="s">
        <v>7621</v>
      </c>
      <c r="B693" s="9" t="s">
        <v>4984</v>
      </c>
      <c r="C693" s="11">
        <v>2186</v>
      </c>
      <c r="D693" s="11" t="s">
        <v>5653</v>
      </c>
      <c r="E693" s="11">
        <v>1862</v>
      </c>
      <c r="F693" s="25">
        <v>3</v>
      </c>
      <c r="G693" s="14" t="s">
        <v>3130</v>
      </c>
      <c r="H693" s="161">
        <f t="shared" si="10"/>
        <v>39629</v>
      </c>
      <c r="I693" s="9" t="s">
        <v>3188</v>
      </c>
      <c r="J693" s="9"/>
      <c r="K693" s="9"/>
      <c r="L693" s="11" t="s">
        <v>0</v>
      </c>
      <c r="M693" s="252">
        <v>20</v>
      </c>
      <c r="N693" s="21">
        <v>3</v>
      </c>
      <c r="O693" s="21">
        <v>2</v>
      </c>
      <c r="Q693" s="11" t="s">
        <v>4167</v>
      </c>
      <c r="R693" s="11"/>
      <c r="T693" s="21">
        <f>IF(Q693='Menu tendina'!A$5,0,IF(Q693='Menu tendina'!A$4,'5. Telecom euro'!O693/2,IF(Q693='Menu tendina'!A$3,'5. Telecom euro'!O693,IF(Q693='Menu tendina'!A$2,'5. Telecom euro'!N693,0))))</f>
        <v>3</v>
      </c>
    </row>
    <row r="694" spans="1:20" x14ac:dyDescent="0.25">
      <c r="A694" s="9" t="s">
        <v>7621</v>
      </c>
      <c r="B694" s="9" t="s">
        <v>4984</v>
      </c>
      <c r="C694" s="11">
        <v>2187</v>
      </c>
      <c r="D694" s="11" t="s">
        <v>5648</v>
      </c>
      <c r="E694" s="11">
        <v>1868</v>
      </c>
      <c r="F694" s="25">
        <v>3</v>
      </c>
      <c r="G694" s="14" t="s">
        <v>3130</v>
      </c>
      <c r="H694" s="161">
        <f t="shared" si="10"/>
        <v>39629</v>
      </c>
      <c r="I694" s="9" t="s">
        <v>3189</v>
      </c>
      <c r="J694" s="9"/>
      <c r="K694" s="9"/>
      <c r="L694" s="11" t="s">
        <v>0</v>
      </c>
      <c r="M694" s="252">
        <v>20</v>
      </c>
      <c r="N694" s="21">
        <v>3</v>
      </c>
      <c r="O694" s="21">
        <v>2</v>
      </c>
      <c r="Q694" s="11" t="s">
        <v>4167</v>
      </c>
      <c r="R694" s="11"/>
      <c r="T694" s="21">
        <f>IF(Q694='Menu tendina'!A$5,0,IF(Q694='Menu tendina'!A$4,'5. Telecom euro'!O694/2,IF(Q694='Menu tendina'!A$3,'5. Telecom euro'!O694,IF(Q694='Menu tendina'!A$2,'5. Telecom euro'!N694,0))))</f>
        <v>3</v>
      </c>
    </row>
    <row r="695" spans="1:20" x14ac:dyDescent="0.25">
      <c r="A695" s="9" t="s">
        <v>7621</v>
      </c>
      <c r="B695" s="9" t="s">
        <v>4984</v>
      </c>
      <c r="C695" s="11">
        <v>2188</v>
      </c>
      <c r="D695" s="11" t="s">
        <v>5649</v>
      </c>
      <c r="E695" s="11">
        <v>1869</v>
      </c>
      <c r="F695" s="25">
        <v>3</v>
      </c>
      <c r="G695" s="14" t="s">
        <v>3130</v>
      </c>
      <c r="H695" s="161">
        <f t="shared" si="10"/>
        <v>39629</v>
      </c>
      <c r="I695" s="9" t="s">
        <v>3190</v>
      </c>
      <c r="J695" s="9"/>
      <c r="K695" s="9"/>
      <c r="L695" s="11" t="s">
        <v>0</v>
      </c>
      <c r="M695" s="252">
        <v>20</v>
      </c>
      <c r="N695" s="21">
        <v>3</v>
      </c>
      <c r="O695" s="21">
        <v>2</v>
      </c>
      <c r="Q695" s="11" t="s">
        <v>4167</v>
      </c>
      <c r="R695" s="11"/>
      <c r="T695" s="21">
        <f>IF(Q695='Menu tendina'!A$5,0,IF(Q695='Menu tendina'!A$4,'5. Telecom euro'!O695/2,IF(Q695='Menu tendina'!A$3,'5. Telecom euro'!O695,IF(Q695='Menu tendina'!A$2,'5. Telecom euro'!N695,0))))</f>
        <v>3</v>
      </c>
    </row>
    <row r="696" spans="1:20" x14ac:dyDescent="0.25">
      <c r="A696" s="9" t="s">
        <v>7621</v>
      </c>
      <c r="B696" s="9" t="s">
        <v>4984</v>
      </c>
      <c r="C696" s="11">
        <v>2189</v>
      </c>
      <c r="D696" s="11" t="s">
        <v>5647</v>
      </c>
      <c r="E696" s="11">
        <v>1870</v>
      </c>
      <c r="F696" s="25">
        <v>3</v>
      </c>
      <c r="G696" s="14" t="s">
        <v>3130</v>
      </c>
      <c r="H696" s="161">
        <f t="shared" si="10"/>
        <v>39629</v>
      </c>
      <c r="I696" s="9" t="s">
        <v>3191</v>
      </c>
      <c r="J696" s="9"/>
      <c r="K696" s="9"/>
      <c r="L696" s="11" t="s">
        <v>0</v>
      </c>
      <c r="M696" s="252">
        <v>20</v>
      </c>
      <c r="N696" s="21">
        <v>3</v>
      </c>
      <c r="O696" s="21">
        <v>2</v>
      </c>
      <c r="Q696" s="11" t="s">
        <v>4167</v>
      </c>
      <c r="R696" s="11"/>
      <c r="T696" s="21">
        <f>IF(Q696='Menu tendina'!A$5,0,IF(Q696='Menu tendina'!A$4,'5. Telecom euro'!O696/2,IF(Q696='Menu tendina'!A$3,'5. Telecom euro'!O696,IF(Q696='Menu tendina'!A$2,'5. Telecom euro'!N696,0))))</f>
        <v>3</v>
      </c>
    </row>
    <row r="697" spans="1:20" x14ac:dyDescent="0.25">
      <c r="A697" s="9" t="s">
        <v>7621</v>
      </c>
      <c r="B697" s="9" t="s">
        <v>4984</v>
      </c>
      <c r="C697" s="11">
        <v>2190</v>
      </c>
      <c r="D697" s="11" t="s">
        <v>5650</v>
      </c>
      <c r="E697" s="11">
        <v>1871</v>
      </c>
      <c r="F697" s="25">
        <v>3</v>
      </c>
      <c r="G697" s="14" t="s">
        <v>3130</v>
      </c>
      <c r="H697" s="161">
        <f t="shared" si="10"/>
        <v>39629</v>
      </c>
      <c r="I697" s="9" t="s">
        <v>3192</v>
      </c>
      <c r="J697" s="9"/>
      <c r="K697" s="9"/>
      <c r="L697" s="11" t="s">
        <v>0</v>
      </c>
      <c r="M697" s="252">
        <v>20</v>
      </c>
      <c r="N697" s="21">
        <v>3</v>
      </c>
      <c r="O697" s="21">
        <v>2</v>
      </c>
      <c r="Q697" s="11" t="s">
        <v>4167</v>
      </c>
      <c r="R697" s="11"/>
      <c r="T697" s="21">
        <f>IF(Q697='Menu tendina'!A$5,0,IF(Q697='Menu tendina'!A$4,'5. Telecom euro'!O697/2,IF(Q697='Menu tendina'!A$3,'5. Telecom euro'!O697,IF(Q697='Menu tendina'!A$2,'5. Telecom euro'!N697,0))))</f>
        <v>3</v>
      </c>
    </row>
    <row r="698" spans="1:20" x14ac:dyDescent="0.25">
      <c r="A698" s="9" t="s">
        <v>7621</v>
      </c>
      <c r="B698" s="9" t="s">
        <v>4984</v>
      </c>
      <c r="C698" s="11">
        <v>2191</v>
      </c>
      <c r="D698" s="11" t="s">
        <v>5687</v>
      </c>
      <c r="E698" s="11">
        <v>2201</v>
      </c>
      <c r="F698" s="25">
        <v>5</v>
      </c>
      <c r="G698" s="14" t="s">
        <v>3058</v>
      </c>
      <c r="H698" s="161">
        <f t="shared" si="10"/>
        <v>39447</v>
      </c>
      <c r="I698" s="9" t="s">
        <v>3193</v>
      </c>
      <c r="J698" s="9"/>
      <c r="K698" s="9"/>
      <c r="L698" s="11" t="s">
        <v>0</v>
      </c>
      <c r="M698" s="252">
        <v>1000</v>
      </c>
      <c r="N698" s="21">
        <v>3</v>
      </c>
      <c r="O698" s="21">
        <v>0.3</v>
      </c>
      <c r="Q698" s="11" t="s">
        <v>4167</v>
      </c>
      <c r="R698" s="11"/>
      <c r="T698" s="21">
        <f>IF(Q698='Menu tendina'!A$5,0,IF(Q698='Menu tendina'!A$4,'5. Telecom euro'!O698/2,IF(Q698='Menu tendina'!A$3,'5. Telecom euro'!O698,IF(Q698='Menu tendina'!A$2,'5. Telecom euro'!N698,0))))</f>
        <v>3</v>
      </c>
    </row>
    <row r="699" spans="1:20" x14ac:dyDescent="0.25">
      <c r="A699" s="9" t="s">
        <v>7621</v>
      </c>
      <c r="B699" s="9" t="s">
        <v>4984</v>
      </c>
      <c r="C699" s="11">
        <v>2192</v>
      </c>
      <c r="D699" s="11" t="s">
        <v>5666</v>
      </c>
      <c r="E699" s="11">
        <v>1843</v>
      </c>
      <c r="F699" s="25">
        <v>3</v>
      </c>
      <c r="G699" s="14" t="s">
        <v>3058</v>
      </c>
      <c r="H699" s="161">
        <f t="shared" si="10"/>
        <v>39447</v>
      </c>
      <c r="I699" s="9" t="s">
        <v>3194</v>
      </c>
      <c r="J699" s="9"/>
      <c r="K699" s="9"/>
      <c r="L699" s="11" t="s">
        <v>0</v>
      </c>
      <c r="M699" s="252">
        <v>100</v>
      </c>
      <c r="N699" s="21">
        <v>2</v>
      </c>
      <c r="O699" s="21">
        <v>1.3</v>
      </c>
      <c r="Q699" s="11" t="s">
        <v>4167</v>
      </c>
      <c r="R699" s="11"/>
      <c r="T699" s="21">
        <f>IF(Q699='Menu tendina'!A$5,0,IF(Q699='Menu tendina'!A$4,'5. Telecom euro'!O699/2,IF(Q699='Menu tendina'!A$3,'5. Telecom euro'!O699,IF(Q699='Menu tendina'!A$2,'5. Telecom euro'!N699,0))))</f>
        <v>2</v>
      </c>
    </row>
    <row r="700" spans="1:20" x14ac:dyDescent="0.25">
      <c r="A700" s="9" t="s">
        <v>7621</v>
      </c>
      <c r="B700" s="9" t="s">
        <v>4984</v>
      </c>
      <c r="C700" s="11">
        <v>2193</v>
      </c>
      <c r="D700" s="11" t="s">
        <v>5703</v>
      </c>
      <c r="E700" s="11">
        <v>1863</v>
      </c>
      <c r="F700" s="25">
        <v>3</v>
      </c>
      <c r="G700" s="14" t="s">
        <v>3130</v>
      </c>
      <c r="H700" s="161">
        <f t="shared" si="10"/>
        <v>39629</v>
      </c>
      <c r="I700" s="9" t="s">
        <v>3195</v>
      </c>
      <c r="J700" s="9"/>
      <c r="K700" s="9"/>
      <c r="L700" s="11" t="s">
        <v>0</v>
      </c>
      <c r="M700" s="252">
        <v>30</v>
      </c>
      <c r="N700" s="21">
        <v>2.2999999999999998</v>
      </c>
      <c r="O700" s="21">
        <v>1.8</v>
      </c>
      <c r="Q700" s="11" t="s">
        <v>4167</v>
      </c>
      <c r="R700" s="11"/>
      <c r="T700" s="21">
        <f>IF(Q700='Menu tendina'!A$5,0,IF(Q700='Menu tendina'!A$4,'5. Telecom euro'!O700/2,IF(Q700='Menu tendina'!A$3,'5. Telecom euro'!O700,IF(Q700='Menu tendina'!A$2,'5. Telecom euro'!N700,0))))</f>
        <v>2.2999999999999998</v>
      </c>
    </row>
    <row r="701" spans="1:20" x14ac:dyDescent="0.25">
      <c r="A701" s="9" t="s">
        <v>7621</v>
      </c>
      <c r="B701" s="9" t="s">
        <v>4984</v>
      </c>
      <c r="C701" s="11">
        <v>2194</v>
      </c>
      <c r="D701" s="11" t="s">
        <v>5673</v>
      </c>
      <c r="E701" s="11">
        <v>1696</v>
      </c>
      <c r="F701" s="25">
        <v>3</v>
      </c>
      <c r="G701" s="14" t="s">
        <v>3130</v>
      </c>
      <c r="H701" s="161">
        <f t="shared" si="10"/>
        <v>39629</v>
      </c>
      <c r="I701" s="9" t="s">
        <v>3196</v>
      </c>
      <c r="J701" s="9"/>
      <c r="K701" s="9"/>
      <c r="L701" s="11" t="s">
        <v>0</v>
      </c>
      <c r="M701" s="252">
        <v>20</v>
      </c>
      <c r="N701" s="21">
        <v>2.5</v>
      </c>
      <c r="O701" s="21">
        <v>1.9</v>
      </c>
      <c r="Q701" s="11" t="s">
        <v>4167</v>
      </c>
      <c r="R701" s="11"/>
      <c r="T701" s="21">
        <f>IF(Q701='Menu tendina'!A$5,0,IF(Q701='Menu tendina'!A$4,'5. Telecom euro'!O701/2,IF(Q701='Menu tendina'!A$3,'5. Telecom euro'!O701,IF(Q701='Menu tendina'!A$2,'5. Telecom euro'!N701,0))))</f>
        <v>2.5</v>
      </c>
    </row>
    <row r="702" spans="1:20" x14ac:dyDescent="0.25">
      <c r="A702" s="9" t="s">
        <v>7621</v>
      </c>
      <c r="B702" s="9" t="s">
        <v>4984</v>
      </c>
      <c r="C702" s="11">
        <v>2195</v>
      </c>
      <c r="D702" s="11" t="s">
        <v>5680</v>
      </c>
      <c r="E702" s="11">
        <v>1911</v>
      </c>
      <c r="F702" s="25">
        <v>3</v>
      </c>
      <c r="G702" s="14" t="s">
        <v>3130</v>
      </c>
      <c r="H702" s="161">
        <f t="shared" si="10"/>
        <v>39629</v>
      </c>
      <c r="I702" s="9" t="s">
        <v>3197</v>
      </c>
      <c r="J702" s="9"/>
      <c r="K702" s="9"/>
      <c r="L702" s="11" t="s">
        <v>0</v>
      </c>
      <c r="M702" s="252">
        <v>20</v>
      </c>
      <c r="N702" s="21">
        <v>3</v>
      </c>
      <c r="O702" s="21">
        <v>1.9</v>
      </c>
      <c r="Q702" s="11" t="s">
        <v>4167</v>
      </c>
      <c r="R702" s="11"/>
      <c r="T702" s="21">
        <f>IF(Q702='Menu tendina'!A$5,0,IF(Q702='Menu tendina'!A$4,'5. Telecom euro'!O702/2,IF(Q702='Menu tendina'!A$3,'5. Telecom euro'!O702,IF(Q702='Menu tendina'!A$2,'5. Telecom euro'!N702,0))))</f>
        <v>3</v>
      </c>
    </row>
    <row r="703" spans="1:20" x14ac:dyDescent="0.25">
      <c r="A703" s="9" t="s">
        <v>7621</v>
      </c>
      <c r="B703" s="9" t="s">
        <v>4984</v>
      </c>
      <c r="C703" s="11">
        <v>2196</v>
      </c>
      <c r="D703" s="11" t="s">
        <v>5681</v>
      </c>
      <c r="E703" s="11">
        <v>1912</v>
      </c>
      <c r="F703" s="25">
        <v>5</v>
      </c>
      <c r="G703" s="14" t="s">
        <v>3130</v>
      </c>
      <c r="H703" s="161">
        <f t="shared" si="10"/>
        <v>39629</v>
      </c>
      <c r="I703" s="9" t="s">
        <v>3199</v>
      </c>
      <c r="J703" s="9"/>
      <c r="K703" s="9"/>
      <c r="L703" s="11" t="s">
        <v>0</v>
      </c>
      <c r="M703" s="252">
        <v>20</v>
      </c>
      <c r="N703" s="21">
        <v>3</v>
      </c>
      <c r="O703" s="21">
        <v>1.9</v>
      </c>
      <c r="Q703" s="11" t="s">
        <v>4167</v>
      </c>
      <c r="R703" s="11"/>
      <c r="T703" s="21">
        <f>IF(Q703='Menu tendina'!A$5,0,IF(Q703='Menu tendina'!A$4,'5. Telecom euro'!O703/2,IF(Q703='Menu tendina'!A$3,'5. Telecom euro'!O703,IF(Q703='Menu tendina'!A$2,'5. Telecom euro'!N703,0))))</f>
        <v>3</v>
      </c>
    </row>
    <row r="704" spans="1:20" x14ac:dyDescent="0.25">
      <c r="A704" s="9" t="s">
        <v>7621</v>
      </c>
      <c r="B704" s="9" t="s">
        <v>4984</v>
      </c>
      <c r="C704" s="11">
        <v>2197</v>
      </c>
      <c r="D704" s="11" t="s">
        <v>5695</v>
      </c>
      <c r="E704" s="11">
        <v>1864</v>
      </c>
      <c r="F704" s="25">
        <v>3</v>
      </c>
      <c r="G704" s="14" t="s">
        <v>3130</v>
      </c>
      <c r="H704" s="161">
        <f t="shared" si="10"/>
        <v>39629</v>
      </c>
      <c r="I704" s="9" t="s">
        <v>3200</v>
      </c>
      <c r="J704" s="9"/>
      <c r="K704" s="9"/>
      <c r="L704" s="11" t="s">
        <v>0</v>
      </c>
      <c r="M704" s="252">
        <v>80</v>
      </c>
      <c r="N704" s="21">
        <v>2</v>
      </c>
      <c r="O704" s="21">
        <v>1.5</v>
      </c>
      <c r="Q704" s="11" t="s">
        <v>4167</v>
      </c>
      <c r="R704" s="11"/>
      <c r="T704" s="21">
        <f>IF(Q704='Menu tendina'!A$5,0,IF(Q704='Menu tendina'!A$4,'5. Telecom euro'!O704/2,IF(Q704='Menu tendina'!A$3,'5. Telecom euro'!O704,IF(Q704='Menu tendina'!A$2,'5. Telecom euro'!N704,0))))</f>
        <v>2</v>
      </c>
    </row>
    <row r="705" spans="1:20" x14ac:dyDescent="0.25">
      <c r="A705" s="9" t="s">
        <v>7621</v>
      </c>
      <c r="B705" s="9" t="s">
        <v>4984</v>
      </c>
      <c r="C705" s="11">
        <v>2198</v>
      </c>
      <c r="D705" s="11" t="s">
        <v>5696</v>
      </c>
      <c r="E705" s="11">
        <v>1865</v>
      </c>
      <c r="F705" s="25">
        <v>3</v>
      </c>
      <c r="G705" s="14" t="s">
        <v>3130</v>
      </c>
      <c r="H705" s="161">
        <f t="shared" si="10"/>
        <v>39629</v>
      </c>
      <c r="I705" s="9" t="s">
        <v>3201</v>
      </c>
      <c r="J705" s="9"/>
      <c r="K705" s="9"/>
      <c r="L705" s="11" t="s">
        <v>0</v>
      </c>
      <c r="M705" s="252">
        <v>65</v>
      </c>
      <c r="N705" s="21">
        <v>2</v>
      </c>
      <c r="O705" s="21">
        <v>1.5</v>
      </c>
      <c r="Q705" s="11" t="s">
        <v>4167</v>
      </c>
      <c r="R705" s="11"/>
      <c r="T705" s="21">
        <f>IF(Q705='Menu tendina'!A$5,0,IF(Q705='Menu tendina'!A$4,'5. Telecom euro'!O705/2,IF(Q705='Menu tendina'!A$3,'5. Telecom euro'!O705,IF(Q705='Menu tendina'!A$2,'5. Telecom euro'!N705,0))))</f>
        <v>2</v>
      </c>
    </row>
    <row r="706" spans="1:20" x14ac:dyDescent="0.25">
      <c r="A706" s="9" t="s">
        <v>7621</v>
      </c>
      <c r="B706" s="9" t="s">
        <v>4984</v>
      </c>
      <c r="C706" s="11">
        <v>2199</v>
      </c>
      <c r="D706" s="11" t="s">
        <v>5697</v>
      </c>
      <c r="E706" s="11">
        <v>1866</v>
      </c>
      <c r="F706" s="25">
        <v>5</v>
      </c>
      <c r="G706" s="14" t="s">
        <v>3130</v>
      </c>
      <c r="H706" s="161">
        <f t="shared" si="10"/>
        <v>39629</v>
      </c>
      <c r="I706" s="9" t="s">
        <v>3202</v>
      </c>
      <c r="J706" s="9"/>
      <c r="K706" s="9"/>
      <c r="L706" s="11" t="s">
        <v>0</v>
      </c>
      <c r="M706" s="252">
        <v>115</v>
      </c>
      <c r="N706" s="21">
        <v>2</v>
      </c>
      <c r="O706" s="21">
        <v>1.1000000000000001</v>
      </c>
      <c r="Q706" s="11" t="s">
        <v>4167</v>
      </c>
      <c r="R706" s="11"/>
      <c r="T706" s="21">
        <f>IF(Q706='Menu tendina'!A$5,0,IF(Q706='Menu tendina'!A$4,'5. Telecom euro'!O706/2,IF(Q706='Menu tendina'!A$3,'5. Telecom euro'!O706,IF(Q706='Menu tendina'!A$2,'5. Telecom euro'!N706,0))))</f>
        <v>2</v>
      </c>
    </row>
    <row r="707" spans="1:20" x14ac:dyDescent="0.25">
      <c r="A707" s="9" t="s">
        <v>7621</v>
      </c>
      <c r="B707" s="9" t="s">
        <v>4984</v>
      </c>
      <c r="C707" s="11">
        <v>2200</v>
      </c>
      <c r="D707" s="11" t="s">
        <v>5689</v>
      </c>
      <c r="E707" s="11">
        <v>1867</v>
      </c>
      <c r="F707" s="25">
        <v>5</v>
      </c>
      <c r="G707" s="14" t="s">
        <v>3130</v>
      </c>
      <c r="H707" s="161">
        <f t="shared" ref="H707:H770" si="11">DATE(2000+RIGHT(G707,2),MID(G707,4,2),LEFT(G707,2))</f>
        <v>39629</v>
      </c>
      <c r="I707" s="9" t="s">
        <v>3203</v>
      </c>
      <c r="J707" s="9"/>
      <c r="K707" s="9"/>
      <c r="L707" s="11" t="s">
        <v>0</v>
      </c>
      <c r="M707" s="252">
        <v>20</v>
      </c>
      <c r="N707" s="21">
        <v>3</v>
      </c>
      <c r="O707" s="21">
        <v>2</v>
      </c>
      <c r="Q707" s="11" t="s">
        <v>4167</v>
      </c>
      <c r="R707" s="11"/>
      <c r="T707" s="21">
        <f>IF(Q707='Menu tendina'!A$5,0,IF(Q707='Menu tendina'!A$4,'5. Telecom euro'!O707/2,IF(Q707='Menu tendina'!A$3,'5. Telecom euro'!O707,IF(Q707='Menu tendina'!A$2,'5. Telecom euro'!N707,0))))</f>
        <v>3</v>
      </c>
    </row>
    <row r="708" spans="1:20" x14ac:dyDescent="0.25">
      <c r="A708" s="9" t="s">
        <v>7621</v>
      </c>
      <c r="B708" s="9" t="s">
        <v>4984</v>
      </c>
      <c r="C708" s="11">
        <v>2201</v>
      </c>
      <c r="D708" s="11" t="s">
        <v>5693</v>
      </c>
      <c r="E708" s="11">
        <v>1876</v>
      </c>
      <c r="F708" s="25">
        <v>5</v>
      </c>
      <c r="G708" s="14" t="s">
        <v>3130</v>
      </c>
      <c r="H708" s="161">
        <f t="shared" si="11"/>
        <v>39629</v>
      </c>
      <c r="I708" s="9" t="s">
        <v>3204</v>
      </c>
      <c r="J708" s="9"/>
      <c r="K708" s="9"/>
      <c r="L708" s="11" t="s">
        <v>0</v>
      </c>
      <c r="M708" s="252">
        <v>20</v>
      </c>
      <c r="N708" s="21">
        <v>3</v>
      </c>
      <c r="O708" s="21">
        <v>1.8</v>
      </c>
      <c r="Q708" s="11" t="s">
        <v>4167</v>
      </c>
      <c r="R708" s="11"/>
      <c r="T708" s="21">
        <f>IF(Q708='Menu tendina'!A$5,0,IF(Q708='Menu tendina'!A$4,'5. Telecom euro'!O708/2,IF(Q708='Menu tendina'!A$3,'5. Telecom euro'!O708,IF(Q708='Menu tendina'!A$2,'5. Telecom euro'!N708,0))))</f>
        <v>3</v>
      </c>
    </row>
    <row r="709" spans="1:20" x14ac:dyDescent="0.25">
      <c r="A709" s="9" t="s">
        <v>7621</v>
      </c>
      <c r="B709" s="9" t="s">
        <v>4984</v>
      </c>
      <c r="C709" s="11">
        <v>2202</v>
      </c>
      <c r="D709" s="11" t="s">
        <v>5692</v>
      </c>
      <c r="E709" s="11">
        <v>1877</v>
      </c>
      <c r="F709" s="25">
        <v>3</v>
      </c>
      <c r="G709" s="14" t="s">
        <v>3130</v>
      </c>
      <c r="H709" s="161">
        <f t="shared" si="11"/>
        <v>39629</v>
      </c>
      <c r="I709" s="9" t="s">
        <v>3205</v>
      </c>
      <c r="J709" s="9"/>
      <c r="K709" s="9"/>
      <c r="L709" s="11" t="s">
        <v>0</v>
      </c>
      <c r="M709" s="252">
        <v>20</v>
      </c>
      <c r="N709" s="21">
        <v>3</v>
      </c>
      <c r="O709" s="21">
        <v>1.8</v>
      </c>
      <c r="Q709" s="11" t="s">
        <v>4167</v>
      </c>
      <c r="R709" s="11"/>
      <c r="T709" s="21">
        <f>IF(Q709='Menu tendina'!A$5,0,IF(Q709='Menu tendina'!A$4,'5. Telecom euro'!O709/2,IF(Q709='Menu tendina'!A$3,'5. Telecom euro'!O709,IF(Q709='Menu tendina'!A$2,'5. Telecom euro'!N709,0))))</f>
        <v>3</v>
      </c>
    </row>
    <row r="710" spans="1:20" x14ac:dyDescent="0.25">
      <c r="A710" s="9" t="s">
        <v>7621</v>
      </c>
      <c r="B710" s="9" t="s">
        <v>4984</v>
      </c>
      <c r="C710" s="11">
        <v>2203</v>
      </c>
      <c r="D710" s="11" t="s">
        <v>5688</v>
      </c>
      <c r="E710" s="11">
        <v>1844</v>
      </c>
      <c r="F710" s="25">
        <v>5</v>
      </c>
      <c r="G710" s="14" t="s">
        <v>3058</v>
      </c>
      <c r="H710" s="161">
        <f t="shared" si="11"/>
        <v>39447</v>
      </c>
      <c r="I710" s="9" t="s">
        <v>3206</v>
      </c>
      <c r="J710" s="9"/>
      <c r="K710" s="9"/>
      <c r="L710" s="11" t="s">
        <v>0</v>
      </c>
      <c r="M710" s="252">
        <v>115</v>
      </c>
      <c r="N710" s="21">
        <v>1.8</v>
      </c>
      <c r="O710" s="21">
        <v>1</v>
      </c>
      <c r="Q710" s="11" t="s">
        <v>4167</v>
      </c>
      <c r="R710" s="11"/>
      <c r="T710" s="21">
        <f>IF(Q710='Menu tendina'!A$5,0,IF(Q710='Menu tendina'!A$4,'5. Telecom euro'!O710/2,IF(Q710='Menu tendina'!A$3,'5. Telecom euro'!O710,IF(Q710='Menu tendina'!A$2,'5. Telecom euro'!N710,0))))</f>
        <v>1.8</v>
      </c>
    </row>
    <row r="711" spans="1:20" x14ac:dyDescent="0.25">
      <c r="A711" s="9" t="s">
        <v>7621</v>
      </c>
      <c r="B711" s="9" t="s">
        <v>4984</v>
      </c>
      <c r="C711" s="11">
        <v>2204</v>
      </c>
      <c r="D711" s="11" t="s">
        <v>5682</v>
      </c>
      <c r="E711" s="11">
        <v>1845</v>
      </c>
      <c r="F711" s="25">
        <v>5</v>
      </c>
      <c r="G711" s="14" t="s">
        <v>3058</v>
      </c>
      <c r="H711" s="161">
        <f t="shared" si="11"/>
        <v>39447</v>
      </c>
      <c r="I711" s="9" t="s">
        <v>3207</v>
      </c>
      <c r="J711" s="9"/>
      <c r="K711" s="9"/>
      <c r="L711" s="11" t="s">
        <v>0</v>
      </c>
      <c r="M711" s="252">
        <v>45</v>
      </c>
      <c r="N711" s="21">
        <v>2</v>
      </c>
      <c r="O711" s="21">
        <v>1.5</v>
      </c>
      <c r="Q711" s="11" t="s">
        <v>4167</v>
      </c>
      <c r="R711" s="11"/>
      <c r="T711" s="21">
        <f>IF(Q711='Menu tendina'!A$5,0,IF(Q711='Menu tendina'!A$4,'5. Telecom euro'!O711/2,IF(Q711='Menu tendina'!A$3,'5. Telecom euro'!O711,IF(Q711='Menu tendina'!A$2,'5. Telecom euro'!N711,0))))</f>
        <v>2</v>
      </c>
    </row>
    <row r="712" spans="1:20" x14ac:dyDescent="0.25">
      <c r="A712" s="9" t="s">
        <v>7621</v>
      </c>
      <c r="B712" s="9" t="s">
        <v>4984</v>
      </c>
      <c r="C712" s="11">
        <v>2205</v>
      </c>
      <c r="D712" s="11" t="s">
        <v>5683</v>
      </c>
      <c r="E712" s="11">
        <v>1515</v>
      </c>
      <c r="F712" s="25">
        <v>3</v>
      </c>
      <c r="G712" s="14" t="s">
        <v>3058</v>
      </c>
      <c r="H712" s="161">
        <f t="shared" si="11"/>
        <v>39447</v>
      </c>
      <c r="I712" s="9" t="s">
        <v>3208</v>
      </c>
      <c r="J712" s="9"/>
      <c r="K712" s="9"/>
      <c r="L712" s="11" t="s">
        <v>0</v>
      </c>
      <c r="M712" s="252">
        <v>115</v>
      </c>
      <c r="N712" s="21">
        <v>2</v>
      </c>
      <c r="O712" s="21">
        <v>0.9</v>
      </c>
      <c r="Q712" s="11" t="s">
        <v>4167</v>
      </c>
      <c r="R712" s="11"/>
      <c r="T712" s="21">
        <f>IF(Q712='Menu tendina'!A$5,0,IF(Q712='Menu tendina'!A$4,'5. Telecom euro'!O712/2,IF(Q712='Menu tendina'!A$3,'5. Telecom euro'!O712,IF(Q712='Menu tendina'!A$2,'5. Telecom euro'!N712,0))))</f>
        <v>2</v>
      </c>
    </row>
    <row r="713" spans="1:20" x14ac:dyDescent="0.25">
      <c r="A713" s="9" t="s">
        <v>7621</v>
      </c>
      <c r="B713" s="9" t="s">
        <v>4984</v>
      </c>
      <c r="C713" s="11">
        <v>2206</v>
      </c>
      <c r="D713" s="11" t="s">
        <v>5642</v>
      </c>
      <c r="E713" s="11">
        <v>1847</v>
      </c>
      <c r="F713" s="25">
        <v>5</v>
      </c>
      <c r="G713" s="14" t="s">
        <v>3058</v>
      </c>
      <c r="H713" s="161">
        <f t="shared" si="11"/>
        <v>39447</v>
      </c>
      <c r="I713" s="9" t="s">
        <v>3209</v>
      </c>
      <c r="J713" s="9"/>
      <c r="K713" s="9"/>
      <c r="L713" s="11" t="s">
        <v>0</v>
      </c>
      <c r="M713" s="252">
        <v>46</v>
      </c>
      <c r="N713" s="21">
        <v>3.5</v>
      </c>
      <c r="O713" s="21">
        <v>2</v>
      </c>
      <c r="Q713" s="11" t="s">
        <v>4167</v>
      </c>
      <c r="R713" s="11"/>
      <c r="T713" s="21">
        <f>IF(Q713='Menu tendina'!A$5,0,IF(Q713='Menu tendina'!A$4,'5. Telecom euro'!O713/2,IF(Q713='Menu tendina'!A$3,'5. Telecom euro'!O713,IF(Q713='Menu tendina'!A$2,'5. Telecom euro'!N713,0))))</f>
        <v>3.5</v>
      </c>
    </row>
    <row r="714" spans="1:20" x14ac:dyDescent="0.25">
      <c r="A714" s="9" t="s">
        <v>7621</v>
      </c>
      <c r="B714" s="9" t="s">
        <v>4984</v>
      </c>
      <c r="C714" s="11">
        <v>2207</v>
      </c>
      <c r="D714" s="11" t="s">
        <v>5640</v>
      </c>
      <c r="E714" s="11">
        <v>1848</v>
      </c>
      <c r="F714" s="25">
        <v>3</v>
      </c>
      <c r="G714" s="14" t="s">
        <v>3058</v>
      </c>
      <c r="H714" s="161">
        <f t="shared" si="11"/>
        <v>39447</v>
      </c>
      <c r="I714" s="9" t="s">
        <v>3211</v>
      </c>
      <c r="J714" s="9"/>
      <c r="K714" s="9"/>
      <c r="L714" s="11" t="s">
        <v>0</v>
      </c>
      <c r="M714" s="252">
        <v>46</v>
      </c>
      <c r="N714" s="21">
        <v>3.5</v>
      </c>
      <c r="O714" s="21">
        <v>2</v>
      </c>
      <c r="Q714" s="11" t="s">
        <v>4167</v>
      </c>
      <c r="R714" s="11"/>
      <c r="T714" s="21">
        <f>IF(Q714='Menu tendina'!A$5,0,IF(Q714='Menu tendina'!A$4,'5. Telecom euro'!O714/2,IF(Q714='Menu tendina'!A$3,'5. Telecom euro'!O714,IF(Q714='Menu tendina'!A$2,'5. Telecom euro'!N714,0))))</f>
        <v>3.5</v>
      </c>
    </row>
    <row r="715" spans="1:20" x14ac:dyDescent="0.25">
      <c r="A715" s="9" t="s">
        <v>7621</v>
      </c>
      <c r="B715" s="9" t="s">
        <v>4984</v>
      </c>
      <c r="C715" s="11">
        <v>2208</v>
      </c>
      <c r="D715" s="11" t="s">
        <v>5641</v>
      </c>
      <c r="E715" s="11">
        <v>1849</v>
      </c>
      <c r="F715" s="25">
        <v>3</v>
      </c>
      <c r="G715" s="14" t="s">
        <v>3058</v>
      </c>
      <c r="H715" s="161">
        <f t="shared" si="11"/>
        <v>39447</v>
      </c>
      <c r="I715" s="9" t="s">
        <v>3212</v>
      </c>
      <c r="J715" s="9"/>
      <c r="K715" s="9"/>
      <c r="L715" s="11" t="s">
        <v>0</v>
      </c>
      <c r="M715" s="252">
        <v>46</v>
      </c>
      <c r="N715" s="21">
        <v>3.5</v>
      </c>
      <c r="O715" s="21">
        <v>2</v>
      </c>
      <c r="Q715" s="11" t="s">
        <v>4167</v>
      </c>
      <c r="R715" s="11"/>
      <c r="T715" s="21">
        <f>IF(Q715='Menu tendina'!A$5,0,IF(Q715='Menu tendina'!A$4,'5. Telecom euro'!O715/2,IF(Q715='Menu tendina'!A$3,'5. Telecom euro'!O715,IF(Q715='Menu tendina'!A$2,'5. Telecom euro'!N715,0))))</f>
        <v>3.5</v>
      </c>
    </row>
    <row r="716" spans="1:20" x14ac:dyDescent="0.25">
      <c r="A716" s="9" t="s">
        <v>7621</v>
      </c>
      <c r="B716" s="9" t="s">
        <v>4984</v>
      </c>
      <c r="C716" s="11">
        <v>2209</v>
      </c>
      <c r="D716" s="11" t="s">
        <v>5639</v>
      </c>
      <c r="E716" s="11">
        <v>1851</v>
      </c>
      <c r="F716" s="25">
        <v>3</v>
      </c>
      <c r="G716" s="14" t="s">
        <v>3058</v>
      </c>
      <c r="H716" s="161">
        <f t="shared" si="11"/>
        <v>39447</v>
      </c>
      <c r="I716" s="9" t="s">
        <v>3213</v>
      </c>
      <c r="J716" s="9"/>
      <c r="K716" s="9"/>
      <c r="L716" s="11" t="s">
        <v>0</v>
      </c>
      <c r="M716" s="252">
        <v>46</v>
      </c>
      <c r="N716" s="21">
        <v>3.5</v>
      </c>
      <c r="O716" s="21">
        <v>2</v>
      </c>
      <c r="Q716" s="11" t="s">
        <v>4167</v>
      </c>
      <c r="R716" s="11"/>
      <c r="T716" s="21">
        <f>IF(Q716='Menu tendina'!A$5,0,IF(Q716='Menu tendina'!A$4,'5. Telecom euro'!O716/2,IF(Q716='Menu tendina'!A$3,'5. Telecom euro'!O716,IF(Q716='Menu tendina'!A$2,'5. Telecom euro'!N716,0))))</f>
        <v>3.5</v>
      </c>
    </row>
    <row r="717" spans="1:20" x14ac:dyDescent="0.25">
      <c r="A717" s="9" t="s">
        <v>7621</v>
      </c>
      <c r="B717" s="9" t="s">
        <v>4984</v>
      </c>
      <c r="C717" s="11">
        <v>2210</v>
      </c>
      <c r="D717" s="11" t="s">
        <v>5638</v>
      </c>
      <c r="E717" s="11">
        <v>1850</v>
      </c>
      <c r="F717" s="25">
        <v>3</v>
      </c>
      <c r="G717" s="14" t="s">
        <v>3058</v>
      </c>
      <c r="H717" s="161">
        <f t="shared" si="11"/>
        <v>39447</v>
      </c>
      <c r="I717" s="9" t="s">
        <v>3214</v>
      </c>
      <c r="J717" s="9"/>
      <c r="K717" s="9"/>
      <c r="L717" s="11" t="s">
        <v>0</v>
      </c>
      <c r="M717" s="252">
        <v>46</v>
      </c>
      <c r="N717" s="21">
        <v>3.5</v>
      </c>
      <c r="O717" s="21">
        <v>2</v>
      </c>
      <c r="Q717" s="11" t="s">
        <v>4167</v>
      </c>
      <c r="R717" s="11"/>
      <c r="T717" s="21">
        <f>IF(Q717='Menu tendina'!A$5,0,IF(Q717='Menu tendina'!A$4,'5. Telecom euro'!O717/2,IF(Q717='Menu tendina'!A$3,'5. Telecom euro'!O717,IF(Q717='Menu tendina'!A$2,'5. Telecom euro'!N717,0))))</f>
        <v>3.5</v>
      </c>
    </row>
    <row r="718" spans="1:20" x14ac:dyDescent="0.25">
      <c r="A718" s="9" t="s">
        <v>7621</v>
      </c>
      <c r="B718" s="9" t="s">
        <v>4984</v>
      </c>
      <c r="C718" s="11">
        <v>2211</v>
      </c>
      <c r="D718" s="11" t="s">
        <v>5674</v>
      </c>
      <c r="E718" s="11">
        <v>1879</v>
      </c>
      <c r="F718" s="25">
        <v>3</v>
      </c>
      <c r="G718" s="14" t="s">
        <v>3130</v>
      </c>
      <c r="H718" s="161">
        <f t="shared" si="11"/>
        <v>39629</v>
      </c>
      <c r="I718" s="9" t="s">
        <v>3215</v>
      </c>
      <c r="J718" s="9"/>
      <c r="K718" s="9"/>
      <c r="L718" s="11" t="s">
        <v>0</v>
      </c>
      <c r="M718" s="252">
        <v>20</v>
      </c>
      <c r="N718" s="21">
        <v>3</v>
      </c>
      <c r="O718" s="21">
        <v>2</v>
      </c>
      <c r="Q718" s="11" t="s">
        <v>4167</v>
      </c>
      <c r="R718" s="11"/>
      <c r="T718" s="21">
        <f>IF(Q718='Menu tendina'!A$5,0,IF(Q718='Menu tendina'!A$4,'5. Telecom euro'!O718/2,IF(Q718='Menu tendina'!A$3,'5. Telecom euro'!O718,IF(Q718='Menu tendina'!A$2,'5. Telecom euro'!N718,0))))</f>
        <v>3</v>
      </c>
    </row>
    <row r="719" spans="1:20" x14ac:dyDescent="0.25">
      <c r="A719" s="9" t="s">
        <v>7621</v>
      </c>
      <c r="B719" s="9" t="s">
        <v>4984</v>
      </c>
      <c r="C719" s="11">
        <v>2212</v>
      </c>
      <c r="D719" s="11" t="s">
        <v>5675</v>
      </c>
      <c r="E719" s="11">
        <v>1880</v>
      </c>
      <c r="F719" s="25">
        <v>5</v>
      </c>
      <c r="G719" s="14" t="s">
        <v>3130</v>
      </c>
      <c r="H719" s="161">
        <f t="shared" si="11"/>
        <v>39629</v>
      </c>
      <c r="I719" s="9" t="s">
        <v>3216</v>
      </c>
      <c r="J719" s="9"/>
      <c r="K719" s="9"/>
      <c r="L719" s="11" t="s">
        <v>0</v>
      </c>
      <c r="M719" s="252">
        <v>20</v>
      </c>
      <c r="N719" s="21">
        <v>3</v>
      </c>
      <c r="O719" s="21">
        <v>2</v>
      </c>
      <c r="Q719" s="11" t="s">
        <v>4167</v>
      </c>
      <c r="R719" s="11"/>
      <c r="T719" s="21">
        <f>IF(Q719='Menu tendina'!A$5,0,IF(Q719='Menu tendina'!A$4,'5. Telecom euro'!O719/2,IF(Q719='Menu tendina'!A$3,'5. Telecom euro'!O719,IF(Q719='Menu tendina'!A$2,'5. Telecom euro'!N719,0))))</f>
        <v>3</v>
      </c>
    </row>
    <row r="720" spans="1:20" x14ac:dyDescent="0.25">
      <c r="A720" s="9" t="s">
        <v>7621</v>
      </c>
      <c r="B720" s="9" t="s">
        <v>4984</v>
      </c>
      <c r="C720" s="11">
        <v>2213</v>
      </c>
      <c r="D720" s="11" t="s">
        <v>5690</v>
      </c>
      <c r="E720" s="11">
        <v>1878</v>
      </c>
      <c r="F720" s="25">
        <v>5</v>
      </c>
      <c r="G720" s="14" t="s">
        <v>3130</v>
      </c>
      <c r="H720" s="161">
        <f t="shared" si="11"/>
        <v>39629</v>
      </c>
      <c r="I720" s="9" t="s">
        <v>3217</v>
      </c>
      <c r="J720" s="9"/>
      <c r="K720" s="9"/>
      <c r="L720" s="11" t="s">
        <v>0</v>
      </c>
      <c r="M720" s="252">
        <v>42</v>
      </c>
      <c r="N720" s="21">
        <v>2.2999999999999998</v>
      </c>
      <c r="O720" s="21">
        <v>1.7</v>
      </c>
      <c r="Q720" s="11" t="s">
        <v>4167</v>
      </c>
      <c r="R720" s="11"/>
      <c r="T720" s="21">
        <f>IF(Q720='Menu tendina'!A$5,0,IF(Q720='Menu tendina'!A$4,'5. Telecom euro'!O720/2,IF(Q720='Menu tendina'!A$3,'5. Telecom euro'!O720,IF(Q720='Menu tendina'!A$2,'5. Telecom euro'!N720,0))))</f>
        <v>2.2999999999999998</v>
      </c>
    </row>
    <row r="721" spans="1:20" x14ac:dyDescent="0.25">
      <c r="A721" s="9" t="s">
        <v>7621</v>
      </c>
      <c r="B721" s="9" t="s">
        <v>4984</v>
      </c>
      <c r="C721" s="11">
        <v>2214</v>
      </c>
      <c r="D721" s="11" t="s">
        <v>5655</v>
      </c>
      <c r="E721" s="11">
        <v>1792</v>
      </c>
      <c r="F721" s="25">
        <v>3</v>
      </c>
      <c r="G721" s="14" t="s">
        <v>3130</v>
      </c>
      <c r="H721" s="161">
        <f t="shared" si="11"/>
        <v>39629</v>
      </c>
      <c r="I721" s="9" t="s">
        <v>3218</v>
      </c>
      <c r="J721" s="9"/>
      <c r="K721" s="9"/>
      <c r="L721" s="11" t="s">
        <v>0</v>
      </c>
      <c r="M721" s="252">
        <v>20</v>
      </c>
      <c r="N721" s="21">
        <v>3</v>
      </c>
      <c r="O721" s="21">
        <v>1.8</v>
      </c>
      <c r="Q721" s="11" t="s">
        <v>4167</v>
      </c>
      <c r="R721" s="11"/>
      <c r="T721" s="21">
        <f>IF(Q721='Menu tendina'!A$5,0,IF(Q721='Menu tendina'!A$4,'5. Telecom euro'!O721/2,IF(Q721='Menu tendina'!A$3,'5. Telecom euro'!O721,IF(Q721='Menu tendina'!A$2,'5. Telecom euro'!N721,0))))</f>
        <v>3</v>
      </c>
    </row>
    <row r="722" spans="1:20" x14ac:dyDescent="0.25">
      <c r="A722" s="9" t="s">
        <v>7621</v>
      </c>
      <c r="B722" s="9" t="s">
        <v>4984</v>
      </c>
      <c r="C722" s="11">
        <v>2215</v>
      </c>
      <c r="D722" s="11" t="s">
        <v>5654</v>
      </c>
      <c r="E722" s="11">
        <v>1793</v>
      </c>
      <c r="F722" s="25">
        <v>3</v>
      </c>
      <c r="G722" s="14" t="s">
        <v>3130</v>
      </c>
      <c r="H722" s="161">
        <f t="shared" si="11"/>
        <v>39629</v>
      </c>
      <c r="I722" s="9" t="s">
        <v>3219</v>
      </c>
      <c r="J722" s="9"/>
      <c r="K722" s="9"/>
      <c r="L722" s="11" t="s">
        <v>0</v>
      </c>
      <c r="M722" s="252">
        <v>20</v>
      </c>
      <c r="N722" s="21">
        <v>3</v>
      </c>
      <c r="O722" s="21">
        <v>1.8</v>
      </c>
      <c r="Q722" s="11" t="s">
        <v>4167</v>
      </c>
      <c r="R722" s="11"/>
      <c r="T722" s="21">
        <f>IF(Q722='Menu tendina'!A$5,0,IF(Q722='Menu tendina'!A$4,'5. Telecom euro'!O722/2,IF(Q722='Menu tendina'!A$3,'5. Telecom euro'!O722,IF(Q722='Menu tendina'!A$2,'5. Telecom euro'!N722,0))))</f>
        <v>3</v>
      </c>
    </row>
    <row r="723" spans="1:20" x14ac:dyDescent="0.25">
      <c r="A723" s="9" t="s">
        <v>7621</v>
      </c>
      <c r="B723" s="9" t="s">
        <v>4984</v>
      </c>
      <c r="C723" s="11">
        <v>2216</v>
      </c>
      <c r="D723" s="11" t="s">
        <v>5672</v>
      </c>
      <c r="E723" s="11">
        <v>1795</v>
      </c>
      <c r="F723" s="25">
        <v>3</v>
      </c>
      <c r="G723" s="14" t="s">
        <v>3130</v>
      </c>
      <c r="H723" s="161">
        <f t="shared" si="11"/>
        <v>39629</v>
      </c>
      <c r="I723" s="9" t="s">
        <v>3220</v>
      </c>
      <c r="J723" s="9"/>
      <c r="K723" s="9"/>
      <c r="L723" s="11" t="s">
        <v>0</v>
      </c>
      <c r="M723" s="252">
        <v>20</v>
      </c>
      <c r="N723" s="21">
        <v>3</v>
      </c>
      <c r="O723" s="21">
        <v>2.4</v>
      </c>
      <c r="Q723" s="11" t="s">
        <v>4167</v>
      </c>
      <c r="R723" s="11"/>
      <c r="T723" s="21">
        <f>IF(Q723='Menu tendina'!A$5,0,IF(Q723='Menu tendina'!A$4,'5. Telecom euro'!O723/2,IF(Q723='Menu tendina'!A$3,'5. Telecom euro'!O723,IF(Q723='Menu tendina'!A$2,'5. Telecom euro'!N723,0))))</f>
        <v>3</v>
      </c>
    </row>
    <row r="724" spans="1:20" x14ac:dyDescent="0.25">
      <c r="A724" s="9" t="s">
        <v>7621</v>
      </c>
      <c r="B724" s="9" t="s">
        <v>4984</v>
      </c>
      <c r="C724" s="11">
        <v>2217</v>
      </c>
      <c r="D724" s="11" t="s">
        <v>5669</v>
      </c>
      <c r="E724" s="11">
        <v>1872</v>
      </c>
      <c r="F724" s="25">
        <v>3</v>
      </c>
      <c r="G724" s="14" t="s">
        <v>3130</v>
      </c>
      <c r="H724" s="161">
        <f t="shared" si="11"/>
        <v>39629</v>
      </c>
      <c r="I724" s="9" t="s">
        <v>3221</v>
      </c>
      <c r="J724" s="9"/>
      <c r="K724" s="9"/>
      <c r="L724" s="11" t="s">
        <v>0</v>
      </c>
      <c r="M724" s="252">
        <v>20</v>
      </c>
      <c r="N724" s="21">
        <v>3</v>
      </c>
      <c r="O724" s="21">
        <v>2</v>
      </c>
      <c r="Q724" s="11" t="s">
        <v>4167</v>
      </c>
      <c r="R724" s="11"/>
      <c r="T724" s="21">
        <f>IF(Q724='Menu tendina'!A$5,0,IF(Q724='Menu tendina'!A$4,'5. Telecom euro'!O724/2,IF(Q724='Menu tendina'!A$3,'5. Telecom euro'!O724,IF(Q724='Menu tendina'!A$2,'5. Telecom euro'!N724,0))))</f>
        <v>3</v>
      </c>
    </row>
    <row r="725" spans="1:20" x14ac:dyDescent="0.25">
      <c r="A725" s="9" t="s">
        <v>7621</v>
      </c>
      <c r="B725" s="9" t="s">
        <v>4984</v>
      </c>
      <c r="C725" s="11">
        <v>2218</v>
      </c>
      <c r="D725" s="11" t="s">
        <v>5668</v>
      </c>
      <c r="E725" s="11">
        <v>1873</v>
      </c>
      <c r="F725" s="25">
        <v>3</v>
      </c>
      <c r="G725" s="14" t="s">
        <v>3130</v>
      </c>
      <c r="H725" s="161">
        <f t="shared" si="11"/>
        <v>39629</v>
      </c>
      <c r="I725" s="9" t="s">
        <v>3222</v>
      </c>
      <c r="J725" s="9"/>
      <c r="K725" s="9"/>
      <c r="L725" s="11" t="s">
        <v>0</v>
      </c>
      <c r="M725" s="252">
        <v>20</v>
      </c>
      <c r="N725" s="21">
        <v>3</v>
      </c>
      <c r="O725" s="21">
        <v>2</v>
      </c>
      <c r="Q725" s="11" t="s">
        <v>4167</v>
      </c>
      <c r="R725" s="11"/>
      <c r="T725" s="21">
        <f>IF(Q725='Menu tendina'!A$5,0,IF(Q725='Menu tendina'!A$4,'5. Telecom euro'!O725/2,IF(Q725='Menu tendina'!A$3,'5. Telecom euro'!O725,IF(Q725='Menu tendina'!A$2,'5. Telecom euro'!N725,0))))</f>
        <v>3</v>
      </c>
    </row>
    <row r="726" spans="1:20" x14ac:dyDescent="0.25">
      <c r="A726" s="9" t="s">
        <v>7621</v>
      </c>
      <c r="B726" s="9" t="s">
        <v>4984</v>
      </c>
      <c r="C726" s="11">
        <v>2219</v>
      </c>
      <c r="D726" s="11" t="s">
        <v>5670</v>
      </c>
      <c r="E726" s="11">
        <v>1874</v>
      </c>
      <c r="F726" s="25">
        <v>3</v>
      </c>
      <c r="G726" s="14" t="s">
        <v>3130</v>
      </c>
      <c r="H726" s="161">
        <f t="shared" si="11"/>
        <v>39629</v>
      </c>
      <c r="I726" s="9" t="s">
        <v>3223</v>
      </c>
      <c r="J726" s="9"/>
      <c r="K726" s="9"/>
      <c r="L726" s="11" t="s">
        <v>0</v>
      </c>
      <c r="M726" s="252">
        <v>20</v>
      </c>
      <c r="N726" s="21">
        <v>3</v>
      </c>
      <c r="O726" s="21">
        <v>2</v>
      </c>
      <c r="Q726" s="11" t="s">
        <v>4167</v>
      </c>
      <c r="R726" s="11"/>
      <c r="T726" s="21">
        <f>IF(Q726='Menu tendina'!A$5,0,IF(Q726='Menu tendina'!A$4,'5. Telecom euro'!O726/2,IF(Q726='Menu tendina'!A$3,'5. Telecom euro'!O726,IF(Q726='Menu tendina'!A$2,'5. Telecom euro'!N726,0))))</f>
        <v>3</v>
      </c>
    </row>
    <row r="727" spans="1:20" x14ac:dyDescent="0.25">
      <c r="A727" s="9" t="s">
        <v>7621</v>
      </c>
      <c r="B727" s="9" t="s">
        <v>4984</v>
      </c>
      <c r="C727" s="11">
        <v>2220</v>
      </c>
      <c r="D727" s="11" t="s">
        <v>5671</v>
      </c>
      <c r="E727" s="11">
        <v>1875</v>
      </c>
      <c r="F727" s="25">
        <v>3</v>
      </c>
      <c r="G727" s="14" t="s">
        <v>3130</v>
      </c>
      <c r="H727" s="161">
        <f t="shared" si="11"/>
        <v>39629</v>
      </c>
      <c r="I727" s="9" t="s">
        <v>3224</v>
      </c>
      <c r="J727" s="9"/>
      <c r="K727" s="9"/>
      <c r="L727" s="11" t="s">
        <v>0</v>
      </c>
      <c r="M727" s="252">
        <v>20</v>
      </c>
      <c r="N727" s="21">
        <v>3</v>
      </c>
      <c r="O727" s="21">
        <v>2</v>
      </c>
      <c r="Q727" s="11" t="s">
        <v>4167</v>
      </c>
      <c r="R727" s="11"/>
      <c r="T727" s="21">
        <f>IF(Q727='Menu tendina'!A$5,0,IF(Q727='Menu tendina'!A$4,'5. Telecom euro'!O727/2,IF(Q727='Menu tendina'!A$3,'5. Telecom euro'!O727,IF(Q727='Menu tendina'!A$2,'5. Telecom euro'!N727,0))))</f>
        <v>3</v>
      </c>
    </row>
    <row r="728" spans="1:20" x14ac:dyDescent="0.25">
      <c r="A728" s="9" t="s">
        <v>7621</v>
      </c>
      <c r="B728" s="9" t="s">
        <v>4984</v>
      </c>
      <c r="C728" s="11">
        <v>2221</v>
      </c>
      <c r="D728" s="11" t="s">
        <v>5676</v>
      </c>
      <c r="E728" s="11">
        <v>1915</v>
      </c>
      <c r="F728" s="25">
        <v>3</v>
      </c>
      <c r="G728" s="14" t="s">
        <v>3130</v>
      </c>
      <c r="H728" s="161">
        <f t="shared" si="11"/>
        <v>39629</v>
      </c>
      <c r="I728" s="9" t="s">
        <v>3225</v>
      </c>
      <c r="J728" s="9"/>
      <c r="K728" s="9"/>
      <c r="L728" s="11" t="s">
        <v>0</v>
      </c>
      <c r="M728" s="252">
        <v>20</v>
      </c>
      <c r="N728" s="21">
        <v>4.5</v>
      </c>
      <c r="O728" s="21">
        <v>2.5</v>
      </c>
      <c r="Q728" s="11" t="s">
        <v>4167</v>
      </c>
      <c r="R728" s="11"/>
      <c r="T728" s="21">
        <f>IF(Q728='Menu tendina'!A$5,0,IF(Q728='Menu tendina'!A$4,'5. Telecom euro'!O728/2,IF(Q728='Menu tendina'!A$3,'5. Telecom euro'!O728,IF(Q728='Menu tendina'!A$2,'5. Telecom euro'!N728,0))))</f>
        <v>4.5</v>
      </c>
    </row>
    <row r="729" spans="1:20" x14ac:dyDescent="0.25">
      <c r="A729" s="9" t="s">
        <v>7621</v>
      </c>
      <c r="B729" s="9" t="s">
        <v>4984</v>
      </c>
      <c r="C729" s="11">
        <v>2222</v>
      </c>
      <c r="D729" s="11" t="s">
        <v>5678</v>
      </c>
      <c r="E729" s="11">
        <v>1916</v>
      </c>
      <c r="F729" s="25">
        <v>3</v>
      </c>
      <c r="G729" s="14" t="s">
        <v>3130</v>
      </c>
      <c r="H729" s="161">
        <f t="shared" si="11"/>
        <v>39629</v>
      </c>
      <c r="I729" s="9" t="s">
        <v>3226</v>
      </c>
      <c r="J729" s="9"/>
      <c r="K729" s="9"/>
      <c r="L729" s="11" t="s">
        <v>0</v>
      </c>
      <c r="M729" s="252">
        <v>20</v>
      </c>
      <c r="N729" s="21">
        <v>4.5</v>
      </c>
      <c r="O729" s="21">
        <v>2.5</v>
      </c>
      <c r="Q729" s="11" t="s">
        <v>4167</v>
      </c>
      <c r="R729" s="11"/>
      <c r="T729" s="21">
        <f>IF(Q729='Menu tendina'!A$5,0,IF(Q729='Menu tendina'!A$4,'5. Telecom euro'!O729/2,IF(Q729='Menu tendina'!A$3,'5. Telecom euro'!O729,IF(Q729='Menu tendina'!A$2,'5. Telecom euro'!N729,0))))</f>
        <v>4.5</v>
      </c>
    </row>
    <row r="730" spans="1:20" x14ac:dyDescent="0.25">
      <c r="A730" s="9" t="s">
        <v>7621</v>
      </c>
      <c r="B730" s="9" t="s">
        <v>4984</v>
      </c>
      <c r="C730" s="11">
        <v>2223</v>
      </c>
      <c r="D730" s="11" t="s">
        <v>5677</v>
      </c>
      <c r="E730" s="11">
        <v>1917</v>
      </c>
      <c r="F730" s="25">
        <v>3</v>
      </c>
      <c r="G730" s="14" t="s">
        <v>3130</v>
      </c>
      <c r="H730" s="161">
        <f t="shared" si="11"/>
        <v>39629</v>
      </c>
      <c r="I730" s="9" t="s">
        <v>3227</v>
      </c>
      <c r="J730" s="9"/>
      <c r="K730" s="9"/>
      <c r="L730" s="11" t="s">
        <v>0</v>
      </c>
      <c r="M730" s="252">
        <v>20</v>
      </c>
      <c r="N730" s="21">
        <v>4.5</v>
      </c>
      <c r="O730" s="21">
        <v>2.5</v>
      </c>
      <c r="Q730" s="11" t="s">
        <v>4167</v>
      </c>
      <c r="R730" s="11"/>
      <c r="T730" s="21">
        <f>IF(Q730='Menu tendina'!A$5,0,IF(Q730='Menu tendina'!A$4,'5. Telecom euro'!O730/2,IF(Q730='Menu tendina'!A$3,'5. Telecom euro'!O730,IF(Q730='Menu tendina'!A$2,'5. Telecom euro'!N730,0))))</f>
        <v>4.5</v>
      </c>
    </row>
    <row r="731" spans="1:20" x14ac:dyDescent="0.25">
      <c r="A731" s="9" t="s">
        <v>7621</v>
      </c>
      <c r="B731" s="9" t="s">
        <v>4984</v>
      </c>
      <c r="C731" s="11">
        <v>2224</v>
      </c>
      <c r="D731" s="11" t="s">
        <v>5679</v>
      </c>
      <c r="E731" s="11">
        <v>1918</v>
      </c>
      <c r="F731" s="25">
        <v>3</v>
      </c>
      <c r="G731" s="14" t="s">
        <v>3130</v>
      </c>
      <c r="H731" s="161">
        <f t="shared" si="11"/>
        <v>39629</v>
      </c>
      <c r="I731" s="9" t="s">
        <v>3228</v>
      </c>
      <c r="J731" s="9"/>
      <c r="K731" s="9"/>
      <c r="L731" s="11" t="s">
        <v>0</v>
      </c>
      <c r="M731" s="252">
        <v>20</v>
      </c>
      <c r="N731" s="21">
        <v>4.5</v>
      </c>
      <c r="O731" s="21">
        <v>2.5</v>
      </c>
      <c r="Q731" s="11" t="s">
        <v>4167</v>
      </c>
      <c r="R731" s="11"/>
      <c r="T731" s="21">
        <f>IF(Q731='Menu tendina'!A$5,0,IF(Q731='Menu tendina'!A$4,'5. Telecom euro'!O731/2,IF(Q731='Menu tendina'!A$3,'5. Telecom euro'!O731,IF(Q731='Menu tendina'!A$2,'5. Telecom euro'!N731,0))))</f>
        <v>4.5</v>
      </c>
    </row>
    <row r="732" spans="1:20" x14ac:dyDescent="0.25">
      <c r="A732" s="9" t="s">
        <v>7621</v>
      </c>
      <c r="B732" s="9" t="s">
        <v>4984</v>
      </c>
      <c r="C732" s="11">
        <v>2225</v>
      </c>
      <c r="D732" s="11" t="s">
        <v>5667</v>
      </c>
      <c r="E732" s="11">
        <v>1881</v>
      </c>
      <c r="F732" s="25">
        <v>5</v>
      </c>
      <c r="G732" s="14" t="s">
        <v>3130</v>
      </c>
      <c r="H732" s="161">
        <f t="shared" si="11"/>
        <v>39629</v>
      </c>
      <c r="I732" s="9" t="s">
        <v>3229</v>
      </c>
      <c r="J732" s="9"/>
      <c r="K732" s="9"/>
      <c r="L732" s="11" t="s">
        <v>0</v>
      </c>
      <c r="M732" s="252">
        <v>74</v>
      </c>
      <c r="N732" s="21">
        <v>2</v>
      </c>
      <c r="O732" s="21">
        <v>1.5</v>
      </c>
      <c r="Q732" s="11" t="s">
        <v>4167</v>
      </c>
      <c r="R732" s="11"/>
      <c r="T732" s="21">
        <f>IF(Q732='Menu tendina'!A$5,0,IF(Q732='Menu tendina'!A$4,'5. Telecom euro'!O732/2,IF(Q732='Menu tendina'!A$3,'5. Telecom euro'!O732,IF(Q732='Menu tendina'!A$2,'5. Telecom euro'!N732,0))))</f>
        <v>2</v>
      </c>
    </row>
    <row r="733" spans="1:20" x14ac:dyDescent="0.25">
      <c r="A733" s="9" t="s">
        <v>7621</v>
      </c>
      <c r="B733" s="9" t="s">
        <v>4984</v>
      </c>
      <c r="C733" s="11">
        <v>2226</v>
      </c>
      <c r="D733" s="11" t="s">
        <v>5694</v>
      </c>
      <c r="E733" s="11">
        <v>1882</v>
      </c>
      <c r="F733" s="25">
        <v>5</v>
      </c>
      <c r="G733" s="14" t="s">
        <v>3130</v>
      </c>
      <c r="H733" s="161">
        <f t="shared" si="11"/>
        <v>39629</v>
      </c>
      <c r="I733" s="9" t="s">
        <v>3230</v>
      </c>
      <c r="J733" s="9"/>
      <c r="K733" s="9"/>
      <c r="L733" s="11" t="s">
        <v>0</v>
      </c>
      <c r="M733" s="252">
        <v>15</v>
      </c>
      <c r="N733" s="21">
        <v>2.5</v>
      </c>
      <c r="O733" s="21">
        <v>1.9</v>
      </c>
      <c r="Q733" s="11" t="s">
        <v>4167</v>
      </c>
      <c r="R733" s="11"/>
      <c r="T733" s="21">
        <f>IF(Q733='Menu tendina'!A$5,0,IF(Q733='Menu tendina'!A$4,'5. Telecom euro'!O733/2,IF(Q733='Menu tendina'!A$3,'5. Telecom euro'!O733,IF(Q733='Menu tendina'!A$2,'5. Telecom euro'!N733,0))))</f>
        <v>2.5</v>
      </c>
    </row>
    <row r="734" spans="1:20" x14ac:dyDescent="0.25">
      <c r="A734" s="9" t="s">
        <v>7621</v>
      </c>
      <c r="B734" s="9" t="s">
        <v>4984</v>
      </c>
      <c r="C734" s="11">
        <v>2227</v>
      </c>
      <c r="D734" s="11" t="s">
        <v>5644</v>
      </c>
      <c r="E734" s="11">
        <v>1472</v>
      </c>
      <c r="F734" s="25">
        <v>3</v>
      </c>
      <c r="G734" s="14" t="s">
        <v>3058</v>
      </c>
      <c r="H734" s="161">
        <f t="shared" si="11"/>
        <v>39447</v>
      </c>
      <c r="I734" s="9" t="s">
        <v>3231</v>
      </c>
      <c r="J734" s="9"/>
      <c r="K734" s="9"/>
      <c r="L734" s="11" t="s">
        <v>0</v>
      </c>
      <c r="M734" s="252">
        <v>20</v>
      </c>
      <c r="N734" s="21">
        <v>3.5</v>
      </c>
      <c r="O734" s="21">
        <v>2</v>
      </c>
      <c r="Q734" s="11" t="s">
        <v>4167</v>
      </c>
      <c r="R734" s="11"/>
      <c r="T734" s="21">
        <f>IF(Q734='Menu tendina'!A$5,0,IF(Q734='Menu tendina'!A$4,'5. Telecom euro'!O734/2,IF(Q734='Menu tendina'!A$3,'5. Telecom euro'!O734,IF(Q734='Menu tendina'!A$2,'5. Telecom euro'!N734,0))))</f>
        <v>3.5</v>
      </c>
    </row>
    <row r="735" spans="1:20" x14ac:dyDescent="0.25">
      <c r="A735" s="9" t="s">
        <v>7621</v>
      </c>
      <c r="B735" s="9" t="s">
        <v>4984</v>
      </c>
      <c r="C735" s="11">
        <v>2228</v>
      </c>
      <c r="D735" s="11" t="s">
        <v>5643</v>
      </c>
      <c r="E735" s="11">
        <v>1473</v>
      </c>
      <c r="F735" s="25">
        <v>3</v>
      </c>
      <c r="G735" s="14" t="s">
        <v>3058</v>
      </c>
      <c r="H735" s="161">
        <f t="shared" si="11"/>
        <v>39447</v>
      </c>
      <c r="I735" s="9" t="s">
        <v>3232</v>
      </c>
      <c r="J735" s="9"/>
      <c r="K735" s="9"/>
      <c r="L735" s="11" t="s">
        <v>0</v>
      </c>
      <c r="M735" s="252">
        <v>20</v>
      </c>
      <c r="N735" s="21">
        <v>3.5</v>
      </c>
      <c r="O735" s="21">
        <v>2</v>
      </c>
      <c r="Q735" s="11" t="s">
        <v>4167</v>
      </c>
      <c r="R735" s="11"/>
      <c r="T735" s="21">
        <f>IF(Q735='Menu tendina'!A$5,0,IF(Q735='Menu tendina'!A$4,'5. Telecom euro'!O735/2,IF(Q735='Menu tendina'!A$3,'5. Telecom euro'!O735,IF(Q735='Menu tendina'!A$2,'5. Telecom euro'!N735,0))))</f>
        <v>3.5</v>
      </c>
    </row>
    <row r="736" spans="1:20" x14ac:dyDescent="0.25">
      <c r="A736" s="9" t="s">
        <v>7621</v>
      </c>
      <c r="B736" s="9" t="s">
        <v>4984</v>
      </c>
      <c r="C736" s="11">
        <v>2229</v>
      </c>
      <c r="D736" s="11" t="s">
        <v>5698</v>
      </c>
      <c r="E736" s="11">
        <v>1796</v>
      </c>
      <c r="F736" s="25">
        <v>5</v>
      </c>
      <c r="G736" s="14" t="s">
        <v>3130</v>
      </c>
      <c r="H736" s="161">
        <f t="shared" si="11"/>
        <v>39629</v>
      </c>
      <c r="I736" s="9" t="s">
        <v>3233</v>
      </c>
      <c r="J736" s="9"/>
      <c r="K736" s="9"/>
      <c r="L736" s="11" t="s">
        <v>0</v>
      </c>
      <c r="M736" s="252">
        <v>20</v>
      </c>
      <c r="N736" s="21">
        <v>2.5</v>
      </c>
      <c r="O736" s="21">
        <v>1.9</v>
      </c>
      <c r="Q736" s="11" t="s">
        <v>4167</v>
      </c>
      <c r="R736" s="11"/>
      <c r="T736" s="21">
        <f>IF(Q736='Menu tendina'!A$5,0,IF(Q736='Menu tendina'!A$4,'5. Telecom euro'!O736/2,IF(Q736='Menu tendina'!A$3,'5. Telecom euro'!O736,IF(Q736='Menu tendina'!A$2,'5. Telecom euro'!N736,0))))</f>
        <v>2.5</v>
      </c>
    </row>
    <row r="737" spans="1:20" x14ac:dyDescent="0.25">
      <c r="A737" s="9" t="s">
        <v>7621</v>
      </c>
      <c r="B737" s="9" t="s">
        <v>4984</v>
      </c>
      <c r="C737" s="11">
        <v>2230</v>
      </c>
      <c r="D737" s="11" t="s">
        <v>5714</v>
      </c>
      <c r="E737" s="11">
        <v>1883</v>
      </c>
      <c r="F737" s="25">
        <v>5</v>
      </c>
      <c r="G737" s="14" t="s">
        <v>3130</v>
      </c>
      <c r="H737" s="161">
        <f t="shared" si="11"/>
        <v>39629</v>
      </c>
      <c r="I737" s="9" t="s">
        <v>3234</v>
      </c>
      <c r="J737" s="9"/>
      <c r="K737" s="9"/>
      <c r="L737" s="11" t="s">
        <v>0</v>
      </c>
      <c r="M737" s="252">
        <v>20</v>
      </c>
      <c r="N737" s="21">
        <v>3.8</v>
      </c>
      <c r="O737" s="21">
        <v>2.4</v>
      </c>
      <c r="Q737" s="11" t="s">
        <v>4167</v>
      </c>
      <c r="R737" s="11"/>
      <c r="T737" s="21">
        <f>IF(Q737='Menu tendina'!A$5,0,IF(Q737='Menu tendina'!A$4,'5. Telecom euro'!O737/2,IF(Q737='Menu tendina'!A$3,'5. Telecom euro'!O737,IF(Q737='Menu tendina'!A$2,'5. Telecom euro'!N737,0))))</f>
        <v>3.8</v>
      </c>
    </row>
    <row r="738" spans="1:20" x14ac:dyDescent="0.25">
      <c r="A738" s="9" t="s">
        <v>7621</v>
      </c>
      <c r="B738" s="9" t="s">
        <v>4984</v>
      </c>
      <c r="C738" s="11">
        <v>2231</v>
      </c>
      <c r="D738" s="11" t="s">
        <v>5707</v>
      </c>
      <c r="E738" s="11">
        <v>1884</v>
      </c>
      <c r="F738" s="25">
        <v>3</v>
      </c>
      <c r="G738" s="14" t="s">
        <v>3130</v>
      </c>
      <c r="H738" s="161">
        <f t="shared" si="11"/>
        <v>39629</v>
      </c>
      <c r="I738" s="9" t="s">
        <v>3235</v>
      </c>
      <c r="J738" s="9"/>
      <c r="K738" s="9"/>
      <c r="L738" s="11" t="s">
        <v>0</v>
      </c>
      <c r="M738" s="252">
        <v>115</v>
      </c>
      <c r="N738" s="21">
        <v>4.5</v>
      </c>
      <c r="O738" s="21">
        <v>3</v>
      </c>
      <c r="Q738" s="11" t="s">
        <v>4167</v>
      </c>
      <c r="R738" s="11"/>
      <c r="T738" s="21">
        <f>IF(Q738='Menu tendina'!A$5,0,IF(Q738='Menu tendina'!A$4,'5. Telecom euro'!O738/2,IF(Q738='Menu tendina'!A$3,'5. Telecom euro'!O738,IF(Q738='Menu tendina'!A$2,'5. Telecom euro'!N738,0))))</f>
        <v>4.5</v>
      </c>
    </row>
    <row r="739" spans="1:20" x14ac:dyDescent="0.25">
      <c r="A739" s="9" t="s">
        <v>7621</v>
      </c>
      <c r="B739" s="9" t="s">
        <v>4984</v>
      </c>
      <c r="C739" s="11">
        <v>2232</v>
      </c>
      <c r="D739" s="11" t="s">
        <v>5701</v>
      </c>
      <c r="E739" s="11">
        <v>1885</v>
      </c>
      <c r="F739" s="25">
        <v>5</v>
      </c>
      <c r="G739" s="14" t="s">
        <v>3130</v>
      </c>
      <c r="H739" s="161">
        <f t="shared" si="11"/>
        <v>39629</v>
      </c>
      <c r="I739" s="9" t="s">
        <v>3237</v>
      </c>
      <c r="J739" s="9"/>
      <c r="K739" s="9"/>
      <c r="L739" s="11" t="s">
        <v>0</v>
      </c>
      <c r="M739" s="252">
        <v>20</v>
      </c>
      <c r="N739" s="21">
        <v>3.5</v>
      </c>
      <c r="O739" s="21">
        <v>2</v>
      </c>
      <c r="Q739" s="11" t="s">
        <v>4167</v>
      </c>
      <c r="R739" s="11"/>
      <c r="T739" s="21">
        <f>IF(Q739='Menu tendina'!A$5,0,IF(Q739='Menu tendina'!A$4,'5. Telecom euro'!O739/2,IF(Q739='Menu tendina'!A$3,'5. Telecom euro'!O739,IF(Q739='Menu tendina'!A$2,'5. Telecom euro'!N739,0))))</f>
        <v>3.5</v>
      </c>
    </row>
    <row r="740" spans="1:20" x14ac:dyDescent="0.25">
      <c r="A740" s="9" t="s">
        <v>7621</v>
      </c>
      <c r="B740" s="9" t="s">
        <v>4984</v>
      </c>
      <c r="C740" s="11">
        <v>2233</v>
      </c>
      <c r="D740" s="11" t="s">
        <v>5722</v>
      </c>
      <c r="E740" s="11">
        <v>1923</v>
      </c>
      <c r="F740" s="25">
        <v>1</v>
      </c>
      <c r="G740" s="14" t="s">
        <v>3130</v>
      </c>
      <c r="H740" s="161">
        <f t="shared" si="11"/>
        <v>39629</v>
      </c>
      <c r="I740" s="9" t="s">
        <v>3238</v>
      </c>
      <c r="J740" s="9"/>
      <c r="K740" s="9"/>
      <c r="L740" s="11" t="s">
        <v>0</v>
      </c>
      <c r="M740" s="252">
        <v>20</v>
      </c>
      <c r="N740" s="21">
        <v>3</v>
      </c>
      <c r="O740" s="21">
        <v>2</v>
      </c>
      <c r="Q740" s="11" t="s">
        <v>4167</v>
      </c>
      <c r="R740" s="11"/>
      <c r="T740" s="21">
        <f>IF(Q740='Menu tendina'!A$5,0,IF(Q740='Menu tendina'!A$4,'5. Telecom euro'!O740/2,IF(Q740='Menu tendina'!A$3,'5. Telecom euro'!O740,IF(Q740='Menu tendina'!A$2,'5. Telecom euro'!N740,0))))</f>
        <v>3</v>
      </c>
    </row>
    <row r="741" spans="1:20" x14ac:dyDescent="0.25">
      <c r="A741" s="9" t="s">
        <v>7621</v>
      </c>
      <c r="B741" s="9" t="s">
        <v>4984</v>
      </c>
      <c r="C741" s="11">
        <v>2234</v>
      </c>
      <c r="D741" s="11" t="s">
        <v>5723</v>
      </c>
      <c r="E741" s="11">
        <v>1924</v>
      </c>
      <c r="F741" s="25">
        <v>3</v>
      </c>
      <c r="G741" s="14" t="s">
        <v>3130</v>
      </c>
      <c r="H741" s="161">
        <f t="shared" si="11"/>
        <v>39629</v>
      </c>
      <c r="I741" s="9" t="s">
        <v>3240</v>
      </c>
      <c r="J741" s="9"/>
      <c r="K741" s="9"/>
      <c r="L741" s="11" t="s">
        <v>0</v>
      </c>
      <c r="M741" s="252">
        <v>20</v>
      </c>
      <c r="N741" s="21">
        <v>4</v>
      </c>
      <c r="O741" s="21">
        <v>2.2999999999999998</v>
      </c>
      <c r="Q741" s="11" t="s">
        <v>4167</v>
      </c>
      <c r="R741" s="11"/>
      <c r="T741" s="21">
        <f>IF(Q741='Menu tendina'!A$5,0,IF(Q741='Menu tendina'!A$4,'5. Telecom euro'!O741/2,IF(Q741='Menu tendina'!A$3,'5. Telecom euro'!O741,IF(Q741='Menu tendina'!A$2,'5. Telecom euro'!N741,0))))</f>
        <v>4</v>
      </c>
    </row>
    <row r="742" spans="1:20" x14ac:dyDescent="0.25">
      <c r="A742" s="9" t="s">
        <v>7621</v>
      </c>
      <c r="B742" s="9" t="s">
        <v>4984</v>
      </c>
      <c r="C742" s="11">
        <v>2235</v>
      </c>
      <c r="D742" s="11" t="s">
        <v>5724</v>
      </c>
      <c r="E742" s="11">
        <v>1925</v>
      </c>
      <c r="F742" s="25">
        <v>5</v>
      </c>
      <c r="G742" s="14" t="s">
        <v>3130</v>
      </c>
      <c r="H742" s="161">
        <f t="shared" si="11"/>
        <v>39629</v>
      </c>
      <c r="I742" s="9" t="s">
        <v>3240</v>
      </c>
      <c r="J742" s="9"/>
      <c r="K742" s="9"/>
      <c r="L742" s="11" t="s">
        <v>0</v>
      </c>
      <c r="M742" s="252">
        <v>20</v>
      </c>
      <c r="N742" s="21">
        <v>4</v>
      </c>
      <c r="O742" s="21">
        <v>2.2999999999999998</v>
      </c>
      <c r="Q742" s="11" t="s">
        <v>4167</v>
      </c>
      <c r="R742" s="11"/>
      <c r="T742" s="21">
        <f>IF(Q742='Menu tendina'!A$5,0,IF(Q742='Menu tendina'!A$4,'5. Telecom euro'!O742/2,IF(Q742='Menu tendina'!A$3,'5. Telecom euro'!O742,IF(Q742='Menu tendina'!A$2,'5. Telecom euro'!N742,0))))</f>
        <v>4</v>
      </c>
    </row>
    <row r="743" spans="1:20" x14ac:dyDescent="0.25">
      <c r="A743" s="9" t="s">
        <v>7621</v>
      </c>
      <c r="B743" s="9" t="s">
        <v>4984</v>
      </c>
      <c r="C743" s="11">
        <v>2236</v>
      </c>
      <c r="D743" s="11" t="s">
        <v>5699</v>
      </c>
      <c r="E743" s="11">
        <v>1886</v>
      </c>
      <c r="F743" s="25">
        <v>3</v>
      </c>
      <c r="G743" s="14" t="s">
        <v>3130</v>
      </c>
      <c r="H743" s="161">
        <f t="shared" si="11"/>
        <v>39629</v>
      </c>
      <c r="I743" s="9" t="s">
        <v>3241</v>
      </c>
      <c r="J743" s="9"/>
      <c r="K743" s="9"/>
      <c r="L743" s="11" t="s">
        <v>0</v>
      </c>
      <c r="M743" s="252">
        <v>115</v>
      </c>
      <c r="N743" s="21">
        <v>2</v>
      </c>
      <c r="O743" s="21">
        <v>1.1000000000000001</v>
      </c>
      <c r="Q743" s="11" t="s">
        <v>4167</v>
      </c>
      <c r="R743" s="11"/>
      <c r="T743" s="21">
        <f>IF(Q743='Menu tendina'!A$5,0,IF(Q743='Menu tendina'!A$4,'5. Telecom euro'!O743/2,IF(Q743='Menu tendina'!A$3,'5. Telecom euro'!O743,IF(Q743='Menu tendina'!A$2,'5. Telecom euro'!N743,0))))</f>
        <v>2</v>
      </c>
    </row>
    <row r="744" spans="1:20" x14ac:dyDescent="0.25">
      <c r="A744" s="9" t="s">
        <v>7621</v>
      </c>
      <c r="B744" s="9" t="s">
        <v>4984</v>
      </c>
      <c r="C744" s="11">
        <v>2237</v>
      </c>
      <c r="D744" s="11" t="s">
        <v>5709</v>
      </c>
      <c r="E744" s="11">
        <v>1887</v>
      </c>
      <c r="F744" s="25">
        <v>5</v>
      </c>
      <c r="G744" s="14" t="s">
        <v>3130</v>
      </c>
      <c r="H744" s="161">
        <f t="shared" si="11"/>
        <v>39629</v>
      </c>
      <c r="I744" s="9" t="s">
        <v>3242</v>
      </c>
      <c r="J744" s="9"/>
      <c r="K744" s="9"/>
      <c r="L744" s="11" t="s">
        <v>0</v>
      </c>
      <c r="M744" s="252">
        <v>65</v>
      </c>
      <c r="N744" s="21">
        <v>3</v>
      </c>
      <c r="O744" s="21">
        <v>2</v>
      </c>
      <c r="Q744" s="11" t="s">
        <v>4167</v>
      </c>
      <c r="R744" s="11"/>
      <c r="T744" s="21">
        <f>IF(Q744='Menu tendina'!A$5,0,IF(Q744='Menu tendina'!A$4,'5. Telecom euro'!O744/2,IF(Q744='Menu tendina'!A$3,'5. Telecom euro'!O744,IF(Q744='Menu tendina'!A$2,'5. Telecom euro'!N744,0))))</f>
        <v>3</v>
      </c>
    </row>
    <row r="745" spans="1:20" x14ac:dyDescent="0.25">
      <c r="A745" s="9" t="s">
        <v>7621</v>
      </c>
      <c r="B745" s="9" t="s">
        <v>4984</v>
      </c>
      <c r="C745" s="11">
        <v>2238</v>
      </c>
      <c r="D745" s="11" t="s">
        <v>5715</v>
      </c>
      <c r="E745" s="11">
        <v>1888</v>
      </c>
      <c r="F745" s="25">
        <v>3</v>
      </c>
      <c r="G745" s="14" t="s">
        <v>3130</v>
      </c>
      <c r="H745" s="161">
        <f t="shared" si="11"/>
        <v>39629</v>
      </c>
      <c r="I745" s="9" t="s">
        <v>3244</v>
      </c>
      <c r="J745" s="9"/>
      <c r="K745" s="9"/>
      <c r="L745" s="11" t="s">
        <v>0</v>
      </c>
      <c r="M745" s="252">
        <v>20</v>
      </c>
      <c r="N745" s="21">
        <v>3</v>
      </c>
      <c r="O745" s="21">
        <v>2</v>
      </c>
      <c r="Q745" s="11" t="s">
        <v>4167</v>
      </c>
      <c r="R745" s="11"/>
      <c r="T745" s="21">
        <f>IF(Q745='Menu tendina'!A$5,0,IF(Q745='Menu tendina'!A$4,'5. Telecom euro'!O745/2,IF(Q745='Menu tendina'!A$3,'5. Telecom euro'!O745,IF(Q745='Menu tendina'!A$2,'5. Telecom euro'!N745,0))))</f>
        <v>3</v>
      </c>
    </row>
    <row r="746" spans="1:20" x14ac:dyDescent="0.25">
      <c r="A746" s="9" t="s">
        <v>7621</v>
      </c>
      <c r="B746" s="9" t="s">
        <v>4984</v>
      </c>
      <c r="C746" s="11">
        <v>2239</v>
      </c>
      <c r="D746" s="11" t="s">
        <v>5732</v>
      </c>
      <c r="E746" s="11">
        <v>1855</v>
      </c>
      <c r="F746" s="25">
        <v>5</v>
      </c>
      <c r="G746" s="14" t="s">
        <v>3058</v>
      </c>
      <c r="H746" s="161">
        <f t="shared" si="11"/>
        <v>39447</v>
      </c>
      <c r="I746" s="9" t="s">
        <v>3246</v>
      </c>
      <c r="J746" s="9"/>
      <c r="K746" s="9"/>
      <c r="L746" s="11" t="s">
        <v>0</v>
      </c>
      <c r="M746" s="252">
        <v>35</v>
      </c>
      <c r="N746" s="21">
        <v>4</v>
      </c>
      <c r="O746" s="21">
        <v>2</v>
      </c>
      <c r="Q746" s="11" t="s">
        <v>4167</v>
      </c>
      <c r="R746" s="11"/>
      <c r="T746" s="21">
        <f>IF(Q746='Menu tendina'!A$5,0,IF(Q746='Menu tendina'!A$4,'5. Telecom euro'!O746/2,IF(Q746='Menu tendina'!A$3,'5. Telecom euro'!O746,IF(Q746='Menu tendina'!A$2,'5. Telecom euro'!N746,0))))</f>
        <v>4</v>
      </c>
    </row>
    <row r="747" spans="1:20" x14ac:dyDescent="0.25">
      <c r="A747" s="9" t="s">
        <v>7621</v>
      </c>
      <c r="B747" s="9" t="s">
        <v>4984</v>
      </c>
      <c r="C747" s="11">
        <v>2240</v>
      </c>
      <c r="D747" s="11" t="s">
        <v>5730</v>
      </c>
      <c r="E747" s="11">
        <v>1853</v>
      </c>
      <c r="F747" s="25">
        <v>5</v>
      </c>
      <c r="G747" s="14" t="s">
        <v>3058</v>
      </c>
      <c r="H747" s="161">
        <f t="shared" si="11"/>
        <v>39447</v>
      </c>
      <c r="I747" s="9" t="s">
        <v>3248</v>
      </c>
      <c r="J747" s="9"/>
      <c r="K747" s="9"/>
      <c r="L747" s="11" t="s">
        <v>0</v>
      </c>
      <c r="M747" s="252">
        <v>35</v>
      </c>
      <c r="N747" s="21">
        <v>4</v>
      </c>
      <c r="O747" s="21">
        <v>2</v>
      </c>
      <c r="Q747" s="11" t="s">
        <v>4167</v>
      </c>
      <c r="R747" s="11"/>
      <c r="T747" s="21">
        <f>IF(Q747='Menu tendina'!A$5,0,IF(Q747='Menu tendina'!A$4,'5. Telecom euro'!O747/2,IF(Q747='Menu tendina'!A$3,'5. Telecom euro'!O747,IF(Q747='Menu tendina'!A$2,'5. Telecom euro'!N747,0))))</f>
        <v>4</v>
      </c>
    </row>
    <row r="748" spans="1:20" x14ac:dyDescent="0.25">
      <c r="A748" s="9" t="s">
        <v>7621</v>
      </c>
      <c r="B748" s="9" t="s">
        <v>4984</v>
      </c>
      <c r="C748" s="11">
        <v>2241</v>
      </c>
      <c r="D748" s="11" t="s">
        <v>5731</v>
      </c>
      <c r="E748" s="11">
        <v>1854</v>
      </c>
      <c r="F748" s="25">
        <v>5</v>
      </c>
      <c r="G748" s="14" t="s">
        <v>3058</v>
      </c>
      <c r="H748" s="161">
        <f t="shared" si="11"/>
        <v>39447</v>
      </c>
      <c r="I748" s="9" t="s">
        <v>3249</v>
      </c>
      <c r="J748" s="9"/>
      <c r="K748" s="9"/>
      <c r="L748" s="11" t="s">
        <v>0</v>
      </c>
      <c r="M748" s="252">
        <v>35</v>
      </c>
      <c r="N748" s="21">
        <v>4</v>
      </c>
      <c r="O748" s="21">
        <v>2</v>
      </c>
      <c r="Q748" s="11" t="s">
        <v>4167</v>
      </c>
      <c r="R748" s="11"/>
      <c r="T748" s="21">
        <f>IF(Q748='Menu tendina'!A$5,0,IF(Q748='Menu tendina'!A$4,'5. Telecom euro'!O748/2,IF(Q748='Menu tendina'!A$3,'5. Telecom euro'!O748,IF(Q748='Menu tendina'!A$2,'5. Telecom euro'!N748,0))))</f>
        <v>4</v>
      </c>
    </row>
    <row r="749" spans="1:20" x14ac:dyDescent="0.25">
      <c r="A749" s="9" t="s">
        <v>7621</v>
      </c>
      <c r="B749" s="9" t="s">
        <v>4984</v>
      </c>
      <c r="C749" s="11">
        <v>2242</v>
      </c>
      <c r="D749" s="11" t="s">
        <v>5729</v>
      </c>
      <c r="E749" s="11">
        <v>1852</v>
      </c>
      <c r="F749" s="25">
        <v>3</v>
      </c>
      <c r="G749" s="14" t="s">
        <v>3058</v>
      </c>
      <c r="H749" s="161">
        <f t="shared" si="11"/>
        <v>39447</v>
      </c>
      <c r="I749" s="9" t="s">
        <v>3250</v>
      </c>
      <c r="J749" s="9"/>
      <c r="K749" s="9"/>
      <c r="L749" s="11" t="s">
        <v>0</v>
      </c>
      <c r="M749" s="252">
        <v>35</v>
      </c>
      <c r="N749" s="21">
        <v>4</v>
      </c>
      <c r="O749" s="21">
        <v>2</v>
      </c>
      <c r="Q749" s="11" t="s">
        <v>4167</v>
      </c>
      <c r="R749" s="11"/>
      <c r="T749" s="21">
        <f>IF(Q749='Menu tendina'!A$5,0,IF(Q749='Menu tendina'!A$4,'5. Telecom euro'!O749/2,IF(Q749='Menu tendina'!A$3,'5. Telecom euro'!O749,IF(Q749='Menu tendina'!A$2,'5. Telecom euro'!N749,0))))</f>
        <v>4</v>
      </c>
    </row>
    <row r="750" spans="1:20" x14ac:dyDescent="0.25">
      <c r="A750" s="9" t="s">
        <v>7621</v>
      </c>
      <c r="B750" s="9" t="s">
        <v>4984</v>
      </c>
      <c r="C750" s="11">
        <v>2243</v>
      </c>
      <c r="D750" s="11" t="s">
        <v>5686</v>
      </c>
      <c r="E750" s="11">
        <v>1786</v>
      </c>
      <c r="F750" s="25">
        <v>3</v>
      </c>
      <c r="G750" s="14" t="s">
        <v>3058</v>
      </c>
      <c r="H750" s="161">
        <f t="shared" si="11"/>
        <v>39447</v>
      </c>
      <c r="I750" s="9" t="s">
        <v>3251</v>
      </c>
      <c r="J750" s="9"/>
      <c r="K750" s="9"/>
      <c r="L750" s="11" t="s">
        <v>0</v>
      </c>
      <c r="M750" s="252">
        <v>1012</v>
      </c>
      <c r="N750" s="21">
        <v>2</v>
      </c>
      <c r="O750" s="21">
        <v>0.5</v>
      </c>
      <c r="Q750" s="11" t="s">
        <v>4167</v>
      </c>
      <c r="R750" s="11"/>
      <c r="T750" s="21">
        <f>IF(Q750='Menu tendina'!A$5,0,IF(Q750='Menu tendina'!A$4,'5. Telecom euro'!O750/2,IF(Q750='Menu tendina'!A$3,'5. Telecom euro'!O750,IF(Q750='Menu tendina'!A$2,'5. Telecom euro'!N750,0))))</f>
        <v>2</v>
      </c>
    </row>
    <row r="751" spans="1:20" x14ac:dyDescent="0.25">
      <c r="A751" s="9" t="s">
        <v>7621</v>
      </c>
      <c r="B751" s="9" t="s">
        <v>4984</v>
      </c>
      <c r="C751" s="11">
        <v>2244</v>
      </c>
      <c r="D751" s="11" t="s">
        <v>5761</v>
      </c>
      <c r="E751" s="11">
        <v>1932</v>
      </c>
      <c r="F751" s="25">
        <v>3</v>
      </c>
      <c r="G751" s="14" t="s">
        <v>3130</v>
      </c>
      <c r="H751" s="161">
        <f t="shared" si="11"/>
        <v>39629</v>
      </c>
      <c r="I751" s="9" t="s">
        <v>3252</v>
      </c>
      <c r="J751" s="9"/>
      <c r="K751" s="9"/>
      <c r="L751" s="11" t="s">
        <v>0</v>
      </c>
      <c r="M751" s="252">
        <v>52</v>
      </c>
      <c r="N751" s="21">
        <v>3.5</v>
      </c>
      <c r="O751" s="21">
        <v>2</v>
      </c>
      <c r="Q751" s="11" t="s">
        <v>4167</v>
      </c>
      <c r="R751" s="11"/>
      <c r="T751" s="21">
        <f>IF(Q751='Menu tendina'!A$5,0,IF(Q751='Menu tendina'!A$4,'5. Telecom euro'!O751/2,IF(Q751='Menu tendina'!A$3,'5. Telecom euro'!O751,IF(Q751='Menu tendina'!A$2,'5. Telecom euro'!N751,0))))</f>
        <v>3.5</v>
      </c>
    </row>
    <row r="752" spans="1:20" x14ac:dyDescent="0.25">
      <c r="A752" s="9" t="s">
        <v>7621</v>
      </c>
      <c r="B752" s="9" t="s">
        <v>4984</v>
      </c>
      <c r="C752" s="11">
        <v>2245</v>
      </c>
      <c r="D752" s="11" t="s">
        <v>5762</v>
      </c>
      <c r="E752" s="11">
        <v>1933</v>
      </c>
      <c r="F752" s="25">
        <v>3</v>
      </c>
      <c r="G752" s="14" t="s">
        <v>3130</v>
      </c>
      <c r="H752" s="161">
        <f t="shared" si="11"/>
        <v>39629</v>
      </c>
      <c r="I752" s="9" t="s">
        <v>3254</v>
      </c>
      <c r="J752" s="9"/>
      <c r="K752" s="9"/>
      <c r="L752" s="11" t="s">
        <v>0</v>
      </c>
      <c r="M752" s="252">
        <v>52</v>
      </c>
      <c r="N752" s="21">
        <v>3.5</v>
      </c>
      <c r="O752" s="21">
        <v>2</v>
      </c>
      <c r="Q752" s="11" t="s">
        <v>4167</v>
      </c>
      <c r="R752" s="11"/>
      <c r="T752" s="21">
        <f>IF(Q752='Menu tendina'!A$5,0,IF(Q752='Menu tendina'!A$4,'5. Telecom euro'!O752/2,IF(Q752='Menu tendina'!A$3,'5. Telecom euro'!O752,IF(Q752='Menu tendina'!A$2,'5. Telecom euro'!N752,0))))</f>
        <v>3.5</v>
      </c>
    </row>
    <row r="753" spans="1:20" x14ac:dyDescent="0.25">
      <c r="A753" s="9" t="s">
        <v>7621</v>
      </c>
      <c r="B753" s="9" t="s">
        <v>4984</v>
      </c>
      <c r="C753" s="11">
        <v>2246</v>
      </c>
      <c r="D753" s="11" t="s">
        <v>5763</v>
      </c>
      <c r="E753" s="11">
        <v>1934</v>
      </c>
      <c r="F753" s="25">
        <v>5</v>
      </c>
      <c r="G753" s="14" t="s">
        <v>3130</v>
      </c>
      <c r="H753" s="161">
        <f t="shared" si="11"/>
        <v>39629</v>
      </c>
      <c r="I753" s="9" t="s">
        <v>3255</v>
      </c>
      <c r="J753" s="9"/>
      <c r="K753" s="9"/>
      <c r="L753" s="11" t="s">
        <v>0</v>
      </c>
      <c r="M753" s="252">
        <v>52</v>
      </c>
      <c r="N753" s="21">
        <v>3.5</v>
      </c>
      <c r="O753" s="21">
        <v>2</v>
      </c>
      <c r="Q753" s="11" t="s">
        <v>4167</v>
      </c>
      <c r="R753" s="11"/>
      <c r="T753" s="21">
        <f>IF(Q753='Menu tendina'!A$5,0,IF(Q753='Menu tendina'!A$4,'5. Telecom euro'!O753/2,IF(Q753='Menu tendina'!A$3,'5. Telecom euro'!O753,IF(Q753='Menu tendina'!A$2,'5. Telecom euro'!N753,0))))</f>
        <v>3.5</v>
      </c>
    </row>
    <row r="754" spans="1:20" x14ac:dyDescent="0.25">
      <c r="A754" s="9" t="s">
        <v>7621</v>
      </c>
      <c r="B754" s="9" t="s">
        <v>4984</v>
      </c>
      <c r="C754" s="11">
        <v>2247</v>
      </c>
      <c r="D754" s="11" t="s">
        <v>5716</v>
      </c>
      <c r="E754" s="11">
        <v>1889</v>
      </c>
      <c r="F754" s="25">
        <v>5</v>
      </c>
      <c r="G754" s="14" t="s">
        <v>3130</v>
      </c>
      <c r="H754" s="161">
        <f t="shared" si="11"/>
        <v>39629</v>
      </c>
      <c r="I754" s="9" t="s">
        <v>3256</v>
      </c>
      <c r="J754" s="9"/>
      <c r="K754" s="9"/>
      <c r="L754" s="11" t="s">
        <v>0</v>
      </c>
      <c r="M754" s="252">
        <v>43</v>
      </c>
      <c r="N754" s="21">
        <v>3.5</v>
      </c>
      <c r="O754" s="21">
        <v>2.2000000000000002</v>
      </c>
      <c r="Q754" s="11" t="s">
        <v>4167</v>
      </c>
      <c r="R754" s="11"/>
      <c r="T754" s="21">
        <f>IF(Q754='Menu tendina'!A$5,0,IF(Q754='Menu tendina'!A$4,'5. Telecom euro'!O754/2,IF(Q754='Menu tendina'!A$3,'5. Telecom euro'!O754,IF(Q754='Menu tendina'!A$2,'5. Telecom euro'!N754,0))))</f>
        <v>3.5</v>
      </c>
    </row>
    <row r="755" spans="1:20" x14ac:dyDescent="0.25">
      <c r="A755" s="9" t="s">
        <v>7621</v>
      </c>
      <c r="B755" s="9" t="s">
        <v>4984</v>
      </c>
      <c r="C755" s="11">
        <v>2248</v>
      </c>
      <c r="D755" s="11" t="s">
        <v>5684</v>
      </c>
      <c r="E755" s="11">
        <v>1516</v>
      </c>
      <c r="F755" s="25">
        <v>5</v>
      </c>
      <c r="G755" s="14" t="s">
        <v>3058</v>
      </c>
      <c r="H755" s="161">
        <f t="shared" si="11"/>
        <v>39447</v>
      </c>
      <c r="I755" s="9" t="s">
        <v>3257</v>
      </c>
      <c r="J755" s="9"/>
      <c r="K755" s="9"/>
      <c r="L755" s="11" t="s">
        <v>0</v>
      </c>
      <c r="M755" s="252">
        <v>15</v>
      </c>
      <c r="N755" s="21">
        <v>3.5</v>
      </c>
      <c r="O755" s="21">
        <v>2.2000000000000002</v>
      </c>
      <c r="Q755" s="11" t="s">
        <v>4167</v>
      </c>
      <c r="R755" s="11"/>
      <c r="T755" s="21">
        <f>IF(Q755='Menu tendina'!A$5,0,IF(Q755='Menu tendina'!A$4,'5. Telecom euro'!O755/2,IF(Q755='Menu tendina'!A$3,'5. Telecom euro'!O755,IF(Q755='Menu tendina'!A$2,'5. Telecom euro'!N755,0))))</f>
        <v>3.5</v>
      </c>
    </row>
    <row r="756" spans="1:20" x14ac:dyDescent="0.25">
      <c r="A756" s="9" t="s">
        <v>7621</v>
      </c>
      <c r="B756" s="9" t="s">
        <v>4984</v>
      </c>
      <c r="C756" s="11">
        <v>2249</v>
      </c>
      <c r="D756" s="11" t="s">
        <v>5685</v>
      </c>
      <c r="E756" s="11">
        <v>1517</v>
      </c>
      <c r="F756" s="25">
        <v>5</v>
      </c>
      <c r="G756" s="14" t="s">
        <v>3058</v>
      </c>
      <c r="H756" s="161">
        <f t="shared" si="11"/>
        <v>39447</v>
      </c>
      <c r="I756" s="9" t="s">
        <v>3258</v>
      </c>
      <c r="J756" s="9"/>
      <c r="K756" s="9"/>
      <c r="L756" s="11" t="s">
        <v>0</v>
      </c>
      <c r="M756" s="252">
        <v>15</v>
      </c>
      <c r="N756" s="21">
        <v>3.5</v>
      </c>
      <c r="O756" s="21">
        <v>2.2000000000000002</v>
      </c>
      <c r="Q756" s="11" t="s">
        <v>4167</v>
      </c>
      <c r="R756" s="11"/>
      <c r="T756" s="21">
        <f>IF(Q756='Menu tendina'!A$5,0,IF(Q756='Menu tendina'!A$4,'5. Telecom euro'!O756/2,IF(Q756='Menu tendina'!A$3,'5. Telecom euro'!O756,IF(Q756='Menu tendina'!A$2,'5. Telecom euro'!N756,0))))</f>
        <v>3.5</v>
      </c>
    </row>
    <row r="757" spans="1:20" x14ac:dyDescent="0.25">
      <c r="A757" s="9" t="s">
        <v>7621</v>
      </c>
      <c r="B757" s="9" t="s">
        <v>4984</v>
      </c>
      <c r="C757" s="11">
        <v>2250</v>
      </c>
      <c r="D757" s="11" t="s">
        <v>5691</v>
      </c>
      <c r="E757" s="11">
        <v>1890</v>
      </c>
      <c r="F757" s="25">
        <v>3</v>
      </c>
      <c r="G757" s="14" t="s">
        <v>3130</v>
      </c>
      <c r="H757" s="161">
        <f t="shared" si="11"/>
        <v>39629</v>
      </c>
      <c r="I757" s="9" t="s">
        <v>3259</v>
      </c>
      <c r="J757" s="9"/>
      <c r="K757" s="9"/>
      <c r="L757" s="11" t="s">
        <v>0</v>
      </c>
      <c r="M757" s="252">
        <v>65</v>
      </c>
      <c r="N757" s="21">
        <v>3</v>
      </c>
      <c r="O757" s="21">
        <v>2</v>
      </c>
      <c r="Q757" s="11" t="s">
        <v>4167</v>
      </c>
      <c r="R757" s="11"/>
      <c r="T757" s="21">
        <f>IF(Q757='Menu tendina'!A$5,0,IF(Q757='Menu tendina'!A$4,'5. Telecom euro'!O757/2,IF(Q757='Menu tendina'!A$3,'5. Telecom euro'!O757,IF(Q757='Menu tendina'!A$2,'5. Telecom euro'!N757,0))))</f>
        <v>3</v>
      </c>
    </row>
    <row r="758" spans="1:20" x14ac:dyDescent="0.25">
      <c r="A758" s="9" t="s">
        <v>7621</v>
      </c>
      <c r="B758" s="9" t="s">
        <v>4984</v>
      </c>
      <c r="C758" s="11">
        <v>2251</v>
      </c>
      <c r="D758" s="11" t="s">
        <v>5710</v>
      </c>
      <c r="E758" s="11">
        <v>1941</v>
      </c>
      <c r="F758" s="25">
        <v>3</v>
      </c>
      <c r="G758" s="14" t="s">
        <v>3130</v>
      </c>
      <c r="H758" s="161">
        <f t="shared" si="11"/>
        <v>39629</v>
      </c>
      <c r="I758" s="9" t="s">
        <v>3260</v>
      </c>
      <c r="J758" s="9"/>
      <c r="K758" s="9"/>
      <c r="L758" s="11" t="s">
        <v>0</v>
      </c>
      <c r="M758" s="252">
        <v>25</v>
      </c>
      <c r="N758" s="21">
        <v>4.5</v>
      </c>
      <c r="O758" s="21">
        <v>3</v>
      </c>
      <c r="Q758" s="11" t="s">
        <v>4167</v>
      </c>
      <c r="R758" s="11"/>
      <c r="T758" s="21">
        <f>IF(Q758='Menu tendina'!A$5,0,IF(Q758='Menu tendina'!A$4,'5. Telecom euro'!O758/2,IF(Q758='Menu tendina'!A$3,'5. Telecom euro'!O758,IF(Q758='Menu tendina'!A$2,'5. Telecom euro'!N758,0))))</f>
        <v>4.5</v>
      </c>
    </row>
    <row r="759" spans="1:20" x14ac:dyDescent="0.25">
      <c r="A759" s="9" t="s">
        <v>7621</v>
      </c>
      <c r="B759" s="9" t="s">
        <v>4984</v>
      </c>
      <c r="C759" s="11">
        <v>2252</v>
      </c>
      <c r="D759" s="11" t="s">
        <v>5711</v>
      </c>
      <c r="E759" s="11">
        <v>1942</v>
      </c>
      <c r="F759" s="25">
        <v>3</v>
      </c>
      <c r="G759" s="14" t="s">
        <v>3130</v>
      </c>
      <c r="H759" s="161">
        <f t="shared" si="11"/>
        <v>39629</v>
      </c>
      <c r="I759" s="9" t="s">
        <v>3262</v>
      </c>
      <c r="J759" s="9"/>
      <c r="K759" s="9"/>
      <c r="L759" s="11" t="s">
        <v>0</v>
      </c>
      <c r="M759" s="252">
        <v>25</v>
      </c>
      <c r="N759" s="21">
        <v>4.5</v>
      </c>
      <c r="O759" s="21">
        <v>3</v>
      </c>
      <c r="Q759" s="11" t="s">
        <v>4167</v>
      </c>
      <c r="R759" s="11"/>
      <c r="T759" s="21">
        <f>IF(Q759='Menu tendina'!A$5,0,IF(Q759='Menu tendina'!A$4,'5. Telecom euro'!O759/2,IF(Q759='Menu tendina'!A$3,'5. Telecom euro'!O759,IF(Q759='Menu tendina'!A$2,'5. Telecom euro'!N759,0))))</f>
        <v>4.5</v>
      </c>
    </row>
    <row r="760" spans="1:20" x14ac:dyDescent="0.25">
      <c r="A760" s="9" t="s">
        <v>7621</v>
      </c>
      <c r="B760" s="9" t="s">
        <v>4984</v>
      </c>
      <c r="C760" s="11">
        <v>2253</v>
      </c>
      <c r="D760" s="11" t="s">
        <v>5712</v>
      </c>
      <c r="E760" s="11">
        <v>1943</v>
      </c>
      <c r="F760" s="25">
        <v>5</v>
      </c>
      <c r="G760" s="14" t="s">
        <v>3130</v>
      </c>
      <c r="H760" s="161">
        <f t="shared" si="11"/>
        <v>39629</v>
      </c>
      <c r="I760" s="9" t="s">
        <v>3263</v>
      </c>
      <c r="J760" s="9"/>
      <c r="K760" s="9"/>
      <c r="L760" s="11" t="s">
        <v>0</v>
      </c>
      <c r="M760" s="252">
        <v>25</v>
      </c>
      <c r="N760" s="21">
        <v>4.5</v>
      </c>
      <c r="O760" s="21">
        <v>3</v>
      </c>
      <c r="Q760" s="11" t="s">
        <v>4167</v>
      </c>
      <c r="R760" s="11"/>
      <c r="T760" s="21">
        <f>IF(Q760='Menu tendina'!A$5,0,IF(Q760='Menu tendina'!A$4,'5. Telecom euro'!O760/2,IF(Q760='Menu tendina'!A$3,'5. Telecom euro'!O760,IF(Q760='Menu tendina'!A$2,'5. Telecom euro'!N760,0))))</f>
        <v>4.5</v>
      </c>
    </row>
    <row r="761" spans="1:20" x14ac:dyDescent="0.25">
      <c r="A761" s="9" t="s">
        <v>7621</v>
      </c>
      <c r="B761" s="9" t="s">
        <v>4984</v>
      </c>
      <c r="C761" s="11">
        <v>2254</v>
      </c>
      <c r="D761" s="11" t="s">
        <v>5713</v>
      </c>
      <c r="E761" s="11">
        <v>1944</v>
      </c>
      <c r="F761" s="25">
        <v>5</v>
      </c>
      <c r="G761" s="14" t="s">
        <v>3130</v>
      </c>
      <c r="H761" s="161">
        <f t="shared" si="11"/>
        <v>39629</v>
      </c>
      <c r="I761" s="9" t="s">
        <v>3264</v>
      </c>
      <c r="J761" s="9"/>
      <c r="K761" s="9"/>
      <c r="L761" s="11" t="s">
        <v>0</v>
      </c>
      <c r="M761" s="252">
        <v>25</v>
      </c>
      <c r="N761" s="21">
        <v>4.5</v>
      </c>
      <c r="O761" s="21">
        <v>3</v>
      </c>
      <c r="Q761" s="11" t="s">
        <v>4167</v>
      </c>
      <c r="R761" s="11"/>
      <c r="T761" s="21">
        <f>IF(Q761='Menu tendina'!A$5,0,IF(Q761='Menu tendina'!A$4,'5. Telecom euro'!O761/2,IF(Q761='Menu tendina'!A$3,'5. Telecom euro'!O761,IF(Q761='Menu tendina'!A$2,'5. Telecom euro'!N761,0))))</f>
        <v>4.5</v>
      </c>
    </row>
    <row r="762" spans="1:20" x14ac:dyDescent="0.25">
      <c r="A762" s="9" t="s">
        <v>7621</v>
      </c>
      <c r="B762" s="9" t="s">
        <v>4984</v>
      </c>
      <c r="C762" s="11">
        <v>2255</v>
      </c>
      <c r="D762" s="11" t="s">
        <v>5702</v>
      </c>
      <c r="E762" s="11">
        <v>1807</v>
      </c>
      <c r="F762" s="25">
        <v>5</v>
      </c>
      <c r="G762" s="14" t="s">
        <v>3130</v>
      </c>
      <c r="H762" s="161">
        <f t="shared" si="11"/>
        <v>39629</v>
      </c>
      <c r="I762" s="9" t="s">
        <v>3265</v>
      </c>
      <c r="J762" s="9"/>
      <c r="K762" s="9"/>
      <c r="L762" s="11" t="s">
        <v>0</v>
      </c>
      <c r="M762" s="252">
        <v>1012</v>
      </c>
      <c r="N762" s="21">
        <v>2</v>
      </c>
      <c r="O762" s="21">
        <v>0.3</v>
      </c>
      <c r="Q762" s="11" t="s">
        <v>4167</v>
      </c>
      <c r="R762" s="11"/>
      <c r="T762" s="21">
        <f>IF(Q762='Menu tendina'!A$5,0,IF(Q762='Menu tendina'!A$4,'5. Telecom euro'!O762/2,IF(Q762='Menu tendina'!A$3,'5. Telecom euro'!O762,IF(Q762='Menu tendina'!A$2,'5. Telecom euro'!N762,0))))</f>
        <v>2</v>
      </c>
    </row>
    <row r="763" spans="1:20" x14ac:dyDescent="0.25">
      <c r="A763" s="9" t="s">
        <v>7621</v>
      </c>
      <c r="B763" s="9" t="s">
        <v>4984</v>
      </c>
      <c r="C763" s="11">
        <v>2256</v>
      </c>
      <c r="D763" s="11" t="s">
        <v>5733</v>
      </c>
      <c r="E763" s="11">
        <v>1518</v>
      </c>
      <c r="F763" s="25">
        <v>5</v>
      </c>
      <c r="G763" s="14" t="s">
        <v>3130</v>
      </c>
      <c r="H763" s="161">
        <f t="shared" si="11"/>
        <v>39629</v>
      </c>
      <c r="I763" s="9" t="s">
        <v>3266</v>
      </c>
      <c r="J763" s="9"/>
      <c r="K763" s="9"/>
      <c r="L763" s="11" t="s">
        <v>0</v>
      </c>
      <c r="M763" s="252">
        <v>30</v>
      </c>
      <c r="N763" s="21">
        <v>3</v>
      </c>
      <c r="O763" s="21">
        <v>2</v>
      </c>
      <c r="Q763" s="11" t="s">
        <v>4167</v>
      </c>
      <c r="R763" s="11"/>
      <c r="T763" s="21">
        <f>IF(Q763='Menu tendina'!A$5,0,IF(Q763='Menu tendina'!A$4,'5. Telecom euro'!O763/2,IF(Q763='Menu tendina'!A$3,'5. Telecom euro'!O763,IF(Q763='Menu tendina'!A$2,'5. Telecom euro'!N763,0))))</f>
        <v>3</v>
      </c>
    </row>
    <row r="764" spans="1:20" x14ac:dyDescent="0.25">
      <c r="A764" s="9" t="s">
        <v>7621</v>
      </c>
      <c r="B764" s="9" t="s">
        <v>4984</v>
      </c>
      <c r="C764" s="11">
        <v>2257</v>
      </c>
      <c r="D764" s="11" t="s">
        <v>5734</v>
      </c>
      <c r="E764" s="11">
        <v>1519</v>
      </c>
      <c r="F764" s="25">
        <v>5</v>
      </c>
      <c r="G764" s="14" t="s">
        <v>3130</v>
      </c>
      <c r="H764" s="161">
        <f t="shared" si="11"/>
        <v>39629</v>
      </c>
      <c r="I764" s="9" t="s">
        <v>3268</v>
      </c>
      <c r="J764" s="9"/>
      <c r="K764" s="9"/>
      <c r="L764" s="11" t="s">
        <v>0</v>
      </c>
      <c r="M764" s="252">
        <v>30</v>
      </c>
      <c r="N764" s="21">
        <v>3</v>
      </c>
      <c r="O764" s="21">
        <v>2</v>
      </c>
      <c r="Q764" s="11" t="s">
        <v>4167</v>
      </c>
      <c r="R764" s="11"/>
      <c r="T764" s="21">
        <f>IF(Q764='Menu tendina'!A$5,0,IF(Q764='Menu tendina'!A$4,'5. Telecom euro'!O764/2,IF(Q764='Menu tendina'!A$3,'5. Telecom euro'!O764,IF(Q764='Menu tendina'!A$2,'5. Telecom euro'!N764,0))))</f>
        <v>3</v>
      </c>
    </row>
    <row r="765" spans="1:20" x14ac:dyDescent="0.25">
      <c r="A765" s="9" t="s">
        <v>7621</v>
      </c>
      <c r="B765" s="9" t="s">
        <v>4984</v>
      </c>
      <c r="C765" s="11">
        <v>2258</v>
      </c>
      <c r="D765" s="11" t="s">
        <v>5735</v>
      </c>
      <c r="E765" s="11">
        <v>1520</v>
      </c>
      <c r="F765" s="25">
        <v>5</v>
      </c>
      <c r="G765" s="14" t="s">
        <v>3130</v>
      </c>
      <c r="H765" s="161">
        <f t="shared" si="11"/>
        <v>39629</v>
      </c>
      <c r="I765" s="9" t="s">
        <v>3269</v>
      </c>
      <c r="J765" s="9"/>
      <c r="K765" s="9"/>
      <c r="L765" s="11" t="s">
        <v>0</v>
      </c>
      <c r="M765" s="252">
        <v>30</v>
      </c>
      <c r="N765" s="21">
        <v>3</v>
      </c>
      <c r="O765" s="21">
        <v>2</v>
      </c>
      <c r="Q765" s="11" t="s">
        <v>4167</v>
      </c>
      <c r="R765" s="11"/>
      <c r="T765" s="21">
        <f>IF(Q765='Menu tendina'!A$5,0,IF(Q765='Menu tendina'!A$4,'5. Telecom euro'!O765/2,IF(Q765='Menu tendina'!A$3,'5. Telecom euro'!O765,IF(Q765='Menu tendina'!A$2,'5. Telecom euro'!N765,0))))</f>
        <v>3</v>
      </c>
    </row>
    <row r="766" spans="1:20" x14ac:dyDescent="0.25">
      <c r="A766" s="9" t="s">
        <v>7621</v>
      </c>
      <c r="B766" s="9" t="s">
        <v>4984</v>
      </c>
      <c r="C766" s="11">
        <v>2259</v>
      </c>
      <c r="D766" s="11" t="s">
        <v>5736</v>
      </c>
      <c r="E766" s="11">
        <v>1521</v>
      </c>
      <c r="F766" s="25">
        <v>5</v>
      </c>
      <c r="G766" s="14" t="s">
        <v>3130</v>
      </c>
      <c r="H766" s="161">
        <f t="shared" si="11"/>
        <v>39629</v>
      </c>
      <c r="I766" s="9" t="s">
        <v>3270</v>
      </c>
      <c r="J766" s="9"/>
      <c r="K766" s="9"/>
      <c r="L766" s="11" t="s">
        <v>0</v>
      </c>
      <c r="M766" s="252">
        <v>30</v>
      </c>
      <c r="N766" s="21">
        <v>3</v>
      </c>
      <c r="O766" s="21">
        <v>2</v>
      </c>
      <c r="Q766" s="11" t="s">
        <v>4167</v>
      </c>
      <c r="R766" s="11"/>
      <c r="T766" s="21">
        <f>IF(Q766='Menu tendina'!A$5,0,IF(Q766='Menu tendina'!A$4,'5. Telecom euro'!O766/2,IF(Q766='Menu tendina'!A$3,'5. Telecom euro'!O766,IF(Q766='Menu tendina'!A$2,'5. Telecom euro'!N766,0))))</f>
        <v>3</v>
      </c>
    </row>
    <row r="767" spans="1:20" x14ac:dyDescent="0.25">
      <c r="A767" s="9" t="s">
        <v>7621</v>
      </c>
      <c r="B767" s="9" t="s">
        <v>4984</v>
      </c>
      <c r="C767" s="11">
        <v>2260</v>
      </c>
      <c r="D767" s="11" t="s">
        <v>5737</v>
      </c>
      <c r="E767" s="11">
        <v>1891</v>
      </c>
      <c r="F767" s="25">
        <v>3</v>
      </c>
      <c r="G767" s="14" t="s">
        <v>3130</v>
      </c>
      <c r="H767" s="161">
        <f t="shared" si="11"/>
        <v>39629</v>
      </c>
      <c r="I767" s="9" t="s">
        <v>3271</v>
      </c>
      <c r="J767" s="9"/>
      <c r="K767" s="9"/>
      <c r="L767" s="11" t="s">
        <v>0</v>
      </c>
      <c r="M767" s="252">
        <v>42</v>
      </c>
      <c r="N767" s="21">
        <v>3</v>
      </c>
      <c r="O767" s="21">
        <v>3</v>
      </c>
      <c r="Q767" s="11" t="s">
        <v>4167</v>
      </c>
      <c r="R767" s="11"/>
      <c r="T767" s="21">
        <f>IF(Q767='Menu tendina'!A$5,0,IF(Q767='Menu tendina'!A$4,'5. Telecom euro'!O767/2,IF(Q767='Menu tendina'!A$3,'5. Telecom euro'!O767,IF(Q767='Menu tendina'!A$2,'5. Telecom euro'!N767,0))))</f>
        <v>3</v>
      </c>
    </row>
    <row r="768" spans="1:20" x14ac:dyDescent="0.25">
      <c r="A768" s="9" t="s">
        <v>7621</v>
      </c>
      <c r="B768" s="9" t="s">
        <v>4984</v>
      </c>
      <c r="C768" s="11">
        <v>2261</v>
      </c>
      <c r="D768" s="11" t="s">
        <v>5700</v>
      </c>
      <c r="E768" s="11">
        <v>1892</v>
      </c>
      <c r="F768" s="25">
        <v>3</v>
      </c>
      <c r="G768" s="14" t="s">
        <v>3130</v>
      </c>
      <c r="H768" s="161">
        <f t="shared" si="11"/>
        <v>39629</v>
      </c>
      <c r="I768" s="9" t="s">
        <v>3272</v>
      </c>
      <c r="J768" s="9"/>
      <c r="K768" s="9"/>
      <c r="L768" s="11" t="s">
        <v>0</v>
      </c>
      <c r="M768" s="252">
        <v>62</v>
      </c>
      <c r="N768" s="21">
        <v>3</v>
      </c>
      <c r="O768" s="21">
        <v>2</v>
      </c>
      <c r="Q768" s="11" t="s">
        <v>4167</v>
      </c>
      <c r="R768" s="11"/>
      <c r="T768" s="21">
        <f>IF(Q768='Menu tendina'!A$5,0,IF(Q768='Menu tendina'!A$4,'5. Telecom euro'!O768/2,IF(Q768='Menu tendina'!A$3,'5. Telecom euro'!O768,IF(Q768='Menu tendina'!A$2,'5. Telecom euro'!N768,0))))</f>
        <v>3</v>
      </c>
    </row>
    <row r="769" spans="1:20" x14ac:dyDescent="0.25">
      <c r="A769" s="9" t="s">
        <v>7621</v>
      </c>
      <c r="B769" s="9" t="s">
        <v>4984</v>
      </c>
      <c r="C769" s="11">
        <v>2262</v>
      </c>
      <c r="D769" s="11" t="s">
        <v>5708</v>
      </c>
      <c r="E769" s="11">
        <v>1893</v>
      </c>
      <c r="F769" s="25">
        <v>3</v>
      </c>
      <c r="G769" s="14" t="s">
        <v>3130</v>
      </c>
      <c r="H769" s="161">
        <f t="shared" si="11"/>
        <v>39629</v>
      </c>
      <c r="I769" s="9" t="s">
        <v>3273</v>
      </c>
      <c r="J769" s="9"/>
      <c r="K769" s="9"/>
      <c r="L769" s="11" t="s">
        <v>0</v>
      </c>
      <c r="M769" s="252">
        <v>113</v>
      </c>
      <c r="N769" s="21">
        <v>3.5</v>
      </c>
      <c r="O769" s="21">
        <v>2</v>
      </c>
      <c r="Q769" s="11" t="s">
        <v>4167</v>
      </c>
      <c r="R769" s="11"/>
      <c r="T769" s="21">
        <f>IF(Q769='Menu tendina'!A$5,0,IF(Q769='Menu tendina'!A$4,'5. Telecom euro'!O769/2,IF(Q769='Menu tendina'!A$3,'5. Telecom euro'!O769,IF(Q769='Menu tendina'!A$2,'5. Telecom euro'!N769,0))))</f>
        <v>3.5</v>
      </c>
    </row>
    <row r="770" spans="1:20" x14ac:dyDescent="0.25">
      <c r="A770" s="9" t="s">
        <v>7621</v>
      </c>
      <c r="B770" s="9" t="s">
        <v>4984</v>
      </c>
      <c r="C770" s="11">
        <v>2263</v>
      </c>
      <c r="D770" s="11" t="s">
        <v>5782</v>
      </c>
      <c r="E770" s="11">
        <v>1894</v>
      </c>
      <c r="F770" s="25">
        <v>5</v>
      </c>
      <c r="G770" s="14" t="s">
        <v>3130</v>
      </c>
      <c r="H770" s="161">
        <f t="shared" si="11"/>
        <v>39629</v>
      </c>
      <c r="I770" s="9" t="s">
        <v>3274</v>
      </c>
      <c r="J770" s="9"/>
      <c r="K770" s="9"/>
      <c r="L770" s="11" t="s">
        <v>0</v>
      </c>
      <c r="M770" s="252">
        <v>42</v>
      </c>
      <c r="N770" s="21">
        <v>2</v>
      </c>
      <c r="O770" s="21">
        <v>1.5</v>
      </c>
      <c r="Q770" s="11" t="s">
        <v>4167</v>
      </c>
      <c r="R770" s="11"/>
      <c r="T770" s="21">
        <f>IF(Q770='Menu tendina'!A$5,0,IF(Q770='Menu tendina'!A$4,'5. Telecom euro'!O770/2,IF(Q770='Menu tendina'!A$3,'5. Telecom euro'!O770,IF(Q770='Menu tendina'!A$2,'5. Telecom euro'!N770,0))))</f>
        <v>2</v>
      </c>
    </row>
    <row r="771" spans="1:20" x14ac:dyDescent="0.25">
      <c r="A771" s="9" t="s">
        <v>7621</v>
      </c>
      <c r="B771" s="9" t="s">
        <v>4984</v>
      </c>
      <c r="C771" s="11">
        <v>2264</v>
      </c>
      <c r="D771" s="11" t="s">
        <v>5717</v>
      </c>
      <c r="E771" s="11">
        <v>1953</v>
      </c>
      <c r="F771" s="25">
        <v>3</v>
      </c>
      <c r="G771" s="14" t="s">
        <v>3275</v>
      </c>
      <c r="H771" s="161">
        <f t="shared" ref="H771:H834" si="12">DATE(2000+RIGHT(G771,2),MID(G771,4,2),LEFT(G771,2))</f>
        <v>39813</v>
      </c>
      <c r="I771" s="9" t="s">
        <v>3276</v>
      </c>
      <c r="J771" s="9"/>
      <c r="K771" s="9"/>
      <c r="L771" s="11" t="s">
        <v>0</v>
      </c>
      <c r="M771" s="252">
        <v>20</v>
      </c>
      <c r="N771" s="21">
        <v>2.7</v>
      </c>
      <c r="O771" s="21">
        <v>1.9</v>
      </c>
      <c r="Q771" s="11" t="s">
        <v>4167</v>
      </c>
      <c r="R771" s="11"/>
      <c r="T771" s="21">
        <f>IF(Q771='Menu tendina'!A$5,0,IF(Q771='Menu tendina'!A$4,'5. Telecom euro'!O771/2,IF(Q771='Menu tendina'!A$3,'5. Telecom euro'!O771,IF(Q771='Menu tendina'!A$2,'5. Telecom euro'!N771,0))))</f>
        <v>2.7</v>
      </c>
    </row>
    <row r="772" spans="1:20" x14ac:dyDescent="0.25">
      <c r="A772" s="9" t="s">
        <v>7621</v>
      </c>
      <c r="B772" s="9" t="s">
        <v>4984</v>
      </c>
      <c r="C772" s="11">
        <v>2265</v>
      </c>
      <c r="D772" s="11" t="s">
        <v>5718</v>
      </c>
      <c r="E772" s="11">
        <v>1954</v>
      </c>
      <c r="F772" s="25">
        <v>3</v>
      </c>
      <c r="G772" s="14" t="s">
        <v>3275</v>
      </c>
      <c r="H772" s="161">
        <f t="shared" si="12"/>
        <v>39813</v>
      </c>
      <c r="I772" s="9" t="s">
        <v>3277</v>
      </c>
      <c r="J772" s="9"/>
      <c r="K772" s="9"/>
      <c r="L772" s="11" t="s">
        <v>0</v>
      </c>
      <c r="M772" s="252">
        <v>20</v>
      </c>
      <c r="N772" s="21">
        <v>2.7</v>
      </c>
      <c r="O772" s="21">
        <v>1.9</v>
      </c>
      <c r="Q772" s="11" t="s">
        <v>4167</v>
      </c>
      <c r="R772" s="11"/>
      <c r="T772" s="21">
        <f>IF(Q772='Menu tendina'!A$5,0,IF(Q772='Menu tendina'!A$4,'5. Telecom euro'!O772/2,IF(Q772='Menu tendina'!A$3,'5. Telecom euro'!O772,IF(Q772='Menu tendina'!A$2,'5. Telecom euro'!N772,0))))</f>
        <v>2.7</v>
      </c>
    </row>
    <row r="773" spans="1:20" x14ac:dyDescent="0.25">
      <c r="A773" s="9" t="s">
        <v>7621</v>
      </c>
      <c r="B773" s="9" t="s">
        <v>4984</v>
      </c>
      <c r="C773" s="11">
        <v>2266</v>
      </c>
      <c r="D773" s="11" t="s">
        <v>5719</v>
      </c>
      <c r="E773" s="11">
        <v>1955</v>
      </c>
      <c r="F773" s="25">
        <v>3</v>
      </c>
      <c r="G773" s="14" t="s">
        <v>3275</v>
      </c>
      <c r="H773" s="161">
        <f t="shared" si="12"/>
        <v>39813</v>
      </c>
      <c r="I773" s="9" t="s">
        <v>3278</v>
      </c>
      <c r="J773" s="9"/>
      <c r="K773" s="9"/>
      <c r="L773" s="11" t="s">
        <v>0</v>
      </c>
      <c r="M773" s="252">
        <v>20</v>
      </c>
      <c r="N773" s="21">
        <v>2.7</v>
      </c>
      <c r="O773" s="21">
        <v>1.9</v>
      </c>
      <c r="Q773" s="11" t="s">
        <v>4167</v>
      </c>
      <c r="R773" s="11"/>
      <c r="T773" s="21">
        <f>IF(Q773='Menu tendina'!A$5,0,IF(Q773='Menu tendina'!A$4,'5. Telecom euro'!O773/2,IF(Q773='Menu tendina'!A$3,'5. Telecom euro'!O773,IF(Q773='Menu tendina'!A$2,'5. Telecom euro'!N773,0))))</f>
        <v>2.7</v>
      </c>
    </row>
    <row r="774" spans="1:20" x14ac:dyDescent="0.25">
      <c r="A774" s="9" t="s">
        <v>7621</v>
      </c>
      <c r="B774" s="9" t="s">
        <v>4984</v>
      </c>
      <c r="C774" s="11">
        <v>2267</v>
      </c>
      <c r="D774" s="11" t="s">
        <v>5720</v>
      </c>
      <c r="E774" s="11">
        <v>1956</v>
      </c>
      <c r="F774" s="25">
        <v>3</v>
      </c>
      <c r="G774" s="14" t="s">
        <v>3275</v>
      </c>
      <c r="H774" s="161">
        <f t="shared" si="12"/>
        <v>39813</v>
      </c>
      <c r="I774" s="9" t="s">
        <v>3279</v>
      </c>
      <c r="J774" s="9"/>
      <c r="K774" s="9"/>
      <c r="L774" s="11" t="s">
        <v>0</v>
      </c>
      <c r="M774" s="252">
        <v>20</v>
      </c>
      <c r="N774" s="21">
        <v>2.7</v>
      </c>
      <c r="O774" s="21">
        <v>1.9</v>
      </c>
      <c r="Q774" s="11" t="s">
        <v>4167</v>
      </c>
      <c r="R774" s="11"/>
      <c r="T774" s="21">
        <f>IF(Q774='Menu tendina'!A$5,0,IF(Q774='Menu tendina'!A$4,'5. Telecom euro'!O774/2,IF(Q774='Menu tendina'!A$3,'5. Telecom euro'!O774,IF(Q774='Menu tendina'!A$2,'5. Telecom euro'!N774,0))))</f>
        <v>2.7</v>
      </c>
    </row>
    <row r="775" spans="1:20" x14ac:dyDescent="0.25">
      <c r="A775" s="9" t="s">
        <v>7621</v>
      </c>
      <c r="B775" s="9" t="s">
        <v>4984</v>
      </c>
      <c r="C775" s="11">
        <v>2268</v>
      </c>
      <c r="D775" s="11" t="s">
        <v>5725</v>
      </c>
      <c r="E775" s="11">
        <v>1919</v>
      </c>
      <c r="F775" s="25">
        <v>3</v>
      </c>
      <c r="G775" s="14" t="s">
        <v>3275</v>
      </c>
      <c r="H775" s="161">
        <f t="shared" si="12"/>
        <v>39813</v>
      </c>
      <c r="I775" s="9" t="s">
        <v>3280</v>
      </c>
      <c r="J775" s="9"/>
      <c r="K775" s="9"/>
      <c r="L775" s="11" t="s">
        <v>0</v>
      </c>
      <c r="M775" s="252">
        <v>20</v>
      </c>
      <c r="N775" s="21">
        <v>2.5</v>
      </c>
      <c r="O775" s="21">
        <v>1.8</v>
      </c>
      <c r="Q775" s="11" t="s">
        <v>4167</v>
      </c>
      <c r="R775" s="11"/>
      <c r="T775" s="21">
        <f>IF(Q775='Menu tendina'!A$5,0,IF(Q775='Menu tendina'!A$4,'5. Telecom euro'!O775/2,IF(Q775='Menu tendina'!A$3,'5. Telecom euro'!O775,IF(Q775='Menu tendina'!A$2,'5. Telecom euro'!N775,0))))</f>
        <v>2.5</v>
      </c>
    </row>
    <row r="776" spans="1:20" x14ac:dyDescent="0.25">
      <c r="A776" s="9" t="s">
        <v>7621</v>
      </c>
      <c r="B776" s="9" t="s">
        <v>4984</v>
      </c>
      <c r="C776" s="11">
        <v>2269</v>
      </c>
      <c r="D776" s="11" t="s">
        <v>5727</v>
      </c>
      <c r="E776" s="11">
        <v>1920</v>
      </c>
      <c r="F776" s="25">
        <v>3</v>
      </c>
      <c r="G776" s="14" t="s">
        <v>3275</v>
      </c>
      <c r="H776" s="161">
        <f t="shared" si="12"/>
        <v>39813</v>
      </c>
      <c r="I776" s="9" t="s">
        <v>3281</v>
      </c>
      <c r="J776" s="9"/>
      <c r="K776" s="9"/>
      <c r="L776" s="11" t="s">
        <v>0</v>
      </c>
      <c r="M776" s="252">
        <v>20</v>
      </c>
      <c r="N776" s="21">
        <v>2.5</v>
      </c>
      <c r="O776" s="21">
        <v>1.8</v>
      </c>
      <c r="Q776" s="11" t="s">
        <v>4167</v>
      </c>
      <c r="R776" s="11"/>
      <c r="T776" s="21">
        <f>IF(Q776='Menu tendina'!A$5,0,IF(Q776='Menu tendina'!A$4,'5. Telecom euro'!O776/2,IF(Q776='Menu tendina'!A$3,'5. Telecom euro'!O776,IF(Q776='Menu tendina'!A$2,'5. Telecom euro'!N776,0))))</f>
        <v>2.5</v>
      </c>
    </row>
    <row r="777" spans="1:20" x14ac:dyDescent="0.25">
      <c r="A777" s="9" t="s">
        <v>7621</v>
      </c>
      <c r="B777" s="9" t="s">
        <v>4984</v>
      </c>
      <c r="C777" s="11">
        <v>2270</v>
      </c>
      <c r="D777" s="11" t="s">
        <v>5726</v>
      </c>
      <c r="E777" s="11">
        <v>1921</v>
      </c>
      <c r="F777" s="25">
        <v>3</v>
      </c>
      <c r="G777" s="14" t="s">
        <v>3275</v>
      </c>
      <c r="H777" s="161">
        <f t="shared" si="12"/>
        <v>39813</v>
      </c>
      <c r="I777" s="9" t="s">
        <v>3282</v>
      </c>
      <c r="J777" s="9"/>
      <c r="K777" s="9"/>
      <c r="L777" s="11" t="s">
        <v>0</v>
      </c>
      <c r="M777" s="252">
        <v>20</v>
      </c>
      <c r="N777" s="21">
        <v>2.5</v>
      </c>
      <c r="O777" s="21">
        <v>1.8</v>
      </c>
      <c r="Q777" s="11" t="s">
        <v>4167</v>
      </c>
      <c r="R777" s="11"/>
      <c r="T777" s="21">
        <f>IF(Q777='Menu tendina'!A$5,0,IF(Q777='Menu tendina'!A$4,'5. Telecom euro'!O777/2,IF(Q777='Menu tendina'!A$3,'5. Telecom euro'!O777,IF(Q777='Menu tendina'!A$2,'5. Telecom euro'!N777,0))))</f>
        <v>2.5</v>
      </c>
    </row>
    <row r="778" spans="1:20" x14ac:dyDescent="0.25">
      <c r="A778" s="9" t="s">
        <v>7621</v>
      </c>
      <c r="B778" s="9" t="s">
        <v>4984</v>
      </c>
      <c r="C778" s="11">
        <v>2271</v>
      </c>
      <c r="D778" s="11" t="s">
        <v>5728</v>
      </c>
      <c r="E778" s="11">
        <v>1922</v>
      </c>
      <c r="F778" s="25">
        <v>3</v>
      </c>
      <c r="G778" s="14" t="s">
        <v>3275</v>
      </c>
      <c r="H778" s="161">
        <f t="shared" si="12"/>
        <v>39813</v>
      </c>
      <c r="I778" s="9" t="s">
        <v>3283</v>
      </c>
      <c r="J778" s="9"/>
      <c r="K778" s="9"/>
      <c r="L778" s="11" t="s">
        <v>0</v>
      </c>
      <c r="M778" s="252">
        <v>20</v>
      </c>
      <c r="N778" s="21">
        <v>2.5</v>
      </c>
      <c r="O778" s="21">
        <v>1.8</v>
      </c>
      <c r="Q778" s="11" t="s">
        <v>4167</v>
      </c>
      <c r="R778" s="11"/>
      <c r="T778" s="21">
        <f>IF(Q778='Menu tendina'!A$5,0,IF(Q778='Menu tendina'!A$4,'5. Telecom euro'!O778/2,IF(Q778='Menu tendina'!A$3,'5. Telecom euro'!O778,IF(Q778='Menu tendina'!A$2,'5. Telecom euro'!N778,0))))</f>
        <v>2.5</v>
      </c>
    </row>
    <row r="779" spans="1:20" x14ac:dyDescent="0.25">
      <c r="A779" s="9" t="s">
        <v>7621</v>
      </c>
      <c r="B779" s="9" t="s">
        <v>4984</v>
      </c>
      <c r="C779" s="11">
        <v>2272</v>
      </c>
      <c r="D779" s="11" t="s">
        <v>5739</v>
      </c>
      <c r="E779" s="11">
        <v>1771</v>
      </c>
      <c r="F779" s="25">
        <v>5</v>
      </c>
      <c r="G779" s="14" t="s">
        <v>3275</v>
      </c>
      <c r="H779" s="161">
        <f t="shared" si="12"/>
        <v>39813</v>
      </c>
      <c r="I779" s="9" t="s">
        <v>3284</v>
      </c>
      <c r="J779" s="9"/>
      <c r="K779" s="9"/>
      <c r="L779" s="11" t="s">
        <v>0</v>
      </c>
      <c r="M779" s="252">
        <v>20</v>
      </c>
      <c r="N779" s="21">
        <v>3.5</v>
      </c>
      <c r="O779" s="21">
        <v>2</v>
      </c>
      <c r="Q779" s="11" t="s">
        <v>4167</v>
      </c>
      <c r="R779" s="11"/>
      <c r="T779" s="21">
        <f>IF(Q779='Menu tendina'!A$5,0,IF(Q779='Menu tendina'!A$4,'5. Telecom euro'!O779/2,IF(Q779='Menu tendina'!A$3,'5. Telecom euro'!O779,IF(Q779='Menu tendina'!A$2,'5. Telecom euro'!N779,0))))</f>
        <v>3.5</v>
      </c>
    </row>
    <row r="780" spans="1:20" x14ac:dyDescent="0.25">
      <c r="A780" s="9" t="s">
        <v>7621</v>
      </c>
      <c r="B780" s="9" t="s">
        <v>4984</v>
      </c>
      <c r="C780" s="11">
        <v>2273</v>
      </c>
      <c r="D780" s="11" t="s">
        <v>5721</v>
      </c>
      <c r="E780" s="11">
        <v>1811</v>
      </c>
      <c r="F780" s="25">
        <v>3</v>
      </c>
      <c r="G780" s="14" t="s">
        <v>3130</v>
      </c>
      <c r="H780" s="161">
        <f t="shared" si="12"/>
        <v>39629</v>
      </c>
      <c r="I780" s="9" t="s">
        <v>3285</v>
      </c>
      <c r="J780" s="9"/>
      <c r="K780" s="9"/>
      <c r="L780" s="11" t="s">
        <v>0</v>
      </c>
      <c r="M780" s="252">
        <v>1012</v>
      </c>
      <c r="N780" s="21">
        <v>1.8</v>
      </c>
      <c r="O780" s="21">
        <v>0.3</v>
      </c>
      <c r="Q780" s="11" t="s">
        <v>4167</v>
      </c>
      <c r="R780" s="11"/>
      <c r="T780" s="21">
        <f>IF(Q780='Menu tendina'!A$5,0,IF(Q780='Menu tendina'!A$4,'5. Telecom euro'!O780/2,IF(Q780='Menu tendina'!A$3,'5. Telecom euro'!O780,IF(Q780='Menu tendina'!A$2,'5. Telecom euro'!N780,0))))</f>
        <v>1.8</v>
      </c>
    </row>
    <row r="781" spans="1:20" x14ac:dyDescent="0.25">
      <c r="A781" s="9" t="s">
        <v>7621</v>
      </c>
      <c r="B781" s="9" t="s">
        <v>4984</v>
      </c>
      <c r="C781" s="11">
        <v>2274</v>
      </c>
      <c r="D781" s="11" t="s">
        <v>5738</v>
      </c>
      <c r="E781" s="11">
        <v>1895</v>
      </c>
      <c r="F781" s="25">
        <v>1</v>
      </c>
      <c r="G781" s="14" t="s">
        <v>3130</v>
      </c>
      <c r="H781" s="161">
        <f t="shared" si="12"/>
        <v>39629</v>
      </c>
      <c r="I781" s="9" t="s">
        <v>3286</v>
      </c>
      <c r="J781" s="9"/>
      <c r="K781" s="9"/>
      <c r="L781" s="11" t="s">
        <v>0</v>
      </c>
      <c r="M781" s="252">
        <v>15</v>
      </c>
      <c r="N781" s="21">
        <v>1.7</v>
      </c>
      <c r="O781" s="21">
        <v>1.1000000000000001</v>
      </c>
      <c r="Q781" s="11" t="s">
        <v>4167</v>
      </c>
      <c r="R781" s="11"/>
      <c r="T781" s="21">
        <f>IF(Q781='Menu tendina'!A$5,0,IF(Q781='Menu tendina'!A$4,'5. Telecom euro'!O781/2,IF(Q781='Menu tendina'!A$3,'5. Telecom euro'!O781,IF(Q781='Menu tendina'!A$2,'5. Telecom euro'!N781,0))))</f>
        <v>1.7</v>
      </c>
    </row>
    <row r="782" spans="1:20" x14ac:dyDescent="0.25">
      <c r="A782" s="9" t="s">
        <v>7621</v>
      </c>
      <c r="B782" s="9" t="s">
        <v>4984</v>
      </c>
      <c r="C782" s="11">
        <v>2275</v>
      </c>
      <c r="D782" s="11" t="s">
        <v>5656</v>
      </c>
      <c r="E782" s="11">
        <v>2205</v>
      </c>
      <c r="F782" s="25">
        <v>10</v>
      </c>
      <c r="G782" s="14" t="s">
        <v>3287</v>
      </c>
      <c r="H782" s="161">
        <f t="shared" si="12"/>
        <v>40178</v>
      </c>
      <c r="I782" s="9" t="s">
        <v>3123</v>
      </c>
      <c r="J782" s="9"/>
      <c r="K782" s="9"/>
      <c r="L782" s="11" t="s">
        <v>0</v>
      </c>
      <c r="M782" s="252">
        <v>500</v>
      </c>
      <c r="N782" s="21">
        <v>5</v>
      </c>
      <c r="O782" s="21">
        <v>1.5</v>
      </c>
      <c r="Q782" s="11" t="s">
        <v>4167</v>
      </c>
      <c r="R782" s="11"/>
      <c r="T782" s="21">
        <f>IF(Q782='Menu tendina'!A$5,0,IF(Q782='Menu tendina'!A$4,'5. Telecom euro'!O782/2,IF(Q782='Menu tendina'!A$3,'5. Telecom euro'!O782,IF(Q782='Menu tendina'!A$2,'5. Telecom euro'!N782,0))))</f>
        <v>5</v>
      </c>
    </row>
    <row r="783" spans="1:20" x14ac:dyDescent="0.25">
      <c r="A783" s="9" t="s">
        <v>7621</v>
      </c>
      <c r="B783" s="9" t="s">
        <v>4984</v>
      </c>
      <c r="C783" s="11">
        <v>2276</v>
      </c>
      <c r="D783" s="11" t="s">
        <v>5772</v>
      </c>
      <c r="E783" s="11">
        <v>1969</v>
      </c>
      <c r="F783" s="25">
        <v>3</v>
      </c>
      <c r="G783" s="14" t="s">
        <v>3275</v>
      </c>
      <c r="H783" s="161">
        <f t="shared" si="12"/>
        <v>39813</v>
      </c>
      <c r="I783" s="9" t="s">
        <v>3288</v>
      </c>
      <c r="J783" s="9"/>
      <c r="K783" s="9"/>
      <c r="L783" s="11" t="s">
        <v>0</v>
      </c>
      <c r="M783" s="252">
        <v>30</v>
      </c>
      <c r="N783" s="21">
        <v>2.5</v>
      </c>
      <c r="O783" s="21">
        <v>1.9</v>
      </c>
      <c r="Q783" s="11" t="s">
        <v>4167</v>
      </c>
      <c r="R783" s="11"/>
      <c r="T783" s="21">
        <f>IF(Q783='Menu tendina'!A$5,0,IF(Q783='Menu tendina'!A$4,'5. Telecom euro'!O783/2,IF(Q783='Menu tendina'!A$3,'5. Telecom euro'!O783,IF(Q783='Menu tendina'!A$2,'5. Telecom euro'!N783,0))))</f>
        <v>2.5</v>
      </c>
    </row>
    <row r="784" spans="1:20" x14ac:dyDescent="0.25">
      <c r="A784" s="9" t="s">
        <v>7621</v>
      </c>
      <c r="B784" s="9" t="s">
        <v>4984</v>
      </c>
      <c r="C784" s="11">
        <v>2277</v>
      </c>
      <c r="D784" s="11" t="s">
        <v>5749</v>
      </c>
      <c r="E784" s="11">
        <v>1970</v>
      </c>
      <c r="F784" s="25">
        <v>3</v>
      </c>
      <c r="G784" s="14" t="s">
        <v>3275</v>
      </c>
      <c r="H784" s="161">
        <f t="shared" si="12"/>
        <v>39813</v>
      </c>
      <c r="I784" s="9" t="s">
        <v>3289</v>
      </c>
      <c r="J784" s="9"/>
      <c r="K784" s="9"/>
      <c r="L784" s="11" t="s">
        <v>0</v>
      </c>
      <c r="M784" s="252">
        <v>20</v>
      </c>
      <c r="N784" s="21">
        <v>3.5</v>
      </c>
      <c r="O784" s="21">
        <v>2</v>
      </c>
      <c r="Q784" s="11" t="s">
        <v>4167</v>
      </c>
      <c r="R784" s="11"/>
      <c r="T784" s="21">
        <f>IF(Q784='Menu tendina'!A$5,0,IF(Q784='Menu tendina'!A$4,'5. Telecom euro'!O784/2,IF(Q784='Menu tendina'!A$3,'5. Telecom euro'!O784,IF(Q784='Menu tendina'!A$2,'5. Telecom euro'!N784,0))))</f>
        <v>3.5</v>
      </c>
    </row>
    <row r="785" spans="1:20" x14ac:dyDescent="0.25">
      <c r="A785" s="9" t="s">
        <v>7621</v>
      </c>
      <c r="B785" s="9" t="s">
        <v>4984</v>
      </c>
      <c r="C785" s="11">
        <v>2278</v>
      </c>
      <c r="D785" s="11" t="s">
        <v>5750</v>
      </c>
      <c r="E785" s="11">
        <v>1971</v>
      </c>
      <c r="F785" s="25">
        <v>5</v>
      </c>
      <c r="G785" s="14" t="s">
        <v>3275</v>
      </c>
      <c r="H785" s="161">
        <f t="shared" si="12"/>
        <v>39813</v>
      </c>
      <c r="I785" s="9" t="s">
        <v>3291</v>
      </c>
      <c r="J785" s="9"/>
      <c r="K785" s="9"/>
      <c r="L785" s="11" t="s">
        <v>0</v>
      </c>
      <c r="M785" s="252">
        <v>20</v>
      </c>
      <c r="N785" s="21">
        <v>3.5</v>
      </c>
      <c r="O785" s="21">
        <v>2</v>
      </c>
      <c r="Q785" s="11" t="s">
        <v>4167</v>
      </c>
      <c r="R785" s="11"/>
      <c r="T785" s="21">
        <f>IF(Q785='Menu tendina'!A$5,0,IF(Q785='Menu tendina'!A$4,'5. Telecom euro'!O785/2,IF(Q785='Menu tendina'!A$3,'5. Telecom euro'!O785,IF(Q785='Menu tendina'!A$2,'5. Telecom euro'!N785,0))))</f>
        <v>3.5</v>
      </c>
    </row>
    <row r="786" spans="1:20" x14ac:dyDescent="0.25">
      <c r="A786" s="9" t="s">
        <v>7621</v>
      </c>
      <c r="B786" s="9" t="s">
        <v>4984</v>
      </c>
      <c r="C786" s="11">
        <v>2279</v>
      </c>
      <c r="D786" s="11" t="s">
        <v>5791</v>
      </c>
      <c r="E786" s="11">
        <v>1957</v>
      </c>
      <c r="F786" s="25">
        <v>3</v>
      </c>
      <c r="G786" s="14" t="s">
        <v>3275</v>
      </c>
      <c r="H786" s="161">
        <f t="shared" si="12"/>
        <v>39813</v>
      </c>
      <c r="I786" s="9" t="s">
        <v>3292</v>
      </c>
      <c r="J786" s="9"/>
      <c r="K786" s="9"/>
      <c r="L786" s="11" t="s">
        <v>0</v>
      </c>
      <c r="M786" s="252">
        <v>20</v>
      </c>
      <c r="N786" s="21">
        <v>2.5</v>
      </c>
      <c r="O786" s="21">
        <v>1.7</v>
      </c>
      <c r="Q786" s="11" t="s">
        <v>4167</v>
      </c>
      <c r="R786" s="11"/>
      <c r="T786" s="21">
        <f>IF(Q786='Menu tendina'!A$5,0,IF(Q786='Menu tendina'!A$4,'5. Telecom euro'!O786/2,IF(Q786='Menu tendina'!A$3,'5. Telecom euro'!O786,IF(Q786='Menu tendina'!A$2,'5. Telecom euro'!N786,0))))</f>
        <v>2.5</v>
      </c>
    </row>
    <row r="787" spans="1:20" x14ac:dyDescent="0.25">
      <c r="A787" s="9" t="s">
        <v>7621</v>
      </c>
      <c r="B787" s="9" t="s">
        <v>4984</v>
      </c>
      <c r="C787" s="11">
        <v>2280</v>
      </c>
      <c r="D787" s="11" t="s">
        <v>5789</v>
      </c>
      <c r="E787" s="11">
        <v>1958</v>
      </c>
      <c r="F787" s="25">
        <v>3</v>
      </c>
      <c r="G787" s="14" t="s">
        <v>3275</v>
      </c>
      <c r="H787" s="161">
        <f t="shared" si="12"/>
        <v>39813</v>
      </c>
      <c r="I787" s="9" t="s">
        <v>3294</v>
      </c>
      <c r="J787" s="9"/>
      <c r="K787" s="9"/>
      <c r="L787" s="11" t="s">
        <v>0</v>
      </c>
      <c r="M787" s="252">
        <v>20</v>
      </c>
      <c r="N787" s="21">
        <v>2.5</v>
      </c>
      <c r="O787" s="21">
        <v>1.7</v>
      </c>
      <c r="Q787" s="11" t="s">
        <v>4167</v>
      </c>
      <c r="R787" s="11"/>
      <c r="T787" s="21">
        <f>IF(Q787='Menu tendina'!A$5,0,IF(Q787='Menu tendina'!A$4,'5. Telecom euro'!O787/2,IF(Q787='Menu tendina'!A$3,'5. Telecom euro'!O787,IF(Q787='Menu tendina'!A$2,'5. Telecom euro'!N787,0))))</f>
        <v>2.5</v>
      </c>
    </row>
    <row r="788" spans="1:20" x14ac:dyDescent="0.25">
      <c r="A788" s="9" t="s">
        <v>7621</v>
      </c>
      <c r="B788" s="9" t="s">
        <v>4984</v>
      </c>
      <c r="C788" s="11">
        <v>2281</v>
      </c>
      <c r="D788" s="11" t="s">
        <v>5788</v>
      </c>
      <c r="E788" s="11">
        <v>1959</v>
      </c>
      <c r="F788" s="25">
        <v>3</v>
      </c>
      <c r="G788" s="14" t="s">
        <v>3275</v>
      </c>
      <c r="H788" s="161">
        <f t="shared" si="12"/>
        <v>39813</v>
      </c>
      <c r="I788" s="9" t="s">
        <v>3295</v>
      </c>
      <c r="J788" s="9"/>
      <c r="K788" s="9"/>
      <c r="L788" s="11" t="s">
        <v>0</v>
      </c>
      <c r="M788" s="252">
        <v>20</v>
      </c>
      <c r="N788" s="21">
        <v>2.5</v>
      </c>
      <c r="O788" s="21">
        <v>1.7</v>
      </c>
      <c r="Q788" s="11" t="s">
        <v>4167</v>
      </c>
      <c r="R788" s="11"/>
      <c r="T788" s="21">
        <f>IF(Q788='Menu tendina'!A$5,0,IF(Q788='Menu tendina'!A$4,'5. Telecom euro'!O788/2,IF(Q788='Menu tendina'!A$3,'5. Telecom euro'!O788,IF(Q788='Menu tendina'!A$2,'5. Telecom euro'!N788,0))))</f>
        <v>2.5</v>
      </c>
    </row>
    <row r="789" spans="1:20" x14ac:dyDescent="0.25">
      <c r="A789" s="9" t="s">
        <v>7621</v>
      </c>
      <c r="B789" s="9" t="s">
        <v>4984</v>
      </c>
      <c r="C789" s="11">
        <v>2282</v>
      </c>
      <c r="D789" s="11" t="s">
        <v>5790</v>
      </c>
      <c r="E789" s="11">
        <v>1960</v>
      </c>
      <c r="F789" s="25">
        <v>3</v>
      </c>
      <c r="G789" s="14" t="s">
        <v>3275</v>
      </c>
      <c r="H789" s="161">
        <f t="shared" si="12"/>
        <v>39813</v>
      </c>
      <c r="I789" s="9" t="s">
        <v>3296</v>
      </c>
      <c r="J789" s="9"/>
      <c r="K789" s="9"/>
      <c r="L789" s="11" t="s">
        <v>0</v>
      </c>
      <c r="M789" s="252">
        <v>20</v>
      </c>
      <c r="N789" s="21">
        <v>2.5</v>
      </c>
      <c r="O789" s="21">
        <v>1.7</v>
      </c>
      <c r="Q789" s="11" t="s">
        <v>4167</v>
      </c>
      <c r="R789" s="11"/>
      <c r="T789" s="21">
        <f>IF(Q789='Menu tendina'!A$5,0,IF(Q789='Menu tendina'!A$4,'5. Telecom euro'!O789/2,IF(Q789='Menu tendina'!A$3,'5. Telecom euro'!O789,IF(Q789='Menu tendina'!A$2,'5. Telecom euro'!N789,0))))</f>
        <v>2.5</v>
      </c>
    </row>
    <row r="790" spans="1:20" x14ac:dyDescent="0.25">
      <c r="A790" s="9" t="s">
        <v>7621</v>
      </c>
      <c r="B790" s="9" t="s">
        <v>4984</v>
      </c>
      <c r="C790" s="11">
        <v>2283</v>
      </c>
      <c r="D790" s="11" t="s">
        <v>5754</v>
      </c>
      <c r="E790" s="11">
        <v>1961</v>
      </c>
      <c r="F790" s="25">
        <v>3</v>
      </c>
      <c r="G790" s="14" t="s">
        <v>3275</v>
      </c>
      <c r="H790" s="161">
        <f t="shared" si="12"/>
        <v>39813</v>
      </c>
      <c r="I790" s="9" t="s">
        <v>3297</v>
      </c>
      <c r="J790" s="9"/>
      <c r="K790" s="9"/>
      <c r="L790" s="11" t="s">
        <v>0</v>
      </c>
      <c r="M790" s="252">
        <v>20</v>
      </c>
      <c r="N790" s="21">
        <v>2.5</v>
      </c>
      <c r="O790" s="21">
        <v>1.7</v>
      </c>
      <c r="Q790" s="11" t="s">
        <v>4167</v>
      </c>
      <c r="R790" s="11"/>
      <c r="T790" s="21">
        <f>IF(Q790='Menu tendina'!A$5,0,IF(Q790='Menu tendina'!A$4,'5. Telecom euro'!O790/2,IF(Q790='Menu tendina'!A$3,'5. Telecom euro'!O790,IF(Q790='Menu tendina'!A$2,'5. Telecom euro'!N790,0))))</f>
        <v>2.5</v>
      </c>
    </row>
    <row r="791" spans="1:20" x14ac:dyDescent="0.25">
      <c r="A791" s="9" t="s">
        <v>7621</v>
      </c>
      <c r="B791" s="9" t="s">
        <v>4984</v>
      </c>
      <c r="C791" s="11">
        <v>2284</v>
      </c>
      <c r="D791" s="11" t="s">
        <v>5753</v>
      </c>
      <c r="E791" s="11">
        <v>1962</v>
      </c>
      <c r="F791" s="25">
        <v>3</v>
      </c>
      <c r="G791" s="14" t="s">
        <v>3275</v>
      </c>
      <c r="H791" s="161">
        <f t="shared" si="12"/>
        <v>39813</v>
      </c>
      <c r="I791" s="9" t="s">
        <v>3298</v>
      </c>
      <c r="J791" s="9"/>
      <c r="K791" s="9"/>
      <c r="L791" s="11" t="s">
        <v>0</v>
      </c>
      <c r="M791" s="252">
        <v>20</v>
      </c>
      <c r="N791" s="21">
        <v>2.5</v>
      </c>
      <c r="O791" s="21">
        <v>1.7</v>
      </c>
      <c r="Q791" s="11" t="s">
        <v>4167</v>
      </c>
      <c r="R791" s="11"/>
      <c r="T791" s="21">
        <f>IF(Q791='Menu tendina'!A$5,0,IF(Q791='Menu tendina'!A$4,'5. Telecom euro'!O791/2,IF(Q791='Menu tendina'!A$3,'5. Telecom euro'!O791,IF(Q791='Menu tendina'!A$2,'5. Telecom euro'!N791,0))))</f>
        <v>2.5</v>
      </c>
    </row>
    <row r="792" spans="1:20" x14ac:dyDescent="0.25">
      <c r="A792" s="9" t="s">
        <v>7621</v>
      </c>
      <c r="B792" s="9" t="s">
        <v>4984</v>
      </c>
      <c r="C792" s="11">
        <v>2285</v>
      </c>
      <c r="D792" s="11" t="s">
        <v>5752</v>
      </c>
      <c r="E792" s="11">
        <v>1963</v>
      </c>
      <c r="F792" s="25">
        <v>3</v>
      </c>
      <c r="G792" s="14" t="s">
        <v>3275</v>
      </c>
      <c r="H792" s="161">
        <f t="shared" si="12"/>
        <v>39813</v>
      </c>
      <c r="I792" s="9" t="s">
        <v>3299</v>
      </c>
      <c r="J792" s="9"/>
      <c r="K792" s="9"/>
      <c r="L792" s="11" t="s">
        <v>0</v>
      </c>
      <c r="M792" s="252">
        <v>20</v>
      </c>
      <c r="N792" s="21">
        <v>2.5</v>
      </c>
      <c r="O792" s="21">
        <v>1.7</v>
      </c>
      <c r="Q792" s="11" t="s">
        <v>4167</v>
      </c>
      <c r="R792" s="11"/>
      <c r="T792" s="21">
        <f>IF(Q792='Menu tendina'!A$5,0,IF(Q792='Menu tendina'!A$4,'5. Telecom euro'!O792/2,IF(Q792='Menu tendina'!A$3,'5. Telecom euro'!O792,IF(Q792='Menu tendina'!A$2,'5. Telecom euro'!N792,0))))</f>
        <v>2.5</v>
      </c>
    </row>
    <row r="793" spans="1:20" x14ac:dyDescent="0.25">
      <c r="A793" s="9" t="s">
        <v>7621</v>
      </c>
      <c r="B793" s="9" t="s">
        <v>4984</v>
      </c>
      <c r="C793" s="11">
        <v>2286</v>
      </c>
      <c r="D793" s="11" t="s">
        <v>5751</v>
      </c>
      <c r="E793" s="11">
        <v>1964</v>
      </c>
      <c r="F793" s="25">
        <v>3</v>
      </c>
      <c r="G793" s="14" t="s">
        <v>3275</v>
      </c>
      <c r="H793" s="161">
        <f t="shared" si="12"/>
        <v>39813</v>
      </c>
      <c r="I793" s="9" t="s">
        <v>3300</v>
      </c>
      <c r="J793" s="9"/>
      <c r="K793" s="9"/>
      <c r="L793" s="11" t="s">
        <v>0</v>
      </c>
      <c r="M793" s="252">
        <v>20</v>
      </c>
      <c r="N793" s="21">
        <v>2.5</v>
      </c>
      <c r="O793" s="21">
        <v>1.7</v>
      </c>
      <c r="Q793" s="11" t="s">
        <v>4167</v>
      </c>
      <c r="R793" s="11"/>
      <c r="T793" s="21">
        <f>IF(Q793='Menu tendina'!A$5,0,IF(Q793='Menu tendina'!A$4,'5. Telecom euro'!O793/2,IF(Q793='Menu tendina'!A$3,'5. Telecom euro'!O793,IF(Q793='Menu tendina'!A$2,'5. Telecom euro'!N793,0))))</f>
        <v>2.5</v>
      </c>
    </row>
    <row r="794" spans="1:20" x14ac:dyDescent="0.25">
      <c r="A794" s="9" t="s">
        <v>7621</v>
      </c>
      <c r="B794" s="9" t="s">
        <v>4984</v>
      </c>
      <c r="C794" s="11">
        <v>2287</v>
      </c>
      <c r="D794" s="11" t="s">
        <v>5748</v>
      </c>
      <c r="E794" s="11">
        <v>1896</v>
      </c>
      <c r="F794" s="25">
        <v>5</v>
      </c>
      <c r="G794" s="14" t="s">
        <v>3130</v>
      </c>
      <c r="H794" s="161">
        <f t="shared" si="12"/>
        <v>39629</v>
      </c>
      <c r="I794" s="9" t="s">
        <v>3301</v>
      </c>
      <c r="J794" s="9"/>
      <c r="K794" s="9"/>
      <c r="L794" s="11" t="s">
        <v>0</v>
      </c>
      <c r="M794" s="252">
        <v>15</v>
      </c>
      <c r="N794" s="21">
        <v>4</v>
      </c>
      <c r="O794" s="21">
        <v>2.5</v>
      </c>
      <c r="Q794" s="11" t="s">
        <v>4167</v>
      </c>
      <c r="R794" s="11"/>
      <c r="T794" s="21">
        <f>IF(Q794='Menu tendina'!A$5,0,IF(Q794='Menu tendina'!A$4,'5. Telecom euro'!O794/2,IF(Q794='Menu tendina'!A$3,'5. Telecom euro'!O794,IF(Q794='Menu tendina'!A$2,'5. Telecom euro'!N794,0))))</f>
        <v>4</v>
      </c>
    </row>
    <row r="795" spans="1:20" x14ac:dyDescent="0.25">
      <c r="A795" s="9" t="s">
        <v>7621</v>
      </c>
      <c r="B795" s="9" t="s">
        <v>4984</v>
      </c>
      <c r="C795" s="11">
        <v>2288</v>
      </c>
      <c r="D795" s="11" t="s">
        <v>5759</v>
      </c>
      <c r="E795" s="11">
        <v>1975</v>
      </c>
      <c r="F795" s="25">
        <v>5</v>
      </c>
      <c r="G795" s="14" t="s">
        <v>3058</v>
      </c>
      <c r="H795" s="161">
        <f t="shared" si="12"/>
        <v>39447</v>
      </c>
      <c r="I795" s="9" t="s">
        <v>3302</v>
      </c>
      <c r="J795" s="9"/>
      <c r="K795" s="9"/>
      <c r="L795" s="11" t="s">
        <v>0</v>
      </c>
      <c r="M795" s="252">
        <v>15</v>
      </c>
      <c r="N795" s="21">
        <v>4</v>
      </c>
      <c r="O795" s="21">
        <v>2.5</v>
      </c>
      <c r="Q795" s="11" t="s">
        <v>4167</v>
      </c>
      <c r="R795" s="11"/>
      <c r="T795" s="21">
        <f>IF(Q795='Menu tendina'!A$5,0,IF(Q795='Menu tendina'!A$4,'5. Telecom euro'!O795/2,IF(Q795='Menu tendina'!A$3,'5. Telecom euro'!O795,IF(Q795='Menu tendina'!A$2,'5. Telecom euro'!N795,0))))</f>
        <v>4</v>
      </c>
    </row>
    <row r="796" spans="1:20" x14ac:dyDescent="0.25">
      <c r="A796" s="9" t="s">
        <v>7621</v>
      </c>
      <c r="B796" s="9" t="s">
        <v>4984</v>
      </c>
      <c r="C796" s="11">
        <v>2289</v>
      </c>
      <c r="D796" s="11" t="s">
        <v>5704</v>
      </c>
      <c r="E796" s="11">
        <v>1972</v>
      </c>
      <c r="F796" s="25">
        <v>3</v>
      </c>
      <c r="G796" s="14" t="s">
        <v>3275</v>
      </c>
      <c r="H796" s="161">
        <f t="shared" si="12"/>
        <v>39813</v>
      </c>
      <c r="I796" s="9" t="s">
        <v>3303</v>
      </c>
      <c r="J796" s="9"/>
      <c r="K796" s="9"/>
      <c r="L796" s="11" t="s">
        <v>0</v>
      </c>
      <c r="M796" s="252">
        <v>20</v>
      </c>
      <c r="N796" s="21">
        <v>3</v>
      </c>
      <c r="O796" s="21">
        <v>2</v>
      </c>
      <c r="Q796" s="11" t="s">
        <v>4167</v>
      </c>
      <c r="R796" s="11"/>
      <c r="T796" s="21">
        <f>IF(Q796='Menu tendina'!A$5,0,IF(Q796='Menu tendina'!A$4,'5. Telecom euro'!O796/2,IF(Q796='Menu tendina'!A$3,'5. Telecom euro'!O796,IF(Q796='Menu tendina'!A$2,'5. Telecom euro'!N796,0))))</f>
        <v>3</v>
      </c>
    </row>
    <row r="797" spans="1:20" x14ac:dyDescent="0.25">
      <c r="A797" s="9" t="s">
        <v>7621</v>
      </c>
      <c r="B797" s="9" t="s">
        <v>4984</v>
      </c>
      <c r="C797" s="11">
        <v>2290</v>
      </c>
      <c r="D797" s="11" t="s">
        <v>5705</v>
      </c>
      <c r="E797" s="11">
        <v>1973</v>
      </c>
      <c r="F797" s="25">
        <v>3</v>
      </c>
      <c r="G797" s="14" t="s">
        <v>3275</v>
      </c>
      <c r="H797" s="161">
        <f t="shared" si="12"/>
        <v>39813</v>
      </c>
      <c r="I797" s="9" t="s">
        <v>3305</v>
      </c>
      <c r="J797" s="9"/>
      <c r="K797" s="9"/>
      <c r="L797" s="11" t="s">
        <v>0</v>
      </c>
      <c r="M797" s="252">
        <v>20</v>
      </c>
      <c r="N797" s="21">
        <v>3</v>
      </c>
      <c r="O797" s="21">
        <v>2</v>
      </c>
      <c r="Q797" s="11" t="s">
        <v>4167</v>
      </c>
      <c r="R797" s="11"/>
      <c r="T797" s="21">
        <f>IF(Q797='Menu tendina'!A$5,0,IF(Q797='Menu tendina'!A$4,'5. Telecom euro'!O797/2,IF(Q797='Menu tendina'!A$3,'5. Telecom euro'!O797,IF(Q797='Menu tendina'!A$2,'5. Telecom euro'!N797,0))))</f>
        <v>3</v>
      </c>
    </row>
    <row r="798" spans="1:20" x14ac:dyDescent="0.25">
      <c r="A798" s="9" t="s">
        <v>7621</v>
      </c>
      <c r="B798" s="9" t="s">
        <v>4984</v>
      </c>
      <c r="C798" s="11">
        <v>2291</v>
      </c>
      <c r="D798" s="11" t="s">
        <v>5706</v>
      </c>
      <c r="E798" s="11">
        <v>1974</v>
      </c>
      <c r="F798" s="25">
        <v>5</v>
      </c>
      <c r="G798" s="14" t="s">
        <v>3275</v>
      </c>
      <c r="H798" s="161">
        <f t="shared" si="12"/>
        <v>39813</v>
      </c>
      <c r="I798" s="9" t="s">
        <v>3306</v>
      </c>
      <c r="J798" s="9"/>
      <c r="K798" s="9"/>
      <c r="L798" s="11" t="s">
        <v>0</v>
      </c>
      <c r="M798" s="252">
        <v>20</v>
      </c>
      <c r="N798" s="21">
        <v>3</v>
      </c>
      <c r="O798" s="21">
        <v>2</v>
      </c>
      <c r="Q798" s="11" t="s">
        <v>4167</v>
      </c>
      <c r="R798" s="11"/>
      <c r="T798" s="21">
        <f>IF(Q798='Menu tendina'!A$5,0,IF(Q798='Menu tendina'!A$4,'5. Telecom euro'!O798/2,IF(Q798='Menu tendina'!A$3,'5. Telecom euro'!O798,IF(Q798='Menu tendina'!A$2,'5. Telecom euro'!N798,0))))</f>
        <v>3</v>
      </c>
    </row>
    <row r="799" spans="1:20" x14ac:dyDescent="0.25">
      <c r="A799" s="9" t="s">
        <v>7621</v>
      </c>
      <c r="B799" s="9" t="s">
        <v>4984</v>
      </c>
      <c r="C799" s="11">
        <v>2292</v>
      </c>
      <c r="D799" s="11" t="s">
        <v>5770</v>
      </c>
      <c r="E799" s="11">
        <v>1488</v>
      </c>
      <c r="F799" s="25">
        <v>5</v>
      </c>
      <c r="G799" s="14" t="s">
        <v>3130</v>
      </c>
      <c r="H799" s="161">
        <f t="shared" si="12"/>
        <v>39629</v>
      </c>
      <c r="I799" s="9" t="s">
        <v>3307</v>
      </c>
      <c r="J799" s="9"/>
      <c r="K799" s="9"/>
      <c r="L799" s="11" t="s">
        <v>0</v>
      </c>
      <c r="M799" s="252">
        <v>52</v>
      </c>
      <c r="N799" s="21">
        <v>4</v>
      </c>
      <c r="O799" s="21">
        <v>2.5</v>
      </c>
      <c r="Q799" s="11" t="s">
        <v>4167</v>
      </c>
      <c r="R799" s="11"/>
      <c r="T799" s="21">
        <f>IF(Q799='Menu tendina'!A$5,0,IF(Q799='Menu tendina'!A$4,'5. Telecom euro'!O799/2,IF(Q799='Menu tendina'!A$3,'5. Telecom euro'!O799,IF(Q799='Menu tendina'!A$2,'5. Telecom euro'!N799,0))))</f>
        <v>4</v>
      </c>
    </row>
    <row r="800" spans="1:20" x14ac:dyDescent="0.25">
      <c r="A800" s="9" t="s">
        <v>7621</v>
      </c>
      <c r="B800" s="9" t="s">
        <v>4984</v>
      </c>
      <c r="C800" s="11">
        <v>2293</v>
      </c>
      <c r="D800" s="11" t="s">
        <v>5742</v>
      </c>
      <c r="E800" s="11">
        <v>1678</v>
      </c>
      <c r="F800" s="25">
        <v>3</v>
      </c>
      <c r="G800" s="14" t="s">
        <v>3058</v>
      </c>
      <c r="H800" s="161">
        <f t="shared" si="12"/>
        <v>39447</v>
      </c>
      <c r="I800" s="9" t="s">
        <v>3308</v>
      </c>
      <c r="J800" s="9"/>
      <c r="K800" s="9"/>
      <c r="L800" s="11" t="s">
        <v>0</v>
      </c>
      <c r="M800" s="252">
        <v>200</v>
      </c>
      <c r="N800" s="21">
        <v>2.5</v>
      </c>
      <c r="O800" s="21">
        <v>1.8</v>
      </c>
      <c r="Q800" s="11" t="s">
        <v>4167</v>
      </c>
      <c r="R800" s="11"/>
      <c r="T800" s="21">
        <f>IF(Q800='Menu tendina'!A$5,0,IF(Q800='Menu tendina'!A$4,'5. Telecom euro'!O800/2,IF(Q800='Menu tendina'!A$3,'5. Telecom euro'!O800,IF(Q800='Menu tendina'!A$2,'5. Telecom euro'!N800,0))))</f>
        <v>2.5</v>
      </c>
    </row>
    <row r="801" spans="1:20" x14ac:dyDescent="0.25">
      <c r="A801" s="9" t="s">
        <v>7621</v>
      </c>
      <c r="B801" s="9" t="s">
        <v>4984</v>
      </c>
      <c r="C801" s="11">
        <v>2294</v>
      </c>
      <c r="D801" s="11" t="s">
        <v>5741</v>
      </c>
      <c r="E801" s="11">
        <v>1679</v>
      </c>
      <c r="F801" s="25">
        <v>3</v>
      </c>
      <c r="G801" s="14" t="s">
        <v>3058</v>
      </c>
      <c r="H801" s="161">
        <f t="shared" si="12"/>
        <v>39447</v>
      </c>
      <c r="I801" s="9" t="s">
        <v>3310</v>
      </c>
      <c r="J801" s="9"/>
      <c r="K801" s="9"/>
      <c r="L801" s="11" t="s">
        <v>0</v>
      </c>
      <c r="M801" s="252">
        <v>200</v>
      </c>
      <c r="N801" s="21">
        <v>2.5</v>
      </c>
      <c r="O801" s="21">
        <v>1.8</v>
      </c>
      <c r="Q801" s="11" t="s">
        <v>4167</v>
      </c>
      <c r="R801" s="11"/>
      <c r="T801" s="21">
        <f>IF(Q801='Menu tendina'!A$5,0,IF(Q801='Menu tendina'!A$4,'5. Telecom euro'!O801/2,IF(Q801='Menu tendina'!A$3,'5. Telecom euro'!O801,IF(Q801='Menu tendina'!A$2,'5. Telecom euro'!N801,0))))</f>
        <v>2.5</v>
      </c>
    </row>
    <row r="802" spans="1:20" x14ac:dyDescent="0.25">
      <c r="A802" s="9" t="s">
        <v>7621</v>
      </c>
      <c r="B802" s="9" t="s">
        <v>4984</v>
      </c>
      <c r="C802" s="11">
        <v>2295</v>
      </c>
      <c r="D802" s="11" t="s">
        <v>5744</v>
      </c>
      <c r="E802" s="11">
        <v>1680</v>
      </c>
      <c r="F802" s="25">
        <v>3</v>
      </c>
      <c r="G802" s="14" t="s">
        <v>3058</v>
      </c>
      <c r="H802" s="161">
        <f t="shared" si="12"/>
        <v>39447</v>
      </c>
      <c r="I802" s="9" t="s">
        <v>3311</v>
      </c>
      <c r="J802" s="9"/>
      <c r="K802" s="9"/>
      <c r="L802" s="11" t="s">
        <v>0</v>
      </c>
      <c r="M802" s="252">
        <v>200</v>
      </c>
      <c r="N802" s="21">
        <v>2.5</v>
      </c>
      <c r="O802" s="21">
        <v>1.8</v>
      </c>
      <c r="Q802" s="11" t="s">
        <v>4167</v>
      </c>
      <c r="R802" s="11"/>
      <c r="T802" s="21">
        <f>IF(Q802='Menu tendina'!A$5,0,IF(Q802='Menu tendina'!A$4,'5. Telecom euro'!O802/2,IF(Q802='Menu tendina'!A$3,'5. Telecom euro'!O802,IF(Q802='Menu tendina'!A$2,'5. Telecom euro'!N802,0))))</f>
        <v>2.5</v>
      </c>
    </row>
    <row r="803" spans="1:20" x14ac:dyDescent="0.25">
      <c r="A803" s="9" t="s">
        <v>7621</v>
      </c>
      <c r="B803" s="9" t="s">
        <v>4984</v>
      </c>
      <c r="C803" s="11">
        <v>2296</v>
      </c>
      <c r="D803" s="11" t="s">
        <v>5743</v>
      </c>
      <c r="E803" s="11">
        <v>1681</v>
      </c>
      <c r="F803" s="25">
        <v>3</v>
      </c>
      <c r="G803" s="14" t="s">
        <v>3058</v>
      </c>
      <c r="H803" s="161">
        <f t="shared" si="12"/>
        <v>39447</v>
      </c>
      <c r="I803" s="9" t="s">
        <v>3312</v>
      </c>
      <c r="J803" s="9"/>
      <c r="K803" s="9"/>
      <c r="L803" s="11" t="s">
        <v>0</v>
      </c>
      <c r="M803" s="252">
        <v>200</v>
      </c>
      <c r="N803" s="21">
        <v>2.5</v>
      </c>
      <c r="O803" s="21">
        <v>1.8</v>
      </c>
      <c r="Q803" s="11" t="s">
        <v>4167</v>
      </c>
      <c r="R803" s="11"/>
      <c r="T803" s="21">
        <f>IF(Q803='Menu tendina'!A$5,0,IF(Q803='Menu tendina'!A$4,'5. Telecom euro'!O803/2,IF(Q803='Menu tendina'!A$3,'5. Telecom euro'!O803,IF(Q803='Menu tendina'!A$2,'5. Telecom euro'!N803,0))))</f>
        <v>2.5</v>
      </c>
    </row>
    <row r="804" spans="1:20" x14ac:dyDescent="0.25">
      <c r="A804" s="9" t="s">
        <v>7621</v>
      </c>
      <c r="B804" s="9" t="s">
        <v>4984</v>
      </c>
      <c r="C804" s="11">
        <v>2297</v>
      </c>
      <c r="D804" s="11" t="s">
        <v>5784</v>
      </c>
      <c r="E804" s="11">
        <v>1846</v>
      </c>
      <c r="F804" s="25">
        <v>3</v>
      </c>
      <c r="G804" s="14" t="s">
        <v>3058</v>
      </c>
      <c r="H804" s="161">
        <f t="shared" si="12"/>
        <v>39447</v>
      </c>
      <c r="I804" s="9" t="s">
        <v>3313</v>
      </c>
      <c r="J804" s="9"/>
      <c r="K804" s="9"/>
      <c r="L804" s="11" t="s">
        <v>0</v>
      </c>
      <c r="M804" s="252">
        <v>65</v>
      </c>
      <c r="N804" s="21">
        <v>2.5</v>
      </c>
      <c r="O804" s="21">
        <v>1.8</v>
      </c>
      <c r="Q804" s="11" t="s">
        <v>4167</v>
      </c>
      <c r="R804" s="11"/>
      <c r="T804" s="21">
        <f>IF(Q804='Menu tendina'!A$5,0,IF(Q804='Menu tendina'!A$4,'5. Telecom euro'!O804/2,IF(Q804='Menu tendina'!A$3,'5. Telecom euro'!O804,IF(Q804='Menu tendina'!A$2,'5. Telecom euro'!N804,0))))</f>
        <v>2.5</v>
      </c>
    </row>
    <row r="805" spans="1:20" x14ac:dyDescent="0.25">
      <c r="A805" s="9" t="s">
        <v>7621</v>
      </c>
      <c r="B805" s="9" t="s">
        <v>4984</v>
      </c>
      <c r="C805" s="11">
        <v>2298</v>
      </c>
      <c r="D805" s="11" t="s">
        <v>5745</v>
      </c>
      <c r="E805" s="11">
        <v>2202</v>
      </c>
      <c r="F805" s="25">
        <v>3</v>
      </c>
      <c r="G805" s="14" t="s">
        <v>3058</v>
      </c>
      <c r="H805" s="161">
        <f t="shared" si="12"/>
        <v>39447</v>
      </c>
      <c r="I805" s="9" t="s">
        <v>3314</v>
      </c>
      <c r="J805" s="9"/>
      <c r="K805" s="9"/>
      <c r="L805" s="11" t="s">
        <v>0</v>
      </c>
      <c r="M805" s="252">
        <v>200</v>
      </c>
      <c r="N805" s="21">
        <v>2.5</v>
      </c>
      <c r="O805" s="21">
        <v>0.6</v>
      </c>
      <c r="Q805" s="11" t="s">
        <v>4167</v>
      </c>
      <c r="R805" s="11"/>
      <c r="T805" s="21">
        <f>IF(Q805='Menu tendina'!A$5,0,IF(Q805='Menu tendina'!A$4,'5. Telecom euro'!O805/2,IF(Q805='Menu tendina'!A$3,'5. Telecom euro'!O805,IF(Q805='Menu tendina'!A$2,'5. Telecom euro'!N805,0))))</f>
        <v>2.5</v>
      </c>
    </row>
    <row r="806" spans="1:20" x14ac:dyDescent="0.25">
      <c r="A806" s="9" t="s">
        <v>7621</v>
      </c>
      <c r="B806" s="9" t="s">
        <v>4984</v>
      </c>
      <c r="C806" s="11">
        <v>2299</v>
      </c>
      <c r="D806" s="11" t="s">
        <v>5779</v>
      </c>
      <c r="E806" s="11">
        <v>1976</v>
      </c>
      <c r="F806" s="25">
        <v>5</v>
      </c>
      <c r="G806" s="14" t="s">
        <v>3275</v>
      </c>
      <c r="H806" s="161">
        <f t="shared" si="12"/>
        <v>39813</v>
      </c>
      <c r="I806" s="9" t="s">
        <v>3315</v>
      </c>
      <c r="J806" s="9"/>
      <c r="K806" s="9"/>
      <c r="L806" s="11" t="s">
        <v>0</v>
      </c>
      <c r="M806" s="252">
        <v>20</v>
      </c>
      <c r="N806" s="21">
        <v>4</v>
      </c>
      <c r="O806" s="21">
        <v>2.5</v>
      </c>
      <c r="Q806" s="11" t="s">
        <v>4167</v>
      </c>
      <c r="R806" s="11"/>
      <c r="T806" s="21">
        <f>IF(Q806='Menu tendina'!A$5,0,IF(Q806='Menu tendina'!A$4,'5. Telecom euro'!O806/2,IF(Q806='Menu tendina'!A$3,'5. Telecom euro'!O806,IF(Q806='Menu tendina'!A$2,'5. Telecom euro'!N806,0))))</f>
        <v>4</v>
      </c>
    </row>
    <row r="807" spans="1:20" x14ac:dyDescent="0.25">
      <c r="A807" s="9" t="s">
        <v>7621</v>
      </c>
      <c r="B807" s="9" t="s">
        <v>4984</v>
      </c>
      <c r="C807" s="11">
        <v>2300</v>
      </c>
      <c r="D807" s="11" t="s">
        <v>5740</v>
      </c>
      <c r="E807" s="11">
        <v>1772</v>
      </c>
      <c r="F807" s="25">
        <v>3</v>
      </c>
      <c r="G807" s="14" t="s">
        <v>3275</v>
      </c>
      <c r="H807" s="161">
        <f t="shared" si="12"/>
        <v>39813</v>
      </c>
      <c r="I807" s="9" t="s">
        <v>3316</v>
      </c>
      <c r="J807" s="9"/>
      <c r="K807" s="9"/>
      <c r="L807" s="11" t="s">
        <v>0</v>
      </c>
      <c r="M807" s="252">
        <v>20</v>
      </c>
      <c r="N807" s="21">
        <v>3</v>
      </c>
      <c r="O807" s="21">
        <v>2</v>
      </c>
      <c r="Q807" s="11" t="s">
        <v>4167</v>
      </c>
      <c r="R807" s="11"/>
      <c r="T807" s="21">
        <f>IF(Q807='Menu tendina'!A$5,0,IF(Q807='Menu tendina'!A$4,'5. Telecom euro'!O807/2,IF(Q807='Menu tendina'!A$3,'5. Telecom euro'!O807,IF(Q807='Menu tendina'!A$2,'5. Telecom euro'!N807,0))))</f>
        <v>3</v>
      </c>
    </row>
    <row r="808" spans="1:20" x14ac:dyDescent="0.25">
      <c r="A808" s="9" t="s">
        <v>7621</v>
      </c>
      <c r="B808" s="9" t="s">
        <v>4984</v>
      </c>
      <c r="C808" s="11">
        <v>2301</v>
      </c>
      <c r="D808" s="11" t="s">
        <v>5760</v>
      </c>
      <c r="E808" s="11">
        <v>1977</v>
      </c>
      <c r="F808" s="25">
        <v>3</v>
      </c>
      <c r="G808" s="14" t="s">
        <v>3275</v>
      </c>
      <c r="H808" s="161">
        <f t="shared" si="12"/>
        <v>39813</v>
      </c>
      <c r="I808" s="9" t="s">
        <v>3317</v>
      </c>
      <c r="J808" s="9"/>
      <c r="K808" s="9"/>
      <c r="L808" s="11" t="s">
        <v>0</v>
      </c>
      <c r="M808" s="252">
        <v>20</v>
      </c>
      <c r="N808" s="21">
        <v>4.5</v>
      </c>
      <c r="O808" s="21">
        <v>3</v>
      </c>
      <c r="Q808" s="11" t="s">
        <v>4167</v>
      </c>
      <c r="R808" s="11"/>
      <c r="T808" s="21">
        <f>IF(Q808='Menu tendina'!A$5,0,IF(Q808='Menu tendina'!A$4,'5. Telecom euro'!O808/2,IF(Q808='Menu tendina'!A$3,'5. Telecom euro'!O808,IF(Q808='Menu tendina'!A$2,'5. Telecom euro'!N808,0))))</f>
        <v>4.5</v>
      </c>
    </row>
    <row r="809" spans="1:20" x14ac:dyDescent="0.25">
      <c r="A809" s="9" t="s">
        <v>7621</v>
      </c>
      <c r="B809" s="9" t="s">
        <v>4984</v>
      </c>
      <c r="C809" s="11">
        <v>2302</v>
      </c>
      <c r="D809" s="11" t="s">
        <v>5746</v>
      </c>
      <c r="E809" s="11">
        <v>1897</v>
      </c>
      <c r="F809" s="25">
        <v>3</v>
      </c>
      <c r="G809" s="14" t="s">
        <v>3130</v>
      </c>
      <c r="H809" s="161">
        <f t="shared" si="12"/>
        <v>39629</v>
      </c>
      <c r="I809" s="9" t="s">
        <v>3318</v>
      </c>
      <c r="J809" s="9"/>
      <c r="K809" s="9"/>
      <c r="L809" s="11" t="s">
        <v>0</v>
      </c>
      <c r="M809" s="252">
        <v>20</v>
      </c>
      <c r="N809" s="21">
        <v>5</v>
      </c>
      <c r="O809" s="21">
        <v>3</v>
      </c>
      <c r="Q809" s="11" t="s">
        <v>4167</v>
      </c>
      <c r="R809" s="11"/>
      <c r="T809" s="21">
        <f>IF(Q809='Menu tendina'!A$5,0,IF(Q809='Menu tendina'!A$4,'5. Telecom euro'!O809/2,IF(Q809='Menu tendina'!A$3,'5. Telecom euro'!O809,IF(Q809='Menu tendina'!A$2,'5. Telecom euro'!N809,0))))</f>
        <v>5</v>
      </c>
    </row>
    <row r="810" spans="1:20" x14ac:dyDescent="0.25">
      <c r="A810" s="9" t="s">
        <v>7621</v>
      </c>
      <c r="B810" s="9" t="s">
        <v>4984</v>
      </c>
      <c r="C810" s="11">
        <v>2303</v>
      </c>
      <c r="D810" s="11" t="s">
        <v>5771</v>
      </c>
      <c r="E810" s="11">
        <v>1898</v>
      </c>
      <c r="F810" s="25">
        <v>5</v>
      </c>
      <c r="G810" s="14" t="s">
        <v>3130</v>
      </c>
      <c r="H810" s="161">
        <f t="shared" si="12"/>
        <v>39629</v>
      </c>
      <c r="I810" s="9" t="s">
        <v>3319</v>
      </c>
      <c r="J810" s="9"/>
      <c r="K810" s="9"/>
      <c r="L810" s="11" t="s">
        <v>0</v>
      </c>
      <c r="M810" s="252">
        <v>25</v>
      </c>
      <c r="N810" s="21">
        <v>4.5</v>
      </c>
      <c r="O810" s="21">
        <v>3</v>
      </c>
      <c r="Q810" s="11" t="s">
        <v>4167</v>
      </c>
      <c r="R810" s="11"/>
      <c r="T810" s="21">
        <f>IF(Q810='Menu tendina'!A$5,0,IF(Q810='Menu tendina'!A$4,'5. Telecom euro'!O810/2,IF(Q810='Menu tendina'!A$3,'5. Telecom euro'!O810,IF(Q810='Menu tendina'!A$2,'5. Telecom euro'!N810,0))))</f>
        <v>4.5</v>
      </c>
    </row>
    <row r="811" spans="1:20" x14ac:dyDescent="0.25">
      <c r="A811" s="9" t="s">
        <v>7621</v>
      </c>
      <c r="B811" s="9" t="s">
        <v>4984</v>
      </c>
      <c r="C811" s="11">
        <v>2304</v>
      </c>
      <c r="D811" s="11" t="s">
        <v>5755</v>
      </c>
      <c r="E811" s="11">
        <v>1913</v>
      </c>
      <c r="F811" s="25">
        <v>3</v>
      </c>
      <c r="G811" s="14" t="s">
        <v>3275</v>
      </c>
      <c r="H811" s="161">
        <f t="shared" si="12"/>
        <v>39813</v>
      </c>
      <c r="I811" s="9" t="s">
        <v>3320</v>
      </c>
      <c r="J811" s="9"/>
      <c r="K811" s="9"/>
      <c r="L811" s="11" t="s">
        <v>0</v>
      </c>
      <c r="M811" s="252">
        <v>20</v>
      </c>
      <c r="N811" s="21">
        <v>3</v>
      </c>
      <c r="O811" s="21">
        <v>1.9</v>
      </c>
      <c r="Q811" s="11" t="s">
        <v>4167</v>
      </c>
      <c r="R811" s="11"/>
      <c r="T811" s="21">
        <f>IF(Q811='Menu tendina'!A$5,0,IF(Q811='Menu tendina'!A$4,'5. Telecom euro'!O811/2,IF(Q811='Menu tendina'!A$3,'5. Telecom euro'!O811,IF(Q811='Menu tendina'!A$2,'5. Telecom euro'!N811,0))))</f>
        <v>3</v>
      </c>
    </row>
    <row r="812" spans="1:20" x14ac:dyDescent="0.25">
      <c r="A812" s="9" t="s">
        <v>7621</v>
      </c>
      <c r="B812" s="9" t="s">
        <v>4984</v>
      </c>
      <c r="C812" s="11">
        <v>2305</v>
      </c>
      <c r="D812" s="11" t="s">
        <v>5756</v>
      </c>
      <c r="E812" s="11">
        <v>1914</v>
      </c>
      <c r="F812" s="25">
        <v>5</v>
      </c>
      <c r="G812" s="14" t="s">
        <v>3275</v>
      </c>
      <c r="H812" s="161">
        <f t="shared" si="12"/>
        <v>39813</v>
      </c>
      <c r="I812" s="9" t="s">
        <v>3321</v>
      </c>
      <c r="J812" s="9"/>
      <c r="K812" s="9"/>
      <c r="L812" s="11" t="s">
        <v>0</v>
      </c>
      <c r="M812" s="252">
        <v>20</v>
      </c>
      <c r="N812" s="21">
        <v>3</v>
      </c>
      <c r="O812" s="21">
        <v>1.9</v>
      </c>
      <c r="Q812" s="11" t="s">
        <v>4167</v>
      </c>
      <c r="R812" s="11"/>
      <c r="T812" s="21">
        <f>IF(Q812='Menu tendina'!A$5,0,IF(Q812='Menu tendina'!A$4,'5. Telecom euro'!O812/2,IF(Q812='Menu tendina'!A$3,'5. Telecom euro'!O812,IF(Q812='Menu tendina'!A$2,'5. Telecom euro'!N812,0))))</f>
        <v>3</v>
      </c>
    </row>
    <row r="813" spans="1:20" x14ac:dyDescent="0.25">
      <c r="A813" s="9" t="s">
        <v>7621</v>
      </c>
      <c r="B813" s="9" t="s">
        <v>4984</v>
      </c>
      <c r="C813" s="11">
        <v>2306</v>
      </c>
      <c r="D813" s="11" t="s">
        <v>5764</v>
      </c>
      <c r="E813" s="11">
        <v>1935</v>
      </c>
      <c r="F813" s="25">
        <v>3</v>
      </c>
      <c r="G813" s="14" t="s">
        <v>3275</v>
      </c>
      <c r="H813" s="161">
        <f t="shared" si="12"/>
        <v>39813</v>
      </c>
      <c r="I813" s="9" t="s">
        <v>3322</v>
      </c>
      <c r="J813" s="9"/>
      <c r="K813" s="9"/>
      <c r="L813" s="11" t="s">
        <v>0</v>
      </c>
      <c r="M813" s="252">
        <v>52</v>
      </c>
      <c r="N813" s="21">
        <v>2.5</v>
      </c>
      <c r="O813" s="21">
        <v>1.8</v>
      </c>
      <c r="Q813" s="11" t="s">
        <v>4167</v>
      </c>
      <c r="R813" s="11"/>
      <c r="T813" s="21">
        <f>IF(Q813='Menu tendina'!A$5,0,IF(Q813='Menu tendina'!A$4,'5. Telecom euro'!O813/2,IF(Q813='Menu tendina'!A$3,'5. Telecom euro'!O813,IF(Q813='Menu tendina'!A$2,'5. Telecom euro'!N813,0))))</f>
        <v>2.5</v>
      </c>
    </row>
    <row r="814" spans="1:20" x14ac:dyDescent="0.25">
      <c r="A814" s="9" t="s">
        <v>7621</v>
      </c>
      <c r="B814" s="9" t="s">
        <v>4984</v>
      </c>
      <c r="C814" s="11">
        <v>2307</v>
      </c>
      <c r="D814" s="11" t="s">
        <v>5766</v>
      </c>
      <c r="E814" s="11">
        <v>1936</v>
      </c>
      <c r="F814" s="25">
        <v>5</v>
      </c>
      <c r="G814" s="14" t="s">
        <v>3275</v>
      </c>
      <c r="H814" s="161">
        <f t="shared" si="12"/>
        <v>39813</v>
      </c>
      <c r="I814" s="9" t="s">
        <v>3323</v>
      </c>
      <c r="J814" s="9"/>
      <c r="K814" s="9"/>
      <c r="L814" s="11" t="s">
        <v>0</v>
      </c>
      <c r="M814" s="252">
        <v>52</v>
      </c>
      <c r="N814" s="21">
        <v>4</v>
      </c>
      <c r="O814" s="21">
        <v>2.5</v>
      </c>
      <c r="Q814" s="11" t="s">
        <v>4167</v>
      </c>
      <c r="R814" s="11"/>
      <c r="T814" s="21">
        <f>IF(Q814='Menu tendina'!A$5,0,IF(Q814='Menu tendina'!A$4,'5. Telecom euro'!O814/2,IF(Q814='Menu tendina'!A$3,'5. Telecom euro'!O814,IF(Q814='Menu tendina'!A$2,'5. Telecom euro'!N814,0))))</f>
        <v>4</v>
      </c>
    </row>
    <row r="815" spans="1:20" x14ac:dyDescent="0.25">
      <c r="A815" s="9" t="s">
        <v>7621</v>
      </c>
      <c r="B815" s="9" t="s">
        <v>4984</v>
      </c>
      <c r="C815" s="11">
        <v>2308</v>
      </c>
      <c r="D815" s="11" t="s">
        <v>5765</v>
      </c>
      <c r="E815" s="11">
        <v>1937</v>
      </c>
      <c r="F815" s="25">
        <v>5</v>
      </c>
      <c r="G815" s="14" t="s">
        <v>3275</v>
      </c>
      <c r="H815" s="161">
        <f t="shared" si="12"/>
        <v>39813</v>
      </c>
      <c r="I815" s="9" t="s">
        <v>3324</v>
      </c>
      <c r="J815" s="9"/>
      <c r="K815" s="9"/>
      <c r="L815" s="11" t="s">
        <v>0</v>
      </c>
      <c r="M815" s="252">
        <v>52</v>
      </c>
      <c r="N815" s="21">
        <v>4</v>
      </c>
      <c r="O815" s="21">
        <v>2.5</v>
      </c>
      <c r="Q815" s="11" t="s">
        <v>4167</v>
      </c>
      <c r="R815" s="11"/>
      <c r="T815" s="21">
        <f>IF(Q815='Menu tendina'!A$5,0,IF(Q815='Menu tendina'!A$4,'5. Telecom euro'!O815/2,IF(Q815='Menu tendina'!A$3,'5. Telecom euro'!O815,IF(Q815='Menu tendina'!A$2,'5. Telecom euro'!N815,0))))</f>
        <v>4</v>
      </c>
    </row>
    <row r="816" spans="1:20" x14ac:dyDescent="0.25">
      <c r="A816" s="9" t="s">
        <v>7621</v>
      </c>
      <c r="B816" s="9" t="s">
        <v>4984</v>
      </c>
      <c r="C816" s="11">
        <v>2309</v>
      </c>
      <c r="D816" s="11" t="s">
        <v>5767</v>
      </c>
      <c r="E816" s="11">
        <v>1938</v>
      </c>
      <c r="F816" s="25">
        <v>3</v>
      </c>
      <c r="G816" s="14" t="s">
        <v>3275</v>
      </c>
      <c r="H816" s="161">
        <f t="shared" si="12"/>
        <v>39813</v>
      </c>
      <c r="I816" s="9" t="s">
        <v>3325</v>
      </c>
      <c r="J816" s="9"/>
      <c r="K816" s="9"/>
      <c r="L816" s="11" t="s">
        <v>0</v>
      </c>
      <c r="M816" s="252">
        <v>52</v>
      </c>
      <c r="N816" s="21">
        <v>2.5</v>
      </c>
      <c r="O816" s="21">
        <v>1.8</v>
      </c>
      <c r="Q816" s="11" t="s">
        <v>4167</v>
      </c>
      <c r="R816" s="11"/>
      <c r="T816" s="21">
        <f>IF(Q816='Menu tendina'!A$5,0,IF(Q816='Menu tendina'!A$4,'5. Telecom euro'!O816/2,IF(Q816='Menu tendina'!A$3,'5. Telecom euro'!O816,IF(Q816='Menu tendina'!A$2,'5. Telecom euro'!N816,0))))</f>
        <v>2.5</v>
      </c>
    </row>
    <row r="817" spans="1:20" x14ac:dyDescent="0.25">
      <c r="A817" s="9" t="s">
        <v>7621</v>
      </c>
      <c r="B817" s="9" t="s">
        <v>4984</v>
      </c>
      <c r="C817" s="11">
        <v>2310</v>
      </c>
      <c r="D817" s="11" t="s">
        <v>5769</v>
      </c>
      <c r="E817" s="11">
        <v>1939</v>
      </c>
      <c r="F817" s="25">
        <v>5</v>
      </c>
      <c r="G817" s="14" t="s">
        <v>3275</v>
      </c>
      <c r="H817" s="161">
        <f t="shared" si="12"/>
        <v>39813</v>
      </c>
      <c r="I817" s="9" t="s">
        <v>3326</v>
      </c>
      <c r="J817" s="9"/>
      <c r="K817" s="9"/>
      <c r="L817" s="11" t="s">
        <v>0</v>
      </c>
      <c r="M817" s="252">
        <v>52</v>
      </c>
      <c r="N817" s="21">
        <v>4</v>
      </c>
      <c r="O817" s="21">
        <v>2.5</v>
      </c>
      <c r="Q817" s="11" t="s">
        <v>4167</v>
      </c>
      <c r="R817" s="11"/>
      <c r="T817" s="21">
        <f>IF(Q817='Menu tendina'!A$5,0,IF(Q817='Menu tendina'!A$4,'5. Telecom euro'!O817/2,IF(Q817='Menu tendina'!A$3,'5. Telecom euro'!O817,IF(Q817='Menu tendina'!A$2,'5. Telecom euro'!N817,0))))</f>
        <v>4</v>
      </c>
    </row>
    <row r="818" spans="1:20" x14ac:dyDescent="0.25">
      <c r="A818" s="9" t="s">
        <v>7621</v>
      </c>
      <c r="B818" s="9" t="s">
        <v>4984</v>
      </c>
      <c r="C818" s="11">
        <v>2311</v>
      </c>
      <c r="D818" s="11" t="s">
        <v>5768</v>
      </c>
      <c r="E818" s="11">
        <v>1940</v>
      </c>
      <c r="F818" s="25">
        <v>5</v>
      </c>
      <c r="G818" s="14" t="s">
        <v>3275</v>
      </c>
      <c r="H818" s="161">
        <f t="shared" si="12"/>
        <v>39813</v>
      </c>
      <c r="I818" s="9" t="s">
        <v>3327</v>
      </c>
      <c r="J818" s="9"/>
      <c r="K818" s="9"/>
      <c r="L818" s="11" t="s">
        <v>0</v>
      </c>
      <c r="M818" s="252">
        <v>52</v>
      </c>
      <c r="N818" s="21">
        <v>4</v>
      </c>
      <c r="O818" s="21">
        <v>2.5</v>
      </c>
      <c r="Q818" s="11" t="s">
        <v>4167</v>
      </c>
      <c r="R818" s="11"/>
      <c r="T818" s="21">
        <f>IF(Q818='Menu tendina'!A$5,0,IF(Q818='Menu tendina'!A$4,'5. Telecom euro'!O818/2,IF(Q818='Menu tendina'!A$3,'5. Telecom euro'!O818,IF(Q818='Menu tendina'!A$2,'5. Telecom euro'!N818,0))))</f>
        <v>4</v>
      </c>
    </row>
    <row r="819" spans="1:20" x14ac:dyDescent="0.25">
      <c r="A819" s="9" t="s">
        <v>7621</v>
      </c>
      <c r="B819" s="9" t="s">
        <v>4984</v>
      </c>
      <c r="C819" s="11">
        <v>2312</v>
      </c>
      <c r="D819" s="11" t="s">
        <v>5747</v>
      </c>
      <c r="E819" s="11">
        <v>1899</v>
      </c>
      <c r="F819" s="25">
        <v>5</v>
      </c>
      <c r="G819" s="14" t="s">
        <v>3130</v>
      </c>
      <c r="H819" s="161">
        <f t="shared" si="12"/>
        <v>39629</v>
      </c>
      <c r="I819" s="9" t="s">
        <v>3328</v>
      </c>
      <c r="J819" s="9"/>
      <c r="K819" s="9"/>
      <c r="L819" s="11" t="s">
        <v>0</v>
      </c>
      <c r="M819" s="252">
        <v>42</v>
      </c>
      <c r="N819" s="21">
        <v>4</v>
      </c>
      <c r="O819" s="21">
        <v>2.5</v>
      </c>
      <c r="Q819" s="11" t="s">
        <v>4167</v>
      </c>
      <c r="R819" s="11"/>
      <c r="T819" s="21">
        <f>IF(Q819='Menu tendina'!A$5,0,IF(Q819='Menu tendina'!A$4,'5. Telecom euro'!O819/2,IF(Q819='Menu tendina'!A$3,'5. Telecom euro'!O819,IF(Q819='Menu tendina'!A$2,'5. Telecom euro'!N819,0))))</f>
        <v>4</v>
      </c>
    </row>
    <row r="820" spans="1:20" x14ac:dyDescent="0.25">
      <c r="A820" s="9" t="s">
        <v>7621</v>
      </c>
      <c r="B820" s="9" t="s">
        <v>4984</v>
      </c>
      <c r="C820" s="11">
        <v>2313</v>
      </c>
      <c r="D820" s="11" t="s">
        <v>5805</v>
      </c>
      <c r="E820" s="11">
        <v>1978</v>
      </c>
      <c r="F820" s="25">
        <v>5</v>
      </c>
      <c r="G820" s="14" t="s">
        <v>3275</v>
      </c>
      <c r="H820" s="161">
        <f t="shared" si="12"/>
        <v>39813</v>
      </c>
      <c r="I820" s="9" t="s">
        <v>3329</v>
      </c>
      <c r="J820" s="9"/>
      <c r="K820" s="9"/>
      <c r="L820" s="11" t="s">
        <v>0</v>
      </c>
      <c r="M820" s="252">
        <v>60</v>
      </c>
      <c r="N820" s="21">
        <v>3.5</v>
      </c>
      <c r="O820" s="21">
        <v>2.2999999999999998</v>
      </c>
      <c r="Q820" s="11" t="s">
        <v>4167</v>
      </c>
      <c r="R820" s="11"/>
      <c r="T820" s="21">
        <f>IF(Q820='Menu tendina'!A$5,0,IF(Q820='Menu tendina'!A$4,'5. Telecom euro'!O820/2,IF(Q820='Menu tendina'!A$3,'5. Telecom euro'!O820,IF(Q820='Menu tendina'!A$2,'5. Telecom euro'!N820,0))))</f>
        <v>3.5</v>
      </c>
    </row>
    <row r="821" spans="1:20" x14ac:dyDescent="0.25">
      <c r="A821" s="9" t="s">
        <v>7621</v>
      </c>
      <c r="B821" s="9" t="s">
        <v>4984</v>
      </c>
      <c r="C821" s="11">
        <v>2314</v>
      </c>
      <c r="D821" s="11" t="s">
        <v>5792</v>
      </c>
      <c r="E821" s="11">
        <v>1797</v>
      </c>
      <c r="F821" s="25">
        <v>5</v>
      </c>
      <c r="G821" s="14" t="s">
        <v>3275</v>
      </c>
      <c r="H821" s="161">
        <f t="shared" si="12"/>
        <v>39813</v>
      </c>
      <c r="I821" s="9" t="s">
        <v>3330</v>
      </c>
      <c r="J821" s="9"/>
      <c r="K821" s="9"/>
      <c r="L821" s="11" t="s">
        <v>0</v>
      </c>
      <c r="M821" s="252">
        <v>20</v>
      </c>
      <c r="N821" s="21">
        <v>15</v>
      </c>
      <c r="O821" s="21">
        <v>6</v>
      </c>
      <c r="Q821" s="11" t="s">
        <v>4167</v>
      </c>
      <c r="R821" s="11"/>
      <c r="T821" s="21">
        <f>IF(Q821='Menu tendina'!A$5,0,IF(Q821='Menu tendina'!A$4,'5. Telecom euro'!O821/2,IF(Q821='Menu tendina'!A$3,'5. Telecom euro'!O821,IF(Q821='Menu tendina'!A$2,'5. Telecom euro'!N821,0))))</f>
        <v>15</v>
      </c>
    </row>
    <row r="822" spans="1:20" x14ac:dyDescent="0.25">
      <c r="A822" s="9" t="s">
        <v>7621</v>
      </c>
      <c r="B822" s="9" t="s">
        <v>4984</v>
      </c>
      <c r="C822" s="11">
        <v>2315</v>
      </c>
      <c r="D822" s="11" t="s">
        <v>5780</v>
      </c>
      <c r="E822" s="11">
        <v>1979</v>
      </c>
      <c r="F822" s="25">
        <v>3</v>
      </c>
      <c r="G822" s="14" t="s">
        <v>3275</v>
      </c>
      <c r="H822" s="161">
        <f t="shared" si="12"/>
        <v>39813</v>
      </c>
      <c r="I822" s="9" t="s">
        <v>3331</v>
      </c>
      <c r="J822" s="9"/>
      <c r="K822" s="9"/>
      <c r="L822" s="11" t="s">
        <v>0</v>
      </c>
      <c r="M822" s="252">
        <v>20</v>
      </c>
      <c r="N822" s="21">
        <v>5.5</v>
      </c>
      <c r="O822" s="21">
        <v>3</v>
      </c>
      <c r="Q822" s="11" t="s">
        <v>4167</v>
      </c>
      <c r="R822" s="11"/>
      <c r="T822" s="21">
        <f>IF(Q822='Menu tendina'!A$5,0,IF(Q822='Menu tendina'!A$4,'5. Telecom euro'!O822/2,IF(Q822='Menu tendina'!A$3,'5. Telecom euro'!O822,IF(Q822='Menu tendina'!A$2,'5. Telecom euro'!N822,0))))</f>
        <v>5.5</v>
      </c>
    </row>
    <row r="823" spans="1:20" x14ac:dyDescent="0.25">
      <c r="A823" s="9" t="s">
        <v>7621</v>
      </c>
      <c r="B823" s="9" t="s">
        <v>4984</v>
      </c>
      <c r="C823" s="11">
        <v>2316</v>
      </c>
      <c r="D823" s="11" t="s">
        <v>5785</v>
      </c>
      <c r="E823" s="11">
        <v>1980</v>
      </c>
      <c r="F823" s="25">
        <v>5</v>
      </c>
      <c r="G823" s="14" t="s">
        <v>3275</v>
      </c>
      <c r="H823" s="161">
        <f t="shared" si="12"/>
        <v>39813</v>
      </c>
      <c r="I823" s="9" t="s">
        <v>3332</v>
      </c>
      <c r="J823" s="9"/>
      <c r="K823" s="9"/>
      <c r="L823" s="11" t="s">
        <v>0</v>
      </c>
      <c r="M823" s="252">
        <v>20</v>
      </c>
      <c r="N823" s="21">
        <v>35</v>
      </c>
      <c r="O823" s="21">
        <v>20</v>
      </c>
      <c r="Q823" s="11" t="s">
        <v>4167</v>
      </c>
      <c r="R823" s="11"/>
      <c r="T823" s="21">
        <f>IF(Q823='Menu tendina'!A$5,0,IF(Q823='Menu tendina'!A$4,'5. Telecom euro'!O823/2,IF(Q823='Menu tendina'!A$3,'5. Telecom euro'!O823,IF(Q823='Menu tendina'!A$2,'5. Telecom euro'!N823,0))))</f>
        <v>35</v>
      </c>
    </row>
    <row r="824" spans="1:20" x14ac:dyDescent="0.25">
      <c r="A824" s="9" t="s">
        <v>7621</v>
      </c>
      <c r="B824" s="9" t="s">
        <v>4984</v>
      </c>
      <c r="C824" s="11">
        <v>2317</v>
      </c>
      <c r="D824" s="11" t="s">
        <v>5804</v>
      </c>
      <c r="E824" s="11">
        <v>1900</v>
      </c>
      <c r="F824" s="25">
        <v>3</v>
      </c>
      <c r="G824" s="14" t="s">
        <v>3130</v>
      </c>
      <c r="H824" s="161">
        <f t="shared" si="12"/>
        <v>39629</v>
      </c>
      <c r="I824" s="9" t="s">
        <v>3333</v>
      </c>
      <c r="J824" s="9"/>
      <c r="K824" s="9"/>
      <c r="L824" s="11" t="s">
        <v>0</v>
      </c>
      <c r="M824" s="252">
        <v>15</v>
      </c>
      <c r="N824" s="21">
        <v>3</v>
      </c>
      <c r="O824" s="21">
        <v>2</v>
      </c>
      <c r="Q824" s="11" t="s">
        <v>4167</v>
      </c>
      <c r="R824" s="11"/>
      <c r="T824" s="21">
        <f>IF(Q824='Menu tendina'!A$5,0,IF(Q824='Menu tendina'!A$4,'5. Telecom euro'!O824/2,IF(Q824='Menu tendina'!A$3,'5. Telecom euro'!O824,IF(Q824='Menu tendina'!A$2,'5. Telecom euro'!N824,0))))</f>
        <v>3</v>
      </c>
    </row>
    <row r="825" spans="1:20" x14ac:dyDescent="0.25">
      <c r="A825" s="9" t="s">
        <v>7621</v>
      </c>
      <c r="B825" s="9" t="s">
        <v>4984</v>
      </c>
      <c r="C825" s="11">
        <v>2318</v>
      </c>
      <c r="D825" s="11" t="s">
        <v>5781</v>
      </c>
      <c r="E825" s="11">
        <v>1981</v>
      </c>
      <c r="F825" s="25">
        <v>5</v>
      </c>
      <c r="G825" s="14" t="s">
        <v>3275</v>
      </c>
      <c r="H825" s="161">
        <f t="shared" si="12"/>
        <v>39813</v>
      </c>
      <c r="I825" s="9" t="s">
        <v>3335</v>
      </c>
      <c r="J825" s="9"/>
      <c r="K825" s="9"/>
      <c r="L825" s="11" t="s">
        <v>0</v>
      </c>
      <c r="M825" s="252">
        <v>300</v>
      </c>
      <c r="N825" s="21">
        <v>2</v>
      </c>
      <c r="O825" s="21">
        <v>0.6</v>
      </c>
      <c r="Q825" s="11" t="s">
        <v>4167</v>
      </c>
      <c r="R825" s="11"/>
      <c r="T825" s="21">
        <f>IF(Q825='Menu tendina'!A$5,0,IF(Q825='Menu tendina'!A$4,'5. Telecom euro'!O825/2,IF(Q825='Menu tendina'!A$3,'5. Telecom euro'!O825,IF(Q825='Menu tendina'!A$2,'5. Telecom euro'!N825,0))))</f>
        <v>2</v>
      </c>
    </row>
    <row r="826" spans="1:20" x14ac:dyDescent="0.25">
      <c r="A826" s="9" t="s">
        <v>7621</v>
      </c>
      <c r="B826" s="9" t="s">
        <v>4984</v>
      </c>
      <c r="C826" s="11">
        <v>2319</v>
      </c>
      <c r="D826" s="11" t="s">
        <v>5807</v>
      </c>
      <c r="E826" s="11">
        <v>1982</v>
      </c>
      <c r="F826" s="25">
        <v>3</v>
      </c>
      <c r="G826" s="14" t="s">
        <v>3275</v>
      </c>
      <c r="H826" s="161">
        <f t="shared" si="12"/>
        <v>39813</v>
      </c>
      <c r="I826" s="9" t="s">
        <v>3336</v>
      </c>
      <c r="J826" s="9"/>
      <c r="K826" s="9"/>
      <c r="L826" s="11" t="s">
        <v>0</v>
      </c>
      <c r="M826" s="252">
        <v>32</v>
      </c>
      <c r="N826" s="21">
        <v>3</v>
      </c>
      <c r="O826" s="21">
        <v>2</v>
      </c>
      <c r="Q826" s="11" t="s">
        <v>4167</v>
      </c>
      <c r="R826" s="11"/>
      <c r="T826" s="21">
        <f>IF(Q826='Menu tendina'!A$5,0,IF(Q826='Menu tendina'!A$4,'5. Telecom euro'!O826/2,IF(Q826='Menu tendina'!A$3,'5. Telecom euro'!O826,IF(Q826='Menu tendina'!A$2,'5. Telecom euro'!N826,0))))</f>
        <v>3</v>
      </c>
    </row>
    <row r="827" spans="1:20" x14ac:dyDescent="0.25">
      <c r="A827" s="9" t="s">
        <v>7621</v>
      </c>
      <c r="B827" s="9" t="s">
        <v>4984</v>
      </c>
      <c r="C827" s="11">
        <v>2320</v>
      </c>
      <c r="D827" s="11" t="s">
        <v>5802</v>
      </c>
      <c r="E827" s="11">
        <v>1901</v>
      </c>
      <c r="F827" s="25">
        <v>3</v>
      </c>
      <c r="G827" s="14" t="s">
        <v>3130</v>
      </c>
      <c r="H827" s="161">
        <f t="shared" si="12"/>
        <v>39629</v>
      </c>
      <c r="I827" s="9" t="s">
        <v>3337</v>
      </c>
      <c r="J827" s="9"/>
      <c r="K827" s="9"/>
      <c r="L827" s="11" t="s">
        <v>0</v>
      </c>
      <c r="M827" s="252">
        <v>32</v>
      </c>
      <c r="N827" s="21">
        <v>4</v>
      </c>
      <c r="O827" s="21">
        <v>2.5</v>
      </c>
      <c r="Q827" s="11" t="s">
        <v>4167</v>
      </c>
      <c r="R827" s="11"/>
      <c r="T827" s="21">
        <f>IF(Q827='Menu tendina'!A$5,0,IF(Q827='Menu tendina'!A$4,'5. Telecom euro'!O827/2,IF(Q827='Menu tendina'!A$3,'5. Telecom euro'!O827,IF(Q827='Menu tendina'!A$2,'5. Telecom euro'!N827,0))))</f>
        <v>4</v>
      </c>
    </row>
    <row r="828" spans="1:20" x14ac:dyDescent="0.25">
      <c r="A828" s="9" t="s">
        <v>7621</v>
      </c>
      <c r="B828" s="9" t="s">
        <v>4984</v>
      </c>
      <c r="C828" s="11">
        <v>2321</v>
      </c>
      <c r="D828" s="11" t="s">
        <v>5803</v>
      </c>
      <c r="E828" s="11">
        <v>1902</v>
      </c>
      <c r="F828" s="25">
        <v>3</v>
      </c>
      <c r="G828" s="14" t="s">
        <v>3130</v>
      </c>
      <c r="H828" s="161">
        <f t="shared" si="12"/>
        <v>39629</v>
      </c>
      <c r="I828" s="9" t="s">
        <v>3339</v>
      </c>
      <c r="J828" s="9"/>
      <c r="K828" s="9"/>
      <c r="L828" s="11" t="s">
        <v>0</v>
      </c>
      <c r="M828" s="252">
        <v>32</v>
      </c>
      <c r="N828" s="21">
        <v>4</v>
      </c>
      <c r="O828" s="21">
        <v>2.5</v>
      </c>
      <c r="Q828" s="11" t="s">
        <v>4167</v>
      </c>
      <c r="R828" s="11"/>
      <c r="T828" s="21">
        <f>IF(Q828='Menu tendina'!A$5,0,IF(Q828='Menu tendina'!A$4,'5. Telecom euro'!O828/2,IF(Q828='Menu tendina'!A$3,'5. Telecom euro'!O828,IF(Q828='Menu tendina'!A$2,'5. Telecom euro'!N828,0))))</f>
        <v>4</v>
      </c>
    </row>
    <row r="829" spans="1:20" x14ac:dyDescent="0.25">
      <c r="A829" s="9" t="s">
        <v>7621</v>
      </c>
      <c r="B829" s="9" t="s">
        <v>4984</v>
      </c>
      <c r="C829" s="11">
        <v>2322</v>
      </c>
      <c r="D829" s="11" t="s">
        <v>5808</v>
      </c>
      <c r="E829" s="11">
        <v>1983</v>
      </c>
      <c r="F829" s="25">
        <v>5</v>
      </c>
      <c r="G829" s="14" t="s">
        <v>3275</v>
      </c>
      <c r="H829" s="161">
        <f t="shared" si="12"/>
        <v>39813</v>
      </c>
      <c r="I829" s="9" t="s">
        <v>3340</v>
      </c>
      <c r="J829" s="9"/>
      <c r="K829" s="9"/>
      <c r="L829" s="11" t="s">
        <v>0</v>
      </c>
      <c r="M829" s="252">
        <v>32</v>
      </c>
      <c r="N829" s="21">
        <v>3</v>
      </c>
      <c r="O829" s="21">
        <v>2</v>
      </c>
      <c r="Q829" s="11" t="s">
        <v>4167</v>
      </c>
      <c r="R829" s="11"/>
      <c r="T829" s="21">
        <f>IF(Q829='Menu tendina'!A$5,0,IF(Q829='Menu tendina'!A$4,'5. Telecom euro'!O829/2,IF(Q829='Menu tendina'!A$3,'5. Telecom euro'!O829,IF(Q829='Menu tendina'!A$2,'5. Telecom euro'!N829,0))))</f>
        <v>3</v>
      </c>
    </row>
    <row r="830" spans="1:20" x14ac:dyDescent="0.25">
      <c r="A830" s="9" t="s">
        <v>7621</v>
      </c>
      <c r="B830" s="9" t="s">
        <v>4984</v>
      </c>
      <c r="C830" s="11">
        <v>2323</v>
      </c>
      <c r="D830" s="11" t="s">
        <v>5773</v>
      </c>
      <c r="E830" s="11">
        <v>1926</v>
      </c>
      <c r="F830" s="25">
        <v>3</v>
      </c>
      <c r="G830" s="14" t="s">
        <v>3275</v>
      </c>
      <c r="H830" s="161">
        <f t="shared" si="12"/>
        <v>39813</v>
      </c>
      <c r="I830" s="9" t="s">
        <v>3341</v>
      </c>
      <c r="J830" s="9"/>
      <c r="K830" s="9"/>
      <c r="L830" s="11" t="s">
        <v>0</v>
      </c>
      <c r="M830" s="252">
        <v>20</v>
      </c>
      <c r="N830" s="21">
        <v>4</v>
      </c>
      <c r="O830" s="21">
        <v>2.5</v>
      </c>
      <c r="Q830" s="11" t="s">
        <v>4167</v>
      </c>
      <c r="R830" s="11"/>
      <c r="T830" s="21">
        <f>IF(Q830='Menu tendina'!A$5,0,IF(Q830='Menu tendina'!A$4,'5. Telecom euro'!O830/2,IF(Q830='Menu tendina'!A$3,'5. Telecom euro'!O830,IF(Q830='Menu tendina'!A$2,'5. Telecom euro'!N830,0))))</f>
        <v>4</v>
      </c>
    </row>
    <row r="831" spans="1:20" x14ac:dyDescent="0.25">
      <c r="A831" s="9" t="s">
        <v>7621</v>
      </c>
      <c r="B831" s="9" t="s">
        <v>4984</v>
      </c>
      <c r="C831" s="11">
        <v>2324</v>
      </c>
      <c r="D831" s="11" t="s">
        <v>5776</v>
      </c>
      <c r="E831" s="11">
        <v>1927</v>
      </c>
      <c r="F831" s="25">
        <v>3</v>
      </c>
      <c r="G831" s="14" t="s">
        <v>3275</v>
      </c>
      <c r="H831" s="161">
        <f t="shared" si="12"/>
        <v>39813</v>
      </c>
      <c r="I831" s="9" t="s">
        <v>3342</v>
      </c>
      <c r="J831" s="9"/>
      <c r="K831" s="9"/>
      <c r="L831" s="11" t="s">
        <v>0</v>
      </c>
      <c r="M831" s="252">
        <v>20</v>
      </c>
      <c r="N831" s="21">
        <v>4</v>
      </c>
      <c r="O831" s="21">
        <v>2.5</v>
      </c>
      <c r="Q831" s="11" t="s">
        <v>4167</v>
      </c>
      <c r="R831" s="11"/>
      <c r="T831" s="21">
        <f>IF(Q831='Menu tendina'!A$5,0,IF(Q831='Menu tendina'!A$4,'5. Telecom euro'!O831/2,IF(Q831='Menu tendina'!A$3,'5. Telecom euro'!O831,IF(Q831='Menu tendina'!A$2,'5. Telecom euro'!N831,0))))</f>
        <v>4</v>
      </c>
    </row>
    <row r="832" spans="1:20" x14ac:dyDescent="0.25">
      <c r="A832" s="9" t="s">
        <v>7621</v>
      </c>
      <c r="B832" s="9" t="s">
        <v>4984</v>
      </c>
      <c r="C832" s="11">
        <v>2325</v>
      </c>
      <c r="D832" s="11" t="s">
        <v>5775</v>
      </c>
      <c r="E832" s="11">
        <v>1928</v>
      </c>
      <c r="F832" s="25">
        <v>3</v>
      </c>
      <c r="G832" s="14" t="s">
        <v>3275</v>
      </c>
      <c r="H832" s="161">
        <f t="shared" si="12"/>
        <v>39813</v>
      </c>
      <c r="I832" s="9" t="s">
        <v>3343</v>
      </c>
      <c r="J832" s="9"/>
      <c r="K832" s="9"/>
      <c r="L832" s="11" t="s">
        <v>0</v>
      </c>
      <c r="M832" s="252">
        <v>20</v>
      </c>
      <c r="N832" s="21">
        <v>4</v>
      </c>
      <c r="O832" s="21">
        <v>2.5</v>
      </c>
      <c r="Q832" s="11" t="s">
        <v>4167</v>
      </c>
      <c r="R832" s="11"/>
      <c r="T832" s="21">
        <f>IF(Q832='Menu tendina'!A$5,0,IF(Q832='Menu tendina'!A$4,'5. Telecom euro'!O832/2,IF(Q832='Menu tendina'!A$3,'5. Telecom euro'!O832,IF(Q832='Menu tendina'!A$2,'5. Telecom euro'!N832,0))))</f>
        <v>4</v>
      </c>
    </row>
    <row r="833" spans="1:20" x14ac:dyDescent="0.25">
      <c r="A833" s="9" t="s">
        <v>7621</v>
      </c>
      <c r="B833" s="9" t="s">
        <v>4984</v>
      </c>
      <c r="C833" s="11">
        <v>2326</v>
      </c>
      <c r="D833" s="11" t="s">
        <v>5774</v>
      </c>
      <c r="E833" s="11">
        <v>1929</v>
      </c>
      <c r="F833" s="25">
        <v>3</v>
      </c>
      <c r="G833" s="14" t="s">
        <v>3275</v>
      </c>
      <c r="H833" s="161">
        <f t="shared" si="12"/>
        <v>39813</v>
      </c>
      <c r="I833" s="9" t="s">
        <v>3344</v>
      </c>
      <c r="J833" s="9"/>
      <c r="K833" s="9"/>
      <c r="L833" s="11" t="s">
        <v>0</v>
      </c>
      <c r="M833" s="252">
        <v>20</v>
      </c>
      <c r="N833" s="21">
        <v>4</v>
      </c>
      <c r="O833" s="21">
        <v>2.5</v>
      </c>
      <c r="Q833" s="11" t="s">
        <v>4167</v>
      </c>
      <c r="R833" s="11"/>
      <c r="T833" s="21">
        <f>IF(Q833='Menu tendina'!A$5,0,IF(Q833='Menu tendina'!A$4,'5. Telecom euro'!O833/2,IF(Q833='Menu tendina'!A$3,'5. Telecom euro'!O833,IF(Q833='Menu tendina'!A$2,'5. Telecom euro'!N833,0))))</f>
        <v>4</v>
      </c>
    </row>
    <row r="834" spans="1:20" x14ac:dyDescent="0.25">
      <c r="A834" s="9" t="s">
        <v>7621</v>
      </c>
      <c r="B834" s="9" t="s">
        <v>4984</v>
      </c>
      <c r="C834" s="11">
        <v>2327</v>
      </c>
      <c r="D834" s="11" t="s">
        <v>5799</v>
      </c>
      <c r="E834" s="11">
        <v>1965</v>
      </c>
      <c r="F834" s="25">
        <v>3</v>
      </c>
      <c r="G834" s="14" t="s">
        <v>3275</v>
      </c>
      <c r="H834" s="161">
        <f t="shared" si="12"/>
        <v>39813</v>
      </c>
      <c r="I834" s="9" t="s">
        <v>3345</v>
      </c>
      <c r="J834" s="9"/>
      <c r="K834" s="9"/>
      <c r="L834" s="11" t="s">
        <v>0</v>
      </c>
      <c r="M834" s="252">
        <v>20</v>
      </c>
      <c r="N834" s="21">
        <v>2.5</v>
      </c>
      <c r="O834" s="21">
        <v>1.5</v>
      </c>
      <c r="Q834" s="11" t="s">
        <v>4167</v>
      </c>
      <c r="R834" s="11"/>
      <c r="T834" s="21">
        <f>IF(Q834='Menu tendina'!A$5,0,IF(Q834='Menu tendina'!A$4,'5. Telecom euro'!O834/2,IF(Q834='Menu tendina'!A$3,'5. Telecom euro'!O834,IF(Q834='Menu tendina'!A$2,'5. Telecom euro'!N834,0))))</f>
        <v>2.5</v>
      </c>
    </row>
    <row r="835" spans="1:20" x14ac:dyDescent="0.25">
      <c r="A835" s="9" t="s">
        <v>7621</v>
      </c>
      <c r="B835" s="9" t="s">
        <v>4984</v>
      </c>
      <c r="C835" s="11">
        <v>2328</v>
      </c>
      <c r="D835" s="11" t="s">
        <v>5800</v>
      </c>
      <c r="E835" s="11">
        <v>1966</v>
      </c>
      <c r="F835" s="25">
        <v>3</v>
      </c>
      <c r="G835" s="14" t="s">
        <v>3275</v>
      </c>
      <c r="H835" s="161">
        <f t="shared" ref="H835:H898" si="13">DATE(2000+RIGHT(G835,2),MID(G835,4,2),LEFT(G835,2))</f>
        <v>39813</v>
      </c>
      <c r="I835" s="9" t="s">
        <v>3346</v>
      </c>
      <c r="J835" s="9"/>
      <c r="K835" s="9"/>
      <c r="L835" s="11" t="s">
        <v>0</v>
      </c>
      <c r="M835" s="252">
        <v>20</v>
      </c>
      <c r="N835" s="21">
        <v>2.5</v>
      </c>
      <c r="O835" s="21">
        <v>1.5</v>
      </c>
      <c r="Q835" s="11" t="s">
        <v>4167</v>
      </c>
      <c r="R835" s="11"/>
      <c r="T835" s="21">
        <f>IF(Q835='Menu tendina'!A$5,0,IF(Q835='Menu tendina'!A$4,'5. Telecom euro'!O835/2,IF(Q835='Menu tendina'!A$3,'5. Telecom euro'!O835,IF(Q835='Menu tendina'!A$2,'5. Telecom euro'!N835,0))))</f>
        <v>2.5</v>
      </c>
    </row>
    <row r="836" spans="1:20" x14ac:dyDescent="0.25">
      <c r="A836" s="9" t="s">
        <v>7621</v>
      </c>
      <c r="B836" s="9" t="s">
        <v>4984</v>
      </c>
      <c r="C836" s="11">
        <v>2329</v>
      </c>
      <c r="D836" s="11" t="s">
        <v>5801</v>
      </c>
      <c r="E836" s="11">
        <v>1967</v>
      </c>
      <c r="F836" s="25">
        <v>3</v>
      </c>
      <c r="G836" s="14" t="s">
        <v>3275</v>
      </c>
      <c r="H836" s="161">
        <f t="shared" si="13"/>
        <v>39813</v>
      </c>
      <c r="I836" s="9" t="s">
        <v>3347</v>
      </c>
      <c r="J836" s="9"/>
      <c r="K836" s="9"/>
      <c r="L836" s="11" t="s">
        <v>0</v>
      </c>
      <c r="M836" s="252">
        <v>20</v>
      </c>
      <c r="N836" s="21">
        <v>2.5</v>
      </c>
      <c r="O836" s="21">
        <v>1.5</v>
      </c>
      <c r="Q836" s="11" t="s">
        <v>4167</v>
      </c>
      <c r="R836" s="11"/>
      <c r="T836" s="21">
        <f>IF(Q836='Menu tendina'!A$5,0,IF(Q836='Menu tendina'!A$4,'5. Telecom euro'!O836/2,IF(Q836='Menu tendina'!A$3,'5. Telecom euro'!O836,IF(Q836='Menu tendina'!A$2,'5. Telecom euro'!N836,0))))</f>
        <v>2.5</v>
      </c>
    </row>
    <row r="837" spans="1:20" x14ac:dyDescent="0.25">
      <c r="A837" s="9" t="s">
        <v>7621</v>
      </c>
      <c r="B837" s="9" t="s">
        <v>4984</v>
      </c>
      <c r="C837" s="11">
        <v>2330</v>
      </c>
      <c r="D837" s="11" t="s">
        <v>5798</v>
      </c>
      <c r="E837" s="11">
        <v>1968</v>
      </c>
      <c r="F837" s="25">
        <v>3</v>
      </c>
      <c r="G837" s="14" t="s">
        <v>3275</v>
      </c>
      <c r="H837" s="161">
        <f t="shared" si="13"/>
        <v>39813</v>
      </c>
      <c r="I837" s="9" t="s">
        <v>3348</v>
      </c>
      <c r="J837" s="9"/>
      <c r="K837" s="9"/>
      <c r="L837" s="11" t="s">
        <v>0</v>
      </c>
      <c r="M837" s="252">
        <v>20</v>
      </c>
      <c r="N837" s="21">
        <v>2.5</v>
      </c>
      <c r="O837" s="21">
        <v>1.5</v>
      </c>
      <c r="Q837" s="11" t="s">
        <v>4167</v>
      </c>
      <c r="R837" s="11"/>
      <c r="T837" s="21">
        <f>IF(Q837='Menu tendina'!A$5,0,IF(Q837='Menu tendina'!A$4,'5. Telecom euro'!O837/2,IF(Q837='Menu tendina'!A$3,'5. Telecom euro'!O837,IF(Q837='Menu tendina'!A$2,'5. Telecom euro'!N837,0))))</f>
        <v>2.5</v>
      </c>
    </row>
    <row r="838" spans="1:20" x14ac:dyDescent="0.25">
      <c r="A838" s="9" t="s">
        <v>7621</v>
      </c>
      <c r="B838" s="9" t="s">
        <v>4984</v>
      </c>
      <c r="C838" s="11">
        <v>2331</v>
      </c>
      <c r="D838" s="11" t="s">
        <v>5795</v>
      </c>
      <c r="E838" s="11">
        <v>1903</v>
      </c>
      <c r="F838" s="25">
        <v>3</v>
      </c>
      <c r="G838" s="14" t="s">
        <v>3130</v>
      </c>
      <c r="H838" s="161">
        <f t="shared" si="13"/>
        <v>39629</v>
      </c>
      <c r="I838" s="9" t="s">
        <v>3349</v>
      </c>
      <c r="J838" s="9"/>
      <c r="K838" s="9"/>
      <c r="L838" s="11" t="s">
        <v>0</v>
      </c>
      <c r="M838" s="252">
        <v>15</v>
      </c>
      <c r="N838" s="21">
        <v>3</v>
      </c>
      <c r="O838" s="21">
        <v>2</v>
      </c>
      <c r="Q838" s="11" t="s">
        <v>4167</v>
      </c>
      <c r="R838" s="11"/>
      <c r="T838" s="21">
        <f>IF(Q838='Menu tendina'!A$5,0,IF(Q838='Menu tendina'!A$4,'5. Telecom euro'!O838/2,IF(Q838='Menu tendina'!A$3,'5. Telecom euro'!O838,IF(Q838='Menu tendina'!A$2,'5. Telecom euro'!N838,0))))</f>
        <v>3</v>
      </c>
    </row>
    <row r="839" spans="1:20" x14ac:dyDescent="0.25">
      <c r="A839" s="9" t="s">
        <v>7621</v>
      </c>
      <c r="B839" s="9" t="s">
        <v>4984</v>
      </c>
      <c r="C839" s="11">
        <v>2332</v>
      </c>
      <c r="D839" s="11" t="s">
        <v>5796</v>
      </c>
      <c r="E839" s="11">
        <v>1904</v>
      </c>
      <c r="F839" s="25">
        <v>5</v>
      </c>
      <c r="G839" s="14" t="s">
        <v>3130</v>
      </c>
      <c r="H839" s="161">
        <f t="shared" si="13"/>
        <v>39629</v>
      </c>
      <c r="I839" s="9" t="s">
        <v>3350</v>
      </c>
      <c r="J839" s="9"/>
      <c r="K839" s="9"/>
      <c r="L839" s="11" t="s">
        <v>0</v>
      </c>
      <c r="M839" s="252">
        <v>15</v>
      </c>
      <c r="N839" s="21">
        <v>4</v>
      </c>
      <c r="O839" s="21">
        <v>2.5</v>
      </c>
      <c r="Q839" s="11" t="s">
        <v>4167</v>
      </c>
      <c r="R839" s="11"/>
      <c r="T839" s="21">
        <f>IF(Q839='Menu tendina'!A$5,0,IF(Q839='Menu tendina'!A$4,'5. Telecom euro'!O839/2,IF(Q839='Menu tendina'!A$3,'5. Telecom euro'!O839,IF(Q839='Menu tendina'!A$2,'5. Telecom euro'!N839,0))))</f>
        <v>4</v>
      </c>
    </row>
    <row r="840" spans="1:20" x14ac:dyDescent="0.25">
      <c r="A840" s="9" t="s">
        <v>7621</v>
      </c>
      <c r="B840" s="9" t="s">
        <v>4984</v>
      </c>
      <c r="C840" s="11">
        <v>2333</v>
      </c>
      <c r="D840" s="11" t="s">
        <v>5797</v>
      </c>
      <c r="E840" s="11">
        <v>1905</v>
      </c>
      <c r="F840" s="25">
        <v>5</v>
      </c>
      <c r="G840" s="14" t="s">
        <v>3130</v>
      </c>
      <c r="H840" s="161">
        <f t="shared" si="13"/>
        <v>39629</v>
      </c>
      <c r="I840" s="9" t="s">
        <v>3351</v>
      </c>
      <c r="J840" s="9"/>
      <c r="K840" s="9"/>
      <c r="L840" s="11" t="s">
        <v>0</v>
      </c>
      <c r="M840" s="252">
        <v>15</v>
      </c>
      <c r="N840" s="21">
        <v>4</v>
      </c>
      <c r="O840" s="21">
        <v>2.5</v>
      </c>
      <c r="Q840" s="11" t="s">
        <v>4167</v>
      </c>
      <c r="R840" s="11"/>
      <c r="T840" s="21">
        <f>IF(Q840='Menu tendina'!A$5,0,IF(Q840='Menu tendina'!A$4,'5. Telecom euro'!O840/2,IF(Q840='Menu tendina'!A$3,'5. Telecom euro'!O840,IF(Q840='Menu tendina'!A$2,'5. Telecom euro'!N840,0))))</f>
        <v>4</v>
      </c>
    </row>
    <row r="841" spans="1:20" x14ac:dyDescent="0.25">
      <c r="A841" s="9" t="s">
        <v>7621</v>
      </c>
      <c r="B841" s="9" t="s">
        <v>4984</v>
      </c>
      <c r="C841" s="11">
        <v>2334</v>
      </c>
      <c r="D841" s="11" t="s">
        <v>5793</v>
      </c>
      <c r="E841" s="11">
        <v>1906</v>
      </c>
      <c r="F841" s="25">
        <v>5</v>
      </c>
      <c r="G841" s="14" t="s">
        <v>3130</v>
      </c>
      <c r="H841" s="161">
        <f t="shared" si="13"/>
        <v>39629</v>
      </c>
      <c r="I841" s="9" t="s">
        <v>3352</v>
      </c>
      <c r="J841" s="9"/>
      <c r="K841" s="9"/>
      <c r="L841" s="11" t="s">
        <v>0</v>
      </c>
      <c r="M841" s="252">
        <v>90</v>
      </c>
      <c r="N841" s="21">
        <v>2.5</v>
      </c>
      <c r="O841" s="21">
        <v>1</v>
      </c>
      <c r="Q841" s="11" t="s">
        <v>4167</v>
      </c>
      <c r="R841" s="11"/>
      <c r="T841" s="21">
        <f>IF(Q841='Menu tendina'!A$5,0,IF(Q841='Menu tendina'!A$4,'5. Telecom euro'!O841/2,IF(Q841='Menu tendina'!A$3,'5. Telecom euro'!O841,IF(Q841='Menu tendina'!A$2,'5. Telecom euro'!N841,0))))</f>
        <v>2.5</v>
      </c>
    </row>
    <row r="842" spans="1:20" x14ac:dyDescent="0.25">
      <c r="A842" s="9" t="s">
        <v>7621</v>
      </c>
      <c r="B842" s="9" t="s">
        <v>4984</v>
      </c>
      <c r="C842" s="11">
        <v>2335</v>
      </c>
      <c r="D842" s="11" t="s">
        <v>5843</v>
      </c>
      <c r="E842" s="11">
        <v>1522</v>
      </c>
      <c r="F842" s="25">
        <v>5</v>
      </c>
      <c r="G842" s="14" t="s">
        <v>3275</v>
      </c>
      <c r="H842" s="161">
        <f t="shared" si="13"/>
        <v>39813</v>
      </c>
      <c r="I842" s="9" t="s">
        <v>3354</v>
      </c>
      <c r="J842" s="9"/>
      <c r="K842" s="9"/>
      <c r="L842" s="11" t="s">
        <v>0</v>
      </c>
      <c r="M842" s="252">
        <v>32</v>
      </c>
      <c r="N842" s="21">
        <v>4</v>
      </c>
      <c r="O842" s="21">
        <v>2.5</v>
      </c>
      <c r="Q842" s="11" t="s">
        <v>4167</v>
      </c>
      <c r="R842" s="11"/>
      <c r="T842" s="21">
        <f>IF(Q842='Menu tendina'!A$5,0,IF(Q842='Menu tendina'!A$4,'5. Telecom euro'!O842/2,IF(Q842='Menu tendina'!A$3,'5. Telecom euro'!O842,IF(Q842='Menu tendina'!A$2,'5. Telecom euro'!N842,0))))</f>
        <v>4</v>
      </c>
    </row>
    <row r="843" spans="1:20" x14ac:dyDescent="0.25">
      <c r="A843" s="9" t="s">
        <v>7621</v>
      </c>
      <c r="B843" s="9" t="s">
        <v>4984</v>
      </c>
      <c r="C843" s="11">
        <v>2336</v>
      </c>
      <c r="D843" s="11" t="s">
        <v>5806</v>
      </c>
      <c r="E843" s="11">
        <v>1907</v>
      </c>
      <c r="F843" s="25">
        <v>5</v>
      </c>
      <c r="G843" s="14" t="s">
        <v>3275</v>
      </c>
      <c r="H843" s="161">
        <f t="shared" si="13"/>
        <v>39813</v>
      </c>
      <c r="I843" s="9" t="s">
        <v>3355</v>
      </c>
      <c r="J843" s="9"/>
      <c r="K843" s="9"/>
      <c r="L843" s="11" t="s">
        <v>0</v>
      </c>
      <c r="M843" s="252">
        <v>45</v>
      </c>
      <c r="N843" s="21">
        <v>3</v>
      </c>
      <c r="O843" s="21">
        <v>2</v>
      </c>
      <c r="Q843" s="11" t="s">
        <v>4167</v>
      </c>
      <c r="R843" s="11"/>
      <c r="T843" s="21">
        <f>IF(Q843='Menu tendina'!A$5,0,IF(Q843='Menu tendina'!A$4,'5. Telecom euro'!O843/2,IF(Q843='Menu tendina'!A$3,'5. Telecom euro'!O843,IF(Q843='Menu tendina'!A$2,'5. Telecom euro'!N843,0))))</f>
        <v>3</v>
      </c>
    </row>
    <row r="844" spans="1:20" x14ac:dyDescent="0.25">
      <c r="A844" s="9" t="s">
        <v>7621</v>
      </c>
      <c r="B844" s="9" t="s">
        <v>4984</v>
      </c>
      <c r="C844" s="11">
        <v>2337</v>
      </c>
      <c r="D844" s="11" t="s">
        <v>5786</v>
      </c>
      <c r="E844" s="11">
        <v>1697</v>
      </c>
      <c r="F844" s="25">
        <v>3</v>
      </c>
      <c r="G844" s="14" t="s">
        <v>3275</v>
      </c>
      <c r="H844" s="161">
        <f t="shared" si="13"/>
        <v>39813</v>
      </c>
      <c r="I844" s="9" t="s">
        <v>3356</v>
      </c>
      <c r="J844" s="9"/>
      <c r="K844" s="9"/>
      <c r="L844" s="11" t="s">
        <v>0</v>
      </c>
      <c r="M844" s="252">
        <v>20</v>
      </c>
      <c r="N844" s="21">
        <v>3.5</v>
      </c>
      <c r="O844" s="21">
        <v>2.2999999999999998</v>
      </c>
      <c r="Q844" s="11" t="s">
        <v>4167</v>
      </c>
      <c r="R844" s="11"/>
      <c r="T844" s="21">
        <f>IF(Q844='Menu tendina'!A$5,0,IF(Q844='Menu tendina'!A$4,'5. Telecom euro'!O844/2,IF(Q844='Menu tendina'!A$3,'5. Telecom euro'!O844,IF(Q844='Menu tendina'!A$2,'5. Telecom euro'!N844,0))))</f>
        <v>3.5</v>
      </c>
    </row>
    <row r="845" spans="1:20" x14ac:dyDescent="0.25">
      <c r="A845" s="9" t="s">
        <v>7621</v>
      </c>
      <c r="B845" s="9" t="s">
        <v>4984</v>
      </c>
      <c r="C845" s="11">
        <v>2338</v>
      </c>
      <c r="D845" s="11" t="s">
        <v>5783</v>
      </c>
      <c r="E845" s="11">
        <v>1984</v>
      </c>
      <c r="F845" s="25">
        <v>3</v>
      </c>
      <c r="G845" s="14" t="s">
        <v>3275</v>
      </c>
      <c r="H845" s="161">
        <f t="shared" si="13"/>
        <v>39813</v>
      </c>
      <c r="I845" s="9" t="s">
        <v>3357</v>
      </c>
      <c r="J845" s="9"/>
      <c r="K845" s="9"/>
      <c r="L845" s="11" t="s">
        <v>0</v>
      </c>
      <c r="M845" s="252">
        <v>20</v>
      </c>
      <c r="N845" s="21">
        <v>20</v>
      </c>
      <c r="O845" s="21">
        <v>12</v>
      </c>
      <c r="Q845" s="11" t="s">
        <v>4167</v>
      </c>
      <c r="R845" s="11"/>
      <c r="T845" s="21">
        <f>IF(Q845='Menu tendina'!A$5,0,IF(Q845='Menu tendina'!A$4,'5. Telecom euro'!O845/2,IF(Q845='Menu tendina'!A$3,'5. Telecom euro'!O845,IF(Q845='Menu tendina'!A$2,'5. Telecom euro'!N845,0))))</f>
        <v>20</v>
      </c>
    </row>
    <row r="846" spans="1:20" x14ac:dyDescent="0.25">
      <c r="A846" s="9" t="s">
        <v>7621</v>
      </c>
      <c r="B846" s="9" t="s">
        <v>4984</v>
      </c>
      <c r="C846" s="11">
        <v>2339</v>
      </c>
      <c r="D846" s="11" t="s">
        <v>5833</v>
      </c>
      <c r="E846" s="11">
        <v>1985</v>
      </c>
      <c r="F846" s="25">
        <v>5</v>
      </c>
      <c r="G846" s="14" t="s">
        <v>3358</v>
      </c>
      <c r="H846" s="161">
        <f t="shared" si="13"/>
        <v>39994</v>
      </c>
      <c r="I846" s="9" t="s">
        <v>3359</v>
      </c>
      <c r="J846" s="9"/>
      <c r="K846" s="9"/>
      <c r="L846" s="11" t="s">
        <v>0</v>
      </c>
      <c r="M846" s="252">
        <v>20</v>
      </c>
      <c r="N846" s="21">
        <v>8</v>
      </c>
      <c r="O846" s="21">
        <v>4</v>
      </c>
      <c r="Q846" s="11" t="s">
        <v>4167</v>
      </c>
      <c r="R846" s="11"/>
      <c r="T846" s="21">
        <f>IF(Q846='Menu tendina'!A$5,0,IF(Q846='Menu tendina'!A$4,'5. Telecom euro'!O846/2,IF(Q846='Menu tendina'!A$3,'5. Telecom euro'!O846,IF(Q846='Menu tendina'!A$2,'5. Telecom euro'!N846,0))))</f>
        <v>8</v>
      </c>
    </row>
    <row r="847" spans="1:20" x14ac:dyDescent="0.25">
      <c r="A847" s="9" t="s">
        <v>7621</v>
      </c>
      <c r="B847" s="9" t="s">
        <v>4984</v>
      </c>
      <c r="C847" s="11">
        <v>2340</v>
      </c>
      <c r="D847" s="11" t="s">
        <v>5849</v>
      </c>
      <c r="E847" s="11">
        <v>1990</v>
      </c>
      <c r="F847" s="25">
        <v>3</v>
      </c>
      <c r="G847" s="14" t="s">
        <v>3358</v>
      </c>
      <c r="H847" s="161">
        <f t="shared" si="13"/>
        <v>39994</v>
      </c>
      <c r="I847" s="9" t="s">
        <v>3360</v>
      </c>
      <c r="J847" s="9"/>
      <c r="K847" s="9"/>
      <c r="L847" s="11" t="s">
        <v>0</v>
      </c>
      <c r="M847" s="252">
        <v>20</v>
      </c>
      <c r="N847" s="21">
        <v>6.5</v>
      </c>
      <c r="O847" s="21">
        <v>3.5</v>
      </c>
      <c r="Q847" s="11" t="s">
        <v>4167</v>
      </c>
      <c r="R847" s="11"/>
      <c r="T847" s="21">
        <f>IF(Q847='Menu tendina'!A$5,0,IF(Q847='Menu tendina'!A$4,'5. Telecom euro'!O847/2,IF(Q847='Menu tendina'!A$3,'5. Telecom euro'!O847,IF(Q847='Menu tendina'!A$2,'5. Telecom euro'!N847,0))))</f>
        <v>6.5</v>
      </c>
    </row>
    <row r="848" spans="1:20" x14ac:dyDescent="0.25">
      <c r="A848" s="9" t="s">
        <v>7621</v>
      </c>
      <c r="B848" s="9" t="s">
        <v>4984</v>
      </c>
      <c r="C848" s="11">
        <v>2341</v>
      </c>
      <c r="D848" s="11" t="s">
        <v>5850</v>
      </c>
      <c r="E848" s="11">
        <v>1991</v>
      </c>
      <c r="F848" s="25">
        <v>5</v>
      </c>
      <c r="G848" s="14" t="s">
        <v>3358</v>
      </c>
      <c r="H848" s="161">
        <f t="shared" si="13"/>
        <v>39994</v>
      </c>
      <c r="I848" s="9" t="s">
        <v>3361</v>
      </c>
      <c r="J848" s="9"/>
      <c r="K848" s="9"/>
      <c r="L848" s="11" t="s">
        <v>0</v>
      </c>
      <c r="M848" s="252">
        <v>20</v>
      </c>
      <c r="N848" s="21">
        <v>6.5</v>
      </c>
      <c r="O848" s="21">
        <v>3.5</v>
      </c>
      <c r="Q848" s="11" t="s">
        <v>4167</v>
      </c>
      <c r="R848" s="11"/>
      <c r="T848" s="21">
        <f>IF(Q848='Menu tendina'!A$5,0,IF(Q848='Menu tendina'!A$4,'5. Telecom euro'!O848/2,IF(Q848='Menu tendina'!A$3,'5. Telecom euro'!O848,IF(Q848='Menu tendina'!A$2,'5. Telecom euro'!N848,0))))</f>
        <v>6.5</v>
      </c>
    </row>
    <row r="849" spans="1:20" x14ac:dyDescent="0.25">
      <c r="A849" s="9" t="s">
        <v>7621</v>
      </c>
      <c r="B849" s="9" t="s">
        <v>4984</v>
      </c>
      <c r="C849" s="11">
        <v>2342</v>
      </c>
      <c r="D849" s="11" t="s">
        <v>5831</v>
      </c>
      <c r="E849" s="11">
        <v>1986</v>
      </c>
      <c r="F849" s="25">
        <v>3</v>
      </c>
      <c r="G849" s="14" t="s">
        <v>3358</v>
      </c>
      <c r="H849" s="161">
        <f t="shared" si="13"/>
        <v>39994</v>
      </c>
      <c r="I849" s="9" t="s">
        <v>3362</v>
      </c>
      <c r="J849" s="9"/>
      <c r="K849" s="9"/>
      <c r="L849" s="11" t="s">
        <v>0</v>
      </c>
      <c r="M849" s="252">
        <v>20</v>
      </c>
      <c r="N849" s="21">
        <v>4.5</v>
      </c>
      <c r="O849" s="21">
        <v>2.5</v>
      </c>
      <c r="Q849" s="11" t="s">
        <v>4167</v>
      </c>
      <c r="R849" s="11"/>
      <c r="T849" s="21">
        <f>IF(Q849='Menu tendina'!A$5,0,IF(Q849='Menu tendina'!A$4,'5. Telecom euro'!O849/2,IF(Q849='Menu tendina'!A$3,'5. Telecom euro'!O849,IF(Q849='Menu tendina'!A$2,'5. Telecom euro'!N849,0))))</f>
        <v>4.5</v>
      </c>
    </row>
    <row r="850" spans="1:20" x14ac:dyDescent="0.25">
      <c r="A850" s="9" t="s">
        <v>7621</v>
      </c>
      <c r="B850" s="9" t="s">
        <v>4984</v>
      </c>
      <c r="C850" s="11">
        <v>2343</v>
      </c>
      <c r="D850" s="11" t="s">
        <v>5824</v>
      </c>
      <c r="E850" s="11">
        <v>2009</v>
      </c>
      <c r="F850" s="25">
        <v>5</v>
      </c>
      <c r="G850" s="14" t="s">
        <v>3358</v>
      </c>
      <c r="H850" s="161">
        <f t="shared" si="13"/>
        <v>39994</v>
      </c>
      <c r="I850" s="9" t="s">
        <v>3363</v>
      </c>
      <c r="J850" s="9"/>
      <c r="K850" s="9"/>
      <c r="L850" s="11" t="s">
        <v>0</v>
      </c>
      <c r="M850" s="252">
        <v>30</v>
      </c>
      <c r="N850" s="21">
        <v>6</v>
      </c>
      <c r="O850" s="21">
        <v>4</v>
      </c>
      <c r="Q850" s="11" t="s">
        <v>4167</v>
      </c>
      <c r="R850" s="11"/>
      <c r="T850" s="21">
        <f>IF(Q850='Menu tendina'!A$5,0,IF(Q850='Menu tendina'!A$4,'5. Telecom euro'!O850/2,IF(Q850='Menu tendina'!A$3,'5. Telecom euro'!O850,IF(Q850='Menu tendina'!A$2,'5. Telecom euro'!N850,0))))</f>
        <v>6</v>
      </c>
    </row>
    <row r="851" spans="1:20" x14ac:dyDescent="0.25">
      <c r="A851" s="9" t="s">
        <v>7621</v>
      </c>
      <c r="B851" s="9" t="s">
        <v>4984</v>
      </c>
      <c r="C851" s="11">
        <v>2344</v>
      </c>
      <c r="D851" s="11" t="s">
        <v>5825</v>
      </c>
      <c r="E851" s="11">
        <v>2010</v>
      </c>
      <c r="F851" s="25">
        <v>5</v>
      </c>
      <c r="G851" s="14" t="s">
        <v>3358</v>
      </c>
      <c r="H851" s="161">
        <f t="shared" si="13"/>
        <v>39994</v>
      </c>
      <c r="I851" s="9" t="s">
        <v>3365</v>
      </c>
      <c r="J851" s="9"/>
      <c r="K851" s="9"/>
      <c r="L851" s="11" t="s">
        <v>0</v>
      </c>
      <c r="M851" s="252">
        <v>30</v>
      </c>
      <c r="N851" s="21">
        <v>6</v>
      </c>
      <c r="O851" s="21">
        <v>4</v>
      </c>
      <c r="Q851" s="11" t="s">
        <v>4167</v>
      </c>
      <c r="R851" s="11"/>
      <c r="T851" s="21">
        <f>IF(Q851='Menu tendina'!A$5,0,IF(Q851='Menu tendina'!A$4,'5. Telecom euro'!O851/2,IF(Q851='Menu tendina'!A$3,'5. Telecom euro'!O851,IF(Q851='Menu tendina'!A$2,'5. Telecom euro'!N851,0))))</f>
        <v>6</v>
      </c>
    </row>
    <row r="852" spans="1:20" x14ac:dyDescent="0.25">
      <c r="A852" s="9" t="s">
        <v>7621</v>
      </c>
      <c r="B852" s="9" t="s">
        <v>4984</v>
      </c>
      <c r="C852" s="11">
        <v>2345</v>
      </c>
      <c r="D852" s="11" t="s">
        <v>5826</v>
      </c>
      <c r="E852" s="11">
        <v>2011</v>
      </c>
      <c r="F852" s="25">
        <v>5</v>
      </c>
      <c r="G852" s="14" t="s">
        <v>3358</v>
      </c>
      <c r="H852" s="161">
        <f t="shared" si="13"/>
        <v>39994</v>
      </c>
      <c r="I852" s="9" t="s">
        <v>3366</v>
      </c>
      <c r="J852" s="9"/>
      <c r="K852" s="9"/>
      <c r="L852" s="11" t="s">
        <v>0</v>
      </c>
      <c r="M852" s="252">
        <v>30</v>
      </c>
      <c r="N852" s="21">
        <v>6</v>
      </c>
      <c r="O852" s="21">
        <v>4</v>
      </c>
      <c r="Q852" s="11" t="s">
        <v>4167</v>
      </c>
      <c r="R852" s="11"/>
      <c r="T852" s="21">
        <f>IF(Q852='Menu tendina'!A$5,0,IF(Q852='Menu tendina'!A$4,'5. Telecom euro'!O852/2,IF(Q852='Menu tendina'!A$3,'5. Telecom euro'!O852,IF(Q852='Menu tendina'!A$2,'5. Telecom euro'!N852,0))))</f>
        <v>6</v>
      </c>
    </row>
    <row r="853" spans="1:20" x14ac:dyDescent="0.25">
      <c r="A853" s="9" t="s">
        <v>7621</v>
      </c>
      <c r="B853" s="9" t="s">
        <v>4984</v>
      </c>
      <c r="C853" s="11">
        <v>2346</v>
      </c>
      <c r="D853" s="11" t="s">
        <v>5827</v>
      </c>
      <c r="E853" s="11">
        <v>2012</v>
      </c>
      <c r="F853" s="25">
        <v>5</v>
      </c>
      <c r="G853" s="14" t="s">
        <v>3358</v>
      </c>
      <c r="H853" s="161">
        <f t="shared" si="13"/>
        <v>39994</v>
      </c>
      <c r="I853" s="9" t="s">
        <v>3367</v>
      </c>
      <c r="J853" s="9"/>
      <c r="K853" s="9"/>
      <c r="L853" s="11" t="s">
        <v>0</v>
      </c>
      <c r="M853" s="252">
        <v>30</v>
      </c>
      <c r="N853" s="21">
        <v>6</v>
      </c>
      <c r="O853" s="21">
        <v>4</v>
      </c>
      <c r="Q853" s="11" t="s">
        <v>4167</v>
      </c>
      <c r="R853" s="11"/>
      <c r="T853" s="21">
        <f>IF(Q853='Menu tendina'!A$5,0,IF(Q853='Menu tendina'!A$4,'5. Telecom euro'!O853/2,IF(Q853='Menu tendina'!A$3,'5. Telecom euro'!O853,IF(Q853='Menu tendina'!A$2,'5. Telecom euro'!N853,0))))</f>
        <v>6</v>
      </c>
    </row>
    <row r="854" spans="1:20" x14ac:dyDescent="0.25">
      <c r="A854" s="9" t="s">
        <v>7621</v>
      </c>
      <c r="B854" s="9" t="s">
        <v>4984</v>
      </c>
      <c r="C854" s="11">
        <v>2347</v>
      </c>
      <c r="D854" s="11" t="s">
        <v>5828</v>
      </c>
      <c r="E854" s="11">
        <v>2013</v>
      </c>
      <c r="F854" s="25">
        <v>5</v>
      </c>
      <c r="G854" s="14" t="s">
        <v>3358</v>
      </c>
      <c r="H854" s="161">
        <f t="shared" si="13"/>
        <v>39994</v>
      </c>
      <c r="I854" s="9" t="s">
        <v>3368</v>
      </c>
      <c r="J854" s="9"/>
      <c r="K854" s="9"/>
      <c r="L854" s="11" t="s">
        <v>0</v>
      </c>
      <c r="M854" s="252">
        <v>30</v>
      </c>
      <c r="N854" s="21">
        <v>6</v>
      </c>
      <c r="O854" s="21">
        <v>4</v>
      </c>
      <c r="Q854" s="11" t="s">
        <v>4167</v>
      </c>
      <c r="R854" s="11"/>
      <c r="T854" s="21">
        <f>IF(Q854='Menu tendina'!A$5,0,IF(Q854='Menu tendina'!A$4,'5. Telecom euro'!O854/2,IF(Q854='Menu tendina'!A$3,'5. Telecom euro'!O854,IF(Q854='Menu tendina'!A$2,'5. Telecom euro'!N854,0))))</f>
        <v>6</v>
      </c>
    </row>
    <row r="855" spans="1:20" x14ac:dyDescent="0.25">
      <c r="A855" s="9" t="s">
        <v>7621</v>
      </c>
      <c r="B855" s="9" t="s">
        <v>4984</v>
      </c>
      <c r="C855" s="11">
        <v>2348</v>
      </c>
      <c r="D855" s="11" t="s">
        <v>5863</v>
      </c>
      <c r="E855" s="11">
        <v>2005</v>
      </c>
      <c r="F855" s="25">
        <v>1</v>
      </c>
      <c r="G855" s="14" t="s">
        <v>3358</v>
      </c>
      <c r="H855" s="161">
        <f t="shared" si="13"/>
        <v>39994</v>
      </c>
      <c r="I855" s="9" t="s">
        <v>3369</v>
      </c>
      <c r="J855" s="9"/>
      <c r="K855" s="9"/>
      <c r="L855" s="11" t="s">
        <v>0</v>
      </c>
      <c r="M855" s="252">
        <v>20</v>
      </c>
      <c r="N855" s="21">
        <v>3</v>
      </c>
      <c r="O855" s="21">
        <v>2</v>
      </c>
      <c r="Q855" s="11" t="s">
        <v>4167</v>
      </c>
      <c r="R855" s="11"/>
      <c r="T855" s="21">
        <f>IF(Q855='Menu tendina'!A$5,0,IF(Q855='Menu tendina'!A$4,'5. Telecom euro'!O855/2,IF(Q855='Menu tendina'!A$3,'5. Telecom euro'!O855,IF(Q855='Menu tendina'!A$2,'5. Telecom euro'!N855,0))))</f>
        <v>3</v>
      </c>
    </row>
    <row r="856" spans="1:20" x14ac:dyDescent="0.25">
      <c r="A856" s="9" t="s">
        <v>7621</v>
      </c>
      <c r="B856" s="9" t="s">
        <v>4984</v>
      </c>
      <c r="C856" s="11">
        <v>2349</v>
      </c>
      <c r="D856" s="11" t="s">
        <v>5864</v>
      </c>
      <c r="E856" s="11">
        <v>2006</v>
      </c>
      <c r="F856" s="25">
        <v>5</v>
      </c>
      <c r="G856" s="14" t="s">
        <v>3358</v>
      </c>
      <c r="H856" s="161">
        <f t="shared" si="13"/>
        <v>39994</v>
      </c>
      <c r="I856" s="9" t="s">
        <v>3370</v>
      </c>
      <c r="J856" s="9"/>
      <c r="K856" s="9"/>
      <c r="L856" s="11" t="s">
        <v>0</v>
      </c>
      <c r="M856" s="252">
        <v>20</v>
      </c>
      <c r="N856" s="21">
        <v>3</v>
      </c>
      <c r="O856" s="21">
        <v>2</v>
      </c>
      <c r="Q856" s="11" t="s">
        <v>4167</v>
      </c>
      <c r="R856" s="11"/>
      <c r="T856" s="21">
        <f>IF(Q856='Menu tendina'!A$5,0,IF(Q856='Menu tendina'!A$4,'5. Telecom euro'!O856/2,IF(Q856='Menu tendina'!A$3,'5. Telecom euro'!O856,IF(Q856='Menu tendina'!A$2,'5. Telecom euro'!N856,0))))</f>
        <v>3</v>
      </c>
    </row>
    <row r="857" spans="1:20" x14ac:dyDescent="0.25">
      <c r="A857" s="9" t="s">
        <v>7621</v>
      </c>
      <c r="B857" s="9" t="s">
        <v>4984</v>
      </c>
      <c r="C857" s="11">
        <v>2350</v>
      </c>
      <c r="D857" s="11" t="s">
        <v>5871</v>
      </c>
      <c r="E857" s="11">
        <v>2016</v>
      </c>
      <c r="F857" s="25">
        <v>5</v>
      </c>
      <c r="G857" s="14" t="s">
        <v>3287</v>
      </c>
      <c r="H857" s="161">
        <f t="shared" si="13"/>
        <v>40178</v>
      </c>
      <c r="I857" s="9" t="s">
        <v>3371</v>
      </c>
      <c r="J857" s="9"/>
      <c r="K857" s="9"/>
      <c r="L857" s="11" t="s">
        <v>0</v>
      </c>
      <c r="M857" s="252">
        <v>90</v>
      </c>
      <c r="N857" s="21">
        <v>5</v>
      </c>
      <c r="O857" s="21">
        <v>1.5</v>
      </c>
      <c r="Q857" s="11" t="s">
        <v>4167</v>
      </c>
      <c r="R857" s="11"/>
      <c r="T857" s="21">
        <f>IF(Q857='Menu tendina'!A$5,0,IF(Q857='Menu tendina'!A$4,'5. Telecom euro'!O857/2,IF(Q857='Menu tendina'!A$3,'5. Telecom euro'!O857,IF(Q857='Menu tendina'!A$2,'5. Telecom euro'!N857,0))))</f>
        <v>5</v>
      </c>
    </row>
    <row r="858" spans="1:20" x14ac:dyDescent="0.25">
      <c r="A858" s="9" t="s">
        <v>7621</v>
      </c>
      <c r="B858" s="9" t="s">
        <v>4984</v>
      </c>
      <c r="C858" s="11">
        <v>2351</v>
      </c>
      <c r="D858" s="11" t="s">
        <v>5830</v>
      </c>
      <c r="E858" s="11">
        <v>2015</v>
      </c>
      <c r="F858" s="25">
        <v>5</v>
      </c>
      <c r="G858" s="14" t="s">
        <v>3358</v>
      </c>
      <c r="H858" s="161">
        <f t="shared" si="13"/>
        <v>39994</v>
      </c>
      <c r="I858" s="9" t="s">
        <v>3373</v>
      </c>
      <c r="J858" s="9"/>
      <c r="K858" s="9"/>
      <c r="L858" s="11" t="s">
        <v>0</v>
      </c>
      <c r="M858" s="252">
        <v>100</v>
      </c>
      <c r="N858" s="21">
        <v>3</v>
      </c>
      <c r="O858" s="21">
        <v>2</v>
      </c>
      <c r="Q858" s="11" t="s">
        <v>4167</v>
      </c>
      <c r="R858" s="11"/>
      <c r="T858" s="21">
        <f>IF(Q858='Menu tendina'!A$5,0,IF(Q858='Menu tendina'!A$4,'5. Telecom euro'!O858/2,IF(Q858='Menu tendina'!A$3,'5. Telecom euro'!O858,IF(Q858='Menu tendina'!A$2,'5. Telecom euro'!N858,0))))</f>
        <v>3</v>
      </c>
    </row>
    <row r="859" spans="1:20" x14ac:dyDescent="0.25">
      <c r="A859" s="9" t="s">
        <v>7621</v>
      </c>
      <c r="B859" s="9" t="s">
        <v>4984</v>
      </c>
      <c r="C859" s="11">
        <v>2352</v>
      </c>
      <c r="D859" s="11" t="s">
        <v>5829</v>
      </c>
      <c r="E859" s="11">
        <v>2014</v>
      </c>
      <c r="F859" s="25">
        <v>5</v>
      </c>
      <c r="G859" s="14" t="s">
        <v>3358</v>
      </c>
      <c r="H859" s="161">
        <f t="shared" si="13"/>
        <v>39994</v>
      </c>
      <c r="I859" s="9" t="s">
        <v>3375</v>
      </c>
      <c r="J859" s="9"/>
      <c r="K859" s="9"/>
      <c r="L859" s="11" t="s">
        <v>0</v>
      </c>
      <c r="M859" s="252">
        <v>100</v>
      </c>
      <c r="N859" s="21">
        <v>3</v>
      </c>
      <c r="O859" s="21">
        <v>2</v>
      </c>
      <c r="Q859" s="11" t="s">
        <v>4167</v>
      </c>
      <c r="R859" s="11"/>
      <c r="T859" s="21">
        <f>IF(Q859='Menu tendina'!A$5,0,IF(Q859='Menu tendina'!A$4,'5. Telecom euro'!O859/2,IF(Q859='Menu tendina'!A$3,'5. Telecom euro'!O859,IF(Q859='Menu tendina'!A$2,'5. Telecom euro'!N859,0))))</f>
        <v>3</v>
      </c>
    </row>
    <row r="860" spans="1:20" x14ac:dyDescent="0.25">
      <c r="A860" s="9" t="s">
        <v>7621</v>
      </c>
      <c r="B860" s="9" t="s">
        <v>4984</v>
      </c>
      <c r="C860" s="11">
        <v>2353</v>
      </c>
      <c r="D860" s="11" t="s">
        <v>5846</v>
      </c>
      <c r="E860" s="11">
        <v>2020</v>
      </c>
      <c r="F860" s="25">
        <v>3</v>
      </c>
      <c r="G860" s="14" t="s">
        <v>3287</v>
      </c>
      <c r="H860" s="161">
        <f t="shared" si="13"/>
        <v>40178</v>
      </c>
      <c r="I860" s="9" t="s">
        <v>3376</v>
      </c>
      <c r="J860" s="9"/>
      <c r="K860" s="9"/>
      <c r="L860" s="11" t="s">
        <v>0</v>
      </c>
      <c r="M860" s="252">
        <v>20</v>
      </c>
      <c r="N860" s="21">
        <v>11</v>
      </c>
      <c r="O860" s="21">
        <v>8</v>
      </c>
      <c r="Q860" s="11" t="s">
        <v>4167</v>
      </c>
      <c r="R860" s="11"/>
      <c r="T860" s="21">
        <f>IF(Q860='Menu tendina'!A$5,0,IF(Q860='Menu tendina'!A$4,'5. Telecom euro'!O860/2,IF(Q860='Menu tendina'!A$3,'5. Telecom euro'!O860,IF(Q860='Menu tendina'!A$2,'5. Telecom euro'!N860,0))))</f>
        <v>11</v>
      </c>
    </row>
    <row r="861" spans="1:20" x14ac:dyDescent="0.25">
      <c r="A861" s="9" t="s">
        <v>7621</v>
      </c>
      <c r="B861" s="9" t="s">
        <v>4984</v>
      </c>
      <c r="C861" s="11">
        <v>2354</v>
      </c>
      <c r="D861" s="11" t="s">
        <v>5845</v>
      </c>
      <c r="E861" s="11">
        <v>2021</v>
      </c>
      <c r="F861" s="25">
        <v>3</v>
      </c>
      <c r="G861" s="14" t="s">
        <v>3287</v>
      </c>
      <c r="H861" s="161">
        <f t="shared" si="13"/>
        <v>40178</v>
      </c>
      <c r="I861" s="9" t="s">
        <v>3378</v>
      </c>
      <c r="J861" s="9"/>
      <c r="K861" s="9"/>
      <c r="L861" s="11" t="s">
        <v>0</v>
      </c>
      <c r="M861" s="252">
        <v>20</v>
      </c>
      <c r="N861" s="21">
        <v>11</v>
      </c>
      <c r="O861" s="21">
        <v>8</v>
      </c>
      <c r="Q861" s="11" t="s">
        <v>4167</v>
      </c>
      <c r="R861" s="11"/>
      <c r="T861" s="21">
        <f>IF(Q861='Menu tendina'!A$5,0,IF(Q861='Menu tendina'!A$4,'5. Telecom euro'!O861/2,IF(Q861='Menu tendina'!A$3,'5. Telecom euro'!O861,IF(Q861='Menu tendina'!A$2,'5. Telecom euro'!N861,0))))</f>
        <v>11</v>
      </c>
    </row>
    <row r="862" spans="1:20" x14ac:dyDescent="0.25">
      <c r="A862" s="9" t="s">
        <v>7621</v>
      </c>
      <c r="B862" s="9" t="s">
        <v>4984</v>
      </c>
      <c r="C862" s="11">
        <v>2355</v>
      </c>
      <c r="D862" s="11" t="s">
        <v>5848</v>
      </c>
      <c r="E862" s="11">
        <v>2022</v>
      </c>
      <c r="F862" s="25">
        <v>3</v>
      </c>
      <c r="G862" s="14" t="s">
        <v>3287</v>
      </c>
      <c r="H862" s="161">
        <f t="shared" si="13"/>
        <v>40178</v>
      </c>
      <c r="I862" s="9" t="s">
        <v>3379</v>
      </c>
      <c r="J862" s="9"/>
      <c r="K862" s="9"/>
      <c r="L862" s="11" t="s">
        <v>0</v>
      </c>
      <c r="M862" s="252">
        <v>20</v>
      </c>
      <c r="N862" s="21">
        <v>11</v>
      </c>
      <c r="O862" s="21">
        <v>8</v>
      </c>
      <c r="Q862" s="11" t="s">
        <v>4167</v>
      </c>
      <c r="R862" s="11"/>
      <c r="T862" s="21">
        <f>IF(Q862='Menu tendina'!A$5,0,IF(Q862='Menu tendina'!A$4,'5. Telecom euro'!O862/2,IF(Q862='Menu tendina'!A$3,'5. Telecom euro'!O862,IF(Q862='Menu tendina'!A$2,'5. Telecom euro'!N862,0))))</f>
        <v>11</v>
      </c>
    </row>
    <row r="863" spans="1:20" x14ac:dyDescent="0.25">
      <c r="A863" s="9" t="s">
        <v>7621</v>
      </c>
      <c r="B863" s="9" t="s">
        <v>4984</v>
      </c>
      <c r="C863" s="11">
        <v>2356</v>
      </c>
      <c r="D863" s="11" t="s">
        <v>5847</v>
      </c>
      <c r="E863" s="11">
        <v>2023</v>
      </c>
      <c r="F863" s="25">
        <v>3</v>
      </c>
      <c r="G863" s="14" t="s">
        <v>3287</v>
      </c>
      <c r="H863" s="161">
        <f t="shared" si="13"/>
        <v>40178</v>
      </c>
      <c r="I863" s="9" t="s">
        <v>3380</v>
      </c>
      <c r="J863" s="9"/>
      <c r="K863" s="9"/>
      <c r="L863" s="11" t="s">
        <v>0</v>
      </c>
      <c r="M863" s="252">
        <v>20</v>
      </c>
      <c r="N863" s="21">
        <v>11</v>
      </c>
      <c r="O863" s="21">
        <v>8</v>
      </c>
      <c r="Q863" s="11" t="s">
        <v>4167</v>
      </c>
      <c r="R863" s="11"/>
      <c r="T863" s="21">
        <f>IF(Q863='Menu tendina'!A$5,0,IF(Q863='Menu tendina'!A$4,'5. Telecom euro'!O863/2,IF(Q863='Menu tendina'!A$3,'5. Telecom euro'!O863,IF(Q863='Menu tendina'!A$2,'5. Telecom euro'!N863,0))))</f>
        <v>11</v>
      </c>
    </row>
    <row r="864" spans="1:20" x14ac:dyDescent="0.25">
      <c r="A864" s="9" t="s">
        <v>7621</v>
      </c>
      <c r="B864" s="9" t="s">
        <v>4984</v>
      </c>
      <c r="C864" s="11">
        <v>2357</v>
      </c>
      <c r="D864" s="11" t="s">
        <v>5855</v>
      </c>
      <c r="E864" s="11">
        <v>2053</v>
      </c>
      <c r="F864" s="25">
        <v>3</v>
      </c>
      <c r="G864" s="14" t="s">
        <v>3287</v>
      </c>
      <c r="H864" s="161">
        <f t="shared" si="13"/>
        <v>40178</v>
      </c>
      <c r="I864" s="9" t="s">
        <v>3381</v>
      </c>
      <c r="J864" s="9"/>
      <c r="K864" s="9"/>
      <c r="L864" s="11" t="s">
        <v>0</v>
      </c>
      <c r="M864" s="252">
        <v>20</v>
      </c>
      <c r="N864" s="21">
        <v>8.5</v>
      </c>
      <c r="O864" s="21">
        <v>6</v>
      </c>
      <c r="Q864" s="11" t="s">
        <v>4167</v>
      </c>
      <c r="R864" s="11"/>
      <c r="T864" s="21">
        <f>IF(Q864='Menu tendina'!A$5,0,IF(Q864='Menu tendina'!A$4,'5. Telecom euro'!O864/2,IF(Q864='Menu tendina'!A$3,'5. Telecom euro'!O864,IF(Q864='Menu tendina'!A$2,'5. Telecom euro'!N864,0))))</f>
        <v>8.5</v>
      </c>
    </row>
    <row r="865" spans="1:20" x14ac:dyDescent="0.25">
      <c r="A865" s="9" t="s">
        <v>7621</v>
      </c>
      <c r="B865" s="9" t="s">
        <v>4984</v>
      </c>
      <c r="C865" s="11">
        <v>2358</v>
      </c>
      <c r="D865" s="11" t="s">
        <v>5854</v>
      </c>
      <c r="E865" s="11">
        <v>2054</v>
      </c>
      <c r="F865" s="25">
        <v>3</v>
      </c>
      <c r="G865" s="14" t="s">
        <v>3287</v>
      </c>
      <c r="H865" s="161">
        <f t="shared" si="13"/>
        <v>40178</v>
      </c>
      <c r="I865" s="9" t="s">
        <v>3382</v>
      </c>
      <c r="J865" s="9"/>
      <c r="K865" s="9"/>
      <c r="L865" s="11" t="s">
        <v>0</v>
      </c>
      <c r="M865" s="252">
        <v>20</v>
      </c>
      <c r="N865" s="21">
        <v>8.5</v>
      </c>
      <c r="O865" s="21">
        <v>6</v>
      </c>
      <c r="Q865" s="11" t="s">
        <v>4167</v>
      </c>
      <c r="R865" s="11"/>
      <c r="T865" s="21">
        <f>IF(Q865='Menu tendina'!A$5,0,IF(Q865='Menu tendina'!A$4,'5. Telecom euro'!O865/2,IF(Q865='Menu tendina'!A$3,'5. Telecom euro'!O865,IF(Q865='Menu tendina'!A$2,'5. Telecom euro'!N865,0))))</f>
        <v>8.5</v>
      </c>
    </row>
    <row r="866" spans="1:20" x14ac:dyDescent="0.25">
      <c r="A866" s="9" t="s">
        <v>7621</v>
      </c>
      <c r="B866" s="9" t="s">
        <v>4984</v>
      </c>
      <c r="C866" s="11">
        <v>2359</v>
      </c>
      <c r="D866" s="11" t="s">
        <v>5858</v>
      </c>
      <c r="E866" s="11">
        <v>2055</v>
      </c>
      <c r="F866" s="25">
        <v>3</v>
      </c>
      <c r="G866" s="14" t="s">
        <v>3287</v>
      </c>
      <c r="H866" s="161">
        <f t="shared" si="13"/>
        <v>40178</v>
      </c>
      <c r="I866" s="9" t="s">
        <v>3383</v>
      </c>
      <c r="J866" s="9"/>
      <c r="K866" s="9"/>
      <c r="L866" s="11" t="s">
        <v>0</v>
      </c>
      <c r="M866" s="252">
        <v>20</v>
      </c>
      <c r="N866" s="21">
        <v>8.5</v>
      </c>
      <c r="O866" s="21">
        <v>6</v>
      </c>
      <c r="Q866" s="11" t="s">
        <v>4167</v>
      </c>
      <c r="R866" s="11"/>
      <c r="T866" s="21">
        <f>IF(Q866='Menu tendina'!A$5,0,IF(Q866='Menu tendina'!A$4,'5. Telecom euro'!O866/2,IF(Q866='Menu tendina'!A$3,'5. Telecom euro'!O866,IF(Q866='Menu tendina'!A$2,'5. Telecom euro'!N866,0))))</f>
        <v>8.5</v>
      </c>
    </row>
    <row r="867" spans="1:20" x14ac:dyDescent="0.25">
      <c r="A867" s="9" t="s">
        <v>7621</v>
      </c>
      <c r="B867" s="9" t="s">
        <v>4984</v>
      </c>
      <c r="C867" s="11">
        <v>2360</v>
      </c>
      <c r="D867" s="11" t="s">
        <v>5859</v>
      </c>
      <c r="E867" s="11">
        <v>2056</v>
      </c>
      <c r="F867" s="25">
        <v>3</v>
      </c>
      <c r="G867" s="14" t="s">
        <v>3287</v>
      </c>
      <c r="H867" s="161">
        <f t="shared" si="13"/>
        <v>40178</v>
      </c>
      <c r="I867" s="9" t="s">
        <v>3384</v>
      </c>
      <c r="J867" s="9"/>
      <c r="K867" s="9"/>
      <c r="L867" s="11" t="s">
        <v>0</v>
      </c>
      <c r="M867" s="252">
        <v>20</v>
      </c>
      <c r="N867" s="21">
        <v>8.5</v>
      </c>
      <c r="O867" s="21">
        <v>6</v>
      </c>
      <c r="Q867" s="11" t="s">
        <v>4167</v>
      </c>
      <c r="R867" s="11"/>
      <c r="T867" s="21">
        <f>IF(Q867='Menu tendina'!A$5,0,IF(Q867='Menu tendina'!A$4,'5. Telecom euro'!O867/2,IF(Q867='Menu tendina'!A$3,'5. Telecom euro'!O867,IF(Q867='Menu tendina'!A$2,'5. Telecom euro'!N867,0))))</f>
        <v>8.5</v>
      </c>
    </row>
    <row r="868" spans="1:20" x14ac:dyDescent="0.25">
      <c r="A868" s="9" t="s">
        <v>7621</v>
      </c>
      <c r="B868" s="9" t="s">
        <v>4984</v>
      </c>
      <c r="C868" s="11">
        <v>2361</v>
      </c>
      <c r="D868" s="11" t="s">
        <v>5857</v>
      </c>
      <c r="E868" s="11">
        <v>2057</v>
      </c>
      <c r="F868" s="25">
        <v>3</v>
      </c>
      <c r="G868" s="14" t="s">
        <v>3287</v>
      </c>
      <c r="H868" s="161">
        <f t="shared" si="13"/>
        <v>40178</v>
      </c>
      <c r="I868" s="9" t="s">
        <v>3385</v>
      </c>
      <c r="J868" s="9"/>
      <c r="K868" s="9"/>
      <c r="L868" s="11" t="s">
        <v>0</v>
      </c>
      <c r="M868" s="252">
        <v>20</v>
      </c>
      <c r="N868" s="21">
        <v>8.5</v>
      </c>
      <c r="O868" s="21">
        <v>6</v>
      </c>
      <c r="Q868" s="11" t="s">
        <v>4167</v>
      </c>
      <c r="R868" s="11"/>
      <c r="T868" s="21">
        <f>IF(Q868='Menu tendina'!A$5,0,IF(Q868='Menu tendina'!A$4,'5. Telecom euro'!O868/2,IF(Q868='Menu tendina'!A$3,'5. Telecom euro'!O868,IF(Q868='Menu tendina'!A$2,'5. Telecom euro'!N868,0))))</f>
        <v>8.5</v>
      </c>
    </row>
    <row r="869" spans="1:20" x14ac:dyDescent="0.25">
      <c r="A869" s="9" t="s">
        <v>7621</v>
      </c>
      <c r="B869" s="9" t="s">
        <v>4984</v>
      </c>
      <c r="C869" s="11">
        <v>2362</v>
      </c>
      <c r="D869" s="11" t="s">
        <v>5856</v>
      </c>
      <c r="E869" s="11">
        <v>2058</v>
      </c>
      <c r="F869" s="25">
        <v>3</v>
      </c>
      <c r="G869" s="14" t="s">
        <v>3287</v>
      </c>
      <c r="H869" s="161">
        <f t="shared" si="13"/>
        <v>40178</v>
      </c>
      <c r="I869" s="9" t="s">
        <v>3386</v>
      </c>
      <c r="J869" s="9"/>
      <c r="K869" s="9"/>
      <c r="L869" s="11" t="s">
        <v>0</v>
      </c>
      <c r="M869" s="252">
        <v>20</v>
      </c>
      <c r="N869" s="21">
        <v>8.5</v>
      </c>
      <c r="O869" s="21">
        <v>6</v>
      </c>
      <c r="Q869" s="11" t="s">
        <v>4167</v>
      </c>
      <c r="R869" s="11"/>
      <c r="T869" s="21">
        <f>IF(Q869='Menu tendina'!A$5,0,IF(Q869='Menu tendina'!A$4,'5. Telecom euro'!O869/2,IF(Q869='Menu tendina'!A$3,'5. Telecom euro'!O869,IF(Q869='Menu tendina'!A$2,'5. Telecom euro'!N869,0))))</f>
        <v>8.5</v>
      </c>
    </row>
    <row r="870" spans="1:20" x14ac:dyDescent="0.25">
      <c r="A870" s="9" t="s">
        <v>7621</v>
      </c>
      <c r="B870" s="9" t="s">
        <v>4984</v>
      </c>
      <c r="C870" s="11">
        <v>2363</v>
      </c>
      <c r="D870" s="11" t="s">
        <v>5794</v>
      </c>
      <c r="E870" s="11">
        <v>1908</v>
      </c>
      <c r="F870" s="25">
        <v>5</v>
      </c>
      <c r="G870" s="14" t="s">
        <v>3130</v>
      </c>
      <c r="H870" s="161">
        <f t="shared" si="13"/>
        <v>39629</v>
      </c>
      <c r="I870" s="9" t="s">
        <v>3387</v>
      </c>
      <c r="J870" s="9"/>
      <c r="K870" s="9"/>
      <c r="L870" s="11" t="s">
        <v>0</v>
      </c>
      <c r="M870" s="252">
        <v>500</v>
      </c>
      <c r="N870" s="21">
        <v>2</v>
      </c>
      <c r="O870" s="21">
        <v>0.6</v>
      </c>
      <c r="Q870" s="11" t="s">
        <v>4167</v>
      </c>
      <c r="R870" s="11"/>
      <c r="T870" s="21">
        <f>IF(Q870='Menu tendina'!A$5,0,IF(Q870='Menu tendina'!A$4,'5. Telecom euro'!O870/2,IF(Q870='Menu tendina'!A$3,'5. Telecom euro'!O870,IF(Q870='Menu tendina'!A$2,'5. Telecom euro'!N870,0))))</f>
        <v>2</v>
      </c>
    </row>
    <row r="871" spans="1:20" x14ac:dyDescent="0.25">
      <c r="A871" s="9" t="s">
        <v>7621</v>
      </c>
      <c r="B871" s="9" t="s">
        <v>4984</v>
      </c>
      <c r="C871" s="11">
        <v>2364</v>
      </c>
      <c r="D871" s="11" t="s">
        <v>5811</v>
      </c>
      <c r="E871" s="11">
        <v>1987</v>
      </c>
      <c r="F871" s="25">
        <v>5</v>
      </c>
      <c r="G871" s="14" t="s">
        <v>3275</v>
      </c>
      <c r="H871" s="161">
        <f t="shared" si="13"/>
        <v>39813</v>
      </c>
      <c r="I871" s="9" t="s">
        <v>3388</v>
      </c>
      <c r="J871" s="9"/>
      <c r="K871" s="9"/>
      <c r="L871" s="11" t="s">
        <v>0</v>
      </c>
      <c r="M871" s="252">
        <v>100</v>
      </c>
      <c r="N871" s="21">
        <v>2</v>
      </c>
      <c r="O871" s="21">
        <v>1</v>
      </c>
      <c r="Q871" s="11" t="s">
        <v>4167</v>
      </c>
      <c r="R871" s="11"/>
      <c r="T871" s="21">
        <f>IF(Q871='Menu tendina'!A$5,0,IF(Q871='Menu tendina'!A$4,'5. Telecom euro'!O871/2,IF(Q871='Menu tendina'!A$3,'5. Telecom euro'!O871,IF(Q871='Menu tendina'!A$2,'5. Telecom euro'!N871,0))))</f>
        <v>2</v>
      </c>
    </row>
    <row r="872" spans="1:20" x14ac:dyDescent="0.25">
      <c r="A872" s="9" t="s">
        <v>7621</v>
      </c>
      <c r="B872" s="9" t="s">
        <v>4984</v>
      </c>
      <c r="C872" s="11">
        <v>2365</v>
      </c>
      <c r="D872" s="11" t="s">
        <v>5787</v>
      </c>
      <c r="E872" s="11">
        <v>1988</v>
      </c>
      <c r="F872" s="25">
        <v>5</v>
      </c>
      <c r="G872" s="14" t="s">
        <v>3275</v>
      </c>
      <c r="H872" s="161">
        <f t="shared" si="13"/>
        <v>39813</v>
      </c>
      <c r="I872" s="9" t="s">
        <v>3389</v>
      </c>
      <c r="J872" s="9"/>
      <c r="K872" s="9"/>
      <c r="L872" s="11" t="s">
        <v>0</v>
      </c>
      <c r="M872" s="252">
        <v>20</v>
      </c>
      <c r="N872" s="21">
        <v>8</v>
      </c>
      <c r="O872" s="21">
        <v>4</v>
      </c>
      <c r="Q872" s="11" t="s">
        <v>4167</v>
      </c>
      <c r="R872" s="11"/>
      <c r="T872" s="21">
        <f>IF(Q872='Menu tendina'!A$5,0,IF(Q872='Menu tendina'!A$4,'5. Telecom euro'!O872/2,IF(Q872='Menu tendina'!A$3,'5. Telecom euro'!O872,IF(Q872='Menu tendina'!A$2,'5. Telecom euro'!N872,0))))</f>
        <v>8</v>
      </c>
    </row>
    <row r="873" spans="1:20" x14ac:dyDescent="0.25">
      <c r="A873" s="9" t="s">
        <v>7621</v>
      </c>
      <c r="B873" s="9" t="s">
        <v>4984</v>
      </c>
      <c r="C873" s="11">
        <v>2366</v>
      </c>
      <c r="D873" s="11" t="s">
        <v>5758</v>
      </c>
      <c r="E873" s="11">
        <v>1474</v>
      </c>
      <c r="F873" s="25">
        <v>3</v>
      </c>
      <c r="G873" s="14" t="s">
        <v>3275</v>
      </c>
      <c r="H873" s="161">
        <f t="shared" si="13"/>
        <v>39813</v>
      </c>
      <c r="I873" s="9" t="s">
        <v>3390</v>
      </c>
      <c r="J873" s="9"/>
      <c r="K873" s="9"/>
      <c r="L873" s="11" t="s">
        <v>0</v>
      </c>
      <c r="M873" s="252">
        <v>20</v>
      </c>
      <c r="N873" s="21">
        <v>5</v>
      </c>
      <c r="O873" s="21">
        <v>3</v>
      </c>
      <c r="Q873" s="11" t="s">
        <v>4167</v>
      </c>
      <c r="R873" s="11"/>
      <c r="T873" s="21">
        <f>IF(Q873='Menu tendina'!A$5,0,IF(Q873='Menu tendina'!A$4,'5. Telecom euro'!O873/2,IF(Q873='Menu tendina'!A$3,'5. Telecom euro'!O873,IF(Q873='Menu tendina'!A$2,'5. Telecom euro'!N873,0))))</f>
        <v>5</v>
      </c>
    </row>
    <row r="874" spans="1:20" x14ac:dyDescent="0.25">
      <c r="A874" s="9" t="s">
        <v>7621</v>
      </c>
      <c r="B874" s="9" t="s">
        <v>4984</v>
      </c>
      <c r="C874" s="11">
        <v>2367</v>
      </c>
      <c r="D874" s="11" t="s">
        <v>5757</v>
      </c>
      <c r="E874" s="11">
        <v>1475</v>
      </c>
      <c r="F874" s="25">
        <v>5</v>
      </c>
      <c r="G874" s="14" t="s">
        <v>3275</v>
      </c>
      <c r="H874" s="161">
        <f t="shared" si="13"/>
        <v>39813</v>
      </c>
      <c r="I874" s="9" t="s">
        <v>3391</v>
      </c>
      <c r="J874" s="9"/>
      <c r="K874" s="9"/>
      <c r="L874" s="11" t="s">
        <v>0</v>
      </c>
      <c r="M874" s="252">
        <v>20</v>
      </c>
      <c r="N874" s="21">
        <v>5</v>
      </c>
      <c r="O874" s="21">
        <v>3</v>
      </c>
      <c r="Q874" s="11" t="s">
        <v>4167</v>
      </c>
      <c r="R874" s="11"/>
      <c r="T874" s="21">
        <f>IF(Q874='Menu tendina'!A$5,0,IF(Q874='Menu tendina'!A$4,'5. Telecom euro'!O874/2,IF(Q874='Menu tendina'!A$3,'5. Telecom euro'!O874,IF(Q874='Menu tendina'!A$2,'5. Telecom euro'!N874,0))))</f>
        <v>5</v>
      </c>
    </row>
    <row r="875" spans="1:20" x14ac:dyDescent="0.25">
      <c r="A875" s="9" t="s">
        <v>7621</v>
      </c>
      <c r="B875" s="9" t="s">
        <v>4984</v>
      </c>
      <c r="C875" s="11">
        <v>2368</v>
      </c>
      <c r="D875" s="11" t="s">
        <v>5809</v>
      </c>
      <c r="E875" s="11">
        <v>1989</v>
      </c>
      <c r="F875" s="25">
        <v>5</v>
      </c>
      <c r="G875" s="14" t="s">
        <v>3275</v>
      </c>
      <c r="H875" s="161">
        <f t="shared" si="13"/>
        <v>39813</v>
      </c>
      <c r="I875" s="9" t="s">
        <v>3392</v>
      </c>
      <c r="J875" s="9"/>
      <c r="K875" s="9"/>
      <c r="L875" s="11" t="s">
        <v>0</v>
      </c>
      <c r="M875" s="252">
        <v>40</v>
      </c>
      <c r="N875" s="21">
        <v>3.5</v>
      </c>
      <c r="O875" s="21">
        <v>2.5</v>
      </c>
      <c r="Q875" s="11" t="s">
        <v>4167</v>
      </c>
      <c r="R875" s="11"/>
      <c r="T875" s="21">
        <f>IF(Q875='Menu tendina'!A$5,0,IF(Q875='Menu tendina'!A$4,'5. Telecom euro'!O875/2,IF(Q875='Menu tendina'!A$3,'5. Telecom euro'!O875,IF(Q875='Menu tendina'!A$2,'5. Telecom euro'!N875,0))))</f>
        <v>3.5</v>
      </c>
    </row>
    <row r="876" spans="1:20" x14ac:dyDescent="0.25">
      <c r="A876" s="9" t="s">
        <v>7621</v>
      </c>
      <c r="B876" s="9" t="s">
        <v>4984</v>
      </c>
      <c r="C876" s="11">
        <v>2369</v>
      </c>
      <c r="D876" s="11" t="s">
        <v>5777</v>
      </c>
      <c r="E876" s="11">
        <v>1930</v>
      </c>
      <c r="F876" s="25">
        <v>3</v>
      </c>
      <c r="G876" s="14" t="s">
        <v>3275</v>
      </c>
      <c r="H876" s="161">
        <f t="shared" si="13"/>
        <v>39813</v>
      </c>
      <c r="I876" s="9" t="s">
        <v>3393</v>
      </c>
      <c r="J876" s="9"/>
      <c r="K876" s="9"/>
      <c r="L876" s="11" t="s">
        <v>0</v>
      </c>
      <c r="M876" s="252">
        <v>20</v>
      </c>
      <c r="N876" s="21">
        <v>4</v>
      </c>
      <c r="O876" s="21">
        <v>2.5</v>
      </c>
      <c r="Q876" s="11" t="s">
        <v>4167</v>
      </c>
      <c r="R876" s="11"/>
      <c r="T876" s="21">
        <f>IF(Q876='Menu tendina'!A$5,0,IF(Q876='Menu tendina'!A$4,'5. Telecom euro'!O876/2,IF(Q876='Menu tendina'!A$3,'5. Telecom euro'!O876,IF(Q876='Menu tendina'!A$2,'5. Telecom euro'!N876,0))))</f>
        <v>4</v>
      </c>
    </row>
    <row r="877" spans="1:20" x14ac:dyDescent="0.25">
      <c r="A877" s="9" t="s">
        <v>7621</v>
      </c>
      <c r="B877" s="9" t="s">
        <v>4984</v>
      </c>
      <c r="C877" s="11">
        <v>2370</v>
      </c>
      <c r="D877" s="11" t="s">
        <v>5778</v>
      </c>
      <c r="E877" s="11">
        <v>1931</v>
      </c>
      <c r="F877" s="25">
        <v>3</v>
      </c>
      <c r="G877" s="14" t="s">
        <v>3275</v>
      </c>
      <c r="H877" s="161">
        <f t="shared" si="13"/>
        <v>39813</v>
      </c>
      <c r="I877" s="9" t="s">
        <v>3394</v>
      </c>
      <c r="J877" s="9"/>
      <c r="K877" s="9"/>
      <c r="L877" s="11" t="s">
        <v>0</v>
      </c>
      <c r="M877" s="252">
        <v>20</v>
      </c>
      <c r="N877" s="21">
        <v>4</v>
      </c>
      <c r="O877" s="21">
        <v>2.5</v>
      </c>
      <c r="Q877" s="11" t="s">
        <v>4167</v>
      </c>
      <c r="R877" s="11"/>
      <c r="T877" s="21">
        <f>IF(Q877='Menu tendina'!A$5,0,IF(Q877='Menu tendina'!A$4,'5. Telecom euro'!O877/2,IF(Q877='Menu tendina'!A$3,'5. Telecom euro'!O877,IF(Q877='Menu tendina'!A$2,'5. Telecom euro'!N877,0))))</f>
        <v>4</v>
      </c>
    </row>
    <row r="878" spans="1:20" x14ac:dyDescent="0.25">
      <c r="A878" s="9" t="s">
        <v>7621</v>
      </c>
      <c r="B878" s="9" t="s">
        <v>4984</v>
      </c>
      <c r="C878" s="11">
        <v>2371</v>
      </c>
      <c r="D878" s="11" t="s">
        <v>5822</v>
      </c>
      <c r="E878" s="11">
        <v>1994</v>
      </c>
      <c r="F878" s="25">
        <v>3</v>
      </c>
      <c r="G878" s="14" t="s">
        <v>3275</v>
      </c>
      <c r="H878" s="161">
        <f t="shared" si="13"/>
        <v>39813</v>
      </c>
      <c r="I878" s="9" t="s">
        <v>3395</v>
      </c>
      <c r="J878" s="9"/>
      <c r="K878" s="9"/>
      <c r="L878" s="11" t="s">
        <v>0</v>
      </c>
      <c r="M878" s="252">
        <v>32</v>
      </c>
      <c r="N878" s="21">
        <v>2.8</v>
      </c>
      <c r="O878" s="21">
        <v>2</v>
      </c>
      <c r="Q878" s="11" t="s">
        <v>4167</v>
      </c>
      <c r="R878" s="11"/>
      <c r="T878" s="21">
        <f>IF(Q878='Menu tendina'!A$5,0,IF(Q878='Menu tendina'!A$4,'5. Telecom euro'!O878/2,IF(Q878='Menu tendina'!A$3,'5. Telecom euro'!O878,IF(Q878='Menu tendina'!A$2,'5. Telecom euro'!N878,0))))</f>
        <v>2.8</v>
      </c>
    </row>
    <row r="879" spans="1:20" x14ac:dyDescent="0.25">
      <c r="A879" s="9" t="s">
        <v>7621</v>
      </c>
      <c r="B879" s="9" t="s">
        <v>4984</v>
      </c>
      <c r="C879" s="11">
        <v>2372</v>
      </c>
      <c r="D879" s="11" t="s">
        <v>5820</v>
      </c>
      <c r="E879" s="11">
        <v>1995</v>
      </c>
      <c r="F879" s="25">
        <v>3</v>
      </c>
      <c r="G879" s="14" t="s">
        <v>3275</v>
      </c>
      <c r="H879" s="161">
        <f t="shared" si="13"/>
        <v>39813</v>
      </c>
      <c r="I879" s="9" t="s">
        <v>3397</v>
      </c>
      <c r="J879" s="9"/>
      <c r="K879" s="9"/>
      <c r="L879" s="11" t="s">
        <v>0</v>
      </c>
      <c r="M879" s="252">
        <v>32</v>
      </c>
      <c r="N879" s="21">
        <v>2.8</v>
      </c>
      <c r="O879" s="21">
        <v>2</v>
      </c>
      <c r="Q879" s="11" t="s">
        <v>4167</v>
      </c>
      <c r="R879" s="11"/>
      <c r="T879" s="21">
        <f>IF(Q879='Menu tendina'!A$5,0,IF(Q879='Menu tendina'!A$4,'5. Telecom euro'!O879/2,IF(Q879='Menu tendina'!A$3,'5. Telecom euro'!O879,IF(Q879='Menu tendina'!A$2,'5. Telecom euro'!N879,0))))</f>
        <v>2.8</v>
      </c>
    </row>
    <row r="880" spans="1:20" x14ac:dyDescent="0.25">
      <c r="A880" s="9" t="s">
        <v>7621</v>
      </c>
      <c r="B880" s="9" t="s">
        <v>4984</v>
      </c>
      <c r="C880" s="11">
        <v>2373</v>
      </c>
      <c r="D880" s="11" t="s">
        <v>5821</v>
      </c>
      <c r="E880" s="11">
        <v>1996</v>
      </c>
      <c r="F880" s="25">
        <v>3</v>
      </c>
      <c r="G880" s="14" t="s">
        <v>3275</v>
      </c>
      <c r="H880" s="161">
        <f t="shared" si="13"/>
        <v>39813</v>
      </c>
      <c r="I880" s="9" t="s">
        <v>3398</v>
      </c>
      <c r="J880" s="9"/>
      <c r="K880" s="9"/>
      <c r="L880" s="11" t="s">
        <v>0</v>
      </c>
      <c r="M880" s="252">
        <v>32</v>
      </c>
      <c r="N880" s="21">
        <v>2.8</v>
      </c>
      <c r="O880" s="21">
        <v>2</v>
      </c>
      <c r="Q880" s="11" t="s">
        <v>4167</v>
      </c>
      <c r="R880" s="11"/>
      <c r="T880" s="21">
        <f>IF(Q880='Menu tendina'!A$5,0,IF(Q880='Menu tendina'!A$4,'5. Telecom euro'!O880/2,IF(Q880='Menu tendina'!A$3,'5. Telecom euro'!O880,IF(Q880='Menu tendina'!A$2,'5. Telecom euro'!N880,0))))</f>
        <v>2.8</v>
      </c>
    </row>
    <row r="881" spans="1:20" x14ac:dyDescent="0.25">
      <c r="A881" s="9" t="s">
        <v>7621</v>
      </c>
      <c r="B881" s="9" t="s">
        <v>4984</v>
      </c>
      <c r="C881" s="11">
        <v>2374</v>
      </c>
      <c r="D881" s="11" t="s">
        <v>5818</v>
      </c>
      <c r="E881" s="11">
        <v>1997</v>
      </c>
      <c r="F881" s="25">
        <v>3</v>
      </c>
      <c r="G881" s="14" t="s">
        <v>3275</v>
      </c>
      <c r="H881" s="161">
        <f t="shared" si="13"/>
        <v>39813</v>
      </c>
      <c r="I881" s="9" t="s">
        <v>3399</v>
      </c>
      <c r="J881" s="9"/>
      <c r="K881" s="9"/>
      <c r="L881" s="11" t="s">
        <v>0</v>
      </c>
      <c r="M881" s="252">
        <v>32</v>
      </c>
      <c r="N881" s="21">
        <v>2.8</v>
      </c>
      <c r="O881" s="21">
        <v>2</v>
      </c>
      <c r="Q881" s="11" t="s">
        <v>4167</v>
      </c>
      <c r="R881" s="11"/>
      <c r="T881" s="21">
        <f>IF(Q881='Menu tendina'!A$5,0,IF(Q881='Menu tendina'!A$4,'5. Telecom euro'!O881/2,IF(Q881='Menu tendina'!A$3,'5. Telecom euro'!O881,IF(Q881='Menu tendina'!A$2,'5. Telecom euro'!N881,0))))</f>
        <v>2.8</v>
      </c>
    </row>
    <row r="882" spans="1:20" x14ac:dyDescent="0.25">
      <c r="A882" s="9" t="s">
        <v>7621</v>
      </c>
      <c r="B882" s="9" t="s">
        <v>4984</v>
      </c>
      <c r="C882" s="11">
        <v>2375</v>
      </c>
      <c r="D882" s="11" t="s">
        <v>5813</v>
      </c>
      <c r="E882" s="11">
        <v>1998</v>
      </c>
      <c r="F882" s="25">
        <v>3</v>
      </c>
      <c r="G882" s="14" t="s">
        <v>3275</v>
      </c>
      <c r="H882" s="161">
        <f t="shared" si="13"/>
        <v>39813</v>
      </c>
      <c r="I882" s="9" t="s">
        <v>3400</v>
      </c>
      <c r="J882" s="9"/>
      <c r="K882" s="9"/>
      <c r="L882" s="11" t="s">
        <v>0</v>
      </c>
      <c r="M882" s="252">
        <v>32</v>
      </c>
      <c r="N882" s="21">
        <v>2.8</v>
      </c>
      <c r="O882" s="21">
        <v>2</v>
      </c>
      <c r="Q882" s="11" t="s">
        <v>4167</v>
      </c>
      <c r="R882" s="11"/>
      <c r="T882" s="21">
        <f>IF(Q882='Menu tendina'!A$5,0,IF(Q882='Menu tendina'!A$4,'5. Telecom euro'!O882/2,IF(Q882='Menu tendina'!A$3,'5. Telecom euro'!O882,IF(Q882='Menu tendina'!A$2,'5. Telecom euro'!N882,0))))</f>
        <v>2.8</v>
      </c>
    </row>
    <row r="883" spans="1:20" x14ac:dyDescent="0.25">
      <c r="A883" s="9" t="s">
        <v>7621</v>
      </c>
      <c r="B883" s="9" t="s">
        <v>4984</v>
      </c>
      <c r="C883" s="11">
        <v>2376</v>
      </c>
      <c r="D883" s="11" t="s">
        <v>5823</v>
      </c>
      <c r="E883" s="11">
        <v>1999</v>
      </c>
      <c r="F883" s="25">
        <v>3</v>
      </c>
      <c r="G883" s="14" t="s">
        <v>3275</v>
      </c>
      <c r="H883" s="161">
        <f t="shared" si="13"/>
        <v>39813</v>
      </c>
      <c r="I883" s="9" t="s">
        <v>3401</v>
      </c>
      <c r="J883" s="9"/>
      <c r="K883" s="9"/>
      <c r="L883" s="11" t="s">
        <v>0</v>
      </c>
      <c r="M883" s="252">
        <v>32</v>
      </c>
      <c r="N883" s="21">
        <v>2.8</v>
      </c>
      <c r="O883" s="21">
        <v>2</v>
      </c>
      <c r="Q883" s="11" t="s">
        <v>4167</v>
      </c>
      <c r="R883" s="11"/>
      <c r="T883" s="21">
        <f>IF(Q883='Menu tendina'!A$5,0,IF(Q883='Menu tendina'!A$4,'5. Telecom euro'!O883/2,IF(Q883='Menu tendina'!A$3,'5. Telecom euro'!O883,IF(Q883='Menu tendina'!A$2,'5. Telecom euro'!N883,0))))</f>
        <v>2.8</v>
      </c>
    </row>
    <row r="884" spans="1:20" x14ac:dyDescent="0.25">
      <c r="A884" s="9" t="s">
        <v>7621</v>
      </c>
      <c r="B884" s="9" t="s">
        <v>4984</v>
      </c>
      <c r="C884" s="11">
        <v>2377</v>
      </c>
      <c r="D884" s="11" t="s">
        <v>5816</v>
      </c>
      <c r="E884" s="11">
        <v>2000</v>
      </c>
      <c r="F884" s="25">
        <v>5</v>
      </c>
      <c r="G884" s="14" t="s">
        <v>3275</v>
      </c>
      <c r="H884" s="161">
        <f t="shared" si="13"/>
        <v>39813</v>
      </c>
      <c r="I884" s="9" t="s">
        <v>3402</v>
      </c>
      <c r="J884" s="9"/>
      <c r="K884" s="9"/>
      <c r="L884" s="11" t="s">
        <v>0</v>
      </c>
      <c r="M884" s="252">
        <v>32</v>
      </c>
      <c r="N884" s="21">
        <v>2.8</v>
      </c>
      <c r="O884" s="21">
        <v>2</v>
      </c>
      <c r="Q884" s="11" t="s">
        <v>4167</v>
      </c>
      <c r="R884" s="11"/>
      <c r="T884" s="21">
        <f>IF(Q884='Menu tendina'!A$5,0,IF(Q884='Menu tendina'!A$4,'5. Telecom euro'!O884/2,IF(Q884='Menu tendina'!A$3,'5. Telecom euro'!O884,IF(Q884='Menu tendina'!A$2,'5. Telecom euro'!N884,0))))</f>
        <v>2.8</v>
      </c>
    </row>
    <row r="885" spans="1:20" x14ac:dyDescent="0.25">
      <c r="A885" s="9" t="s">
        <v>7621</v>
      </c>
      <c r="B885" s="9" t="s">
        <v>4984</v>
      </c>
      <c r="C885" s="11">
        <v>2378</v>
      </c>
      <c r="D885" s="11" t="s">
        <v>5817</v>
      </c>
      <c r="E885" s="11">
        <v>2001</v>
      </c>
      <c r="F885" s="25">
        <v>5</v>
      </c>
      <c r="G885" s="14" t="s">
        <v>3275</v>
      </c>
      <c r="H885" s="161">
        <f t="shared" si="13"/>
        <v>39813</v>
      </c>
      <c r="I885" s="9" t="s">
        <v>3403</v>
      </c>
      <c r="J885" s="9"/>
      <c r="K885" s="9"/>
      <c r="L885" s="11" t="s">
        <v>0</v>
      </c>
      <c r="M885" s="252">
        <v>32</v>
      </c>
      <c r="N885" s="21">
        <v>2.8</v>
      </c>
      <c r="O885" s="21">
        <v>2</v>
      </c>
      <c r="Q885" s="11" t="s">
        <v>4167</v>
      </c>
      <c r="R885" s="11"/>
      <c r="T885" s="21">
        <f>IF(Q885='Menu tendina'!A$5,0,IF(Q885='Menu tendina'!A$4,'5. Telecom euro'!O885/2,IF(Q885='Menu tendina'!A$3,'5. Telecom euro'!O885,IF(Q885='Menu tendina'!A$2,'5. Telecom euro'!N885,0))))</f>
        <v>2.8</v>
      </c>
    </row>
    <row r="886" spans="1:20" x14ac:dyDescent="0.25">
      <c r="A886" s="9" t="s">
        <v>7621</v>
      </c>
      <c r="B886" s="9" t="s">
        <v>4984</v>
      </c>
      <c r="C886" s="11">
        <v>2379</v>
      </c>
      <c r="D886" s="11" t="s">
        <v>5815</v>
      </c>
      <c r="E886" s="11">
        <v>2002</v>
      </c>
      <c r="F886" s="25">
        <v>5</v>
      </c>
      <c r="G886" s="14" t="s">
        <v>3275</v>
      </c>
      <c r="H886" s="161">
        <f t="shared" si="13"/>
        <v>39813</v>
      </c>
      <c r="I886" s="9" t="s">
        <v>3404</v>
      </c>
      <c r="J886" s="9"/>
      <c r="K886" s="9"/>
      <c r="L886" s="11" t="s">
        <v>0</v>
      </c>
      <c r="M886" s="252">
        <v>32</v>
      </c>
      <c r="N886" s="21">
        <v>12</v>
      </c>
      <c r="O886" s="21">
        <v>8</v>
      </c>
      <c r="Q886" s="11" t="s">
        <v>4167</v>
      </c>
      <c r="R886" s="11"/>
      <c r="T886" s="21">
        <f>IF(Q886='Menu tendina'!A$5,0,IF(Q886='Menu tendina'!A$4,'5. Telecom euro'!O886/2,IF(Q886='Menu tendina'!A$3,'5. Telecom euro'!O886,IF(Q886='Menu tendina'!A$2,'5. Telecom euro'!N886,0))))</f>
        <v>12</v>
      </c>
    </row>
    <row r="887" spans="1:20" x14ac:dyDescent="0.25">
      <c r="A887" s="9" t="s">
        <v>7621</v>
      </c>
      <c r="B887" s="9" t="s">
        <v>4984</v>
      </c>
      <c r="C887" s="11">
        <v>2380</v>
      </c>
      <c r="D887" s="11" t="s">
        <v>5814</v>
      </c>
      <c r="E887" s="11">
        <v>2003</v>
      </c>
      <c r="F887" s="25">
        <v>5</v>
      </c>
      <c r="G887" s="14" t="s">
        <v>3275</v>
      </c>
      <c r="H887" s="161">
        <f t="shared" si="13"/>
        <v>39813</v>
      </c>
      <c r="I887" s="9" t="s">
        <v>3405</v>
      </c>
      <c r="J887" s="9"/>
      <c r="K887" s="9"/>
      <c r="L887" s="11" t="s">
        <v>0</v>
      </c>
      <c r="M887" s="252">
        <v>32</v>
      </c>
      <c r="N887" s="21">
        <v>2.8</v>
      </c>
      <c r="O887" s="21">
        <v>2</v>
      </c>
      <c r="Q887" s="11" t="s">
        <v>4167</v>
      </c>
      <c r="R887" s="11"/>
      <c r="T887" s="21">
        <f>IF(Q887='Menu tendina'!A$5,0,IF(Q887='Menu tendina'!A$4,'5. Telecom euro'!O887/2,IF(Q887='Menu tendina'!A$3,'5. Telecom euro'!O887,IF(Q887='Menu tendina'!A$2,'5. Telecom euro'!N887,0))))</f>
        <v>2.8</v>
      </c>
    </row>
    <row r="888" spans="1:20" x14ac:dyDescent="0.25">
      <c r="A888" s="9" t="s">
        <v>7621</v>
      </c>
      <c r="B888" s="9" t="s">
        <v>4984</v>
      </c>
      <c r="C888" s="11">
        <v>2381</v>
      </c>
      <c r="D888" s="11" t="s">
        <v>5819</v>
      </c>
      <c r="E888" s="11">
        <v>2004</v>
      </c>
      <c r="F888" s="25">
        <v>5</v>
      </c>
      <c r="G888" s="14" t="s">
        <v>3275</v>
      </c>
      <c r="H888" s="161">
        <f t="shared" si="13"/>
        <v>39813</v>
      </c>
      <c r="I888" s="9" t="s">
        <v>3406</v>
      </c>
      <c r="J888" s="9"/>
      <c r="K888" s="9"/>
      <c r="L888" s="11" t="s">
        <v>0</v>
      </c>
      <c r="M888" s="252">
        <v>32</v>
      </c>
      <c r="N888" s="21">
        <v>2.8</v>
      </c>
      <c r="O888" s="21">
        <v>2</v>
      </c>
      <c r="Q888" s="11" t="s">
        <v>4167</v>
      </c>
      <c r="R888" s="11"/>
      <c r="T888" s="21">
        <f>IF(Q888='Menu tendina'!A$5,0,IF(Q888='Menu tendina'!A$4,'5. Telecom euro'!O888/2,IF(Q888='Menu tendina'!A$3,'5. Telecom euro'!O888,IF(Q888='Menu tendina'!A$2,'5. Telecom euro'!N888,0))))</f>
        <v>2.8</v>
      </c>
    </row>
    <row r="889" spans="1:20" x14ac:dyDescent="0.25">
      <c r="A889" s="9" t="s">
        <v>7621</v>
      </c>
      <c r="B889" s="9" t="s">
        <v>4984</v>
      </c>
      <c r="C889" s="11">
        <v>2382</v>
      </c>
      <c r="D889" s="11" t="s">
        <v>5812</v>
      </c>
      <c r="E889" s="11">
        <v>2008</v>
      </c>
      <c r="F889" s="25">
        <v>5</v>
      </c>
      <c r="G889" s="14" t="s">
        <v>3358</v>
      </c>
      <c r="H889" s="161">
        <f t="shared" si="13"/>
        <v>39994</v>
      </c>
      <c r="I889" s="9" t="s">
        <v>3407</v>
      </c>
      <c r="J889" s="9"/>
      <c r="K889" s="9"/>
      <c r="L889" s="11" t="s">
        <v>0</v>
      </c>
      <c r="M889" s="252">
        <v>15</v>
      </c>
      <c r="N889" s="21">
        <v>5</v>
      </c>
      <c r="O889" s="21">
        <v>3</v>
      </c>
      <c r="Q889" s="11" t="s">
        <v>4167</v>
      </c>
      <c r="R889" s="11"/>
      <c r="T889" s="21">
        <f>IF(Q889='Menu tendina'!A$5,0,IF(Q889='Menu tendina'!A$4,'5. Telecom euro'!O889/2,IF(Q889='Menu tendina'!A$3,'5. Telecom euro'!O889,IF(Q889='Menu tendina'!A$2,'5. Telecom euro'!N889,0))))</f>
        <v>5</v>
      </c>
    </row>
    <row r="890" spans="1:20" x14ac:dyDescent="0.25">
      <c r="A890" s="9" t="s">
        <v>7621</v>
      </c>
      <c r="B890" s="9" t="s">
        <v>4984</v>
      </c>
      <c r="C890" s="11">
        <v>2383</v>
      </c>
      <c r="D890" s="11" t="s">
        <v>5869</v>
      </c>
      <c r="E890" s="11">
        <v>2017</v>
      </c>
      <c r="F890" s="25">
        <v>5</v>
      </c>
      <c r="G890" s="14" t="s">
        <v>3287</v>
      </c>
      <c r="H890" s="161">
        <f t="shared" si="13"/>
        <v>40178</v>
      </c>
      <c r="I890" s="9" t="s">
        <v>3408</v>
      </c>
      <c r="J890" s="9"/>
      <c r="K890" s="9"/>
      <c r="L890" s="11" t="s">
        <v>0</v>
      </c>
      <c r="M890" s="252">
        <v>15</v>
      </c>
      <c r="N890" s="21">
        <v>5</v>
      </c>
      <c r="O890" s="21">
        <v>3</v>
      </c>
      <c r="Q890" s="11" t="s">
        <v>4167</v>
      </c>
      <c r="R890" s="11"/>
      <c r="T890" s="21">
        <f>IF(Q890='Menu tendina'!A$5,0,IF(Q890='Menu tendina'!A$4,'5. Telecom euro'!O890/2,IF(Q890='Menu tendina'!A$3,'5. Telecom euro'!O890,IF(Q890='Menu tendina'!A$2,'5. Telecom euro'!N890,0))))</f>
        <v>5</v>
      </c>
    </row>
    <row r="891" spans="1:20" x14ac:dyDescent="0.25">
      <c r="A891" s="9" t="s">
        <v>7621</v>
      </c>
      <c r="B891" s="9" t="s">
        <v>4984</v>
      </c>
      <c r="C891" s="11">
        <v>2384</v>
      </c>
      <c r="D891" s="11" t="s">
        <v>5862</v>
      </c>
      <c r="E891" s="11">
        <v>1798</v>
      </c>
      <c r="F891" s="25">
        <v>5</v>
      </c>
      <c r="G891" s="14" t="s">
        <v>3358</v>
      </c>
      <c r="H891" s="161">
        <f t="shared" si="13"/>
        <v>39994</v>
      </c>
      <c r="I891" s="9" t="s">
        <v>3409</v>
      </c>
      <c r="J891" s="9"/>
      <c r="K891" s="9"/>
      <c r="L891" s="11" t="s">
        <v>0</v>
      </c>
      <c r="M891" s="252">
        <v>20</v>
      </c>
      <c r="N891" s="21">
        <v>8</v>
      </c>
      <c r="O891" s="21">
        <v>4</v>
      </c>
      <c r="Q891" s="11" t="s">
        <v>4167</v>
      </c>
      <c r="R891" s="11"/>
      <c r="T891" s="21">
        <f>IF(Q891='Menu tendina'!A$5,0,IF(Q891='Menu tendina'!A$4,'5. Telecom euro'!O891/2,IF(Q891='Menu tendina'!A$3,'5. Telecom euro'!O891,IF(Q891='Menu tendina'!A$2,'5. Telecom euro'!N891,0))))</f>
        <v>8</v>
      </c>
    </row>
    <row r="892" spans="1:20" x14ac:dyDescent="0.25">
      <c r="A892" s="9" t="s">
        <v>7621</v>
      </c>
      <c r="B892" s="9" t="s">
        <v>4984</v>
      </c>
      <c r="C892" s="11">
        <v>2385</v>
      </c>
      <c r="D892" s="11" t="s">
        <v>5874</v>
      </c>
      <c r="E892" s="11">
        <v>2018</v>
      </c>
      <c r="F892" s="25">
        <v>5</v>
      </c>
      <c r="G892" s="14" t="s">
        <v>3287</v>
      </c>
      <c r="H892" s="161">
        <f t="shared" si="13"/>
        <v>40178</v>
      </c>
      <c r="I892" s="9" t="s">
        <v>3410</v>
      </c>
      <c r="J892" s="9"/>
      <c r="K892" s="9"/>
      <c r="L892" s="11" t="s">
        <v>0</v>
      </c>
      <c r="M892" s="252">
        <v>10</v>
      </c>
      <c r="N892" s="21">
        <v>4.5</v>
      </c>
      <c r="O892" s="21">
        <v>2.8</v>
      </c>
      <c r="Q892" s="11" t="s">
        <v>4167</v>
      </c>
      <c r="R892" s="11"/>
      <c r="T892" s="21">
        <f>IF(Q892='Menu tendina'!A$5,0,IF(Q892='Menu tendina'!A$4,'5. Telecom euro'!O892/2,IF(Q892='Menu tendina'!A$3,'5. Telecom euro'!O892,IF(Q892='Menu tendina'!A$2,'5. Telecom euro'!N892,0))))</f>
        <v>4.5</v>
      </c>
    </row>
    <row r="893" spans="1:20" x14ac:dyDescent="0.25">
      <c r="A893" s="9" t="s">
        <v>7621</v>
      </c>
      <c r="B893" s="9" t="s">
        <v>4984</v>
      </c>
      <c r="C893" s="11">
        <v>2386</v>
      </c>
      <c r="D893" s="11" t="s">
        <v>5872</v>
      </c>
      <c r="E893" s="11">
        <v>2019</v>
      </c>
      <c r="F893" s="25">
        <v>5</v>
      </c>
      <c r="G893" s="14" t="s">
        <v>3287</v>
      </c>
      <c r="H893" s="161">
        <f t="shared" si="13"/>
        <v>40178</v>
      </c>
      <c r="I893" s="9" t="s">
        <v>3412</v>
      </c>
      <c r="J893" s="9"/>
      <c r="K893" s="9"/>
      <c r="L893" s="11" t="s">
        <v>0</v>
      </c>
      <c r="M893" s="252">
        <v>15</v>
      </c>
      <c r="N893" s="21">
        <v>5</v>
      </c>
      <c r="O893" s="21">
        <v>3</v>
      </c>
      <c r="Q893" s="11" t="s">
        <v>4167</v>
      </c>
      <c r="R893" s="11"/>
      <c r="T893" s="21">
        <f>IF(Q893='Menu tendina'!A$5,0,IF(Q893='Menu tendina'!A$4,'5. Telecom euro'!O893/2,IF(Q893='Menu tendina'!A$3,'5. Telecom euro'!O893,IF(Q893='Menu tendina'!A$2,'5. Telecom euro'!N893,0))))</f>
        <v>5</v>
      </c>
    </row>
    <row r="894" spans="1:20" x14ac:dyDescent="0.25">
      <c r="A894" s="9" t="s">
        <v>7621</v>
      </c>
      <c r="B894" s="9" t="s">
        <v>4984</v>
      </c>
      <c r="C894" s="11">
        <v>2387</v>
      </c>
      <c r="D894" s="11" t="s">
        <v>5875</v>
      </c>
      <c r="E894" s="11">
        <v>2026</v>
      </c>
      <c r="F894" s="25">
        <v>5</v>
      </c>
      <c r="G894" s="14" t="s">
        <v>3287</v>
      </c>
      <c r="H894" s="161">
        <f t="shared" si="13"/>
        <v>40178</v>
      </c>
      <c r="I894" s="9" t="s">
        <v>3413</v>
      </c>
      <c r="J894" s="9"/>
      <c r="K894" s="9"/>
      <c r="L894" s="11" t="s">
        <v>0</v>
      </c>
      <c r="M894" s="252">
        <v>20</v>
      </c>
      <c r="N894" s="21">
        <v>4.5</v>
      </c>
      <c r="O894" s="21">
        <v>2.8</v>
      </c>
      <c r="Q894" s="11" t="s">
        <v>4167</v>
      </c>
      <c r="R894" s="11"/>
      <c r="T894" s="21">
        <f>IF(Q894='Menu tendina'!A$5,0,IF(Q894='Menu tendina'!A$4,'5. Telecom euro'!O894/2,IF(Q894='Menu tendina'!A$3,'5. Telecom euro'!O894,IF(Q894='Menu tendina'!A$2,'5. Telecom euro'!N894,0))))</f>
        <v>4.5</v>
      </c>
    </row>
    <row r="895" spans="1:20" x14ac:dyDescent="0.25">
      <c r="A895" s="9" t="s">
        <v>7621</v>
      </c>
      <c r="B895" s="9" t="s">
        <v>4984</v>
      </c>
      <c r="C895" s="11">
        <v>2388</v>
      </c>
      <c r="D895" s="11" t="s">
        <v>5880</v>
      </c>
      <c r="E895" s="11">
        <v>1945</v>
      </c>
      <c r="F895" s="25">
        <v>3</v>
      </c>
      <c r="G895" s="14" t="s">
        <v>3287</v>
      </c>
      <c r="H895" s="161">
        <f t="shared" si="13"/>
        <v>40178</v>
      </c>
      <c r="I895" s="9" t="s">
        <v>3414</v>
      </c>
      <c r="J895" s="9"/>
      <c r="K895" s="9"/>
      <c r="L895" s="11" t="s">
        <v>0</v>
      </c>
      <c r="M895" s="252">
        <v>20</v>
      </c>
      <c r="N895" s="21">
        <v>5</v>
      </c>
      <c r="O895" s="21">
        <v>2.5</v>
      </c>
      <c r="Q895" s="11" t="s">
        <v>4167</v>
      </c>
      <c r="R895" s="11"/>
      <c r="T895" s="21">
        <f>IF(Q895='Menu tendina'!A$5,0,IF(Q895='Menu tendina'!A$4,'5. Telecom euro'!O895/2,IF(Q895='Menu tendina'!A$3,'5. Telecom euro'!O895,IF(Q895='Menu tendina'!A$2,'5. Telecom euro'!N895,0))))</f>
        <v>5</v>
      </c>
    </row>
    <row r="896" spans="1:20" x14ac:dyDescent="0.25">
      <c r="A896" s="9" t="s">
        <v>7621</v>
      </c>
      <c r="B896" s="9" t="s">
        <v>4984</v>
      </c>
      <c r="C896" s="11">
        <v>2389</v>
      </c>
      <c r="D896" s="11" t="s">
        <v>5879</v>
      </c>
      <c r="E896" s="11">
        <v>2027</v>
      </c>
      <c r="F896" s="25">
        <v>3</v>
      </c>
      <c r="G896" s="14" t="s">
        <v>3287</v>
      </c>
      <c r="H896" s="161">
        <f t="shared" si="13"/>
        <v>40178</v>
      </c>
      <c r="I896" s="9" t="s">
        <v>3416</v>
      </c>
      <c r="J896" s="9"/>
      <c r="K896" s="9"/>
      <c r="L896" s="11" t="s">
        <v>0</v>
      </c>
      <c r="M896" s="252">
        <v>20</v>
      </c>
      <c r="N896" s="21">
        <v>4</v>
      </c>
      <c r="O896" s="21">
        <v>2.4</v>
      </c>
      <c r="Q896" s="11" t="s">
        <v>4167</v>
      </c>
      <c r="R896" s="11"/>
      <c r="T896" s="21">
        <f>IF(Q896='Menu tendina'!A$5,0,IF(Q896='Menu tendina'!A$4,'5. Telecom euro'!O896/2,IF(Q896='Menu tendina'!A$3,'5. Telecom euro'!O896,IF(Q896='Menu tendina'!A$2,'5. Telecom euro'!N896,0))))</f>
        <v>4</v>
      </c>
    </row>
    <row r="897" spans="1:20" x14ac:dyDescent="0.25">
      <c r="A897" s="9" t="s">
        <v>7621</v>
      </c>
      <c r="B897" s="9" t="s">
        <v>4984</v>
      </c>
      <c r="C897" s="11">
        <v>2390</v>
      </c>
      <c r="D897" s="11" t="s">
        <v>5873</v>
      </c>
      <c r="E897" s="11">
        <v>2028</v>
      </c>
      <c r="F897" s="25">
        <v>5</v>
      </c>
      <c r="G897" s="14" t="s">
        <v>3287</v>
      </c>
      <c r="H897" s="161">
        <f t="shared" si="13"/>
        <v>40178</v>
      </c>
      <c r="I897" s="9" t="s">
        <v>3417</v>
      </c>
      <c r="J897" s="9"/>
      <c r="K897" s="9"/>
      <c r="L897" s="11" t="s">
        <v>0</v>
      </c>
      <c r="M897" s="252">
        <v>20</v>
      </c>
      <c r="N897" s="21">
        <v>4</v>
      </c>
      <c r="O897" s="21">
        <v>2.4</v>
      </c>
      <c r="Q897" s="11" t="s">
        <v>4167</v>
      </c>
      <c r="R897" s="11"/>
      <c r="T897" s="21">
        <f>IF(Q897='Menu tendina'!A$5,0,IF(Q897='Menu tendina'!A$4,'5. Telecom euro'!O897/2,IF(Q897='Menu tendina'!A$3,'5. Telecom euro'!O897,IF(Q897='Menu tendina'!A$2,'5. Telecom euro'!N897,0))))</f>
        <v>4</v>
      </c>
    </row>
    <row r="898" spans="1:20" x14ac:dyDescent="0.25">
      <c r="A898" s="9" t="s">
        <v>7621</v>
      </c>
      <c r="B898" s="9" t="s">
        <v>4984</v>
      </c>
      <c r="C898" s="11">
        <v>2391</v>
      </c>
      <c r="D898" s="11" t="s">
        <v>5927</v>
      </c>
      <c r="E898" s="11">
        <v>2029</v>
      </c>
      <c r="F898" s="25">
        <v>3</v>
      </c>
      <c r="G898" s="14" t="s">
        <v>3287</v>
      </c>
      <c r="H898" s="161">
        <f t="shared" si="13"/>
        <v>40178</v>
      </c>
      <c r="I898" s="9" t="s">
        <v>3418</v>
      </c>
      <c r="J898" s="9"/>
      <c r="K898" s="9"/>
      <c r="L898" s="11" t="s">
        <v>0</v>
      </c>
      <c r="M898" s="252">
        <v>15</v>
      </c>
      <c r="N898" s="21">
        <v>3.5</v>
      </c>
      <c r="O898" s="21">
        <v>2</v>
      </c>
      <c r="Q898" s="11" t="s">
        <v>4167</v>
      </c>
      <c r="R898" s="11"/>
      <c r="T898" s="21">
        <f>IF(Q898='Menu tendina'!A$5,0,IF(Q898='Menu tendina'!A$4,'5. Telecom euro'!O898/2,IF(Q898='Menu tendina'!A$3,'5. Telecom euro'!O898,IF(Q898='Menu tendina'!A$2,'5. Telecom euro'!N898,0))))</f>
        <v>3.5</v>
      </c>
    </row>
    <row r="899" spans="1:20" x14ac:dyDescent="0.25">
      <c r="A899" s="9" t="s">
        <v>7621</v>
      </c>
      <c r="B899" s="9" t="s">
        <v>4984</v>
      </c>
      <c r="C899" s="11">
        <v>2392</v>
      </c>
      <c r="D899" s="11" t="s">
        <v>5924</v>
      </c>
      <c r="E899" s="11">
        <v>2030</v>
      </c>
      <c r="F899" s="25">
        <v>3</v>
      </c>
      <c r="G899" s="14" t="s">
        <v>3287</v>
      </c>
      <c r="H899" s="161">
        <f t="shared" ref="H899:H962" si="14">DATE(2000+RIGHT(G899,2),MID(G899,4,2),LEFT(G899,2))</f>
        <v>40178</v>
      </c>
      <c r="I899" s="9" t="s">
        <v>3420</v>
      </c>
      <c r="J899" s="9"/>
      <c r="K899" s="9"/>
      <c r="L899" s="11" t="s">
        <v>0</v>
      </c>
      <c r="M899" s="252">
        <v>100</v>
      </c>
      <c r="N899" s="21">
        <v>2</v>
      </c>
      <c r="O899" s="21">
        <v>1.2</v>
      </c>
      <c r="Q899" s="11" t="s">
        <v>4167</v>
      </c>
      <c r="R899" s="11"/>
      <c r="T899" s="21">
        <f>IF(Q899='Menu tendina'!A$5,0,IF(Q899='Menu tendina'!A$4,'5. Telecom euro'!O899/2,IF(Q899='Menu tendina'!A$3,'5. Telecom euro'!O899,IF(Q899='Menu tendina'!A$2,'5. Telecom euro'!N899,0))))</f>
        <v>2</v>
      </c>
    </row>
    <row r="900" spans="1:20" x14ac:dyDescent="0.25">
      <c r="A900" s="9" t="s">
        <v>7621</v>
      </c>
      <c r="B900" s="9" t="s">
        <v>4984</v>
      </c>
      <c r="C900" s="11">
        <v>2393</v>
      </c>
      <c r="D900" s="11" t="s">
        <v>5870</v>
      </c>
      <c r="E900" s="11">
        <v>2031</v>
      </c>
      <c r="F900" s="25">
        <v>3</v>
      </c>
      <c r="G900" s="14" t="s">
        <v>3287</v>
      </c>
      <c r="H900" s="161">
        <f t="shared" si="14"/>
        <v>40178</v>
      </c>
      <c r="I900" s="9" t="s">
        <v>3421</v>
      </c>
      <c r="J900" s="9"/>
      <c r="K900" s="9"/>
      <c r="L900" s="11" t="s">
        <v>0</v>
      </c>
      <c r="M900" s="252">
        <v>90</v>
      </c>
      <c r="N900" s="21">
        <v>2</v>
      </c>
      <c r="O900" s="21">
        <v>1.2</v>
      </c>
      <c r="Q900" s="11" t="s">
        <v>4167</v>
      </c>
      <c r="R900" s="11"/>
      <c r="T900" s="21">
        <f>IF(Q900='Menu tendina'!A$5,0,IF(Q900='Menu tendina'!A$4,'5. Telecom euro'!O900/2,IF(Q900='Menu tendina'!A$3,'5. Telecom euro'!O900,IF(Q900='Menu tendina'!A$2,'5. Telecom euro'!N900,0))))</f>
        <v>2</v>
      </c>
    </row>
    <row r="901" spans="1:20" x14ac:dyDescent="0.25">
      <c r="A901" s="9" t="s">
        <v>7621</v>
      </c>
      <c r="B901" s="9" t="s">
        <v>4984</v>
      </c>
      <c r="C901" s="11">
        <v>2394</v>
      </c>
      <c r="D901" s="11" t="s">
        <v>5893</v>
      </c>
      <c r="E901" s="11">
        <v>2032</v>
      </c>
      <c r="F901" s="25">
        <v>5</v>
      </c>
      <c r="G901" s="14" t="s">
        <v>3287</v>
      </c>
      <c r="H901" s="161">
        <f t="shared" si="14"/>
        <v>40178</v>
      </c>
      <c r="I901" s="9" t="s">
        <v>3422</v>
      </c>
      <c r="J901" s="9"/>
      <c r="K901" s="9"/>
      <c r="L901" s="11" t="s">
        <v>0</v>
      </c>
      <c r="M901" s="252">
        <v>43</v>
      </c>
      <c r="N901" s="21">
        <v>2</v>
      </c>
      <c r="O901" s="21">
        <v>1.5</v>
      </c>
      <c r="Q901" s="11" t="s">
        <v>4167</v>
      </c>
      <c r="R901" s="11"/>
      <c r="T901" s="21">
        <f>IF(Q901='Menu tendina'!A$5,0,IF(Q901='Menu tendina'!A$4,'5. Telecom euro'!O901/2,IF(Q901='Menu tendina'!A$3,'5. Telecom euro'!O901,IF(Q901='Menu tendina'!A$2,'5. Telecom euro'!N901,0))))</f>
        <v>2</v>
      </c>
    </row>
    <row r="902" spans="1:20" x14ac:dyDescent="0.25">
      <c r="A902" s="9" t="s">
        <v>7621</v>
      </c>
      <c r="B902" s="9" t="s">
        <v>4984</v>
      </c>
      <c r="C902" s="11">
        <v>2395</v>
      </c>
      <c r="D902" s="11" t="s">
        <v>5866</v>
      </c>
      <c r="E902" s="11">
        <v>2033</v>
      </c>
      <c r="F902" s="25">
        <v>5</v>
      </c>
      <c r="G902" s="14" t="s">
        <v>3287</v>
      </c>
      <c r="H902" s="161">
        <f t="shared" si="14"/>
        <v>40178</v>
      </c>
      <c r="I902" s="9" t="s">
        <v>3423</v>
      </c>
      <c r="J902" s="9"/>
      <c r="K902" s="9"/>
      <c r="L902" s="11" t="s">
        <v>0</v>
      </c>
      <c r="M902" s="252">
        <v>15</v>
      </c>
      <c r="N902" s="21">
        <v>4.5</v>
      </c>
      <c r="O902" s="21">
        <v>2.8</v>
      </c>
      <c r="Q902" s="11" t="s">
        <v>4167</v>
      </c>
      <c r="R902" s="11"/>
      <c r="T902" s="21">
        <f>IF(Q902='Menu tendina'!A$5,0,IF(Q902='Menu tendina'!A$4,'5. Telecom euro'!O902/2,IF(Q902='Menu tendina'!A$3,'5. Telecom euro'!O902,IF(Q902='Menu tendina'!A$2,'5. Telecom euro'!N902,0))))</f>
        <v>4.5</v>
      </c>
    </row>
    <row r="903" spans="1:20" x14ac:dyDescent="0.25">
      <c r="A903" s="9" t="s">
        <v>7621</v>
      </c>
      <c r="B903" s="9" t="s">
        <v>4984</v>
      </c>
      <c r="C903" s="11">
        <v>2396</v>
      </c>
      <c r="D903" s="11" t="s">
        <v>5868</v>
      </c>
      <c r="E903" s="11">
        <v>2034</v>
      </c>
      <c r="F903" s="25">
        <v>5</v>
      </c>
      <c r="G903" s="14" t="s">
        <v>3287</v>
      </c>
      <c r="H903" s="161">
        <f t="shared" si="14"/>
        <v>40178</v>
      </c>
      <c r="I903" s="9" t="s">
        <v>3424</v>
      </c>
      <c r="J903" s="9"/>
      <c r="K903" s="9"/>
      <c r="L903" s="11" t="s">
        <v>0</v>
      </c>
      <c r="M903" s="252">
        <v>15</v>
      </c>
      <c r="N903" s="21">
        <v>4.5</v>
      </c>
      <c r="O903" s="21">
        <v>2.8</v>
      </c>
      <c r="Q903" s="11" t="s">
        <v>4167</v>
      </c>
      <c r="R903" s="11"/>
      <c r="T903" s="21">
        <f>IF(Q903='Menu tendina'!A$5,0,IF(Q903='Menu tendina'!A$4,'5. Telecom euro'!O903/2,IF(Q903='Menu tendina'!A$3,'5. Telecom euro'!O903,IF(Q903='Menu tendina'!A$2,'5. Telecom euro'!N903,0))))</f>
        <v>4.5</v>
      </c>
    </row>
    <row r="904" spans="1:20" x14ac:dyDescent="0.25">
      <c r="A904" s="9" t="s">
        <v>7621</v>
      </c>
      <c r="B904" s="9" t="s">
        <v>4984</v>
      </c>
      <c r="C904" s="11">
        <v>2397</v>
      </c>
      <c r="D904" s="11" t="s">
        <v>5877</v>
      </c>
      <c r="E904" s="11">
        <v>2035</v>
      </c>
      <c r="F904" s="25">
        <v>5</v>
      </c>
      <c r="G904" s="14" t="s">
        <v>3287</v>
      </c>
      <c r="H904" s="161">
        <f t="shared" si="14"/>
        <v>40178</v>
      </c>
      <c r="I904" s="9" t="s">
        <v>3425</v>
      </c>
      <c r="J904" s="9"/>
      <c r="K904" s="9"/>
      <c r="L904" s="11" t="s">
        <v>0</v>
      </c>
      <c r="M904" s="252">
        <v>15</v>
      </c>
      <c r="N904" s="21">
        <v>4.5</v>
      </c>
      <c r="O904" s="21">
        <v>2.8</v>
      </c>
      <c r="Q904" s="11" t="s">
        <v>4167</v>
      </c>
      <c r="R904" s="11"/>
      <c r="T904" s="21">
        <f>IF(Q904='Menu tendina'!A$5,0,IF(Q904='Menu tendina'!A$4,'5. Telecom euro'!O904/2,IF(Q904='Menu tendina'!A$3,'5. Telecom euro'!O904,IF(Q904='Menu tendina'!A$2,'5. Telecom euro'!N904,0))))</f>
        <v>4.5</v>
      </c>
    </row>
    <row r="905" spans="1:20" x14ac:dyDescent="0.25">
      <c r="A905" s="9" t="s">
        <v>7621</v>
      </c>
      <c r="B905" s="9" t="s">
        <v>4984</v>
      </c>
      <c r="C905" s="11">
        <v>2398</v>
      </c>
      <c r="D905" s="11" t="s">
        <v>5876</v>
      </c>
      <c r="E905" s="11">
        <v>2036</v>
      </c>
      <c r="F905" s="25">
        <v>5</v>
      </c>
      <c r="G905" s="14" t="s">
        <v>3287</v>
      </c>
      <c r="H905" s="161">
        <f t="shared" si="14"/>
        <v>40178</v>
      </c>
      <c r="I905" s="9" t="s">
        <v>3426</v>
      </c>
      <c r="J905" s="9"/>
      <c r="K905" s="9"/>
      <c r="L905" s="11" t="s">
        <v>0</v>
      </c>
      <c r="M905" s="252">
        <v>15</v>
      </c>
      <c r="N905" s="21">
        <v>4.5</v>
      </c>
      <c r="O905" s="21">
        <v>2.8</v>
      </c>
      <c r="Q905" s="11" t="s">
        <v>4167</v>
      </c>
      <c r="R905" s="11"/>
      <c r="T905" s="21">
        <f>IF(Q905='Menu tendina'!A$5,0,IF(Q905='Menu tendina'!A$4,'5. Telecom euro'!O905/2,IF(Q905='Menu tendina'!A$3,'5. Telecom euro'!O905,IF(Q905='Menu tendina'!A$2,'5. Telecom euro'!N905,0))))</f>
        <v>4.5</v>
      </c>
    </row>
    <row r="906" spans="1:20" x14ac:dyDescent="0.25">
      <c r="A906" s="9" t="s">
        <v>7621</v>
      </c>
      <c r="B906" s="9" t="s">
        <v>4984</v>
      </c>
      <c r="C906" s="11">
        <v>2399</v>
      </c>
      <c r="D906" s="11" t="s">
        <v>5860</v>
      </c>
      <c r="E906" s="11">
        <v>2007</v>
      </c>
      <c r="F906" s="25">
        <v>5</v>
      </c>
      <c r="G906" s="14" t="s">
        <v>3358</v>
      </c>
      <c r="H906" s="161">
        <f t="shared" si="14"/>
        <v>39994</v>
      </c>
      <c r="I906" s="9" t="s">
        <v>3428</v>
      </c>
      <c r="J906" s="9"/>
      <c r="K906" s="9"/>
      <c r="L906" s="11" t="s">
        <v>0</v>
      </c>
      <c r="M906" s="252">
        <v>15</v>
      </c>
      <c r="N906" s="21">
        <v>5</v>
      </c>
      <c r="O906" s="21">
        <v>3</v>
      </c>
      <c r="Q906" s="11" t="s">
        <v>4167</v>
      </c>
      <c r="R906" s="11"/>
      <c r="T906" s="21">
        <f>IF(Q906='Menu tendina'!A$5,0,IF(Q906='Menu tendina'!A$4,'5. Telecom euro'!O906/2,IF(Q906='Menu tendina'!A$3,'5. Telecom euro'!O906,IF(Q906='Menu tendina'!A$2,'5. Telecom euro'!N906,0))))</f>
        <v>5</v>
      </c>
    </row>
    <row r="907" spans="1:20" x14ac:dyDescent="0.25">
      <c r="A907" s="9" t="s">
        <v>7621</v>
      </c>
      <c r="B907" s="9" t="s">
        <v>4984</v>
      </c>
      <c r="C907" s="11">
        <v>2400</v>
      </c>
      <c r="D907" s="11" t="s">
        <v>5867</v>
      </c>
      <c r="E907" s="11">
        <v>2037</v>
      </c>
      <c r="F907" s="25">
        <v>5</v>
      </c>
      <c r="G907" s="14" t="s">
        <v>3287</v>
      </c>
      <c r="H907" s="161">
        <f t="shared" si="14"/>
        <v>40178</v>
      </c>
      <c r="I907" s="9" t="s">
        <v>3429</v>
      </c>
      <c r="J907" s="9"/>
      <c r="K907" s="9"/>
      <c r="L907" s="11" t="s">
        <v>0</v>
      </c>
      <c r="M907" s="252">
        <v>15</v>
      </c>
      <c r="N907" s="21">
        <v>4.5</v>
      </c>
      <c r="O907" s="21">
        <v>2.8</v>
      </c>
      <c r="Q907" s="11" t="s">
        <v>4167</v>
      </c>
      <c r="R907" s="11"/>
      <c r="T907" s="21">
        <f>IF(Q907='Menu tendina'!A$5,0,IF(Q907='Menu tendina'!A$4,'5. Telecom euro'!O907/2,IF(Q907='Menu tendina'!A$3,'5. Telecom euro'!O907,IF(Q907='Menu tendina'!A$2,'5. Telecom euro'!N907,0))))</f>
        <v>4.5</v>
      </c>
    </row>
    <row r="908" spans="1:20" x14ac:dyDescent="0.25">
      <c r="A908" s="9" t="s">
        <v>7621</v>
      </c>
      <c r="B908" s="9" t="s">
        <v>4984</v>
      </c>
      <c r="C908" s="11">
        <v>2401</v>
      </c>
      <c r="D908" s="11" t="s">
        <v>5832</v>
      </c>
      <c r="E908" s="11">
        <v>2038</v>
      </c>
      <c r="F908" s="25">
        <v>5</v>
      </c>
      <c r="G908" s="14" t="s">
        <v>3287</v>
      </c>
      <c r="H908" s="161">
        <f t="shared" si="14"/>
        <v>40178</v>
      </c>
      <c r="I908" s="9" t="s">
        <v>3430</v>
      </c>
      <c r="J908" s="9"/>
      <c r="K908" s="9"/>
      <c r="L908" s="11" t="s">
        <v>0</v>
      </c>
      <c r="M908" s="252">
        <v>15</v>
      </c>
      <c r="N908" s="21">
        <v>5</v>
      </c>
      <c r="O908" s="21">
        <v>3</v>
      </c>
      <c r="Q908" s="11" t="s">
        <v>4167</v>
      </c>
      <c r="R908" s="11"/>
      <c r="T908" s="21">
        <f>IF(Q908='Menu tendina'!A$5,0,IF(Q908='Menu tendina'!A$4,'5. Telecom euro'!O908/2,IF(Q908='Menu tendina'!A$3,'5. Telecom euro'!O908,IF(Q908='Menu tendina'!A$2,'5. Telecom euro'!N908,0))))</f>
        <v>5</v>
      </c>
    </row>
    <row r="909" spans="1:20" x14ac:dyDescent="0.25">
      <c r="A909" s="9" t="s">
        <v>7621</v>
      </c>
      <c r="B909" s="9" t="s">
        <v>4984</v>
      </c>
      <c r="C909" s="11">
        <v>2402</v>
      </c>
      <c r="D909" s="11" t="s">
        <v>5810</v>
      </c>
      <c r="E909" s="11">
        <v>2039</v>
      </c>
      <c r="F909" s="25">
        <v>3</v>
      </c>
      <c r="G909" s="14" t="s">
        <v>3358</v>
      </c>
      <c r="H909" s="161">
        <f t="shared" si="14"/>
        <v>39994</v>
      </c>
      <c r="I909" s="9" t="s">
        <v>3431</v>
      </c>
      <c r="J909" s="9"/>
      <c r="K909" s="9"/>
      <c r="L909" s="11" t="s">
        <v>0</v>
      </c>
      <c r="M909" s="252">
        <v>30</v>
      </c>
      <c r="N909" s="21">
        <v>4</v>
      </c>
      <c r="O909" s="21">
        <v>2.5</v>
      </c>
      <c r="Q909" s="11" t="s">
        <v>4167</v>
      </c>
      <c r="R909" s="11"/>
      <c r="T909" s="21">
        <f>IF(Q909='Menu tendina'!A$5,0,IF(Q909='Menu tendina'!A$4,'5. Telecom euro'!O909/2,IF(Q909='Menu tendina'!A$3,'5. Telecom euro'!O909,IF(Q909='Menu tendina'!A$2,'5. Telecom euro'!N909,0))))</f>
        <v>4</v>
      </c>
    </row>
    <row r="910" spans="1:20" x14ac:dyDescent="0.25">
      <c r="A910" s="9" t="s">
        <v>7621</v>
      </c>
      <c r="B910" s="9" t="s">
        <v>4984</v>
      </c>
      <c r="C910" s="11">
        <v>2403</v>
      </c>
      <c r="D910" s="11" t="s">
        <v>5888</v>
      </c>
      <c r="E910" s="11">
        <v>2041</v>
      </c>
      <c r="F910" s="25">
        <v>3</v>
      </c>
      <c r="G910" s="14" t="s">
        <v>3287</v>
      </c>
      <c r="H910" s="161">
        <f t="shared" si="14"/>
        <v>40178</v>
      </c>
      <c r="I910" s="9" t="s">
        <v>3432</v>
      </c>
      <c r="J910" s="9"/>
      <c r="K910" s="9"/>
      <c r="L910" s="11" t="s">
        <v>0</v>
      </c>
      <c r="M910" s="252">
        <v>20</v>
      </c>
      <c r="N910" s="21">
        <v>3.5</v>
      </c>
      <c r="O910" s="21">
        <v>2.2999999999999998</v>
      </c>
      <c r="Q910" s="11" t="s">
        <v>4167</v>
      </c>
      <c r="R910" s="11"/>
      <c r="T910" s="21">
        <f>IF(Q910='Menu tendina'!A$5,0,IF(Q910='Menu tendina'!A$4,'5. Telecom euro'!O910/2,IF(Q910='Menu tendina'!A$3,'5. Telecom euro'!O910,IF(Q910='Menu tendina'!A$2,'5. Telecom euro'!N910,0))))</f>
        <v>3.5</v>
      </c>
    </row>
    <row r="911" spans="1:20" x14ac:dyDescent="0.25">
      <c r="A911" s="9" t="s">
        <v>7621</v>
      </c>
      <c r="B911" s="9" t="s">
        <v>4984</v>
      </c>
      <c r="C911" s="11">
        <v>2404</v>
      </c>
      <c r="D911" s="11" t="s">
        <v>5889</v>
      </c>
      <c r="E911" s="11">
        <v>2042</v>
      </c>
      <c r="F911" s="25">
        <v>5</v>
      </c>
      <c r="G911" s="14" t="s">
        <v>3287</v>
      </c>
      <c r="H911" s="161">
        <f t="shared" si="14"/>
        <v>40178</v>
      </c>
      <c r="I911" s="9" t="s">
        <v>3433</v>
      </c>
      <c r="J911" s="9"/>
      <c r="K911" s="9"/>
      <c r="L911" s="11" t="s">
        <v>0</v>
      </c>
      <c r="M911" s="252">
        <v>20</v>
      </c>
      <c r="N911" s="21">
        <v>3.5</v>
      </c>
      <c r="O911" s="21">
        <v>2.2999999999999998</v>
      </c>
      <c r="Q911" s="11" t="s">
        <v>4167</v>
      </c>
      <c r="R911" s="11"/>
      <c r="T911" s="21">
        <f>IF(Q911='Menu tendina'!A$5,0,IF(Q911='Menu tendina'!A$4,'5. Telecom euro'!O911/2,IF(Q911='Menu tendina'!A$3,'5. Telecom euro'!O911,IF(Q911='Menu tendina'!A$2,'5. Telecom euro'!N911,0))))</f>
        <v>3.5</v>
      </c>
    </row>
    <row r="912" spans="1:20" x14ac:dyDescent="0.25">
      <c r="A912" s="9" t="s">
        <v>7621</v>
      </c>
      <c r="B912" s="9" t="s">
        <v>4984</v>
      </c>
      <c r="C912" s="11">
        <v>2405</v>
      </c>
      <c r="D912" s="11" t="s">
        <v>5899</v>
      </c>
      <c r="E912" s="11">
        <v>2071</v>
      </c>
      <c r="F912" s="25">
        <v>5</v>
      </c>
      <c r="G912" s="14" t="s">
        <v>3287</v>
      </c>
      <c r="H912" s="161">
        <f t="shared" si="14"/>
        <v>40178</v>
      </c>
      <c r="I912" s="9" t="s">
        <v>3434</v>
      </c>
      <c r="J912" s="9"/>
      <c r="K912" s="9"/>
      <c r="L912" s="11" t="s">
        <v>0</v>
      </c>
      <c r="M912" s="252">
        <v>20</v>
      </c>
      <c r="N912" s="21">
        <v>4</v>
      </c>
      <c r="O912" s="21">
        <v>2.5</v>
      </c>
      <c r="Q912" s="11" t="s">
        <v>4167</v>
      </c>
      <c r="R912" s="11"/>
      <c r="T912" s="21">
        <f>IF(Q912='Menu tendina'!A$5,0,IF(Q912='Menu tendina'!A$4,'5. Telecom euro'!O912/2,IF(Q912='Menu tendina'!A$3,'5. Telecom euro'!O912,IF(Q912='Menu tendina'!A$2,'5. Telecom euro'!N912,0))))</f>
        <v>4</v>
      </c>
    </row>
    <row r="913" spans="1:20" x14ac:dyDescent="0.25">
      <c r="A913" s="9" t="s">
        <v>7621</v>
      </c>
      <c r="B913" s="9" t="s">
        <v>4984</v>
      </c>
      <c r="C913" s="11">
        <v>2406</v>
      </c>
      <c r="D913" s="11" t="s">
        <v>5881</v>
      </c>
      <c r="E913" s="11">
        <v>1946</v>
      </c>
      <c r="F913" s="25">
        <v>5</v>
      </c>
      <c r="G913" s="14" t="s">
        <v>3287</v>
      </c>
      <c r="H913" s="161">
        <f t="shared" si="14"/>
        <v>40178</v>
      </c>
      <c r="I913" s="9" t="s">
        <v>3435</v>
      </c>
      <c r="J913" s="9"/>
      <c r="K913" s="9"/>
      <c r="L913" s="11" t="s">
        <v>0</v>
      </c>
      <c r="M913" s="252">
        <v>20</v>
      </c>
      <c r="N913" s="21">
        <v>5</v>
      </c>
      <c r="O913" s="21">
        <v>2.5</v>
      </c>
      <c r="Q913" s="11" t="s">
        <v>4167</v>
      </c>
      <c r="R913" s="11"/>
      <c r="T913" s="21">
        <f>IF(Q913='Menu tendina'!A$5,0,IF(Q913='Menu tendina'!A$4,'5. Telecom euro'!O913/2,IF(Q913='Menu tendina'!A$3,'5. Telecom euro'!O913,IF(Q913='Menu tendina'!A$2,'5. Telecom euro'!N913,0))))</f>
        <v>5</v>
      </c>
    </row>
    <row r="914" spans="1:20" x14ac:dyDescent="0.25">
      <c r="A914" s="9" t="s">
        <v>7621</v>
      </c>
      <c r="B914" s="9" t="s">
        <v>4984</v>
      </c>
      <c r="C914" s="11">
        <v>2407</v>
      </c>
      <c r="D914" s="11" t="s">
        <v>5852</v>
      </c>
      <c r="E914" s="11">
        <v>1812</v>
      </c>
      <c r="F914" s="25">
        <v>3</v>
      </c>
      <c r="G914" s="14" t="s">
        <v>3358</v>
      </c>
      <c r="H914" s="161">
        <f t="shared" si="14"/>
        <v>39994</v>
      </c>
      <c r="I914" s="9" t="s">
        <v>3436</v>
      </c>
      <c r="J914" s="9"/>
      <c r="K914" s="9"/>
      <c r="L914" s="11" t="s">
        <v>0</v>
      </c>
      <c r="M914" s="252">
        <v>600</v>
      </c>
      <c r="N914" s="21">
        <v>2</v>
      </c>
      <c r="O914" s="21">
        <v>0.4</v>
      </c>
      <c r="Q914" s="11" t="s">
        <v>4167</v>
      </c>
      <c r="R914" s="11"/>
      <c r="T914" s="21">
        <f>IF(Q914='Menu tendina'!A$5,0,IF(Q914='Menu tendina'!A$4,'5. Telecom euro'!O914/2,IF(Q914='Menu tendina'!A$3,'5. Telecom euro'!O914,IF(Q914='Menu tendina'!A$2,'5. Telecom euro'!N914,0))))</f>
        <v>2</v>
      </c>
    </row>
    <row r="915" spans="1:20" x14ac:dyDescent="0.25">
      <c r="A915" s="9" t="s">
        <v>7621</v>
      </c>
      <c r="B915" s="9" t="s">
        <v>4984</v>
      </c>
      <c r="C915" s="11">
        <v>2408</v>
      </c>
      <c r="D915" s="11" t="s">
        <v>5853</v>
      </c>
      <c r="E915" s="11">
        <v>1814</v>
      </c>
      <c r="F915" s="25">
        <v>5</v>
      </c>
      <c r="G915" s="14" t="s">
        <v>3358</v>
      </c>
      <c r="H915" s="161">
        <f t="shared" si="14"/>
        <v>39994</v>
      </c>
      <c r="I915" s="9" t="s">
        <v>3437</v>
      </c>
      <c r="J915" s="9"/>
      <c r="K915" s="9"/>
      <c r="L915" s="11" t="s">
        <v>0</v>
      </c>
      <c r="M915" s="252">
        <v>700</v>
      </c>
      <c r="N915" s="21">
        <v>2</v>
      </c>
      <c r="O915" s="21">
        <v>0.4</v>
      </c>
      <c r="Q915" s="11" t="s">
        <v>4167</v>
      </c>
      <c r="R915" s="11"/>
      <c r="T915" s="21">
        <f>IF(Q915='Menu tendina'!A$5,0,IF(Q915='Menu tendina'!A$4,'5. Telecom euro'!O915/2,IF(Q915='Menu tendina'!A$3,'5. Telecom euro'!O915,IF(Q915='Menu tendina'!A$2,'5. Telecom euro'!N915,0))))</f>
        <v>2</v>
      </c>
    </row>
    <row r="916" spans="1:20" x14ac:dyDescent="0.25">
      <c r="A916" s="9" t="s">
        <v>7621</v>
      </c>
      <c r="B916" s="9" t="s">
        <v>4984</v>
      </c>
      <c r="C916" s="11">
        <v>2409</v>
      </c>
      <c r="D916" s="11" t="s">
        <v>5892</v>
      </c>
      <c r="E916" s="11">
        <v>2040</v>
      </c>
      <c r="F916" s="25">
        <v>5</v>
      </c>
      <c r="G916" s="14" t="s">
        <v>3287</v>
      </c>
      <c r="H916" s="161">
        <f t="shared" si="14"/>
        <v>40178</v>
      </c>
      <c r="I916" s="9" t="s">
        <v>3438</v>
      </c>
      <c r="J916" s="9"/>
      <c r="K916" s="9"/>
      <c r="L916" s="11" t="s">
        <v>0</v>
      </c>
      <c r="M916" s="252">
        <v>15</v>
      </c>
      <c r="N916" s="21">
        <v>5</v>
      </c>
      <c r="O916" s="21">
        <v>3</v>
      </c>
      <c r="Q916" s="11" t="s">
        <v>4167</v>
      </c>
      <c r="R916" s="11"/>
      <c r="T916" s="21">
        <f>IF(Q916='Menu tendina'!A$5,0,IF(Q916='Menu tendina'!A$4,'5. Telecom euro'!O916/2,IF(Q916='Menu tendina'!A$3,'5. Telecom euro'!O916,IF(Q916='Menu tendina'!A$2,'5. Telecom euro'!N916,0))))</f>
        <v>5</v>
      </c>
    </row>
    <row r="917" spans="1:20" x14ac:dyDescent="0.25">
      <c r="A917" s="9" t="s">
        <v>7621</v>
      </c>
      <c r="B917" s="9" t="s">
        <v>4984</v>
      </c>
      <c r="C917" s="11">
        <v>2410</v>
      </c>
      <c r="D917" s="11" t="s">
        <v>5894</v>
      </c>
      <c r="E917" s="11">
        <v>2043</v>
      </c>
      <c r="F917" s="25">
        <v>3</v>
      </c>
      <c r="G917" s="14" t="s">
        <v>3287</v>
      </c>
      <c r="H917" s="161">
        <f t="shared" si="14"/>
        <v>40178</v>
      </c>
      <c r="I917" s="9" t="s">
        <v>3440</v>
      </c>
      <c r="J917" s="9"/>
      <c r="K917" s="9"/>
      <c r="L917" s="11" t="s">
        <v>0</v>
      </c>
      <c r="M917" s="252">
        <v>30</v>
      </c>
      <c r="N917" s="21">
        <v>4</v>
      </c>
      <c r="O917" s="21">
        <v>2.5</v>
      </c>
      <c r="Q917" s="11" t="s">
        <v>4167</v>
      </c>
      <c r="R917" s="11"/>
      <c r="T917" s="21">
        <f>IF(Q917='Menu tendina'!A$5,0,IF(Q917='Menu tendina'!A$4,'5. Telecom euro'!O917/2,IF(Q917='Menu tendina'!A$3,'5. Telecom euro'!O917,IF(Q917='Menu tendina'!A$2,'5. Telecom euro'!N917,0))))</f>
        <v>4</v>
      </c>
    </row>
    <row r="918" spans="1:20" x14ac:dyDescent="0.25">
      <c r="A918" s="9" t="s">
        <v>7621</v>
      </c>
      <c r="B918" s="9" t="s">
        <v>4984</v>
      </c>
      <c r="C918" s="11">
        <v>2411</v>
      </c>
      <c r="D918" s="11" t="s">
        <v>5928</v>
      </c>
      <c r="E918" s="11">
        <v>2024</v>
      </c>
      <c r="F918" s="25">
        <v>3</v>
      </c>
      <c r="G918" s="14" t="s">
        <v>3287</v>
      </c>
      <c r="H918" s="161">
        <f t="shared" si="14"/>
        <v>40178</v>
      </c>
      <c r="I918" s="9" t="s">
        <v>3441</v>
      </c>
      <c r="J918" s="9"/>
      <c r="K918" s="9"/>
      <c r="L918" s="11" t="s">
        <v>0</v>
      </c>
      <c r="M918" s="252">
        <v>20</v>
      </c>
      <c r="N918" s="21">
        <v>3</v>
      </c>
      <c r="O918" s="21">
        <v>2</v>
      </c>
      <c r="Q918" s="11" t="s">
        <v>4167</v>
      </c>
      <c r="R918" s="11"/>
      <c r="T918" s="21">
        <f>IF(Q918='Menu tendina'!A$5,0,IF(Q918='Menu tendina'!A$4,'5. Telecom euro'!O918/2,IF(Q918='Menu tendina'!A$3,'5. Telecom euro'!O918,IF(Q918='Menu tendina'!A$2,'5. Telecom euro'!N918,0))))</f>
        <v>3</v>
      </c>
    </row>
    <row r="919" spans="1:20" x14ac:dyDescent="0.25">
      <c r="A919" s="9" t="s">
        <v>7621</v>
      </c>
      <c r="B919" s="9" t="s">
        <v>4984</v>
      </c>
      <c r="C919" s="11">
        <v>2412</v>
      </c>
      <c r="D919" s="11" t="s">
        <v>5929</v>
      </c>
      <c r="E919" s="11">
        <v>2025</v>
      </c>
      <c r="F919" s="25">
        <v>3</v>
      </c>
      <c r="G919" s="14" t="s">
        <v>3287</v>
      </c>
      <c r="H919" s="161">
        <f t="shared" si="14"/>
        <v>40178</v>
      </c>
      <c r="I919" s="9" t="s">
        <v>3442</v>
      </c>
      <c r="J919" s="9"/>
      <c r="K919" s="9"/>
      <c r="L919" s="11" t="s">
        <v>0</v>
      </c>
      <c r="M919" s="252">
        <v>20</v>
      </c>
      <c r="N919" s="21">
        <v>3</v>
      </c>
      <c r="O919" s="21">
        <v>2</v>
      </c>
      <c r="Q919" s="11" t="s">
        <v>4167</v>
      </c>
      <c r="R919" s="11"/>
      <c r="T919" s="21">
        <f>IF(Q919='Menu tendina'!A$5,0,IF(Q919='Menu tendina'!A$4,'5. Telecom euro'!O919/2,IF(Q919='Menu tendina'!A$3,'5. Telecom euro'!O919,IF(Q919='Menu tendina'!A$2,'5. Telecom euro'!N919,0))))</f>
        <v>3</v>
      </c>
    </row>
    <row r="920" spans="1:20" x14ac:dyDescent="0.25">
      <c r="A920" s="9" t="s">
        <v>7621</v>
      </c>
      <c r="B920" s="9" t="s">
        <v>4984</v>
      </c>
      <c r="C920" s="11">
        <v>2413</v>
      </c>
      <c r="D920" s="11" t="s">
        <v>5882</v>
      </c>
      <c r="E920" s="11">
        <v>2062</v>
      </c>
      <c r="F920" s="25">
        <v>3</v>
      </c>
      <c r="G920" s="14" t="s">
        <v>3287</v>
      </c>
      <c r="H920" s="161">
        <f t="shared" si="14"/>
        <v>40178</v>
      </c>
      <c r="I920" s="9" t="s">
        <v>3443</v>
      </c>
      <c r="J920" s="9"/>
      <c r="K920" s="9"/>
      <c r="L920" s="11" t="s">
        <v>0</v>
      </c>
      <c r="M920" s="252">
        <v>20</v>
      </c>
      <c r="N920" s="21">
        <v>6</v>
      </c>
      <c r="O920" s="21">
        <v>4</v>
      </c>
      <c r="Q920" s="11" t="s">
        <v>4167</v>
      </c>
      <c r="R920" s="11"/>
      <c r="T920" s="21">
        <f>IF(Q920='Menu tendina'!A$5,0,IF(Q920='Menu tendina'!A$4,'5. Telecom euro'!O920/2,IF(Q920='Menu tendina'!A$3,'5. Telecom euro'!O920,IF(Q920='Menu tendina'!A$2,'5. Telecom euro'!N920,0))))</f>
        <v>6</v>
      </c>
    </row>
    <row r="921" spans="1:20" x14ac:dyDescent="0.25">
      <c r="A921" s="9" t="s">
        <v>7621</v>
      </c>
      <c r="B921" s="9" t="s">
        <v>4984</v>
      </c>
      <c r="C921" s="11">
        <v>2414</v>
      </c>
      <c r="D921" s="11" t="s">
        <v>5883</v>
      </c>
      <c r="E921" s="11">
        <v>2063</v>
      </c>
      <c r="F921" s="25">
        <v>3</v>
      </c>
      <c r="G921" s="14" t="s">
        <v>3287</v>
      </c>
      <c r="H921" s="161">
        <f t="shared" si="14"/>
        <v>40178</v>
      </c>
      <c r="I921" s="9" t="s">
        <v>3444</v>
      </c>
      <c r="J921" s="9"/>
      <c r="K921" s="9"/>
      <c r="L921" s="11" t="s">
        <v>0</v>
      </c>
      <c r="M921" s="252">
        <v>20</v>
      </c>
      <c r="N921" s="21">
        <v>6</v>
      </c>
      <c r="O921" s="21">
        <v>4</v>
      </c>
      <c r="Q921" s="11" t="s">
        <v>4167</v>
      </c>
      <c r="R921" s="11"/>
      <c r="T921" s="21">
        <f>IF(Q921='Menu tendina'!A$5,0,IF(Q921='Menu tendina'!A$4,'5. Telecom euro'!O921/2,IF(Q921='Menu tendina'!A$3,'5. Telecom euro'!O921,IF(Q921='Menu tendina'!A$2,'5. Telecom euro'!N921,0))))</f>
        <v>6</v>
      </c>
    </row>
    <row r="922" spans="1:20" x14ac:dyDescent="0.25">
      <c r="A922" s="9" t="s">
        <v>7621</v>
      </c>
      <c r="B922" s="9" t="s">
        <v>4984</v>
      </c>
      <c r="C922" s="11">
        <v>2415</v>
      </c>
      <c r="D922" s="11" t="s">
        <v>5884</v>
      </c>
      <c r="E922" s="11">
        <v>2064</v>
      </c>
      <c r="F922" s="25">
        <v>3</v>
      </c>
      <c r="G922" s="14" t="s">
        <v>3287</v>
      </c>
      <c r="H922" s="161">
        <f t="shared" si="14"/>
        <v>40178</v>
      </c>
      <c r="I922" s="9" t="s">
        <v>3445</v>
      </c>
      <c r="J922" s="9"/>
      <c r="K922" s="9"/>
      <c r="L922" s="11" t="s">
        <v>0</v>
      </c>
      <c r="M922" s="252">
        <v>20</v>
      </c>
      <c r="N922" s="21">
        <v>6</v>
      </c>
      <c r="O922" s="21">
        <v>4</v>
      </c>
      <c r="Q922" s="11" t="s">
        <v>4167</v>
      </c>
      <c r="R922" s="11"/>
      <c r="T922" s="21">
        <f>IF(Q922='Menu tendina'!A$5,0,IF(Q922='Menu tendina'!A$4,'5. Telecom euro'!O922/2,IF(Q922='Menu tendina'!A$3,'5. Telecom euro'!O922,IF(Q922='Menu tendina'!A$2,'5. Telecom euro'!N922,0))))</f>
        <v>6</v>
      </c>
    </row>
    <row r="923" spans="1:20" x14ac:dyDescent="0.25">
      <c r="A923" s="9" t="s">
        <v>7621</v>
      </c>
      <c r="B923" s="9" t="s">
        <v>4984</v>
      </c>
      <c r="C923" s="11">
        <v>2416</v>
      </c>
      <c r="D923" s="11" t="s">
        <v>5885</v>
      </c>
      <c r="E923" s="11">
        <v>2065</v>
      </c>
      <c r="F923" s="25">
        <v>3</v>
      </c>
      <c r="G923" s="14" t="s">
        <v>3287</v>
      </c>
      <c r="H923" s="161">
        <f t="shared" si="14"/>
        <v>40178</v>
      </c>
      <c r="I923" s="9" t="s">
        <v>3446</v>
      </c>
      <c r="J923" s="9"/>
      <c r="K923" s="9"/>
      <c r="L923" s="11" t="s">
        <v>0</v>
      </c>
      <c r="M923" s="252">
        <v>20</v>
      </c>
      <c r="N923" s="21">
        <v>6</v>
      </c>
      <c r="O923" s="21">
        <v>4</v>
      </c>
      <c r="Q923" s="11" t="s">
        <v>4167</v>
      </c>
      <c r="R923" s="11"/>
      <c r="T923" s="21">
        <f>IF(Q923='Menu tendina'!A$5,0,IF(Q923='Menu tendina'!A$4,'5. Telecom euro'!O923/2,IF(Q923='Menu tendina'!A$3,'5. Telecom euro'!O923,IF(Q923='Menu tendina'!A$2,'5. Telecom euro'!N923,0))))</f>
        <v>6</v>
      </c>
    </row>
    <row r="924" spans="1:20" x14ac:dyDescent="0.25">
      <c r="A924" s="9" t="s">
        <v>7621</v>
      </c>
      <c r="B924" s="9" t="s">
        <v>4984</v>
      </c>
      <c r="C924" s="11">
        <v>2417</v>
      </c>
      <c r="D924" s="11" t="s">
        <v>5886</v>
      </c>
      <c r="E924" s="11">
        <v>2066</v>
      </c>
      <c r="F924" s="25">
        <v>3</v>
      </c>
      <c r="G924" s="14" t="s">
        <v>3287</v>
      </c>
      <c r="H924" s="161">
        <f t="shared" si="14"/>
        <v>40178</v>
      </c>
      <c r="I924" s="9" t="s">
        <v>3447</v>
      </c>
      <c r="J924" s="9"/>
      <c r="K924" s="9"/>
      <c r="L924" s="11" t="s">
        <v>0</v>
      </c>
      <c r="M924" s="252">
        <v>20</v>
      </c>
      <c r="N924" s="21">
        <v>6</v>
      </c>
      <c r="O924" s="21">
        <v>4</v>
      </c>
      <c r="Q924" s="11" t="s">
        <v>4167</v>
      </c>
      <c r="R924" s="11"/>
      <c r="T924" s="21">
        <f>IF(Q924='Menu tendina'!A$5,0,IF(Q924='Menu tendina'!A$4,'5. Telecom euro'!O924/2,IF(Q924='Menu tendina'!A$3,'5. Telecom euro'!O924,IF(Q924='Menu tendina'!A$2,'5. Telecom euro'!N924,0))))</f>
        <v>6</v>
      </c>
    </row>
    <row r="925" spans="1:20" x14ac:dyDescent="0.25">
      <c r="A925" s="9" t="s">
        <v>7621</v>
      </c>
      <c r="B925" s="9" t="s">
        <v>4984</v>
      </c>
      <c r="C925" s="11">
        <v>2418</v>
      </c>
      <c r="D925" s="11" t="s">
        <v>5887</v>
      </c>
      <c r="E925" s="11">
        <v>2067</v>
      </c>
      <c r="F925" s="25">
        <v>3</v>
      </c>
      <c r="G925" s="14" t="s">
        <v>3287</v>
      </c>
      <c r="H925" s="161">
        <f t="shared" si="14"/>
        <v>40178</v>
      </c>
      <c r="I925" s="9" t="s">
        <v>3448</v>
      </c>
      <c r="J925" s="9"/>
      <c r="K925" s="9"/>
      <c r="L925" s="11" t="s">
        <v>0</v>
      </c>
      <c r="M925" s="252">
        <v>20</v>
      </c>
      <c r="N925" s="21">
        <v>6</v>
      </c>
      <c r="O925" s="21">
        <v>4</v>
      </c>
      <c r="Q925" s="11" t="s">
        <v>4167</v>
      </c>
      <c r="R925" s="11"/>
      <c r="T925" s="21">
        <f>IF(Q925='Menu tendina'!A$5,0,IF(Q925='Menu tendina'!A$4,'5. Telecom euro'!O925/2,IF(Q925='Menu tendina'!A$3,'5. Telecom euro'!O925,IF(Q925='Menu tendina'!A$2,'5. Telecom euro'!N925,0))))</f>
        <v>6</v>
      </c>
    </row>
    <row r="926" spans="1:20" x14ac:dyDescent="0.25">
      <c r="A926" s="9" t="s">
        <v>7621</v>
      </c>
      <c r="B926" s="9" t="s">
        <v>4984</v>
      </c>
      <c r="C926" s="11">
        <v>2419</v>
      </c>
      <c r="D926" s="11" t="s">
        <v>5909</v>
      </c>
      <c r="E926" s="11">
        <v>2101</v>
      </c>
      <c r="F926" s="25">
        <v>3</v>
      </c>
      <c r="G926" s="14" t="s">
        <v>3287</v>
      </c>
      <c r="H926" s="161">
        <f t="shared" si="14"/>
        <v>40178</v>
      </c>
      <c r="I926" s="9" t="s">
        <v>3449</v>
      </c>
      <c r="J926" s="9"/>
      <c r="K926" s="9"/>
      <c r="L926" s="11" t="s">
        <v>0</v>
      </c>
      <c r="M926" s="252">
        <v>20</v>
      </c>
      <c r="N926" s="21">
        <v>4</v>
      </c>
      <c r="O926" s="21">
        <v>2.5</v>
      </c>
      <c r="Q926" s="11" t="s">
        <v>4167</v>
      </c>
      <c r="R926" s="11"/>
      <c r="T926" s="21">
        <f>IF(Q926='Menu tendina'!A$5,0,IF(Q926='Menu tendina'!A$4,'5. Telecom euro'!O926/2,IF(Q926='Menu tendina'!A$3,'5. Telecom euro'!O926,IF(Q926='Menu tendina'!A$2,'5. Telecom euro'!N926,0))))</f>
        <v>4</v>
      </c>
    </row>
    <row r="927" spans="1:20" x14ac:dyDescent="0.25">
      <c r="A927" s="9" t="s">
        <v>7621</v>
      </c>
      <c r="B927" s="9" t="s">
        <v>4984</v>
      </c>
      <c r="C927" s="11">
        <v>2420</v>
      </c>
      <c r="D927" s="11" t="s">
        <v>5851</v>
      </c>
      <c r="E927" s="11">
        <v>1546</v>
      </c>
      <c r="F927" s="25">
        <v>3</v>
      </c>
      <c r="G927" s="14" t="s">
        <v>3358</v>
      </c>
      <c r="H927" s="161">
        <f t="shared" si="14"/>
        <v>39994</v>
      </c>
      <c r="I927" s="9" t="s">
        <v>3451</v>
      </c>
      <c r="J927" s="9"/>
      <c r="K927" s="9"/>
      <c r="L927" s="11" t="s">
        <v>0</v>
      </c>
      <c r="M927" s="252">
        <v>60</v>
      </c>
      <c r="N927" s="21">
        <v>4</v>
      </c>
      <c r="O927" s="21">
        <v>2.5</v>
      </c>
      <c r="Q927" s="11" t="s">
        <v>4167</v>
      </c>
      <c r="R927" s="11"/>
      <c r="T927" s="21">
        <f>IF(Q927='Menu tendina'!A$5,0,IF(Q927='Menu tendina'!A$4,'5. Telecom euro'!O927/2,IF(Q927='Menu tendina'!A$3,'5. Telecom euro'!O927,IF(Q927='Menu tendina'!A$2,'5. Telecom euro'!N927,0))))</f>
        <v>4</v>
      </c>
    </row>
    <row r="928" spans="1:20" x14ac:dyDescent="0.25">
      <c r="A928" s="9" t="s">
        <v>7621</v>
      </c>
      <c r="B928" s="9" t="s">
        <v>4984</v>
      </c>
      <c r="C928" s="11">
        <v>2421</v>
      </c>
      <c r="D928" s="11" t="s">
        <v>5865</v>
      </c>
      <c r="E928" s="11">
        <v>2203</v>
      </c>
      <c r="F928" s="25">
        <v>3</v>
      </c>
      <c r="G928" s="14" t="s">
        <v>3275</v>
      </c>
      <c r="H928" s="161">
        <f t="shared" si="14"/>
        <v>39813</v>
      </c>
      <c r="I928" s="9" t="s">
        <v>3453</v>
      </c>
      <c r="J928" s="9"/>
      <c r="K928" s="9"/>
      <c r="L928" s="11" t="s">
        <v>0</v>
      </c>
      <c r="M928" s="252">
        <v>200</v>
      </c>
      <c r="N928" s="21">
        <v>1.6</v>
      </c>
      <c r="O928" s="21">
        <v>0.6</v>
      </c>
      <c r="Q928" s="11" t="s">
        <v>4167</v>
      </c>
      <c r="R928" s="11"/>
      <c r="T928" s="21">
        <f>IF(Q928='Menu tendina'!A$5,0,IF(Q928='Menu tendina'!A$4,'5. Telecom euro'!O928/2,IF(Q928='Menu tendina'!A$3,'5. Telecom euro'!O928,IF(Q928='Menu tendina'!A$2,'5. Telecom euro'!N928,0))))</f>
        <v>1.6</v>
      </c>
    </row>
    <row r="929" spans="1:20" x14ac:dyDescent="0.25">
      <c r="A929" s="9" t="s">
        <v>7621</v>
      </c>
      <c r="B929" s="9" t="s">
        <v>4984</v>
      </c>
      <c r="C929" s="11">
        <v>2422</v>
      </c>
      <c r="D929" s="11" t="s">
        <v>5834</v>
      </c>
      <c r="E929" s="11">
        <v>1523</v>
      </c>
      <c r="F929" s="25">
        <v>3</v>
      </c>
      <c r="G929" s="14" t="s">
        <v>3358</v>
      </c>
      <c r="H929" s="161">
        <f t="shared" si="14"/>
        <v>39994</v>
      </c>
      <c r="I929" s="9" t="s">
        <v>3454</v>
      </c>
      <c r="J929" s="9"/>
      <c r="K929" s="9"/>
      <c r="L929" s="11" t="s">
        <v>0</v>
      </c>
      <c r="M929" s="252">
        <v>15</v>
      </c>
      <c r="N929" s="21">
        <v>5</v>
      </c>
      <c r="O929" s="21">
        <v>2.5</v>
      </c>
      <c r="Q929" s="11" t="s">
        <v>4167</v>
      </c>
      <c r="R929" s="11"/>
      <c r="T929" s="21">
        <f>IF(Q929='Menu tendina'!A$5,0,IF(Q929='Menu tendina'!A$4,'5. Telecom euro'!O929/2,IF(Q929='Menu tendina'!A$3,'5. Telecom euro'!O929,IF(Q929='Menu tendina'!A$2,'5. Telecom euro'!N929,0))))</f>
        <v>5</v>
      </c>
    </row>
    <row r="930" spans="1:20" x14ac:dyDescent="0.25">
      <c r="A930" s="9" t="s">
        <v>7621</v>
      </c>
      <c r="B930" s="9" t="s">
        <v>4984</v>
      </c>
      <c r="C930" s="11">
        <v>2423</v>
      </c>
      <c r="D930" s="11" t="s">
        <v>5835</v>
      </c>
      <c r="E930" s="11">
        <v>1524</v>
      </c>
      <c r="F930" s="25">
        <v>3</v>
      </c>
      <c r="G930" s="14" t="s">
        <v>3358</v>
      </c>
      <c r="H930" s="161">
        <f t="shared" si="14"/>
        <v>39994</v>
      </c>
      <c r="I930" s="9" t="s">
        <v>3456</v>
      </c>
      <c r="J930" s="9"/>
      <c r="K930" s="9"/>
      <c r="L930" s="11" t="s">
        <v>0</v>
      </c>
      <c r="M930" s="252">
        <v>15</v>
      </c>
      <c r="N930" s="21">
        <v>4</v>
      </c>
      <c r="O930" s="21">
        <v>2</v>
      </c>
      <c r="Q930" s="11" t="s">
        <v>4167</v>
      </c>
      <c r="R930" s="11"/>
      <c r="T930" s="21">
        <f>IF(Q930='Menu tendina'!A$5,0,IF(Q930='Menu tendina'!A$4,'5. Telecom euro'!O930/2,IF(Q930='Menu tendina'!A$3,'5. Telecom euro'!O930,IF(Q930='Menu tendina'!A$2,'5. Telecom euro'!N930,0))))</f>
        <v>4</v>
      </c>
    </row>
    <row r="931" spans="1:20" x14ac:dyDescent="0.25">
      <c r="A931" s="9" t="s">
        <v>7621</v>
      </c>
      <c r="B931" s="9" t="s">
        <v>4984</v>
      </c>
      <c r="C931" s="11">
        <v>2424</v>
      </c>
      <c r="D931" s="11" t="s">
        <v>5836</v>
      </c>
      <c r="E931" s="11">
        <v>1525</v>
      </c>
      <c r="F931" s="25">
        <v>3</v>
      </c>
      <c r="G931" s="14" t="s">
        <v>3358</v>
      </c>
      <c r="H931" s="161">
        <f t="shared" si="14"/>
        <v>39994</v>
      </c>
      <c r="I931" s="9" t="s">
        <v>3457</v>
      </c>
      <c r="J931" s="9"/>
      <c r="K931" s="9"/>
      <c r="L931" s="11" t="s">
        <v>0</v>
      </c>
      <c r="M931" s="252">
        <v>15</v>
      </c>
      <c r="N931" s="21">
        <v>5</v>
      </c>
      <c r="O931" s="21">
        <v>2.5</v>
      </c>
      <c r="Q931" s="11" t="s">
        <v>4167</v>
      </c>
      <c r="R931" s="11"/>
      <c r="T931" s="21">
        <f>IF(Q931='Menu tendina'!A$5,0,IF(Q931='Menu tendina'!A$4,'5. Telecom euro'!O931/2,IF(Q931='Menu tendina'!A$3,'5. Telecom euro'!O931,IF(Q931='Menu tendina'!A$2,'5. Telecom euro'!N931,0))))</f>
        <v>5</v>
      </c>
    </row>
    <row r="932" spans="1:20" x14ac:dyDescent="0.25">
      <c r="A932" s="9" t="s">
        <v>7621</v>
      </c>
      <c r="B932" s="9" t="s">
        <v>4984</v>
      </c>
      <c r="C932" s="11">
        <v>2425</v>
      </c>
      <c r="D932" s="11" t="s">
        <v>5837</v>
      </c>
      <c r="E932" s="11">
        <v>1526</v>
      </c>
      <c r="F932" s="25">
        <v>3</v>
      </c>
      <c r="G932" s="14" t="s">
        <v>3358</v>
      </c>
      <c r="H932" s="161">
        <f t="shared" si="14"/>
        <v>39994</v>
      </c>
      <c r="I932" s="9" t="s">
        <v>3458</v>
      </c>
      <c r="J932" s="9"/>
      <c r="K932" s="9"/>
      <c r="L932" s="11" t="s">
        <v>0</v>
      </c>
      <c r="M932" s="252">
        <v>15</v>
      </c>
      <c r="N932" s="21">
        <v>5</v>
      </c>
      <c r="O932" s="21">
        <v>2.5</v>
      </c>
      <c r="Q932" s="11" t="s">
        <v>4167</v>
      </c>
      <c r="R932" s="11"/>
      <c r="T932" s="21">
        <f>IF(Q932='Menu tendina'!A$5,0,IF(Q932='Menu tendina'!A$4,'5. Telecom euro'!O932/2,IF(Q932='Menu tendina'!A$3,'5. Telecom euro'!O932,IF(Q932='Menu tendina'!A$2,'5. Telecom euro'!N932,0))))</f>
        <v>5</v>
      </c>
    </row>
    <row r="933" spans="1:20" x14ac:dyDescent="0.25">
      <c r="A933" s="9" t="s">
        <v>7621</v>
      </c>
      <c r="B933" s="9" t="s">
        <v>4984</v>
      </c>
      <c r="C933" s="11">
        <v>2426</v>
      </c>
      <c r="D933" s="11" t="s">
        <v>5838</v>
      </c>
      <c r="E933" s="11">
        <v>1527</v>
      </c>
      <c r="F933" s="25">
        <v>5</v>
      </c>
      <c r="G933" s="14" t="s">
        <v>3358</v>
      </c>
      <c r="H933" s="161">
        <f t="shared" si="14"/>
        <v>39994</v>
      </c>
      <c r="I933" s="9" t="s">
        <v>3459</v>
      </c>
      <c r="J933" s="9"/>
      <c r="K933" s="9"/>
      <c r="L933" s="11" t="s">
        <v>0</v>
      </c>
      <c r="M933" s="252">
        <v>15</v>
      </c>
      <c r="N933" s="21">
        <v>5</v>
      </c>
      <c r="O933" s="21">
        <v>2.5</v>
      </c>
      <c r="Q933" s="11" t="s">
        <v>4167</v>
      </c>
      <c r="R933" s="11"/>
      <c r="T933" s="21">
        <f>IF(Q933='Menu tendina'!A$5,0,IF(Q933='Menu tendina'!A$4,'5. Telecom euro'!O933/2,IF(Q933='Menu tendina'!A$3,'5. Telecom euro'!O933,IF(Q933='Menu tendina'!A$2,'5. Telecom euro'!N933,0))))</f>
        <v>5</v>
      </c>
    </row>
    <row r="934" spans="1:20" x14ac:dyDescent="0.25">
      <c r="A934" s="9" t="s">
        <v>7621</v>
      </c>
      <c r="B934" s="9" t="s">
        <v>4984</v>
      </c>
      <c r="C934" s="11">
        <v>2427</v>
      </c>
      <c r="D934" s="11" t="s">
        <v>5839</v>
      </c>
      <c r="E934" s="11">
        <v>1528</v>
      </c>
      <c r="F934" s="25">
        <v>5</v>
      </c>
      <c r="G934" s="14" t="s">
        <v>3358</v>
      </c>
      <c r="H934" s="161">
        <f t="shared" si="14"/>
        <v>39994</v>
      </c>
      <c r="I934" s="9" t="s">
        <v>3460</v>
      </c>
      <c r="J934" s="9"/>
      <c r="K934" s="9"/>
      <c r="L934" s="11" t="s">
        <v>0</v>
      </c>
      <c r="M934" s="252">
        <v>15</v>
      </c>
      <c r="N934" s="21">
        <v>5</v>
      </c>
      <c r="O934" s="21">
        <v>2.5</v>
      </c>
      <c r="Q934" s="11" t="s">
        <v>4167</v>
      </c>
      <c r="R934" s="11"/>
      <c r="T934" s="21">
        <f>IF(Q934='Menu tendina'!A$5,0,IF(Q934='Menu tendina'!A$4,'5. Telecom euro'!O934/2,IF(Q934='Menu tendina'!A$3,'5. Telecom euro'!O934,IF(Q934='Menu tendina'!A$2,'5. Telecom euro'!N934,0))))</f>
        <v>5</v>
      </c>
    </row>
    <row r="935" spans="1:20" x14ac:dyDescent="0.25">
      <c r="A935" s="9" t="s">
        <v>7621</v>
      </c>
      <c r="B935" s="9" t="s">
        <v>4984</v>
      </c>
      <c r="C935" s="11">
        <v>2428</v>
      </c>
      <c r="D935" s="11" t="s">
        <v>5840</v>
      </c>
      <c r="E935" s="11">
        <v>1529</v>
      </c>
      <c r="F935" s="25">
        <v>5</v>
      </c>
      <c r="G935" s="14" t="s">
        <v>3358</v>
      </c>
      <c r="H935" s="161">
        <f t="shared" si="14"/>
        <v>39994</v>
      </c>
      <c r="I935" s="9" t="s">
        <v>3461</v>
      </c>
      <c r="J935" s="9"/>
      <c r="K935" s="9"/>
      <c r="L935" s="11" t="s">
        <v>0</v>
      </c>
      <c r="M935" s="252">
        <v>15</v>
      </c>
      <c r="N935" s="21">
        <v>5</v>
      </c>
      <c r="O935" s="21">
        <v>2.5</v>
      </c>
      <c r="Q935" s="11" t="s">
        <v>4167</v>
      </c>
      <c r="R935" s="11"/>
      <c r="T935" s="21">
        <f>IF(Q935='Menu tendina'!A$5,0,IF(Q935='Menu tendina'!A$4,'5. Telecom euro'!O935/2,IF(Q935='Menu tendina'!A$3,'5. Telecom euro'!O935,IF(Q935='Menu tendina'!A$2,'5. Telecom euro'!N935,0))))</f>
        <v>5</v>
      </c>
    </row>
    <row r="936" spans="1:20" x14ac:dyDescent="0.25">
      <c r="A936" s="9" t="s">
        <v>7621</v>
      </c>
      <c r="B936" s="9" t="s">
        <v>4984</v>
      </c>
      <c r="C936" s="11">
        <v>2429</v>
      </c>
      <c r="D936" s="11" t="s">
        <v>5841</v>
      </c>
      <c r="E936" s="11">
        <v>1530</v>
      </c>
      <c r="F936" s="25">
        <v>5</v>
      </c>
      <c r="G936" s="14" t="s">
        <v>3358</v>
      </c>
      <c r="H936" s="161">
        <f t="shared" si="14"/>
        <v>39994</v>
      </c>
      <c r="I936" s="9" t="s">
        <v>3462</v>
      </c>
      <c r="J936" s="9"/>
      <c r="K936" s="9"/>
      <c r="L936" s="11" t="s">
        <v>0</v>
      </c>
      <c r="M936" s="252">
        <v>15</v>
      </c>
      <c r="N936" s="21">
        <v>5</v>
      </c>
      <c r="O936" s="21">
        <v>2.5</v>
      </c>
      <c r="Q936" s="11" t="s">
        <v>4167</v>
      </c>
      <c r="R936" s="11"/>
      <c r="T936" s="21">
        <f>IF(Q936='Menu tendina'!A$5,0,IF(Q936='Menu tendina'!A$4,'5. Telecom euro'!O936/2,IF(Q936='Menu tendina'!A$3,'5. Telecom euro'!O936,IF(Q936='Menu tendina'!A$2,'5. Telecom euro'!N936,0))))</f>
        <v>5</v>
      </c>
    </row>
    <row r="937" spans="1:20" x14ac:dyDescent="0.25">
      <c r="A937" s="9" t="s">
        <v>7621</v>
      </c>
      <c r="B937" s="9" t="s">
        <v>4984</v>
      </c>
      <c r="C937" s="11">
        <v>2430</v>
      </c>
      <c r="D937" s="11" t="s">
        <v>5842</v>
      </c>
      <c r="E937" s="11">
        <v>1531</v>
      </c>
      <c r="F937" s="25">
        <v>5</v>
      </c>
      <c r="G937" s="14" t="s">
        <v>3358</v>
      </c>
      <c r="H937" s="161">
        <f t="shared" si="14"/>
        <v>39994</v>
      </c>
      <c r="I937" s="9" t="s">
        <v>3463</v>
      </c>
      <c r="J937" s="9"/>
      <c r="K937" s="9"/>
      <c r="L937" s="11" t="s">
        <v>0</v>
      </c>
      <c r="M937" s="252">
        <v>15</v>
      </c>
      <c r="N937" s="21">
        <v>5</v>
      </c>
      <c r="O937" s="21">
        <v>2.5</v>
      </c>
      <c r="Q937" s="11" t="s">
        <v>4167</v>
      </c>
      <c r="R937" s="11"/>
      <c r="T937" s="21">
        <f>IF(Q937='Menu tendina'!A$5,0,IF(Q937='Menu tendina'!A$4,'5. Telecom euro'!O937/2,IF(Q937='Menu tendina'!A$3,'5. Telecom euro'!O937,IF(Q937='Menu tendina'!A$2,'5. Telecom euro'!N937,0))))</f>
        <v>5</v>
      </c>
    </row>
    <row r="938" spans="1:20" x14ac:dyDescent="0.25">
      <c r="A938" s="9" t="s">
        <v>7621</v>
      </c>
      <c r="B938" s="9" t="s">
        <v>4984</v>
      </c>
      <c r="C938" s="11">
        <v>2431</v>
      </c>
      <c r="D938" s="11" t="s">
        <v>5844</v>
      </c>
      <c r="E938" s="11">
        <v>1532</v>
      </c>
      <c r="F938" s="25">
        <v>5</v>
      </c>
      <c r="G938" s="14" t="s">
        <v>3358</v>
      </c>
      <c r="H938" s="161">
        <f t="shared" si="14"/>
        <v>39994</v>
      </c>
      <c r="I938" s="9" t="s">
        <v>3464</v>
      </c>
      <c r="J938" s="9"/>
      <c r="K938" s="9"/>
      <c r="L938" s="11" t="s">
        <v>0</v>
      </c>
      <c r="M938" s="252">
        <v>100</v>
      </c>
      <c r="N938" s="21">
        <v>3</v>
      </c>
      <c r="O938" s="21">
        <v>2</v>
      </c>
      <c r="Q938" s="11" t="s">
        <v>4167</v>
      </c>
      <c r="R938" s="11"/>
      <c r="T938" s="21">
        <f>IF(Q938='Menu tendina'!A$5,0,IF(Q938='Menu tendina'!A$4,'5. Telecom euro'!O938/2,IF(Q938='Menu tendina'!A$3,'5. Telecom euro'!O938,IF(Q938='Menu tendina'!A$2,'5. Telecom euro'!N938,0))))</f>
        <v>3</v>
      </c>
    </row>
    <row r="939" spans="1:20" x14ac:dyDescent="0.25">
      <c r="A939" s="9" t="s">
        <v>7621</v>
      </c>
      <c r="B939" s="9" t="s">
        <v>4984</v>
      </c>
      <c r="C939" s="11">
        <v>2432</v>
      </c>
      <c r="D939" s="11" t="s">
        <v>5904</v>
      </c>
      <c r="E939" s="11">
        <v>2044</v>
      </c>
      <c r="F939" s="25">
        <v>3</v>
      </c>
      <c r="G939" s="14" t="s">
        <v>3287</v>
      </c>
      <c r="H939" s="161">
        <f t="shared" si="14"/>
        <v>40178</v>
      </c>
      <c r="I939" s="9" t="s">
        <v>3466</v>
      </c>
      <c r="J939" s="9"/>
      <c r="K939" s="9"/>
      <c r="L939" s="11" t="s">
        <v>0</v>
      </c>
      <c r="M939" s="252">
        <v>30</v>
      </c>
      <c r="N939" s="21">
        <v>4.5</v>
      </c>
      <c r="O939" s="21">
        <v>2.5</v>
      </c>
      <c r="Q939" s="11" t="s">
        <v>4167</v>
      </c>
      <c r="R939" s="11"/>
      <c r="T939" s="21">
        <f>IF(Q939='Menu tendina'!A$5,0,IF(Q939='Menu tendina'!A$4,'5. Telecom euro'!O939/2,IF(Q939='Menu tendina'!A$3,'5. Telecom euro'!O939,IF(Q939='Menu tendina'!A$2,'5. Telecom euro'!N939,0))))</f>
        <v>4.5</v>
      </c>
    </row>
    <row r="940" spans="1:20" x14ac:dyDescent="0.25">
      <c r="A940" s="9" t="s">
        <v>7621</v>
      </c>
      <c r="B940" s="9" t="s">
        <v>4984</v>
      </c>
      <c r="C940" s="11">
        <v>2433</v>
      </c>
      <c r="D940" s="11" t="s">
        <v>5896</v>
      </c>
      <c r="E940" s="11">
        <v>2045</v>
      </c>
      <c r="F940" s="25">
        <v>5</v>
      </c>
      <c r="G940" s="14" t="s">
        <v>3287</v>
      </c>
      <c r="H940" s="161">
        <f t="shared" si="14"/>
        <v>40178</v>
      </c>
      <c r="I940" s="9" t="s">
        <v>3467</v>
      </c>
      <c r="J940" s="9"/>
      <c r="K940" s="9"/>
      <c r="L940" s="11" t="s">
        <v>0</v>
      </c>
      <c r="M940" s="252">
        <v>30</v>
      </c>
      <c r="N940" s="21">
        <v>4.5</v>
      </c>
      <c r="O940" s="21">
        <v>2.5</v>
      </c>
      <c r="Q940" s="11" t="s">
        <v>4167</v>
      </c>
      <c r="R940" s="11"/>
      <c r="T940" s="21">
        <f>IF(Q940='Menu tendina'!A$5,0,IF(Q940='Menu tendina'!A$4,'5. Telecom euro'!O940/2,IF(Q940='Menu tendina'!A$3,'5. Telecom euro'!O940,IF(Q940='Menu tendina'!A$2,'5. Telecom euro'!N940,0))))</f>
        <v>4.5</v>
      </c>
    </row>
    <row r="941" spans="1:20" x14ac:dyDescent="0.25">
      <c r="A941" s="9" t="s">
        <v>7621</v>
      </c>
      <c r="B941" s="9" t="s">
        <v>4984</v>
      </c>
      <c r="C941" s="11">
        <v>2434</v>
      </c>
      <c r="D941" s="11" t="s">
        <v>5914</v>
      </c>
      <c r="E941" s="11">
        <v>2080</v>
      </c>
      <c r="F941" s="25">
        <v>3</v>
      </c>
      <c r="G941" s="14" t="s">
        <v>3468</v>
      </c>
      <c r="H941" s="161">
        <f t="shared" si="14"/>
        <v>40359</v>
      </c>
      <c r="I941" s="9" t="s">
        <v>3469</v>
      </c>
      <c r="J941" s="9"/>
      <c r="K941" s="9"/>
      <c r="L941" s="11" t="s">
        <v>0</v>
      </c>
      <c r="M941" s="252">
        <v>30</v>
      </c>
      <c r="N941" s="21">
        <v>3.5</v>
      </c>
      <c r="O941" s="21">
        <v>2.2999999999999998</v>
      </c>
      <c r="Q941" s="11" t="s">
        <v>4167</v>
      </c>
      <c r="R941" s="11"/>
      <c r="T941" s="21">
        <f>IF(Q941='Menu tendina'!A$5,0,IF(Q941='Menu tendina'!A$4,'5. Telecom euro'!O941/2,IF(Q941='Menu tendina'!A$3,'5. Telecom euro'!O941,IF(Q941='Menu tendina'!A$2,'5. Telecom euro'!N941,0))))</f>
        <v>3.5</v>
      </c>
    </row>
    <row r="942" spans="1:20" x14ac:dyDescent="0.25">
      <c r="A942" s="9" t="s">
        <v>7621</v>
      </c>
      <c r="B942" s="9" t="s">
        <v>4984</v>
      </c>
      <c r="C942" s="11">
        <v>2435</v>
      </c>
      <c r="D942" s="11" t="s">
        <v>5915</v>
      </c>
      <c r="E942" s="11">
        <v>2081</v>
      </c>
      <c r="F942" s="25">
        <v>3</v>
      </c>
      <c r="G942" s="14" t="s">
        <v>3468</v>
      </c>
      <c r="H942" s="161">
        <f t="shared" si="14"/>
        <v>40359</v>
      </c>
      <c r="I942" s="9" t="s">
        <v>3471</v>
      </c>
      <c r="J942" s="9"/>
      <c r="K942" s="9"/>
      <c r="L942" s="11" t="s">
        <v>0</v>
      </c>
      <c r="M942" s="252">
        <v>30</v>
      </c>
      <c r="N942" s="21">
        <v>3.5</v>
      </c>
      <c r="O942" s="21">
        <v>2.2999999999999998</v>
      </c>
      <c r="Q942" s="11" t="s">
        <v>4167</v>
      </c>
      <c r="R942" s="11"/>
      <c r="T942" s="21">
        <f>IF(Q942='Menu tendina'!A$5,0,IF(Q942='Menu tendina'!A$4,'5. Telecom euro'!O942/2,IF(Q942='Menu tendina'!A$3,'5. Telecom euro'!O942,IF(Q942='Menu tendina'!A$2,'5. Telecom euro'!N942,0))))</f>
        <v>3.5</v>
      </c>
    </row>
    <row r="943" spans="1:20" x14ac:dyDescent="0.25">
      <c r="A943" s="9" t="s">
        <v>7621</v>
      </c>
      <c r="B943" s="9" t="s">
        <v>4984</v>
      </c>
      <c r="C943" s="11">
        <v>2436</v>
      </c>
      <c r="D943" s="11" t="s">
        <v>5916</v>
      </c>
      <c r="E943" s="11">
        <v>2082</v>
      </c>
      <c r="F943" s="25">
        <v>3</v>
      </c>
      <c r="G943" s="14" t="s">
        <v>3468</v>
      </c>
      <c r="H943" s="161">
        <f t="shared" si="14"/>
        <v>40359</v>
      </c>
      <c r="I943" s="9" t="s">
        <v>3472</v>
      </c>
      <c r="J943" s="9"/>
      <c r="K943" s="9"/>
      <c r="L943" s="11" t="s">
        <v>0</v>
      </c>
      <c r="M943" s="252">
        <v>30</v>
      </c>
      <c r="N943" s="21">
        <v>3.5</v>
      </c>
      <c r="O943" s="21">
        <v>2.2999999999999998</v>
      </c>
      <c r="Q943" s="11" t="s">
        <v>4167</v>
      </c>
      <c r="R943" s="11"/>
      <c r="T943" s="21">
        <f>IF(Q943='Menu tendina'!A$5,0,IF(Q943='Menu tendina'!A$4,'5. Telecom euro'!O943/2,IF(Q943='Menu tendina'!A$3,'5. Telecom euro'!O943,IF(Q943='Menu tendina'!A$2,'5. Telecom euro'!N943,0))))</f>
        <v>3.5</v>
      </c>
    </row>
    <row r="944" spans="1:20" x14ac:dyDescent="0.25">
      <c r="A944" s="9" t="s">
        <v>7621</v>
      </c>
      <c r="B944" s="9" t="s">
        <v>4984</v>
      </c>
      <c r="C944" s="11">
        <v>2437</v>
      </c>
      <c r="D944" s="11" t="s">
        <v>5918</v>
      </c>
      <c r="E944" s="11">
        <v>2059</v>
      </c>
      <c r="F944" s="25">
        <v>5</v>
      </c>
      <c r="G944" s="14" t="s">
        <v>3468</v>
      </c>
      <c r="H944" s="161">
        <f t="shared" si="14"/>
        <v>40359</v>
      </c>
      <c r="I944" s="9" t="s">
        <v>3473</v>
      </c>
      <c r="J944" s="9"/>
      <c r="K944" s="9"/>
      <c r="L944" s="11" t="s">
        <v>0</v>
      </c>
      <c r="M944" s="252">
        <v>30</v>
      </c>
      <c r="N944" s="21">
        <v>4</v>
      </c>
      <c r="O944" s="21">
        <v>2.5</v>
      </c>
      <c r="Q944" s="11" t="s">
        <v>4167</v>
      </c>
      <c r="R944" s="11"/>
      <c r="T944" s="21">
        <f>IF(Q944='Menu tendina'!A$5,0,IF(Q944='Menu tendina'!A$4,'5. Telecom euro'!O944/2,IF(Q944='Menu tendina'!A$3,'5. Telecom euro'!O944,IF(Q944='Menu tendina'!A$2,'5. Telecom euro'!N944,0))))</f>
        <v>4</v>
      </c>
    </row>
    <row r="945" spans="1:20" x14ac:dyDescent="0.25">
      <c r="A945" s="9" t="s">
        <v>7621</v>
      </c>
      <c r="B945" s="9" t="s">
        <v>4984</v>
      </c>
      <c r="C945" s="11">
        <v>2438</v>
      </c>
      <c r="D945" s="11" t="s">
        <v>5933</v>
      </c>
      <c r="E945" s="11">
        <v>2096</v>
      </c>
      <c r="F945" s="25">
        <v>5</v>
      </c>
      <c r="G945" s="14" t="s">
        <v>3287</v>
      </c>
      <c r="H945" s="161">
        <f t="shared" si="14"/>
        <v>40178</v>
      </c>
      <c r="I945" s="9" t="s">
        <v>3474</v>
      </c>
      <c r="J945" s="9"/>
      <c r="K945" s="9"/>
      <c r="L945" s="11" t="s">
        <v>0</v>
      </c>
      <c r="M945" s="252">
        <v>4.1666666666666664E-2</v>
      </c>
      <c r="N945" s="21">
        <v>2</v>
      </c>
      <c r="O945" s="21">
        <v>0.3</v>
      </c>
      <c r="Q945" s="11" t="s">
        <v>4167</v>
      </c>
      <c r="R945" s="11"/>
      <c r="T945" s="21">
        <f>IF(Q945='Menu tendina'!A$5,0,IF(Q945='Menu tendina'!A$4,'5. Telecom euro'!O945/2,IF(Q945='Menu tendina'!A$3,'5. Telecom euro'!O945,IF(Q945='Menu tendina'!A$2,'5. Telecom euro'!N945,0))))</f>
        <v>2</v>
      </c>
    </row>
    <row r="946" spans="1:20" x14ac:dyDescent="0.25">
      <c r="A946" s="9" t="s">
        <v>7621</v>
      </c>
      <c r="B946" s="9" t="s">
        <v>4984</v>
      </c>
      <c r="C946" s="11">
        <v>2439</v>
      </c>
      <c r="D946" s="11" t="s">
        <v>5921</v>
      </c>
      <c r="E946" s="11">
        <v>2068</v>
      </c>
      <c r="F946" s="25">
        <v>3</v>
      </c>
      <c r="G946" s="14" t="s">
        <v>3468</v>
      </c>
      <c r="H946" s="161">
        <f t="shared" si="14"/>
        <v>40359</v>
      </c>
      <c r="I946" s="9" t="s">
        <v>3476</v>
      </c>
      <c r="J946" s="9"/>
      <c r="K946" s="9"/>
      <c r="L946" s="11" t="s">
        <v>0</v>
      </c>
      <c r="M946" s="252">
        <v>30</v>
      </c>
      <c r="N946" s="21">
        <v>3.5</v>
      </c>
      <c r="O946" s="21">
        <v>2.2999999999999998</v>
      </c>
      <c r="Q946" s="11" t="s">
        <v>4167</v>
      </c>
      <c r="R946" s="11"/>
      <c r="T946" s="21">
        <f>IF(Q946='Menu tendina'!A$5,0,IF(Q946='Menu tendina'!A$4,'5. Telecom euro'!O946/2,IF(Q946='Menu tendina'!A$3,'5. Telecom euro'!O946,IF(Q946='Menu tendina'!A$2,'5. Telecom euro'!N946,0))))</f>
        <v>3.5</v>
      </c>
    </row>
    <row r="947" spans="1:20" x14ac:dyDescent="0.25">
      <c r="A947" s="9" t="s">
        <v>7621</v>
      </c>
      <c r="B947" s="9" t="s">
        <v>4984</v>
      </c>
      <c r="C947" s="11">
        <v>2440</v>
      </c>
      <c r="D947" s="11" t="s">
        <v>5953</v>
      </c>
      <c r="E947" s="11">
        <v>2046</v>
      </c>
      <c r="F947" s="25">
        <v>3</v>
      </c>
      <c r="G947" s="14" t="s">
        <v>3287</v>
      </c>
      <c r="H947" s="161">
        <f t="shared" si="14"/>
        <v>40178</v>
      </c>
      <c r="I947" s="9" t="s">
        <v>3478</v>
      </c>
      <c r="J947" s="9"/>
      <c r="K947" s="9"/>
      <c r="L947" s="11" t="s">
        <v>0</v>
      </c>
      <c r="M947" s="252">
        <v>15</v>
      </c>
      <c r="N947" s="21">
        <v>6</v>
      </c>
      <c r="O947" s="21">
        <v>3</v>
      </c>
      <c r="Q947" s="11" t="s">
        <v>4167</v>
      </c>
      <c r="R947" s="11"/>
      <c r="T947" s="21">
        <f>IF(Q947='Menu tendina'!A$5,0,IF(Q947='Menu tendina'!A$4,'5. Telecom euro'!O947/2,IF(Q947='Menu tendina'!A$3,'5. Telecom euro'!O947,IF(Q947='Menu tendina'!A$2,'5. Telecom euro'!N947,0))))</f>
        <v>6</v>
      </c>
    </row>
    <row r="948" spans="1:20" x14ac:dyDescent="0.25">
      <c r="A948" s="9" t="s">
        <v>7621</v>
      </c>
      <c r="B948" s="9" t="s">
        <v>4984</v>
      </c>
      <c r="C948" s="11">
        <v>2441</v>
      </c>
      <c r="D948" s="11" t="s">
        <v>5919</v>
      </c>
      <c r="E948" s="11">
        <v>2060</v>
      </c>
      <c r="F948" s="25">
        <v>5</v>
      </c>
      <c r="G948" s="14" t="s">
        <v>3287</v>
      </c>
      <c r="H948" s="161">
        <f t="shared" si="14"/>
        <v>40178</v>
      </c>
      <c r="I948" s="9" t="s">
        <v>3479</v>
      </c>
      <c r="J948" s="9"/>
      <c r="K948" s="9"/>
      <c r="L948" s="11" t="s">
        <v>0</v>
      </c>
      <c r="M948" s="252">
        <v>200</v>
      </c>
      <c r="N948" s="21">
        <v>2</v>
      </c>
      <c r="O948" s="21">
        <v>0.6</v>
      </c>
      <c r="Q948" s="11" t="s">
        <v>4167</v>
      </c>
      <c r="R948" s="11"/>
      <c r="T948" s="21">
        <f>IF(Q948='Menu tendina'!A$5,0,IF(Q948='Menu tendina'!A$4,'5. Telecom euro'!O948/2,IF(Q948='Menu tendina'!A$3,'5. Telecom euro'!O948,IF(Q948='Menu tendina'!A$2,'5. Telecom euro'!N948,0))))</f>
        <v>2</v>
      </c>
    </row>
    <row r="949" spans="1:20" x14ac:dyDescent="0.25">
      <c r="A949" s="9" t="s">
        <v>7621</v>
      </c>
      <c r="B949" s="9" t="s">
        <v>4984</v>
      </c>
      <c r="C949" s="11">
        <v>2442</v>
      </c>
      <c r="D949" s="11" t="s">
        <v>5890</v>
      </c>
      <c r="E949" s="11">
        <v>1773</v>
      </c>
      <c r="F949" s="25">
        <v>3</v>
      </c>
      <c r="G949" s="14" t="s">
        <v>3287</v>
      </c>
      <c r="H949" s="161">
        <f t="shared" si="14"/>
        <v>40178</v>
      </c>
      <c r="I949" s="9" t="s">
        <v>3480</v>
      </c>
      <c r="J949" s="9"/>
      <c r="K949" s="9"/>
      <c r="L949" s="11" t="s">
        <v>0</v>
      </c>
      <c r="M949" s="252">
        <v>20</v>
      </c>
      <c r="N949" s="21">
        <v>4</v>
      </c>
      <c r="O949" s="21">
        <v>2.2999999999999998</v>
      </c>
      <c r="Q949" s="11" t="s">
        <v>4167</v>
      </c>
      <c r="R949" s="11"/>
      <c r="T949" s="21">
        <f>IF(Q949='Menu tendina'!A$5,0,IF(Q949='Menu tendina'!A$4,'5. Telecom euro'!O949/2,IF(Q949='Menu tendina'!A$3,'5. Telecom euro'!O949,IF(Q949='Menu tendina'!A$2,'5. Telecom euro'!N949,0))))</f>
        <v>4</v>
      </c>
    </row>
    <row r="950" spans="1:20" x14ac:dyDescent="0.25">
      <c r="A950" s="9" t="s">
        <v>7621</v>
      </c>
      <c r="B950" s="9" t="s">
        <v>4984</v>
      </c>
      <c r="C950" s="11">
        <v>2443</v>
      </c>
      <c r="D950" s="11" t="s">
        <v>5891</v>
      </c>
      <c r="E950" s="11">
        <v>1774</v>
      </c>
      <c r="F950" s="25">
        <v>5</v>
      </c>
      <c r="G950" s="14" t="s">
        <v>3287</v>
      </c>
      <c r="H950" s="161">
        <f t="shared" si="14"/>
        <v>40178</v>
      </c>
      <c r="I950" s="9" t="s">
        <v>3481</v>
      </c>
      <c r="J950" s="9"/>
      <c r="K950" s="9"/>
      <c r="L950" s="11" t="s">
        <v>0</v>
      </c>
      <c r="M950" s="252">
        <v>20</v>
      </c>
      <c r="N950" s="21">
        <v>4</v>
      </c>
      <c r="O950" s="21">
        <v>2.2999999999999998</v>
      </c>
      <c r="Q950" s="11" t="s">
        <v>4167</v>
      </c>
      <c r="R950" s="11"/>
      <c r="T950" s="21">
        <f>IF(Q950='Menu tendina'!A$5,0,IF(Q950='Menu tendina'!A$4,'5. Telecom euro'!O950/2,IF(Q950='Menu tendina'!A$3,'5. Telecom euro'!O950,IF(Q950='Menu tendina'!A$2,'5. Telecom euro'!N950,0))))</f>
        <v>4</v>
      </c>
    </row>
    <row r="951" spans="1:20" x14ac:dyDescent="0.25">
      <c r="A951" s="9" t="s">
        <v>7621</v>
      </c>
      <c r="B951" s="9" t="s">
        <v>4984</v>
      </c>
      <c r="C951" s="11">
        <v>2444</v>
      </c>
      <c r="D951" s="11" t="s">
        <v>5897</v>
      </c>
      <c r="E951" s="11">
        <v>1947</v>
      </c>
      <c r="F951" s="25">
        <v>3</v>
      </c>
      <c r="G951" s="14" t="s">
        <v>3468</v>
      </c>
      <c r="H951" s="161">
        <f t="shared" si="14"/>
        <v>40359</v>
      </c>
      <c r="I951" s="9" t="s">
        <v>3482</v>
      </c>
      <c r="J951" s="9"/>
      <c r="K951" s="9"/>
      <c r="L951" s="11" t="s">
        <v>0</v>
      </c>
      <c r="M951" s="252">
        <v>20</v>
      </c>
      <c r="N951" s="21">
        <v>5</v>
      </c>
      <c r="O951" s="21">
        <v>2.5</v>
      </c>
      <c r="Q951" s="11" t="s">
        <v>4167</v>
      </c>
      <c r="R951" s="11"/>
      <c r="T951" s="21">
        <f>IF(Q951='Menu tendina'!A$5,0,IF(Q951='Menu tendina'!A$4,'5. Telecom euro'!O951/2,IF(Q951='Menu tendina'!A$3,'5. Telecom euro'!O951,IF(Q951='Menu tendina'!A$2,'5. Telecom euro'!N951,0))))</f>
        <v>5</v>
      </c>
    </row>
    <row r="952" spans="1:20" x14ac:dyDescent="0.25">
      <c r="A952" s="9" t="s">
        <v>7621</v>
      </c>
      <c r="B952" s="9" t="s">
        <v>4984</v>
      </c>
      <c r="C952" s="11">
        <v>2445</v>
      </c>
      <c r="D952" s="11" t="s">
        <v>5898</v>
      </c>
      <c r="E952" s="11">
        <v>1948</v>
      </c>
      <c r="F952" s="25">
        <v>5</v>
      </c>
      <c r="G952" s="14" t="s">
        <v>3468</v>
      </c>
      <c r="H952" s="161">
        <f t="shared" si="14"/>
        <v>40359</v>
      </c>
      <c r="I952" s="9" t="s">
        <v>3483</v>
      </c>
      <c r="J952" s="9"/>
      <c r="K952" s="9"/>
      <c r="L952" s="11" t="s">
        <v>0</v>
      </c>
      <c r="M952" s="252">
        <v>20</v>
      </c>
      <c r="N952" s="21">
        <v>5</v>
      </c>
      <c r="O952" s="21">
        <v>2.5</v>
      </c>
      <c r="Q952" s="11" t="s">
        <v>4167</v>
      </c>
      <c r="R952" s="11"/>
      <c r="T952" s="21">
        <f>IF(Q952='Menu tendina'!A$5,0,IF(Q952='Menu tendina'!A$4,'5. Telecom euro'!O952/2,IF(Q952='Menu tendina'!A$3,'5. Telecom euro'!O952,IF(Q952='Menu tendina'!A$2,'5. Telecom euro'!N952,0))))</f>
        <v>5</v>
      </c>
    </row>
    <row r="953" spans="1:20" x14ac:dyDescent="0.25">
      <c r="A953" s="9" t="s">
        <v>7621</v>
      </c>
      <c r="B953" s="9" t="s">
        <v>4984</v>
      </c>
      <c r="C953" s="11">
        <v>2446</v>
      </c>
      <c r="D953" s="11" t="s">
        <v>5905</v>
      </c>
      <c r="E953" s="11">
        <v>2069</v>
      </c>
      <c r="F953" s="25">
        <v>3</v>
      </c>
      <c r="G953" s="14" t="s">
        <v>3468</v>
      </c>
      <c r="H953" s="161">
        <f t="shared" si="14"/>
        <v>40359</v>
      </c>
      <c r="I953" s="9" t="s">
        <v>3484</v>
      </c>
      <c r="J953" s="9"/>
      <c r="K953" s="9"/>
      <c r="L953" s="11" t="s">
        <v>0</v>
      </c>
      <c r="M953" s="252">
        <v>20</v>
      </c>
      <c r="N953" s="21">
        <v>4.5</v>
      </c>
      <c r="O953" s="21">
        <v>2.5</v>
      </c>
      <c r="Q953" s="11" t="s">
        <v>4167</v>
      </c>
      <c r="R953" s="11"/>
      <c r="T953" s="21">
        <f>IF(Q953='Menu tendina'!A$5,0,IF(Q953='Menu tendina'!A$4,'5. Telecom euro'!O953/2,IF(Q953='Menu tendina'!A$3,'5. Telecom euro'!O953,IF(Q953='Menu tendina'!A$2,'5. Telecom euro'!N953,0))))</f>
        <v>4.5</v>
      </c>
    </row>
    <row r="954" spans="1:20" x14ac:dyDescent="0.25">
      <c r="A954" s="9" t="s">
        <v>7621</v>
      </c>
      <c r="B954" s="9" t="s">
        <v>4984</v>
      </c>
      <c r="C954" s="11">
        <v>2447</v>
      </c>
      <c r="D954" s="11" t="s">
        <v>5910</v>
      </c>
      <c r="E954" s="11">
        <v>2102</v>
      </c>
      <c r="F954" s="25">
        <v>3</v>
      </c>
      <c r="G954" s="14" t="s">
        <v>3468</v>
      </c>
      <c r="H954" s="161">
        <f t="shared" si="14"/>
        <v>40359</v>
      </c>
      <c r="I954" s="9" t="s">
        <v>3485</v>
      </c>
      <c r="J954" s="9"/>
      <c r="K954" s="9"/>
      <c r="L954" s="11" t="s">
        <v>0</v>
      </c>
      <c r="M954" s="252">
        <v>20</v>
      </c>
      <c r="N954" s="21">
        <v>5</v>
      </c>
      <c r="O954" s="21">
        <v>3</v>
      </c>
      <c r="Q954" s="11" t="s">
        <v>4167</v>
      </c>
      <c r="R954" s="11"/>
      <c r="T954" s="21">
        <f>IF(Q954='Menu tendina'!A$5,0,IF(Q954='Menu tendina'!A$4,'5. Telecom euro'!O954/2,IF(Q954='Menu tendina'!A$3,'5. Telecom euro'!O954,IF(Q954='Menu tendina'!A$2,'5. Telecom euro'!N954,0))))</f>
        <v>5</v>
      </c>
    </row>
    <row r="955" spans="1:20" x14ac:dyDescent="0.25">
      <c r="A955" s="9" t="s">
        <v>7621</v>
      </c>
      <c r="B955" s="9" t="s">
        <v>4984</v>
      </c>
      <c r="C955" s="11">
        <v>2448</v>
      </c>
      <c r="D955" s="11" t="s">
        <v>5911</v>
      </c>
      <c r="E955" s="11">
        <v>2013</v>
      </c>
      <c r="F955" s="25">
        <v>3</v>
      </c>
      <c r="G955" s="14" t="s">
        <v>3468</v>
      </c>
      <c r="H955" s="161">
        <f t="shared" si="14"/>
        <v>40359</v>
      </c>
      <c r="I955" s="9" t="s">
        <v>3486</v>
      </c>
      <c r="J955" s="9"/>
      <c r="K955" s="9"/>
      <c r="L955" s="11" t="s">
        <v>0</v>
      </c>
      <c r="M955" s="252">
        <v>20</v>
      </c>
      <c r="N955" s="21">
        <v>5</v>
      </c>
      <c r="O955" s="21">
        <v>3</v>
      </c>
      <c r="Q955" s="11" t="s">
        <v>4167</v>
      </c>
      <c r="R955" s="11"/>
      <c r="T955" s="21">
        <f>IF(Q955='Menu tendina'!A$5,0,IF(Q955='Menu tendina'!A$4,'5. Telecom euro'!O955/2,IF(Q955='Menu tendina'!A$3,'5. Telecom euro'!O955,IF(Q955='Menu tendina'!A$2,'5. Telecom euro'!N955,0))))</f>
        <v>5</v>
      </c>
    </row>
    <row r="956" spans="1:20" x14ac:dyDescent="0.25">
      <c r="A956" s="9" t="s">
        <v>7621</v>
      </c>
      <c r="B956" s="9" t="s">
        <v>4984</v>
      </c>
      <c r="C956" s="11">
        <v>2449</v>
      </c>
      <c r="D956" s="11" t="s">
        <v>5913</v>
      </c>
      <c r="E956" s="11">
        <v>2104</v>
      </c>
      <c r="F956" s="25">
        <v>3</v>
      </c>
      <c r="G956" s="14" t="s">
        <v>3468</v>
      </c>
      <c r="H956" s="161">
        <f t="shared" si="14"/>
        <v>40359</v>
      </c>
      <c r="I956" s="9" t="s">
        <v>3487</v>
      </c>
      <c r="J956" s="9"/>
      <c r="K956" s="9"/>
      <c r="L956" s="11" t="s">
        <v>0</v>
      </c>
      <c r="M956" s="252">
        <v>20</v>
      </c>
      <c r="N956" s="21">
        <v>5</v>
      </c>
      <c r="O956" s="21">
        <v>3</v>
      </c>
      <c r="Q956" s="11" t="s">
        <v>4167</v>
      </c>
      <c r="R956" s="11"/>
      <c r="T956" s="21">
        <f>IF(Q956='Menu tendina'!A$5,0,IF(Q956='Menu tendina'!A$4,'5. Telecom euro'!O956/2,IF(Q956='Menu tendina'!A$3,'5. Telecom euro'!O956,IF(Q956='Menu tendina'!A$2,'5. Telecom euro'!N956,0))))</f>
        <v>5</v>
      </c>
    </row>
    <row r="957" spans="1:20" x14ac:dyDescent="0.25">
      <c r="A957" s="9" t="s">
        <v>7621</v>
      </c>
      <c r="B957" s="9" t="s">
        <v>4984</v>
      </c>
      <c r="C957" s="11">
        <v>2450</v>
      </c>
      <c r="D957" s="11" t="s">
        <v>5912</v>
      </c>
      <c r="E957" s="11">
        <v>2105</v>
      </c>
      <c r="F957" s="25">
        <v>3</v>
      </c>
      <c r="G957" s="14" t="s">
        <v>3468</v>
      </c>
      <c r="H957" s="161">
        <f t="shared" si="14"/>
        <v>40359</v>
      </c>
      <c r="I957" s="9" t="s">
        <v>3488</v>
      </c>
      <c r="J957" s="9"/>
      <c r="K957" s="9"/>
      <c r="L957" s="11" t="s">
        <v>0</v>
      </c>
      <c r="M957" s="252">
        <v>20</v>
      </c>
      <c r="N957" s="21">
        <v>5</v>
      </c>
      <c r="O957" s="21">
        <v>3</v>
      </c>
      <c r="Q957" s="11" t="s">
        <v>4167</v>
      </c>
      <c r="R957" s="11"/>
      <c r="T957" s="21">
        <f>IF(Q957='Menu tendina'!A$5,0,IF(Q957='Menu tendina'!A$4,'5. Telecom euro'!O957/2,IF(Q957='Menu tendina'!A$3,'5. Telecom euro'!O957,IF(Q957='Menu tendina'!A$2,'5. Telecom euro'!N957,0))))</f>
        <v>5</v>
      </c>
    </row>
    <row r="958" spans="1:20" x14ac:dyDescent="0.25">
      <c r="A958" s="9" t="s">
        <v>7621</v>
      </c>
      <c r="B958" s="9" t="s">
        <v>4984</v>
      </c>
      <c r="C958" s="11">
        <v>2451</v>
      </c>
      <c r="D958" s="11" t="s">
        <v>5906</v>
      </c>
      <c r="E958" s="11">
        <v>2070</v>
      </c>
      <c r="F958" s="25">
        <v>3</v>
      </c>
      <c r="G958" s="14" t="s">
        <v>3468</v>
      </c>
      <c r="H958" s="161">
        <f t="shared" si="14"/>
        <v>40359</v>
      </c>
      <c r="I958" s="9" t="s">
        <v>3489</v>
      </c>
      <c r="J958" s="9"/>
      <c r="K958" s="9"/>
      <c r="L958" s="11" t="s">
        <v>0</v>
      </c>
      <c r="M958" s="252">
        <v>20</v>
      </c>
      <c r="N958" s="21">
        <v>5</v>
      </c>
      <c r="O958" s="21">
        <v>3</v>
      </c>
      <c r="Q958" s="11" t="s">
        <v>4167</v>
      </c>
      <c r="R958" s="11"/>
      <c r="T958" s="21">
        <f>IF(Q958='Menu tendina'!A$5,0,IF(Q958='Menu tendina'!A$4,'5. Telecom euro'!O958/2,IF(Q958='Menu tendina'!A$3,'5. Telecom euro'!O958,IF(Q958='Menu tendina'!A$2,'5. Telecom euro'!N958,0))))</f>
        <v>5</v>
      </c>
    </row>
    <row r="959" spans="1:20" x14ac:dyDescent="0.25">
      <c r="A959" s="9" t="s">
        <v>7621</v>
      </c>
      <c r="B959" s="9" t="s">
        <v>4984</v>
      </c>
      <c r="C959" s="11">
        <v>2452</v>
      </c>
      <c r="D959" s="11" t="s">
        <v>5900</v>
      </c>
      <c r="E959" s="11">
        <v>2072</v>
      </c>
      <c r="F959" s="25">
        <v>3</v>
      </c>
      <c r="G959" s="14" t="s">
        <v>3468</v>
      </c>
      <c r="H959" s="161">
        <f t="shared" si="14"/>
        <v>40359</v>
      </c>
      <c r="I959" s="9" t="s">
        <v>3490</v>
      </c>
      <c r="J959" s="9"/>
      <c r="K959" s="9"/>
      <c r="L959" s="11" t="s">
        <v>0</v>
      </c>
      <c r="M959" s="252">
        <v>20</v>
      </c>
      <c r="N959" s="21">
        <v>5</v>
      </c>
      <c r="O959" s="21">
        <v>3</v>
      </c>
      <c r="Q959" s="11" t="s">
        <v>4167</v>
      </c>
      <c r="R959" s="11"/>
      <c r="T959" s="21">
        <f>IF(Q959='Menu tendina'!A$5,0,IF(Q959='Menu tendina'!A$4,'5. Telecom euro'!O959/2,IF(Q959='Menu tendina'!A$3,'5. Telecom euro'!O959,IF(Q959='Menu tendina'!A$2,'5. Telecom euro'!N959,0))))</f>
        <v>5</v>
      </c>
    </row>
    <row r="960" spans="1:20" x14ac:dyDescent="0.25">
      <c r="A960" s="9" t="s">
        <v>7621</v>
      </c>
      <c r="B960" s="9" t="s">
        <v>4984</v>
      </c>
      <c r="C960" s="11">
        <v>2453</v>
      </c>
      <c r="D960" s="11" t="s">
        <v>5901</v>
      </c>
      <c r="E960" s="11">
        <v>2073</v>
      </c>
      <c r="F960" s="25">
        <v>3</v>
      </c>
      <c r="G960" s="14" t="s">
        <v>3468</v>
      </c>
      <c r="H960" s="161">
        <f t="shared" si="14"/>
        <v>40359</v>
      </c>
      <c r="I960" s="9" t="s">
        <v>3491</v>
      </c>
      <c r="J960" s="9"/>
      <c r="K960" s="9"/>
      <c r="L960" s="11" t="s">
        <v>0</v>
      </c>
      <c r="M960" s="252">
        <v>20</v>
      </c>
      <c r="N960" s="21">
        <v>5</v>
      </c>
      <c r="O960" s="21">
        <v>3</v>
      </c>
      <c r="Q960" s="11" t="s">
        <v>4167</v>
      </c>
      <c r="R960" s="11"/>
      <c r="T960" s="21">
        <f>IF(Q960='Menu tendina'!A$5,0,IF(Q960='Menu tendina'!A$4,'5. Telecom euro'!O960/2,IF(Q960='Menu tendina'!A$3,'5. Telecom euro'!O960,IF(Q960='Menu tendina'!A$2,'5. Telecom euro'!N960,0))))</f>
        <v>5</v>
      </c>
    </row>
    <row r="961" spans="1:20" x14ac:dyDescent="0.25">
      <c r="A961" s="9" t="s">
        <v>7621</v>
      </c>
      <c r="B961" s="9" t="s">
        <v>4984</v>
      </c>
      <c r="C961" s="11">
        <v>2454</v>
      </c>
      <c r="D961" s="11" t="s">
        <v>5902</v>
      </c>
      <c r="E961" s="11">
        <v>2074</v>
      </c>
      <c r="F961" s="25">
        <v>3</v>
      </c>
      <c r="G961" s="14" t="s">
        <v>3468</v>
      </c>
      <c r="H961" s="161">
        <f t="shared" si="14"/>
        <v>40359</v>
      </c>
      <c r="I961" s="9" t="s">
        <v>3492</v>
      </c>
      <c r="J961" s="9"/>
      <c r="K961" s="9"/>
      <c r="L961" s="11" t="s">
        <v>0</v>
      </c>
      <c r="M961" s="252">
        <v>20</v>
      </c>
      <c r="N961" s="21">
        <v>5</v>
      </c>
      <c r="O961" s="21">
        <v>3</v>
      </c>
      <c r="Q961" s="11" t="s">
        <v>4167</v>
      </c>
      <c r="R961" s="11"/>
      <c r="T961" s="21">
        <f>IF(Q961='Menu tendina'!A$5,0,IF(Q961='Menu tendina'!A$4,'5. Telecom euro'!O961/2,IF(Q961='Menu tendina'!A$3,'5. Telecom euro'!O961,IF(Q961='Menu tendina'!A$2,'5. Telecom euro'!N961,0))))</f>
        <v>5</v>
      </c>
    </row>
    <row r="962" spans="1:20" x14ac:dyDescent="0.25">
      <c r="A962" s="9" t="s">
        <v>7621</v>
      </c>
      <c r="B962" s="9" t="s">
        <v>4984</v>
      </c>
      <c r="C962" s="11">
        <v>2455</v>
      </c>
      <c r="D962" s="11" t="s">
        <v>5903</v>
      </c>
      <c r="E962" s="11">
        <v>2075</v>
      </c>
      <c r="F962" s="25">
        <v>3</v>
      </c>
      <c r="G962" s="14" t="s">
        <v>3468</v>
      </c>
      <c r="H962" s="161">
        <f t="shared" si="14"/>
        <v>40359</v>
      </c>
      <c r="I962" s="9" t="s">
        <v>3493</v>
      </c>
      <c r="J962" s="9"/>
      <c r="K962" s="9"/>
      <c r="L962" s="11" t="s">
        <v>0</v>
      </c>
      <c r="M962" s="252">
        <v>20</v>
      </c>
      <c r="N962" s="21">
        <v>5</v>
      </c>
      <c r="O962" s="21">
        <v>3</v>
      </c>
      <c r="Q962" s="11" t="s">
        <v>4167</v>
      </c>
      <c r="R962" s="11"/>
      <c r="T962" s="21">
        <f>IF(Q962='Menu tendina'!A$5,0,IF(Q962='Menu tendina'!A$4,'5. Telecom euro'!O962/2,IF(Q962='Menu tendina'!A$3,'5. Telecom euro'!O962,IF(Q962='Menu tendina'!A$2,'5. Telecom euro'!N962,0))))</f>
        <v>5</v>
      </c>
    </row>
    <row r="963" spans="1:20" x14ac:dyDescent="0.25">
      <c r="A963" s="9" t="s">
        <v>7621</v>
      </c>
      <c r="B963" s="9" t="s">
        <v>4984</v>
      </c>
      <c r="C963" s="11">
        <v>2456</v>
      </c>
      <c r="D963" s="11" t="s">
        <v>5878</v>
      </c>
      <c r="E963" s="11">
        <v>1489</v>
      </c>
      <c r="F963" s="25">
        <v>5</v>
      </c>
      <c r="G963" s="14" t="s">
        <v>3287</v>
      </c>
      <c r="H963" s="161">
        <f t="shared" ref="H963:H1026" si="15">DATE(2000+RIGHT(G963,2),MID(G963,4,2),LEFT(G963,2))</f>
        <v>40178</v>
      </c>
      <c r="I963" s="9" t="s">
        <v>3494</v>
      </c>
      <c r="J963" s="9"/>
      <c r="K963" s="9"/>
      <c r="L963" s="11" t="s">
        <v>0</v>
      </c>
      <c r="M963" s="252">
        <v>40</v>
      </c>
      <c r="N963" s="21">
        <v>4.5</v>
      </c>
      <c r="O963" s="21">
        <v>3</v>
      </c>
      <c r="Q963" s="11" t="s">
        <v>4167</v>
      </c>
      <c r="R963" s="11"/>
      <c r="T963" s="21">
        <f>IF(Q963='Menu tendina'!A$5,0,IF(Q963='Menu tendina'!A$4,'5. Telecom euro'!O963/2,IF(Q963='Menu tendina'!A$3,'5. Telecom euro'!O963,IF(Q963='Menu tendina'!A$2,'5. Telecom euro'!N963,0))))</f>
        <v>4.5</v>
      </c>
    </row>
    <row r="964" spans="1:20" x14ac:dyDescent="0.25">
      <c r="A964" s="9" t="s">
        <v>7621</v>
      </c>
      <c r="B964" s="9" t="s">
        <v>4984</v>
      </c>
      <c r="C964" s="11">
        <v>2457</v>
      </c>
      <c r="D964" s="11" t="s">
        <v>5861</v>
      </c>
      <c r="E964" s="11">
        <v>2204</v>
      </c>
      <c r="F964" s="25">
        <v>3</v>
      </c>
      <c r="G964" s="14" t="s">
        <v>3358</v>
      </c>
      <c r="H964" s="161">
        <f t="shared" si="15"/>
        <v>39994</v>
      </c>
      <c r="I964" s="9" t="s">
        <v>2939</v>
      </c>
      <c r="J964" s="9"/>
      <c r="K964" s="9"/>
      <c r="L964" s="11" t="s">
        <v>0</v>
      </c>
      <c r="M964" s="252">
        <v>500</v>
      </c>
      <c r="N964" s="21">
        <v>1.8</v>
      </c>
      <c r="O964" s="21">
        <v>0.6</v>
      </c>
      <c r="Q964" s="11" t="s">
        <v>4167</v>
      </c>
      <c r="R964" s="11"/>
      <c r="T964" s="21">
        <f>IF(Q964='Menu tendina'!A$5,0,IF(Q964='Menu tendina'!A$4,'5. Telecom euro'!O964/2,IF(Q964='Menu tendina'!A$3,'5. Telecom euro'!O964,IF(Q964='Menu tendina'!A$2,'5. Telecom euro'!N964,0))))</f>
        <v>1.8</v>
      </c>
    </row>
    <row r="965" spans="1:20" x14ac:dyDescent="0.25">
      <c r="A965" s="9" t="s">
        <v>7621</v>
      </c>
      <c r="B965" s="9" t="s">
        <v>4984</v>
      </c>
      <c r="C965" s="11">
        <v>2458</v>
      </c>
      <c r="D965" s="11" t="s">
        <v>5925</v>
      </c>
      <c r="E965" s="11">
        <v>1775</v>
      </c>
      <c r="F965" s="25">
        <v>3</v>
      </c>
      <c r="G965" s="14" t="s">
        <v>3468</v>
      </c>
      <c r="H965" s="161">
        <f t="shared" si="15"/>
        <v>40359</v>
      </c>
      <c r="I965" s="9" t="s">
        <v>3495</v>
      </c>
      <c r="J965" s="9"/>
      <c r="K965" s="9"/>
      <c r="L965" s="11" t="s">
        <v>0</v>
      </c>
      <c r="M965" s="252">
        <v>20</v>
      </c>
      <c r="N965" s="21">
        <v>4</v>
      </c>
      <c r="O965" s="21">
        <v>2.2999999999999998</v>
      </c>
      <c r="Q965" s="11" t="s">
        <v>4167</v>
      </c>
      <c r="R965" s="11"/>
      <c r="T965" s="21">
        <f>IF(Q965='Menu tendina'!A$5,0,IF(Q965='Menu tendina'!A$4,'5. Telecom euro'!O965/2,IF(Q965='Menu tendina'!A$3,'5. Telecom euro'!O965,IF(Q965='Menu tendina'!A$2,'5. Telecom euro'!N965,0))))</f>
        <v>4</v>
      </c>
    </row>
    <row r="966" spans="1:20" x14ac:dyDescent="0.25">
      <c r="A966" s="9" t="s">
        <v>7621</v>
      </c>
      <c r="B966" s="9" t="s">
        <v>4984</v>
      </c>
      <c r="C966" s="11">
        <v>2459</v>
      </c>
      <c r="D966" s="11" t="s">
        <v>5926</v>
      </c>
      <c r="E966" s="11">
        <v>1776</v>
      </c>
      <c r="F966" s="25">
        <v>5</v>
      </c>
      <c r="G966" s="14" t="s">
        <v>3468</v>
      </c>
      <c r="H966" s="161">
        <f t="shared" si="15"/>
        <v>40359</v>
      </c>
      <c r="I966" s="9" t="s">
        <v>3496</v>
      </c>
      <c r="J966" s="9"/>
      <c r="K966" s="9"/>
      <c r="L966" s="11" t="s">
        <v>0</v>
      </c>
      <c r="M966" s="252">
        <v>20</v>
      </c>
      <c r="N966" s="21">
        <v>4</v>
      </c>
      <c r="O966" s="21">
        <v>2.2999999999999998</v>
      </c>
      <c r="Q966" s="11" t="s">
        <v>4167</v>
      </c>
      <c r="R966" s="11"/>
      <c r="T966" s="21">
        <f>IF(Q966='Menu tendina'!A$5,0,IF(Q966='Menu tendina'!A$4,'5. Telecom euro'!O966/2,IF(Q966='Menu tendina'!A$3,'5. Telecom euro'!O966,IF(Q966='Menu tendina'!A$2,'5. Telecom euro'!N966,0))))</f>
        <v>4</v>
      </c>
    </row>
    <row r="967" spans="1:20" x14ac:dyDescent="0.25">
      <c r="A967" s="9" t="s">
        <v>7621</v>
      </c>
      <c r="B967" s="9" t="s">
        <v>4984</v>
      </c>
      <c r="C967" s="11">
        <v>2460</v>
      </c>
      <c r="D967" s="11" t="s">
        <v>5908</v>
      </c>
      <c r="E967" s="11">
        <v>1993</v>
      </c>
      <c r="F967" s="25">
        <v>5</v>
      </c>
      <c r="G967" s="14" t="s">
        <v>3287</v>
      </c>
      <c r="H967" s="161">
        <f t="shared" si="15"/>
        <v>40178</v>
      </c>
      <c r="I967" s="9" t="s">
        <v>3497</v>
      </c>
      <c r="J967" s="9"/>
      <c r="K967" s="9"/>
      <c r="L967" s="11" t="s">
        <v>0</v>
      </c>
      <c r="M967" s="252">
        <v>20</v>
      </c>
      <c r="N967" s="21">
        <v>6.5</v>
      </c>
      <c r="O967" s="21">
        <v>3.5</v>
      </c>
      <c r="Q967" s="11" t="s">
        <v>4167</v>
      </c>
      <c r="R967" s="11"/>
      <c r="T967" s="21">
        <f>IF(Q967='Menu tendina'!A$5,0,IF(Q967='Menu tendina'!A$4,'5. Telecom euro'!O967/2,IF(Q967='Menu tendina'!A$3,'5. Telecom euro'!O967,IF(Q967='Menu tendina'!A$2,'5. Telecom euro'!N967,0))))</f>
        <v>6.5</v>
      </c>
    </row>
    <row r="968" spans="1:20" x14ac:dyDescent="0.25">
      <c r="A968" s="9" t="s">
        <v>7621</v>
      </c>
      <c r="B968" s="9" t="s">
        <v>4984</v>
      </c>
      <c r="C968" s="11">
        <v>2461</v>
      </c>
      <c r="D968" s="11" t="s">
        <v>5907</v>
      </c>
      <c r="E968" s="11">
        <v>1992</v>
      </c>
      <c r="F968" s="25">
        <v>3</v>
      </c>
      <c r="G968" s="14" t="s">
        <v>3287</v>
      </c>
      <c r="H968" s="161">
        <f t="shared" si="15"/>
        <v>40178</v>
      </c>
      <c r="I968" s="9" t="s">
        <v>3498</v>
      </c>
      <c r="J968" s="9"/>
      <c r="K968" s="9"/>
      <c r="L968" s="11" t="s">
        <v>0</v>
      </c>
      <c r="M968" s="252">
        <v>20</v>
      </c>
      <c r="N968" s="21">
        <v>6.5</v>
      </c>
      <c r="O968" s="21">
        <v>3.5</v>
      </c>
      <c r="Q968" s="11" t="s">
        <v>4167</v>
      </c>
      <c r="R968" s="11"/>
      <c r="T968" s="21">
        <f>IF(Q968='Menu tendina'!A$5,0,IF(Q968='Menu tendina'!A$4,'5. Telecom euro'!O968/2,IF(Q968='Menu tendina'!A$3,'5. Telecom euro'!O968,IF(Q968='Menu tendina'!A$2,'5. Telecom euro'!N968,0))))</f>
        <v>6.5</v>
      </c>
    </row>
    <row r="969" spans="1:20" x14ac:dyDescent="0.25">
      <c r="A969" s="9" t="s">
        <v>7621</v>
      </c>
      <c r="B969" s="9" t="s">
        <v>4984</v>
      </c>
      <c r="C969" s="11">
        <v>2462</v>
      </c>
      <c r="D969" s="11" t="s">
        <v>5955</v>
      </c>
      <c r="E969" s="11">
        <v>1910</v>
      </c>
      <c r="F969" s="25">
        <v>5</v>
      </c>
      <c r="G969" s="14" t="s">
        <v>3287</v>
      </c>
      <c r="H969" s="161">
        <f t="shared" si="15"/>
        <v>40178</v>
      </c>
      <c r="I969" s="9" t="s">
        <v>3499</v>
      </c>
      <c r="J969" s="9"/>
      <c r="K969" s="9"/>
      <c r="L969" s="11" t="s">
        <v>0</v>
      </c>
      <c r="M969" s="252">
        <v>200</v>
      </c>
      <c r="N969" s="21">
        <v>4.5</v>
      </c>
      <c r="O969" s="21">
        <v>0.6</v>
      </c>
      <c r="Q969" s="11" t="s">
        <v>4167</v>
      </c>
      <c r="R969" s="11"/>
      <c r="T969" s="21">
        <f>IF(Q969='Menu tendina'!A$5,0,IF(Q969='Menu tendina'!A$4,'5. Telecom euro'!O969/2,IF(Q969='Menu tendina'!A$3,'5. Telecom euro'!O969,IF(Q969='Menu tendina'!A$2,'5. Telecom euro'!N969,0))))</f>
        <v>4.5</v>
      </c>
    </row>
    <row r="970" spans="1:20" x14ac:dyDescent="0.25">
      <c r="A970" s="9" t="s">
        <v>7621</v>
      </c>
      <c r="B970" s="9" t="s">
        <v>4984</v>
      </c>
      <c r="C970" s="11">
        <v>2463</v>
      </c>
      <c r="D970" s="11" t="s">
        <v>5920</v>
      </c>
      <c r="E970" s="11">
        <v>1909</v>
      </c>
      <c r="F970" s="25">
        <v>5</v>
      </c>
      <c r="G970" s="14" t="s">
        <v>3287</v>
      </c>
      <c r="H970" s="161">
        <f t="shared" si="15"/>
        <v>40178</v>
      </c>
      <c r="I970" s="9" t="s">
        <v>3500</v>
      </c>
      <c r="J970" s="9"/>
      <c r="K970" s="9"/>
      <c r="L970" s="11" t="s">
        <v>0</v>
      </c>
      <c r="M970" s="252">
        <v>500</v>
      </c>
      <c r="N970" s="21">
        <v>2</v>
      </c>
      <c r="O970" s="21">
        <v>0.6</v>
      </c>
      <c r="Q970" s="11" t="s">
        <v>4167</v>
      </c>
      <c r="R970" s="11"/>
      <c r="T970" s="21">
        <f>IF(Q970='Menu tendina'!A$5,0,IF(Q970='Menu tendina'!A$4,'5. Telecom euro'!O970/2,IF(Q970='Menu tendina'!A$3,'5. Telecom euro'!O970,IF(Q970='Menu tendina'!A$2,'5. Telecom euro'!N970,0))))</f>
        <v>2</v>
      </c>
    </row>
    <row r="971" spans="1:20" x14ac:dyDescent="0.25">
      <c r="A971" s="9" t="s">
        <v>7621</v>
      </c>
      <c r="B971" s="9" t="s">
        <v>4984</v>
      </c>
      <c r="C971" s="11">
        <v>2464</v>
      </c>
      <c r="D971" s="11" t="s">
        <v>5895</v>
      </c>
      <c r="E971" s="11">
        <v>2047</v>
      </c>
      <c r="F971" s="25">
        <v>5</v>
      </c>
      <c r="G971" s="14" t="s">
        <v>3287</v>
      </c>
      <c r="H971" s="161">
        <f t="shared" si="15"/>
        <v>40178</v>
      </c>
      <c r="I971" s="9" t="s">
        <v>3501</v>
      </c>
      <c r="J971" s="9"/>
      <c r="K971" s="9"/>
      <c r="L971" s="11" t="s">
        <v>0</v>
      </c>
      <c r="M971" s="252">
        <v>15</v>
      </c>
      <c r="N971" s="21">
        <v>5.5</v>
      </c>
      <c r="O971" s="21">
        <v>3</v>
      </c>
      <c r="Q971" s="11" t="s">
        <v>4167</v>
      </c>
      <c r="R971" s="11"/>
      <c r="T971" s="21">
        <f>IF(Q971='Menu tendina'!A$5,0,IF(Q971='Menu tendina'!A$4,'5. Telecom euro'!O971/2,IF(Q971='Menu tendina'!A$3,'5. Telecom euro'!O971,IF(Q971='Menu tendina'!A$2,'5. Telecom euro'!N971,0))))</f>
        <v>5.5</v>
      </c>
    </row>
    <row r="972" spans="1:20" x14ac:dyDescent="0.25">
      <c r="A972" s="9" t="s">
        <v>7621</v>
      </c>
      <c r="B972" s="9" t="s">
        <v>4984</v>
      </c>
      <c r="C972" s="11">
        <v>2465</v>
      </c>
      <c r="D972" s="11" t="s">
        <v>5956</v>
      </c>
      <c r="E972" s="11">
        <v>2048</v>
      </c>
      <c r="F972" s="25">
        <v>5</v>
      </c>
      <c r="G972" s="14" t="s">
        <v>3287</v>
      </c>
      <c r="H972" s="161">
        <f t="shared" si="15"/>
        <v>40178</v>
      </c>
      <c r="I972" s="9" t="s">
        <v>3502</v>
      </c>
      <c r="J972" s="9"/>
      <c r="K972" s="9"/>
      <c r="L972" s="11" t="s">
        <v>0</v>
      </c>
      <c r="M972" s="252">
        <v>90</v>
      </c>
      <c r="N972" s="21">
        <v>3.5</v>
      </c>
      <c r="O972" s="21">
        <v>1.5</v>
      </c>
      <c r="Q972" s="11" t="s">
        <v>4167</v>
      </c>
      <c r="R972" s="11"/>
      <c r="T972" s="21">
        <f>IF(Q972='Menu tendina'!A$5,0,IF(Q972='Menu tendina'!A$4,'5. Telecom euro'!O972/2,IF(Q972='Menu tendina'!A$3,'5. Telecom euro'!O972,IF(Q972='Menu tendina'!A$2,'5. Telecom euro'!N972,0))))</f>
        <v>3.5</v>
      </c>
    </row>
    <row r="973" spans="1:20" x14ac:dyDescent="0.25">
      <c r="A973" s="9" t="s">
        <v>7621</v>
      </c>
      <c r="B973" s="9" t="s">
        <v>4984</v>
      </c>
      <c r="C973" s="11">
        <v>2466</v>
      </c>
      <c r="D973" s="11" t="s">
        <v>5968</v>
      </c>
      <c r="E973" s="11">
        <v>2106</v>
      </c>
      <c r="F973" s="25">
        <v>3</v>
      </c>
      <c r="G973" s="14" t="s">
        <v>3503</v>
      </c>
      <c r="H973" s="161">
        <f t="shared" si="15"/>
        <v>40543</v>
      </c>
      <c r="I973" s="9" t="s">
        <v>3504</v>
      </c>
      <c r="J973" s="9"/>
      <c r="K973" s="9"/>
      <c r="L973" s="11" t="s">
        <v>0</v>
      </c>
      <c r="M973" s="252">
        <v>15</v>
      </c>
      <c r="N973" s="21">
        <v>4</v>
      </c>
      <c r="O973" s="21">
        <v>2.5</v>
      </c>
      <c r="Q973" s="11" t="s">
        <v>4167</v>
      </c>
      <c r="R973" s="11"/>
      <c r="T973" s="21">
        <f>IF(Q973='Menu tendina'!A$5,0,IF(Q973='Menu tendina'!A$4,'5. Telecom euro'!O973/2,IF(Q973='Menu tendina'!A$3,'5. Telecom euro'!O973,IF(Q973='Menu tendina'!A$2,'5. Telecom euro'!N973,0))))</f>
        <v>4</v>
      </c>
    </row>
    <row r="974" spans="1:20" x14ac:dyDescent="0.25">
      <c r="A974" s="9" t="s">
        <v>7621</v>
      </c>
      <c r="B974" s="9" t="s">
        <v>4984</v>
      </c>
      <c r="C974" s="11">
        <v>2467</v>
      </c>
      <c r="D974" s="11" t="s">
        <v>5964</v>
      </c>
      <c r="E974" s="11">
        <v>2076</v>
      </c>
      <c r="F974" s="25">
        <v>3</v>
      </c>
      <c r="G974" s="14" t="s">
        <v>3503</v>
      </c>
      <c r="H974" s="161">
        <f t="shared" si="15"/>
        <v>40543</v>
      </c>
      <c r="I974" s="9" t="s">
        <v>3505</v>
      </c>
      <c r="J974" s="9"/>
      <c r="K974" s="9"/>
      <c r="L974" s="11" t="s">
        <v>0</v>
      </c>
      <c r="M974" s="252">
        <v>20</v>
      </c>
      <c r="N974" s="21">
        <v>5</v>
      </c>
      <c r="O974" s="21">
        <v>3</v>
      </c>
      <c r="Q974" s="11" t="s">
        <v>4167</v>
      </c>
      <c r="R974" s="11"/>
      <c r="T974" s="21">
        <f>IF(Q974='Menu tendina'!A$5,0,IF(Q974='Menu tendina'!A$4,'5. Telecom euro'!O974/2,IF(Q974='Menu tendina'!A$3,'5. Telecom euro'!O974,IF(Q974='Menu tendina'!A$2,'5. Telecom euro'!N974,0))))</f>
        <v>5</v>
      </c>
    </row>
    <row r="975" spans="1:20" x14ac:dyDescent="0.25">
      <c r="A975" s="9" t="s">
        <v>7621</v>
      </c>
      <c r="B975" s="9" t="s">
        <v>4984</v>
      </c>
      <c r="C975" s="11">
        <v>2468</v>
      </c>
      <c r="D975" s="11" t="s">
        <v>5965</v>
      </c>
      <c r="E975" s="11">
        <v>2077</v>
      </c>
      <c r="F975" s="25">
        <v>3</v>
      </c>
      <c r="G975" s="14" t="s">
        <v>3503</v>
      </c>
      <c r="H975" s="161">
        <f t="shared" si="15"/>
        <v>40543</v>
      </c>
      <c r="I975" s="9" t="s">
        <v>3506</v>
      </c>
      <c r="J975" s="9"/>
      <c r="K975" s="9"/>
      <c r="L975" s="11" t="s">
        <v>0</v>
      </c>
      <c r="M975" s="252">
        <v>20</v>
      </c>
      <c r="N975" s="21">
        <v>5</v>
      </c>
      <c r="O975" s="21">
        <v>3</v>
      </c>
      <c r="Q975" s="11" t="s">
        <v>4167</v>
      </c>
      <c r="R975" s="11"/>
      <c r="T975" s="21">
        <f>IF(Q975='Menu tendina'!A$5,0,IF(Q975='Menu tendina'!A$4,'5. Telecom euro'!O975/2,IF(Q975='Menu tendina'!A$3,'5. Telecom euro'!O975,IF(Q975='Menu tendina'!A$2,'5. Telecom euro'!N975,0))))</f>
        <v>5</v>
      </c>
    </row>
    <row r="976" spans="1:20" x14ac:dyDescent="0.25">
      <c r="A976" s="9" t="s">
        <v>7621</v>
      </c>
      <c r="B976" s="9" t="s">
        <v>4984</v>
      </c>
      <c r="C976" s="11">
        <v>2469</v>
      </c>
      <c r="D976" s="11" t="s">
        <v>5967</v>
      </c>
      <c r="E976" s="11">
        <v>2079</v>
      </c>
      <c r="F976" s="25">
        <v>3</v>
      </c>
      <c r="G976" s="14" t="s">
        <v>3503</v>
      </c>
      <c r="H976" s="161">
        <f t="shared" si="15"/>
        <v>40543</v>
      </c>
      <c r="I976" s="9" t="s">
        <v>3507</v>
      </c>
      <c r="J976" s="9"/>
      <c r="K976" s="9"/>
      <c r="L976" s="11" t="s">
        <v>0</v>
      </c>
      <c r="M976" s="252">
        <v>20</v>
      </c>
      <c r="N976" s="21">
        <v>5</v>
      </c>
      <c r="O976" s="21">
        <v>3</v>
      </c>
      <c r="Q976" s="11" t="s">
        <v>4167</v>
      </c>
      <c r="R976" s="11"/>
      <c r="T976" s="21">
        <f>IF(Q976='Menu tendina'!A$5,0,IF(Q976='Menu tendina'!A$4,'5. Telecom euro'!O976/2,IF(Q976='Menu tendina'!A$3,'5. Telecom euro'!O976,IF(Q976='Menu tendina'!A$2,'5. Telecom euro'!N976,0))))</f>
        <v>5</v>
      </c>
    </row>
    <row r="977" spans="1:20" x14ac:dyDescent="0.25">
      <c r="A977" s="9" t="s">
        <v>7621</v>
      </c>
      <c r="B977" s="9" t="s">
        <v>4984</v>
      </c>
      <c r="C977" s="11">
        <v>2470</v>
      </c>
      <c r="D977" s="11" t="s">
        <v>5966</v>
      </c>
      <c r="E977" s="11">
        <v>2078</v>
      </c>
      <c r="F977" s="25">
        <v>3</v>
      </c>
      <c r="G977" s="14" t="s">
        <v>3503</v>
      </c>
      <c r="H977" s="161">
        <f t="shared" si="15"/>
        <v>40543</v>
      </c>
      <c r="I977" s="9" t="s">
        <v>3508</v>
      </c>
      <c r="J977" s="9"/>
      <c r="K977" s="9"/>
      <c r="L977" s="11" t="s">
        <v>0</v>
      </c>
      <c r="M977" s="252">
        <v>20</v>
      </c>
      <c r="N977" s="21">
        <v>5</v>
      </c>
      <c r="O977" s="21">
        <v>3</v>
      </c>
      <c r="Q977" s="11" t="s">
        <v>4167</v>
      </c>
      <c r="R977" s="11"/>
      <c r="T977" s="21">
        <f>IF(Q977='Menu tendina'!A$5,0,IF(Q977='Menu tendina'!A$4,'5. Telecom euro'!O977/2,IF(Q977='Menu tendina'!A$3,'5. Telecom euro'!O977,IF(Q977='Menu tendina'!A$2,'5. Telecom euro'!N977,0))))</f>
        <v>5</v>
      </c>
    </row>
    <row r="978" spans="1:20" x14ac:dyDescent="0.25">
      <c r="A978" s="9" t="s">
        <v>7621</v>
      </c>
      <c r="B978" s="9" t="s">
        <v>4984</v>
      </c>
      <c r="C978" s="11">
        <v>2471</v>
      </c>
      <c r="D978" s="11" t="s">
        <v>5991</v>
      </c>
      <c r="E978" s="11">
        <v>2107</v>
      </c>
      <c r="F978" s="25">
        <v>3</v>
      </c>
      <c r="G978" s="14" t="s">
        <v>3503</v>
      </c>
      <c r="H978" s="161">
        <f t="shared" si="15"/>
        <v>40543</v>
      </c>
      <c r="I978" s="9" t="s">
        <v>3509</v>
      </c>
      <c r="J978" s="9"/>
      <c r="K978" s="9"/>
      <c r="L978" s="11" t="s">
        <v>0</v>
      </c>
      <c r="M978" s="252">
        <v>20</v>
      </c>
      <c r="N978" s="21">
        <v>4</v>
      </c>
      <c r="O978" s="21">
        <v>2.2999999999999998</v>
      </c>
      <c r="Q978" s="11" t="s">
        <v>4167</v>
      </c>
      <c r="R978" s="11"/>
      <c r="T978" s="21">
        <f>IF(Q978='Menu tendina'!A$5,0,IF(Q978='Menu tendina'!A$4,'5. Telecom euro'!O978/2,IF(Q978='Menu tendina'!A$3,'5. Telecom euro'!O978,IF(Q978='Menu tendina'!A$2,'5. Telecom euro'!N978,0))))</f>
        <v>4</v>
      </c>
    </row>
    <row r="979" spans="1:20" x14ac:dyDescent="0.25">
      <c r="A979" s="9" t="s">
        <v>7621</v>
      </c>
      <c r="B979" s="9" t="s">
        <v>4984</v>
      </c>
      <c r="C979" s="11">
        <v>2472</v>
      </c>
      <c r="D979" s="11" t="s">
        <v>5994</v>
      </c>
      <c r="E979" s="11">
        <v>2108</v>
      </c>
      <c r="F979" s="25">
        <v>3</v>
      </c>
      <c r="G979" s="14" t="s">
        <v>3503</v>
      </c>
      <c r="H979" s="161">
        <f t="shared" si="15"/>
        <v>40543</v>
      </c>
      <c r="I979" s="9" t="s">
        <v>3510</v>
      </c>
      <c r="J979" s="9"/>
      <c r="K979" s="9"/>
      <c r="L979" s="11" t="s">
        <v>0</v>
      </c>
      <c r="M979" s="252">
        <v>20</v>
      </c>
      <c r="N979" s="21">
        <v>4</v>
      </c>
      <c r="O979" s="21">
        <v>2.2999999999999998</v>
      </c>
      <c r="Q979" s="11" t="s">
        <v>4167</v>
      </c>
      <c r="R979" s="11"/>
      <c r="T979" s="21">
        <f>IF(Q979='Menu tendina'!A$5,0,IF(Q979='Menu tendina'!A$4,'5. Telecom euro'!O979/2,IF(Q979='Menu tendina'!A$3,'5. Telecom euro'!O979,IF(Q979='Menu tendina'!A$2,'5. Telecom euro'!N979,0))))</f>
        <v>4</v>
      </c>
    </row>
    <row r="980" spans="1:20" x14ac:dyDescent="0.25">
      <c r="A980" s="9" t="s">
        <v>7621</v>
      </c>
      <c r="B980" s="9" t="s">
        <v>4984</v>
      </c>
      <c r="C980" s="11">
        <v>2473</v>
      </c>
      <c r="D980" s="11" t="s">
        <v>5992</v>
      </c>
      <c r="E980" s="11">
        <v>2109</v>
      </c>
      <c r="F980" s="25">
        <v>3</v>
      </c>
      <c r="G980" s="14" t="s">
        <v>3503</v>
      </c>
      <c r="H980" s="161">
        <f t="shared" si="15"/>
        <v>40543</v>
      </c>
      <c r="I980" s="9" t="s">
        <v>3511</v>
      </c>
      <c r="J980" s="9"/>
      <c r="K980" s="9"/>
      <c r="L980" s="11" t="s">
        <v>0</v>
      </c>
      <c r="M980" s="252">
        <v>20</v>
      </c>
      <c r="N980" s="21">
        <v>4</v>
      </c>
      <c r="O980" s="21">
        <v>2.2999999999999998</v>
      </c>
      <c r="Q980" s="11" t="s">
        <v>4167</v>
      </c>
      <c r="R980" s="11"/>
      <c r="T980" s="21">
        <f>IF(Q980='Menu tendina'!A$5,0,IF(Q980='Menu tendina'!A$4,'5. Telecom euro'!O980/2,IF(Q980='Menu tendina'!A$3,'5. Telecom euro'!O980,IF(Q980='Menu tendina'!A$2,'5. Telecom euro'!N980,0))))</f>
        <v>4</v>
      </c>
    </row>
    <row r="981" spans="1:20" x14ac:dyDescent="0.25">
      <c r="A981" s="9" t="s">
        <v>7621</v>
      </c>
      <c r="B981" s="9" t="s">
        <v>4984</v>
      </c>
      <c r="C981" s="11">
        <v>2474</v>
      </c>
      <c r="D981" s="11" t="s">
        <v>5993</v>
      </c>
      <c r="E981" s="11">
        <v>2110</v>
      </c>
      <c r="F981" s="25">
        <v>3</v>
      </c>
      <c r="G981" s="14" t="s">
        <v>3503</v>
      </c>
      <c r="H981" s="161">
        <f t="shared" si="15"/>
        <v>40543</v>
      </c>
      <c r="I981" s="9" t="s">
        <v>3512</v>
      </c>
      <c r="J981" s="9"/>
      <c r="K981" s="9"/>
      <c r="L981" s="11" t="s">
        <v>0</v>
      </c>
      <c r="M981" s="252">
        <v>20</v>
      </c>
      <c r="N981" s="21">
        <v>4</v>
      </c>
      <c r="O981" s="21">
        <v>2.2999999999999998</v>
      </c>
      <c r="Q981" s="11" t="s">
        <v>4167</v>
      </c>
      <c r="R981" s="11"/>
      <c r="T981" s="21">
        <f>IF(Q981='Menu tendina'!A$5,0,IF(Q981='Menu tendina'!A$4,'5. Telecom euro'!O981/2,IF(Q981='Menu tendina'!A$3,'5. Telecom euro'!O981,IF(Q981='Menu tendina'!A$2,'5. Telecom euro'!N981,0))))</f>
        <v>4</v>
      </c>
    </row>
    <row r="982" spans="1:20" x14ac:dyDescent="0.25">
      <c r="A982" s="9" t="s">
        <v>7621</v>
      </c>
      <c r="B982" s="9" t="s">
        <v>4984</v>
      </c>
      <c r="C982" s="11">
        <v>2475</v>
      </c>
      <c r="D982" s="11" t="s">
        <v>5957</v>
      </c>
      <c r="E982" s="11">
        <v>2206</v>
      </c>
      <c r="F982" s="25">
        <v>3</v>
      </c>
      <c r="G982" s="14" t="s">
        <v>3468</v>
      </c>
      <c r="H982" s="161">
        <f t="shared" si="15"/>
        <v>40359</v>
      </c>
      <c r="I982" s="9" t="s">
        <v>3513</v>
      </c>
      <c r="J982" s="9"/>
      <c r="K982" s="9"/>
      <c r="L982" s="11" t="s">
        <v>0</v>
      </c>
      <c r="M982" s="252">
        <v>300</v>
      </c>
      <c r="N982" s="21">
        <v>2</v>
      </c>
      <c r="O982" s="21">
        <v>0.6</v>
      </c>
      <c r="Q982" s="11" t="s">
        <v>4167</v>
      </c>
      <c r="R982" s="11"/>
      <c r="T982" s="21">
        <f>IF(Q982='Menu tendina'!A$5,0,IF(Q982='Menu tendina'!A$4,'5. Telecom euro'!O982/2,IF(Q982='Menu tendina'!A$3,'5. Telecom euro'!O982,IF(Q982='Menu tendina'!A$2,'5. Telecom euro'!N982,0))))</f>
        <v>2</v>
      </c>
    </row>
    <row r="983" spans="1:20" x14ac:dyDescent="0.25">
      <c r="A983" s="9" t="s">
        <v>7621</v>
      </c>
      <c r="B983" s="9" t="s">
        <v>4984</v>
      </c>
      <c r="C983" s="11">
        <v>2476</v>
      </c>
      <c r="D983" s="11" t="s">
        <v>5937</v>
      </c>
      <c r="E983" s="11">
        <v>2083</v>
      </c>
      <c r="F983" s="25">
        <v>3</v>
      </c>
      <c r="G983" s="14" t="s">
        <v>3468</v>
      </c>
      <c r="H983" s="161">
        <f t="shared" si="15"/>
        <v>40359</v>
      </c>
      <c r="I983" s="9" t="s">
        <v>3514</v>
      </c>
      <c r="J983" s="9"/>
      <c r="K983" s="9"/>
      <c r="L983" s="11" t="s">
        <v>0</v>
      </c>
      <c r="M983" s="252">
        <v>15</v>
      </c>
      <c r="N983" s="21">
        <v>4</v>
      </c>
      <c r="O983" s="21">
        <v>2.5</v>
      </c>
      <c r="Q983" s="11" t="s">
        <v>4167</v>
      </c>
      <c r="R983" s="11"/>
      <c r="T983" s="21">
        <f>IF(Q983='Menu tendina'!A$5,0,IF(Q983='Menu tendina'!A$4,'5. Telecom euro'!O983/2,IF(Q983='Menu tendina'!A$3,'5. Telecom euro'!O983,IF(Q983='Menu tendina'!A$2,'5. Telecom euro'!N983,0))))</f>
        <v>4</v>
      </c>
    </row>
    <row r="984" spans="1:20" x14ac:dyDescent="0.25">
      <c r="A984" s="9" t="s">
        <v>7621</v>
      </c>
      <c r="B984" s="9" t="s">
        <v>4984</v>
      </c>
      <c r="C984" s="11">
        <v>2477</v>
      </c>
      <c r="D984" s="11" t="s">
        <v>5936</v>
      </c>
      <c r="E984" s="11">
        <v>2084</v>
      </c>
      <c r="F984" s="25">
        <v>1</v>
      </c>
      <c r="G984" s="14" t="s">
        <v>3468</v>
      </c>
      <c r="H984" s="161">
        <f t="shared" si="15"/>
        <v>40359</v>
      </c>
      <c r="I984" s="9" t="s">
        <v>3516</v>
      </c>
      <c r="J984" s="9"/>
      <c r="K984" s="9"/>
      <c r="L984" s="11" t="s">
        <v>0</v>
      </c>
      <c r="M984" s="252">
        <v>15</v>
      </c>
      <c r="N984" s="21">
        <v>4</v>
      </c>
      <c r="O984" s="21">
        <v>2.5</v>
      </c>
      <c r="Q984" s="11" t="s">
        <v>4167</v>
      </c>
      <c r="R984" s="11"/>
      <c r="T984" s="21">
        <f>IF(Q984='Menu tendina'!A$5,0,IF(Q984='Menu tendina'!A$4,'5. Telecom euro'!O984/2,IF(Q984='Menu tendina'!A$3,'5. Telecom euro'!O984,IF(Q984='Menu tendina'!A$2,'5. Telecom euro'!N984,0))))</f>
        <v>4</v>
      </c>
    </row>
    <row r="985" spans="1:20" x14ac:dyDescent="0.25">
      <c r="A985" s="9" t="s">
        <v>7621</v>
      </c>
      <c r="B985" s="9" t="s">
        <v>4984</v>
      </c>
      <c r="C985" s="11">
        <v>2478</v>
      </c>
      <c r="D985" s="11" t="s">
        <v>5939</v>
      </c>
      <c r="E985" s="11">
        <v>2085</v>
      </c>
      <c r="F985" s="25">
        <v>5</v>
      </c>
      <c r="G985" s="14" t="s">
        <v>3468</v>
      </c>
      <c r="H985" s="161">
        <f t="shared" si="15"/>
        <v>40359</v>
      </c>
      <c r="I985" s="9" t="s">
        <v>3517</v>
      </c>
      <c r="J985" s="9"/>
      <c r="K985" s="9"/>
      <c r="L985" s="11" t="s">
        <v>0</v>
      </c>
      <c r="M985" s="252">
        <v>25</v>
      </c>
      <c r="N985" s="21">
        <v>3.5</v>
      </c>
      <c r="O985" s="21">
        <v>2.5</v>
      </c>
      <c r="Q985" s="11" t="s">
        <v>4167</v>
      </c>
      <c r="R985" s="11"/>
      <c r="T985" s="21">
        <f>IF(Q985='Menu tendina'!A$5,0,IF(Q985='Menu tendina'!A$4,'5. Telecom euro'!O985/2,IF(Q985='Menu tendina'!A$3,'5. Telecom euro'!O985,IF(Q985='Menu tendina'!A$2,'5. Telecom euro'!N985,0))))</f>
        <v>3.5</v>
      </c>
    </row>
    <row r="986" spans="1:20" x14ac:dyDescent="0.25">
      <c r="A986" s="9" t="s">
        <v>7621</v>
      </c>
      <c r="B986" s="9" t="s">
        <v>4984</v>
      </c>
      <c r="C986" s="11">
        <v>2479</v>
      </c>
      <c r="D986" s="11" t="s">
        <v>5938</v>
      </c>
      <c r="E986" s="11">
        <v>2086</v>
      </c>
      <c r="F986" s="25">
        <v>3</v>
      </c>
      <c r="G986" s="14" t="s">
        <v>3468</v>
      </c>
      <c r="H986" s="161">
        <f t="shared" si="15"/>
        <v>40359</v>
      </c>
      <c r="I986" s="9" t="s">
        <v>3518</v>
      </c>
      <c r="J986" s="9"/>
      <c r="K986" s="9"/>
      <c r="L986" s="11" t="s">
        <v>0</v>
      </c>
      <c r="M986" s="252">
        <v>15</v>
      </c>
      <c r="N986" s="21">
        <v>4</v>
      </c>
      <c r="O986" s="21">
        <v>2.5</v>
      </c>
      <c r="Q986" s="11" t="s">
        <v>4167</v>
      </c>
      <c r="R986" s="11"/>
      <c r="T986" s="21">
        <f>IF(Q986='Menu tendina'!A$5,0,IF(Q986='Menu tendina'!A$4,'5. Telecom euro'!O986/2,IF(Q986='Menu tendina'!A$3,'5. Telecom euro'!O986,IF(Q986='Menu tendina'!A$2,'5. Telecom euro'!N986,0))))</f>
        <v>4</v>
      </c>
    </row>
    <row r="987" spans="1:20" x14ac:dyDescent="0.25">
      <c r="A987" s="9" t="s">
        <v>7621</v>
      </c>
      <c r="B987" s="9" t="s">
        <v>4984</v>
      </c>
      <c r="C987" s="11">
        <v>2480</v>
      </c>
      <c r="D987" s="11" t="s">
        <v>5935</v>
      </c>
      <c r="E987" s="11">
        <v>2087</v>
      </c>
      <c r="F987" s="25">
        <v>1</v>
      </c>
      <c r="G987" s="14" t="s">
        <v>3468</v>
      </c>
      <c r="H987" s="161">
        <f t="shared" si="15"/>
        <v>40359</v>
      </c>
      <c r="I987" s="9" t="s">
        <v>3519</v>
      </c>
      <c r="J987" s="9"/>
      <c r="K987" s="9"/>
      <c r="L987" s="11" t="s">
        <v>0</v>
      </c>
      <c r="M987" s="252">
        <v>15</v>
      </c>
      <c r="N987" s="21">
        <v>4</v>
      </c>
      <c r="O987" s="21">
        <v>2.5</v>
      </c>
      <c r="Q987" s="11" t="s">
        <v>4167</v>
      </c>
      <c r="R987" s="11"/>
      <c r="T987" s="21">
        <f>IF(Q987='Menu tendina'!A$5,0,IF(Q987='Menu tendina'!A$4,'5. Telecom euro'!O987/2,IF(Q987='Menu tendina'!A$3,'5. Telecom euro'!O987,IF(Q987='Menu tendina'!A$2,'5. Telecom euro'!N987,0))))</f>
        <v>4</v>
      </c>
    </row>
    <row r="988" spans="1:20" x14ac:dyDescent="0.25">
      <c r="A988" s="9" t="s">
        <v>7621</v>
      </c>
      <c r="B988" s="9" t="s">
        <v>4984</v>
      </c>
      <c r="C988" s="11">
        <v>2481</v>
      </c>
      <c r="D988" s="11" t="s">
        <v>5940</v>
      </c>
      <c r="E988" s="11">
        <v>2088</v>
      </c>
      <c r="F988" s="25">
        <v>5</v>
      </c>
      <c r="G988" s="14" t="s">
        <v>3468</v>
      </c>
      <c r="H988" s="161">
        <f t="shared" si="15"/>
        <v>40359</v>
      </c>
      <c r="I988" s="9" t="s">
        <v>3520</v>
      </c>
      <c r="J988" s="9"/>
      <c r="K988" s="9"/>
      <c r="L988" s="11" t="s">
        <v>0</v>
      </c>
      <c r="M988" s="252">
        <v>15</v>
      </c>
      <c r="N988" s="21">
        <v>4</v>
      </c>
      <c r="O988" s="21">
        <v>2.5</v>
      </c>
      <c r="Q988" s="11" t="s">
        <v>4167</v>
      </c>
      <c r="R988" s="11"/>
      <c r="T988" s="21">
        <f>IF(Q988='Menu tendina'!A$5,0,IF(Q988='Menu tendina'!A$4,'5. Telecom euro'!O988/2,IF(Q988='Menu tendina'!A$3,'5. Telecom euro'!O988,IF(Q988='Menu tendina'!A$2,'5. Telecom euro'!N988,0))))</f>
        <v>4</v>
      </c>
    </row>
    <row r="989" spans="1:20" x14ac:dyDescent="0.25">
      <c r="A989" s="9" t="s">
        <v>7621</v>
      </c>
      <c r="B989" s="9" t="s">
        <v>4984</v>
      </c>
      <c r="C989" s="11">
        <v>2482</v>
      </c>
      <c r="D989" s="11" t="s">
        <v>5934</v>
      </c>
      <c r="E989" s="11">
        <v>2097</v>
      </c>
      <c r="F989" s="25">
        <v>5</v>
      </c>
      <c r="G989" s="14" t="s">
        <v>3468</v>
      </c>
      <c r="H989" s="161">
        <f t="shared" si="15"/>
        <v>40359</v>
      </c>
      <c r="I989" s="9" t="s">
        <v>3521</v>
      </c>
      <c r="J989" s="9"/>
      <c r="K989" s="9"/>
      <c r="L989" s="11" t="s">
        <v>0</v>
      </c>
      <c r="M989" s="252">
        <v>30</v>
      </c>
      <c r="N989" s="21">
        <v>3.5</v>
      </c>
      <c r="O989" s="21">
        <v>2</v>
      </c>
      <c r="Q989" s="11" t="s">
        <v>4167</v>
      </c>
      <c r="R989" s="11"/>
      <c r="T989" s="21">
        <f>IF(Q989='Menu tendina'!A$5,0,IF(Q989='Menu tendina'!A$4,'5. Telecom euro'!O989/2,IF(Q989='Menu tendina'!A$3,'5. Telecom euro'!O989,IF(Q989='Menu tendina'!A$2,'5. Telecom euro'!N989,0))))</f>
        <v>3.5</v>
      </c>
    </row>
    <row r="990" spans="1:20" x14ac:dyDescent="0.25">
      <c r="A990" s="9" t="s">
        <v>7621</v>
      </c>
      <c r="B990" s="9" t="s">
        <v>4984</v>
      </c>
      <c r="C990" s="11">
        <v>2483</v>
      </c>
      <c r="D990" s="11" t="s">
        <v>5949</v>
      </c>
      <c r="E990" s="11">
        <v>1698</v>
      </c>
      <c r="F990" s="25">
        <v>5</v>
      </c>
      <c r="G990" s="14" t="s">
        <v>3468</v>
      </c>
      <c r="H990" s="161">
        <f t="shared" si="15"/>
        <v>40359</v>
      </c>
      <c r="I990" s="9" t="s">
        <v>3522</v>
      </c>
      <c r="J990" s="9"/>
      <c r="K990" s="9"/>
      <c r="L990" s="11" t="s">
        <v>0</v>
      </c>
      <c r="M990" s="252">
        <v>20</v>
      </c>
      <c r="N990" s="21">
        <v>4.5</v>
      </c>
      <c r="O990" s="21">
        <v>2.8</v>
      </c>
      <c r="Q990" s="11" t="s">
        <v>4167</v>
      </c>
      <c r="R990" s="11"/>
      <c r="T990" s="21">
        <f>IF(Q990='Menu tendina'!A$5,0,IF(Q990='Menu tendina'!A$4,'5. Telecom euro'!O990/2,IF(Q990='Menu tendina'!A$3,'5. Telecom euro'!O990,IF(Q990='Menu tendina'!A$2,'5. Telecom euro'!N990,0))))</f>
        <v>4.5</v>
      </c>
    </row>
    <row r="991" spans="1:20" x14ac:dyDescent="0.25">
      <c r="A991" s="9" t="s">
        <v>7621</v>
      </c>
      <c r="B991" s="9" t="s">
        <v>4984</v>
      </c>
      <c r="C991" s="11">
        <v>2484</v>
      </c>
      <c r="D991" s="11" t="s">
        <v>5947</v>
      </c>
      <c r="E991" s="11">
        <v>1799</v>
      </c>
      <c r="F991" s="25">
        <v>5</v>
      </c>
      <c r="G991" s="14" t="s">
        <v>3468</v>
      </c>
      <c r="H991" s="161">
        <f t="shared" si="15"/>
        <v>40359</v>
      </c>
      <c r="I991" s="9" t="s">
        <v>3523</v>
      </c>
      <c r="J991" s="9"/>
      <c r="K991" s="9"/>
      <c r="L991" s="11" t="s">
        <v>0</v>
      </c>
      <c r="M991" s="252">
        <v>20</v>
      </c>
      <c r="N991" s="21">
        <v>4</v>
      </c>
      <c r="O991" s="21">
        <v>2.7</v>
      </c>
      <c r="Q991" s="11" t="s">
        <v>4167</v>
      </c>
      <c r="R991" s="11"/>
      <c r="T991" s="21">
        <f>IF(Q991='Menu tendina'!A$5,0,IF(Q991='Menu tendina'!A$4,'5. Telecom euro'!O991/2,IF(Q991='Menu tendina'!A$3,'5. Telecom euro'!O991,IF(Q991='Menu tendina'!A$2,'5. Telecom euro'!N991,0))))</f>
        <v>4</v>
      </c>
    </row>
    <row r="992" spans="1:20" x14ac:dyDescent="0.25">
      <c r="A992" s="9" t="s">
        <v>7621</v>
      </c>
      <c r="B992" s="9" t="s">
        <v>4984</v>
      </c>
      <c r="C992" s="11">
        <v>2485</v>
      </c>
      <c r="D992" s="11" t="s">
        <v>5941</v>
      </c>
      <c r="E992" s="11">
        <v>1476</v>
      </c>
      <c r="F992" s="25">
        <v>3</v>
      </c>
      <c r="G992" s="14" t="s">
        <v>3468</v>
      </c>
      <c r="H992" s="161">
        <f t="shared" si="15"/>
        <v>40359</v>
      </c>
      <c r="I992" s="9" t="s">
        <v>3524</v>
      </c>
      <c r="J992" s="9"/>
      <c r="K992" s="9"/>
      <c r="L992" s="11" t="s">
        <v>0</v>
      </c>
      <c r="M992" s="252">
        <v>20</v>
      </c>
      <c r="N992" s="21">
        <v>4.5</v>
      </c>
      <c r="O992" s="21">
        <v>2.8</v>
      </c>
      <c r="Q992" s="11" t="s">
        <v>4167</v>
      </c>
      <c r="R992" s="11"/>
      <c r="T992" s="21">
        <f>IF(Q992='Menu tendina'!A$5,0,IF(Q992='Menu tendina'!A$4,'5. Telecom euro'!O992/2,IF(Q992='Menu tendina'!A$3,'5. Telecom euro'!O992,IF(Q992='Menu tendina'!A$2,'5. Telecom euro'!N992,0))))</f>
        <v>4.5</v>
      </c>
    </row>
    <row r="993" spans="1:20" x14ac:dyDescent="0.25">
      <c r="A993" s="9" t="s">
        <v>7621</v>
      </c>
      <c r="B993" s="9" t="s">
        <v>4984</v>
      </c>
      <c r="C993" s="11">
        <v>2486</v>
      </c>
      <c r="D993" s="11" t="s">
        <v>5942</v>
      </c>
      <c r="E993" s="11">
        <v>1477</v>
      </c>
      <c r="F993" s="25">
        <v>5</v>
      </c>
      <c r="G993" s="14" t="s">
        <v>3468</v>
      </c>
      <c r="H993" s="161">
        <f t="shared" si="15"/>
        <v>40359</v>
      </c>
      <c r="I993" s="9" t="s">
        <v>3525</v>
      </c>
      <c r="J993" s="9"/>
      <c r="K993" s="9"/>
      <c r="L993" s="11" t="s">
        <v>0</v>
      </c>
      <c r="M993" s="252">
        <v>20</v>
      </c>
      <c r="N993" s="21">
        <v>4.5</v>
      </c>
      <c r="O993" s="21">
        <v>2.8</v>
      </c>
      <c r="Q993" s="11" t="s">
        <v>4167</v>
      </c>
      <c r="R993" s="11"/>
      <c r="T993" s="21">
        <f>IF(Q993='Menu tendina'!A$5,0,IF(Q993='Menu tendina'!A$4,'5. Telecom euro'!O993/2,IF(Q993='Menu tendina'!A$3,'5. Telecom euro'!O993,IF(Q993='Menu tendina'!A$2,'5. Telecom euro'!N993,0))))</f>
        <v>4.5</v>
      </c>
    </row>
    <row r="994" spans="1:20" x14ac:dyDescent="0.25">
      <c r="A994" s="9" t="s">
        <v>7621</v>
      </c>
      <c r="B994" s="9" t="s">
        <v>4984</v>
      </c>
      <c r="C994" s="11">
        <v>2487</v>
      </c>
      <c r="D994" s="11" t="s">
        <v>5945</v>
      </c>
      <c r="E994" s="11">
        <v>2050</v>
      </c>
      <c r="F994" s="25">
        <v>3</v>
      </c>
      <c r="G994" s="14" t="s">
        <v>3503</v>
      </c>
      <c r="H994" s="161">
        <f t="shared" si="15"/>
        <v>40543</v>
      </c>
      <c r="I994" s="9" t="s">
        <v>3526</v>
      </c>
      <c r="J994" s="9"/>
      <c r="K994" s="9"/>
      <c r="L994" s="11" t="s">
        <v>0</v>
      </c>
      <c r="M994" s="252">
        <v>20</v>
      </c>
      <c r="N994" s="21">
        <v>3</v>
      </c>
      <c r="O994" s="21">
        <v>2</v>
      </c>
      <c r="Q994" s="11" t="s">
        <v>4167</v>
      </c>
      <c r="R994" s="11"/>
      <c r="T994" s="21">
        <f>IF(Q994='Menu tendina'!A$5,0,IF(Q994='Menu tendina'!A$4,'5. Telecom euro'!O994/2,IF(Q994='Menu tendina'!A$3,'5. Telecom euro'!O994,IF(Q994='Menu tendina'!A$2,'5. Telecom euro'!N994,0))))</f>
        <v>3</v>
      </c>
    </row>
    <row r="995" spans="1:20" x14ac:dyDescent="0.25">
      <c r="A995" s="9" t="s">
        <v>7621</v>
      </c>
      <c r="B995" s="9" t="s">
        <v>4984</v>
      </c>
      <c r="C995" s="11">
        <v>2488</v>
      </c>
      <c r="D995" s="11" t="s">
        <v>5946</v>
      </c>
      <c r="E995" s="11">
        <v>2051</v>
      </c>
      <c r="F995" s="25">
        <v>5</v>
      </c>
      <c r="G995" s="14" t="s">
        <v>3503</v>
      </c>
      <c r="H995" s="161">
        <f t="shared" si="15"/>
        <v>40543</v>
      </c>
      <c r="I995" s="9" t="s">
        <v>3527</v>
      </c>
      <c r="J995" s="9"/>
      <c r="K995" s="9"/>
      <c r="L995" s="11" t="s">
        <v>0</v>
      </c>
      <c r="M995" s="252">
        <v>20</v>
      </c>
      <c r="N995" s="21">
        <v>3</v>
      </c>
      <c r="O995" s="21">
        <v>2</v>
      </c>
      <c r="Q995" s="11" t="s">
        <v>4167</v>
      </c>
      <c r="R995" s="11"/>
      <c r="T995" s="21">
        <f>IF(Q995='Menu tendina'!A$5,0,IF(Q995='Menu tendina'!A$4,'5. Telecom euro'!O995/2,IF(Q995='Menu tendina'!A$3,'5. Telecom euro'!O995,IF(Q995='Menu tendina'!A$2,'5. Telecom euro'!N995,0))))</f>
        <v>3</v>
      </c>
    </row>
    <row r="996" spans="1:20" x14ac:dyDescent="0.25">
      <c r="A996" s="9" t="s">
        <v>7621</v>
      </c>
      <c r="B996" s="9" t="s">
        <v>4984</v>
      </c>
      <c r="C996" s="11">
        <v>2489</v>
      </c>
      <c r="D996" s="11" t="s">
        <v>5943</v>
      </c>
      <c r="E996" s="11">
        <v>2089</v>
      </c>
      <c r="F996" s="25">
        <v>3</v>
      </c>
      <c r="G996" s="14" t="s">
        <v>3468</v>
      </c>
      <c r="H996" s="161">
        <f t="shared" si="15"/>
        <v>40359</v>
      </c>
      <c r="I996" s="9" t="s">
        <v>3528</v>
      </c>
      <c r="J996" s="9"/>
      <c r="K996" s="9"/>
      <c r="L996" s="11" t="s">
        <v>0</v>
      </c>
      <c r="M996" s="252">
        <v>20</v>
      </c>
      <c r="N996" s="21">
        <v>4.5</v>
      </c>
      <c r="O996" s="21">
        <v>3</v>
      </c>
      <c r="Q996" s="11" t="s">
        <v>4167</v>
      </c>
      <c r="R996" s="11"/>
      <c r="T996" s="21">
        <f>IF(Q996='Menu tendina'!A$5,0,IF(Q996='Menu tendina'!A$4,'5. Telecom euro'!O996/2,IF(Q996='Menu tendina'!A$3,'5. Telecom euro'!O996,IF(Q996='Menu tendina'!A$2,'5. Telecom euro'!N996,0))))</f>
        <v>4.5</v>
      </c>
    </row>
    <row r="997" spans="1:20" x14ac:dyDescent="0.25">
      <c r="A997" s="9" t="s">
        <v>7621</v>
      </c>
      <c r="B997" s="9" t="s">
        <v>4984</v>
      </c>
      <c r="C997" s="11">
        <v>2490</v>
      </c>
      <c r="D997" s="11" t="s">
        <v>5948</v>
      </c>
      <c r="E997" s="11">
        <v>2090</v>
      </c>
      <c r="F997" s="25">
        <v>3</v>
      </c>
      <c r="G997" s="14" t="s">
        <v>3468</v>
      </c>
      <c r="H997" s="161">
        <f t="shared" si="15"/>
        <v>40359</v>
      </c>
      <c r="I997" s="9" t="s">
        <v>3529</v>
      </c>
      <c r="J997" s="9"/>
      <c r="K997" s="9"/>
      <c r="L997" s="11" t="s">
        <v>0</v>
      </c>
      <c r="M997" s="252">
        <v>20</v>
      </c>
      <c r="N997" s="21">
        <v>5.5</v>
      </c>
      <c r="O997" s="21">
        <v>3.5</v>
      </c>
      <c r="Q997" s="11" t="s">
        <v>4167</v>
      </c>
      <c r="R997" s="11"/>
      <c r="T997" s="21">
        <f>IF(Q997='Menu tendina'!A$5,0,IF(Q997='Menu tendina'!A$4,'5. Telecom euro'!O997/2,IF(Q997='Menu tendina'!A$3,'5. Telecom euro'!O997,IF(Q997='Menu tendina'!A$2,'5. Telecom euro'!N997,0))))</f>
        <v>5.5</v>
      </c>
    </row>
    <row r="998" spans="1:20" x14ac:dyDescent="0.25">
      <c r="A998" s="9" t="s">
        <v>7621</v>
      </c>
      <c r="B998" s="9" t="s">
        <v>4984</v>
      </c>
      <c r="C998" s="11">
        <v>2491</v>
      </c>
      <c r="D998" s="11" t="s">
        <v>5944</v>
      </c>
      <c r="E998" s="11">
        <v>2099</v>
      </c>
      <c r="F998" s="25">
        <v>5</v>
      </c>
      <c r="G998" s="14" t="s">
        <v>3503</v>
      </c>
      <c r="H998" s="161">
        <f t="shared" si="15"/>
        <v>40543</v>
      </c>
      <c r="I998" s="9" t="s">
        <v>3530</v>
      </c>
      <c r="J998" s="9"/>
      <c r="K998" s="9"/>
      <c r="L998" s="11" t="s">
        <v>0</v>
      </c>
      <c r="M998" s="252">
        <v>20</v>
      </c>
      <c r="N998" s="21">
        <v>4</v>
      </c>
      <c r="O998" s="21">
        <v>2.5</v>
      </c>
      <c r="Q998" s="11" t="s">
        <v>4167</v>
      </c>
      <c r="R998" s="11"/>
      <c r="T998" s="21">
        <f>IF(Q998='Menu tendina'!A$5,0,IF(Q998='Menu tendina'!A$4,'5. Telecom euro'!O998/2,IF(Q998='Menu tendina'!A$3,'5. Telecom euro'!O998,IF(Q998='Menu tendina'!A$2,'5. Telecom euro'!N998,0))))</f>
        <v>4</v>
      </c>
    </row>
    <row r="999" spans="1:20" x14ac:dyDescent="0.25">
      <c r="A999" s="9" t="s">
        <v>7621</v>
      </c>
      <c r="B999" s="9" t="s">
        <v>4984</v>
      </c>
      <c r="C999" s="11">
        <v>2492</v>
      </c>
      <c r="D999" s="11" t="s">
        <v>5960</v>
      </c>
      <c r="E999" s="11">
        <v>2100</v>
      </c>
      <c r="F999" s="25">
        <v>5</v>
      </c>
      <c r="G999" s="14" t="s">
        <v>3503</v>
      </c>
      <c r="H999" s="161">
        <f t="shared" si="15"/>
        <v>40543</v>
      </c>
      <c r="I999" s="9" t="s">
        <v>3531</v>
      </c>
      <c r="J999" s="9"/>
      <c r="K999" s="9"/>
      <c r="L999" s="11" t="s">
        <v>0</v>
      </c>
      <c r="M999" s="252">
        <v>30</v>
      </c>
      <c r="N999" s="21">
        <v>4.5</v>
      </c>
      <c r="O999" s="21">
        <v>3</v>
      </c>
      <c r="Q999" s="11" t="s">
        <v>4167</v>
      </c>
      <c r="R999" s="11"/>
      <c r="T999" s="21">
        <f>IF(Q999='Menu tendina'!A$5,0,IF(Q999='Menu tendina'!A$4,'5. Telecom euro'!O999/2,IF(Q999='Menu tendina'!A$3,'5. Telecom euro'!O999,IF(Q999='Menu tendina'!A$2,'5. Telecom euro'!N999,0))))</f>
        <v>4.5</v>
      </c>
    </row>
    <row r="1000" spans="1:20" x14ac:dyDescent="0.25">
      <c r="A1000" s="9" t="s">
        <v>7621</v>
      </c>
      <c r="B1000" s="9" t="s">
        <v>4984</v>
      </c>
      <c r="C1000" s="11">
        <v>2493</v>
      </c>
      <c r="D1000" s="11" t="s">
        <v>5986</v>
      </c>
      <c r="E1000" s="11">
        <v>2111</v>
      </c>
      <c r="F1000" s="25">
        <v>5</v>
      </c>
      <c r="G1000" s="14" t="s">
        <v>3503</v>
      </c>
      <c r="H1000" s="161">
        <f t="shared" si="15"/>
        <v>40543</v>
      </c>
      <c r="I1000" s="9" t="s">
        <v>3532</v>
      </c>
      <c r="J1000" s="9"/>
      <c r="K1000" s="9"/>
      <c r="L1000" s="11" t="s">
        <v>0</v>
      </c>
      <c r="M1000" s="252">
        <v>15</v>
      </c>
      <c r="N1000" s="21">
        <v>3.5</v>
      </c>
      <c r="O1000" s="21">
        <v>2</v>
      </c>
      <c r="Q1000" s="11" t="s">
        <v>4167</v>
      </c>
      <c r="R1000" s="11"/>
      <c r="T1000" s="21">
        <f>IF(Q1000='Menu tendina'!A$5,0,IF(Q1000='Menu tendina'!A$4,'5. Telecom euro'!O1000/2,IF(Q1000='Menu tendina'!A$3,'5. Telecom euro'!O1000,IF(Q1000='Menu tendina'!A$2,'5. Telecom euro'!N1000,0))))</f>
        <v>3.5</v>
      </c>
    </row>
    <row r="1001" spans="1:20" x14ac:dyDescent="0.25">
      <c r="A1001" s="9" t="s">
        <v>7621</v>
      </c>
      <c r="B1001" s="9" t="s">
        <v>4984</v>
      </c>
      <c r="C1001" s="11">
        <v>2494</v>
      </c>
      <c r="D1001" s="11" t="s">
        <v>5976</v>
      </c>
      <c r="E1001" s="11">
        <v>2112</v>
      </c>
      <c r="F1001" s="25">
        <v>3</v>
      </c>
      <c r="G1001" s="14" t="s">
        <v>3503</v>
      </c>
      <c r="H1001" s="161">
        <f t="shared" si="15"/>
        <v>40543</v>
      </c>
      <c r="I1001" s="9" t="s">
        <v>3533</v>
      </c>
      <c r="J1001" s="9"/>
      <c r="K1001" s="9"/>
      <c r="L1001" s="11" t="s">
        <v>0</v>
      </c>
      <c r="M1001" s="252">
        <v>20</v>
      </c>
      <c r="N1001" s="21">
        <v>3.5</v>
      </c>
      <c r="O1001" s="21">
        <v>2</v>
      </c>
      <c r="Q1001" s="11" t="s">
        <v>4167</v>
      </c>
      <c r="R1001" s="11"/>
      <c r="T1001" s="21">
        <f>IF(Q1001='Menu tendina'!A$5,0,IF(Q1001='Menu tendina'!A$4,'5. Telecom euro'!O1001/2,IF(Q1001='Menu tendina'!A$3,'5. Telecom euro'!O1001,IF(Q1001='Menu tendina'!A$2,'5. Telecom euro'!N1001,0))))</f>
        <v>3.5</v>
      </c>
    </row>
    <row r="1002" spans="1:20" x14ac:dyDescent="0.25">
      <c r="A1002" s="9" t="s">
        <v>7621</v>
      </c>
      <c r="B1002" s="9" t="s">
        <v>4984</v>
      </c>
      <c r="C1002" s="11">
        <v>2495</v>
      </c>
      <c r="D1002" s="11" t="s">
        <v>5977</v>
      </c>
      <c r="E1002" s="11">
        <v>2113</v>
      </c>
      <c r="F1002" s="25">
        <v>3</v>
      </c>
      <c r="G1002" s="14" t="s">
        <v>3503</v>
      </c>
      <c r="H1002" s="161">
        <f t="shared" si="15"/>
        <v>40543</v>
      </c>
      <c r="I1002" s="9" t="s">
        <v>3534</v>
      </c>
      <c r="J1002" s="9"/>
      <c r="K1002" s="9"/>
      <c r="L1002" s="11" t="s">
        <v>0</v>
      </c>
      <c r="M1002" s="252">
        <v>20</v>
      </c>
      <c r="N1002" s="21">
        <v>3.5</v>
      </c>
      <c r="O1002" s="21">
        <v>2</v>
      </c>
      <c r="Q1002" s="11" t="s">
        <v>4167</v>
      </c>
      <c r="R1002" s="11"/>
      <c r="T1002" s="21">
        <f>IF(Q1002='Menu tendina'!A$5,0,IF(Q1002='Menu tendina'!A$4,'5. Telecom euro'!O1002/2,IF(Q1002='Menu tendina'!A$3,'5. Telecom euro'!O1002,IF(Q1002='Menu tendina'!A$2,'5. Telecom euro'!N1002,0))))</f>
        <v>3.5</v>
      </c>
    </row>
    <row r="1003" spans="1:20" x14ac:dyDescent="0.25">
      <c r="A1003" s="9" t="s">
        <v>7621</v>
      </c>
      <c r="B1003" s="9" t="s">
        <v>4984</v>
      </c>
      <c r="C1003" s="11">
        <v>2496</v>
      </c>
      <c r="D1003" s="11" t="s">
        <v>5978</v>
      </c>
      <c r="E1003" s="11">
        <v>2114</v>
      </c>
      <c r="F1003" s="25">
        <v>3</v>
      </c>
      <c r="G1003" s="14" t="s">
        <v>3503</v>
      </c>
      <c r="H1003" s="161">
        <f t="shared" si="15"/>
        <v>40543</v>
      </c>
      <c r="I1003" s="9" t="s">
        <v>3535</v>
      </c>
      <c r="J1003" s="9"/>
      <c r="K1003" s="9"/>
      <c r="L1003" s="11" t="s">
        <v>0</v>
      </c>
      <c r="M1003" s="252">
        <v>20</v>
      </c>
      <c r="N1003" s="21">
        <v>3.5</v>
      </c>
      <c r="O1003" s="21">
        <v>2</v>
      </c>
      <c r="Q1003" s="11" t="s">
        <v>4167</v>
      </c>
      <c r="R1003" s="11"/>
      <c r="T1003" s="21">
        <f>IF(Q1003='Menu tendina'!A$5,0,IF(Q1003='Menu tendina'!A$4,'5. Telecom euro'!O1003/2,IF(Q1003='Menu tendina'!A$3,'5. Telecom euro'!O1003,IF(Q1003='Menu tendina'!A$2,'5. Telecom euro'!N1003,0))))</f>
        <v>3.5</v>
      </c>
    </row>
    <row r="1004" spans="1:20" x14ac:dyDescent="0.25">
      <c r="A1004" s="9" t="s">
        <v>7621</v>
      </c>
      <c r="B1004" s="9" t="s">
        <v>4984</v>
      </c>
      <c r="C1004" s="11">
        <v>2497</v>
      </c>
      <c r="D1004" s="11" t="s">
        <v>5979</v>
      </c>
      <c r="E1004" s="11">
        <v>2115</v>
      </c>
      <c r="F1004" s="25">
        <v>3</v>
      </c>
      <c r="G1004" s="14" t="s">
        <v>3503</v>
      </c>
      <c r="H1004" s="161">
        <f t="shared" si="15"/>
        <v>40543</v>
      </c>
      <c r="I1004" s="9" t="s">
        <v>3536</v>
      </c>
      <c r="J1004" s="9"/>
      <c r="K1004" s="9"/>
      <c r="L1004" s="11" t="s">
        <v>0</v>
      </c>
      <c r="M1004" s="252">
        <v>20</v>
      </c>
      <c r="N1004" s="21">
        <v>3.5</v>
      </c>
      <c r="O1004" s="21">
        <v>2</v>
      </c>
      <c r="Q1004" s="11" t="s">
        <v>4167</v>
      </c>
      <c r="R1004" s="11"/>
      <c r="T1004" s="21">
        <f>IF(Q1004='Menu tendina'!A$5,0,IF(Q1004='Menu tendina'!A$4,'5. Telecom euro'!O1004/2,IF(Q1004='Menu tendina'!A$3,'5. Telecom euro'!O1004,IF(Q1004='Menu tendina'!A$2,'5. Telecom euro'!N1004,0))))</f>
        <v>3.5</v>
      </c>
    </row>
    <row r="1005" spans="1:20" x14ac:dyDescent="0.25">
      <c r="A1005" s="9" t="s">
        <v>7621</v>
      </c>
      <c r="B1005" s="9" t="s">
        <v>4984</v>
      </c>
      <c r="C1005" s="11">
        <v>2498</v>
      </c>
      <c r="D1005" s="11" t="s">
        <v>5980</v>
      </c>
      <c r="E1005" s="11">
        <v>2116</v>
      </c>
      <c r="F1005" s="25">
        <v>3</v>
      </c>
      <c r="G1005" s="14" t="s">
        <v>3503</v>
      </c>
      <c r="H1005" s="161">
        <f t="shared" si="15"/>
        <v>40543</v>
      </c>
      <c r="I1005" s="9" t="s">
        <v>3537</v>
      </c>
      <c r="J1005" s="9"/>
      <c r="K1005" s="9"/>
      <c r="L1005" s="11" t="s">
        <v>0</v>
      </c>
      <c r="M1005" s="252">
        <v>20</v>
      </c>
      <c r="N1005" s="21">
        <v>3.5</v>
      </c>
      <c r="O1005" s="21">
        <v>2</v>
      </c>
      <c r="Q1005" s="11" t="s">
        <v>4167</v>
      </c>
      <c r="R1005" s="11"/>
      <c r="T1005" s="21">
        <f>IF(Q1005='Menu tendina'!A$5,0,IF(Q1005='Menu tendina'!A$4,'5. Telecom euro'!O1005/2,IF(Q1005='Menu tendina'!A$3,'5. Telecom euro'!O1005,IF(Q1005='Menu tendina'!A$2,'5. Telecom euro'!N1005,0))))</f>
        <v>3.5</v>
      </c>
    </row>
    <row r="1006" spans="1:20" x14ac:dyDescent="0.25">
      <c r="A1006" s="9" t="s">
        <v>7621</v>
      </c>
      <c r="B1006" s="9" t="s">
        <v>4984</v>
      </c>
      <c r="C1006" s="11">
        <v>2499</v>
      </c>
      <c r="D1006" s="11" t="s">
        <v>5985</v>
      </c>
      <c r="E1006" s="11">
        <v>2117</v>
      </c>
      <c r="F1006" s="25">
        <v>5</v>
      </c>
      <c r="G1006" s="14" t="s">
        <v>3503</v>
      </c>
      <c r="H1006" s="161">
        <f t="shared" si="15"/>
        <v>40543</v>
      </c>
      <c r="I1006" s="9" t="s">
        <v>3538</v>
      </c>
      <c r="J1006" s="9"/>
      <c r="K1006" s="9"/>
      <c r="L1006" s="11" t="s">
        <v>0</v>
      </c>
      <c r="M1006" s="252">
        <v>15</v>
      </c>
      <c r="N1006" s="21">
        <v>3.5</v>
      </c>
      <c r="O1006" s="21">
        <v>2</v>
      </c>
      <c r="Q1006" s="11" t="s">
        <v>4167</v>
      </c>
      <c r="R1006" s="11"/>
      <c r="T1006" s="21">
        <f>IF(Q1006='Menu tendina'!A$5,0,IF(Q1006='Menu tendina'!A$4,'5. Telecom euro'!O1006/2,IF(Q1006='Menu tendina'!A$3,'5. Telecom euro'!O1006,IF(Q1006='Menu tendina'!A$2,'5. Telecom euro'!N1006,0))))</f>
        <v>3.5</v>
      </c>
    </row>
    <row r="1007" spans="1:20" x14ac:dyDescent="0.25">
      <c r="A1007" s="9" t="s">
        <v>7621</v>
      </c>
      <c r="B1007" s="9" t="s">
        <v>4984</v>
      </c>
      <c r="C1007" s="11">
        <v>2500</v>
      </c>
      <c r="D1007" s="11" t="s">
        <v>5982</v>
      </c>
      <c r="E1007" s="11">
        <v>2118</v>
      </c>
      <c r="F1007" s="25">
        <v>3</v>
      </c>
      <c r="G1007" s="14" t="s">
        <v>3503</v>
      </c>
      <c r="H1007" s="161">
        <f t="shared" si="15"/>
        <v>40543</v>
      </c>
      <c r="I1007" s="9" t="s">
        <v>3539</v>
      </c>
      <c r="J1007" s="9"/>
      <c r="K1007" s="9"/>
      <c r="L1007" s="11" t="s">
        <v>0</v>
      </c>
      <c r="M1007" s="252">
        <v>20</v>
      </c>
      <c r="N1007" s="21">
        <v>3.5</v>
      </c>
      <c r="O1007" s="21">
        <v>2</v>
      </c>
      <c r="Q1007" s="11" t="s">
        <v>4167</v>
      </c>
      <c r="R1007" s="11"/>
      <c r="T1007" s="21">
        <f>IF(Q1007='Menu tendina'!A$5,0,IF(Q1007='Menu tendina'!A$4,'5. Telecom euro'!O1007/2,IF(Q1007='Menu tendina'!A$3,'5. Telecom euro'!O1007,IF(Q1007='Menu tendina'!A$2,'5. Telecom euro'!N1007,0))))</f>
        <v>3.5</v>
      </c>
    </row>
    <row r="1008" spans="1:20" x14ac:dyDescent="0.25">
      <c r="A1008" s="9" t="s">
        <v>7621</v>
      </c>
      <c r="B1008" s="9" t="s">
        <v>4984</v>
      </c>
      <c r="C1008" s="11">
        <v>2501</v>
      </c>
      <c r="D1008" s="11" t="s">
        <v>5983</v>
      </c>
      <c r="E1008" s="11">
        <v>2119</v>
      </c>
      <c r="F1008" s="25">
        <v>3</v>
      </c>
      <c r="G1008" s="14" t="s">
        <v>3503</v>
      </c>
      <c r="H1008" s="161">
        <f t="shared" si="15"/>
        <v>40543</v>
      </c>
      <c r="I1008" s="9" t="s">
        <v>3540</v>
      </c>
      <c r="J1008" s="9"/>
      <c r="K1008" s="9"/>
      <c r="L1008" s="11" t="s">
        <v>0</v>
      </c>
      <c r="M1008" s="252">
        <v>20</v>
      </c>
      <c r="N1008" s="21">
        <v>3.5</v>
      </c>
      <c r="O1008" s="21">
        <v>2</v>
      </c>
      <c r="Q1008" s="11" t="s">
        <v>4167</v>
      </c>
      <c r="R1008" s="11"/>
      <c r="T1008" s="21">
        <f>IF(Q1008='Menu tendina'!A$5,0,IF(Q1008='Menu tendina'!A$4,'5. Telecom euro'!O1008/2,IF(Q1008='Menu tendina'!A$3,'5. Telecom euro'!O1008,IF(Q1008='Menu tendina'!A$2,'5. Telecom euro'!N1008,0))))</f>
        <v>3.5</v>
      </c>
    </row>
    <row r="1009" spans="1:20" x14ac:dyDescent="0.25">
      <c r="A1009" s="9" t="s">
        <v>7621</v>
      </c>
      <c r="B1009" s="9" t="s">
        <v>4984</v>
      </c>
      <c r="C1009" s="11">
        <v>2502</v>
      </c>
      <c r="D1009" s="11" t="s">
        <v>5984</v>
      </c>
      <c r="E1009" s="11">
        <v>2120</v>
      </c>
      <c r="F1009" s="25">
        <v>3</v>
      </c>
      <c r="G1009" s="14" t="s">
        <v>3503</v>
      </c>
      <c r="H1009" s="161">
        <f t="shared" si="15"/>
        <v>40543</v>
      </c>
      <c r="I1009" s="9" t="s">
        <v>3541</v>
      </c>
      <c r="J1009" s="9"/>
      <c r="K1009" s="9"/>
      <c r="L1009" s="11" t="s">
        <v>0</v>
      </c>
      <c r="M1009" s="252">
        <v>20</v>
      </c>
      <c r="N1009" s="21">
        <v>3.5</v>
      </c>
      <c r="O1009" s="21">
        <v>2</v>
      </c>
      <c r="Q1009" s="11" t="s">
        <v>4167</v>
      </c>
      <c r="R1009" s="11"/>
      <c r="T1009" s="21">
        <f>IF(Q1009='Menu tendina'!A$5,0,IF(Q1009='Menu tendina'!A$4,'5. Telecom euro'!O1009/2,IF(Q1009='Menu tendina'!A$3,'5. Telecom euro'!O1009,IF(Q1009='Menu tendina'!A$2,'5. Telecom euro'!N1009,0))))</f>
        <v>3.5</v>
      </c>
    </row>
    <row r="1010" spans="1:20" x14ac:dyDescent="0.25">
      <c r="A1010" s="9" t="s">
        <v>7621</v>
      </c>
      <c r="B1010" s="9" t="s">
        <v>4984</v>
      </c>
      <c r="C1010" s="11">
        <v>2503</v>
      </c>
      <c r="D1010" s="11" t="s">
        <v>5981</v>
      </c>
      <c r="E1010" s="11">
        <v>2121</v>
      </c>
      <c r="F1010" s="25">
        <v>3</v>
      </c>
      <c r="G1010" s="14" t="s">
        <v>3503</v>
      </c>
      <c r="H1010" s="161">
        <f t="shared" si="15"/>
        <v>40543</v>
      </c>
      <c r="I1010" s="9" t="s">
        <v>3542</v>
      </c>
      <c r="J1010" s="9"/>
      <c r="K1010" s="9"/>
      <c r="L1010" s="11" t="s">
        <v>0</v>
      </c>
      <c r="M1010" s="252">
        <v>20</v>
      </c>
      <c r="N1010" s="21">
        <v>3.5</v>
      </c>
      <c r="O1010" s="21">
        <v>2</v>
      </c>
      <c r="Q1010" s="11" t="s">
        <v>4167</v>
      </c>
      <c r="R1010" s="11"/>
      <c r="T1010" s="21">
        <f>IF(Q1010='Menu tendina'!A$5,0,IF(Q1010='Menu tendina'!A$4,'5. Telecom euro'!O1010/2,IF(Q1010='Menu tendina'!A$3,'5. Telecom euro'!O1010,IF(Q1010='Menu tendina'!A$2,'5. Telecom euro'!N1010,0))))</f>
        <v>3.5</v>
      </c>
    </row>
    <row r="1011" spans="1:20" x14ac:dyDescent="0.25">
      <c r="A1011" s="9" t="s">
        <v>7621</v>
      </c>
      <c r="B1011" s="9" t="s">
        <v>4984</v>
      </c>
      <c r="C1011" s="11">
        <v>2504</v>
      </c>
      <c r="D1011" s="11" t="s">
        <v>5975</v>
      </c>
      <c r="E1011" s="11">
        <v>2122</v>
      </c>
      <c r="F1011" s="25">
        <v>3</v>
      </c>
      <c r="G1011" s="14" t="s">
        <v>3503</v>
      </c>
      <c r="H1011" s="161">
        <f t="shared" si="15"/>
        <v>40543</v>
      </c>
      <c r="I1011" s="9" t="s">
        <v>3543</v>
      </c>
      <c r="J1011" s="9"/>
      <c r="K1011" s="9"/>
      <c r="L1011" s="11" t="s">
        <v>0</v>
      </c>
      <c r="M1011" s="252">
        <v>20</v>
      </c>
      <c r="N1011" s="21">
        <v>3.5</v>
      </c>
      <c r="O1011" s="21">
        <v>2</v>
      </c>
      <c r="Q1011" s="11" t="s">
        <v>4167</v>
      </c>
      <c r="R1011" s="11"/>
      <c r="T1011" s="21">
        <f>IF(Q1011='Menu tendina'!A$5,0,IF(Q1011='Menu tendina'!A$4,'5. Telecom euro'!O1011/2,IF(Q1011='Menu tendina'!A$3,'5. Telecom euro'!O1011,IF(Q1011='Menu tendina'!A$2,'5. Telecom euro'!N1011,0))))</f>
        <v>3.5</v>
      </c>
    </row>
    <row r="1012" spans="1:20" x14ac:dyDescent="0.25">
      <c r="A1012" s="9" t="s">
        <v>7621</v>
      </c>
      <c r="B1012" s="9" t="s">
        <v>4984</v>
      </c>
      <c r="C1012" s="11">
        <v>2505</v>
      </c>
      <c r="D1012" s="11" t="s">
        <v>5917</v>
      </c>
      <c r="E1012" s="11">
        <v>1787</v>
      </c>
      <c r="F1012" s="25">
        <v>3</v>
      </c>
      <c r="G1012" s="14" t="s">
        <v>3287</v>
      </c>
      <c r="H1012" s="161">
        <f t="shared" si="15"/>
        <v>40178</v>
      </c>
      <c r="I1012" s="9" t="s">
        <v>3544</v>
      </c>
      <c r="J1012" s="9"/>
      <c r="K1012" s="9"/>
      <c r="L1012" s="11" t="s">
        <v>0</v>
      </c>
      <c r="M1012" s="252">
        <v>1000</v>
      </c>
      <c r="N1012" s="21">
        <v>2</v>
      </c>
      <c r="O1012" s="21">
        <v>0.3</v>
      </c>
      <c r="Q1012" s="11" t="s">
        <v>4167</v>
      </c>
      <c r="R1012" s="11"/>
      <c r="T1012" s="21">
        <f>IF(Q1012='Menu tendina'!A$5,0,IF(Q1012='Menu tendina'!A$4,'5. Telecom euro'!O1012/2,IF(Q1012='Menu tendina'!A$3,'5. Telecom euro'!O1012,IF(Q1012='Menu tendina'!A$2,'5. Telecom euro'!N1012,0))))</f>
        <v>2</v>
      </c>
    </row>
    <row r="1013" spans="1:20" x14ac:dyDescent="0.25">
      <c r="A1013" s="9" t="s">
        <v>7621</v>
      </c>
      <c r="B1013" s="9" t="s">
        <v>4984</v>
      </c>
      <c r="C1013" s="11">
        <v>2506</v>
      </c>
      <c r="D1013" s="11" t="s">
        <v>5959</v>
      </c>
      <c r="E1013" s="11">
        <v>2123</v>
      </c>
      <c r="F1013" s="25">
        <v>5</v>
      </c>
      <c r="G1013" s="14" t="s">
        <v>3503</v>
      </c>
      <c r="H1013" s="161">
        <f t="shared" si="15"/>
        <v>40543</v>
      </c>
      <c r="I1013" s="9" t="s">
        <v>3545</v>
      </c>
      <c r="J1013" s="9"/>
      <c r="K1013" s="9"/>
      <c r="L1013" s="11" t="s">
        <v>0</v>
      </c>
      <c r="M1013" s="252">
        <v>30</v>
      </c>
      <c r="N1013" s="21">
        <v>4.5</v>
      </c>
      <c r="O1013" s="21">
        <v>2.8</v>
      </c>
      <c r="Q1013" s="11" t="s">
        <v>4167</v>
      </c>
      <c r="R1013" s="11"/>
      <c r="T1013" s="21">
        <f>IF(Q1013='Menu tendina'!A$5,0,IF(Q1013='Menu tendina'!A$4,'5. Telecom euro'!O1013/2,IF(Q1013='Menu tendina'!A$3,'5. Telecom euro'!O1013,IF(Q1013='Menu tendina'!A$2,'5. Telecom euro'!N1013,0))))</f>
        <v>4.5</v>
      </c>
    </row>
    <row r="1014" spans="1:20" x14ac:dyDescent="0.25">
      <c r="A1014" s="9" t="s">
        <v>7621</v>
      </c>
      <c r="B1014" s="9" t="s">
        <v>4984</v>
      </c>
      <c r="C1014" s="11">
        <v>2507</v>
      </c>
      <c r="D1014" s="11" t="s">
        <v>5958</v>
      </c>
      <c r="E1014" s="11">
        <v>2049</v>
      </c>
      <c r="F1014" s="25">
        <v>5</v>
      </c>
      <c r="G1014" s="14" t="s">
        <v>3287</v>
      </c>
      <c r="H1014" s="161">
        <f t="shared" si="15"/>
        <v>40178</v>
      </c>
      <c r="I1014" s="9" t="s">
        <v>3546</v>
      </c>
      <c r="J1014" s="9"/>
      <c r="K1014" s="9"/>
      <c r="L1014" s="11" t="s">
        <v>0</v>
      </c>
      <c r="M1014" s="252">
        <v>150</v>
      </c>
      <c r="N1014" s="21">
        <v>4</v>
      </c>
      <c r="O1014" s="21">
        <v>2.2999999999999998</v>
      </c>
      <c r="Q1014" s="11" t="s">
        <v>4167</v>
      </c>
      <c r="R1014" s="11"/>
      <c r="T1014" s="21">
        <f>IF(Q1014='Menu tendina'!A$5,0,IF(Q1014='Menu tendina'!A$4,'5. Telecom euro'!O1014/2,IF(Q1014='Menu tendina'!A$3,'5. Telecom euro'!O1014,IF(Q1014='Menu tendina'!A$2,'5. Telecom euro'!N1014,0))))</f>
        <v>4</v>
      </c>
    </row>
    <row r="1015" spans="1:20" x14ac:dyDescent="0.25">
      <c r="A1015" s="9" t="s">
        <v>7621</v>
      </c>
      <c r="B1015" s="9" t="s">
        <v>4984</v>
      </c>
      <c r="C1015" s="11">
        <v>2508</v>
      </c>
      <c r="D1015" s="11" t="s">
        <v>6019</v>
      </c>
      <c r="E1015" s="11">
        <v>2124</v>
      </c>
      <c r="F1015" s="25">
        <v>5</v>
      </c>
      <c r="G1015" s="14" t="s">
        <v>3503</v>
      </c>
      <c r="H1015" s="161">
        <f t="shared" si="15"/>
        <v>40543</v>
      </c>
      <c r="I1015" s="9" t="s">
        <v>3547</v>
      </c>
      <c r="J1015" s="9"/>
      <c r="K1015" s="9"/>
      <c r="L1015" s="11" t="s">
        <v>0</v>
      </c>
      <c r="M1015" s="252">
        <v>15</v>
      </c>
      <c r="N1015" s="21">
        <v>4.5</v>
      </c>
      <c r="O1015" s="21">
        <v>2.8</v>
      </c>
      <c r="Q1015" s="11" t="s">
        <v>4167</v>
      </c>
      <c r="R1015" s="11"/>
      <c r="T1015" s="21">
        <f>IF(Q1015='Menu tendina'!A$5,0,IF(Q1015='Menu tendina'!A$4,'5. Telecom euro'!O1015/2,IF(Q1015='Menu tendina'!A$3,'5. Telecom euro'!O1015,IF(Q1015='Menu tendina'!A$2,'5. Telecom euro'!N1015,0))))</f>
        <v>4.5</v>
      </c>
    </row>
    <row r="1016" spans="1:20" x14ac:dyDescent="0.25">
      <c r="A1016" s="9" t="s">
        <v>7621</v>
      </c>
      <c r="B1016" s="9" t="s">
        <v>4984</v>
      </c>
      <c r="C1016" s="11">
        <v>2509</v>
      </c>
      <c r="D1016" s="11" t="s">
        <v>5923</v>
      </c>
      <c r="E1016" s="11">
        <v>2091</v>
      </c>
      <c r="F1016" s="25">
        <v>5</v>
      </c>
      <c r="G1016" s="14" t="s">
        <v>3468</v>
      </c>
      <c r="H1016" s="161">
        <f t="shared" si="15"/>
        <v>40359</v>
      </c>
      <c r="I1016" s="9" t="s">
        <v>3548</v>
      </c>
      <c r="J1016" s="9"/>
      <c r="K1016" s="9"/>
      <c r="L1016" s="11" t="s">
        <v>0</v>
      </c>
      <c r="M1016" s="252">
        <v>90</v>
      </c>
      <c r="N1016" s="21">
        <v>4</v>
      </c>
      <c r="O1016" s="21">
        <v>1.6</v>
      </c>
      <c r="Q1016" s="11" t="s">
        <v>4167</v>
      </c>
      <c r="R1016" s="11"/>
      <c r="T1016" s="21">
        <f>IF(Q1016='Menu tendina'!A$5,0,IF(Q1016='Menu tendina'!A$4,'5. Telecom euro'!O1016/2,IF(Q1016='Menu tendina'!A$3,'5. Telecom euro'!O1016,IF(Q1016='Menu tendina'!A$2,'5. Telecom euro'!N1016,0))))</f>
        <v>4</v>
      </c>
    </row>
    <row r="1017" spans="1:20" x14ac:dyDescent="0.25">
      <c r="A1017" s="9" t="s">
        <v>7621</v>
      </c>
      <c r="B1017" s="9" t="s">
        <v>4984</v>
      </c>
      <c r="C1017" s="11">
        <v>2510</v>
      </c>
      <c r="D1017" s="11" t="s">
        <v>5969</v>
      </c>
      <c r="E1017" s="11">
        <v>2125</v>
      </c>
      <c r="F1017" s="25">
        <v>3</v>
      </c>
      <c r="G1017" s="14" t="s">
        <v>3503</v>
      </c>
      <c r="H1017" s="161">
        <f t="shared" si="15"/>
        <v>40543</v>
      </c>
      <c r="I1017" s="9" t="s">
        <v>3549</v>
      </c>
      <c r="J1017" s="9"/>
      <c r="K1017" s="9"/>
      <c r="L1017" s="11" t="s">
        <v>0</v>
      </c>
      <c r="M1017" s="252">
        <v>60</v>
      </c>
      <c r="N1017" s="21">
        <v>3</v>
      </c>
      <c r="O1017" s="21">
        <v>1.7</v>
      </c>
      <c r="Q1017" s="11" t="s">
        <v>4167</v>
      </c>
      <c r="R1017" s="11"/>
      <c r="T1017" s="21">
        <f>IF(Q1017='Menu tendina'!A$5,0,IF(Q1017='Menu tendina'!A$4,'5. Telecom euro'!O1017/2,IF(Q1017='Menu tendina'!A$3,'5. Telecom euro'!O1017,IF(Q1017='Menu tendina'!A$2,'5. Telecom euro'!N1017,0))))</f>
        <v>3</v>
      </c>
    </row>
    <row r="1018" spans="1:20" x14ac:dyDescent="0.25">
      <c r="A1018" s="9" t="s">
        <v>7621</v>
      </c>
      <c r="B1018" s="9" t="s">
        <v>4984</v>
      </c>
      <c r="C1018" s="11">
        <v>2511</v>
      </c>
      <c r="D1018" s="11" t="s">
        <v>5954</v>
      </c>
      <c r="E1018" s="11">
        <v>2126</v>
      </c>
      <c r="F1018" s="25">
        <v>5</v>
      </c>
      <c r="G1018" s="14" t="s">
        <v>3468</v>
      </c>
      <c r="H1018" s="161">
        <f t="shared" si="15"/>
        <v>40359</v>
      </c>
      <c r="I1018" s="9" t="s">
        <v>3550</v>
      </c>
      <c r="J1018" s="9"/>
      <c r="K1018" s="9"/>
      <c r="L1018" s="11" t="s">
        <v>0</v>
      </c>
      <c r="M1018" s="252">
        <v>310</v>
      </c>
      <c r="N1018" s="21">
        <v>3</v>
      </c>
      <c r="O1018" s="21">
        <v>1.4</v>
      </c>
      <c r="Q1018" s="11" t="s">
        <v>4167</v>
      </c>
      <c r="R1018" s="11"/>
      <c r="T1018" s="21">
        <f>IF(Q1018='Menu tendina'!A$5,0,IF(Q1018='Menu tendina'!A$4,'5. Telecom euro'!O1018/2,IF(Q1018='Menu tendina'!A$3,'5. Telecom euro'!O1018,IF(Q1018='Menu tendina'!A$2,'5. Telecom euro'!N1018,0))))</f>
        <v>3</v>
      </c>
    </row>
    <row r="1019" spans="1:20" x14ac:dyDescent="0.25">
      <c r="A1019" s="9" t="s">
        <v>7621</v>
      </c>
      <c r="B1019" s="9" t="s">
        <v>4984</v>
      </c>
      <c r="C1019" s="11">
        <v>2512</v>
      </c>
      <c r="D1019" s="11" t="s">
        <v>5930</v>
      </c>
      <c r="E1019" s="11">
        <v>1533</v>
      </c>
      <c r="F1019" s="25">
        <v>3</v>
      </c>
      <c r="G1019" s="14" t="s">
        <v>3468</v>
      </c>
      <c r="H1019" s="161">
        <f t="shared" si="15"/>
        <v>40359</v>
      </c>
      <c r="I1019" s="9" t="s">
        <v>3551</v>
      </c>
      <c r="J1019" s="9"/>
      <c r="K1019" s="9"/>
      <c r="L1019" s="11" t="s">
        <v>0</v>
      </c>
      <c r="M1019" s="252">
        <v>30</v>
      </c>
      <c r="N1019" s="21">
        <v>5</v>
      </c>
      <c r="O1019" s="21">
        <v>3</v>
      </c>
      <c r="Q1019" s="11" t="s">
        <v>4167</v>
      </c>
      <c r="R1019" s="11"/>
      <c r="T1019" s="21">
        <f>IF(Q1019='Menu tendina'!A$5,0,IF(Q1019='Menu tendina'!A$4,'5. Telecom euro'!O1019/2,IF(Q1019='Menu tendina'!A$3,'5. Telecom euro'!O1019,IF(Q1019='Menu tendina'!A$2,'5. Telecom euro'!N1019,0))))</f>
        <v>5</v>
      </c>
    </row>
    <row r="1020" spans="1:20" x14ac:dyDescent="0.25">
      <c r="A1020" s="9" t="s">
        <v>7621</v>
      </c>
      <c r="B1020" s="9" t="s">
        <v>4984</v>
      </c>
      <c r="C1020" s="11">
        <v>2513</v>
      </c>
      <c r="D1020" s="11" t="s">
        <v>5931</v>
      </c>
      <c r="E1020" s="11">
        <v>1534</v>
      </c>
      <c r="F1020" s="25">
        <v>3</v>
      </c>
      <c r="G1020" s="14" t="s">
        <v>3468</v>
      </c>
      <c r="H1020" s="161">
        <f t="shared" si="15"/>
        <v>40359</v>
      </c>
      <c r="I1020" s="9" t="s">
        <v>3553</v>
      </c>
      <c r="J1020" s="9"/>
      <c r="K1020" s="9"/>
      <c r="L1020" s="11" t="s">
        <v>0</v>
      </c>
      <c r="M1020" s="252">
        <v>30</v>
      </c>
      <c r="N1020" s="21">
        <v>5</v>
      </c>
      <c r="O1020" s="21">
        <v>3</v>
      </c>
      <c r="Q1020" s="11" t="s">
        <v>4167</v>
      </c>
      <c r="R1020" s="11"/>
      <c r="T1020" s="21">
        <f>IF(Q1020='Menu tendina'!A$5,0,IF(Q1020='Menu tendina'!A$4,'5. Telecom euro'!O1020/2,IF(Q1020='Menu tendina'!A$3,'5. Telecom euro'!O1020,IF(Q1020='Menu tendina'!A$2,'5. Telecom euro'!N1020,0))))</f>
        <v>5</v>
      </c>
    </row>
    <row r="1021" spans="1:20" x14ac:dyDescent="0.25">
      <c r="A1021" s="9" t="s">
        <v>7621</v>
      </c>
      <c r="B1021" s="9" t="s">
        <v>4984</v>
      </c>
      <c r="C1021" s="11">
        <v>2514</v>
      </c>
      <c r="D1021" s="11" t="s">
        <v>5932</v>
      </c>
      <c r="E1021" s="11">
        <v>1490</v>
      </c>
      <c r="F1021" s="25">
        <v>5</v>
      </c>
      <c r="G1021" s="14" t="s">
        <v>3468</v>
      </c>
      <c r="H1021" s="161">
        <f t="shared" si="15"/>
        <v>40359</v>
      </c>
      <c r="I1021" s="9" t="s">
        <v>3554</v>
      </c>
      <c r="J1021" s="9"/>
      <c r="K1021" s="9"/>
      <c r="L1021" s="11" t="s">
        <v>0</v>
      </c>
      <c r="M1021" s="252">
        <v>30</v>
      </c>
      <c r="N1021" s="21">
        <v>4</v>
      </c>
      <c r="O1021" s="21">
        <v>2.5</v>
      </c>
      <c r="Q1021" s="11" t="s">
        <v>4167</v>
      </c>
      <c r="R1021" s="11"/>
      <c r="T1021" s="21">
        <f>IF(Q1021='Menu tendina'!A$5,0,IF(Q1021='Menu tendina'!A$4,'5. Telecom euro'!O1021/2,IF(Q1021='Menu tendina'!A$3,'5. Telecom euro'!O1021,IF(Q1021='Menu tendina'!A$2,'5. Telecom euro'!N1021,0))))</f>
        <v>4</v>
      </c>
    </row>
    <row r="1022" spans="1:20" x14ac:dyDescent="0.25">
      <c r="A1022" s="9" t="s">
        <v>7621</v>
      </c>
      <c r="B1022" s="9" t="s">
        <v>4984</v>
      </c>
      <c r="C1022" s="11">
        <v>2515</v>
      </c>
      <c r="D1022" s="11" t="s">
        <v>5951</v>
      </c>
      <c r="E1022" s="11">
        <v>2052</v>
      </c>
      <c r="F1022" s="25">
        <v>5</v>
      </c>
      <c r="G1022" s="14" t="s">
        <v>3287</v>
      </c>
      <c r="H1022" s="161">
        <f t="shared" si="15"/>
        <v>40178</v>
      </c>
      <c r="I1022" s="9" t="s">
        <v>3555</v>
      </c>
      <c r="J1022" s="9"/>
      <c r="K1022" s="9"/>
      <c r="L1022" s="11" t="s">
        <v>0</v>
      </c>
      <c r="M1022" s="252">
        <v>200</v>
      </c>
      <c r="N1022" s="21" t="s">
        <v>6109</v>
      </c>
      <c r="O1022" s="21">
        <v>0.6</v>
      </c>
      <c r="Q1022" s="11" t="s">
        <v>4167</v>
      </c>
      <c r="R1022" s="11"/>
      <c r="T1022" s="21" t="str">
        <f>IF(Q1022='Menu tendina'!A$5,0,IF(Q1022='Menu tendina'!A$4,'5. Telecom euro'!O1022/2,IF(Q1022='Menu tendina'!A$3,'5. Telecom euro'!O1022,IF(Q1022='Menu tendina'!A$2,'5. Telecom euro'!N1022,0))))</f>
        <v>1,6</v>
      </c>
    </row>
    <row r="1023" spans="1:20" x14ac:dyDescent="0.25">
      <c r="A1023" s="9" t="s">
        <v>7621</v>
      </c>
      <c r="B1023" s="9" t="s">
        <v>4984</v>
      </c>
      <c r="C1023" s="11">
        <v>2516</v>
      </c>
      <c r="D1023" s="11" t="s">
        <v>5952</v>
      </c>
      <c r="E1023" s="11">
        <v>2092</v>
      </c>
      <c r="F1023" s="25">
        <v>3</v>
      </c>
      <c r="G1023" s="14" t="s">
        <v>3468</v>
      </c>
      <c r="H1023" s="161">
        <f t="shared" si="15"/>
        <v>40359</v>
      </c>
      <c r="I1023" s="9" t="s">
        <v>3556</v>
      </c>
      <c r="J1023" s="9"/>
      <c r="K1023" s="9"/>
      <c r="L1023" s="11" t="s">
        <v>0</v>
      </c>
      <c r="M1023" s="252">
        <v>50</v>
      </c>
      <c r="N1023" s="21">
        <v>4.5</v>
      </c>
      <c r="O1023" s="21">
        <v>3.8</v>
      </c>
      <c r="Q1023" s="11" t="s">
        <v>4167</v>
      </c>
      <c r="R1023" s="11"/>
      <c r="T1023" s="21">
        <f>IF(Q1023='Menu tendina'!A$5,0,IF(Q1023='Menu tendina'!A$4,'5. Telecom euro'!O1023/2,IF(Q1023='Menu tendina'!A$3,'5. Telecom euro'!O1023,IF(Q1023='Menu tendina'!A$2,'5. Telecom euro'!N1023,0))))</f>
        <v>4.5</v>
      </c>
    </row>
    <row r="1024" spans="1:20" x14ac:dyDescent="0.25">
      <c r="A1024" s="9" t="s">
        <v>7621</v>
      </c>
      <c r="B1024" s="9" t="s">
        <v>4984</v>
      </c>
      <c r="C1024" s="11">
        <v>2517</v>
      </c>
      <c r="D1024" s="11" t="s">
        <v>5922</v>
      </c>
      <c r="E1024" s="11">
        <v>2093</v>
      </c>
      <c r="F1024" s="25">
        <v>5</v>
      </c>
      <c r="G1024" s="14" t="s">
        <v>3468</v>
      </c>
      <c r="H1024" s="161">
        <f t="shared" si="15"/>
        <v>40359</v>
      </c>
      <c r="I1024" s="9" t="s">
        <v>3557</v>
      </c>
      <c r="J1024" s="9"/>
      <c r="K1024" s="9"/>
      <c r="L1024" s="11" t="s">
        <v>0</v>
      </c>
      <c r="M1024" s="252">
        <v>120</v>
      </c>
      <c r="N1024" s="21">
        <v>3.5</v>
      </c>
      <c r="O1024" s="21">
        <v>2</v>
      </c>
      <c r="Q1024" s="11" t="s">
        <v>4167</v>
      </c>
      <c r="R1024" s="11"/>
      <c r="T1024" s="21">
        <f>IF(Q1024='Menu tendina'!A$5,0,IF(Q1024='Menu tendina'!A$4,'5. Telecom euro'!O1024/2,IF(Q1024='Menu tendina'!A$3,'5. Telecom euro'!O1024,IF(Q1024='Menu tendina'!A$2,'5. Telecom euro'!N1024,0))))</f>
        <v>3.5</v>
      </c>
    </row>
    <row r="1025" spans="1:20" x14ac:dyDescent="0.25">
      <c r="A1025" s="9" t="s">
        <v>7621</v>
      </c>
      <c r="B1025" s="9" t="s">
        <v>4984</v>
      </c>
      <c r="C1025" s="11">
        <v>2518</v>
      </c>
      <c r="D1025" s="11" t="s">
        <v>5970</v>
      </c>
      <c r="E1025" s="11">
        <v>2127</v>
      </c>
      <c r="F1025" s="25">
        <v>5</v>
      </c>
      <c r="G1025" s="14" t="s">
        <v>3503</v>
      </c>
      <c r="H1025" s="161">
        <f t="shared" si="15"/>
        <v>40543</v>
      </c>
      <c r="I1025" s="9" t="s">
        <v>3558</v>
      </c>
      <c r="J1025" s="9"/>
      <c r="K1025" s="9"/>
      <c r="L1025" s="11" t="s">
        <v>0</v>
      </c>
      <c r="M1025" s="252">
        <v>30</v>
      </c>
      <c r="N1025" s="21">
        <v>4.5</v>
      </c>
      <c r="O1025" s="21">
        <v>3</v>
      </c>
      <c r="Q1025" s="11" t="s">
        <v>4167</v>
      </c>
      <c r="R1025" s="11"/>
      <c r="T1025" s="21">
        <f>IF(Q1025='Menu tendina'!A$5,0,IF(Q1025='Menu tendina'!A$4,'5. Telecom euro'!O1025/2,IF(Q1025='Menu tendina'!A$3,'5. Telecom euro'!O1025,IF(Q1025='Menu tendina'!A$2,'5. Telecom euro'!N1025,0))))</f>
        <v>4.5</v>
      </c>
    </row>
    <row r="1026" spans="1:20" x14ac:dyDescent="0.25">
      <c r="A1026" s="9" t="s">
        <v>7621</v>
      </c>
      <c r="B1026" s="9" t="s">
        <v>4984</v>
      </c>
      <c r="C1026" s="11">
        <v>2519</v>
      </c>
      <c r="D1026" s="11" t="s">
        <v>5972</v>
      </c>
      <c r="E1026" s="11">
        <v>2135</v>
      </c>
      <c r="F1026" s="25">
        <v>3</v>
      </c>
      <c r="G1026" s="14" t="s">
        <v>3503</v>
      </c>
      <c r="H1026" s="161">
        <f t="shared" si="15"/>
        <v>40543</v>
      </c>
      <c r="I1026" s="9" t="s">
        <v>3559</v>
      </c>
      <c r="J1026" s="9"/>
      <c r="K1026" s="9"/>
      <c r="L1026" s="11" t="s">
        <v>0</v>
      </c>
      <c r="M1026" s="252">
        <v>20</v>
      </c>
      <c r="N1026" s="21">
        <v>5</v>
      </c>
      <c r="O1026" s="21">
        <v>3</v>
      </c>
      <c r="Q1026" s="11" t="s">
        <v>4167</v>
      </c>
      <c r="R1026" s="11"/>
      <c r="T1026" s="21">
        <f>IF(Q1026='Menu tendina'!A$5,0,IF(Q1026='Menu tendina'!A$4,'5. Telecom euro'!O1026/2,IF(Q1026='Menu tendina'!A$3,'5. Telecom euro'!O1026,IF(Q1026='Menu tendina'!A$2,'5. Telecom euro'!N1026,0))))</f>
        <v>5</v>
      </c>
    </row>
    <row r="1027" spans="1:20" x14ac:dyDescent="0.25">
      <c r="A1027" s="9" t="s">
        <v>7621</v>
      </c>
      <c r="B1027" s="9" t="s">
        <v>4984</v>
      </c>
      <c r="C1027" s="11">
        <v>2520</v>
      </c>
      <c r="D1027" s="11" t="s">
        <v>5973</v>
      </c>
      <c r="E1027" s="11">
        <v>2136</v>
      </c>
      <c r="F1027" s="25">
        <v>5</v>
      </c>
      <c r="G1027" s="14" t="s">
        <v>3503</v>
      </c>
      <c r="H1027" s="161">
        <f t="shared" ref="H1027:H1090" si="16">DATE(2000+RIGHT(G1027,2),MID(G1027,4,2),LEFT(G1027,2))</f>
        <v>40543</v>
      </c>
      <c r="I1027" s="9" t="s">
        <v>3560</v>
      </c>
      <c r="J1027" s="9"/>
      <c r="K1027" s="9"/>
      <c r="L1027" s="11" t="s">
        <v>0</v>
      </c>
      <c r="M1027" s="252">
        <v>20</v>
      </c>
      <c r="N1027" s="21">
        <v>5</v>
      </c>
      <c r="O1027" s="21">
        <v>3</v>
      </c>
      <c r="Q1027" s="11" t="s">
        <v>4167</v>
      </c>
      <c r="R1027" s="11"/>
      <c r="T1027" s="21">
        <f>IF(Q1027='Menu tendina'!A$5,0,IF(Q1027='Menu tendina'!A$4,'5. Telecom euro'!O1027/2,IF(Q1027='Menu tendina'!A$3,'5. Telecom euro'!O1027,IF(Q1027='Menu tendina'!A$2,'5. Telecom euro'!N1027,0))))</f>
        <v>5</v>
      </c>
    </row>
    <row r="1028" spans="1:20" x14ac:dyDescent="0.25">
      <c r="A1028" s="9" t="s">
        <v>7621</v>
      </c>
      <c r="B1028" s="9" t="s">
        <v>4984</v>
      </c>
      <c r="C1028" s="11">
        <v>2521</v>
      </c>
      <c r="D1028" s="11" t="s">
        <v>6022</v>
      </c>
      <c r="E1028" s="11">
        <v>2128</v>
      </c>
      <c r="F1028" s="25">
        <v>5</v>
      </c>
      <c r="G1028" s="14" t="s">
        <v>3503</v>
      </c>
      <c r="H1028" s="161">
        <f t="shared" si="16"/>
        <v>40543</v>
      </c>
      <c r="I1028" s="9" t="s">
        <v>3561</v>
      </c>
      <c r="J1028" s="9"/>
      <c r="K1028" s="9"/>
      <c r="L1028" s="11" t="s">
        <v>0</v>
      </c>
      <c r="M1028" s="252">
        <v>20</v>
      </c>
      <c r="N1028" s="21">
        <v>4</v>
      </c>
      <c r="O1028" s="21">
        <v>2.5</v>
      </c>
      <c r="Q1028" s="11" t="s">
        <v>4167</v>
      </c>
      <c r="R1028" s="11"/>
      <c r="T1028" s="21">
        <f>IF(Q1028='Menu tendina'!A$5,0,IF(Q1028='Menu tendina'!A$4,'5. Telecom euro'!O1028/2,IF(Q1028='Menu tendina'!A$3,'5. Telecom euro'!O1028,IF(Q1028='Menu tendina'!A$2,'5. Telecom euro'!N1028,0))))</f>
        <v>4</v>
      </c>
    </row>
    <row r="1029" spans="1:20" x14ac:dyDescent="0.25">
      <c r="A1029" s="9" t="s">
        <v>7621</v>
      </c>
      <c r="B1029" s="9" t="s">
        <v>4984</v>
      </c>
      <c r="C1029" s="11">
        <v>2522</v>
      </c>
      <c r="D1029" s="11" t="s">
        <v>5971</v>
      </c>
      <c r="E1029" s="11">
        <v>2129</v>
      </c>
      <c r="F1029" s="25">
        <v>5</v>
      </c>
      <c r="G1029" s="14" t="s">
        <v>3503</v>
      </c>
      <c r="H1029" s="161">
        <f t="shared" si="16"/>
        <v>40543</v>
      </c>
      <c r="I1029" s="9" t="s">
        <v>3562</v>
      </c>
      <c r="J1029" s="9"/>
      <c r="K1029" s="9"/>
      <c r="L1029" s="11" t="s">
        <v>0</v>
      </c>
      <c r="M1029" s="252">
        <v>20</v>
      </c>
      <c r="N1029" s="21">
        <v>4</v>
      </c>
      <c r="O1029" s="21">
        <v>2.5</v>
      </c>
      <c r="Q1029" s="11" t="s">
        <v>4167</v>
      </c>
      <c r="R1029" s="11"/>
      <c r="T1029" s="21">
        <f>IF(Q1029='Menu tendina'!A$5,0,IF(Q1029='Menu tendina'!A$4,'5. Telecom euro'!O1029/2,IF(Q1029='Menu tendina'!A$3,'5. Telecom euro'!O1029,IF(Q1029='Menu tendina'!A$2,'5. Telecom euro'!N1029,0))))</f>
        <v>4</v>
      </c>
    </row>
    <row r="1030" spans="1:20" x14ac:dyDescent="0.25">
      <c r="A1030" s="9" t="s">
        <v>7621</v>
      </c>
      <c r="B1030" s="9" t="s">
        <v>4984</v>
      </c>
      <c r="C1030" s="11">
        <v>2523</v>
      </c>
      <c r="D1030" s="11" t="s">
        <v>5974</v>
      </c>
      <c r="E1030" s="11">
        <v>2130</v>
      </c>
      <c r="F1030" s="25">
        <v>5</v>
      </c>
      <c r="G1030" s="14" t="s">
        <v>3503</v>
      </c>
      <c r="H1030" s="161">
        <f t="shared" si="16"/>
        <v>40543</v>
      </c>
      <c r="I1030" s="9" t="s">
        <v>3563</v>
      </c>
      <c r="J1030" s="9"/>
      <c r="K1030" s="9"/>
      <c r="L1030" s="11" t="s">
        <v>0</v>
      </c>
      <c r="M1030" s="252">
        <v>30</v>
      </c>
      <c r="N1030" s="21">
        <v>4.5</v>
      </c>
      <c r="O1030" s="21">
        <v>2.8</v>
      </c>
      <c r="Q1030" s="11" t="s">
        <v>4167</v>
      </c>
      <c r="R1030" s="11"/>
      <c r="T1030" s="21">
        <f>IF(Q1030='Menu tendina'!A$5,0,IF(Q1030='Menu tendina'!A$4,'5. Telecom euro'!O1030/2,IF(Q1030='Menu tendina'!A$3,'5. Telecom euro'!O1030,IF(Q1030='Menu tendina'!A$2,'5. Telecom euro'!N1030,0))))</f>
        <v>4.5</v>
      </c>
    </row>
    <row r="1031" spans="1:20" x14ac:dyDescent="0.25">
      <c r="A1031" s="9" t="s">
        <v>7621</v>
      </c>
      <c r="B1031" s="9" t="s">
        <v>4984</v>
      </c>
      <c r="C1031" s="11">
        <v>2524</v>
      </c>
      <c r="D1031" s="11" t="s">
        <v>6011</v>
      </c>
      <c r="E1031" s="11">
        <v>1800</v>
      </c>
      <c r="F1031" s="25">
        <v>3</v>
      </c>
      <c r="G1031" s="14" t="s">
        <v>3503</v>
      </c>
      <c r="H1031" s="161">
        <f t="shared" si="16"/>
        <v>40543</v>
      </c>
      <c r="I1031" s="9" t="s">
        <v>3564</v>
      </c>
      <c r="J1031" s="9"/>
      <c r="K1031" s="9"/>
      <c r="L1031" s="11" t="s">
        <v>0</v>
      </c>
      <c r="M1031" s="252">
        <v>20</v>
      </c>
      <c r="N1031" s="21">
        <v>4</v>
      </c>
      <c r="O1031" s="21">
        <v>2.7</v>
      </c>
      <c r="Q1031" s="11" t="s">
        <v>4167</v>
      </c>
      <c r="R1031" s="11"/>
      <c r="T1031" s="21">
        <f>IF(Q1031='Menu tendina'!A$5,0,IF(Q1031='Menu tendina'!A$4,'5. Telecom euro'!O1031/2,IF(Q1031='Menu tendina'!A$3,'5. Telecom euro'!O1031,IF(Q1031='Menu tendina'!A$2,'5. Telecom euro'!N1031,0))))</f>
        <v>4</v>
      </c>
    </row>
    <row r="1032" spans="1:20" x14ac:dyDescent="0.25">
      <c r="A1032" s="9" t="s">
        <v>7621</v>
      </c>
      <c r="B1032" s="9" t="s">
        <v>4984</v>
      </c>
      <c r="C1032" s="11">
        <v>2525</v>
      </c>
      <c r="D1032" s="11" t="s">
        <v>6012</v>
      </c>
      <c r="E1032" s="11">
        <v>1801</v>
      </c>
      <c r="F1032" s="25">
        <v>5</v>
      </c>
      <c r="G1032" s="14" t="s">
        <v>3503</v>
      </c>
      <c r="H1032" s="161">
        <f t="shared" si="16"/>
        <v>40543</v>
      </c>
      <c r="I1032" s="9" t="s">
        <v>3565</v>
      </c>
      <c r="J1032" s="9"/>
      <c r="K1032" s="9"/>
      <c r="L1032" s="11" t="s">
        <v>0</v>
      </c>
      <c r="M1032" s="252">
        <v>20</v>
      </c>
      <c r="N1032" s="21">
        <v>4</v>
      </c>
      <c r="O1032" s="21">
        <v>2.7</v>
      </c>
      <c r="Q1032" s="11" t="s">
        <v>4167</v>
      </c>
      <c r="R1032" s="11"/>
      <c r="T1032" s="21">
        <f>IF(Q1032='Menu tendina'!A$5,0,IF(Q1032='Menu tendina'!A$4,'5. Telecom euro'!O1032/2,IF(Q1032='Menu tendina'!A$3,'5. Telecom euro'!O1032,IF(Q1032='Menu tendina'!A$2,'5. Telecom euro'!N1032,0))))</f>
        <v>4</v>
      </c>
    </row>
    <row r="1033" spans="1:20" x14ac:dyDescent="0.25">
      <c r="A1033" s="9" t="s">
        <v>7621</v>
      </c>
      <c r="B1033" s="9" t="s">
        <v>4984</v>
      </c>
      <c r="C1033" s="11">
        <v>2526</v>
      </c>
      <c r="D1033" s="11" t="s">
        <v>6044</v>
      </c>
      <c r="E1033" s="11">
        <v>2169</v>
      </c>
      <c r="F1033" s="25">
        <v>5</v>
      </c>
      <c r="G1033" s="14" t="s">
        <v>3503</v>
      </c>
      <c r="H1033" s="161">
        <f t="shared" si="16"/>
        <v>40543</v>
      </c>
      <c r="I1033" s="9" t="s">
        <v>3566</v>
      </c>
      <c r="J1033" s="9"/>
      <c r="K1033" s="9"/>
      <c r="L1033" s="11" t="s">
        <v>0</v>
      </c>
      <c r="M1033" s="252">
        <v>15</v>
      </c>
      <c r="N1033" s="21">
        <v>13</v>
      </c>
      <c r="O1033" s="21">
        <v>8</v>
      </c>
      <c r="Q1033" s="11" t="s">
        <v>4167</v>
      </c>
      <c r="R1033" s="11"/>
      <c r="T1033" s="21">
        <f>IF(Q1033='Menu tendina'!A$5,0,IF(Q1033='Menu tendina'!A$4,'5. Telecom euro'!O1033/2,IF(Q1033='Menu tendina'!A$3,'5. Telecom euro'!O1033,IF(Q1033='Menu tendina'!A$2,'5. Telecom euro'!N1033,0))))</f>
        <v>13</v>
      </c>
    </row>
    <row r="1034" spans="1:20" x14ac:dyDescent="0.25">
      <c r="A1034" s="9" t="s">
        <v>7621</v>
      </c>
      <c r="B1034" s="9" t="s">
        <v>4984</v>
      </c>
      <c r="C1034" s="11">
        <v>2527</v>
      </c>
      <c r="D1034" s="11" t="s">
        <v>6013</v>
      </c>
      <c r="E1034" s="11">
        <v>0</v>
      </c>
      <c r="F1034" s="25">
        <v>5</v>
      </c>
      <c r="G1034" s="14" t="s">
        <v>3568</v>
      </c>
      <c r="H1034" s="161">
        <f t="shared" si="16"/>
        <v>40724</v>
      </c>
      <c r="I1034" s="9" t="s">
        <v>3569</v>
      </c>
      <c r="J1034" s="9"/>
      <c r="K1034" s="9"/>
      <c r="L1034" s="11" t="s">
        <v>0</v>
      </c>
      <c r="M1034" s="252">
        <v>15</v>
      </c>
      <c r="N1034" s="21">
        <v>10</v>
      </c>
      <c r="O1034" s="21">
        <v>5</v>
      </c>
      <c r="Q1034" s="11" t="s">
        <v>4167</v>
      </c>
      <c r="R1034" s="11"/>
      <c r="T1034" s="21">
        <f>IF(Q1034='Menu tendina'!A$5,0,IF(Q1034='Menu tendina'!A$4,'5. Telecom euro'!O1034/2,IF(Q1034='Menu tendina'!A$3,'5. Telecom euro'!O1034,IF(Q1034='Menu tendina'!A$2,'5. Telecom euro'!N1034,0))))</f>
        <v>10</v>
      </c>
    </row>
    <row r="1035" spans="1:20" x14ac:dyDescent="0.25">
      <c r="A1035" s="9" t="s">
        <v>7621</v>
      </c>
      <c r="B1035" s="9" t="s">
        <v>4984</v>
      </c>
      <c r="C1035" s="11">
        <v>2528</v>
      </c>
      <c r="D1035" s="11" t="s">
        <v>6048</v>
      </c>
      <c r="E1035" s="11">
        <v>2168</v>
      </c>
      <c r="F1035" s="25">
        <v>5</v>
      </c>
      <c r="G1035" s="14" t="s">
        <v>3568</v>
      </c>
      <c r="H1035" s="161">
        <f t="shared" si="16"/>
        <v>40724</v>
      </c>
      <c r="I1035" s="9" t="s">
        <v>3571</v>
      </c>
      <c r="J1035" s="9"/>
      <c r="K1035" s="9"/>
      <c r="L1035" s="11" t="s">
        <v>0</v>
      </c>
      <c r="M1035" s="252">
        <v>160</v>
      </c>
      <c r="N1035" s="21">
        <v>5</v>
      </c>
      <c r="O1035" s="21">
        <v>0.6</v>
      </c>
      <c r="Q1035" s="11" t="s">
        <v>4167</v>
      </c>
      <c r="R1035" s="11"/>
      <c r="T1035" s="21">
        <f>IF(Q1035='Menu tendina'!A$5,0,IF(Q1035='Menu tendina'!A$4,'5. Telecom euro'!O1035/2,IF(Q1035='Menu tendina'!A$3,'5. Telecom euro'!O1035,IF(Q1035='Menu tendina'!A$2,'5. Telecom euro'!N1035,0))))</f>
        <v>5</v>
      </c>
    </row>
    <row r="1036" spans="1:20" x14ac:dyDescent="0.25">
      <c r="A1036" s="9" t="s">
        <v>7621</v>
      </c>
      <c r="B1036" s="9" t="s">
        <v>4984</v>
      </c>
      <c r="C1036" s="11">
        <v>2529</v>
      </c>
      <c r="D1036" s="11" t="s">
        <v>5988</v>
      </c>
      <c r="E1036" s="11">
        <v>1949</v>
      </c>
      <c r="F1036" s="25">
        <v>3</v>
      </c>
      <c r="G1036" s="14" t="s">
        <v>3503</v>
      </c>
      <c r="H1036" s="161">
        <f t="shared" si="16"/>
        <v>40543</v>
      </c>
      <c r="I1036" s="9" t="s">
        <v>3572</v>
      </c>
      <c r="J1036" s="9"/>
      <c r="K1036" s="9"/>
      <c r="L1036" s="11" t="s">
        <v>0</v>
      </c>
      <c r="M1036" s="252">
        <v>30</v>
      </c>
      <c r="N1036" s="21">
        <v>7</v>
      </c>
      <c r="O1036" s="21">
        <v>4.5</v>
      </c>
      <c r="Q1036" s="11" t="s">
        <v>4167</v>
      </c>
      <c r="R1036" s="11"/>
      <c r="T1036" s="21">
        <f>IF(Q1036='Menu tendina'!A$5,0,IF(Q1036='Menu tendina'!A$4,'5. Telecom euro'!O1036/2,IF(Q1036='Menu tendina'!A$3,'5. Telecom euro'!O1036,IF(Q1036='Menu tendina'!A$2,'5. Telecom euro'!N1036,0))))</f>
        <v>7</v>
      </c>
    </row>
    <row r="1037" spans="1:20" x14ac:dyDescent="0.25">
      <c r="A1037" s="9" t="s">
        <v>7621</v>
      </c>
      <c r="B1037" s="9" t="s">
        <v>4984</v>
      </c>
      <c r="C1037" s="11">
        <v>2530</v>
      </c>
      <c r="D1037" s="11" t="s">
        <v>5987</v>
      </c>
      <c r="E1037" s="11">
        <v>1950</v>
      </c>
      <c r="F1037" s="25">
        <v>3</v>
      </c>
      <c r="G1037" s="14" t="s">
        <v>3503</v>
      </c>
      <c r="H1037" s="161">
        <f t="shared" si="16"/>
        <v>40543</v>
      </c>
      <c r="I1037" s="9" t="s">
        <v>3574</v>
      </c>
      <c r="J1037" s="9"/>
      <c r="K1037" s="9"/>
      <c r="L1037" s="11" t="s">
        <v>0</v>
      </c>
      <c r="M1037" s="252">
        <v>30</v>
      </c>
      <c r="N1037" s="21">
        <v>7</v>
      </c>
      <c r="O1037" s="21">
        <v>4.5</v>
      </c>
      <c r="Q1037" s="11" t="s">
        <v>4167</v>
      </c>
      <c r="R1037" s="11"/>
      <c r="T1037" s="21">
        <f>IF(Q1037='Menu tendina'!A$5,0,IF(Q1037='Menu tendina'!A$4,'5. Telecom euro'!O1037/2,IF(Q1037='Menu tendina'!A$3,'5. Telecom euro'!O1037,IF(Q1037='Menu tendina'!A$2,'5. Telecom euro'!N1037,0))))</f>
        <v>7</v>
      </c>
    </row>
    <row r="1038" spans="1:20" x14ac:dyDescent="0.25">
      <c r="A1038" s="9" t="s">
        <v>7621</v>
      </c>
      <c r="B1038" s="9" t="s">
        <v>4984</v>
      </c>
      <c r="C1038" s="11">
        <v>2531</v>
      </c>
      <c r="D1038" s="11" t="s">
        <v>5989</v>
      </c>
      <c r="E1038" s="11">
        <v>1951</v>
      </c>
      <c r="F1038" s="25">
        <v>5</v>
      </c>
      <c r="G1038" s="14" t="s">
        <v>3503</v>
      </c>
      <c r="H1038" s="161">
        <f t="shared" si="16"/>
        <v>40543</v>
      </c>
      <c r="I1038" s="9" t="s">
        <v>3575</v>
      </c>
      <c r="J1038" s="9"/>
      <c r="K1038" s="9"/>
      <c r="L1038" s="11" t="s">
        <v>0</v>
      </c>
      <c r="M1038" s="252">
        <v>30</v>
      </c>
      <c r="N1038" s="21">
        <v>7</v>
      </c>
      <c r="O1038" s="21">
        <v>4.5</v>
      </c>
      <c r="Q1038" s="11" t="s">
        <v>4167</v>
      </c>
      <c r="R1038" s="11"/>
      <c r="T1038" s="21">
        <f>IF(Q1038='Menu tendina'!A$5,0,IF(Q1038='Menu tendina'!A$4,'5. Telecom euro'!O1038/2,IF(Q1038='Menu tendina'!A$3,'5. Telecom euro'!O1038,IF(Q1038='Menu tendina'!A$2,'5. Telecom euro'!N1038,0))))</f>
        <v>7</v>
      </c>
    </row>
    <row r="1039" spans="1:20" x14ac:dyDescent="0.25">
      <c r="A1039" s="9" t="s">
        <v>7621</v>
      </c>
      <c r="B1039" s="9" t="s">
        <v>4984</v>
      </c>
      <c r="C1039" s="11">
        <v>2532</v>
      </c>
      <c r="D1039" s="11" t="s">
        <v>5990</v>
      </c>
      <c r="E1039" s="11">
        <v>1952</v>
      </c>
      <c r="F1039" s="25">
        <v>5</v>
      </c>
      <c r="G1039" s="14" t="s">
        <v>3503</v>
      </c>
      <c r="H1039" s="161">
        <f t="shared" si="16"/>
        <v>40543</v>
      </c>
      <c r="I1039" s="9" t="s">
        <v>3576</v>
      </c>
      <c r="J1039" s="9"/>
      <c r="K1039" s="9"/>
      <c r="L1039" s="11" t="s">
        <v>0</v>
      </c>
      <c r="M1039" s="252">
        <v>30</v>
      </c>
      <c r="N1039" s="21">
        <v>7</v>
      </c>
      <c r="O1039" s="21">
        <v>4.5</v>
      </c>
      <c r="Q1039" s="11" t="s">
        <v>4167</v>
      </c>
      <c r="R1039" s="11"/>
      <c r="T1039" s="21">
        <f>IF(Q1039='Menu tendina'!A$5,0,IF(Q1039='Menu tendina'!A$4,'5. Telecom euro'!O1039/2,IF(Q1039='Menu tendina'!A$3,'5. Telecom euro'!O1039,IF(Q1039='Menu tendina'!A$2,'5. Telecom euro'!N1039,0))))</f>
        <v>7</v>
      </c>
    </row>
    <row r="1040" spans="1:20" x14ac:dyDescent="0.25">
      <c r="A1040" s="9" t="s">
        <v>7621</v>
      </c>
      <c r="B1040" s="9" t="s">
        <v>4984</v>
      </c>
      <c r="C1040" s="11">
        <v>2533</v>
      </c>
      <c r="D1040" s="11" t="s">
        <v>6007</v>
      </c>
      <c r="E1040" s="11">
        <v>2094</v>
      </c>
      <c r="F1040" s="25">
        <v>5</v>
      </c>
      <c r="G1040" s="14" t="s">
        <v>3468</v>
      </c>
      <c r="H1040" s="161">
        <f t="shared" si="16"/>
        <v>40359</v>
      </c>
      <c r="I1040" s="9" t="s">
        <v>3577</v>
      </c>
      <c r="J1040" s="9"/>
      <c r="K1040" s="9"/>
      <c r="L1040" s="11" t="s">
        <v>0</v>
      </c>
      <c r="M1040" s="252">
        <v>15</v>
      </c>
      <c r="N1040" s="21">
        <v>40</v>
      </c>
      <c r="O1040" s="21">
        <v>20</v>
      </c>
      <c r="Q1040" s="11" t="s">
        <v>4167</v>
      </c>
      <c r="R1040" s="11"/>
      <c r="T1040" s="21">
        <f>IF(Q1040='Menu tendina'!A$5,0,IF(Q1040='Menu tendina'!A$4,'5. Telecom euro'!O1040/2,IF(Q1040='Menu tendina'!A$3,'5. Telecom euro'!O1040,IF(Q1040='Menu tendina'!A$2,'5. Telecom euro'!N1040,0))))</f>
        <v>40</v>
      </c>
    </row>
    <row r="1041" spans="1:20" x14ac:dyDescent="0.25">
      <c r="A1041" s="9" t="s">
        <v>7621</v>
      </c>
      <c r="B1041" s="9" t="s">
        <v>4984</v>
      </c>
      <c r="C1041" s="11">
        <v>2534</v>
      </c>
      <c r="D1041" s="11" t="s">
        <v>6021</v>
      </c>
      <c r="E1041" s="11">
        <v>2095</v>
      </c>
      <c r="F1041" s="25">
        <v>5</v>
      </c>
      <c r="G1041" s="14" t="s">
        <v>3468</v>
      </c>
      <c r="H1041" s="161">
        <f t="shared" si="16"/>
        <v>40359</v>
      </c>
      <c r="I1041" s="9" t="s">
        <v>3578</v>
      </c>
      <c r="J1041" s="9"/>
      <c r="K1041" s="9"/>
      <c r="L1041" s="11" t="s">
        <v>0</v>
      </c>
      <c r="M1041" s="252">
        <v>15</v>
      </c>
      <c r="N1041" s="21">
        <v>4.5</v>
      </c>
      <c r="O1041" s="21">
        <v>2.7</v>
      </c>
      <c r="Q1041" s="11" t="s">
        <v>4167</v>
      </c>
      <c r="R1041" s="11"/>
      <c r="T1041" s="21">
        <f>IF(Q1041='Menu tendina'!A$5,0,IF(Q1041='Menu tendina'!A$4,'5. Telecom euro'!O1041/2,IF(Q1041='Menu tendina'!A$3,'5. Telecom euro'!O1041,IF(Q1041='Menu tendina'!A$2,'5. Telecom euro'!N1041,0))))</f>
        <v>4.5</v>
      </c>
    </row>
    <row r="1042" spans="1:20" x14ac:dyDescent="0.25">
      <c r="A1042" s="9" t="s">
        <v>7621</v>
      </c>
      <c r="B1042" s="9" t="s">
        <v>4984</v>
      </c>
      <c r="C1042" s="11">
        <v>2535</v>
      </c>
      <c r="D1042" s="11" t="s">
        <v>6008</v>
      </c>
      <c r="E1042" s="11">
        <v>2131</v>
      </c>
      <c r="F1042" s="25">
        <v>3</v>
      </c>
      <c r="G1042" s="14" t="s">
        <v>3568</v>
      </c>
      <c r="H1042" s="161">
        <f t="shared" si="16"/>
        <v>40724</v>
      </c>
      <c r="I1042" s="9" t="s">
        <v>3579</v>
      </c>
      <c r="J1042" s="9"/>
      <c r="K1042" s="9"/>
      <c r="L1042" s="11" t="s">
        <v>0</v>
      </c>
      <c r="M1042" s="252">
        <v>15</v>
      </c>
      <c r="N1042" s="21">
        <v>5</v>
      </c>
      <c r="O1042" s="21">
        <v>3</v>
      </c>
      <c r="Q1042" s="11" t="s">
        <v>4167</v>
      </c>
      <c r="R1042" s="11"/>
      <c r="T1042" s="21">
        <f>IF(Q1042='Menu tendina'!A$5,0,IF(Q1042='Menu tendina'!A$4,'5. Telecom euro'!O1042/2,IF(Q1042='Menu tendina'!A$3,'5. Telecom euro'!O1042,IF(Q1042='Menu tendina'!A$2,'5. Telecom euro'!N1042,0))))</f>
        <v>5</v>
      </c>
    </row>
    <row r="1043" spans="1:20" x14ac:dyDescent="0.25">
      <c r="A1043" s="9" t="s">
        <v>7621</v>
      </c>
      <c r="B1043" s="9" t="s">
        <v>4984</v>
      </c>
      <c r="C1043" s="11">
        <v>2536</v>
      </c>
      <c r="D1043" s="11" t="s">
        <v>6009</v>
      </c>
      <c r="E1043" s="11">
        <v>2132</v>
      </c>
      <c r="F1043" s="25">
        <v>5</v>
      </c>
      <c r="G1043" s="14" t="s">
        <v>3503</v>
      </c>
      <c r="H1043" s="161">
        <f t="shared" si="16"/>
        <v>40543</v>
      </c>
      <c r="I1043" s="9" t="s">
        <v>3581</v>
      </c>
      <c r="J1043" s="9"/>
      <c r="K1043" s="9"/>
      <c r="L1043" s="11" t="s">
        <v>0</v>
      </c>
      <c r="M1043" s="252">
        <v>20</v>
      </c>
      <c r="N1043" s="21">
        <v>5.5</v>
      </c>
      <c r="O1043" s="21">
        <v>3</v>
      </c>
      <c r="Q1043" s="11" t="s">
        <v>4167</v>
      </c>
      <c r="R1043" s="11"/>
      <c r="T1043" s="21">
        <f>IF(Q1043='Menu tendina'!A$5,0,IF(Q1043='Menu tendina'!A$4,'5. Telecom euro'!O1043/2,IF(Q1043='Menu tendina'!A$3,'5. Telecom euro'!O1043,IF(Q1043='Menu tendina'!A$2,'5. Telecom euro'!N1043,0))))</f>
        <v>5.5</v>
      </c>
    </row>
    <row r="1044" spans="1:20" x14ac:dyDescent="0.25">
      <c r="A1044" s="9" t="s">
        <v>7621</v>
      </c>
      <c r="B1044" s="9" t="s">
        <v>4984</v>
      </c>
      <c r="C1044" s="11">
        <v>2537</v>
      </c>
      <c r="D1044" s="11" t="s">
        <v>6020</v>
      </c>
      <c r="E1044" s="11">
        <v>2133</v>
      </c>
      <c r="F1044" s="25">
        <v>5</v>
      </c>
      <c r="G1044" s="14" t="s">
        <v>3503</v>
      </c>
      <c r="H1044" s="161">
        <f t="shared" si="16"/>
        <v>40543</v>
      </c>
      <c r="I1044" s="9" t="s">
        <v>3582</v>
      </c>
      <c r="J1044" s="9"/>
      <c r="K1044" s="9"/>
      <c r="L1044" s="11" t="s">
        <v>0</v>
      </c>
      <c r="M1044" s="252">
        <v>15</v>
      </c>
      <c r="N1044" s="21">
        <v>4.5</v>
      </c>
      <c r="O1044" s="21">
        <v>2.8</v>
      </c>
      <c r="Q1044" s="11" t="s">
        <v>4167</v>
      </c>
      <c r="R1044" s="11"/>
      <c r="T1044" s="21">
        <f>IF(Q1044='Menu tendina'!A$5,0,IF(Q1044='Menu tendina'!A$4,'5. Telecom euro'!O1044/2,IF(Q1044='Menu tendina'!A$3,'5. Telecom euro'!O1044,IF(Q1044='Menu tendina'!A$2,'5. Telecom euro'!N1044,0))))</f>
        <v>4.5</v>
      </c>
    </row>
    <row r="1045" spans="1:20" x14ac:dyDescent="0.25">
      <c r="A1045" s="9" t="s">
        <v>7621</v>
      </c>
      <c r="B1045" s="9" t="s">
        <v>4984</v>
      </c>
      <c r="C1045" s="11">
        <v>2538</v>
      </c>
      <c r="D1045" s="11" t="s">
        <v>6023</v>
      </c>
      <c r="E1045" s="11">
        <v>2096</v>
      </c>
      <c r="F1045" s="25">
        <v>3</v>
      </c>
      <c r="G1045" s="14" t="s">
        <v>3468</v>
      </c>
      <c r="H1045" s="161">
        <f t="shared" si="16"/>
        <v>40359</v>
      </c>
      <c r="I1045" s="9" t="s">
        <v>3583</v>
      </c>
      <c r="J1045" s="9"/>
      <c r="K1045" s="9"/>
      <c r="L1045" s="11" t="s">
        <v>0</v>
      </c>
      <c r="M1045" s="252">
        <v>15</v>
      </c>
      <c r="N1045" s="21">
        <v>5</v>
      </c>
      <c r="O1045" s="21">
        <v>3</v>
      </c>
      <c r="Q1045" s="11" t="s">
        <v>4167</v>
      </c>
      <c r="R1045" s="11"/>
      <c r="T1045" s="21">
        <f>IF(Q1045='Menu tendina'!A$5,0,IF(Q1045='Menu tendina'!A$4,'5. Telecom euro'!O1045/2,IF(Q1045='Menu tendina'!A$3,'5. Telecom euro'!O1045,IF(Q1045='Menu tendina'!A$2,'5. Telecom euro'!N1045,0))))</f>
        <v>5</v>
      </c>
    </row>
    <row r="1046" spans="1:20" x14ac:dyDescent="0.25">
      <c r="A1046" s="9" t="s">
        <v>7621</v>
      </c>
      <c r="B1046" s="9" t="s">
        <v>4984</v>
      </c>
      <c r="C1046" s="11">
        <v>2539</v>
      </c>
      <c r="D1046" s="11" t="s">
        <v>5961</v>
      </c>
      <c r="E1046" s="11">
        <v>1535</v>
      </c>
      <c r="F1046" s="25">
        <v>5</v>
      </c>
      <c r="G1046" s="14" t="s">
        <v>3468</v>
      </c>
      <c r="H1046" s="161">
        <f t="shared" si="16"/>
        <v>40359</v>
      </c>
      <c r="I1046" s="9" t="s">
        <v>3585</v>
      </c>
      <c r="J1046" s="9"/>
      <c r="K1046" s="9"/>
      <c r="L1046" s="11" t="s">
        <v>0</v>
      </c>
      <c r="M1046" s="252">
        <v>30</v>
      </c>
      <c r="N1046" s="21">
        <v>5</v>
      </c>
      <c r="O1046" s="21">
        <v>2.5</v>
      </c>
      <c r="Q1046" s="11" t="s">
        <v>4167</v>
      </c>
      <c r="R1046" s="11"/>
      <c r="T1046" s="21">
        <f>IF(Q1046='Menu tendina'!A$5,0,IF(Q1046='Menu tendina'!A$4,'5. Telecom euro'!O1046/2,IF(Q1046='Menu tendina'!A$3,'5. Telecom euro'!O1046,IF(Q1046='Menu tendina'!A$2,'5. Telecom euro'!N1046,0))))</f>
        <v>5</v>
      </c>
    </row>
    <row r="1047" spans="1:20" x14ac:dyDescent="0.25">
      <c r="A1047" s="9" t="s">
        <v>7621</v>
      </c>
      <c r="B1047" s="9" t="s">
        <v>4984</v>
      </c>
      <c r="C1047" s="11">
        <v>2540</v>
      </c>
      <c r="D1047" s="11" t="s">
        <v>5962</v>
      </c>
      <c r="E1047" s="11">
        <v>1536</v>
      </c>
      <c r="F1047" s="25">
        <v>3</v>
      </c>
      <c r="G1047" s="14" t="s">
        <v>3468</v>
      </c>
      <c r="H1047" s="161">
        <f t="shared" si="16"/>
        <v>40359</v>
      </c>
      <c r="I1047" s="9" t="s">
        <v>3586</v>
      </c>
      <c r="J1047" s="9"/>
      <c r="K1047" s="9"/>
      <c r="L1047" s="11" t="s">
        <v>0</v>
      </c>
      <c r="M1047" s="252">
        <v>30</v>
      </c>
      <c r="N1047" s="21">
        <v>5</v>
      </c>
      <c r="O1047" s="21">
        <v>2.5</v>
      </c>
      <c r="Q1047" s="11" t="s">
        <v>4167</v>
      </c>
      <c r="R1047" s="11"/>
      <c r="T1047" s="21">
        <f>IF(Q1047='Menu tendina'!A$5,0,IF(Q1047='Menu tendina'!A$4,'5. Telecom euro'!O1047/2,IF(Q1047='Menu tendina'!A$3,'5. Telecom euro'!O1047,IF(Q1047='Menu tendina'!A$2,'5. Telecom euro'!N1047,0))))</f>
        <v>5</v>
      </c>
    </row>
    <row r="1048" spans="1:20" x14ac:dyDescent="0.25">
      <c r="A1048" s="9" t="s">
        <v>7621</v>
      </c>
      <c r="B1048" s="9" t="s">
        <v>4984</v>
      </c>
      <c r="C1048" s="11">
        <v>2541</v>
      </c>
      <c r="D1048" s="11" t="s">
        <v>5963</v>
      </c>
      <c r="E1048" s="11">
        <v>1537</v>
      </c>
      <c r="F1048" s="25">
        <v>5</v>
      </c>
      <c r="G1048" s="14" t="s">
        <v>3468</v>
      </c>
      <c r="H1048" s="161">
        <f t="shared" si="16"/>
        <v>40359</v>
      </c>
      <c r="I1048" s="9" t="s">
        <v>3587</v>
      </c>
      <c r="J1048" s="9"/>
      <c r="K1048" s="9"/>
      <c r="L1048" s="11" t="s">
        <v>0</v>
      </c>
      <c r="M1048" s="252">
        <v>30</v>
      </c>
      <c r="N1048" s="21">
        <v>5</v>
      </c>
      <c r="O1048" s="21">
        <v>2.5</v>
      </c>
      <c r="Q1048" s="11" t="s">
        <v>4167</v>
      </c>
      <c r="R1048" s="11"/>
      <c r="T1048" s="21">
        <f>IF(Q1048='Menu tendina'!A$5,0,IF(Q1048='Menu tendina'!A$4,'5. Telecom euro'!O1048/2,IF(Q1048='Menu tendina'!A$3,'5. Telecom euro'!O1048,IF(Q1048='Menu tendina'!A$2,'5. Telecom euro'!N1048,0))))</f>
        <v>5</v>
      </c>
    </row>
    <row r="1049" spans="1:20" x14ac:dyDescent="0.25">
      <c r="A1049" s="9" t="s">
        <v>7621</v>
      </c>
      <c r="B1049" s="9" t="s">
        <v>4984</v>
      </c>
      <c r="C1049" s="11">
        <v>2542</v>
      </c>
      <c r="D1049" s="11" t="s">
        <v>6016</v>
      </c>
      <c r="E1049" s="11">
        <v>1813</v>
      </c>
      <c r="F1049" s="25">
        <v>5</v>
      </c>
      <c r="G1049" s="14" t="s">
        <v>3503</v>
      </c>
      <c r="H1049" s="161">
        <f t="shared" si="16"/>
        <v>40543</v>
      </c>
      <c r="I1049" s="9" t="s">
        <v>3588</v>
      </c>
      <c r="J1049" s="9"/>
      <c r="K1049" s="9"/>
      <c r="L1049" s="11" t="s">
        <v>0</v>
      </c>
      <c r="M1049" s="252">
        <v>307</v>
      </c>
      <c r="N1049" s="21">
        <v>40</v>
      </c>
      <c r="O1049" s="21">
        <v>2</v>
      </c>
      <c r="Q1049" s="11" t="s">
        <v>4167</v>
      </c>
      <c r="R1049" s="11"/>
      <c r="T1049" s="21">
        <f>IF(Q1049='Menu tendina'!A$5,0,IF(Q1049='Menu tendina'!A$4,'5. Telecom euro'!O1049/2,IF(Q1049='Menu tendina'!A$3,'5. Telecom euro'!O1049,IF(Q1049='Menu tendina'!A$2,'5. Telecom euro'!N1049,0))))</f>
        <v>40</v>
      </c>
    </row>
    <row r="1050" spans="1:20" x14ac:dyDescent="0.25">
      <c r="A1050" s="9" t="s">
        <v>7621</v>
      </c>
      <c r="B1050" s="9" t="s">
        <v>4984</v>
      </c>
      <c r="C1050" s="11">
        <v>2543</v>
      </c>
      <c r="D1050" s="11" t="s">
        <v>6018</v>
      </c>
      <c r="E1050" s="11">
        <v>1815</v>
      </c>
      <c r="F1050" s="25">
        <v>3</v>
      </c>
      <c r="G1050" s="14" t="s">
        <v>3503</v>
      </c>
      <c r="H1050" s="161">
        <f t="shared" si="16"/>
        <v>40543</v>
      </c>
      <c r="I1050" s="9" t="s">
        <v>3437</v>
      </c>
      <c r="J1050" s="9"/>
      <c r="K1050" s="9"/>
      <c r="L1050" s="11" t="s">
        <v>0</v>
      </c>
      <c r="M1050" s="252">
        <v>207</v>
      </c>
      <c r="N1050" s="21">
        <v>4.5</v>
      </c>
      <c r="O1050" s="21">
        <v>0.6</v>
      </c>
      <c r="Q1050" s="11" t="s">
        <v>4167</v>
      </c>
      <c r="R1050" s="11"/>
      <c r="T1050" s="21">
        <f>IF(Q1050='Menu tendina'!A$5,0,IF(Q1050='Menu tendina'!A$4,'5. Telecom euro'!O1050/2,IF(Q1050='Menu tendina'!A$3,'5. Telecom euro'!O1050,IF(Q1050='Menu tendina'!A$2,'5. Telecom euro'!N1050,0))))</f>
        <v>4.5</v>
      </c>
    </row>
    <row r="1051" spans="1:20" x14ac:dyDescent="0.25">
      <c r="A1051" s="9" t="s">
        <v>7621</v>
      </c>
      <c r="B1051" s="9" t="s">
        <v>4984</v>
      </c>
      <c r="C1051" s="11">
        <v>2544</v>
      </c>
      <c r="D1051" s="11" t="s">
        <v>5995</v>
      </c>
      <c r="E1051" s="11">
        <v>2139</v>
      </c>
      <c r="F1051" s="25">
        <v>3</v>
      </c>
      <c r="G1051" s="14" t="s">
        <v>3568</v>
      </c>
      <c r="H1051" s="161">
        <f t="shared" si="16"/>
        <v>40724</v>
      </c>
      <c r="I1051" s="9" t="s">
        <v>3589</v>
      </c>
      <c r="J1051" s="9"/>
      <c r="K1051" s="9"/>
      <c r="L1051" s="11" t="s">
        <v>0</v>
      </c>
      <c r="M1051" s="252">
        <v>20</v>
      </c>
      <c r="N1051" s="21">
        <v>4.5</v>
      </c>
      <c r="O1051" s="21">
        <v>3</v>
      </c>
      <c r="Q1051" s="11" t="s">
        <v>4167</v>
      </c>
      <c r="R1051" s="11"/>
      <c r="T1051" s="21">
        <f>IF(Q1051='Menu tendina'!A$5,0,IF(Q1051='Menu tendina'!A$4,'5. Telecom euro'!O1051/2,IF(Q1051='Menu tendina'!A$3,'5. Telecom euro'!O1051,IF(Q1051='Menu tendina'!A$2,'5. Telecom euro'!N1051,0))))</f>
        <v>4.5</v>
      </c>
    </row>
    <row r="1052" spans="1:20" x14ac:dyDescent="0.25">
      <c r="A1052" s="9" t="s">
        <v>7621</v>
      </c>
      <c r="B1052" s="9" t="s">
        <v>4984</v>
      </c>
      <c r="C1052" s="11">
        <v>2545</v>
      </c>
      <c r="D1052" s="11" t="s">
        <v>5996</v>
      </c>
      <c r="E1052" s="11">
        <v>2140</v>
      </c>
      <c r="F1052" s="25">
        <v>3</v>
      </c>
      <c r="G1052" s="14" t="s">
        <v>3568</v>
      </c>
      <c r="H1052" s="161">
        <f t="shared" si="16"/>
        <v>40724</v>
      </c>
      <c r="I1052" s="9" t="s">
        <v>3590</v>
      </c>
      <c r="J1052" s="9"/>
      <c r="K1052" s="9"/>
      <c r="L1052" s="11" t="s">
        <v>0</v>
      </c>
      <c r="M1052" s="252">
        <v>20</v>
      </c>
      <c r="N1052" s="21">
        <v>4.5</v>
      </c>
      <c r="O1052" s="21">
        <v>3</v>
      </c>
      <c r="Q1052" s="11" t="s">
        <v>4167</v>
      </c>
      <c r="R1052" s="11"/>
      <c r="T1052" s="21">
        <f>IF(Q1052='Menu tendina'!A$5,0,IF(Q1052='Menu tendina'!A$4,'5. Telecom euro'!O1052/2,IF(Q1052='Menu tendina'!A$3,'5. Telecom euro'!O1052,IF(Q1052='Menu tendina'!A$2,'5. Telecom euro'!N1052,0))))</f>
        <v>4.5</v>
      </c>
    </row>
    <row r="1053" spans="1:20" x14ac:dyDescent="0.25">
      <c r="A1053" s="9" t="s">
        <v>7621</v>
      </c>
      <c r="B1053" s="9" t="s">
        <v>4984</v>
      </c>
      <c r="C1053" s="11">
        <v>2546</v>
      </c>
      <c r="D1053" s="11" t="s">
        <v>5997</v>
      </c>
      <c r="E1053" s="11">
        <v>2141</v>
      </c>
      <c r="F1053" s="25">
        <v>3</v>
      </c>
      <c r="G1053" s="14" t="s">
        <v>3568</v>
      </c>
      <c r="H1053" s="161">
        <f t="shared" si="16"/>
        <v>40724</v>
      </c>
      <c r="I1053" s="9" t="s">
        <v>3591</v>
      </c>
      <c r="J1053" s="9"/>
      <c r="K1053" s="9"/>
      <c r="L1053" s="11" t="s">
        <v>0</v>
      </c>
      <c r="M1053" s="252">
        <v>20</v>
      </c>
      <c r="N1053" s="21">
        <v>4.5</v>
      </c>
      <c r="O1053" s="21">
        <v>3</v>
      </c>
      <c r="Q1053" s="11" t="s">
        <v>4167</v>
      </c>
      <c r="R1053" s="11"/>
      <c r="T1053" s="21">
        <f>IF(Q1053='Menu tendina'!A$5,0,IF(Q1053='Menu tendina'!A$4,'5. Telecom euro'!O1053/2,IF(Q1053='Menu tendina'!A$3,'5. Telecom euro'!O1053,IF(Q1053='Menu tendina'!A$2,'5. Telecom euro'!N1053,0))))</f>
        <v>4.5</v>
      </c>
    </row>
    <row r="1054" spans="1:20" x14ac:dyDescent="0.25">
      <c r="A1054" s="9" t="s">
        <v>7621</v>
      </c>
      <c r="B1054" s="9" t="s">
        <v>4984</v>
      </c>
      <c r="C1054" s="11">
        <v>2547</v>
      </c>
      <c r="D1054" s="11" t="s">
        <v>5998</v>
      </c>
      <c r="E1054" s="11">
        <v>2142</v>
      </c>
      <c r="F1054" s="25">
        <v>3</v>
      </c>
      <c r="G1054" s="14" t="s">
        <v>3568</v>
      </c>
      <c r="H1054" s="161">
        <f t="shared" si="16"/>
        <v>40724</v>
      </c>
      <c r="I1054" s="9" t="s">
        <v>3592</v>
      </c>
      <c r="J1054" s="9"/>
      <c r="K1054" s="9"/>
      <c r="L1054" s="11" t="s">
        <v>0</v>
      </c>
      <c r="M1054" s="252">
        <v>20</v>
      </c>
      <c r="N1054" s="21">
        <v>4.5</v>
      </c>
      <c r="O1054" s="21">
        <v>3</v>
      </c>
      <c r="Q1054" s="11" t="s">
        <v>4167</v>
      </c>
      <c r="R1054" s="11"/>
      <c r="T1054" s="21">
        <f>IF(Q1054='Menu tendina'!A$5,0,IF(Q1054='Menu tendina'!A$4,'5. Telecom euro'!O1054/2,IF(Q1054='Menu tendina'!A$3,'5. Telecom euro'!O1054,IF(Q1054='Menu tendina'!A$2,'5. Telecom euro'!N1054,0))))</f>
        <v>4.5</v>
      </c>
    </row>
    <row r="1055" spans="1:20" x14ac:dyDescent="0.25">
      <c r="A1055" s="9" t="s">
        <v>7621</v>
      </c>
      <c r="B1055" s="9" t="s">
        <v>4984</v>
      </c>
      <c r="C1055" s="11">
        <v>2548</v>
      </c>
      <c r="D1055" s="11" t="s">
        <v>5999</v>
      </c>
      <c r="E1055" s="11">
        <v>2143</v>
      </c>
      <c r="F1055" s="25">
        <v>3</v>
      </c>
      <c r="G1055" s="14" t="s">
        <v>3568</v>
      </c>
      <c r="H1055" s="161">
        <f t="shared" si="16"/>
        <v>40724</v>
      </c>
      <c r="I1055" s="9" t="s">
        <v>3593</v>
      </c>
      <c r="J1055" s="9"/>
      <c r="K1055" s="9"/>
      <c r="L1055" s="11" t="s">
        <v>0</v>
      </c>
      <c r="M1055" s="252">
        <v>20</v>
      </c>
      <c r="N1055" s="21">
        <v>4.5</v>
      </c>
      <c r="O1055" s="21">
        <v>3</v>
      </c>
      <c r="Q1055" s="11" t="s">
        <v>4167</v>
      </c>
      <c r="R1055" s="11"/>
      <c r="T1055" s="21">
        <f>IF(Q1055='Menu tendina'!A$5,0,IF(Q1055='Menu tendina'!A$4,'5. Telecom euro'!O1055/2,IF(Q1055='Menu tendina'!A$3,'5. Telecom euro'!O1055,IF(Q1055='Menu tendina'!A$2,'5. Telecom euro'!N1055,0))))</f>
        <v>4.5</v>
      </c>
    </row>
    <row r="1056" spans="1:20" x14ac:dyDescent="0.25">
      <c r="A1056" s="9" t="s">
        <v>7621</v>
      </c>
      <c r="B1056" s="9" t="s">
        <v>4984</v>
      </c>
      <c r="C1056" s="11">
        <v>2549</v>
      </c>
      <c r="D1056" s="11" t="s">
        <v>6000</v>
      </c>
      <c r="E1056" s="11">
        <v>2144</v>
      </c>
      <c r="F1056" s="25">
        <v>3</v>
      </c>
      <c r="G1056" s="14" t="s">
        <v>3568</v>
      </c>
      <c r="H1056" s="161">
        <f t="shared" si="16"/>
        <v>40724</v>
      </c>
      <c r="I1056" s="9" t="s">
        <v>3594</v>
      </c>
      <c r="J1056" s="9"/>
      <c r="K1056" s="9"/>
      <c r="L1056" s="11" t="s">
        <v>0</v>
      </c>
      <c r="M1056" s="252">
        <v>20</v>
      </c>
      <c r="N1056" s="21">
        <v>4.5</v>
      </c>
      <c r="O1056" s="21">
        <v>3</v>
      </c>
      <c r="Q1056" s="11" t="s">
        <v>4167</v>
      </c>
      <c r="R1056" s="11"/>
      <c r="T1056" s="21">
        <f>IF(Q1056='Menu tendina'!A$5,0,IF(Q1056='Menu tendina'!A$4,'5. Telecom euro'!O1056/2,IF(Q1056='Menu tendina'!A$3,'5. Telecom euro'!O1056,IF(Q1056='Menu tendina'!A$2,'5. Telecom euro'!N1056,0))))</f>
        <v>4.5</v>
      </c>
    </row>
    <row r="1057" spans="1:20" x14ac:dyDescent="0.25">
      <c r="A1057" s="9" t="s">
        <v>7621</v>
      </c>
      <c r="B1057" s="9" t="s">
        <v>4984</v>
      </c>
      <c r="C1057" s="11">
        <v>2550</v>
      </c>
      <c r="D1057" s="11" t="s">
        <v>6001</v>
      </c>
      <c r="E1057" s="11">
        <v>2145</v>
      </c>
      <c r="F1057" s="25">
        <v>3</v>
      </c>
      <c r="G1057" s="14" t="s">
        <v>3568</v>
      </c>
      <c r="H1057" s="161">
        <f t="shared" si="16"/>
        <v>40724</v>
      </c>
      <c r="I1057" s="9" t="s">
        <v>3595</v>
      </c>
      <c r="J1057" s="9"/>
      <c r="K1057" s="9"/>
      <c r="L1057" s="11" t="s">
        <v>0</v>
      </c>
      <c r="M1057" s="252">
        <v>20</v>
      </c>
      <c r="N1057" s="21">
        <v>4.5</v>
      </c>
      <c r="O1057" s="21">
        <v>3</v>
      </c>
      <c r="Q1057" s="11" t="s">
        <v>4167</v>
      </c>
      <c r="R1057" s="11"/>
      <c r="T1057" s="21">
        <f>IF(Q1057='Menu tendina'!A$5,0,IF(Q1057='Menu tendina'!A$4,'5. Telecom euro'!O1057/2,IF(Q1057='Menu tendina'!A$3,'5. Telecom euro'!O1057,IF(Q1057='Menu tendina'!A$2,'5. Telecom euro'!N1057,0))))</f>
        <v>4.5</v>
      </c>
    </row>
    <row r="1058" spans="1:20" x14ac:dyDescent="0.25">
      <c r="A1058" s="9" t="s">
        <v>7621</v>
      </c>
      <c r="B1058" s="9" t="s">
        <v>4984</v>
      </c>
      <c r="C1058" s="11">
        <v>2551</v>
      </c>
      <c r="D1058" s="11" t="s">
        <v>6002</v>
      </c>
      <c r="E1058" s="11">
        <v>2146</v>
      </c>
      <c r="F1058" s="25">
        <v>3</v>
      </c>
      <c r="G1058" s="14" t="s">
        <v>3568</v>
      </c>
      <c r="H1058" s="161">
        <f t="shared" si="16"/>
        <v>40724</v>
      </c>
      <c r="I1058" s="9" t="s">
        <v>3596</v>
      </c>
      <c r="J1058" s="9"/>
      <c r="K1058" s="9"/>
      <c r="L1058" s="11" t="s">
        <v>0</v>
      </c>
      <c r="M1058" s="252">
        <v>20</v>
      </c>
      <c r="N1058" s="21">
        <v>4.5</v>
      </c>
      <c r="O1058" s="21">
        <v>3</v>
      </c>
      <c r="Q1058" s="11" t="s">
        <v>4167</v>
      </c>
      <c r="R1058" s="11"/>
      <c r="T1058" s="21">
        <f>IF(Q1058='Menu tendina'!A$5,0,IF(Q1058='Menu tendina'!A$4,'5. Telecom euro'!O1058/2,IF(Q1058='Menu tendina'!A$3,'5. Telecom euro'!O1058,IF(Q1058='Menu tendina'!A$2,'5. Telecom euro'!N1058,0))))</f>
        <v>4.5</v>
      </c>
    </row>
    <row r="1059" spans="1:20" x14ac:dyDescent="0.25">
      <c r="A1059" s="9" t="s">
        <v>7621</v>
      </c>
      <c r="B1059" s="9" t="s">
        <v>4984</v>
      </c>
      <c r="C1059" s="11">
        <v>2552</v>
      </c>
      <c r="D1059" s="11" t="s">
        <v>6003</v>
      </c>
      <c r="E1059" s="11">
        <v>2147</v>
      </c>
      <c r="F1059" s="25">
        <v>3</v>
      </c>
      <c r="G1059" s="14" t="s">
        <v>3568</v>
      </c>
      <c r="H1059" s="161">
        <f t="shared" si="16"/>
        <v>40724</v>
      </c>
      <c r="I1059" s="9" t="s">
        <v>3597</v>
      </c>
      <c r="J1059" s="9"/>
      <c r="K1059" s="9"/>
      <c r="L1059" s="11" t="s">
        <v>0</v>
      </c>
      <c r="M1059" s="252">
        <v>20</v>
      </c>
      <c r="N1059" s="21">
        <v>4.5</v>
      </c>
      <c r="O1059" s="21">
        <v>3</v>
      </c>
      <c r="Q1059" s="11" t="s">
        <v>4167</v>
      </c>
      <c r="R1059" s="11"/>
      <c r="T1059" s="21">
        <f>IF(Q1059='Menu tendina'!A$5,0,IF(Q1059='Menu tendina'!A$4,'5. Telecom euro'!O1059/2,IF(Q1059='Menu tendina'!A$3,'5. Telecom euro'!O1059,IF(Q1059='Menu tendina'!A$2,'5. Telecom euro'!N1059,0))))</f>
        <v>4.5</v>
      </c>
    </row>
    <row r="1060" spans="1:20" x14ac:dyDescent="0.25">
      <c r="A1060" s="9" t="s">
        <v>7621</v>
      </c>
      <c r="B1060" s="9" t="s">
        <v>4984</v>
      </c>
      <c r="C1060" s="11">
        <v>2553</v>
      </c>
      <c r="D1060" s="11" t="s">
        <v>6004</v>
      </c>
      <c r="E1060" s="11">
        <v>2148</v>
      </c>
      <c r="F1060" s="25">
        <v>3</v>
      </c>
      <c r="G1060" s="14" t="s">
        <v>3568</v>
      </c>
      <c r="H1060" s="161">
        <f t="shared" si="16"/>
        <v>40724</v>
      </c>
      <c r="I1060" s="9" t="s">
        <v>3598</v>
      </c>
      <c r="J1060" s="9"/>
      <c r="K1060" s="9"/>
      <c r="L1060" s="11" t="s">
        <v>0</v>
      </c>
      <c r="M1060" s="252">
        <v>20</v>
      </c>
      <c r="N1060" s="21">
        <v>4.5</v>
      </c>
      <c r="O1060" s="21">
        <v>3</v>
      </c>
      <c r="Q1060" s="11" t="s">
        <v>4167</v>
      </c>
      <c r="R1060" s="11"/>
      <c r="T1060" s="21">
        <f>IF(Q1060='Menu tendina'!A$5,0,IF(Q1060='Menu tendina'!A$4,'5. Telecom euro'!O1060/2,IF(Q1060='Menu tendina'!A$3,'5. Telecom euro'!O1060,IF(Q1060='Menu tendina'!A$2,'5. Telecom euro'!N1060,0))))</f>
        <v>4.5</v>
      </c>
    </row>
    <row r="1061" spans="1:20" x14ac:dyDescent="0.25">
      <c r="A1061" s="9" t="s">
        <v>7621</v>
      </c>
      <c r="B1061" s="9" t="s">
        <v>4984</v>
      </c>
      <c r="C1061" s="11">
        <v>2554</v>
      </c>
      <c r="D1061" s="11" t="s">
        <v>6005</v>
      </c>
      <c r="E1061" s="11">
        <v>2149</v>
      </c>
      <c r="F1061" s="25">
        <v>5</v>
      </c>
      <c r="G1061" s="14" t="s">
        <v>3568</v>
      </c>
      <c r="H1061" s="161">
        <f t="shared" si="16"/>
        <v>40724</v>
      </c>
      <c r="I1061" s="9" t="s">
        <v>3593</v>
      </c>
      <c r="J1061" s="9"/>
      <c r="K1061" s="9"/>
      <c r="L1061" s="11" t="s">
        <v>0</v>
      </c>
      <c r="M1061" s="252">
        <v>15</v>
      </c>
      <c r="N1061" s="21">
        <v>4.5</v>
      </c>
      <c r="O1061" s="21">
        <v>3</v>
      </c>
      <c r="Q1061" s="11" t="s">
        <v>4167</v>
      </c>
      <c r="R1061" s="11"/>
      <c r="T1061" s="21">
        <f>IF(Q1061='Menu tendina'!A$5,0,IF(Q1061='Menu tendina'!A$4,'5. Telecom euro'!O1061/2,IF(Q1061='Menu tendina'!A$3,'5. Telecom euro'!O1061,IF(Q1061='Menu tendina'!A$2,'5. Telecom euro'!N1061,0))))</f>
        <v>4.5</v>
      </c>
    </row>
    <row r="1062" spans="1:20" x14ac:dyDescent="0.25">
      <c r="A1062" s="9" t="s">
        <v>7621</v>
      </c>
      <c r="B1062" s="9" t="s">
        <v>4984</v>
      </c>
      <c r="C1062" s="11">
        <v>2555</v>
      </c>
      <c r="D1062" s="11" t="s">
        <v>6006</v>
      </c>
      <c r="E1062" s="11">
        <v>2150</v>
      </c>
      <c r="F1062" s="25">
        <v>5</v>
      </c>
      <c r="G1062" s="14" t="s">
        <v>3568</v>
      </c>
      <c r="H1062" s="161">
        <f t="shared" si="16"/>
        <v>40724</v>
      </c>
      <c r="I1062" s="9" t="s">
        <v>3599</v>
      </c>
      <c r="J1062" s="9"/>
      <c r="K1062" s="9"/>
      <c r="L1062" s="11" t="s">
        <v>0</v>
      </c>
      <c r="M1062" s="252">
        <v>15</v>
      </c>
      <c r="N1062" s="21">
        <v>4.5</v>
      </c>
      <c r="O1062" s="21">
        <v>3</v>
      </c>
      <c r="Q1062" s="11" t="s">
        <v>4167</v>
      </c>
      <c r="R1062" s="11"/>
      <c r="T1062" s="21">
        <f>IF(Q1062='Menu tendina'!A$5,0,IF(Q1062='Menu tendina'!A$4,'5. Telecom euro'!O1062/2,IF(Q1062='Menu tendina'!A$3,'5. Telecom euro'!O1062,IF(Q1062='Menu tendina'!A$2,'5. Telecom euro'!N1062,0))))</f>
        <v>4.5</v>
      </c>
    </row>
    <row r="1063" spans="1:20" x14ac:dyDescent="0.25">
      <c r="A1063" s="9" t="s">
        <v>7621</v>
      </c>
      <c r="B1063" s="9" t="s">
        <v>4984</v>
      </c>
      <c r="C1063" s="11">
        <v>2556</v>
      </c>
      <c r="D1063" s="11" t="s">
        <v>6014</v>
      </c>
      <c r="E1063" s="11">
        <v>2151</v>
      </c>
      <c r="F1063" s="25">
        <v>3</v>
      </c>
      <c r="G1063" s="14" t="s">
        <v>3568</v>
      </c>
      <c r="H1063" s="161">
        <f t="shared" si="16"/>
        <v>40724</v>
      </c>
      <c r="I1063" s="9" t="s">
        <v>3600</v>
      </c>
      <c r="J1063" s="9"/>
      <c r="K1063" s="9"/>
      <c r="L1063" s="11" t="s">
        <v>0</v>
      </c>
      <c r="M1063" s="252">
        <v>20</v>
      </c>
      <c r="N1063" s="21">
        <v>8</v>
      </c>
      <c r="O1063" s="21">
        <v>4</v>
      </c>
      <c r="Q1063" s="11" t="s">
        <v>4167</v>
      </c>
      <c r="R1063" s="11"/>
      <c r="T1063" s="21">
        <f>IF(Q1063='Menu tendina'!A$5,0,IF(Q1063='Menu tendina'!A$4,'5. Telecom euro'!O1063/2,IF(Q1063='Menu tendina'!A$3,'5. Telecom euro'!O1063,IF(Q1063='Menu tendina'!A$2,'5. Telecom euro'!N1063,0))))</f>
        <v>8</v>
      </c>
    </row>
    <row r="1064" spans="1:20" x14ac:dyDescent="0.25">
      <c r="A1064" s="9" t="s">
        <v>7621</v>
      </c>
      <c r="B1064" s="9" t="s">
        <v>4984</v>
      </c>
      <c r="C1064" s="11">
        <v>2557</v>
      </c>
      <c r="D1064" s="11" t="s">
        <v>6010</v>
      </c>
      <c r="E1064" s="11">
        <v>1777</v>
      </c>
      <c r="F1064" s="25">
        <v>5</v>
      </c>
      <c r="G1064" s="14" t="s">
        <v>3568</v>
      </c>
      <c r="H1064" s="161">
        <f t="shared" si="16"/>
        <v>40724</v>
      </c>
      <c r="I1064" s="9" t="s">
        <v>3601</v>
      </c>
      <c r="J1064" s="9"/>
      <c r="K1064" s="9"/>
      <c r="L1064" s="11" t="s">
        <v>0</v>
      </c>
      <c r="M1064" s="252">
        <v>20</v>
      </c>
      <c r="N1064" s="21">
        <v>7</v>
      </c>
      <c r="O1064" s="21">
        <v>4</v>
      </c>
      <c r="Q1064" s="11" t="s">
        <v>4167</v>
      </c>
      <c r="R1064" s="11"/>
      <c r="T1064" s="21">
        <f>IF(Q1064='Menu tendina'!A$5,0,IF(Q1064='Menu tendina'!A$4,'5. Telecom euro'!O1064/2,IF(Q1064='Menu tendina'!A$3,'5. Telecom euro'!O1064,IF(Q1064='Menu tendina'!A$2,'5. Telecom euro'!N1064,0))))</f>
        <v>7</v>
      </c>
    </row>
    <row r="1065" spans="1:20" x14ac:dyDescent="0.25">
      <c r="A1065" s="9" t="s">
        <v>7621</v>
      </c>
      <c r="B1065" s="9" t="s">
        <v>4984</v>
      </c>
      <c r="C1065" s="11">
        <v>2558</v>
      </c>
      <c r="D1065" s="11" t="s">
        <v>6015</v>
      </c>
      <c r="E1065" s="11">
        <v>2152</v>
      </c>
      <c r="F1065" s="25">
        <v>3</v>
      </c>
      <c r="G1065" s="14" t="s">
        <v>3568</v>
      </c>
      <c r="H1065" s="161">
        <f t="shared" si="16"/>
        <v>40724</v>
      </c>
      <c r="I1065" s="9" t="s">
        <v>3602</v>
      </c>
      <c r="J1065" s="9"/>
      <c r="K1065" s="9"/>
      <c r="L1065" s="11" t="s">
        <v>0</v>
      </c>
      <c r="M1065" s="252">
        <v>20</v>
      </c>
      <c r="N1065" s="21">
        <v>5</v>
      </c>
      <c r="O1065" s="21">
        <v>3</v>
      </c>
      <c r="Q1065" s="11" t="s">
        <v>4167</v>
      </c>
      <c r="R1065" s="11"/>
      <c r="T1065" s="21">
        <f>IF(Q1065='Menu tendina'!A$5,0,IF(Q1065='Menu tendina'!A$4,'5. Telecom euro'!O1065/2,IF(Q1065='Menu tendina'!A$3,'5. Telecom euro'!O1065,IF(Q1065='Menu tendina'!A$2,'5. Telecom euro'!N1065,0))))</f>
        <v>5</v>
      </c>
    </row>
    <row r="1066" spans="1:20" x14ac:dyDescent="0.25">
      <c r="A1066" s="9" t="s">
        <v>7621</v>
      </c>
      <c r="B1066" s="9" t="s">
        <v>4984</v>
      </c>
      <c r="C1066" s="11">
        <v>2559</v>
      </c>
      <c r="D1066" s="11" t="s">
        <v>6017</v>
      </c>
      <c r="E1066" s="11">
        <v>2153</v>
      </c>
      <c r="F1066" s="25">
        <v>5</v>
      </c>
      <c r="G1066" s="14" t="s">
        <v>3568</v>
      </c>
      <c r="H1066" s="161">
        <f t="shared" si="16"/>
        <v>40724</v>
      </c>
      <c r="I1066" s="9" t="s">
        <v>3603</v>
      </c>
      <c r="J1066" s="9"/>
      <c r="K1066" s="9"/>
      <c r="L1066" s="11" t="s">
        <v>0</v>
      </c>
      <c r="M1066" s="252">
        <v>20</v>
      </c>
      <c r="N1066" s="21">
        <v>5</v>
      </c>
      <c r="O1066" s="21">
        <v>3</v>
      </c>
      <c r="Q1066" s="11" t="s">
        <v>4167</v>
      </c>
      <c r="R1066" s="11"/>
      <c r="T1066" s="21">
        <f>IF(Q1066='Menu tendina'!A$5,0,IF(Q1066='Menu tendina'!A$4,'5. Telecom euro'!O1066/2,IF(Q1066='Menu tendina'!A$3,'5. Telecom euro'!O1066,IF(Q1066='Menu tendina'!A$2,'5. Telecom euro'!N1066,0))))</f>
        <v>5</v>
      </c>
    </row>
    <row r="1067" spans="1:20" x14ac:dyDescent="0.25">
      <c r="A1067" s="9" t="s">
        <v>7621</v>
      </c>
      <c r="B1067" s="9" t="s">
        <v>4984</v>
      </c>
      <c r="C1067" s="11">
        <v>2560</v>
      </c>
      <c r="D1067" s="11" t="s">
        <v>6030</v>
      </c>
      <c r="E1067" s="11">
        <v>2184</v>
      </c>
      <c r="F1067" s="25">
        <v>5</v>
      </c>
      <c r="G1067" s="14" t="s">
        <v>3604</v>
      </c>
      <c r="H1067" s="161">
        <f t="shared" si="16"/>
        <v>40908</v>
      </c>
      <c r="I1067" s="9" t="s">
        <v>3605</v>
      </c>
      <c r="J1067" s="9"/>
      <c r="K1067" s="9"/>
      <c r="L1067" s="11" t="s">
        <v>0</v>
      </c>
      <c r="M1067" s="252">
        <v>15</v>
      </c>
      <c r="N1067" s="21">
        <v>8</v>
      </c>
      <c r="O1067" s="21">
        <v>4</v>
      </c>
      <c r="Q1067" s="11" t="s">
        <v>4167</v>
      </c>
      <c r="R1067" s="11"/>
      <c r="T1067" s="21">
        <f>IF(Q1067='Menu tendina'!A$5,0,IF(Q1067='Menu tendina'!A$4,'5. Telecom euro'!O1067/2,IF(Q1067='Menu tendina'!A$3,'5. Telecom euro'!O1067,IF(Q1067='Menu tendina'!A$2,'5. Telecom euro'!N1067,0))))</f>
        <v>8</v>
      </c>
    </row>
    <row r="1068" spans="1:20" x14ac:dyDescent="0.25">
      <c r="A1068" s="9" t="s">
        <v>7621</v>
      </c>
      <c r="B1068" s="9" t="s">
        <v>4984</v>
      </c>
      <c r="C1068" s="11">
        <v>2561</v>
      </c>
      <c r="D1068" s="11" t="s">
        <v>6029</v>
      </c>
      <c r="E1068" s="11">
        <v>2061</v>
      </c>
      <c r="F1068" s="25">
        <v>3</v>
      </c>
      <c r="G1068" s="14" t="s">
        <v>3604</v>
      </c>
      <c r="H1068" s="161">
        <f t="shared" si="16"/>
        <v>40908</v>
      </c>
      <c r="I1068" s="9" t="s">
        <v>3607</v>
      </c>
      <c r="J1068" s="9"/>
      <c r="K1068" s="9"/>
      <c r="L1068" s="11" t="s">
        <v>0</v>
      </c>
      <c r="M1068" s="252">
        <v>30</v>
      </c>
      <c r="N1068" s="21">
        <v>6</v>
      </c>
      <c r="O1068" s="21">
        <v>3.5</v>
      </c>
      <c r="Q1068" s="11" t="s">
        <v>4167</v>
      </c>
      <c r="R1068" s="11"/>
      <c r="T1068" s="21">
        <f>IF(Q1068='Menu tendina'!A$5,0,IF(Q1068='Menu tendina'!A$4,'5. Telecom euro'!O1068/2,IF(Q1068='Menu tendina'!A$3,'5. Telecom euro'!O1068,IF(Q1068='Menu tendina'!A$2,'5. Telecom euro'!N1068,0))))</f>
        <v>6</v>
      </c>
    </row>
    <row r="1069" spans="1:20" x14ac:dyDescent="0.25">
      <c r="A1069" s="9" t="s">
        <v>7621</v>
      </c>
      <c r="B1069" s="9" t="s">
        <v>4984</v>
      </c>
      <c r="C1069" s="11">
        <v>2562</v>
      </c>
      <c r="D1069" s="11" t="s">
        <v>6024</v>
      </c>
      <c r="E1069" s="11">
        <v>1538</v>
      </c>
      <c r="F1069" s="25">
        <v>3</v>
      </c>
      <c r="G1069" s="14" t="s">
        <v>3568</v>
      </c>
      <c r="H1069" s="161">
        <f t="shared" si="16"/>
        <v>40724</v>
      </c>
      <c r="I1069" s="9" t="s">
        <v>3609</v>
      </c>
      <c r="J1069" s="9"/>
      <c r="K1069" s="9"/>
      <c r="L1069" s="11" t="s">
        <v>0</v>
      </c>
      <c r="M1069" s="252">
        <v>30</v>
      </c>
      <c r="N1069" s="21">
        <v>7</v>
      </c>
      <c r="O1069" s="21">
        <v>3.5</v>
      </c>
      <c r="Q1069" s="11" t="s">
        <v>4167</v>
      </c>
      <c r="R1069" s="11"/>
      <c r="T1069" s="21">
        <f>IF(Q1069='Menu tendina'!A$5,0,IF(Q1069='Menu tendina'!A$4,'5. Telecom euro'!O1069/2,IF(Q1069='Menu tendina'!A$3,'5. Telecom euro'!O1069,IF(Q1069='Menu tendina'!A$2,'5. Telecom euro'!N1069,0))))</f>
        <v>7</v>
      </c>
    </row>
    <row r="1070" spans="1:20" x14ac:dyDescent="0.25">
      <c r="A1070" s="9" t="s">
        <v>7621</v>
      </c>
      <c r="B1070" s="9" t="s">
        <v>4984</v>
      </c>
      <c r="C1070" s="11">
        <v>2563</v>
      </c>
      <c r="D1070" s="11" t="s">
        <v>6025</v>
      </c>
      <c r="E1070" s="11">
        <v>1539</v>
      </c>
      <c r="F1070" s="25">
        <v>5</v>
      </c>
      <c r="G1070" s="14" t="s">
        <v>3568</v>
      </c>
      <c r="H1070" s="161">
        <f t="shared" si="16"/>
        <v>40724</v>
      </c>
      <c r="I1070" s="9" t="s">
        <v>3611</v>
      </c>
      <c r="J1070" s="9"/>
      <c r="K1070" s="9"/>
      <c r="L1070" s="11" t="s">
        <v>0</v>
      </c>
      <c r="M1070" s="252">
        <v>30</v>
      </c>
      <c r="N1070" s="21">
        <v>7</v>
      </c>
      <c r="O1070" s="21">
        <v>3.5</v>
      </c>
      <c r="Q1070" s="11" t="s">
        <v>4167</v>
      </c>
      <c r="R1070" s="11"/>
      <c r="T1070" s="21">
        <f>IF(Q1070='Menu tendina'!A$5,0,IF(Q1070='Menu tendina'!A$4,'5. Telecom euro'!O1070/2,IF(Q1070='Menu tendina'!A$3,'5. Telecom euro'!O1070,IF(Q1070='Menu tendina'!A$2,'5. Telecom euro'!N1070,0))))</f>
        <v>7</v>
      </c>
    </row>
    <row r="1071" spans="1:20" x14ac:dyDescent="0.25">
      <c r="A1071" s="9" t="s">
        <v>7621</v>
      </c>
      <c r="B1071" s="9" t="s">
        <v>4984</v>
      </c>
      <c r="C1071" s="11">
        <v>2564</v>
      </c>
      <c r="D1071" s="11" t="s">
        <v>6026</v>
      </c>
      <c r="E1071" s="11">
        <v>1540</v>
      </c>
      <c r="F1071" s="25">
        <v>5</v>
      </c>
      <c r="G1071" s="14" t="s">
        <v>3568</v>
      </c>
      <c r="H1071" s="161">
        <f t="shared" si="16"/>
        <v>40724</v>
      </c>
      <c r="I1071" s="9" t="s">
        <v>3612</v>
      </c>
      <c r="J1071" s="9"/>
      <c r="K1071" s="9"/>
      <c r="L1071" s="11" t="s">
        <v>0</v>
      </c>
      <c r="M1071" s="252">
        <v>30</v>
      </c>
      <c r="N1071" s="21">
        <v>7</v>
      </c>
      <c r="O1071" s="21">
        <v>3.5</v>
      </c>
      <c r="Q1071" s="11" t="s">
        <v>4167</v>
      </c>
      <c r="R1071" s="11"/>
      <c r="T1071" s="21">
        <f>IF(Q1071='Menu tendina'!A$5,0,IF(Q1071='Menu tendina'!A$4,'5. Telecom euro'!O1071/2,IF(Q1071='Menu tendina'!A$3,'5. Telecom euro'!O1071,IF(Q1071='Menu tendina'!A$2,'5. Telecom euro'!N1071,0))))</f>
        <v>7</v>
      </c>
    </row>
    <row r="1072" spans="1:20" x14ac:dyDescent="0.25">
      <c r="A1072" s="9" t="s">
        <v>7621</v>
      </c>
      <c r="B1072" s="9" t="s">
        <v>4984</v>
      </c>
      <c r="C1072" s="11">
        <v>2565</v>
      </c>
      <c r="D1072" s="11" t="s">
        <v>6049</v>
      </c>
      <c r="E1072" s="11">
        <v>2154</v>
      </c>
      <c r="F1072" s="25">
        <v>3</v>
      </c>
      <c r="G1072" s="14" t="s">
        <v>3568</v>
      </c>
      <c r="H1072" s="161">
        <f t="shared" si="16"/>
        <v>40724</v>
      </c>
      <c r="I1072" s="9" t="s">
        <v>3613</v>
      </c>
      <c r="J1072" s="9"/>
      <c r="K1072" s="9"/>
      <c r="L1072" s="11" t="s">
        <v>0</v>
      </c>
      <c r="M1072" s="252">
        <v>20</v>
      </c>
      <c r="N1072" s="21">
        <v>35</v>
      </c>
      <c r="O1072" s="21">
        <v>20</v>
      </c>
      <c r="Q1072" s="11" t="s">
        <v>4167</v>
      </c>
      <c r="R1072" s="11"/>
      <c r="T1072" s="21">
        <f>IF(Q1072='Menu tendina'!A$5,0,IF(Q1072='Menu tendina'!A$4,'5. Telecom euro'!O1072/2,IF(Q1072='Menu tendina'!A$3,'5. Telecom euro'!O1072,IF(Q1072='Menu tendina'!A$2,'5. Telecom euro'!N1072,0))))</f>
        <v>35</v>
      </c>
    </row>
    <row r="1073" spans="1:20" x14ac:dyDescent="0.25">
      <c r="A1073" s="9" t="s">
        <v>7621</v>
      </c>
      <c r="B1073" s="9" t="s">
        <v>4984</v>
      </c>
      <c r="C1073" s="11">
        <v>2566</v>
      </c>
      <c r="D1073" s="11" t="s">
        <v>6027</v>
      </c>
      <c r="E1073" s="11">
        <v>2137</v>
      </c>
      <c r="F1073" s="25">
        <v>3</v>
      </c>
      <c r="G1073" s="14" t="s">
        <v>3568</v>
      </c>
      <c r="H1073" s="161">
        <f t="shared" si="16"/>
        <v>40724</v>
      </c>
      <c r="I1073" s="9" t="s">
        <v>3614</v>
      </c>
      <c r="J1073" s="9"/>
      <c r="K1073" s="9"/>
      <c r="L1073" s="11" t="s">
        <v>0</v>
      </c>
      <c r="M1073" s="252">
        <v>20</v>
      </c>
      <c r="N1073" s="21">
        <v>5</v>
      </c>
      <c r="O1073" s="21">
        <v>3</v>
      </c>
      <c r="Q1073" s="11" t="s">
        <v>4167</v>
      </c>
      <c r="R1073" s="11"/>
      <c r="T1073" s="21">
        <f>IF(Q1073='Menu tendina'!A$5,0,IF(Q1073='Menu tendina'!A$4,'5. Telecom euro'!O1073/2,IF(Q1073='Menu tendina'!A$3,'5. Telecom euro'!O1073,IF(Q1073='Menu tendina'!A$2,'5. Telecom euro'!N1073,0))))</f>
        <v>5</v>
      </c>
    </row>
    <row r="1074" spans="1:20" x14ac:dyDescent="0.25">
      <c r="A1074" s="9" t="s">
        <v>7621</v>
      </c>
      <c r="B1074" s="9" t="s">
        <v>4984</v>
      </c>
      <c r="C1074" s="11">
        <v>2567</v>
      </c>
      <c r="D1074" s="11" t="s">
        <v>6028</v>
      </c>
      <c r="E1074" s="11">
        <v>2138</v>
      </c>
      <c r="F1074" s="25">
        <v>5</v>
      </c>
      <c r="G1074" s="14" t="s">
        <v>3568</v>
      </c>
      <c r="H1074" s="161">
        <f t="shared" si="16"/>
        <v>40724</v>
      </c>
      <c r="I1074" s="9" t="s">
        <v>3615</v>
      </c>
      <c r="J1074" s="9"/>
      <c r="K1074" s="9"/>
      <c r="L1074" s="11" t="s">
        <v>0</v>
      </c>
      <c r="M1074" s="252">
        <v>20</v>
      </c>
      <c r="N1074" s="21">
        <v>5</v>
      </c>
      <c r="O1074" s="21">
        <v>3</v>
      </c>
      <c r="Q1074" s="11" t="s">
        <v>4167</v>
      </c>
      <c r="R1074" s="11"/>
      <c r="T1074" s="21">
        <f>IF(Q1074='Menu tendina'!A$5,0,IF(Q1074='Menu tendina'!A$4,'5. Telecom euro'!O1074/2,IF(Q1074='Menu tendina'!A$3,'5. Telecom euro'!O1074,IF(Q1074='Menu tendina'!A$2,'5. Telecom euro'!N1074,0))))</f>
        <v>5</v>
      </c>
    </row>
    <row r="1075" spans="1:20" x14ac:dyDescent="0.25">
      <c r="A1075" s="9" t="s">
        <v>7621</v>
      </c>
      <c r="B1075" s="9" t="s">
        <v>4984</v>
      </c>
      <c r="C1075" s="11">
        <v>2568</v>
      </c>
      <c r="D1075" s="11" t="s">
        <v>6032</v>
      </c>
      <c r="E1075" s="11">
        <v>1491</v>
      </c>
      <c r="F1075" s="25">
        <v>5</v>
      </c>
      <c r="G1075" s="14" t="s">
        <v>3604</v>
      </c>
      <c r="H1075" s="161">
        <f t="shared" si="16"/>
        <v>40908</v>
      </c>
      <c r="I1075" s="9" t="s">
        <v>3616</v>
      </c>
      <c r="J1075" s="9"/>
      <c r="K1075" s="9"/>
      <c r="L1075" s="11" t="s">
        <v>0</v>
      </c>
      <c r="M1075" s="252">
        <v>15</v>
      </c>
      <c r="N1075" s="21">
        <v>7</v>
      </c>
      <c r="O1075" s="21">
        <v>3.5</v>
      </c>
      <c r="Q1075" s="11" t="s">
        <v>4167</v>
      </c>
      <c r="R1075" s="11"/>
      <c r="T1075" s="21">
        <f>IF(Q1075='Menu tendina'!A$5,0,IF(Q1075='Menu tendina'!A$4,'5. Telecom euro'!O1075/2,IF(Q1075='Menu tendina'!A$3,'5. Telecom euro'!O1075,IF(Q1075='Menu tendina'!A$2,'5. Telecom euro'!N1075,0))))</f>
        <v>7</v>
      </c>
    </row>
    <row r="1076" spans="1:20" x14ac:dyDescent="0.25">
      <c r="A1076" s="9" t="s">
        <v>7621</v>
      </c>
      <c r="B1076" s="9" t="s">
        <v>4984</v>
      </c>
      <c r="C1076" s="11">
        <v>2569</v>
      </c>
      <c r="D1076" s="11" t="s">
        <v>6031</v>
      </c>
      <c r="E1076" s="11">
        <v>2155</v>
      </c>
      <c r="F1076" s="25">
        <v>5</v>
      </c>
      <c r="G1076" s="14" t="s">
        <v>3568</v>
      </c>
      <c r="H1076" s="161">
        <f t="shared" si="16"/>
        <v>40724</v>
      </c>
      <c r="I1076" s="9" t="s">
        <v>3617</v>
      </c>
      <c r="J1076" s="9"/>
      <c r="K1076" s="9"/>
      <c r="L1076" s="11" t="s">
        <v>0</v>
      </c>
      <c r="M1076" s="252">
        <v>507</v>
      </c>
      <c r="N1076" s="21">
        <v>3</v>
      </c>
      <c r="O1076" s="21">
        <v>0.4</v>
      </c>
      <c r="Q1076" s="11" t="s">
        <v>4167</v>
      </c>
      <c r="R1076" s="11"/>
      <c r="T1076" s="21">
        <f>IF(Q1076='Menu tendina'!A$5,0,IF(Q1076='Menu tendina'!A$4,'5. Telecom euro'!O1076/2,IF(Q1076='Menu tendina'!A$3,'5. Telecom euro'!O1076,IF(Q1076='Menu tendina'!A$2,'5. Telecom euro'!N1076,0))))</f>
        <v>3</v>
      </c>
    </row>
    <row r="1077" spans="1:20" x14ac:dyDescent="0.25">
      <c r="A1077" s="9" t="s">
        <v>7621</v>
      </c>
      <c r="B1077" s="9" t="s">
        <v>4984</v>
      </c>
      <c r="C1077" s="11">
        <v>2570</v>
      </c>
      <c r="D1077" s="11" t="s">
        <v>6050</v>
      </c>
      <c r="E1077" s="11">
        <v>1478</v>
      </c>
      <c r="F1077" s="25">
        <v>3</v>
      </c>
      <c r="G1077" s="14" t="s">
        <v>3604</v>
      </c>
      <c r="H1077" s="161">
        <f t="shared" si="16"/>
        <v>40908</v>
      </c>
      <c r="I1077" s="9" t="s">
        <v>3618</v>
      </c>
      <c r="J1077" s="9"/>
      <c r="K1077" s="9"/>
      <c r="L1077" s="11" t="s">
        <v>0</v>
      </c>
      <c r="M1077" s="252">
        <v>15</v>
      </c>
      <c r="N1077" s="21">
        <v>5</v>
      </c>
      <c r="O1077" s="21">
        <v>3</v>
      </c>
      <c r="Q1077" s="11" t="s">
        <v>4167</v>
      </c>
      <c r="R1077" s="11"/>
      <c r="T1077" s="21">
        <f>IF(Q1077='Menu tendina'!A$5,0,IF(Q1077='Menu tendina'!A$4,'5. Telecom euro'!O1077/2,IF(Q1077='Menu tendina'!A$3,'5. Telecom euro'!O1077,IF(Q1077='Menu tendina'!A$2,'5. Telecom euro'!N1077,0))))</f>
        <v>5</v>
      </c>
    </row>
    <row r="1078" spans="1:20" x14ac:dyDescent="0.25">
      <c r="A1078" s="9" t="s">
        <v>7621</v>
      </c>
      <c r="B1078" s="9" t="s">
        <v>4984</v>
      </c>
      <c r="C1078" s="11">
        <v>2571</v>
      </c>
      <c r="D1078" s="11" t="s">
        <v>6051</v>
      </c>
      <c r="E1078" s="11">
        <v>1479</v>
      </c>
      <c r="F1078" s="25">
        <v>5</v>
      </c>
      <c r="G1078" s="14" t="s">
        <v>3604</v>
      </c>
      <c r="H1078" s="161">
        <f t="shared" si="16"/>
        <v>40908</v>
      </c>
      <c r="I1078" s="9" t="s">
        <v>3619</v>
      </c>
      <c r="J1078" s="9"/>
      <c r="K1078" s="9"/>
      <c r="L1078" s="11" t="s">
        <v>0</v>
      </c>
      <c r="M1078" s="252">
        <v>15</v>
      </c>
      <c r="N1078" s="21">
        <v>5</v>
      </c>
      <c r="O1078" s="21">
        <v>3</v>
      </c>
      <c r="Q1078" s="11" t="s">
        <v>4167</v>
      </c>
      <c r="R1078" s="11"/>
      <c r="T1078" s="21">
        <f>IF(Q1078='Menu tendina'!A$5,0,IF(Q1078='Menu tendina'!A$4,'5. Telecom euro'!O1078/2,IF(Q1078='Menu tendina'!A$3,'5. Telecom euro'!O1078,IF(Q1078='Menu tendina'!A$2,'5. Telecom euro'!N1078,0))))</f>
        <v>5</v>
      </c>
    </row>
    <row r="1079" spans="1:20" x14ac:dyDescent="0.25">
      <c r="A1079" s="9" t="s">
        <v>7621</v>
      </c>
      <c r="B1079" s="9" t="s">
        <v>4984</v>
      </c>
      <c r="C1079" s="11">
        <v>2572</v>
      </c>
      <c r="D1079" s="11" t="s">
        <v>6047</v>
      </c>
      <c r="E1079" s="11">
        <v>2183</v>
      </c>
      <c r="F1079" s="25">
        <v>5</v>
      </c>
      <c r="G1079" s="14" t="s">
        <v>3604</v>
      </c>
      <c r="H1079" s="161">
        <f t="shared" si="16"/>
        <v>40908</v>
      </c>
      <c r="I1079" s="9" t="s">
        <v>3620</v>
      </c>
      <c r="J1079" s="9"/>
      <c r="K1079" s="9"/>
      <c r="L1079" s="11" t="s">
        <v>0</v>
      </c>
      <c r="M1079" s="252">
        <v>15</v>
      </c>
      <c r="N1079" s="21">
        <v>7</v>
      </c>
      <c r="O1079" s="21">
        <v>4</v>
      </c>
      <c r="Q1079" s="11" t="s">
        <v>4167</v>
      </c>
      <c r="R1079" s="11"/>
      <c r="T1079" s="21">
        <f>IF(Q1079='Menu tendina'!A$5,0,IF(Q1079='Menu tendina'!A$4,'5. Telecom euro'!O1079/2,IF(Q1079='Menu tendina'!A$3,'5. Telecom euro'!O1079,IF(Q1079='Menu tendina'!A$2,'5. Telecom euro'!N1079,0))))</f>
        <v>7</v>
      </c>
    </row>
    <row r="1080" spans="1:20" x14ac:dyDescent="0.25">
      <c r="A1080" s="9" t="s">
        <v>7621</v>
      </c>
      <c r="B1080" s="9" t="s">
        <v>4984</v>
      </c>
      <c r="C1080" s="11">
        <v>2573</v>
      </c>
      <c r="D1080" s="11" t="s">
        <v>6045</v>
      </c>
      <c r="E1080" s="11">
        <v>2181</v>
      </c>
      <c r="F1080" s="25">
        <v>5</v>
      </c>
      <c r="G1080" s="14" t="s">
        <v>3604</v>
      </c>
      <c r="H1080" s="161">
        <f t="shared" si="16"/>
        <v>40908</v>
      </c>
      <c r="I1080" s="9" t="s">
        <v>3621</v>
      </c>
      <c r="J1080" s="9"/>
      <c r="K1080" s="9"/>
      <c r="L1080" s="11" t="s">
        <v>0</v>
      </c>
      <c r="M1080" s="252">
        <v>15</v>
      </c>
      <c r="N1080" s="21">
        <v>7</v>
      </c>
      <c r="O1080" s="21">
        <v>4</v>
      </c>
      <c r="Q1080" s="11" t="s">
        <v>4167</v>
      </c>
      <c r="R1080" s="11"/>
      <c r="T1080" s="21">
        <f>IF(Q1080='Menu tendina'!A$5,0,IF(Q1080='Menu tendina'!A$4,'5. Telecom euro'!O1080/2,IF(Q1080='Menu tendina'!A$3,'5. Telecom euro'!O1080,IF(Q1080='Menu tendina'!A$2,'5. Telecom euro'!N1080,0))))</f>
        <v>7</v>
      </c>
    </row>
    <row r="1081" spans="1:20" x14ac:dyDescent="0.25">
      <c r="A1081" s="9" t="s">
        <v>7621</v>
      </c>
      <c r="B1081" s="9" t="s">
        <v>4984</v>
      </c>
      <c r="C1081" s="11">
        <v>2574</v>
      </c>
      <c r="D1081" s="11" t="s">
        <v>6046</v>
      </c>
      <c r="E1081" s="11">
        <v>2182</v>
      </c>
      <c r="F1081" s="25">
        <v>5</v>
      </c>
      <c r="G1081" s="14" t="s">
        <v>3604</v>
      </c>
      <c r="H1081" s="161">
        <f t="shared" si="16"/>
        <v>40908</v>
      </c>
      <c r="I1081" s="9" t="s">
        <v>3622</v>
      </c>
      <c r="J1081" s="9"/>
      <c r="K1081" s="9"/>
      <c r="L1081" s="11" t="s">
        <v>0</v>
      </c>
      <c r="M1081" s="252">
        <v>15</v>
      </c>
      <c r="N1081" s="21">
        <v>7</v>
      </c>
      <c r="O1081" s="21">
        <v>4</v>
      </c>
      <c r="Q1081" s="11" t="s">
        <v>4167</v>
      </c>
      <c r="R1081" s="11"/>
      <c r="T1081" s="21">
        <f>IF(Q1081='Menu tendina'!A$5,0,IF(Q1081='Menu tendina'!A$4,'5. Telecom euro'!O1081/2,IF(Q1081='Menu tendina'!A$3,'5. Telecom euro'!O1081,IF(Q1081='Menu tendina'!A$2,'5. Telecom euro'!N1081,0))))</f>
        <v>7</v>
      </c>
    </row>
    <row r="1082" spans="1:20" x14ac:dyDescent="0.25">
      <c r="A1082" s="9" t="s">
        <v>7621</v>
      </c>
      <c r="B1082" s="9" t="s">
        <v>4984</v>
      </c>
      <c r="C1082" s="11">
        <v>2575</v>
      </c>
      <c r="D1082" s="11" t="s">
        <v>6034</v>
      </c>
      <c r="E1082" s="11">
        <v>2170</v>
      </c>
      <c r="F1082" s="25">
        <v>1</v>
      </c>
      <c r="G1082" s="14" t="s">
        <v>3604</v>
      </c>
      <c r="H1082" s="161">
        <f t="shared" si="16"/>
        <v>40908</v>
      </c>
      <c r="I1082" s="9" t="s">
        <v>3623</v>
      </c>
      <c r="J1082" s="9"/>
      <c r="K1082" s="9"/>
      <c r="L1082" s="11" t="s">
        <v>0</v>
      </c>
      <c r="M1082" s="252">
        <v>15</v>
      </c>
      <c r="N1082" s="21">
        <v>8</v>
      </c>
      <c r="O1082" s="21">
        <v>5.5</v>
      </c>
      <c r="Q1082" s="11" t="s">
        <v>4167</v>
      </c>
      <c r="R1082" s="11"/>
      <c r="T1082" s="21">
        <f>IF(Q1082='Menu tendina'!A$5,0,IF(Q1082='Menu tendina'!A$4,'5. Telecom euro'!O1082/2,IF(Q1082='Menu tendina'!A$3,'5. Telecom euro'!O1082,IF(Q1082='Menu tendina'!A$2,'5. Telecom euro'!N1082,0))))</f>
        <v>8</v>
      </c>
    </row>
    <row r="1083" spans="1:20" x14ac:dyDescent="0.25">
      <c r="A1083" s="9" t="s">
        <v>7621</v>
      </c>
      <c r="B1083" s="9" t="s">
        <v>4984</v>
      </c>
      <c r="C1083" s="11">
        <v>2576</v>
      </c>
      <c r="D1083" s="11" t="s">
        <v>6033</v>
      </c>
      <c r="E1083" s="11">
        <v>2171</v>
      </c>
      <c r="F1083" s="25">
        <v>1</v>
      </c>
      <c r="G1083" s="14" t="s">
        <v>3604</v>
      </c>
      <c r="H1083" s="161">
        <f t="shared" si="16"/>
        <v>40908</v>
      </c>
      <c r="I1083" s="9" t="s">
        <v>3624</v>
      </c>
      <c r="J1083" s="9"/>
      <c r="K1083" s="9"/>
      <c r="L1083" s="11" t="s">
        <v>0</v>
      </c>
      <c r="M1083" s="252">
        <v>15</v>
      </c>
      <c r="N1083" s="21">
        <v>8</v>
      </c>
      <c r="O1083" s="21">
        <v>5.5</v>
      </c>
      <c r="Q1083" s="11" t="s">
        <v>4167</v>
      </c>
      <c r="R1083" s="11"/>
      <c r="T1083" s="21">
        <f>IF(Q1083='Menu tendina'!A$5,0,IF(Q1083='Menu tendina'!A$4,'5. Telecom euro'!O1083/2,IF(Q1083='Menu tendina'!A$3,'5. Telecom euro'!O1083,IF(Q1083='Menu tendina'!A$2,'5. Telecom euro'!N1083,0))))</f>
        <v>8</v>
      </c>
    </row>
    <row r="1084" spans="1:20" x14ac:dyDescent="0.25">
      <c r="A1084" s="9" t="s">
        <v>7621</v>
      </c>
      <c r="B1084" s="9" t="s">
        <v>4984</v>
      </c>
      <c r="C1084" s="11">
        <v>2577</v>
      </c>
      <c r="D1084" s="11" t="s">
        <v>6035</v>
      </c>
      <c r="E1084" s="11">
        <v>2172</v>
      </c>
      <c r="F1084" s="25">
        <v>1</v>
      </c>
      <c r="G1084" s="14" t="s">
        <v>3604</v>
      </c>
      <c r="H1084" s="161">
        <f t="shared" si="16"/>
        <v>40908</v>
      </c>
      <c r="I1084" s="9" t="s">
        <v>3625</v>
      </c>
      <c r="J1084" s="9"/>
      <c r="K1084" s="9"/>
      <c r="L1084" s="11" t="s">
        <v>0</v>
      </c>
      <c r="M1084" s="252">
        <v>15</v>
      </c>
      <c r="N1084" s="21">
        <v>8</v>
      </c>
      <c r="O1084" s="21">
        <v>5.5</v>
      </c>
      <c r="Q1084" s="11" t="s">
        <v>4167</v>
      </c>
      <c r="R1084" s="11"/>
      <c r="T1084" s="21">
        <f>IF(Q1084='Menu tendina'!A$5,0,IF(Q1084='Menu tendina'!A$4,'5. Telecom euro'!O1084/2,IF(Q1084='Menu tendina'!A$3,'5. Telecom euro'!O1084,IF(Q1084='Menu tendina'!A$2,'5. Telecom euro'!N1084,0))))</f>
        <v>8</v>
      </c>
    </row>
    <row r="1085" spans="1:20" x14ac:dyDescent="0.25">
      <c r="A1085" s="9" t="s">
        <v>7621</v>
      </c>
      <c r="B1085" s="9" t="s">
        <v>4984</v>
      </c>
      <c r="C1085" s="11">
        <v>2578</v>
      </c>
      <c r="D1085" s="11" t="s">
        <v>6036</v>
      </c>
      <c r="E1085" s="11">
        <v>2173</v>
      </c>
      <c r="F1085" s="25">
        <v>1</v>
      </c>
      <c r="G1085" s="14" t="s">
        <v>3604</v>
      </c>
      <c r="H1085" s="161">
        <f t="shared" si="16"/>
        <v>40908</v>
      </c>
      <c r="I1085" s="9" t="s">
        <v>3626</v>
      </c>
      <c r="J1085" s="9"/>
      <c r="K1085" s="9"/>
      <c r="L1085" s="11" t="s">
        <v>0</v>
      </c>
      <c r="M1085" s="252">
        <v>15</v>
      </c>
      <c r="N1085" s="21">
        <v>8</v>
      </c>
      <c r="O1085" s="21">
        <v>5.5</v>
      </c>
      <c r="Q1085" s="11" t="s">
        <v>4167</v>
      </c>
      <c r="R1085" s="11"/>
      <c r="T1085" s="21">
        <f>IF(Q1085='Menu tendina'!A$5,0,IF(Q1085='Menu tendina'!A$4,'5. Telecom euro'!O1085/2,IF(Q1085='Menu tendina'!A$3,'5. Telecom euro'!O1085,IF(Q1085='Menu tendina'!A$2,'5. Telecom euro'!N1085,0))))</f>
        <v>8</v>
      </c>
    </row>
    <row r="1086" spans="1:20" x14ac:dyDescent="0.25">
      <c r="A1086" s="9" t="s">
        <v>7621</v>
      </c>
      <c r="B1086" s="9" t="s">
        <v>4984</v>
      </c>
      <c r="C1086" s="11">
        <v>2579</v>
      </c>
      <c r="D1086" s="11" t="s">
        <v>6037</v>
      </c>
      <c r="E1086" s="11">
        <v>2174</v>
      </c>
      <c r="F1086" s="25">
        <v>1</v>
      </c>
      <c r="G1086" s="14" t="s">
        <v>3604</v>
      </c>
      <c r="H1086" s="161">
        <f t="shared" si="16"/>
        <v>40908</v>
      </c>
      <c r="I1086" s="9" t="s">
        <v>3627</v>
      </c>
      <c r="J1086" s="9"/>
      <c r="K1086" s="9"/>
      <c r="L1086" s="11" t="s">
        <v>0</v>
      </c>
      <c r="M1086" s="252">
        <v>15</v>
      </c>
      <c r="N1086" s="21">
        <v>8</v>
      </c>
      <c r="O1086" s="21">
        <v>5.5</v>
      </c>
      <c r="Q1086" s="11" t="s">
        <v>4167</v>
      </c>
      <c r="R1086" s="11"/>
      <c r="T1086" s="21">
        <f>IF(Q1086='Menu tendina'!A$5,0,IF(Q1086='Menu tendina'!A$4,'5. Telecom euro'!O1086/2,IF(Q1086='Menu tendina'!A$3,'5. Telecom euro'!O1086,IF(Q1086='Menu tendina'!A$2,'5. Telecom euro'!N1086,0))))</f>
        <v>8</v>
      </c>
    </row>
    <row r="1087" spans="1:20" x14ac:dyDescent="0.25">
      <c r="A1087" s="9" t="s">
        <v>7621</v>
      </c>
      <c r="B1087" s="9" t="s">
        <v>4984</v>
      </c>
      <c r="C1087" s="11">
        <v>2580</v>
      </c>
      <c r="D1087" s="11" t="s">
        <v>6040</v>
      </c>
      <c r="E1087" s="11">
        <v>2175</v>
      </c>
      <c r="F1087" s="25">
        <v>3</v>
      </c>
      <c r="G1087" s="14" t="s">
        <v>3604</v>
      </c>
      <c r="H1087" s="161">
        <f t="shared" si="16"/>
        <v>40908</v>
      </c>
      <c r="I1087" s="9" t="s">
        <v>3628</v>
      </c>
      <c r="J1087" s="9"/>
      <c r="K1087" s="9"/>
      <c r="L1087" s="11" t="s">
        <v>0</v>
      </c>
      <c r="M1087" s="252">
        <v>15</v>
      </c>
      <c r="N1087" s="21">
        <v>8</v>
      </c>
      <c r="O1087" s="21">
        <v>5.5</v>
      </c>
      <c r="Q1087" s="11" t="s">
        <v>4167</v>
      </c>
      <c r="R1087" s="11"/>
      <c r="T1087" s="21">
        <f>IF(Q1087='Menu tendina'!A$5,0,IF(Q1087='Menu tendina'!A$4,'5. Telecom euro'!O1087/2,IF(Q1087='Menu tendina'!A$3,'5. Telecom euro'!O1087,IF(Q1087='Menu tendina'!A$2,'5. Telecom euro'!N1087,0))))</f>
        <v>8</v>
      </c>
    </row>
    <row r="1088" spans="1:20" x14ac:dyDescent="0.25">
      <c r="A1088" s="9" t="s">
        <v>7621</v>
      </c>
      <c r="B1088" s="9" t="s">
        <v>4984</v>
      </c>
      <c r="C1088" s="11">
        <v>2581</v>
      </c>
      <c r="D1088" s="11" t="s">
        <v>6041</v>
      </c>
      <c r="E1088" s="11">
        <v>2176</v>
      </c>
      <c r="F1088" s="25">
        <v>3</v>
      </c>
      <c r="G1088" s="14" t="s">
        <v>3604</v>
      </c>
      <c r="H1088" s="161">
        <f t="shared" si="16"/>
        <v>40908</v>
      </c>
      <c r="I1088" s="9" t="s">
        <v>3629</v>
      </c>
      <c r="J1088" s="9"/>
      <c r="K1088" s="9"/>
      <c r="L1088" s="11" t="s">
        <v>0</v>
      </c>
      <c r="M1088" s="252">
        <v>15</v>
      </c>
      <c r="N1088" s="21">
        <v>8</v>
      </c>
      <c r="O1088" s="21">
        <v>5.5</v>
      </c>
      <c r="Q1088" s="11" t="s">
        <v>4167</v>
      </c>
      <c r="R1088" s="11"/>
      <c r="T1088" s="21">
        <f>IF(Q1088='Menu tendina'!A$5,0,IF(Q1088='Menu tendina'!A$4,'5. Telecom euro'!O1088/2,IF(Q1088='Menu tendina'!A$3,'5. Telecom euro'!O1088,IF(Q1088='Menu tendina'!A$2,'5. Telecom euro'!N1088,0))))</f>
        <v>8</v>
      </c>
    </row>
    <row r="1089" spans="1:20" x14ac:dyDescent="0.25">
      <c r="A1089" s="9" t="s">
        <v>7621</v>
      </c>
      <c r="B1089" s="9" t="s">
        <v>4984</v>
      </c>
      <c r="C1089" s="11">
        <v>2582</v>
      </c>
      <c r="D1089" s="11" t="s">
        <v>6038</v>
      </c>
      <c r="E1089" s="11">
        <v>2177</v>
      </c>
      <c r="F1089" s="25">
        <v>3</v>
      </c>
      <c r="G1089" s="14" t="s">
        <v>3604</v>
      </c>
      <c r="H1089" s="161">
        <f t="shared" si="16"/>
        <v>40908</v>
      </c>
      <c r="I1089" s="9" t="s">
        <v>3630</v>
      </c>
      <c r="J1089" s="9"/>
      <c r="K1089" s="9"/>
      <c r="L1089" s="11" t="s">
        <v>0</v>
      </c>
      <c r="M1089" s="252">
        <v>15</v>
      </c>
      <c r="N1089" s="21">
        <v>8</v>
      </c>
      <c r="O1089" s="21">
        <v>5.5</v>
      </c>
      <c r="Q1089" s="11" t="s">
        <v>4167</v>
      </c>
      <c r="R1089" s="11"/>
      <c r="T1089" s="21">
        <f>IF(Q1089='Menu tendina'!A$5,0,IF(Q1089='Menu tendina'!A$4,'5. Telecom euro'!O1089/2,IF(Q1089='Menu tendina'!A$3,'5. Telecom euro'!O1089,IF(Q1089='Menu tendina'!A$2,'5. Telecom euro'!N1089,0))))</f>
        <v>8</v>
      </c>
    </row>
    <row r="1090" spans="1:20" x14ac:dyDescent="0.25">
      <c r="A1090" s="9" t="s">
        <v>7621</v>
      </c>
      <c r="B1090" s="9" t="s">
        <v>4984</v>
      </c>
      <c r="C1090" s="11">
        <v>2583</v>
      </c>
      <c r="D1090" s="11" t="s">
        <v>6039</v>
      </c>
      <c r="E1090" s="11">
        <v>2178</v>
      </c>
      <c r="F1090" s="25">
        <v>3</v>
      </c>
      <c r="G1090" s="14" t="s">
        <v>3604</v>
      </c>
      <c r="H1090" s="161">
        <f t="shared" si="16"/>
        <v>40908</v>
      </c>
      <c r="I1090" s="9" t="s">
        <v>3631</v>
      </c>
      <c r="J1090" s="9"/>
      <c r="K1090" s="9"/>
      <c r="L1090" s="11" t="s">
        <v>0</v>
      </c>
      <c r="M1090" s="252">
        <v>15</v>
      </c>
      <c r="N1090" s="21">
        <v>8</v>
      </c>
      <c r="O1090" s="21">
        <v>5.5</v>
      </c>
      <c r="Q1090" s="11" t="s">
        <v>4167</v>
      </c>
      <c r="R1090" s="11"/>
      <c r="T1090" s="21">
        <f>IF(Q1090='Menu tendina'!A$5,0,IF(Q1090='Menu tendina'!A$4,'5. Telecom euro'!O1090/2,IF(Q1090='Menu tendina'!A$3,'5. Telecom euro'!O1090,IF(Q1090='Menu tendina'!A$2,'5. Telecom euro'!N1090,0))))</f>
        <v>8</v>
      </c>
    </row>
    <row r="1091" spans="1:20" x14ac:dyDescent="0.25">
      <c r="A1091" s="9" t="s">
        <v>7621</v>
      </c>
      <c r="B1091" s="9" t="s">
        <v>4984</v>
      </c>
      <c r="C1091" s="11">
        <v>2584</v>
      </c>
      <c r="D1091" s="11" t="s">
        <v>6042</v>
      </c>
      <c r="E1091" s="11">
        <v>2179</v>
      </c>
      <c r="F1091" s="25">
        <v>3</v>
      </c>
      <c r="G1091" s="14" t="s">
        <v>3604</v>
      </c>
      <c r="H1091" s="161">
        <f t="shared" ref="H1091:H1132" si="17">DATE(2000+RIGHT(G1091,2),MID(G1091,4,2),LEFT(G1091,2))</f>
        <v>40908</v>
      </c>
      <c r="I1091" s="9" t="s">
        <v>3632</v>
      </c>
      <c r="J1091" s="9"/>
      <c r="K1091" s="9"/>
      <c r="L1091" s="11" t="s">
        <v>0</v>
      </c>
      <c r="M1091" s="252">
        <v>15</v>
      </c>
      <c r="N1091" s="21">
        <v>8</v>
      </c>
      <c r="O1091" s="21">
        <v>5.5</v>
      </c>
      <c r="Q1091" s="11" t="s">
        <v>4167</v>
      </c>
      <c r="R1091" s="11"/>
      <c r="T1091" s="21">
        <f>IF(Q1091='Menu tendina'!A$5,0,IF(Q1091='Menu tendina'!A$4,'5. Telecom euro'!O1091/2,IF(Q1091='Menu tendina'!A$3,'5. Telecom euro'!O1091,IF(Q1091='Menu tendina'!A$2,'5. Telecom euro'!N1091,0))))</f>
        <v>8</v>
      </c>
    </row>
    <row r="1092" spans="1:20" x14ac:dyDescent="0.25">
      <c r="A1092" s="9" t="s">
        <v>7621</v>
      </c>
      <c r="B1092" s="9" t="s">
        <v>4984</v>
      </c>
      <c r="C1092" s="11">
        <v>2585</v>
      </c>
      <c r="D1092" s="11" t="s">
        <v>6043</v>
      </c>
      <c r="E1092" s="11">
        <v>2180</v>
      </c>
      <c r="F1092" s="25">
        <v>5</v>
      </c>
      <c r="G1092" s="14" t="s">
        <v>3604</v>
      </c>
      <c r="H1092" s="161">
        <f t="shared" si="17"/>
        <v>40908</v>
      </c>
      <c r="I1092" s="9" t="s">
        <v>3633</v>
      </c>
      <c r="J1092" s="9"/>
      <c r="K1092" s="9"/>
      <c r="L1092" s="11" t="s">
        <v>0</v>
      </c>
      <c r="M1092" s="252">
        <v>15</v>
      </c>
      <c r="N1092" s="21">
        <v>8</v>
      </c>
      <c r="O1092" s="21">
        <v>5.5</v>
      </c>
      <c r="Q1092" s="11" t="s">
        <v>4167</v>
      </c>
      <c r="R1092" s="11"/>
      <c r="T1092" s="21">
        <f>IF(Q1092='Menu tendina'!A$5,0,IF(Q1092='Menu tendina'!A$4,'5. Telecom euro'!O1092/2,IF(Q1092='Menu tendina'!A$3,'5. Telecom euro'!O1092,IF(Q1092='Menu tendina'!A$2,'5. Telecom euro'!N1092,0))))</f>
        <v>8</v>
      </c>
    </row>
    <row r="1093" spans="1:20" x14ac:dyDescent="0.25">
      <c r="A1093" s="9" t="s">
        <v>7621</v>
      </c>
      <c r="B1093" s="9" t="s">
        <v>4984</v>
      </c>
      <c r="C1093" s="11">
        <v>2586</v>
      </c>
      <c r="D1093" s="11" t="s">
        <v>6052</v>
      </c>
      <c r="E1093" s="11">
        <v>2185</v>
      </c>
      <c r="F1093" s="25">
        <v>5</v>
      </c>
      <c r="G1093" s="14" t="s">
        <v>3604</v>
      </c>
      <c r="H1093" s="161">
        <f t="shared" si="17"/>
        <v>40908</v>
      </c>
      <c r="I1093" s="9" t="s">
        <v>3634</v>
      </c>
      <c r="J1093" s="9"/>
      <c r="K1093" s="9"/>
      <c r="L1093" s="11" t="s">
        <v>0</v>
      </c>
      <c r="M1093" s="252">
        <v>15</v>
      </c>
      <c r="N1093" s="21">
        <v>8</v>
      </c>
      <c r="O1093" s="21">
        <v>4</v>
      </c>
      <c r="Q1093" s="11" t="s">
        <v>4167</v>
      </c>
      <c r="R1093" s="11"/>
      <c r="T1093" s="21">
        <f>IF(Q1093='Menu tendina'!A$5,0,IF(Q1093='Menu tendina'!A$4,'5. Telecom euro'!O1093/2,IF(Q1093='Menu tendina'!A$3,'5. Telecom euro'!O1093,IF(Q1093='Menu tendina'!A$2,'5. Telecom euro'!N1093,0))))</f>
        <v>8</v>
      </c>
    </row>
    <row r="1094" spans="1:20" x14ac:dyDescent="0.25">
      <c r="A1094" s="9" t="s">
        <v>7621</v>
      </c>
      <c r="B1094" s="9" t="s">
        <v>4984</v>
      </c>
      <c r="C1094" s="11">
        <v>2587</v>
      </c>
      <c r="D1094" s="11" t="s">
        <v>6053</v>
      </c>
      <c r="E1094" s="11">
        <v>2186</v>
      </c>
      <c r="F1094" s="25">
        <v>5</v>
      </c>
      <c r="G1094" s="14" t="s">
        <v>3604</v>
      </c>
      <c r="H1094" s="161">
        <f t="shared" si="17"/>
        <v>40908</v>
      </c>
      <c r="I1094" s="9" t="s">
        <v>3636</v>
      </c>
      <c r="J1094" s="9"/>
      <c r="K1094" s="9"/>
      <c r="L1094" s="11" t="s">
        <v>0</v>
      </c>
      <c r="M1094" s="252">
        <v>160</v>
      </c>
      <c r="N1094" s="21">
        <v>5</v>
      </c>
      <c r="O1094" s="21">
        <v>0.9</v>
      </c>
      <c r="Q1094" s="11" t="s">
        <v>4167</v>
      </c>
      <c r="R1094" s="11"/>
      <c r="T1094" s="21">
        <f>IF(Q1094='Menu tendina'!A$5,0,IF(Q1094='Menu tendina'!A$4,'5. Telecom euro'!O1094/2,IF(Q1094='Menu tendina'!A$3,'5. Telecom euro'!O1094,IF(Q1094='Menu tendina'!A$2,'5. Telecom euro'!N1094,0))))</f>
        <v>5</v>
      </c>
    </row>
    <row r="1095" spans="1:20" x14ac:dyDescent="0.25">
      <c r="A1095" s="9" t="s">
        <v>7621</v>
      </c>
      <c r="B1095" s="9" t="s">
        <v>4984</v>
      </c>
      <c r="C1095" s="11">
        <v>2588</v>
      </c>
      <c r="D1095" s="11" t="s">
        <v>6069</v>
      </c>
      <c r="E1095" s="11">
        <v>2162</v>
      </c>
      <c r="F1095" s="25">
        <v>5</v>
      </c>
      <c r="G1095" s="14" t="s">
        <v>3568</v>
      </c>
      <c r="H1095" s="161">
        <f t="shared" si="17"/>
        <v>40724</v>
      </c>
      <c r="I1095" s="9" t="s">
        <v>3637</v>
      </c>
      <c r="J1095" s="9"/>
      <c r="K1095" s="9"/>
      <c r="L1095" s="11" t="s">
        <v>0</v>
      </c>
      <c r="M1095" s="252">
        <v>20</v>
      </c>
      <c r="N1095" s="21">
        <v>11</v>
      </c>
      <c r="O1095" s="21">
        <v>9</v>
      </c>
      <c r="Q1095" s="11" t="s">
        <v>4167</v>
      </c>
      <c r="R1095" s="11"/>
      <c r="T1095" s="21">
        <f>IF(Q1095='Menu tendina'!A$5,0,IF(Q1095='Menu tendina'!A$4,'5. Telecom euro'!O1095/2,IF(Q1095='Menu tendina'!A$3,'5. Telecom euro'!O1095,IF(Q1095='Menu tendina'!A$2,'5. Telecom euro'!N1095,0))))</f>
        <v>11</v>
      </c>
    </row>
    <row r="1096" spans="1:20" x14ac:dyDescent="0.25">
      <c r="A1096" s="9" t="s">
        <v>7621</v>
      </c>
      <c r="B1096" s="9" t="s">
        <v>4984</v>
      </c>
      <c r="C1096" s="11">
        <v>2589</v>
      </c>
      <c r="D1096" s="11" t="s">
        <v>6059</v>
      </c>
      <c r="E1096" s="11">
        <v>2158</v>
      </c>
      <c r="F1096" s="25">
        <v>3</v>
      </c>
      <c r="G1096" s="14" t="s">
        <v>3568</v>
      </c>
      <c r="H1096" s="161">
        <f t="shared" si="17"/>
        <v>40724</v>
      </c>
      <c r="I1096" s="9" t="s">
        <v>3638</v>
      </c>
      <c r="J1096" s="9"/>
      <c r="K1096" s="9"/>
      <c r="L1096" s="11" t="s">
        <v>0</v>
      </c>
      <c r="M1096" s="252">
        <v>20</v>
      </c>
      <c r="N1096" s="21">
        <v>11</v>
      </c>
      <c r="O1096" s="21">
        <v>9</v>
      </c>
      <c r="Q1096" s="11" t="s">
        <v>4167</v>
      </c>
      <c r="R1096" s="11"/>
      <c r="T1096" s="21">
        <f>IF(Q1096='Menu tendina'!A$5,0,IF(Q1096='Menu tendina'!A$4,'5. Telecom euro'!O1096/2,IF(Q1096='Menu tendina'!A$3,'5. Telecom euro'!O1096,IF(Q1096='Menu tendina'!A$2,'5. Telecom euro'!N1096,0))))</f>
        <v>11</v>
      </c>
    </row>
    <row r="1097" spans="1:20" x14ac:dyDescent="0.25">
      <c r="A1097" s="9" t="s">
        <v>7621</v>
      </c>
      <c r="B1097" s="9" t="s">
        <v>4984</v>
      </c>
      <c r="C1097" s="11">
        <v>2590</v>
      </c>
      <c r="D1097" s="11" t="s">
        <v>6060</v>
      </c>
      <c r="E1097" s="11">
        <v>2166</v>
      </c>
      <c r="F1097" s="25">
        <v>3</v>
      </c>
      <c r="G1097" s="14" t="s">
        <v>3568</v>
      </c>
      <c r="H1097" s="161">
        <f t="shared" si="17"/>
        <v>40724</v>
      </c>
      <c r="I1097" s="9" t="s">
        <v>3639</v>
      </c>
      <c r="J1097" s="9"/>
      <c r="K1097" s="9"/>
      <c r="L1097" s="11" t="s">
        <v>0</v>
      </c>
      <c r="M1097" s="252">
        <v>20</v>
      </c>
      <c r="N1097" s="21">
        <v>11</v>
      </c>
      <c r="O1097" s="21">
        <v>9</v>
      </c>
      <c r="Q1097" s="11" t="s">
        <v>4167</v>
      </c>
      <c r="R1097" s="11"/>
      <c r="T1097" s="21">
        <f>IF(Q1097='Menu tendina'!A$5,0,IF(Q1097='Menu tendina'!A$4,'5. Telecom euro'!O1097/2,IF(Q1097='Menu tendina'!A$3,'5. Telecom euro'!O1097,IF(Q1097='Menu tendina'!A$2,'5. Telecom euro'!N1097,0))))</f>
        <v>11</v>
      </c>
    </row>
    <row r="1098" spans="1:20" x14ac:dyDescent="0.25">
      <c r="A1098" s="9" t="s">
        <v>7621</v>
      </c>
      <c r="B1098" s="9" t="s">
        <v>4984</v>
      </c>
      <c r="C1098" s="11">
        <v>2591</v>
      </c>
      <c r="D1098" s="11" t="s">
        <v>6061</v>
      </c>
      <c r="E1098" s="11">
        <v>2161</v>
      </c>
      <c r="F1098" s="25">
        <v>3</v>
      </c>
      <c r="G1098" s="14" t="s">
        <v>3568</v>
      </c>
      <c r="H1098" s="161">
        <f t="shared" si="17"/>
        <v>40724</v>
      </c>
      <c r="I1098" s="9" t="s">
        <v>3640</v>
      </c>
      <c r="J1098" s="9"/>
      <c r="K1098" s="9"/>
      <c r="L1098" s="11" t="s">
        <v>0</v>
      </c>
      <c r="M1098" s="252">
        <v>20</v>
      </c>
      <c r="N1098" s="21">
        <v>11</v>
      </c>
      <c r="O1098" s="21">
        <v>9</v>
      </c>
      <c r="Q1098" s="11" t="s">
        <v>4167</v>
      </c>
      <c r="R1098" s="11"/>
      <c r="T1098" s="21">
        <f>IF(Q1098='Menu tendina'!A$5,0,IF(Q1098='Menu tendina'!A$4,'5. Telecom euro'!O1098/2,IF(Q1098='Menu tendina'!A$3,'5. Telecom euro'!O1098,IF(Q1098='Menu tendina'!A$2,'5. Telecom euro'!N1098,0))))</f>
        <v>11</v>
      </c>
    </row>
    <row r="1099" spans="1:20" x14ac:dyDescent="0.25">
      <c r="A1099" s="9" t="s">
        <v>7621</v>
      </c>
      <c r="B1099" s="9" t="s">
        <v>4984</v>
      </c>
      <c r="C1099" s="11">
        <v>2592</v>
      </c>
      <c r="D1099" s="11" t="s">
        <v>6062</v>
      </c>
      <c r="E1099" s="11">
        <v>2160</v>
      </c>
      <c r="F1099" s="25">
        <v>3</v>
      </c>
      <c r="G1099" s="14" t="s">
        <v>3568</v>
      </c>
      <c r="H1099" s="161">
        <f t="shared" si="17"/>
        <v>40724</v>
      </c>
      <c r="I1099" s="9" t="s">
        <v>3641</v>
      </c>
      <c r="J1099" s="9"/>
      <c r="K1099" s="9"/>
      <c r="L1099" s="11" t="s">
        <v>0</v>
      </c>
      <c r="M1099" s="252">
        <v>20</v>
      </c>
      <c r="N1099" s="21">
        <v>11</v>
      </c>
      <c r="O1099" s="21">
        <v>9</v>
      </c>
      <c r="Q1099" s="11" t="s">
        <v>4167</v>
      </c>
      <c r="R1099" s="11"/>
      <c r="T1099" s="21">
        <f>IF(Q1099='Menu tendina'!A$5,0,IF(Q1099='Menu tendina'!A$4,'5. Telecom euro'!O1099/2,IF(Q1099='Menu tendina'!A$3,'5. Telecom euro'!O1099,IF(Q1099='Menu tendina'!A$2,'5. Telecom euro'!N1099,0))))</f>
        <v>11</v>
      </c>
    </row>
    <row r="1100" spans="1:20" x14ac:dyDescent="0.25">
      <c r="A1100" s="9" t="s">
        <v>7621</v>
      </c>
      <c r="B1100" s="9" t="s">
        <v>4984</v>
      </c>
      <c r="C1100" s="11">
        <v>2593</v>
      </c>
      <c r="D1100" s="11" t="s">
        <v>6063</v>
      </c>
      <c r="E1100" s="11">
        <v>2159</v>
      </c>
      <c r="F1100" s="25">
        <v>3</v>
      </c>
      <c r="G1100" s="14" t="s">
        <v>3568</v>
      </c>
      <c r="H1100" s="161">
        <f t="shared" si="17"/>
        <v>40724</v>
      </c>
      <c r="I1100" s="9" t="s">
        <v>3642</v>
      </c>
      <c r="J1100" s="9"/>
      <c r="K1100" s="9"/>
      <c r="L1100" s="11" t="s">
        <v>0</v>
      </c>
      <c r="M1100" s="252">
        <v>20</v>
      </c>
      <c r="N1100" s="21">
        <v>11</v>
      </c>
      <c r="O1100" s="21">
        <v>9</v>
      </c>
      <c r="Q1100" s="11" t="s">
        <v>4167</v>
      </c>
      <c r="R1100" s="11"/>
      <c r="T1100" s="21">
        <f>IF(Q1100='Menu tendina'!A$5,0,IF(Q1100='Menu tendina'!A$4,'5. Telecom euro'!O1100/2,IF(Q1100='Menu tendina'!A$3,'5. Telecom euro'!O1100,IF(Q1100='Menu tendina'!A$2,'5. Telecom euro'!N1100,0))))</f>
        <v>11</v>
      </c>
    </row>
    <row r="1101" spans="1:20" x14ac:dyDescent="0.25">
      <c r="A1101" s="9" t="s">
        <v>7621</v>
      </c>
      <c r="B1101" s="9" t="s">
        <v>4984</v>
      </c>
      <c r="C1101" s="11">
        <v>2594</v>
      </c>
      <c r="D1101" s="11" t="s">
        <v>6064</v>
      </c>
      <c r="E1101" s="11">
        <v>2157</v>
      </c>
      <c r="F1101" s="25">
        <v>3</v>
      </c>
      <c r="G1101" s="14" t="s">
        <v>3568</v>
      </c>
      <c r="H1101" s="161">
        <f t="shared" si="17"/>
        <v>40724</v>
      </c>
      <c r="I1101" s="9" t="s">
        <v>3643</v>
      </c>
      <c r="J1101" s="9"/>
      <c r="K1101" s="9"/>
      <c r="L1101" s="11" t="s">
        <v>0</v>
      </c>
      <c r="M1101" s="252">
        <v>20</v>
      </c>
      <c r="N1101" s="21">
        <v>11</v>
      </c>
      <c r="O1101" s="21">
        <v>9</v>
      </c>
      <c r="Q1101" s="11" t="s">
        <v>4167</v>
      </c>
      <c r="R1101" s="11"/>
      <c r="T1101" s="21">
        <f>IF(Q1101='Menu tendina'!A$5,0,IF(Q1101='Menu tendina'!A$4,'5. Telecom euro'!O1101/2,IF(Q1101='Menu tendina'!A$3,'5. Telecom euro'!O1101,IF(Q1101='Menu tendina'!A$2,'5. Telecom euro'!N1101,0))))</f>
        <v>11</v>
      </c>
    </row>
    <row r="1102" spans="1:20" x14ac:dyDescent="0.25">
      <c r="A1102" s="9" t="s">
        <v>7621</v>
      </c>
      <c r="B1102" s="9" t="s">
        <v>4984</v>
      </c>
      <c r="C1102" s="11">
        <v>2595</v>
      </c>
      <c r="D1102" s="11" t="s">
        <v>6065</v>
      </c>
      <c r="E1102" s="11">
        <v>2164</v>
      </c>
      <c r="F1102" s="25">
        <v>3</v>
      </c>
      <c r="G1102" s="14" t="s">
        <v>3568</v>
      </c>
      <c r="H1102" s="161">
        <f t="shared" si="17"/>
        <v>40724</v>
      </c>
      <c r="I1102" s="9" t="s">
        <v>3644</v>
      </c>
      <c r="J1102" s="9"/>
      <c r="K1102" s="9"/>
      <c r="L1102" s="11" t="s">
        <v>0</v>
      </c>
      <c r="M1102" s="252">
        <v>20</v>
      </c>
      <c r="N1102" s="21">
        <v>50</v>
      </c>
      <c r="O1102" s="21">
        <v>40</v>
      </c>
      <c r="Q1102" s="11" t="s">
        <v>4167</v>
      </c>
      <c r="R1102" s="11"/>
      <c r="T1102" s="21">
        <f>IF(Q1102='Menu tendina'!A$5,0,IF(Q1102='Menu tendina'!A$4,'5. Telecom euro'!O1102/2,IF(Q1102='Menu tendina'!A$3,'5. Telecom euro'!O1102,IF(Q1102='Menu tendina'!A$2,'5. Telecom euro'!N1102,0))))</f>
        <v>50</v>
      </c>
    </row>
    <row r="1103" spans="1:20" x14ac:dyDescent="0.25">
      <c r="A1103" s="9" t="s">
        <v>7621</v>
      </c>
      <c r="B1103" s="9" t="s">
        <v>4984</v>
      </c>
      <c r="C1103" s="11">
        <v>2596</v>
      </c>
      <c r="D1103" s="11" t="s">
        <v>6070</v>
      </c>
      <c r="E1103" s="11">
        <v>2167</v>
      </c>
      <c r="F1103" s="25">
        <v>5</v>
      </c>
      <c r="G1103" s="14" t="s">
        <v>3568</v>
      </c>
      <c r="H1103" s="161">
        <f t="shared" si="17"/>
        <v>40724</v>
      </c>
      <c r="I1103" s="9" t="s">
        <v>3645</v>
      </c>
      <c r="J1103" s="9"/>
      <c r="K1103" s="9"/>
      <c r="L1103" s="11" t="s">
        <v>0</v>
      </c>
      <c r="M1103" s="252">
        <v>20</v>
      </c>
      <c r="N1103" s="21">
        <v>11</v>
      </c>
      <c r="O1103" s="21">
        <v>9</v>
      </c>
      <c r="Q1103" s="11" t="s">
        <v>4167</v>
      </c>
      <c r="R1103" s="11"/>
      <c r="T1103" s="21">
        <f>IF(Q1103='Menu tendina'!A$5,0,IF(Q1103='Menu tendina'!A$4,'5. Telecom euro'!O1103/2,IF(Q1103='Menu tendina'!A$3,'5. Telecom euro'!O1103,IF(Q1103='Menu tendina'!A$2,'5. Telecom euro'!N1103,0))))</f>
        <v>11</v>
      </c>
    </row>
    <row r="1104" spans="1:20" x14ac:dyDescent="0.25">
      <c r="A1104" s="9" t="s">
        <v>7621</v>
      </c>
      <c r="B1104" s="9" t="s">
        <v>4984</v>
      </c>
      <c r="C1104" s="11">
        <v>2597</v>
      </c>
      <c r="D1104" s="11" t="s">
        <v>6066</v>
      </c>
      <c r="E1104" s="11">
        <v>2163</v>
      </c>
      <c r="F1104" s="25">
        <v>3</v>
      </c>
      <c r="G1104" s="14" t="s">
        <v>3568</v>
      </c>
      <c r="H1104" s="161">
        <f t="shared" si="17"/>
        <v>40724</v>
      </c>
      <c r="I1104" s="9" t="s">
        <v>3646</v>
      </c>
      <c r="J1104" s="9"/>
      <c r="K1104" s="9"/>
      <c r="L1104" s="11" t="s">
        <v>0</v>
      </c>
      <c r="M1104" s="252">
        <v>20</v>
      </c>
      <c r="N1104" s="21">
        <v>11</v>
      </c>
      <c r="O1104" s="21">
        <v>9</v>
      </c>
      <c r="Q1104" s="11" t="s">
        <v>4167</v>
      </c>
      <c r="R1104" s="11"/>
      <c r="T1104" s="21">
        <f>IF(Q1104='Menu tendina'!A$5,0,IF(Q1104='Menu tendina'!A$4,'5. Telecom euro'!O1104/2,IF(Q1104='Menu tendina'!A$3,'5. Telecom euro'!O1104,IF(Q1104='Menu tendina'!A$2,'5. Telecom euro'!N1104,0))))</f>
        <v>11</v>
      </c>
    </row>
    <row r="1105" spans="1:20" x14ac:dyDescent="0.25">
      <c r="A1105" s="9" t="s">
        <v>7621</v>
      </c>
      <c r="B1105" s="9" t="s">
        <v>4984</v>
      </c>
      <c r="C1105" s="11">
        <v>2598</v>
      </c>
      <c r="D1105" s="11" t="s">
        <v>6067</v>
      </c>
      <c r="E1105" s="11">
        <v>2165</v>
      </c>
      <c r="F1105" s="25">
        <v>3</v>
      </c>
      <c r="G1105" s="14" t="s">
        <v>3568</v>
      </c>
      <c r="H1105" s="161">
        <f t="shared" si="17"/>
        <v>40724</v>
      </c>
      <c r="I1105" s="9" t="s">
        <v>3647</v>
      </c>
      <c r="J1105" s="9"/>
      <c r="K1105" s="9"/>
      <c r="L1105" s="11" t="s">
        <v>0</v>
      </c>
      <c r="M1105" s="252">
        <v>20</v>
      </c>
      <c r="N1105" s="21">
        <v>11</v>
      </c>
      <c r="O1105" s="21">
        <v>9</v>
      </c>
      <c r="Q1105" s="11" t="s">
        <v>4167</v>
      </c>
      <c r="R1105" s="11"/>
      <c r="T1105" s="21">
        <f>IF(Q1105='Menu tendina'!A$5,0,IF(Q1105='Menu tendina'!A$4,'5. Telecom euro'!O1105/2,IF(Q1105='Menu tendina'!A$3,'5. Telecom euro'!O1105,IF(Q1105='Menu tendina'!A$2,'5. Telecom euro'!N1105,0))))</f>
        <v>11</v>
      </c>
    </row>
    <row r="1106" spans="1:20" x14ac:dyDescent="0.25">
      <c r="A1106" s="9" t="s">
        <v>7621</v>
      </c>
      <c r="B1106" s="9" t="s">
        <v>4984</v>
      </c>
      <c r="C1106" s="11">
        <v>2599</v>
      </c>
      <c r="D1106" s="11" t="s">
        <v>6068</v>
      </c>
      <c r="E1106" s="11">
        <v>2156</v>
      </c>
      <c r="F1106" s="25">
        <v>3</v>
      </c>
      <c r="G1106" s="14" t="s">
        <v>3568</v>
      </c>
      <c r="H1106" s="161">
        <f t="shared" si="17"/>
        <v>40724</v>
      </c>
      <c r="I1106" s="9" t="s">
        <v>3648</v>
      </c>
      <c r="J1106" s="9"/>
      <c r="K1106" s="9"/>
      <c r="L1106" s="11" t="s">
        <v>0</v>
      </c>
      <c r="M1106" s="252">
        <v>20</v>
      </c>
      <c r="N1106" s="21">
        <v>11</v>
      </c>
      <c r="O1106" s="21">
        <v>9</v>
      </c>
      <c r="Q1106" s="11" t="s">
        <v>4167</v>
      </c>
      <c r="R1106" s="11"/>
      <c r="T1106" s="21">
        <f>IF(Q1106='Menu tendina'!A$5,0,IF(Q1106='Menu tendina'!A$4,'5. Telecom euro'!O1106/2,IF(Q1106='Menu tendina'!A$3,'5. Telecom euro'!O1106,IF(Q1106='Menu tendina'!A$2,'5. Telecom euro'!N1106,0))))</f>
        <v>11</v>
      </c>
    </row>
    <row r="1107" spans="1:20" x14ac:dyDescent="0.25">
      <c r="A1107" s="9" t="s">
        <v>7621</v>
      </c>
      <c r="B1107" s="9" t="s">
        <v>4984</v>
      </c>
      <c r="C1107" s="11">
        <v>2600</v>
      </c>
      <c r="D1107" s="11" t="s">
        <v>6056</v>
      </c>
      <c r="E1107" s="11">
        <v>1699</v>
      </c>
      <c r="F1107" s="25">
        <v>5</v>
      </c>
      <c r="G1107" s="14" t="s">
        <v>3604</v>
      </c>
      <c r="H1107" s="161">
        <f t="shared" si="17"/>
        <v>40908</v>
      </c>
      <c r="I1107" s="9" t="s">
        <v>3649</v>
      </c>
      <c r="J1107" s="9"/>
      <c r="K1107" s="9"/>
      <c r="L1107" s="11" t="s">
        <v>0</v>
      </c>
      <c r="M1107" s="252">
        <v>20</v>
      </c>
      <c r="N1107" s="21">
        <v>7</v>
      </c>
      <c r="O1107" s="21">
        <v>3</v>
      </c>
      <c r="Q1107" s="11" t="s">
        <v>4167</v>
      </c>
      <c r="R1107" s="11"/>
      <c r="T1107" s="21">
        <f>IF(Q1107='Menu tendina'!A$5,0,IF(Q1107='Menu tendina'!A$4,'5. Telecom euro'!O1107/2,IF(Q1107='Menu tendina'!A$3,'5. Telecom euro'!O1107,IF(Q1107='Menu tendina'!A$2,'5. Telecom euro'!N1107,0))))</f>
        <v>7</v>
      </c>
    </row>
    <row r="1108" spans="1:20" x14ac:dyDescent="0.25">
      <c r="A1108" s="9" t="s">
        <v>7621</v>
      </c>
      <c r="B1108" s="9" t="s">
        <v>4984</v>
      </c>
      <c r="C1108" s="11">
        <v>2601</v>
      </c>
      <c r="D1108" s="11" t="s">
        <v>6057</v>
      </c>
      <c r="E1108" s="11">
        <v>2187</v>
      </c>
      <c r="F1108" s="25">
        <v>5</v>
      </c>
      <c r="G1108" s="14" t="s">
        <v>3604</v>
      </c>
      <c r="H1108" s="161">
        <f t="shared" si="17"/>
        <v>40908</v>
      </c>
      <c r="I1108" s="9" t="s">
        <v>3650</v>
      </c>
      <c r="J1108" s="9"/>
      <c r="K1108" s="9"/>
      <c r="L1108" s="11" t="s">
        <v>0</v>
      </c>
      <c r="M1108" s="252">
        <v>15</v>
      </c>
      <c r="N1108" s="21">
        <v>6</v>
      </c>
      <c r="O1108" s="21">
        <v>3</v>
      </c>
      <c r="Q1108" s="11" t="s">
        <v>4167</v>
      </c>
      <c r="R1108" s="11"/>
      <c r="T1108" s="21">
        <f>IF(Q1108='Menu tendina'!A$5,0,IF(Q1108='Menu tendina'!A$4,'5. Telecom euro'!O1108/2,IF(Q1108='Menu tendina'!A$3,'5. Telecom euro'!O1108,IF(Q1108='Menu tendina'!A$2,'5. Telecom euro'!N1108,0))))</f>
        <v>6</v>
      </c>
    </row>
    <row r="1109" spans="1:20" x14ac:dyDescent="0.25">
      <c r="A1109" s="9" t="s">
        <v>7621</v>
      </c>
      <c r="B1109" s="9" t="s">
        <v>4984</v>
      </c>
      <c r="C1109" s="11">
        <v>2602</v>
      </c>
      <c r="D1109" s="11" t="s">
        <v>6058</v>
      </c>
      <c r="E1109" s="11">
        <v>1541</v>
      </c>
      <c r="F1109" s="25">
        <v>5</v>
      </c>
      <c r="G1109" s="14" t="s">
        <v>3604</v>
      </c>
      <c r="H1109" s="161">
        <f t="shared" si="17"/>
        <v>40908</v>
      </c>
      <c r="I1109" s="9" t="s">
        <v>3652</v>
      </c>
      <c r="J1109" s="9"/>
      <c r="K1109" s="9"/>
      <c r="L1109" s="11" t="s">
        <v>0</v>
      </c>
      <c r="M1109" s="252">
        <v>15</v>
      </c>
      <c r="N1109" s="21">
        <v>10</v>
      </c>
      <c r="O1109" s="21">
        <v>7</v>
      </c>
      <c r="Q1109" s="11" t="s">
        <v>4167</v>
      </c>
      <c r="R1109" s="11"/>
      <c r="T1109" s="21">
        <f>IF(Q1109='Menu tendina'!A$5,0,IF(Q1109='Menu tendina'!A$4,'5. Telecom euro'!O1109/2,IF(Q1109='Menu tendina'!A$3,'5. Telecom euro'!O1109,IF(Q1109='Menu tendina'!A$2,'5. Telecom euro'!N1109,0))))</f>
        <v>10</v>
      </c>
    </row>
    <row r="1110" spans="1:20" x14ac:dyDescent="0.25">
      <c r="A1110" s="9" t="s">
        <v>7621</v>
      </c>
      <c r="B1110" s="9" t="s">
        <v>4984</v>
      </c>
      <c r="C1110" s="11">
        <v>2603</v>
      </c>
      <c r="D1110" s="11" t="s">
        <v>6055</v>
      </c>
      <c r="E1110" s="11">
        <v>2189</v>
      </c>
      <c r="F1110" s="25">
        <v>5</v>
      </c>
      <c r="G1110" s="14" t="s">
        <v>3604</v>
      </c>
      <c r="H1110" s="161">
        <f t="shared" si="17"/>
        <v>40908</v>
      </c>
      <c r="I1110" s="9" t="s">
        <v>3653</v>
      </c>
      <c r="J1110" s="9"/>
      <c r="K1110" s="9"/>
      <c r="L1110" s="11" t="s">
        <v>0</v>
      </c>
      <c r="M1110" s="252">
        <v>15</v>
      </c>
      <c r="N1110" s="21">
        <v>8</v>
      </c>
      <c r="O1110" s="21">
        <v>5.5</v>
      </c>
      <c r="Q1110" s="11" t="s">
        <v>4167</v>
      </c>
      <c r="R1110" s="11"/>
      <c r="T1110" s="21">
        <f>IF(Q1110='Menu tendina'!A$5,0,IF(Q1110='Menu tendina'!A$4,'5. Telecom euro'!O1110/2,IF(Q1110='Menu tendina'!A$3,'5. Telecom euro'!O1110,IF(Q1110='Menu tendina'!A$2,'5. Telecom euro'!N1110,0))))</f>
        <v>8</v>
      </c>
    </row>
    <row r="1111" spans="1:20" x14ac:dyDescent="0.25">
      <c r="A1111" s="9" t="s">
        <v>7621</v>
      </c>
      <c r="B1111" s="9" t="s">
        <v>4984</v>
      </c>
      <c r="C1111" s="11">
        <v>2604</v>
      </c>
      <c r="D1111" s="11" t="s">
        <v>6054</v>
      </c>
      <c r="E1111" s="11">
        <v>2188</v>
      </c>
      <c r="F1111" s="25">
        <v>5</v>
      </c>
      <c r="G1111" s="14" t="s">
        <v>3604</v>
      </c>
      <c r="H1111" s="161">
        <f t="shared" si="17"/>
        <v>40908</v>
      </c>
      <c r="I1111" s="9" t="s">
        <v>3654</v>
      </c>
      <c r="J1111" s="9"/>
      <c r="K1111" s="9"/>
      <c r="L1111" s="11" t="s">
        <v>0</v>
      </c>
      <c r="M1111" s="252">
        <v>15</v>
      </c>
      <c r="N1111" s="21">
        <v>8</v>
      </c>
      <c r="O1111" s="21">
        <v>5.5</v>
      </c>
      <c r="Q1111" s="11" t="s">
        <v>4167</v>
      </c>
      <c r="R1111" s="11"/>
      <c r="T1111" s="21">
        <f>IF(Q1111='Menu tendina'!A$5,0,IF(Q1111='Menu tendina'!A$4,'5. Telecom euro'!O1111/2,IF(Q1111='Menu tendina'!A$3,'5. Telecom euro'!O1111,IF(Q1111='Menu tendina'!A$2,'5. Telecom euro'!N1111,0))))</f>
        <v>8</v>
      </c>
    </row>
    <row r="1112" spans="1:20" x14ac:dyDescent="0.25">
      <c r="A1112" s="9" t="s">
        <v>7621</v>
      </c>
      <c r="B1112" s="9" t="s">
        <v>4984</v>
      </c>
      <c r="C1112" s="11">
        <v>2605</v>
      </c>
      <c r="D1112" s="11" t="s">
        <v>6072</v>
      </c>
      <c r="E1112" s="11">
        <v>2212</v>
      </c>
      <c r="F1112" s="25">
        <v>5</v>
      </c>
      <c r="G1112" s="14" t="s">
        <v>3604</v>
      </c>
      <c r="H1112" s="161">
        <f t="shared" si="17"/>
        <v>40908</v>
      </c>
      <c r="I1112" s="9" t="s">
        <v>3656</v>
      </c>
      <c r="J1112" s="9"/>
      <c r="K1112" s="9"/>
      <c r="L1112" s="11" t="s">
        <v>0</v>
      </c>
      <c r="M1112" s="252">
        <v>200</v>
      </c>
      <c r="N1112" s="21">
        <v>3</v>
      </c>
      <c r="O1112" s="21">
        <v>1</v>
      </c>
      <c r="Q1112" s="11" t="s">
        <v>4167</v>
      </c>
      <c r="R1112" s="11"/>
      <c r="T1112" s="21">
        <f>IF(Q1112='Menu tendina'!A$5,0,IF(Q1112='Menu tendina'!A$4,'5. Telecom euro'!O1112/2,IF(Q1112='Menu tendina'!A$3,'5. Telecom euro'!O1112,IF(Q1112='Menu tendina'!A$2,'5. Telecom euro'!N1112,0))))</f>
        <v>3</v>
      </c>
    </row>
    <row r="1113" spans="1:20" x14ac:dyDescent="0.25">
      <c r="A1113" s="9" t="s">
        <v>7621</v>
      </c>
      <c r="B1113" s="9" t="s">
        <v>4984</v>
      </c>
      <c r="C1113" s="11">
        <v>2606</v>
      </c>
      <c r="D1113" s="11" t="s">
        <v>6071</v>
      </c>
      <c r="E1113" s="11">
        <v>2207</v>
      </c>
      <c r="F1113" s="25">
        <v>3</v>
      </c>
      <c r="G1113" s="14" t="s">
        <v>3568</v>
      </c>
      <c r="H1113" s="161">
        <f t="shared" si="17"/>
        <v>40724</v>
      </c>
      <c r="I1113" s="9" t="s">
        <v>2939</v>
      </c>
      <c r="J1113" s="9"/>
      <c r="K1113" s="9"/>
      <c r="L1113" s="11" t="s">
        <v>0</v>
      </c>
      <c r="M1113" s="252">
        <v>207</v>
      </c>
      <c r="N1113" s="21">
        <v>3</v>
      </c>
      <c r="O1113" s="21">
        <v>1</v>
      </c>
      <c r="Q1113" s="11" t="s">
        <v>4167</v>
      </c>
      <c r="R1113" s="11"/>
      <c r="T1113" s="21">
        <f>IF(Q1113='Menu tendina'!A$5,0,IF(Q1113='Menu tendina'!A$4,'5. Telecom euro'!O1113/2,IF(Q1113='Menu tendina'!A$3,'5. Telecom euro'!O1113,IF(Q1113='Menu tendina'!A$2,'5. Telecom euro'!N1113,0))))</f>
        <v>3</v>
      </c>
    </row>
    <row r="1114" spans="1:20" x14ac:dyDescent="0.25">
      <c r="A1114" s="9" t="s">
        <v>7621</v>
      </c>
      <c r="B1114" s="9" t="s">
        <v>4984</v>
      </c>
      <c r="C1114" s="11">
        <v>2607</v>
      </c>
      <c r="D1114" s="11" t="s">
        <v>6073</v>
      </c>
      <c r="E1114" s="11">
        <v>2213</v>
      </c>
      <c r="F1114" s="25">
        <v>5</v>
      </c>
      <c r="G1114" s="14" t="s">
        <v>3657</v>
      </c>
      <c r="H1114" s="161">
        <f t="shared" si="17"/>
        <v>41090</v>
      </c>
      <c r="I1114" s="9" t="s">
        <v>3656</v>
      </c>
      <c r="J1114" s="9"/>
      <c r="K1114" s="9"/>
      <c r="L1114" s="11" t="s">
        <v>0</v>
      </c>
      <c r="M1114" s="252" t="s">
        <v>0</v>
      </c>
      <c r="N1114" s="21">
        <v>3.5</v>
      </c>
      <c r="O1114" s="21">
        <v>1</v>
      </c>
      <c r="Q1114" s="11" t="s">
        <v>4167</v>
      </c>
      <c r="R1114" s="11"/>
      <c r="T1114" s="21">
        <f>IF(Q1114='Menu tendina'!A$5,0,IF(Q1114='Menu tendina'!A$4,'5. Telecom euro'!O1114/2,IF(Q1114='Menu tendina'!A$3,'5. Telecom euro'!O1114,IF(Q1114='Menu tendina'!A$2,'5. Telecom euro'!N1114,0))))</f>
        <v>3.5</v>
      </c>
    </row>
    <row r="1115" spans="1:20" x14ac:dyDescent="0.25">
      <c r="A1115" s="9" t="s">
        <v>7621</v>
      </c>
      <c r="B1115" s="9" t="s">
        <v>4984</v>
      </c>
      <c r="C1115" s="11">
        <v>2608</v>
      </c>
      <c r="D1115" s="11" t="s">
        <v>6074</v>
      </c>
      <c r="E1115" s="11">
        <v>2214</v>
      </c>
      <c r="F1115" s="25">
        <v>5</v>
      </c>
      <c r="G1115" s="14" t="s">
        <v>3655</v>
      </c>
      <c r="H1115" s="161">
        <f t="shared" si="17"/>
        <v>41274</v>
      </c>
      <c r="I1115" s="9" t="s">
        <v>3656</v>
      </c>
      <c r="J1115" s="9"/>
      <c r="K1115" s="9"/>
      <c r="L1115" s="11" t="s">
        <v>0</v>
      </c>
      <c r="M1115" s="252" t="s">
        <v>0</v>
      </c>
      <c r="N1115" s="21">
        <v>3.5</v>
      </c>
      <c r="O1115" s="21">
        <v>1</v>
      </c>
      <c r="Q1115" s="11" t="s">
        <v>4167</v>
      </c>
      <c r="R1115" s="11"/>
      <c r="T1115" s="21">
        <f>IF(Q1115='Menu tendina'!A$5,0,IF(Q1115='Menu tendina'!A$4,'5. Telecom euro'!O1115/2,IF(Q1115='Menu tendina'!A$3,'5. Telecom euro'!O1115,IF(Q1115='Menu tendina'!A$2,'5. Telecom euro'!N1115,0))))</f>
        <v>3.5</v>
      </c>
    </row>
    <row r="1116" spans="1:20" x14ac:dyDescent="0.25">
      <c r="A1116" s="9" t="s">
        <v>7621</v>
      </c>
      <c r="B1116" s="9" t="s">
        <v>4984</v>
      </c>
      <c r="C1116" s="11">
        <v>2609</v>
      </c>
      <c r="D1116" s="11" t="s">
        <v>6073</v>
      </c>
      <c r="E1116" s="11">
        <v>2208</v>
      </c>
      <c r="F1116" s="25">
        <v>3</v>
      </c>
      <c r="G1116" s="14" t="s">
        <v>3655</v>
      </c>
      <c r="H1116" s="161">
        <f t="shared" si="17"/>
        <v>41274</v>
      </c>
      <c r="I1116" s="9" t="s">
        <v>2939</v>
      </c>
      <c r="J1116" s="9"/>
      <c r="K1116" s="9"/>
      <c r="L1116" s="11" t="s">
        <v>0</v>
      </c>
      <c r="M1116" s="252" t="s">
        <v>0</v>
      </c>
      <c r="N1116" s="21">
        <v>3.5</v>
      </c>
      <c r="O1116" s="21">
        <v>1</v>
      </c>
      <c r="Q1116" s="11" t="s">
        <v>4167</v>
      </c>
      <c r="R1116" s="11"/>
      <c r="T1116" s="21">
        <f>IF(Q1116='Menu tendina'!A$5,0,IF(Q1116='Menu tendina'!A$4,'5. Telecom euro'!O1116/2,IF(Q1116='Menu tendina'!A$3,'5. Telecom euro'!O1116,IF(Q1116='Menu tendina'!A$2,'5. Telecom euro'!N1116,0))))</f>
        <v>3.5</v>
      </c>
    </row>
    <row r="1117" spans="1:20" x14ac:dyDescent="0.25">
      <c r="A1117" s="9" t="s">
        <v>7621</v>
      </c>
      <c r="B1117" s="9" t="s">
        <v>4984</v>
      </c>
      <c r="C1117" s="11">
        <v>2610</v>
      </c>
      <c r="D1117" s="11" t="s">
        <v>6079</v>
      </c>
      <c r="E1117" s="11">
        <v>2219</v>
      </c>
      <c r="F1117" s="25">
        <v>3</v>
      </c>
      <c r="G1117" s="14" t="s">
        <v>3655</v>
      </c>
      <c r="H1117" s="161">
        <f t="shared" si="17"/>
        <v>41274</v>
      </c>
      <c r="I1117" s="9" t="s">
        <v>3658</v>
      </c>
      <c r="J1117" s="9"/>
      <c r="K1117" s="9"/>
      <c r="L1117" s="11" t="s">
        <v>0</v>
      </c>
      <c r="M1117" s="252" t="s">
        <v>0</v>
      </c>
      <c r="N1117" s="21">
        <v>3.5</v>
      </c>
      <c r="O1117" s="21">
        <v>1</v>
      </c>
      <c r="Q1117" s="11" t="s">
        <v>4167</v>
      </c>
      <c r="R1117" s="11"/>
      <c r="T1117" s="21">
        <f>IF(Q1117='Menu tendina'!A$5,0,IF(Q1117='Menu tendina'!A$4,'5. Telecom euro'!O1117/2,IF(Q1117='Menu tendina'!A$3,'5. Telecom euro'!O1117,IF(Q1117='Menu tendina'!A$2,'5. Telecom euro'!N1117,0))))</f>
        <v>3.5</v>
      </c>
    </row>
    <row r="1118" spans="1:20" x14ac:dyDescent="0.25">
      <c r="A1118" s="9" t="s">
        <v>7621</v>
      </c>
      <c r="B1118" s="9" t="s">
        <v>4984</v>
      </c>
      <c r="C1118" s="11">
        <v>2611</v>
      </c>
      <c r="D1118" s="11" t="s">
        <v>6080</v>
      </c>
      <c r="E1118" s="11">
        <v>2220</v>
      </c>
      <c r="F1118" s="25">
        <v>3</v>
      </c>
      <c r="G1118" s="14" t="s">
        <v>3659</v>
      </c>
      <c r="H1118" s="161">
        <f t="shared" si="17"/>
        <v>41639</v>
      </c>
      <c r="I1118" s="9" t="s">
        <v>3658</v>
      </c>
      <c r="J1118" s="9"/>
      <c r="K1118" s="9"/>
      <c r="L1118" s="11" t="s">
        <v>0</v>
      </c>
      <c r="M1118" s="252" t="s">
        <v>0</v>
      </c>
      <c r="N1118" s="21">
        <v>3.5</v>
      </c>
      <c r="O1118" s="21">
        <v>1</v>
      </c>
      <c r="Q1118" s="11" t="s">
        <v>4167</v>
      </c>
      <c r="R1118" s="11"/>
      <c r="T1118" s="21">
        <f>IF(Q1118='Menu tendina'!A$5,0,IF(Q1118='Menu tendina'!A$4,'5. Telecom euro'!O1118/2,IF(Q1118='Menu tendina'!A$3,'5. Telecom euro'!O1118,IF(Q1118='Menu tendina'!A$2,'5. Telecom euro'!N1118,0))))</f>
        <v>3.5</v>
      </c>
    </row>
    <row r="1119" spans="1:20" x14ac:dyDescent="0.25">
      <c r="A1119" s="9" t="s">
        <v>7621</v>
      </c>
      <c r="B1119" s="9" t="s">
        <v>4984</v>
      </c>
      <c r="C1119" s="11">
        <v>2612</v>
      </c>
      <c r="D1119" s="11" t="s">
        <v>6075</v>
      </c>
      <c r="E1119" s="11">
        <v>2215</v>
      </c>
      <c r="F1119" s="25">
        <v>5</v>
      </c>
      <c r="G1119" s="14" t="s">
        <v>3659</v>
      </c>
      <c r="H1119" s="161">
        <f t="shared" si="17"/>
        <v>41639</v>
      </c>
      <c r="I1119" s="9" t="s">
        <v>3656</v>
      </c>
      <c r="J1119" s="9"/>
      <c r="K1119" s="9"/>
      <c r="L1119" s="11" t="s">
        <v>0</v>
      </c>
      <c r="M1119" s="252" t="s">
        <v>0</v>
      </c>
      <c r="N1119" s="21">
        <v>3.5</v>
      </c>
      <c r="O1119" s="21">
        <v>1</v>
      </c>
      <c r="Q1119" s="11" t="s">
        <v>4167</v>
      </c>
      <c r="R1119" s="11"/>
      <c r="T1119" s="21">
        <f>IF(Q1119='Menu tendina'!A$5,0,IF(Q1119='Menu tendina'!A$4,'5. Telecom euro'!O1119/2,IF(Q1119='Menu tendina'!A$3,'5. Telecom euro'!O1119,IF(Q1119='Menu tendina'!A$2,'5. Telecom euro'!N1119,0))))</f>
        <v>3.5</v>
      </c>
    </row>
    <row r="1120" spans="1:20" x14ac:dyDescent="0.25">
      <c r="A1120" s="9" t="s">
        <v>7621</v>
      </c>
      <c r="B1120" s="9" t="s">
        <v>4984</v>
      </c>
      <c r="C1120" s="11">
        <v>2613</v>
      </c>
      <c r="D1120" s="11" t="s">
        <v>6076</v>
      </c>
      <c r="E1120" s="11">
        <v>2216</v>
      </c>
      <c r="F1120" s="25">
        <v>5</v>
      </c>
      <c r="G1120" s="14" t="s">
        <v>3660</v>
      </c>
      <c r="H1120" s="161">
        <f t="shared" si="17"/>
        <v>41820</v>
      </c>
      <c r="I1120" s="9" t="s">
        <v>3656</v>
      </c>
      <c r="J1120" s="9"/>
      <c r="K1120" s="9"/>
      <c r="L1120" s="11" t="s">
        <v>0</v>
      </c>
      <c r="M1120" s="252" t="s">
        <v>0</v>
      </c>
      <c r="N1120" s="21">
        <v>3.5</v>
      </c>
      <c r="O1120" s="21">
        <v>1</v>
      </c>
      <c r="Q1120" s="11" t="s">
        <v>4167</v>
      </c>
      <c r="R1120" s="11"/>
      <c r="T1120" s="21">
        <f>IF(Q1120='Menu tendina'!A$5,0,IF(Q1120='Menu tendina'!A$4,'5. Telecom euro'!O1120/2,IF(Q1120='Menu tendina'!A$3,'5. Telecom euro'!O1120,IF(Q1120='Menu tendina'!A$2,'5. Telecom euro'!N1120,0))))</f>
        <v>3.5</v>
      </c>
    </row>
    <row r="1121" spans="1:20" x14ac:dyDescent="0.25">
      <c r="A1121" s="9" t="s">
        <v>7621</v>
      </c>
      <c r="B1121" s="9" t="s">
        <v>4984</v>
      </c>
      <c r="C1121" s="11">
        <v>2614</v>
      </c>
      <c r="D1121" s="11" t="s">
        <v>6077</v>
      </c>
      <c r="E1121" s="11">
        <v>2217</v>
      </c>
      <c r="F1121" s="25">
        <v>5</v>
      </c>
      <c r="G1121" s="14" t="s">
        <v>3661</v>
      </c>
      <c r="H1121" s="161">
        <f t="shared" si="17"/>
        <v>42004</v>
      </c>
      <c r="I1121" s="9" t="s">
        <v>3656</v>
      </c>
      <c r="J1121" s="9"/>
      <c r="K1121" s="9"/>
      <c r="L1121" s="11" t="s">
        <v>0</v>
      </c>
      <c r="M1121" s="252" t="s">
        <v>0</v>
      </c>
      <c r="N1121" s="21">
        <v>3.5</v>
      </c>
      <c r="O1121" s="21">
        <v>1</v>
      </c>
      <c r="Q1121" s="11" t="s">
        <v>4167</v>
      </c>
      <c r="R1121" s="11"/>
      <c r="T1121" s="21">
        <f>IF(Q1121='Menu tendina'!A$5,0,IF(Q1121='Menu tendina'!A$4,'5. Telecom euro'!O1121/2,IF(Q1121='Menu tendina'!A$3,'5. Telecom euro'!O1121,IF(Q1121='Menu tendina'!A$2,'5. Telecom euro'!N1121,0))))</f>
        <v>3.5</v>
      </c>
    </row>
    <row r="1122" spans="1:20" x14ac:dyDescent="0.25">
      <c r="A1122" s="9" t="s">
        <v>7621</v>
      </c>
      <c r="B1122" s="9" t="s">
        <v>4984</v>
      </c>
      <c r="C1122" s="11">
        <v>2615</v>
      </c>
      <c r="D1122" s="11" t="s">
        <v>6119</v>
      </c>
      <c r="E1122" s="11">
        <v>2209</v>
      </c>
      <c r="F1122" s="25">
        <v>3</v>
      </c>
      <c r="G1122" s="14" t="s">
        <v>3659</v>
      </c>
      <c r="H1122" s="161">
        <f t="shared" si="17"/>
        <v>41639</v>
      </c>
      <c r="I1122" s="9" t="s">
        <v>2939</v>
      </c>
      <c r="J1122" s="9"/>
      <c r="K1122" s="9"/>
      <c r="L1122" s="11" t="s">
        <v>0</v>
      </c>
      <c r="M1122" s="252" t="s">
        <v>0</v>
      </c>
      <c r="N1122" s="21">
        <v>3.5</v>
      </c>
      <c r="O1122" s="21">
        <v>1</v>
      </c>
      <c r="Q1122" s="11" t="s">
        <v>4167</v>
      </c>
      <c r="R1122" s="11"/>
      <c r="T1122" s="21">
        <f>IF(Q1122='Menu tendina'!A$5,0,IF(Q1122='Menu tendina'!A$4,'5. Telecom euro'!O1122/2,IF(Q1122='Menu tendina'!A$3,'5. Telecom euro'!O1122,IF(Q1122='Menu tendina'!A$2,'5. Telecom euro'!N1122,0))))</f>
        <v>3.5</v>
      </c>
    </row>
    <row r="1123" spans="1:20" x14ac:dyDescent="0.25">
      <c r="A1123" s="9" t="s">
        <v>7621</v>
      </c>
      <c r="B1123" s="9" t="s">
        <v>4984</v>
      </c>
      <c r="C1123" s="11">
        <v>2616</v>
      </c>
      <c r="D1123" s="11" t="s">
        <v>6081</v>
      </c>
      <c r="E1123" s="11">
        <v>2210</v>
      </c>
      <c r="F1123" s="25">
        <v>3</v>
      </c>
      <c r="G1123" s="14" t="s">
        <v>3661</v>
      </c>
      <c r="H1123" s="161">
        <f t="shared" si="17"/>
        <v>42004</v>
      </c>
      <c r="I1123" s="9" t="s">
        <v>2939</v>
      </c>
      <c r="J1123" s="9"/>
      <c r="K1123" s="9"/>
      <c r="L1123" s="11" t="s">
        <v>0</v>
      </c>
      <c r="M1123" s="252" t="s">
        <v>0</v>
      </c>
      <c r="N1123" s="21">
        <v>3.5</v>
      </c>
      <c r="O1123" s="21">
        <v>1</v>
      </c>
      <c r="Q1123" s="11" t="s">
        <v>4167</v>
      </c>
      <c r="R1123" s="11"/>
      <c r="T1123" s="21">
        <f>IF(Q1123='Menu tendina'!A$5,0,IF(Q1123='Menu tendina'!A$4,'5. Telecom euro'!O1123/2,IF(Q1123='Menu tendina'!A$3,'5. Telecom euro'!O1123,IF(Q1123='Menu tendina'!A$2,'5. Telecom euro'!N1123,0))))</f>
        <v>3.5</v>
      </c>
    </row>
    <row r="1124" spans="1:20" x14ac:dyDescent="0.25">
      <c r="A1124" s="9" t="s">
        <v>7621</v>
      </c>
      <c r="B1124" s="9" t="s">
        <v>4984</v>
      </c>
      <c r="C1124" s="11">
        <v>2617</v>
      </c>
      <c r="D1124" s="11" t="s">
        <v>6118</v>
      </c>
      <c r="E1124" s="11">
        <v>2221</v>
      </c>
      <c r="F1124" s="25">
        <v>3</v>
      </c>
      <c r="G1124" s="14" t="s">
        <v>3661</v>
      </c>
      <c r="H1124" s="161">
        <f t="shared" si="17"/>
        <v>42004</v>
      </c>
      <c r="I1124" s="9" t="s">
        <v>3658</v>
      </c>
      <c r="J1124" s="9"/>
      <c r="K1124" s="9"/>
      <c r="L1124" s="11" t="s">
        <v>0</v>
      </c>
      <c r="M1124" s="252" t="s">
        <v>0</v>
      </c>
      <c r="N1124" s="21">
        <v>3.5</v>
      </c>
      <c r="O1124" s="21">
        <v>1</v>
      </c>
      <c r="Q1124" s="11" t="s">
        <v>4167</v>
      </c>
      <c r="R1124" s="11"/>
      <c r="T1124" s="21">
        <f>IF(Q1124='Menu tendina'!A$5,0,IF(Q1124='Menu tendina'!A$4,'5. Telecom euro'!O1124/2,IF(Q1124='Menu tendina'!A$3,'5. Telecom euro'!O1124,IF(Q1124='Menu tendina'!A$2,'5. Telecom euro'!N1124,0))))</f>
        <v>3.5</v>
      </c>
    </row>
    <row r="1125" spans="1:20" x14ac:dyDescent="0.25">
      <c r="A1125" s="9" t="s">
        <v>7621</v>
      </c>
      <c r="B1125" s="9" t="s">
        <v>4984</v>
      </c>
      <c r="C1125" s="11">
        <v>2618</v>
      </c>
      <c r="D1125" s="11" t="s">
        <v>6078</v>
      </c>
      <c r="E1125" s="11">
        <v>2218</v>
      </c>
      <c r="F1125" s="25">
        <v>5</v>
      </c>
      <c r="G1125" s="14" t="s">
        <v>3662</v>
      </c>
      <c r="H1125" s="161">
        <f t="shared" si="17"/>
        <v>42369</v>
      </c>
      <c r="I1125" s="9" t="s">
        <v>3656</v>
      </c>
      <c r="J1125" s="9"/>
      <c r="K1125" s="9"/>
      <c r="L1125" s="11" t="s">
        <v>0</v>
      </c>
      <c r="M1125" s="252" t="s">
        <v>0</v>
      </c>
      <c r="N1125" s="21">
        <v>3.5</v>
      </c>
      <c r="O1125" s="21">
        <v>1</v>
      </c>
      <c r="Q1125" s="11" t="s">
        <v>4167</v>
      </c>
      <c r="R1125" s="11"/>
      <c r="T1125" s="21">
        <f>IF(Q1125='Menu tendina'!A$5,0,IF(Q1125='Menu tendina'!A$4,'5. Telecom euro'!O1125/2,IF(Q1125='Menu tendina'!A$3,'5. Telecom euro'!O1125,IF(Q1125='Menu tendina'!A$2,'5. Telecom euro'!N1125,0))))</f>
        <v>3.5</v>
      </c>
    </row>
    <row r="1126" spans="1:20" x14ac:dyDescent="0.25">
      <c r="A1126" s="9" t="s">
        <v>7621</v>
      </c>
      <c r="B1126" s="9" t="s">
        <v>4984</v>
      </c>
      <c r="C1126" s="11">
        <v>2619</v>
      </c>
      <c r="D1126" s="11" t="s">
        <v>6120</v>
      </c>
      <c r="E1126" s="11">
        <v>2211</v>
      </c>
      <c r="F1126" s="25">
        <v>3</v>
      </c>
      <c r="G1126" s="14" t="s">
        <v>3663</v>
      </c>
      <c r="H1126" s="161">
        <f t="shared" si="17"/>
        <v>42735</v>
      </c>
      <c r="I1126" s="9" t="s">
        <v>2939</v>
      </c>
      <c r="J1126" s="9"/>
      <c r="K1126" s="9"/>
      <c r="L1126" s="11" t="s">
        <v>0</v>
      </c>
      <c r="M1126" s="252" t="s">
        <v>0</v>
      </c>
      <c r="N1126" s="21">
        <v>3.5</v>
      </c>
      <c r="O1126" s="21">
        <v>1</v>
      </c>
      <c r="Q1126" s="11" t="s">
        <v>4167</v>
      </c>
      <c r="R1126" s="11"/>
      <c r="T1126" s="21">
        <f>IF(Q1126='Menu tendina'!A$5,0,IF(Q1126='Menu tendina'!A$4,'5. Telecom euro'!O1126/2,IF(Q1126='Menu tendina'!A$3,'5. Telecom euro'!O1126,IF(Q1126='Menu tendina'!A$2,'5. Telecom euro'!N1126,0))))</f>
        <v>3.5</v>
      </c>
    </row>
    <row r="1127" spans="1:20" x14ac:dyDescent="0.25">
      <c r="A1127" s="9" t="s">
        <v>7621</v>
      </c>
      <c r="B1127" s="9" t="s">
        <v>4984</v>
      </c>
      <c r="C1127" s="11">
        <v>2620</v>
      </c>
      <c r="D1127" s="11" t="s">
        <v>5950</v>
      </c>
      <c r="E1127" s="11">
        <v>2134</v>
      </c>
      <c r="F1127" s="25">
        <v>5</v>
      </c>
      <c r="G1127" s="14" t="s">
        <v>3503</v>
      </c>
      <c r="H1127" s="161">
        <f t="shared" si="17"/>
        <v>40543</v>
      </c>
      <c r="I1127" s="9" t="s">
        <v>3664</v>
      </c>
      <c r="J1127" s="9"/>
      <c r="K1127" s="9"/>
      <c r="L1127" s="11" t="s">
        <v>0</v>
      </c>
      <c r="M1127" s="252">
        <v>15</v>
      </c>
      <c r="N1127" s="21">
        <v>20</v>
      </c>
      <c r="O1127" s="21">
        <v>10</v>
      </c>
      <c r="Q1127" s="11" t="s">
        <v>4167</v>
      </c>
      <c r="R1127" s="11"/>
      <c r="T1127" s="21">
        <f>IF(Q1127='Menu tendina'!A$5,0,IF(Q1127='Menu tendina'!A$4,'5. Telecom euro'!O1127/2,IF(Q1127='Menu tendina'!A$3,'5. Telecom euro'!O1127,IF(Q1127='Menu tendina'!A$2,'5. Telecom euro'!N1127,0))))</f>
        <v>20</v>
      </c>
    </row>
    <row r="1128" spans="1:20" x14ac:dyDescent="0.25">
      <c r="A1128" s="9" t="s">
        <v>7621</v>
      </c>
      <c r="B1128" s="9" t="s">
        <v>4984</v>
      </c>
      <c r="C1128" s="11">
        <v>2621</v>
      </c>
      <c r="D1128" s="11" t="s">
        <v>6117</v>
      </c>
      <c r="E1128" s="11">
        <v>2222</v>
      </c>
      <c r="F1128" s="25">
        <v>3</v>
      </c>
      <c r="G1128" s="14" t="s">
        <v>3663</v>
      </c>
      <c r="H1128" s="161">
        <f t="shared" si="17"/>
        <v>42735</v>
      </c>
      <c r="I1128" s="9" t="s">
        <v>3665</v>
      </c>
      <c r="J1128" s="9"/>
      <c r="K1128" s="9"/>
      <c r="L1128" s="11" t="s">
        <v>0</v>
      </c>
      <c r="M1128" s="252" t="s">
        <v>0</v>
      </c>
      <c r="N1128" s="21">
        <v>3</v>
      </c>
      <c r="O1128" s="21">
        <v>1.5</v>
      </c>
      <c r="Q1128" s="11" t="s">
        <v>4167</v>
      </c>
      <c r="R1128" s="11"/>
      <c r="T1128" s="21">
        <f>IF(Q1128='Menu tendina'!A$5,0,IF(Q1128='Menu tendina'!A$4,'5. Telecom euro'!O1128/2,IF(Q1128='Menu tendina'!A$3,'5. Telecom euro'!O1128,IF(Q1128='Menu tendina'!A$2,'5. Telecom euro'!N1128,0))))</f>
        <v>3</v>
      </c>
    </row>
    <row r="1129" spans="1:20" x14ac:dyDescent="0.25">
      <c r="A1129" s="9" t="s">
        <v>7621</v>
      </c>
      <c r="B1129" s="9" t="s">
        <v>4984</v>
      </c>
      <c r="C1129" s="11">
        <v>2622</v>
      </c>
      <c r="D1129" s="11" t="s">
        <v>6116</v>
      </c>
      <c r="E1129" s="11">
        <v>2223</v>
      </c>
      <c r="F1129" s="25">
        <v>5</v>
      </c>
      <c r="G1129" s="14" t="s">
        <v>3666</v>
      </c>
      <c r="H1129" s="161">
        <f t="shared" si="17"/>
        <v>43100</v>
      </c>
      <c r="I1129" s="9" t="s">
        <v>3667</v>
      </c>
      <c r="J1129" s="9"/>
      <c r="K1129" s="9"/>
      <c r="L1129" s="11" t="s">
        <v>0</v>
      </c>
      <c r="M1129" s="252" t="s">
        <v>0</v>
      </c>
      <c r="N1129" s="21">
        <v>4</v>
      </c>
      <c r="O1129" s="21">
        <v>2</v>
      </c>
      <c r="Q1129" s="11" t="s">
        <v>4167</v>
      </c>
      <c r="R1129" s="11"/>
      <c r="T1129" s="21">
        <f>IF(Q1129='Menu tendina'!A$5,0,IF(Q1129='Menu tendina'!A$4,'5. Telecom euro'!O1129/2,IF(Q1129='Menu tendina'!A$3,'5. Telecom euro'!O1129,IF(Q1129='Menu tendina'!A$2,'5. Telecom euro'!N1129,0))))</f>
        <v>4</v>
      </c>
    </row>
    <row r="1130" spans="1:20" x14ac:dyDescent="0.25">
      <c r="A1130" s="9" t="s">
        <v>7621</v>
      </c>
      <c r="B1130" s="9" t="s">
        <v>4984</v>
      </c>
      <c r="C1130" s="11">
        <v>2623</v>
      </c>
      <c r="D1130" s="11" t="s">
        <v>6101</v>
      </c>
      <c r="E1130" s="11">
        <v>2224</v>
      </c>
      <c r="F1130" s="25">
        <v>5</v>
      </c>
      <c r="G1130" s="14" t="s">
        <v>3668</v>
      </c>
      <c r="H1130" s="161">
        <f t="shared" si="17"/>
        <v>43465</v>
      </c>
      <c r="I1130" s="9" t="s">
        <v>3669</v>
      </c>
      <c r="J1130" s="9"/>
      <c r="K1130" s="9"/>
      <c r="L1130" s="11" t="s">
        <v>0</v>
      </c>
      <c r="M1130" s="252" t="s">
        <v>0</v>
      </c>
      <c r="N1130" s="21">
        <v>5</v>
      </c>
      <c r="O1130" s="21">
        <v>3</v>
      </c>
      <c r="Q1130" s="11" t="s">
        <v>4167</v>
      </c>
      <c r="R1130" s="11"/>
      <c r="T1130" s="21">
        <f>IF(Q1130='Menu tendina'!A$5,0,IF(Q1130='Menu tendina'!A$4,'5. Telecom euro'!O1130/2,IF(Q1130='Menu tendina'!A$3,'5. Telecom euro'!O1130,IF(Q1130='Menu tendina'!A$2,'5. Telecom euro'!N1130,0))))</f>
        <v>5</v>
      </c>
    </row>
    <row r="1131" spans="1:20" x14ac:dyDescent="0.25">
      <c r="A1131" s="9" t="s">
        <v>7621</v>
      </c>
      <c r="B1131" s="9" t="s">
        <v>4984</v>
      </c>
      <c r="C1131" s="11">
        <v>2624</v>
      </c>
      <c r="D1131" s="11" t="e">
        <v>#N/A</v>
      </c>
      <c r="E1131" s="11">
        <v>2225</v>
      </c>
      <c r="F1131" s="25">
        <v>3</v>
      </c>
      <c r="G1131" s="14" t="s">
        <v>3670</v>
      </c>
      <c r="H1131" s="161">
        <f t="shared" si="17"/>
        <v>43830</v>
      </c>
      <c r="I1131" s="9" t="s">
        <v>3671</v>
      </c>
      <c r="J1131" s="9"/>
      <c r="K1131" s="9"/>
      <c r="L1131" s="11" t="s">
        <v>0</v>
      </c>
      <c r="M1131" s="252">
        <v>10</v>
      </c>
      <c r="N1131" s="21">
        <v>50</v>
      </c>
      <c r="O1131" s="21">
        <v>30</v>
      </c>
      <c r="Q1131" s="11" t="s">
        <v>4170</v>
      </c>
      <c r="R1131" s="11"/>
      <c r="T1131" s="21">
        <f>IF(Q1131='Menu tendina'!A$5,0,IF(Q1131='Menu tendina'!A$4,'5. Telecom euro'!O1131/2,IF(Q1131='Menu tendina'!A$3,'5. Telecom euro'!O1131,IF(Q1131='Menu tendina'!A$2,'5. Telecom euro'!N1131,0))))</f>
        <v>0</v>
      </c>
    </row>
    <row r="1132" spans="1:20" x14ac:dyDescent="0.25">
      <c r="A1132" s="9" t="s">
        <v>7621</v>
      </c>
      <c r="B1132" s="9" t="s">
        <v>4984</v>
      </c>
      <c r="C1132" s="11">
        <v>2625</v>
      </c>
      <c r="D1132" s="11" t="e">
        <v>#N/A</v>
      </c>
      <c r="E1132" s="11">
        <v>2226</v>
      </c>
      <c r="F1132" s="25">
        <v>5</v>
      </c>
      <c r="G1132" s="14" t="s">
        <v>3670</v>
      </c>
      <c r="H1132" s="161">
        <f t="shared" si="17"/>
        <v>43830</v>
      </c>
      <c r="I1132" s="9" t="s">
        <v>3672</v>
      </c>
      <c r="J1132" s="9"/>
      <c r="K1132" s="9"/>
      <c r="L1132" s="11" t="s">
        <v>0</v>
      </c>
      <c r="M1132" s="252">
        <v>10</v>
      </c>
      <c r="N1132" s="21">
        <v>70</v>
      </c>
      <c r="O1132" s="21">
        <v>40</v>
      </c>
      <c r="Q1132" s="11" t="s">
        <v>4170</v>
      </c>
      <c r="R1132" s="11"/>
      <c r="T1132" s="21">
        <f>IF(Q1132='Menu tendina'!A$5,0,IF(Q1132='Menu tendina'!A$4,'5. Telecom euro'!O1132/2,IF(Q1132='Menu tendina'!A$3,'5. Telecom euro'!O1132,IF(Q1132='Menu tendina'!A$2,'5. Telecom euro'!N1132,0))))</f>
        <v>0</v>
      </c>
    </row>
  </sheetData>
  <sheetProtection autoFilter="0"/>
  <protectedRanges>
    <protectedRange sqref="A1:XFD1" name="Intervallo2"/>
    <protectedRange sqref="Q1:R1048576" name="Collezione"/>
  </protectedRanges>
  <autoFilter ref="A1:S1132" xr:uid="{505C4E07-6679-4ADF-AF6D-EE6883860D62}"/>
  <conditionalFormatting sqref="Q1">
    <cfRule type="cellIs" dxfId="121" priority="9" operator="equal">
      <formula>"Usata"</formula>
    </cfRule>
    <cfRule type="cellIs" dxfId="120" priority="10" operator="equal">
      <formula>"2a Scelta"</formula>
    </cfRule>
    <cfRule type="cellIs" dxfId="119" priority="11" operator="equal">
      <formula>"Manca"</formula>
    </cfRule>
    <cfRule type="cellIs" dxfId="118" priority="12" operator="equal">
      <formula>"Nuova"</formula>
    </cfRule>
  </conditionalFormatting>
  <dataValidations count="1">
    <dataValidation type="list" allowBlank="1" showInputMessage="1" showErrorMessage="1" sqref="Q1" xr:uid="{ADE9BCF3-8CB0-4936-B865-C0A783413E66}">
      <formula1>"Nuova,Usata,2a Scelta,Manca"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" operator="equal" id="{A87391E3-101A-4EEE-9ED7-8ECFBFCE18F4}">
            <xm:f>'Menu tendina'!$A$5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6" operator="equal" id="{6B2396EA-6A09-4C98-9BC5-E48E8E26A2B1}">
            <xm:f>'Menu tendina'!$A$4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7" operator="equal" id="{DDCBB766-55D8-4051-AE69-535D9C4705E7}">
            <xm:f>'Menu tendina'!$A$3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" operator="equal" id="{F4B6E692-0728-4608-AD8B-8CDEB7EE4A89}">
            <xm:f>'Menu tendina'!$A$2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Q2:Q1132</xm:sqref>
        </x14:conditionalFormatting>
        <x14:conditionalFormatting xmlns:xm="http://schemas.microsoft.com/office/excel/2006/main">
          <x14:cfRule type="cellIs" priority="1" operator="equal" id="{E672F931-291D-4556-80B3-42D2357A1184}">
            <xm:f>'Menu tendina'!$B$5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2" operator="equal" id="{BB9D20A8-55F0-468D-AB01-843219575B49}">
            <xm:f>'Menu tendina'!$B$4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" operator="equal" id="{A02E7AB0-DAEF-48B5-82C9-69EE2016EA7F}">
            <xm:f>'Menu tendina'!$B$3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4" operator="equal" id="{A3EE8ED1-0A61-4EA2-B709-8CCDEF459488}">
            <xm:f>'Menu tendina'!$B$2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R2:R1132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244BC4D-3473-45FF-BDA5-22CCD3BD170F}">
          <x14:formula1>
            <xm:f>'Menu tendina'!$A$2:$A$5</xm:f>
          </x14:formula1>
          <xm:sqref>Q2:Q1132</xm:sqref>
        </x14:dataValidation>
        <x14:dataValidation type="list" allowBlank="1" showInputMessage="1" showErrorMessage="1" xr:uid="{33396AA8-EFBB-427D-95E6-22E622AC9F17}">
          <x14:formula1>
            <xm:f>'Menu tendina'!$B$2:$B$5</xm:f>
          </x14:formula1>
          <xm:sqref>R2:R1132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C98F4-05BC-4AD5-A943-BFE65B04C9DE}">
  <sheetPr>
    <tabColor rgb="FFFFC000"/>
  </sheetPr>
  <dimension ref="A1:T163"/>
  <sheetViews>
    <sheetView zoomScale="72" zoomScaleNormal="90" workbookViewId="0">
      <pane xSplit="3" ySplit="1" topLeftCell="D44" activePane="bottomRight" state="frozen"/>
      <selection activeCell="F4" sqref="F4"/>
      <selection pane="topRight" activeCell="F4" sqref="F4"/>
      <selection pane="bottomLeft" activeCell="F4" sqref="F4"/>
      <selection pane="bottomRight" activeCell="D48" sqref="D48"/>
    </sheetView>
  </sheetViews>
  <sheetFormatPr defaultColWidth="8.83203125" defaultRowHeight="12.5" x14ac:dyDescent="0.25"/>
  <cols>
    <col min="1" max="1" width="21.08203125" style="2" customWidth="1"/>
    <col min="2" max="2" width="15.5" style="2" bestFit="1" customWidth="1"/>
    <col min="3" max="3" width="9.5" style="12" customWidth="1"/>
    <col min="4" max="4" width="8.4140625" style="2" customWidth="1"/>
    <col min="5" max="5" width="12.5" style="2" hidden="1" customWidth="1"/>
    <col min="6" max="6" width="10.33203125" style="2" customWidth="1"/>
    <col min="7" max="7" width="11" style="12" bestFit="1" customWidth="1"/>
    <col min="8" max="8" width="40.58203125" style="2" customWidth="1"/>
    <col min="9" max="9" width="5.5" style="2" customWidth="1"/>
    <col min="10" max="10" width="39" style="2" customWidth="1"/>
    <col min="11" max="11" width="8.83203125" style="12" customWidth="1"/>
    <col min="12" max="12" width="8.83203125" style="12"/>
    <col min="13" max="13" width="13.08203125" style="23" customWidth="1"/>
    <col min="14" max="14" width="13.08203125" style="2" customWidth="1"/>
    <col min="15" max="15" width="1.9140625" style="2" customWidth="1"/>
    <col min="16" max="16" width="12.5" style="12" customWidth="1"/>
    <col min="17" max="17" width="15.4140625" style="12" bestFit="1" customWidth="1"/>
    <col min="18" max="18" width="23.1640625" style="151" customWidth="1"/>
    <col min="19" max="19" width="1.4140625" style="2" customWidth="1"/>
    <col min="20" max="20" width="13.08203125" style="23" customWidth="1"/>
    <col min="21" max="16384" width="8.83203125" style="2"/>
  </cols>
  <sheetData>
    <row r="1" spans="1:20" ht="25" x14ac:dyDescent="0.25">
      <c r="A1" s="3" t="s">
        <v>4037</v>
      </c>
      <c r="B1" s="4" t="s">
        <v>4049</v>
      </c>
      <c r="C1" s="4" t="s">
        <v>4038</v>
      </c>
      <c r="D1" s="5" t="s">
        <v>4039</v>
      </c>
      <c r="E1" s="5" t="s">
        <v>4050</v>
      </c>
      <c r="F1" s="5" t="s">
        <v>4051</v>
      </c>
      <c r="G1" s="6" t="s">
        <v>4040</v>
      </c>
      <c r="H1" s="5" t="s">
        <v>4041</v>
      </c>
      <c r="I1" s="5" t="s">
        <v>4043</v>
      </c>
      <c r="J1" s="8" t="s">
        <v>4045</v>
      </c>
      <c r="K1" s="5" t="s">
        <v>4042</v>
      </c>
      <c r="L1" s="5" t="s">
        <v>4044</v>
      </c>
      <c r="M1" s="7" t="s">
        <v>4052</v>
      </c>
      <c r="N1" s="7" t="s">
        <v>4053</v>
      </c>
      <c r="O1" s="1"/>
      <c r="P1" s="152" t="s">
        <v>4046</v>
      </c>
      <c r="Q1" s="154" t="s">
        <v>4054</v>
      </c>
      <c r="R1" s="155" t="s">
        <v>8599</v>
      </c>
      <c r="S1" s="1"/>
      <c r="T1" s="7" t="s">
        <v>4174</v>
      </c>
    </row>
    <row r="2" spans="1:20" x14ac:dyDescent="0.25">
      <c r="A2" s="9" t="s">
        <v>4048</v>
      </c>
      <c r="B2" s="9" t="s">
        <v>7606</v>
      </c>
      <c r="C2" s="11" t="s">
        <v>3673</v>
      </c>
      <c r="D2" s="11">
        <v>1019</v>
      </c>
      <c r="E2" s="11" t="s">
        <v>3</v>
      </c>
      <c r="F2" s="260">
        <v>3000</v>
      </c>
      <c r="G2" s="11" t="s">
        <v>61</v>
      </c>
      <c r="H2" s="9" t="s">
        <v>3674</v>
      </c>
      <c r="I2" s="9" t="s">
        <v>2</v>
      </c>
      <c r="J2" s="28"/>
      <c r="K2" s="11" t="s">
        <v>0</v>
      </c>
      <c r="L2" s="252">
        <v>100</v>
      </c>
      <c r="M2" s="21">
        <v>280</v>
      </c>
      <c r="N2" s="21">
        <v>250</v>
      </c>
      <c r="P2" s="153" t="s">
        <v>4167</v>
      </c>
      <c r="Q2" s="11" t="s">
        <v>4172</v>
      </c>
      <c r="R2" s="150"/>
      <c r="T2" s="21">
        <f>IF(P2='Menu tendina'!A$5,0,IF(P2='Menu tendina'!A$4,'6. Alto Adige'!N2/2,IF(P2='Menu tendina'!A$3,'6. Alto Adige'!N2,IF(P2='Menu tendina'!A$2,'6. Alto Adige'!M2,0))))</f>
        <v>280</v>
      </c>
    </row>
    <row r="3" spans="1:20" x14ac:dyDescent="0.25">
      <c r="A3" s="9" t="s">
        <v>4048</v>
      </c>
      <c r="B3" s="9" t="s">
        <v>7606</v>
      </c>
      <c r="C3" s="11" t="s">
        <v>3675</v>
      </c>
      <c r="D3" s="11">
        <v>1020</v>
      </c>
      <c r="E3" s="11" t="s">
        <v>4</v>
      </c>
      <c r="F3" s="260">
        <v>6000</v>
      </c>
      <c r="G3" s="11" t="s">
        <v>61</v>
      </c>
      <c r="H3" s="9" t="s">
        <v>3674</v>
      </c>
      <c r="I3" s="9" t="s">
        <v>2</v>
      </c>
      <c r="J3" s="28"/>
      <c r="K3" s="11" t="s">
        <v>0</v>
      </c>
      <c r="L3" s="252">
        <v>100</v>
      </c>
      <c r="M3" s="21">
        <v>25</v>
      </c>
      <c r="N3" s="21">
        <v>15</v>
      </c>
      <c r="P3" s="153" t="s">
        <v>4167</v>
      </c>
      <c r="Q3" s="11" t="s">
        <v>4173</v>
      </c>
      <c r="R3" s="150"/>
      <c r="T3" s="21">
        <f>IF(P3='Menu tendina'!A$5,0,IF(P3='Menu tendina'!A$4,'6. Alto Adige'!N3/2,IF(P3='Menu tendina'!A$3,'6. Alto Adige'!N3,IF(P3='Menu tendina'!A$2,'6. Alto Adige'!M3,0))))</f>
        <v>25</v>
      </c>
    </row>
    <row r="4" spans="1:20" x14ac:dyDescent="0.25">
      <c r="A4" s="9" t="s">
        <v>4048</v>
      </c>
      <c r="B4" s="9" t="s">
        <v>7606</v>
      </c>
      <c r="C4" s="11" t="s">
        <v>3676</v>
      </c>
      <c r="D4" s="11">
        <v>1021</v>
      </c>
      <c r="E4" s="11" t="s">
        <v>5</v>
      </c>
      <c r="F4" s="260">
        <v>9000</v>
      </c>
      <c r="G4" s="11" t="s">
        <v>61</v>
      </c>
      <c r="H4" s="9" t="s">
        <v>3674</v>
      </c>
      <c r="I4" s="9" t="s">
        <v>2</v>
      </c>
      <c r="J4" s="28"/>
      <c r="K4" s="11" t="s">
        <v>0</v>
      </c>
      <c r="L4" s="252">
        <v>100</v>
      </c>
      <c r="M4" s="21">
        <v>800</v>
      </c>
      <c r="N4" s="21">
        <v>550</v>
      </c>
      <c r="P4" s="153" t="s">
        <v>4170</v>
      </c>
      <c r="Q4" s="11"/>
      <c r="R4" s="150"/>
      <c r="T4" s="21">
        <f>IF(P4='Menu tendina'!A$5,0,IF(P4='Menu tendina'!A$4,'6. Alto Adige'!N4/2,IF(P4='Menu tendina'!A$3,'6. Alto Adige'!N4,IF(P4='Menu tendina'!A$2,'6. Alto Adige'!M4,0))))</f>
        <v>0</v>
      </c>
    </row>
    <row r="5" spans="1:20" x14ac:dyDescent="0.25">
      <c r="A5" s="9" t="s">
        <v>4048</v>
      </c>
      <c r="B5" s="9" t="s">
        <v>7606</v>
      </c>
      <c r="C5" s="11" t="s">
        <v>3677</v>
      </c>
      <c r="D5" s="11">
        <v>1035</v>
      </c>
      <c r="E5" s="11" t="s">
        <v>6</v>
      </c>
      <c r="F5" s="260">
        <v>3000</v>
      </c>
      <c r="G5" s="11" t="s">
        <v>3678</v>
      </c>
      <c r="H5" s="9" t="s">
        <v>3674</v>
      </c>
      <c r="I5" s="9" t="s">
        <v>2</v>
      </c>
      <c r="J5" s="28"/>
      <c r="K5" s="11" t="s">
        <v>0</v>
      </c>
      <c r="L5" s="252">
        <v>100</v>
      </c>
      <c r="M5" s="21">
        <v>450</v>
      </c>
      <c r="N5" s="21">
        <v>270</v>
      </c>
      <c r="P5" s="153" t="s">
        <v>4170</v>
      </c>
      <c r="Q5" s="11"/>
      <c r="R5" s="150"/>
      <c r="T5" s="21">
        <f>IF(P5='Menu tendina'!A$5,0,IF(P5='Menu tendina'!A$4,'6. Alto Adige'!N5/2,IF(P5='Menu tendina'!A$3,'6. Alto Adige'!N5,IF(P5='Menu tendina'!A$2,'6. Alto Adige'!M5,0))))</f>
        <v>0</v>
      </c>
    </row>
    <row r="6" spans="1:20" x14ac:dyDescent="0.25">
      <c r="A6" s="9" t="s">
        <v>4048</v>
      </c>
      <c r="B6" s="9" t="s">
        <v>7606</v>
      </c>
      <c r="C6" s="11" t="s">
        <v>3679</v>
      </c>
      <c r="D6" s="11">
        <v>1036</v>
      </c>
      <c r="E6" s="11" t="s">
        <v>7</v>
      </c>
      <c r="F6" s="260">
        <v>6000</v>
      </c>
      <c r="G6" s="11" t="s">
        <v>3678</v>
      </c>
      <c r="H6" s="9" t="s">
        <v>3674</v>
      </c>
      <c r="I6" s="9" t="s">
        <v>2</v>
      </c>
      <c r="J6" s="28"/>
      <c r="K6" s="11" t="s">
        <v>0</v>
      </c>
      <c r="L6" s="252">
        <v>100</v>
      </c>
      <c r="M6" s="21">
        <v>280</v>
      </c>
      <c r="N6" s="21">
        <v>180</v>
      </c>
      <c r="P6" s="153" t="s">
        <v>4168</v>
      </c>
      <c r="Q6" s="11"/>
      <c r="R6" s="150"/>
      <c r="T6" s="21">
        <f>IF(P6='Menu tendina'!A$5,0,IF(P6='Menu tendina'!A$4,'6. Alto Adige'!N6/2,IF(P6='Menu tendina'!A$3,'6. Alto Adige'!N6,IF(P6='Menu tendina'!A$2,'6. Alto Adige'!M6,0))))</f>
        <v>180</v>
      </c>
    </row>
    <row r="7" spans="1:20" x14ac:dyDescent="0.25">
      <c r="A7" s="9" t="s">
        <v>4048</v>
      </c>
      <c r="B7" s="9" t="s">
        <v>7606</v>
      </c>
      <c r="C7" s="11" t="s">
        <v>3680</v>
      </c>
      <c r="D7" s="11">
        <v>1037</v>
      </c>
      <c r="E7" s="11" t="s">
        <v>9</v>
      </c>
      <c r="F7" s="260">
        <v>9000</v>
      </c>
      <c r="G7" s="11" t="s">
        <v>3678</v>
      </c>
      <c r="H7" s="9" t="s">
        <v>3674</v>
      </c>
      <c r="I7" s="9" t="s">
        <v>2</v>
      </c>
      <c r="J7" s="28"/>
      <c r="K7" s="11" t="s">
        <v>0</v>
      </c>
      <c r="L7" s="252">
        <v>100</v>
      </c>
      <c r="M7" s="21">
        <v>850</v>
      </c>
      <c r="N7" s="21">
        <v>650</v>
      </c>
      <c r="P7" s="153" t="s">
        <v>4170</v>
      </c>
      <c r="Q7" s="11"/>
      <c r="R7" s="150"/>
      <c r="T7" s="21">
        <f>IF(P7='Menu tendina'!A$5,0,IF(P7='Menu tendina'!A$4,'6. Alto Adige'!N7/2,IF(P7='Menu tendina'!A$3,'6. Alto Adige'!N7,IF(P7='Menu tendina'!A$2,'6. Alto Adige'!M7,0))))</f>
        <v>0</v>
      </c>
    </row>
    <row r="8" spans="1:20" x14ac:dyDescent="0.25">
      <c r="A8" s="9" t="s">
        <v>4048</v>
      </c>
      <c r="B8" s="9" t="s">
        <v>7606</v>
      </c>
      <c r="C8" s="11" t="s">
        <v>3681</v>
      </c>
      <c r="D8" s="11">
        <v>1041</v>
      </c>
      <c r="E8" s="11" t="s">
        <v>10</v>
      </c>
      <c r="F8" s="260">
        <v>3000</v>
      </c>
      <c r="G8" s="11" t="s">
        <v>79</v>
      </c>
      <c r="H8" s="9" t="s">
        <v>3682</v>
      </c>
      <c r="I8" s="9" t="s">
        <v>2</v>
      </c>
      <c r="J8" s="28"/>
      <c r="K8" s="11" t="s">
        <v>0</v>
      </c>
      <c r="L8" s="252">
        <v>200</v>
      </c>
      <c r="M8" s="21">
        <v>150</v>
      </c>
      <c r="N8" s="21">
        <v>75</v>
      </c>
      <c r="P8" s="153" t="s">
        <v>4168</v>
      </c>
      <c r="Q8" s="11"/>
      <c r="R8" s="150"/>
      <c r="T8" s="21">
        <f>IF(P8='Menu tendina'!A$5,0,IF(P8='Menu tendina'!A$4,'6. Alto Adige'!N8/2,IF(P8='Menu tendina'!A$3,'6. Alto Adige'!N8,IF(P8='Menu tendina'!A$2,'6. Alto Adige'!M8,0))))</f>
        <v>75</v>
      </c>
    </row>
    <row r="9" spans="1:20" x14ac:dyDescent="0.25">
      <c r="A9" s="9" t="s">
        <v>4048</v>
      </c>
      <c r="B9" s="9" t="s">
        <v>7606</v>
      </c>
      <c r="C9" s="11" t="s">
        <v>3683</v>
      </c>
      <c r="D9" s="11">
        <v>1042</v>
      </c>
      <c r="E9" s="11" t="s">
        <v>13</v>
      </c>
      <c r="F9" s="260">
        <v>6000</v>
      </c>
      <c r="G9" s="11" t="s">
        <v>79</v>
      </c>
      <c r="H9" s="9" t="s">
        <v>3682</v>
      </c>
      <c r="I9" s="9" t="s">
        <v>2</v>
      </c>
      <c r="J9" s="28"/>
      <c r="K9" s="11" t="s">
        <v>0</v>
      </c>
      <c r="L9" s="252">
        <v>100</v>
      </c>
      <c r="M9" s="21">
        <v>300</v>
      </c>
      <c r="N9" s="21">
        <v>220</v>
      </c>
      <c r="P9" s="153" t="s">
        <v>4170</v>
      </c>
      <c r="Q9" s="11"/>
      <c r="R9" s="150"/>
      <c r="T9" s="21">
        <f>IF(P9='Menu tendina'!A$5,0,IF(P9='Menu tendina'!A$4,'6. Alto Adige'!N9/2,IF(P9='Menu tendina'!A$3,'6. Alto Adige'!N9,IF(P9='Menu tendina'!A$2,'6. Alto Adige'!M9,0))))</f>
        <v>0</v>
      </c>
    </row>
    <row r="10" spans="1:20" x14ac:dyDescent="0.25">
      <c r="A10" s="15" t="s">
        <v>4048</v>
      </c>
      <c r="B10" s="15" t="s">
        <v>7606</v>
      </c>
      <c r="C10" s="16" t="s">
        <v>3684</v>
      </c>
      <c r="D10" s="16" t="s">
        <v>0</v>
      </c>
      <c r="E10" s="16" t="s">
        <v>0</v>
      </c>
      <c r="F10" s="261">
        <v>6000</v>
      </c>
      <c r="G10" s="16" t="s">
        <v>79</v>
      </c>
      <c r="H10" s="15" t="s">
        <v>80</v>
      </c>
      <c r="I10" s="15" t="s">
        <v>2</v>
      </c>
      <c r="J10" s="15" t="s">
        <v>6122</v>
      </c>
      <c r="K10" s="16" t="s">
        <v>4074</v>
      </c>
      <c r="L10" s="253" t="s">
        <v>0</v>
      </c>
      <c r="M10" s="22">
        <v>420</v>
      </c>
      <c r="N10" s="22">
        <v>270</v>
      </c>
      <c r="P10" s="153" t="s">
        <v>4170</v>
      </c>
      <c r="Q10" s="11"/>
      <c r="R10" s="150"/>
      <c r="T10" s="21">
        <f>IF(P10='Menu tendina'!A$5,0,IF(P10='Menu tendina'!A$4,'6. Alto Adige'!N10/2,IF(P10='Menu tendina'!A$3,'6. Alto Adige'!N10,IF(P10='Menu tendina'!A$2,'6. Alto Adige'!M10,0))))</f>
        <v>0</v>
      </c>
    </row>
    <row r="11" spans="1:20" x14ac:dyDescent="0.25">
      <c r="A11" s="9" t="s">
        <v>4048</v>
      </c>
      <c r="B11" s="9" t="s">
        <v>7606</v>
      </c>
      <c r="C11" s="11" t="s">
        <v>3685</v>
      </c>
      <c r="D11" s="11">
        <v>1043</v>
      </c>
      <c r="E11" s="11" t="s">
        <v>16</v>
      </c>
      <c r="F11" s="260">
        <v>9000</v>
      </c>
      <c r="G11" s="11" t="s">
        <v>79</v>
      </c>
      <c r="H11" s="9" t="s">
        <v>80</v>
      </c>
      <c r="I11" s="9" t="s">
        <v>2</v>
      </c>
      <c r="J11" s="9" t="s">
        <v>6123</v>
      </c>
      <c r="K11" s="11" t="s">
        <v>0</v>
      </c>
      <c r="L11" s="252">
        <v>100</v>
      </c>
      <c r="M11" s="21">
        <v>320</v>
      </c>
      <c r="N11" s="21">
        <v>200</v>
      </c>
      <c r="P11" s="153" t="s">
        <v>4170</v>
      </c>
      <c r="Q11" s="11"/>
      <c r="R11" s="150"/>
      <c r="T11" s="21">
        <f>IF(P11='Menu tendina'!A$5,0,IF(P11='Menu tendina'!A$4,'6. Alto Adige'!N11/2,IF(P11='Menu tendina'!A$3,'6. Alto Adige'!N11,IF(P11='Menu tendina'!A$2,'6. Alto Adige'!M11,0))))</f>
        <v>0</v>
      </c>
    </row>
    <row r="12" spans="1:20" x14ac:dyDescent="0.25">
      <c r="A12" s="9" t="s">
        <v>4048</v>
      </c>
      <c r="B12" s="9" t="s">
        <v>7606</v>
      </c>
      <c r="C12" s="11" t="s">
        <v>3686</v>
      </c>
      <c r="D12" s="11">
        <v>1062</v>
      </c>
      <c r="E12" s="11" t="s">
        <v>19</v>
      </c>
      <c r="F12" s="260">
        <v>3000</v>
      </c>
      <c r="G12" s="11" t="s">
        <v>99</v>
      </c>
      <c r="H12" s="9" t="s">
        <v>3682</v>
      </c>
      <c r="I12" s="9" t="s">
        <v>2</v>
      </c>
      <c r="J12" s="28"/>
      <c r="K12" s="11" t="s">
        <v>0</v>
      </c>
      <c r="L12" s="252">
        <v>100</v>
      </c>
      <c r="M12" s="21">
        <v>30</v>
      </c>
      <c r="N12" s="21">
        <v>15</v>
      </c>
      <c r="P12" s="153" t="s">
        <v>4167</v>
      </c>
      <c r="Q12" s="11" t="s">
        <v>4172</v>
      </c>
      <c r="R12" s="150"/>
      <c r="T12" s="21">
        <f>IF(P12='Menu tendina'!A$5,0,IF(P12='Menu tendina'!A$4,'6. Alto Adige'!N12/2,IF(P12='Menu tendina'!A$3,'6. Alto Adige'!N12,IF(P12='Menu tendina'!A$2,'6. Alto Adige'!M12,0))))</f>
        <v>30</v>
      </c>
    </row>
    <row r="13" spans="1:20" x14ac:dyDescent="0.25">
      <c r="A13" s="9" t="s">
        <v>4048</v>
      </c>
      <c r="B13" s="9" t="s">
        <v>7606</v>
      </c>
      <c r="C13" s="11" t="s">
        <v>3687</v>
      </c>
      <c r="D13" s="11">
        <v>1063</v>
      </c>
      <c r="E13" s="11" t="s">
        <v>21</v>
      </c>
      <c r="F13" s="260">
        <v>6000</v>
      </c>
      <c r="G13" s="11" t="s">
        <v>99</v>
      </c>
      <c r="H13" s="9" t="s">
        <v>3682</v>
      </c>
      <c r="I13" s="9" t="s">
        <v>2</v>
      </c>
      <c r="J13" s="28"/>
      <c r="K13" s="11" t="s">
        <v>0</v>
      </c>
      <c r="L13" s="252">
        <v>100</v>
      </c>
      <c r="M13" s="21">
        <v>250</v>
      </c>
      <c r="N13" s="21">
        <v>150</v>
      </c>
      <c r="P13" s="153" t="s">
        <v>4167</v>
      </c>
      <c r="Q13" s="11" t="s">
        <v>4172</v>
      </c>
      <c r="R13" s="150"/>
      <c r="T13" s="21">
        <f>IF(P13='Menu tendina'!A$5,0,IF(P13='Menu tendina'!A$4,'6. Alto Adige'!N13/2,IF(P13='Menu tendina'!A$3,'6. Alto Adige'!N13,IF(P13='Menu tendina'!A$2,'6. Alto Adige'!M13,0))))</f>
        <v>250</v>
      </c>
    </row>
    <row r="14" spans="1:20" x14ac:dyDescent="0.25">
      <c r="A14" s="9" t="s">
        <v>4048</v>
      </c>
      <c r="B14" s="9" t="s">
        <v>7606</v>
      </c>
      <c r="C14" s="11" t="s">
        <v>3688</v>
      </c>
      <c r="D14" s="11">
        <v>1064</v>
      </c>
      <c r="E14" s="11" t="s">
        <v>23</v>
      </c>
      <c r="F14" s="260">
        <v>9000</v>
      </c>
      <c r="G14" s="11" t="s">
        <v>99</v>
      </c>
      <c r="H14" s="9" t="s">
        <v>3682</v>
      </c>
      <c r="I14" s="9" t="s">
        <v>2</v>
      </c>
      <c r="J14" s="28"/>
      <c r="K14" s="11" t="s">
        <v>0</v>
      </c>
      <c r="L14" s="252">
        <v>100</v>
      </c>
      <c r="M14" s="21">
        <v>280</v>
      </c>
      <c r="N14" s="21">
        <v>180</v>
      </c>
      <c r="P14" s="153" t="s">
        <v>4167</v>
      </c>
      <c r="Q14" s="11" t="s">
        <v>4172</v>
      </c>
      <c r="R14" s="150"/>
      <c r="T14" s="21">
        <f>IF(P14='Menu tendina'!A$5,0,IF(P14='Menu tendina'!A$4,'6. Alto Adige'!N14/2,IF(P14='Menu tendina'!A$3,'6. Alto Adige'!N14,IF(P14='Menu tendina'!A$2,'6. Alto Adige'!M14,0))))</f>
        <v>280</v>
      </c>
    </row>
    <row r="15" spans="1:20" x14ac:dyDescent="0.25">
      <c r="A15" s="15" t="s">
        <v>4048</v>
      </c>
      <c r="B15" s="15" t="s">
        <v>7606</v>
      </c>
      <c r="C15" s="16" t="s">
        <v>3689</v>
      </c>
      <c r="D15" s="16">
        <v>1070</v>
      </c>
      <c r="E15" s="16" t="s">
        <v>24</v>
      </c>
      <c r="F15" s="261">
        <v>3000</v>
      </c>
      <c r="G15" s="16" t="s">
        <v>106</v>
      </c>
      <c r="H15" s="15" t="s">
        <v>80</v>
      </c>
      <c r="I15" s="15" t="s">
        <v>2</v>
      </c>
      <c r="J15" s="15" t="s">
        <v>6124</v>
      </c>
      <c r="K15" s="16" t="s">
        <v>4074</v>
      </c>
      <c r="L15" s="253">
        <v>100</v>
      </c>
      <c r="M15" s="22">
        <v>25</v>
      </c>
      <c r="N15" s="22">
        <v>13</v>
      </c>
      <c r="P15" s="153" t="s">
        <v>4167</v>
      </c>
      <c r="Q15" s="11" t="s">
        <v>4067</v>
      </c>
      <c r="R15" s="150"/>
      <c r="T15" s="21">
        <f>IF(P15='Menu tendina'!A$5,0,IF(P15='Menu tendina'!A$4,'6. Alto Adige'!N15/2,IF(P15='Menu tendina'!A$3,'6. Alto Adige'!N15,IF(P15='Menu tendina'!A$2,'6. Alto Adige'!M15,0))))</f>
        <v>25</v>
      </c>
    </row>
    <row r="16" spans="1:20" x14ac:dyDescent="0.25">
      <c r="A16" s="9" t="s">
        <v>4048</v>
      </c>
      <c r="B16" s="9" t="s">
        <v>7606</v>
      </c>
      <c r="C16" s="11" t="s">
        <v>3690</v>
      </c>
      <c r="D16" s="11">
        <v>1080</v>
      </c>
      <c r="E16" s="11" t="s">
        <v>26</v>
      </c>
      <c r="F16" s="260">
        <v>3000</v>
      </c>
      <c r="G16" s="11" t="s">
        <v>3691</v>
      </c>
      <c r="H16" s="9" t="s">
        <v>111</v>
      </c>
      <c r="I16" s="9" t="s">
        <v>112</v>
      </c>
      <c r="J16" s="9"/>
      <c r="K16" s="11" t="s">
        <v>0</v>
      </c>
      <c r="L16" s="252" t="s">
        <v>0</v>
      </c>
      <c r="M16" s="21">
        <v>15</v>
      </c>
      <c r="N16" s="21">
        <v>9</v>
      </c>
      <c r="P16" s="153" t="s">
        <v>4167</v>
      </c>
      <c r="Q16" s="11" t="s">
        <v>4172</v>
      </c>
      <c r="R16" s="150"/>
      <c r="T16" s="21">
        <f>IF(P16='Menu tendina'!A$5,0,IF(P16='Menu tendina'!A$4,'6. Alto Adige'!N16/2,IF(P16='Menu tendina'!A$3,'6. Alto Adige'!N16,IF(P16='Menu tendina'!A$2,'6. Alto Adige'!M16,0))))</f>
        <v>15</v>
      </c>
    </row>
    <row r="17" spans="1:20" x14ac:dyDescent="0.25">
      <c r="A17" s="9" t="s">
        <v>4048</v>
      </c>
      <c r="B17" s="9" t="s">
        <v>7606</v>
      </c>
      <c r="C17" s="11" t="s">
        <v>3692</v>
      </c>
      <c r="D17" s="11">
        <v>1081</v>
      </c>
      <c r="E17" s="11" t="s">
        <v>28</v>
      </c>
      <c r="F17" s="260">
        <v>6000</v>
      </c>
      <c r="G17" s="11" t="s">
        <v>3691</v>
      </c>
      <c r="H17" s="9" t="s">
        <v>111</v>
      </c>
      <c r="I17" s="9" t="s">
        <v>112</v>
      </c>
      <c r="J17" s="9"/>
      <c r="K17" s="11" t="s">
        <v>0</v>
      </c>
      <c r="L17" s="252" t="s">
        <v>0</v>
      </c>
      <c r="M17" s="21">
        <v>15</v>
      </c>
      <c r="N17" s="21">
        <v>8</v>
      </c>
      <c r="P17" s="153" t="s">
        <v>4167</v>
      </c>
      <c r="Q17" s="11" t="s">
        <v>4172</v>
      </c>
      <c r="R17" s="150"/>
      <c r="T17" s="21">
        <f>IF(P17='Menu tendina'!A$5,0,IF(P17='Menu tendina'!A$4,'6. Alto Adige'!N17/2,IF(P17='Menu tendina'!A$3,'6. Alto Adige'!N17,IF(P17='Menu tendina'!A$2,'6. Alto Adige'!M17,0))))</f>
        <v>15</v>
      </c>
    </row>
    <row r="18" spans="1:20" x14ac:dyDescent="0.25">
      <c r="A18" s="9" t="s">
        <v>4048</v>
      </c>
      <c r="B18" s="9" t="s">
        <v>7606</v>
      </c>
      <c r="C18" s="11" t="s">
        <v>3693</v>
      </c>
      <c r="D18" s="11">
        <v>1082</v>
      </c>
      <c r="E18" s="11" t="s">
        <v>30</v>
      </c>
      <c r="F18" s="260">
        <v>10000</v>
      </c>
      <c r="G18" s="11" t="s">
        <v>3691</v>
      </c>
      <c r="H18" s="9" t="s">
        <v>111</v>
      </c>
      <c r="I18" s="9" t="s">
        <v>112</v>
      </c>
      <c r="J18" s="9"/>
      <c r="K18" s="11" t="s">
        <v>0</v>
      </c>
      <c r="L18" s="252" t="s">
        <v>0</v>
      </c>
      <c r="M18" s="21">
        <v>20</v>
      </c>
      <c r="N18" s="21">
        <v>12</v>
      </c>
      <c r="P18" s="153" t="s">
        <v>4167</v>
      </c>
      <c r="Q18" s="11" t="s">
        <v>4172</v>
      </c>
      <c r="R18" s="150"/>
      <c r="T18" s="21">
        <f>IF(P18='Menu tendina'!A$5,0,IF(P18='Menu tendina'!A$4,'6. Alto Adige'!N18/2,IF(P18='Menu tendina'!A$3,'6. Alto Adige'!N18,IF(P18='Menu tendina'!A$2,'6. Alto Adige'!M18,0))))</f>
        <v>20</v>
      </c>
    </row>
    <row r="19" spans="1:20" x14ac:dyDescent="0.25">
      <c r="A19" s="9" t="s">
        <v>4048</v>
      </c>
      <c r="B19" s="9" t="s">
        <v>7606</v>
      </c>
      <c r="C19" s="11" t="s">
        <v>3694</v>
      </c>
      <c r="D19" s="11" t="s">
        <v>6348</v>
      </c>
      <c r="E19" s="11" t="s">
        <v>40</v>
      </c>
      <c r="F19" s="260">
        <v>5000</v>
      </c>
      <c r="G19" s="11" t="s">
        <v>3695</v>
      </c>
      <c r="H19" s="9" t="s">
        <v>4177</v>
      </c>
      <c r="I19" s="9" t="s">
        <v>112</v>
      </c>
      <c r="J19" s="9" t="s">
        <v>6125</v>
      </c>
      <c r="K19" s="11" t="s">
        <v>0</v>
      </c>
      <c r="L19" s="252">
        <v>100</v>
      </c>
      <c r="M19" s="21">
        <v>200</v>
      </c>
      <c r="N19" s="21">
        <v>120</v>
      </c>
      <c r="P19" s="153" t="s">
        <v>4167</v>
      </c>
      <c r="Q19" s="11" t="s">
        <v>8531</v>
      </c>
      <c r="R19" s="150"/>
      <c r="T19" s="21">
        <f>IF(P19='Menu tendina'!A$5,0,IF(P19='Menu tendina'!A$4,'6. Alto Adige'!N19/2,IF(P19='Menu tendina'!A$3,'6. Alto Adige'!N19,IF(P19='Menu tendina'!A$2,'6. Alto Adige'!M19,0))))</f>
        <v>200</v>
      </c>
    </row>
    <row r="20" spans="1:20" x14ac:dyDescent="0.25">
      <c r="A20" s="15" t="s">
        <v>4048</v>
      </c>
      <c r="B20" s="15" t="s">
        <v>7606</v>
      </c>
      <c r="C20" s="16" t="s">
        <v>3696</v>
      </c>
      <c r="D20" s="16">
        <v>1091</v>
      </c>
      <c r="E20" s="16" t="s">
        <v>6349</v>
      </c>
      <c r="F20" s="261">
        <v>5000</v>
      </c>
      <c r="G20" s="16" t="s">
        <v>3695</v>
      </c>
      <c r="H20" s="15" t="s">
        <v>4177</v>
      </c>
      <c r="I20" s="15" t="s">
        <v>112</v>
      </c>
      <c r="J20" s="15" t="s">
        <v>6126</v>
      </c>
      <c r="K20" s="16" t="s">
        <v>4074</v>
      </c>
      <c r="L20" s="253" t="s">
        <v>0</v>
      </c>
      <c r="M20" s="22">
        <v>35</v>
      </c>
      <c r="N20" s="22">
        <v>20</v>
      </c>
      <c r="P20" s="153" t="s">
        <v>4167</v>
      </c>
      <c r="Q20" s="11" t="s">
        <v>8531</v>
      </c>
      <c r="R20" s="150"/>
      <c r="T20" s="21">
        <f>IF(P20='Menu tendina'!A$5,0,IF(P20='Menu tendina'!A$4,'6. Alto Adige'!N20/2,IF(P20='Menu tendina'!A$3,'6. Alto Adige'!N20,IF(P20='Menu tendina'!A$2,'6. Alto Adige'!M20,0))))</f>
        <v>35</v>
      </c>
    </row>
    <row r="21" spans="1:20" x14ac:dyDescent="0.25">
      <c r="A21" s="9" t="s">
        <v>4048</v>
      </c>
      <c r="B21" s="9" t="s">
        <v>7606</v>
      </c>
      <c r="C21" s="11" t="s">
        <v>3697</v>
      </c>
      <c r="D21" s="11">
        <v>1096</v>
      </c>
      <c r="E21" s="11" t="s">
        <v>50</v>
      </c>
      <c r="F21" s="260">
        <v>5000</v>
      </c>
      <c r="G21" s="11" t="s">
        <v>3698</v>
      </c>
      <c r="H21" s="9" t="s">
        <v>4177</v>
      </c>
      <c r="I21" s="9" t="s">
        <v>112</v>
      </c>
      <c r="J21" s="9" t="s">
        <v>6127</v>
      </c>
      <c r="K21" s="11" t="s">
        <v>0</v>
      </c>
      <c r="L21" s="252">
        <v>100</v>
      </c>
      <c r="M21" s="21">
        <v>150</v>
      </c>
      <c r="N21" s="21">
        <v>80</v>
      </c>
      <c r="P21" s="153" t="s">
        <v>4167</v>
      </c>
      <c r="Q21" s="11" t="s">
        <v>8531</v>
      </c>
      <c r="R21" s="150"/>
      <c r="T21" s="21">
        <f>IF(P21='Menu tendina'!A$5,0,IF(P21='Menu tendina'!A$4,'6. Alto Adige'!N21/2,IF(P21='Menu tendina'!A$3,'6. Alto Adige'!N21,IF(P21='Menu tendina'!A$2,'6. Alto Adige'!M21,0))))</f>
        <v>150</v>
      </c>
    </row>
    <row r="22" spans="1:20" x14ac:dyDescent="0.25">
      <c r="A22" s="9" t="s">
        <v>4048</v>
      </c>
      <c r="B22" s="9" t="s">
        <v>7606</v>
      </c>
      <c r="C22" s="11" t="s">
        <v>3699</v>
      </c>
      <c r="D22" s="11">
        <v>2108</v>
      </c>
      <c r="E22" s="11" t="s">
        <v>60</v>
      </c>
      <c r="F22" s="260">
        <v>5000</v>
      </c>
      <c r="G22" s="11" t="s">
        <v>165</v>
      </c>
      <c r="H22" s="9" t="s">
        <v>3700</v>
      </c>
      <c r="I22" s="9" t="s">
        <v>173</v>
      </c>
      <c r="J22" s="9"/>
      <c r="K22" s="11" t="s">
        <v>0</v>
      </c>
      <c r="L22" s="252">
        <v>100</v>
      </c>
      <c r="M22" s="21">
        <v>40</v>
      </c>
      <c r="N22" s="21">
        <v>15</v>
      </c>
      <c r="P22" s="153" t="s">
        <v>4167</v>
      </c>
      <c r="Q22" s="11" t="s">
        <v>4171</v>
      </c>
      <c r="R22" s="150"/>
      <c r="T22" s="21">
        <f>IF(P22='Menu tendina'!A$5,0,IF(P22='Menu tendina'!A$4,'6. Alto Adige'!N22/2,IF(P22='Menu tendina'!A$3,'6. Alto Adige'!N22,IF(P22='Menu tendina'!A$2,'6. Alto Adige'!M22,0))))</f>
        <v>40</v>
      </c>
    </row>
    <row r="23" spans="1:20" x14ac:dyDescent="0.25">
      <c r="A23" s="9" t="s">
        <v>7620</v>
      </c>
      <c r="B23" s="9" t="s">
        <v>7606</v>
      </c>
      <c r="C23" s="11" t="s">
        <v>3701</v>
      </c>
      <c r="D23" s="11">
        <v>1110</v>
      </c>
      <c r="E23" s="11">
        <v>1</v>
      </c>
      <c r="F23" s="260">
        <v>5000</v>
      </c>
      <c r="G23" s="11" t="s">
        <v>157</v>
      </c>
      <c r="H23" s="9" t="s">
        <v>3702</v>
      </c>
      <c r="I23" s="9" t="s">
        <v>112</v>
      </c>
      <c r="J23" s="9"/>
      <c r="K23" s="11" t="s">
        <v>0</v>
      </c>
      <c r="L23" s="252">
        <v>200</v>
      </c>
      <c r="M23" s="21">
        <v>60</v>
      </c>
      <c r="N23" s="21">
        <v>20</v>
      </c>
      <c r="P23" s="153" t="s">
        <v>4168</v>
      </c>
      <c r="Q23" s="11"/>
      <c r="R23" s="150"/>
      <c r="T23" s="21">
        <f>IF(P23='Menu tendina'!A$5,0,IF(P23='Menu tendina'!A$4,'6. Alto Adige'!N23/2,IF(P23='Menu tendina'!A$3,'6. Alto Adige'!N23,IF(P23='Menu tendina'!A$2,'6. Alto Adige'!M23,0))))</f>
        <v>20</v>
      </c>
    </row>
    <row r="24" spans="1:20" x14ac:dyDescent="0.25">
      <c r="A24" s="9" t="s">
        <v>7620</v>
      </c>
      <c r="B24" s="9" t="s">
        <v>7606</v>
      </c>
      <c r="C24" s="11" t="s">
        <v>3703</v>
      </c>
      <c r="D24" s="11">
        <v>1111</v>
      </c>
      <c r="E24" s="11">
        <v>2</v>
      </c>
      <c r="F24" s="260">
        <v>10000</v>
      </c>
      <c r="G24" s="11" t="s">
        <v>157</v>
      </c>
      <c r="H24" s="9" t="s">
        <v>3702</v>
      </c>
      <c r="I24" s="9" t="s">
        <v>112</v>
      </c>
      <c r="J24" s="9"/>
      <c r="K24" s="11" t="s">
        <v>0</v>
      </c>
      <c r="L24" s="252">
        <v>200</v>
      </c>
      <c r="M24" s="21">
        <v>55</v>
      </c>
      <c r="N24" s="21">
        <v>20</v>
      </c>
      <c r="P24" s="153" t="s">
        <v>4167</v>
      </c>
      <c r="Q24" s="11" t="s">
        <v>8532</v>
      </c>
      <c r="R24" s="150"/>
      <c r="T24" s="21">
        <f>IF(P24='Menu tendina'!A$5,0,IF(P24='Menu tendina'!A$4,'6. Alto Adige'!N24/2,IF(P24='Menu tendina'!A$3,'6. Alto Adige'!N24,IF(P24='Menu tendina'!A$2,'6. Alto Adige'!M24,0))))</f>
        <v>55</v>
      </c>
    </row>
    <row r="25" spans="1:20" x14ac:dyDescent="0.25">
      <c r="A25" s="9" t="s">
        <v>7620</v>
      </c>
      <c r="B25" s="9" t="s">
        <v>7606</v>
      </c>
      <c r="C25" s="11" t="s">
        <v>3704</v>
      </c>
      <c r="D25" s="11">
        <v>1123</v>
      </c>
      <c r="E25" s="11">
        <v>3</v>
      </c>
      <c r="F25" s="260">
        <v>5000</v>
      </c>
      <c r="G25" s="11" t="s">
        <v>165</v>
      </c>
      <c r="H25" s="9" t="s">
        <v>3702</v>
      </c>
      <c r="I25" s="9" t="s">
        <v>112</v>
      </c>
      <c r="J25" s="9"/>
      <c r="K25" s="11" t="s">
        <v>0</v>
      </c>
      <c r="L25" s="252">
        <v>200</v>
      </c>
      <c r="M25" s="21">
        <v>15</v>
      </c>
      <c r="N25" s="21">
        <v>10</v>
      </c>
      <c r="P25" s="153" t="s">
        <v>4167</v>
      </c>
      <c r="Q25" s="11" t="s">
        <v>8532</v>
      </c>
      <c r="R25" s="150"/>
      <c r="T25" s="21">
        <f>IF(P25='Menu tendina'!A$5,0,IF(P25='Menu tendina'!A$4,'6. Alto Adige'!N25/2,IF(P25='Menu tendina'!A$3,'6. Alto Adige'!N25,IF(P25='Menu tendina'!A$2,'6. Alto Adige'!M25,0))))</f>
        <v>15</v>
      </c>
    </row>
    <row r="26" spans="1:20" x14ac:dyDescent="0.25">
      <c r="A26" s="9" t="s">
        <v>7620</v>
      </c>
      <c r="B26" s="9" t="s">
        <v>7606</v>
      </c>
      <c r="C26" s="11" t="s">
        <v>3705</v>
      </c>
      <c r="D26" s="11" t="s">
        <v>6350</v>
      </c>
      <c r="E26" s="11">
        <v>4</v>
      </c>
      <c r="F26" s="260">
        <v>10000</v>
      </c>
      <c r="G26" s="11" t="s">
        <v>165</v>
      </c>
      <c r="H26" s="9" t="s">
        <v>3702</v>
      </c>
      <c r="I26" s="9" t="s">
        <v>112</v>
      </c>
      <c r="J26" s="9" t="s">
        <v>6124</v>
      </c>
      <c r="K26" s="11" t="s">
        <v>0</v>
      </c>
      <c r="L26" s="252" t="s">
        <v>0</v>
      </c>
      <c r="M26" s="21">
        <v>15</v>
      </c>
      <c r="N26" s="21">
        <v>10</v>
      </c>
      <c r="P26" s="153" t="s">
        <v>4167</v>
      </c>
      <c r="Q26" s="11" t="s">
        <v>4067</v>
      </c>
      <c r="R26" s="150"/>
      <c r="T26" s="21">
        <f>IF(P26='Menu tendina'!A$5,0,IF(P26='Menu tendina'!A$4,'6. Alto Adige'!N26/2,IF(P26='Menu tendina'!A$3,'6. Alto Adige'!N26,IF(P26='Menu tendina'!A$2,'6. Alto Adige'!M26,0))))</f>
        <v>15</v>
      </c>
    </row>
    <row r="27" spans="1:20" x14ac:dyDescent="0.25">
      <c r="A27" s="9" t="s">
        <v>7620</v>
      </c>
      <c r="B27" s="9" t="s">
        <v>7606</v>
      </c>
      <c r="C27" s="11" t="s">
        <v>3706</v>
      </c>
      <c r="D27" s="11">
        <v>1126</v>
      </c>
      <c r="E27" s="11">
        <v>5</v>
      </c>
      <c r="F27" s="260">
        <v>5000</v>
      </c>
      <c r="G27" s="11" t="s">
        <v>165</v>
      </c>
      <c r="H27" s="9" t="s">
        <v>3702</v>
      </c>
      <c r="I27" s="9" t="s">
        <v>1136</v>
      </c>
      <c r="J27" s="9"/>
      <c r="K27" s="11" t="s">
        <v>0</v>
      </c>
      <c r="L27" s="252">
        <v>200</v>
      </c>
      <c r="M27" s="21">
        <v>35</v>
      </c>
      <c r="N27" s="21">
        <v>8</v>
      </c>
      <c r="P27" s="153" t="s">
        <v>4167</v>
      </c>
      <c r="Q27" s="11" t="s">
        <v>8532</v>
      </c>
      <c r="R27" s="150"/>
      <c r="T27" s="21">
        <f>IF(P27='Menu tendina'!A$5,0,IF(P27='Menu tendina'!A$4,'6. Alto Adige'!N27/2,IF(P27='Menu tendina'!A$3,'6. Alto Adige'!N27,IF(P27='Menu tendina'!A$2,'6. Alto Adige'!M27,0))))</f>
        <v>35</v>
      </c>
    </row>
    <row r="28" spans="1:20" x14ac:dyDescent="0.25">
      <c r="A28" s="9" t="s">
        <v>7620</v>
      </c>
      <c r="B28" s="9" t="s">
        <v>7606</v>
      </c>
      <c r="C28" s="11" t="s">
        <v>3707</v>
      </c>
      <c r="D28" s="11" t="s">
        <v>6351</v>
      </c>
      <c r="E28" s="11">
        <v>6</v>
      </c>
      <c r="F28" s="260">
        <v>5000</v>
      </c>
      <c r="G28" s="11" t="s">
        <v>1150</v>
      </c>
      <c r="H28" s="9" t="s">
        <v>3702</v>
      </c>
      <c r="I28" s="9" t="s">
        <v>173</v>
      </c>
      <c r="J28" s="9" t="s">
        <v>6128</v>
      </c>
      <c r="K28" s="11" t="s">
        <v>0</v>
      </c>
      <c r="L28" s="252">
        <v>100</v>
      </c>
      <c r="M28" s="21">
        <v>50</v>
      </c>
      <c r="N28" s="21">
        <v>8</v>
      </c>
      <c r="P28" s="153" t="s">
        <v>4167</v>
      </c>
      <c r="Q28" s="11" t="s">
        <v>8531</v>
      </c>
      <c r="R28" s="150"/>
      <c r="T28" s="21">
        <f>IF(P28='Menu tendina'!A$5,0,IF(P28='Menu tendina'!A$4,'6. Alto Adige'!N28/2,IF(P28='Menu tendina'!A$3,'6. Alto Adige'!N28,IF(P28='Menu tendina'!A$2,'6. Alto Adige'!M28,0))))</f>
        <v>50</v>
      </c>
    </row>
    <row r="29" spans="1:20" x14ac:dyDescent="0.25">
      <c r="A29" s="15" t="s">
        <v>7620</v>
      </c>
      <c r="B29" s="15" t="s">
        <v>7606</v>
      </c>
      <c r="C29" s="16" t="s">
        <v>3708</v>
      </c>
      <c r="D29" s="16">
        <v>1140</v>
      </c>
      <c r="E29" s="16" t="s">
        <v>1123</v>
      </c>
      <c r="F29" s="261">
        <v>5000</v>
      </c>
      <c r="G29" s="16" t="s">
        <v>1150</v>
      </c>
      <c r="H29" s="15" t="s">
        <v>3702</v>
      </c>
      <c r="I29" s="15" t="s">
        <v>173</v>
      </c>
      <c r="J29" s="15" t="s">
        <v>6129</v>
      </c>
      <c r="K29" s="16" t="s">
        <v>4074</v>
      </c>
      <c r="L29" s="253" t="s">
        <v>0</v>
      </c>
      <c r="M29" s="22">
        <v>55</v>
      </c>
      <c r="N29" s="22">
        <v>10</v>
      </c>
      <c r="P29" s="153" t="s">
        <v>4167</v>
      </c>
      <c r="Q29" s="11" t="s">
        <v>8532</v>
      </c>
      <c r="R29" s="150"/>
      <c r="T29" s="21">
        <f>IF(P29='Menu tendina'!A$5,0,IF(P29='Menu tendina'!A$4,'6. Alto Adige'!N29/2,IF(P29='Menu tendina'!A$3,'6. Alto Adige'!N29,IF(P29='Menu tendina'!A$2,'6. Alto Adige'!M29,0))))</f>
        <v>55</v>
      </c>
    </row>
    <row r="30" spans="1:20" x14ac:dyDescent="0.25">
      <c r="A30" s="9" t="s">
        <v>7620</v>
      </c>
      <c r="B30" s="9" t="s">
        <v>7606</v>
      </c>
      <c r="C30" s="11" t="s">
        <v>3709</v>
      </c>
      <c r="D30" s="11">
        <v>1141</v>
      </c>
      <c r="E30" s="11">
        <v>7</v>
      </c>
      <c r="F30" s="260">
        <v>10000</v>
      </c>
      <c r="G30" s="11" t="s">
        <v>1150</v>
      </c>
      <c r="H30" s="9" t="s">
        <v>3702</v>
      </c>
      <c r="I30" s="9" t="s">
        <v>173</v>
      </c>
      <c r="J30" s="9" t="s">
        <v>6130</v>
      </c>
      <c r="K30" s="11" t="s">
        <v>0</v>
      </c>
      <c r="L30" s="252">
        <v>200</v>
      </c>
      <c r="M30" s="21">
        <v>50</v>
      </c>
      <c r="N30" s="21">
        <v>8</v>
      </c>
      <c r="P30" s="153" t="s">
        <v>4167</v>
      </c>
      <c r="Q30" s="11" t="s">
        <v>8532</v>
      </c>
      <c r="R30" s="150"/>
      <c r="T30" s="21">
        <f>IF(P30='Menu tendina'!A$5,0,IF(P30='Menu tendina'!A$4,'6. Alto Adige'!N30/2,IF(P30='Menu tendina'!A$3,'6. Alto Adige'!N30,IF(P30='Menu tendina'!A$2,'6. Alto Adige'!M30,0))))</f>
        <v>50</v>
      </c>
    </row>
    <row r="31" spans="1:20" x14ac:dyDescent="0.25">
      <c r="A31" s="9" t="s">
        <v>7620</v>
      </c>
      <c r="B31" s="9" t="s">
        <v>7606</v>
      </c>
      <c r="C31" s="11" t="s">
        <v>3710</v>
      </c>
      <c r="D31" s="11">
        <v>1142</v>
      </c>
      <c r="E31" s="11">
        <v>8</v>
      </c>
      <c r="F31" s="260">
        <v>5000</v>
      </c>
      <c r="G31" s="11" t="s">
        <v>1150</v>
      </c>
      <c r="H31" s="9" t="s">
        <v>3702</v>
      </c>
      <c r="I31" s="9" t="s">
        <v>173</v>
      </c>
      <c r="J31" s="9"/>
      <c r="K31" s="11" t="s">
        <v>0</v>
      </c>
      <c r="L31" s="252">
        <v>300</v>
      </c>
      <c r="M31" s="21">
        <v>35</v>
      </c>
      <c r="N31" s="21">
        <v>4</v>
      </c>
      <c r="P31" s="153" t="s">
        <v>4167</v>
      </c>
      <c r="Q31" s="11" t="s">
        <v>8532</v>
      </c>
      <c r="R31" s="150"/>
      <c r="T31" s="21">
        <f>IF(P31='Menu tendina'!A$5,0,IF(P31='Menu tendina'!A$4,'6. Alto Adige'!N31/2,IF(P31='Menu tendina'!A$3,'6. Alto Adige'!N31,IF(P31='Menu tendina'!A$2,'6. Alto Adige'!M31,0))))</f>
        <v>35</v>
      </c>
    </row>
    <row r="32" spans="1:20" x14ac:dyDescent="0.25">
      <c r="A32" s="9" t="s">
        <v>7620</v>
      </c>
      <c r="B32" s="9" t="s">
        <v>7606</v>
      </c>
      <c r="C32" s="11" t="s">
        <v>3711</v>
      </c>
      <c r="D32" s="11">
        <v>1143</v>
      </c>
      <c r="E32" s="11">
        <v>9</v>
      </c>
      <c r="F32" s="260">
        <v>10000</v>
      </c>
      <c r="G32" s="11" t="s">
        <v>1150</v>
      </c>
      <c r="H32" s="9" t="s">
        <v>3702</v>
      </c>
      <c r="I32" s="9" t="s">
        <v>173</v>
      </c>
      <c r="J32" s="9"/>
      <c r="K32" s="11" t="s">
        <v>0</v>
      </c>
      <c r="L32" s="252">
        <v>300</v>
      </c>
      <c r="M32" s="21">
        <v>30</v>
      </c>
      <c r="N32" s="21">
        <v>4</v>
      </c>
      <c r="P32" s="153" t="s">
        <v>4167</v>
      </c>
      <c r="Q32" s="11" t="s">
        <v>4172</v>
      </c>
      <c r="R32" s="150"/>
      <c r="T32" s="21">
        <f>IF(P32='Menu tendina'!A$5,0,IF(P32='Menu tendina'!A$4,'6. Alto Adige'!N32/2,IF(P32='Menu tendina'!A$3,'6. Alto Adige'!N32,IF(P32='Menu tendina'!A$2,'6. Alto Adige'!M32,0))))</f>
        <v>30</v>
      </c>
    </row>
    <row r="33" spans="1:20" x14ac:dyDescent="0.25">
      <c r="A33" s="9" t="s">
        <v>7620</v>
      </c>
      <c r="B33" s="9" t="s">
        <v>7606</v>
      </c>
      <c r="C33" s="11" t="s">
        <v>3712</v>
      </c>
      <c r="D33" s="11" t="s">
        <v>0</v>
      </c>
      <c r="E33" s="11" t="s">
        <v>0</v>
      </c>
      <c r="F33" s="260">
        <v>5000</v>
      </c>
      <c r="G33" s="11" t="s">
        <v>1157</v>
      </c>
      <c r="H33" s="9" t="s">
        <v>3702</v>
      </c>
      <c r="I33" s="9" t="s">
        <v>173</v>
      </c>
      <c r="J33" s="9" t="s">
        <v>6124</v>
      </c>
      <c r="K33" s="11" t="s">
        <v>0</v>
      </c>
      <c r="L33" s="252" t="s">
        <v>0</v>
      </c>
      <c r="M33" s="21" t="s">
        <v>8</v>
      </c>
      <c r="N33" s="21" t="s">
        <v>8</v>
      </c>
      <c r="P33" s="153" t="s">
        <v>4170</v>
      </c>
      <c r="Q33" s="11" t="s">
        <v>4067</v>
      </c>
      <c r="R33" s="150"/>
      <c r="T33" s="21">
        <f>IF(P33='Menu tendina'!A$5,0,IF(P33='Menu tendina'!A$4,'6. Alto Adige'!N33/2,IF(P33='Menu tendina'!A$3,'6. Alto Adige'!N33,IF(P33='Menu tendina'!A$2,'6. Alto Adige'!M33,0))))</f>
        <v>0</v>
      </c>
    </row>
    <row r="34" spans="1:20" x14ac:dyDescent="0.25">
      <c r="A34" s="9" t="s">
        <v>7620</v>
      </c>
      <c r="B34" s="9" t="s">
        <v>7606</v>
      </c>
      <c r="C34" s="11" t="s">
        <v>3713</v>
      </c>
      <c r="D34" s="11">
        <v>1159</v>
      </c>
      <c r="E34" s="11">
        <v>11</v>
      </c>
      <c r="F34" s="260">
        <v>5000</v>
      </c>
      <c r="G34" s="11" t="s">
        <v>533</v>
      </c>
      <c r="H34" s="9" t="s">
        <v>3702</v>
      </c>
      <c r="I34" s="9" t="s">
        <v>112</v>
      </c>
      <c r="J34" s="9"/>
      <c r="K34" s="11" t="s">
        <v>0</v>
      </c>
      <c r="L34" s="252">
        <v>480</v>
      </c>
      <c r="M34" s="21">
        <v>30</v>
      </c>
      <c r="N34" s="21">
        <v>1.5</v>
      </c>
      <c r="P34" s="153" t="s">
        <v>4167</v>
      </c>
      <c r="Q34" s="11" t="s">
        <v>8531</v>
      </c>
      <c r="R34" s="150"/>
      <c r="T34" s="21">
        <f>IF(P34='Menu tendina'!A$5,0,IF(P34='Menu tendina'!A$4,'6. Alto Adige'!N34/2,IF(P34='Menu tendina'!A$3,'6. Alto Adige'!N34,IF(P34='Menu tendina'!A$2,'6. Alto Adige'!M34,0))))</f>
        <v>30</v>
      </c>
    </row>
    <row r="35" spans="1:20" x14ac:dyDescent="0.25">
      <c r="A35" s="9" t="s">
        <v>7620</v>
      </c>
      <c r="B35" s="9" t="s">
        <v>7606</v>
      </c>
      <c r="C35" s="11" t="s">
        <v>3715</v>
      </c>
      <c r="D35" s="11">
        <v>1160</v>
      </c>
      <c r="E35" s="11">
        <v>12</v>
      </c>
      <c r="F35" s="260">
        <v>10000</v>
      </c>
      <c r="G35" s="11" t="s">
        <v>533</v>
      </c>
      <c r="H35" s="9" t="s">
        <v>3702</v>
      </c>
      <c r="I35" s="9" t="s">
        <v>112</v>
      </c>
      <c r="J35" s="9"/>
      <c r="K35" s="11" t="s">
        <v>0</v>
      </c>
      <c r="L35" s="252">
        <v>145</v>
      </c>
      <c r="M35" s="21">
        <v>35</v>
      </c>
      <c r="N35" s="21">
        <v>3</v>
      </c>
      <c r="P35" s="153" t="s">
        <v>4167</v>
      </c>
      <c r="Q35" s="11" t="s">
        <v>8531</v>
      </c>
      <c r="R35" s="150"/>
      <c r="T35" s="21">
        <f>IF(P35='Menu tendina'!A$5,0,IF(P35='Menu tendina'!A$4,'6. Alto Adige'!N35/2,IF(P35='Menu tendina'!A$3,'6. Alto Adige'!N35,IF(P35='Menu tendina'!A$2,'6. Alto Adige'!M35,0))))</f>
        <v>35</v>
      </c>
    </row>
    <row r="36" spans="1:20" x14ac:dyDescent="0.25">
      <c r="A36" s="9" t="s">
        <v>7620</v>
      </c>
      <c r="B36" s="9" t="s">
        <v>7606</v>
      </c>
      <c r="C36" s="11" t="s">
        <v>3716</v>
      </c>
      <c r="D36" s="11">
        <v>1161</v>
      </c>
      <c r="E36" s="11">
        <v>13</v>
      </c>
      <c r="F36" s="260">
        <v>5000</v>
      </c>
      <c r="G36" s="11" t="s">
        <v>533</v>
      </c>
      <c r="H36" s="9" t="s">
        <v>3702</v>
      </c>
      <c r="I36" s="9" t="s">
        <v>112</v>
      </c>
      <c r="J36" s="9"/>
      <c r="K36" s="11" t="s">
        <v>0</v>
      </c>
      <c r="L36" s="252">
        <v>400</v>
      </c>
      <c r="M36" s="21">
        <v>30</v>
      </c>
      <c r="N36" s="21">
        <v>1.5</v>
      </c>
      <c r="P36" s="153" t="s">
        <v>4167</v>
      </c>
      <c r="Q36" s="11" t="s">
        <v>8531</v>
      </c>
      <c r="R36" s="150"/>
      <c r="T36" s="21">
        <f>IF(P36='Menu tendina'!A$5,0,IF(P36='Menu tendina'!A$4,'6. Alto Adige'!N36/2,IF(P36='Menu tendina'!A$3,'6. Alto Adige'!N36,IF(P36='Menu tendina'!A$2,'6. Alto Adige'!M36,0))))</f>
        <v>30</v>
      </c>
    </row>
    <row r="37" spans="1:20" x14ac:dyDescent="0.25">
      <c r="A37" s="9" t="s">
        <v>7620</v>
      </c>
      <c r="B37" s="9" t="s">
        <v>7606</v>
      </c>
      <c r="C37" s="11" t="s">
        <v>3717</v>
      </c>
      <c r="D37" s="11">
        <v>1162</v>
      </c>
      <c r="E37" s="11">
        <v>14</v>
      </c>
      <c r="F37" s="260">
        <v>10000</v>
      </c>
      <c r="G37" s="11" t="s">
        <v>533</v>
      </c>
      <c r="H37" s="9" t="s">
        <v>3702</v>
      </c>
      <c r="I37" s="9" t="s">
        <v>112</v>
      </c>
      <c r="J37" s="9"/>
      <c r="K37" s="11" t="s">
        <v>0</v>
      </c>
      <c r="L37" s="252">
        <v>165</v>
      </c>
      <c r="M37" s="21">
        <v>35</v>
      </c>
      <c r="N37" s="21">
        <v>3</v>
      </c>
      <c r="P37" s="153" t="s">
        <v>4167</v>
      </c>
      <c r="Q37" s="11" t="s">
        <v>8531</v>
      </c>
      <c r="R37" s="150"/>
      <c r="T37" s="21">
        <f>IF(P37='Menu tendina'!A$5,0,IF(P37='Menu tendina'!A$4,'6. Alto Adige'!N37/2,IF(P37='Menu tendina'!A$3,'6. Alto Adige'!N37,IF(P37='Menu tendina'!A$2,'6. Alto Adige'!M37,0))))</f>
        <v>35</v>
      </c>
    </row>
    <row r="38" spans="1:20" x14ac:dyDescent="0.25">
      <c r="A38" s="9" t="s">
        <v>7620</v>
      </c>
      <c r="B38" s="9" t="s">
        <v>7606</v>
      </c>
      <c r="C38" s="11" t="s">
        <v>3718</v>
      </c>
      <c r="D38" s="11">
        <v>1167</v>
      </c>
      <c r="E38" s="11">
        <v>15</v>
      </c>
      <c r="F38" s="260">
        <v>5000</v>
      </c>
      <c r="G38" s="11" t="s">
        <v>546</v>
      </c>
      <c r="H38" s="9" t="s">
        <v>3702</v>
      </c>
      <c r="I38" s="9" t="s">
        <v>112</v>
      </c>
      <c r="J38" s="9"/>
      <c r="K38" s="11" t="s">
        <v>0</v>
      </c>
      <c r="L38" s="252">
        <v>865</v>
      </c>
      <c r="M38" s="21">
        <v>25</v>
      </c>
      <c r="N38" s="21">
        <v>1</v>
      </c>
      <c r="P38" s="153" t="s">
        <v>4167</v>
      </c>
      <c r="Q38" s="11" t="s">
        <v>4172</v>
      </c>
      <c r="R38" s="150"/>
      <c r="T38" s="21">
        <f>IF(P38='Menu tendina'!A$5,0,IF(P38='Menu tendina'!A$4,'6. Alto Adige'!N38/2,IF(P38='Menu tendina'!A$3,'6. Alto Adige'!N38,IF(P38='Menu tendina'!A$2,'6. Alto Adige'!M38,0))))</f>
        <v>25</v>
      </c>
    </row>
    <row r="39" spans="1:20" x14ac:dyDescent="0.25">
      <c r="A39" s="9" t="s">
        <v>7620</v>
      </c>
      <c r="B39" s="9" t="s">
        <v>7606</v>
      </c>
      <c r="C39" s="11" t="s">
        <v>3719</v>
      </c>
      <c r="D39" s="11">
        <v>1168</v>
      </c>
      <c r="E39" s="11">
        <v>16</v>
      </c>
      <c r="F39" s="260">
        <v>10000</v>
      </c>
      <c r="G39" s="11" t="s">
        <v>546</v>
      </c>
      <c r="H39" s="9" t="s">
        <v>3702</v>
      </c>
      <c r="I39" s="9" t="s">
        <v>112</v>
      </c>
      <c r="J39" s="9"/>
      <c r="K39" s="11" t="s">
        <v>0</v>
      </c>
      <c r="L39" s="252">
        <v>250</v>
      </c>
      <c r="M39" s="21">
        <v>30</v>
      </c>
      <c r="N39" s="21">
        <v>2</v>
      </c>
      <c r="P39" s="153" t="s">
        <v>4168</v>
      </c>
      <c r="Q39" s="11"/>
      <c r="R39" s="150"/>
      <c r="T39" s="21">
        <f>IF(P39='Menu tendina'!A$5,0,IF(P39='Menu tendina'!A$4,'6. Alto Adige'!N39/2,IF(P39='Menu tendina'!A$3,'6. Alto Adige'!N39,IF(P39='Menu tendina'!A$2,'6. Alto Adige'!M39,0))))</f>
        <v>2</v>
      </c>
    </row>
    <row r="40" spans="1:20" x14ac:dyDescent="0.25">
      <c r="A40" s="9" t="s">
        <v>7620</v>
      </c>
      <c r="B40" s="9" t="s">
        <v>7606</v>
      </c>
      <c r="C40" s="11" t="s">
        <v>3720</v>
      </c>
      <c r="D40" s="11">
        <v>1169</v>
      </c>
      <c r="E40" s="11">
        <v>17</v>
      </c>
      <c r="F40" s="260">
        <v>5000</v>
      </c>
      <c r="G40" s="11" t="s">
        <v>618</v>
      </c>
      <c r="H40" s="9" t="s">
        <v>3702</v>
      </c>
      <c r="I40" s="9" t="s">
        <v>112</v>
      </c>
      <c r="J40" s="9"/>
      <c r="K40" s="11" t="s">
        <v>0</v>
      </c>
      <c r="L40" s="252">
        <v>280</v>
      </c>
      <c r="M40" s="21">
        <v>25</v>
      </c>
      <c r="N40" s="21">
        <v>2</v>
      </c>
      <c r="P40" s="153" t="s">
        <v>4167</v>
      </c>
      <c r="Q40" s="11" t="s">
        <v>4172</v>
      </c>
      <c r="R40" s="150"/>
      <c r="T40" s="21">
        <f>IF(P40='Menu tendina'!A$5,0,IF(P40='Menu tendina'!A$4,'6. Alto Adige'!N40/2,IF(P40='Menu tendina'!A$3,'6. Alto Adige'!N40,IF(P40='Menu tendina'!A$2,'6. Alto Adige'!M40,0))))</f>
        <v>25</v>
      </c>
    </row>
    <row r="41" spans="1:20" x14ac:dyDescent="0.25">
      <c r="A41" s="9" t="s">
        <v>7620</v>
      </c>
      <c r="B41" s="9" t="s">
        <v>7606</v>
      </c>
      <c r="C41" s="11" t="s">
        <v>3721</v>
      </c>
      <c r="D41" s="11">
        <v>1170</v>
      </c>
      <c r="E41" s="11">
        <v>18</v>
      </c>
      <c r="F41" s="260">
        <v>10000</v>
      </c>
      <c r="G41" s="11" t="s">
        <v>618</v>
      </c>
      <c r="H41" s="9" t="s">
        <v>3702</v>
      </c>
      <c r="I41" s="9" t="s">
        <v>112</v>
      </c>
      <c r="J41" s="9"/>
      <c r="K41" s="11" t="s">
        <v>0</v>
      </c>
      <c r="L41" s="252">
        <v>240</v>
      </c>
      <c r="M41" s="21">
        <v>25</v>
      </c>
      <c r="N41" s="21">
        <v>2</v>
      </c>
      <c r="P41" s="153" t="s">
        <v>4167</v>
      </c>
      <c r="Q41" s="11" t="s">
        <v>8532</v>
      </c>
      <c r="R41" s="150"/>
      <c r="T41" s="21">
        <f>IF(P41='Menu tendina'!A$5,0,IF(P41='Menu tendina'!A$4,'6. Alto Adige'!N41/2,IF(P41='Menu tendina'!A$3,'6. Alto Adige'!N41,IF(P41='Menu tendina'!A$2,'6. Alto Adige'!M41,0))))</f>
        <v>25</v>
      </c>
    </row>
    <row r="42" spans="1:20" x14ac:dyDescent="0.25">
      <c r="A42" s="9" t="s">
        <v>7620</v>
      </c>
      <c r="B42" s="9" t="s">
        <v>7606</v>
      </c>
      <c r="C42" s="11" t="s">
        <v>3722</v>
      </c>
      <c r="D42" s="11">
        <v>1171</v>
      </c>
      <c r="E42" s="11">
        <v>19</v>
      </c>
      <c r="F42" s="260">
        <v>5000</v>
      </c>
      <c r="G42" s="11" t="s">
        <v>1209</v>
      </c>
      <c r="H42" s="9" t="s">
        <v>3702</v>
      </c>
      <c r="I42" s="9" t="s">
        <v>112</v>
      </c>
      <c r="J42" s="9"/>
      <c r="K42" s="11" t="s">
        <v>0</v>
      </c>
      <c r="L42" s="252">
        <v>460</v>
      </c>
      <c r="M42" s="21">
        <v>20</v>
      </c>
      <c r="N42" s="21">
        <v>1.5</v>
      </c>
      <c r="P42" s="153" t="s">
        <v>4167</v>
      </c>
      <c r="Q42" s="11" t="s">
        <v>8531</v>
      </c>
      <c r="R42" s="150"/>
      <c r="T42" s="21">
        <f>IF(P42='Menu tendina'!A$5,0,IF(P42='Menu tendina'!A$4,'6. Alto Adige'!N42/2,IF(P42='Menu tendina'!A$3,'6. Alto Adige'!N42,IF(P42='Menu tendina'!A$2,'6. Alto Adige'!M42,0))))</f>
        <v>20</v>
      </c>
    </row>
    <row r="43" spans="1:20" x14ac:dyDescent="0.25">
      <c r="A43" s="9" t="s">
        <v>7620</v>
      </c>
      <c r="B43" s="9" t="s">
        <v>7606</v>
      </c>
      <c r="C43" s="11" t="s">
        <v>3723</v>
      </c>
      <c r="D43" s="11">
        <v>1172</v>
      </c>
      <c r="E43" s="11">
        <v>20</v>
      </c>
      <c r="F43" s="260">
        <v>10000</v>
      </c>
      <c r="G43" s="11" t="s">
        <v>1209</v>
      </c>
      <c r="H43" s="9" t="s">
        <v>3702</v>
      </c>
      <c r="I43" s="9" t="s">
        <v>112</v>
      </c>
      <c r="J43" s="9"/>
      <c r="K43" s="11" t="s">
        <v>0</v>
      </c>
      <c r="L43" s="252">
        <v>280</v>
      </c>
      <c r="M43" s="21">
        <v>20</v>
      </c>
      <c r="N43" s="21">
        <v>2</v>
      </c>
      <c r="P43" s="153" t="s">
        <v>4167</v>
      </c>
      <c r="Q43" s="11" t="s">
        <v>4172</v>
      </c>
      <c r="R43" s="150"/>
      <c r="T43" s="21">
        <f>IF(P43='Menu tendina'!A$5,0,IF(P43='Menu tendina'!A$4,'6. Alto Adige'!N43/2,IF(P43='Menu tendina'!A$3,'6. Alto Adige'!N43,IF(P43='Menu tendina'!A$2,'6. Alto Adige'!M43,0))))</f>
        <v>20</v>
      </c>
    </row>
    <row r="44" spans="1:20" x14ac:dyDescent="0.25">
      <c r="A44" s="9" t="s">
        <v>7620</v>
      </c>
      <c r="B44" s="9" t="s">
        <v>7606</v>
      </c>
      <c r="C44" s="11" t="s">
        <v>3724</v>
      </c>
      <c r="D44" s="11">
        <v>1234</v>
      </c>
      <c r="E44" s="11">
        <v>21</v>
      </c>
      <c r="F44" s="260">
        <v>2000</v>
      </c>
      <c r="G44" s="11" t="s">
        <v>656</v>
      </c>
      <c r="H44" s="9" t="s">
        <v>1257</v>
      </c>
      <c r="I44" s="9" t="s">
        <v>112</v>
      </c>
      <c r="J44" s="9"/>
      <c r="K44" s="11" t="s">
        <v>0</v>
      </c>
      <c r="L44" s="252">
        <v>245</v>
      </c>
      <c r="M44" s="21">
        <v>20</v>
      </c>
      <c r="N44" s="21">
        <v>3</v>
      </c>
      <c r="P44" s="153" t="s">
        <v>4167</v>
      </c>
      <c r="Q44" s="11" t="s">
        <v>8531</v>
      </c>
      <c r="R44" s="150"/>
      <c r="T44" s="21">
        <f>IF(P44='Menu tendina'!A$5,0,IF(P44='Menu tendina'!A$4,'6. Alto Adige'!N44/2,IF(P44='Menu tendina'!A$3,'6. Alto Adige'!N44,IF(P44='Menu tendina'!A$2,'6. Alto Adige'!M44,0))))</f>
        <v>20</v>
      </c>
    </row>
    <row r="45" spans="1:20" x14ac:dyDescent="0.25">
      <c r="A45" s="9" t="s">
        <v>7620</v>
      </c>
      <c r="B45" s="9" t="s">
        <v>7606</v>
      </c>
      <c r="C45" s="11" t="s">
        <v>3725</v>
      </c>
      <c r="D45" s="11">
        <v>1235</v>
      </c>
      <c r="E45" s="11">
        <v>22</v>
      </c>
      <c r="F45" s="260">
        <v>5000</v>
      </c>
      <c r="G45" s="11" t="s">
        <v>656</v>
      </c>
      <c r="H45" s="9" t="s">
        <v>1257</v>
      </c>
      <c r="I45" s="9" t="s">
        <v>112</v>
      </c>
      <c r="J45" s="9"/>
      <c r="K45" s="11" t="s">
        <v>0</v>
      </c>
      <c r="L45" s="252">
        <v>312</v>
      </c>
      <c r="M45" s="21">
        <v>15</v>
      </c>
      <c r="N45" s="21">
        <v>1</v>
      </c>
      <c r="P45" s="153" t="s">
        <v>4167</v>
      </c>
      <c r="Q45" s="11" t="s">
        <v>8531</v>
      </c>
      <c r="R45" s="150"/>
      <c r="T45" s="21">
        <f>IF(P45='Menu tendina'!A$5,0,IF(P45='Menu tendina'!A$4,'6. Alto Adige'!N45/2,IF(P45='Menu tendina'!A$3,'6. Alto Adige'!N45,IF(P45='Menu tendina'!A$2,'6. Alto Adige'!M45,0))))</f>
        <v>15</v>
      </c>
    </row>
    <row r="46" spans="1:20" x14ac:dyDescent="0.25">
      <c r="A46" s="9" t="s">
        <v>7620</v>
      </c>
      <c r="B46" s="9" t="s">
        <v>7606</v>
      </c>
      <c r="C46" s="11" t="s">
        <v>3726</v>
      </c>
      <c r="D46" s="11">
        <v>1236</v>
      </c>
      <c r="E46" s="11">
        <v>23</v>
      </c>
      <c r="F46" s="260">
        <v>10000</v>
      </c>
      <c r="G46" s="11" t="s">
        <v>656</v>
      </c>
      <c r="H46" s="9" t="s">
        <v>1257</v>
      </c>
      <c r="I46" s="9" t="s">
        <v>112</v>
      </c>
      <c r="J46" s="9"/>
      <c r="K46" s="11" t="s">
        <v>0</v>
      </c>
      <c r="L46" s="252">
        <v>358</v>
      </c>
      <c r="M46" s="21">
        <v>20</v>
      </c>
      <c r="N46" s="21">
        <v>1.5</v>
      </c>
      <c r="P46" s="153" t="s">
        <v>4167</v>
      </c>
      <c r="Q46" s="11" t="s">
        <v>8531</v>
      </c>
      <c r="R46" s="150"/>
      <c r="T46" s="21">
        <f>IF(P46='Menu tendina'!A$5,0,IF(P46='Menu tendina'!A$4,'6. Alto Adige'!N46/2,IF(P46='Menu tendina'!A$3,'6. Alto Adige'!N46,IF(P46='Menu tendina'!A$2,'6. Alto Adige'!M46,0))))</f>
        <v>20</v>
      </c>
    </row>
    <row r="47" spans="1:20" x14ac:dyDescent="0.25">
      <c r="A47" s="9" t="s">
        <v>7620</v>
      </c>
      <c r="B47" s="9" t="s">
        <v>7606</v>
      </c>
      <c r="C47" s="11" t="s">
        <v>3727</v>
      </c>
      <c r="D47" s="11">
        <v>1242</v>
      </c>
      <c r="E47" s="11">
        <v>24</v>
      </c>
      <c r="F47" s="260">
        <v>2000</v>
      </c>
      <c r="G47" s="11" t="s">
        <v>789</v>
      </c>
      <c r="H47" s="9" t="s">
        <v>1257</v>
      </c>
      <c r="I47" s="9" t="s">
        <v>0</v>
      </c>
      <c r="J47" s="9"/>
      <c r="K47" s="11" t="s">
        <v>0</v>
      </c>
      <c r="L47" s="252">
        <v>160</v>
      </c>
      <c r="M47" s="21">
        <v>30</v>
      </c>
      <c r="N47" s="21">
        <v>4</v>
      </c>
      <c r="P47" s="153" t="s">
        <v>4167</v>
      </c>
      <c r="Q47" s="11" t="s">
        <v>8531</v>
      </c>
      <c r="R47" s="150"/>
      <c r="T47" s="21">
        <f>IF(P47='Menu tendina'!A$5,0,IF(P47='Menu tendina'!A$4,'6. Alto Adige'!N47/2,IF(P47='Menu tendina'!A$3,'6. Alto Adige'!N47,IF(P47='Menu tendina'!A$2,'6. Alto Adige'!M47,0))))</f>
        <v>30</v>
      </c>
    </row>
    <row r="48" spans="1:20" x14ac:dyDescent="0.25">
      <c r="A48" s="9" t="s">
        <v>7620</v>
      </c>
      <c r="B48" s="9" t="s">
        <v>7606</v>
      </c>
      <c r="C48" s="11" t="s">
        <v>3728</v>
      </c>
      <c r="D48" s="11">
        <v>1243</v>
      </c>
      <c r="E48" s="11">
        <v>25</v>
      </c>
      <c r="F48" s="260">
        <v>5000</v>
      </c>
      <c r="G48" s="11" t="s">
        <v>789</v>
      </c>
      <c r="H48" s="9" t="s">
        <v>1257</v>
      </c>
      <c r="I48" s="9" t="s">
        <v>0</v>
      </c>
      <c r="J48" s="9"/>
      <c r="K48" s="11" t="s">
        <v>0</v>
      </c>
      <c r="L48" s="252">
        <v>300</v>
      </c>
      <c r="M48" s="21">
        <v>25</v>
      </c>
      <c r="N48" s="21">
        <v>1</v>
      </c>
      <c r="P48" s="153" t="s">
        <v>4167</v>
      </c>
      <c r="Q48" s="11" t="s">
        <v>4172</v>
      </c>
      <c r="R48" s="150"/>
      <c r="T48" s="21">
        <f>IF(P48='Menu tendina'!A$5,0,IF(P48='Menu tendina'!A$4,'6. Alto Adige'!N48/2,IF(P48='Menu tendina'!A$3,'6. Alto Adige'!N48,IF(P48='Menu tendina'!A$2,'6. Alto Adige'!M48,0))))</f>
        <v>25</v>
      </c>
    </row>
    <row r="49" spans="1:20" x14ac:dyDescent="0.25">
      <c r="A49" s="9" t="s">
        <v>7620</v>
      </c>
      <c r="B49" s="9" t="s">
        <v>7606</v>
      </c>
      <c r="C49" s="11" t="s">
        <v>3729</v>
      </c>
      <c r="D49" s="11">
        <v>1244</v>
      </c>
      <c r="E49" s="11">
        <v>26</v>
      </c>
      <c r="F49" s="260">
        <v>10000</v>
      </c>
      <c r="G49" s="11" t="s">
        <v>789</v>
      </c>
      <c r="H49" s="9" t="s">
        <v>1257</v>
      </c>
      <c r="I49" s="9" t="s">
        <v>0</v>
      </c>
      <c r="J49" s="9"/>
      <c r="K49" s="11" t="s">
        <v>0</v>
      </c>
      <c r="L49" s="252">
        <v>400</v>
      </c>
      <c r="M49" s="21">
        <v>20</v>
      </c>
      <c r="N49" s="21">
        <v>0.8</v>
      </c>
      <c r="P49" s="153" t="s">
        <v>4167</v>
      </c>
      <c r="Q49" s="11" t="s">
        <v>8532</v>
      </c>
      <c r="R49" s="150"/>
      <c r="T49" s="21">
        <f>IF(P49='Menu tendina'!A$5,0,IF(P49='Menu tendina'!A$4,'6. Alto Adige'!N49/2,IF(P49='Menu tendina'!A$3,'6. Alto Adige'!N49,IF(P49='Menu tendina'!A$2,'6. Alto Adige'!M49,0))))</f>
        <v>20</v>
      </c>
    </row>
    <row r="50" spans="1:20" x14ac:dyDescent="0.25">
      <c r="A50" s="9" t="s">
        <v>7620</v>
      </c>
      <c r="B50" s="9" t="s">
        <v>7606</v>
      </c>
      <c r="C50" s="11" t="s">
        <v>3730</v>
      </c>
      <c r="D50" s="11">
        <v>1260</v>
      </c>
      <c r="E50" s="11">
        <v>27</v>
      </c>
      <c r="F50" s="260">
        <v>5000</v>
      </c>
      <c r="G50" s="11" t="s">
        <v>838</v>
      </c>
      <c r="H50" s="9" t="s">
        <v>1257</v>
      </c>
      <c r="I50" s="9" t="s">
        <v>158</v>
      </c>
      <c r="J50" s="9" t="s">
        <v>6131</v>
      </c>
      <c r="K50" s="11" t="s">
        <v>0</v>
      </c>
      <c r="L50" s="252">
        <v>297</v>
      </c>
      <c r="M50" s="21">
        <v>10</v>
      </c>
      <c r="N50" s="21">
        <v>1</v>
      </c>
      <c r="P50" s="153" t="s">
        <v>4167</v>
      </c>
      <c r="Q50" s="11" t="s">
        <v>8531</v>
      </c>
      <c r="R50" s="150"/>
      <c r="T50" s="21">
        <f>IF(P50='Menu tendina'!A$5,0,IF(P50='Menu tendina'!A$4,'6. Alto Adige'!N50/2,IF(P50='Menu tendina'!A$3,'6. Alto Adige'!N50,IF(P50='Menu tendina'!A$2,'6. Alto Adige'!M50,0))))</f>
        <v>10</v>
      </c>
    </row>
    <row r="51" spans="1:20" x14ac:dyDescent="0.25">
      <c r="A51" s="9" t="s">
        <v>7620</v>
      </c>
      <c r="B51" s="9" t="s">
        <v>7606</v>
      </c>
      <c r="C51" s="11" t="s">
        <v>3731</v>
      </c>
      <c r="D51" s="11">
        <v>1261</v>
      </c>
      <c r="E51" s="11">
        <v>28</v>
      </c>
      <c r="F51" s="260">
        <v>10000</v>
      </c>
      <c r="G51" s="11" t="s">
        <v>838</v>
      </c>
      <c r="H51" s="9" t="s">
        <v>1257</v>
      </c>
      <c r="I51" s="9" t="s">
        <v>158</v>
      </c>
      <c r="J51" s="9" t="s">
        <v>6131</v>
      </c>
      <c r="K51" s="11" t="s">
        <v>0</v>
      </c>
      <c r="L51" s="252">
        <v>193</v>
      </c>
      <c r="M51" s="21">
        <v>13</v>
      </c>
      <c r="N51" s="21">
        <v>1.5</v>
      </c>
      <c r="P51" s="153" t="s">
        <v>4167</v>
      </c>
      <c r="Q51" s="11" t="s">
        <v>8531</v>
      </c>
      <c r="R51" s="150"/>
      <c r="T51" s="21">
        <f>IF(P51='Menu tendina'!A$5,0,IF(P51='Menu tendina'!A$4,'6. Alto Adige'!N51/2,IF(P51='Menu tendina'!A$3,'6. Alto Adige'!N51,IF(P51='Menu tendina'!A$2,'6. Alto Adige'!M51,0))))</f>
        <v>13</v>
      </c>
    </row>
    <row r="52" spans="1:20" x14ac:dyDescent="0.25">
      <c r="A52" s="9" t="s">
        <v>7620</v>
      </c>
      <c r="B52" s="9" t="s">
        <v>7606</v>
      </c>
      <c r="C52" s="11" t="s">
        <v>3732</v>
      </c>
      <c r="D52" s="11">
        <v>1262</v>
      </c>
      <c r="E52" s="11">
        <v>29</v>
      </c>
      <c r="F52" s="260">
        <v>15000</v>
      </c>
      <c r="G52" s="11" t="s">
        <v>838</v>
      </c>
      <c r="H52" s="9" t="s">
        <v>1257</v>
      </c>
      <c r="I52" s="9" t="s">
        <v>158</v>
      </c>
      <c r="J52" s="9" t="s">
        <v>6131</v>
      </c>
      <c r="K52" s="11" t="s">
        <v>0</v>
      </c>
      <c r="L52" s="252">
        <v>109</v>
      </c>
      <c r="M52" s="21">
        <v>15</v>
      </c>
      <c r="N52" s="21">
        <v>2</v>
      </c>
      <c r="P52" s="153" t="s">
        <v>4167</v>
      </c>
      <c r="Q52" s="11" t="s">
        <v>8531</v>
      </c>
      <c r="R52" s="150"/>
      <c r="T52" s="21">
        <f>IF(P52='Menu tendina'!A$5,0,IF(P52='Menu tendina'!A$4,'6. Alto Adige'!N52/2,IF(P52='Menu tendina'!A$3,'6. Alto Adige'!N52,IF(P52='Menu tendina'!A$2,'6. Alto Adige'!M52,0))))</f>
        <v>15</v>
      </c>
    </row>
    <row r="53" spans="1:20" x14ac:dyDescent="0.25">
      <c r="A53" s="9" t="s">
        <v>7620</v>
      </c>
      <c r="B53" s="9" t="s">
        <v>7606</v>
      </c>
      <c r="C53" s="11" t="s">
        <v>3733</v>
      </c>
      <c r="D53" s="11">
        <v>1263</v>
      </c>
      <c r="E53" s="11">
        <v>30</v>
      </c>
      <c r="F53" s="260">
        <v>5000</v>
      </c>
      <c r="G53" s="11" t="s">
        <v>838</v>
      </c>
      <c r="H53" s="9" t="s">
        <v>1257</v>
      </c>
      <c r="I53" s="9" t="s">
        <v>158</v>
      </c>
      <c r="J53" s="9"/>
      <c r="K53" s="11" t="s">
        <v>0</v>
      </c>
      <c r="L53" s="252">
        <v>297</v>
      </c>
      <c r="M53" s="21">
        <v>10</v>
      </c>
      <c r="N53" s="21">
        <v>1</v>
      </c>
      <c r="P53" s="153" t="s">
        <v>4167</v>
      </c>
      <c r="Q53" s="11" t="s">
        <v>8531</v>
      </c>
      <c r="R53" s="150"/>
      <c r="T53" s="21">
        <f>IF(P53='Menu tendina'!A$5,0,IF(P53='Menu tendina'!A$4,'6. Alto Adige'!N53/2,IF(P53='Menu tendina'!A$3,'6. Alto Adige'!N53,IF(P53='Menu tendina'!A$2,'6. Alto Adige'!M53,0))))</f>
        <v>10</v>
      </c>
    </row>
    <row r="54" spans="1:20" x14ac:dyDescent="0.25">
      <c r="A54" s="9" t="s">
        <v>7620</v>
      </c>
      <c r="B54" s="9" t="s">
        <v>7606</v>
      </c>
      <c r="C54" s="11" t="s">
        <v>3734</v>
      </c>
      <c r="D54" s="11">
        <v>1264</v>
      </c>
      <c r="E54" s="11">
        <v>31</v>
      </c>
      <c r="F54" s="260">
        <v>10000</v>
      </c>
      <c r="G54" s="11" t="s">
        <v>838</v>
      </c>
      <c r="H54" s="9" t="s">
        <v>1257</v>
      </c>
      <c r="I54" s="9" t="s">
        <v>158</v>
      </c>
      <c r="J54" s="9"/>
      <c r="K54" s="11" t="s">
        <v>0</v>
      </c>
      <c r="L54" s="252">
        <v>193</v>
      </c>
      <c r="M54" s="21">
        <v>20</v>
      </c>
      <c r="N54" s="21">
        <v>1.5</v>
      </c>
      <c r="P54" s="153" t="s">
        <v>4167</v>
      </c>
      <c r="Q54" s="11" t="s">
        <v>8531</v>
      </c>
      <c r="R54" s="150"/>
      <c r="T54" s="21">
        <f>IF(P54='Menu tendina'!A$5,0,IF(P54='Menu tendina'!A$4,'6. Alto Adige'!N54/2,IF(P54='Menu tendina'!A$3,'6. Alto Adige'!N54,IF(P54='Menu tendina'!A$2,'6. Alto Adige'!M54,0))))</f>
        <v>20</v>
      </c>
    </row>
    <row r="55" spans="1:20" x14ac:dyDescent="0.25">
      <c r="A55" s="9" t="s">
        <v>7620</v>
      </c>
      <c r="B55" s="9" t="s">
        <v>7606</v>
      </c>
      <c r="C55" s="11" t="s">
        <v>3735</v>
      </c>
      <c r="D55" s="11">
        <v>1265</v>
      </c>
      <c r="E55" s="11">
        <v>32</v>
      </c>
      <c r="F55" s="260">
        <v>15000</v>
      </c>
      <c r="G55" s="11" t="s">
        <v>838</v>
      </c>
      <c r="H55" s="9" t="s">
        <v>1257</v>
      </c>
      <c r="I55" s="9" t="s">
        <v>158</v>
      </c>
      <c r="J55" s="9"/>
      <c r="K55" s="11" t="s">
        <v>0</v>
      </c>
      <c r="L55" s="252">
        <v>109</v>
      </c>
      <c r="M55" s="21">
        <v>45</v>
      </c>
      <c r="N55" s="21">
        <v>10</v>
      </c>
      <c r="P55" s="153" t="s">
        <v>4167</v>
      </c>
      <c r="Q55" s="11" t="s">
        <v>8531</v>
      </c>
      <c r="R55" s="150"/>
      <c r="T55" s="21">
        <f>IF(P55='Menu tendina'!A$5,0,IF(P55='Menu tendina'!A$4,'6. Alto Adige'!N55/2,IF(P55='Menu tendina'!A$3,'6. Alto Adige'!N55,IF(P55='Menu tendina'!A$2,'6. Alto Adige'!M55,0))))</f>
        <v>45</v>
      </c>
    </row>
    <row r="56" spans="1:20" x14ac:dyDescent="0.25">
      <c r="A56" s="9" t="s">
        <v>7620</v>
      </c>
      <c r="B56" s="9" t="s">
        <v>7606</v>
      </c>
      <c r="C56" s="11" t="s">
        <v>3736</v>
      </c>
      <c r="D56" s="11">
        <v>1266</v>
      </c>
      <c r="E56" s="11">
        <v>33</v>
      </c>
      <c r="F56" s="260">
        <v>5000</v>
      </c>
      <c r="G56" s="11" t="s">
        <v>838</v>
      </c>
      <c r="H56" s="9" t="s">
        <v>1257</v>
      </c>
      <c r="I56" s="9" t="s">
        <v>112</v>
      </c>
      <c r="J56" s="9"/>
      <c r="K56" s="11" t="s">
        <v>0</v>
      </c>
      <c r="L56" s="252">
        <v>390</v>
      </c>
      <c r="M56" s="21">
        <v>13</v>
      </c>
      <c r="N56" s="21">
        <v>0.8</v>
      </c>
      <c r="P56" s="153" t="s">
        <v>4167</v>
      </c>
      <c r="Q56" s="11" t="s">
        <v>8531</v>
      </c>
      <c r="R56" s="150"/>
      <c r="T56" s="21">
        <f>IF(P56='Menu tendina'!A$5,0,IF(P56='Menu tendina'!A$4,'6. Alto Adige'!N56/2,IF(P56='Menu tendina'!A$3,'6. Alto Adige'!N56,IF(P56='Menu tendina'!A$2,'6. Alto Adige'!M56,0))))</f>
        <v>13</v>
      </c>
    </row>
    <row r="57" spans="1:20" x14ac:dyDescent="0.25">
      <c r="A57" s="9" t="s">
        <v>7620</v>
      </c>
      <c r="B57" s="9" t="s">
        <v>7606</v>
      </c>
      <c r="C57" s="11" t="s">
        <v>3737</v>
      </c>
      <c r="D57" s="11">
        <v>1267</v>
      </c>
      <c r="E57" s="11">
        <v>34</v>
      </c>
      <c r="F57" s="260">
        <v>10000</v>
      </c>
      <c r="G57" s="11" t="s">
        <v>838</v>
      </c>
      <c r="H57" s="9" t="s">
        <v>1257</v>
      </c>
      <c r="I57" s="9" t="s">
        <v>112</v>
      </c>
      <c r="J57" s="9"/>
      <c r="K57" s="11" t="s">
        <v>0</v>
      </c>
      <c r="L57" s="252">
        <v>390</v>
      </c>
      <c r="M57" s="21">
        <v>13</v>
      </c>
      <c r="N57" s="21">
        <v>0.8</v>
      </c>
      <c r="P57" s="153" t="s">
        <v>4167</v>
      </c>
      <c r="Q57" s="11" t="s">
        <v>8531</v>
      </c>
      <c r="R57" s="150"/>
      <c r="T57" s="21">
        <f>IF(P57='Menu tendina'!A$5,0,IF(P57='Menu tendina'!A$4,'6. Alto Adige'!N57/2,IF(P57='Menu tendina'!A$3,'6. Alto Adige'!N57,IF(P57='Menu tendina'!A$2,'6. Alto Adige'!M57,0))))</f>
        <v>13</v>
      </c>
    </row>
    <row r="58" spans="1:20" x14ac:dyDescent="0.25">
      <c r="A58" s="9" t="s">
        <v>7619</v>
      </c>
      <c r="B58" s="9" t="s">
        <v>7606</v>
      </c>
      <c r="C58" s="11" t="s">
        <v>3738</v>
      </c>
      <c r="D58" s="11">
        <v>2286</v>
      </c>
      <c r="E58" s="11">
        <v>1</v>
      </c>
      <c r="F58" s="260">
        <v>10000</v>
      </c>
      <c r="G58" s="11" t="s">
        <v>789</v>
      </c>
      <c r="H58" s="9" t="s">
        <v>1272</v>
      </c>
      <c r="I58" s="9" t="s">
        <v>173</v>
      </c>
      <c r="J58" s="9"/>
      <c r="K58" s="11" t="s">
        <v>0</v>
      </c>
      <c r="L58" s="252">
        <v>10</v>
      </c>
      <c r="M58" s="21">
        <v>20</v>
      </c>
      <c r="N58" s="21">
        <v>10</v>
      </c>
      <c r="P58" s="153" t="s">
        <v>4167</v>
      </c>
      <c r="Q58" s="11" t="s">
        <v>8531</v>
      </c>
      <c r="R58" s="150"/>
      <c r="T58" s="21">
        <f>IF(P58='Menu tendina'!A$5,0,IF(P58='Menu tendina'!A$4,'6. Alto Adige'!N58/2,IF(P58='Menu tendina'!A$3,'6. Alto Adige'!N58,IF(P58='Menu tendina'!A$2,'6. Alto Adige'!M58,0))))</f>
        <v>20</v>
      </c>
    </row>
    <row r="59" spans="1:20" x14ac:dyDescent="0.25">
      <c r="A59" s="15" t="s">
        <v>7619</v>
      </c>
      <c r="B59" s="15" t="s">
        <v>7606</v>
      </c>
      <c r="C59" s="16" t="s">
        <v>3739</v>
      </c>
      <c r="D59" s="16" t="s">
        <v>6352</v>
      </c>
      <c r="E59" s="16" t="s">
        <v>6353</v>
      </c>
      <c r="F59" s="261">
        <v>10000</v>
      </c>
      <c r="G59" s="16" t="s">
        <v>789</v>
      </c>
      <c r="H59" s="15" t="s">
        <v>3740</v>
      </c>
      <c r="I59" s="15" t="s">
        <v>158</v>
      </c>
      <c r="J59" s="15"/>
      <c r="K59" s="16" t="s">
        <v>4074</v>
      </c>
      <c r="L59" s="253" t="s">
        <v>0</v>
      </c>
      <c r="M59" s="22" t="s">
        <v>8</v>
      </c>
      <c r="N59" s="22" t="s">
        <v>8</v>
      </c>
      <c r="P59" s="153" t="s">
        <v>4170</v>
      </c>
      <c r="Q59" s="11"/>
      <c r="R59" s="150"/>
      <c r="T59" s="21">
        <f>IF(P59='Menu tendina'!A$5,0,IF(P59='Menu tendina'!A$4,'6. Alto Adige'!N59/2,IF(P59='Menu tendina'!A$3,'6. Alto Adige'!N59,IF(P59='Menu tendina'!A$2,'6. Alto Adige'!M59,0))))</f>
        <v>0</v>
      </c>
    </row>
    <row r="60" spans="1:20" x14ac:dyDescent="0.25">
      <c r="A60" s="9" t="s">
        <v>7619</v>
      </c>
      <c r="B60" s="9" t="s">
        <v>7606</v>
      </c>
      <c r="C60" s="11" t="s">
        <v>3741</v>
      </c>
      <c r="D60" s="11">
        <v>2332</v>
      </c>
      <c r="E60" s="11">
        <v>2</v>
      </c>
      <c r="F60" s="260">
        <v>10000</v>
      </c>
      <c r="G60" s="11" t="s">
        <v>838</v>
      </c>
      <c r="H60" s="9" t="s">
        <v>855</v>
      </c>
      <c r="I60" s="9" t="s">
        <v>112</v>
      </c>
      <c r="J60" s="9"/>
      <c r="K60" s="11" t="s">
        <v>0</v>
      </c>
      <c r="L60" s="252">
        <v>20</v>
      </c>
      <c r="M60" s="21">
        <v>3</v>
      </c>
      <c r="N60" s="21">
        <v>1</v>
      </c>
      <c r="P60" s="153" t="s">
        <v>4167</v>
      </c>
      <c r="Q60" s="11" t="s">
        <v>8531</v>
      </c>
      <c r="R60" s="150"/>
      <c r="T60" s="21">
        <f>IF(P60='Menu tendina'!A$5,0,IF(P60='Menu tendina'!A$4,'6. Alto Adige'!N60/2,IF(P60='Menu tendina'!A$3,'6. Alto Adige'!N60,IF(P60='Menu tendina'!A$2,'6. Alto Adige'!M60,0))))</f>
        <v>3</v>
      </c>
    </row>
    <row r="61" spans="1:20" x14ac:dyDescent="0.25">
      <c r="A61" s="9" t="s">
        <v>7619</v>
      </c>
      <c r="B61" s="9" t="s">
        <v>7606</v>
      </c>
      <c r="C61" s="11" t="s">
        <v>3742</v>
      </c>
      <c r="D61" s="11">
        <v>2364</v>
      </c>
      <c r="E61" s="11">
        <v>3</v>
      </c>
      <c r="F61" s="260">
        <v>5000</v>
      </c>
      <c r="G61" s="11" t="s">
        <v>838</v>
      </c>
      <c r="H61" s="9" t="s">
        <v>1321</v>
      </c>
      <c r="I61" s="9" t="s">
        <v>158</v>
      </c>
      <c r="J61" s="9"/>
      <c r="K61" s="11" t="s">
        <v>0</v>
      </c>
      <c r="L61" s="252">
        <v>780</v>
      </c>
      <c r="M61" s="21">
        <v>3</v>
      </c>
      <c r="N61" s="21">
        <v>0.4</v>
      </c>
      <c r="P61" s="153" t="s">
        <v>4167</v>
      </c>
      <c r="Q61" s="11" t="s">
        <v>8531</v>
      </c>
      <c r="R61" s="150"/>
      <c r="T61" s="21">
        <f>IF(P61='Menu tendina'!A$5,0,IF(P61='Menu tendina'!A$4,'6. Alto Adige'!N61/2,IF(P61='Menu tendina'!A$3,'6. Alto Adige'!N61,IF(P61='Menu tendina'!A$2,'6. Alto Adige'!M61,0))))</f>
        <v>3</v>
      </c>
    </row>
    <row r="62" spans="1:20" x14ac:dyDescent="0.25">
      <c r="A62" s="9" t="s">
        <v>7619</v>
      </c>
      <c r="B62" s="9" t="s">
        <v>7606</v>
      </c>
      <c r="C62" s="11" t="s">
        <v>3743</v>
      </c>
      <c r="D62" s="11">
        <v>2365</v>
      </c>
      <c r="E62" s="11">
        <v>4</v>
      </c>
      <c r="F62" s="260">
        <v>10000</v>
      </c>
      <c r="G62" s="11" t="s">
        <v>838</v>
      </c>
      <c r="H62" s="9" t="s">
        <v>1321</v>
      </c>
      <c r="I62" s="9" t="s">
        <v>158</v>
      </c>
      <c r="J62" s="9"/>
      <c r="K62" s="11" t="s">
        <v>0</v>
      </c>
      <c r="L62" s="252">
        <v>780</v>
      </c>
      <c r="M62" s="21">
        <v>3</v>
      </c>
      <c r="N62" s="21">
        <v>0.4</v>
      </c>
      <c r="P62" s="153" t="s">
        <v>4167</v>
      </c>
      <c r="Q62" s="11" t="s">
        <v>8531</v>
      </c>
      <c r="R62" s="150"/>
      <c r="T62" s="21">
        <f>IF(P62='Menu tendina'!A$5,0,IF(P62='Menu tendina'!A$4,'6. Alto Adige'!N62/2,IF(P62='Menu tendina'!A$3,'6. Alto Adige'!N62,IF(P62='Menu tendina'!A$2,'6. Alto Adige'!M62,0))))</f>
        <v>3</v>
      </c>
    </row>
    <row r="63" spans="1:20" x14ac:dyDescent="0.25">
      <c r="A63" s="9" t="s">
        <v>7619</v>
      </c>
      <c r="B63" s="9" t="s">
        <v>7606</v>
      </c>
      <c r="C63" s="11" t="s">
        <v>3744</v>
      </c>
      <c r="D63" s="11">
        <v>2366</v>
      </c>
      <c r="E63" s="11">
        <v>5</v>
      </c>
      <c r="F63" s="260">
        <v>15000</v>
      </c>
      <c r="G63" s="11" t="s">
        <v>838</v>
      </c>
      <c r="H63" s="9" t="s">
        <v>1321</v>
      </c>
      <c r="I63" s="9" t="s">
        <v>158</v>
      </c>
      <c r="J63" s="9"/>
      <c r="K63" s="11" t="s">
        <v>0</v>
      </c>
      <c r="L63" s="252">
        <v>130</v>
      </c>
      <c r="M63" s="21">
        <v>110</v>
      </c>
      <c r="N63" s="21">
        <v>55</v>
      </c>
      <c r="P63" s="153" t="s">
        <v>4167</v>
      </c>
      <c r="Q63" s="11" t="s">
        <v>8531</v>
      </c>
      <c r="R63" s="150"/>
      <c r="T63" s="21">
        <f>IF(P63='Menu tendina'!A$5,0,IF(P63='Menu tendina'!A$4,'6. Alto Adige'!N63/2,IF(P63='Menu tendina'!A$3,'6. Alto Adige'!N63,IF(P63='Menu tendina'!A$2,'6. Alto Adige'!M63,0))))</f>
        <v>110</v>
      </c>
    </row>
    <row r="64" spans="1:20" x14ac:dyDescent="0.25">
      <c r="A64" s="9" t="s">
        <v>7619</v>
      </c>
      <c r="B64" s="9" t="s">
        <v>7606</v>
      </c>
      <c r="C64" s="11" t="s">
        <v>3745</v>
      </c>
      <c r="D64" s="11">
        <v>2380</v>
      </c>
      <c r="E64" s="11">
        <v>6</v>
      </c>
      <c r="F64" s="260">
        <v>5000</v>
      </c>
      <c r="G64" s="11" t="s">
        <v>838</v>
      </c>
      <c r="H64" s="9" t="s">
        <v>1331</v>
      </c>
      <c r="I64" s="9" t="s">
        <v>158</v>
      </c>
      <c r="J64" s="9"/>
      <c r="K64" s="11" t="s">
        <v>0</v>
      </c>
      <c r="L64" s="252">
        <v>390</v>
      </c>
      <c r="M64" s="21">
        <v>3</v>
      </c>
      <c r="N64" s="21">
        <v>0.4</v>
      </c>
      <c r="P64" s="153" t="s">
        <v>4167</v>
      </c>
      <c r="Q64" s="11" t="s">
        <v>8531</v>
      </c>
      <c r="R64" s="150"/>
      <c r="T64" s="21">
        <f>IF(P64='Menu tendina'!A$5,0,IF(P64='Menu tendina'!A$4,'6. Alto Adige'!N64/2,IF(P64='Menu tendina'!A$3,'6. Alto Adige'!N64,IF(P64='Menu tendina'!A$2,'6. Alto Adige'!M64,0))))</f>
        <v>3</v>
      </c>
    </row>
    <row r="65" spans="1:20" x14ac:dyDescent="0.25">
      <c r="A65" s="9" t="s">
        <v>7619</v>
      </c>
      <c r="B65" s="9" t="s">
        <v>7606</v>
      </c>
      <c r="C65" s="11" t="s">
        <v>3746</v>
      </c>
      <c r="D65" s="11">
        <v>2381</v>
      </c>
      <c r="E65" s="11">
        <v>7</v>
      </c>
      <c r="F65" s="260">
        <v>10000</v>
      </c>
      <c r="G65" s="11" t="s">
        <v>838</v>
      </c>
      <c r="H65" s="9" t="s">
        <v>1331</v>
      </c>
      <c r="I65" s="9" t="s">
        <v>158</v>
      </c>
      <c r="J65" s="9"/>
      <c r="K65" s="11" t="s">
        <v>0</v>
      </c>
      <c r="L65" s="252">
        <v>390</v>
      </c>
      <c r="M65" s="21">
        <v>3</v>
      </c>
      <c r="N65" s="21">
        <v>0.4</v>
      </c>
      <c r="P65" s="153" t="s">
        <v>4167</v>
      </c>
      <c r="Q65" s="11" t="s">
        <v>4172</v>
      </c>
      <c r="R65" s="150"/>
      <c r="T65" s="21">
        <f>IF(P65='Menu tendina'!A$5,0,IF(P65='Menu tendina'!A$4,'6. Alto Adige'!N65/2,IF(P65='Menu tendina'!A$3,'6. Alto Adige'!N65,IF(P65='Menu tendina'!A$2,'6. Alto Adige'!M65,0))))</f>
        <v>3</v>
      </c>
    </row>
    <row r="66" spans="1:20" x14ac:dyDescent="0.25">
      <c r="A66" s="9" t="s">
        <v>7619</v>
      </c>
      <c r="B66" s="9" t="s">
        <v>7606</v>
      </c>
      <c r="C66" s="11" t="s">
        <v>3747</v>
      </c>
      <c r="D66" s="11">
        <v>2382</v>
      </c>
      <c r="E66" s="11">
        <v>8</v>
      </c>
      <c r="F66" s="260">
        <v>15000</v>
      </c>
      <c r="G66" s="11" t="s">
        <v>838</v>
      </c>
      <c r="H66" s="9" t="s">
        <v>1331</v>
      </c>
      <c r="I66" s="9" t="s">
        <v>158</v>
      </c>
      <c r="J66" s="9"/>
      <c r="K66" s="11" t="s">
        <v>0</v>
      </c>
      <c r="L66" s="252">
        <v>65</v>
      </c>
      <c r="M66" s="21">
        <v>100</v>
      </c>
      <c r="N66" s="21">
        <v>50</v>
      </c>
      <c r="P66" s="153" t="s">
        <v>4167</v>
      </c>
      <c r="Q66" s="11" t="s">
        <v>8531</v>
      </c>
      <c r="R66" s="150"/>
      <c r="T66" s="21">
        <f>IF(P66='Menu tendina'!A$5,0,IF(P66='Menu tendina'!A$4,'6. Alto Adige'!N66/2,IF(P66='Menu tendina'!A$3,'6. Alto Adige'!N66,IF(P66='Menu tendina'!A$2,'6. Alto Adige'!M66,0))))</f>
        <v>100</v>
      </c>
    </row>
    <row r="67" spans="1:20" x14ac:dyDescent="0.25">
      <c r="A67" s="9" t="s">
        <v>7619</v>
      </c>
      <c r="B67" s="9" t="s">
        <v>7606</v>
      </c>
      <c r="C67" s="11" t="s">
        <v>3748</v>
      </c>
      <c r="D67" s="11">
        <v>2393</v>
      </c>
      <c r="E67" s="11">
        <v>9</v>
      </c>
      <c r="F67" s="260">
        <v>10000</v>
      </c>
      <c r="G67" s="11" t="s">
        <v>838</v>
      </c>
      <c r="H67" s="9" t="s">
        <v>843</v>
      </c>
      <c r="I67" s="9" t="s">
        <v>112</v>
      </c>
      <c r="J67" s="9"/>
      <c r="K67" s="11" t="s">
        <v>0</v>
      </c>
      <c r="L67" s="252">
        <v>20</v>
      </c>
      <c r="M67" s="21">
        <v>10</v>
      </c>
      <c r="N67" s="21">
        <v>4</v>
      </c>
      <c r="P67" s="153" t="s">
        <v>4167</v>
      </c>
      <c r="Q67" s="11" t="s">
        <v>8531</v>
      </c>
      <c r="R67" s="150"/>
      <c r="T67" s="21">
        <f>IF(P67='Menu tendina'!A$5,0,IF(P67='Menu tendina'!A$4,'6. Alto Adige'!N67/2,IF(P67='Menu tendina'!A$3,'6. Alto Adige'!N67,IF(P67='Menu tendina'!A$2,'6. Alto Adige'!M67,0))))</f>
        <v>10</v>
      </c>
    </row>
    <row r="68" spans="1:20" x14ac:dyDescent="0.25">
      <c r="A68" s="9" t="s">
        <v>7619</v>
      </c>
      <c r="B68" s="9" t="s">
        <v>7606</v>
      </c>
      <c r="C68" s="11" t="s">
        <v>3749</v>
      </c>
      <c r="D68" s="11">
        <v>2404</v>
      </c>
      <c r="E68" s="11">
        <v>10</v>
      </c>
      <c r="F68" s="260">
        <v>5000</v>
      </c>
      <c r="G68" s="11" t="s">
        <v>916</v>
      </c>
      <c r="H68" s="9" t="s">
        <v>918</v>
      </c>
      <c r="I68" s="9" t="s">
        <v>158</v>
      </c>
      <c r="J68" s="9"/>
      <c r="K68" s="11" t="s">
        <v>0</v>
      </c>
      <c r="L68" s="252">
        <v>20</v>
      </c>
      <c r="M68" s="21">
        <v>3</v>
      </c>
      <c r="N68" s="21">
        <v>1</v>
      </c>
      <c r="P68" s="153" t="s">
        <v>4167</v>
      </c>
      <c r="Q68" s="11" t="s">
        <v>8531</v>
      </c>
      <c r="R68" s="150"/>
      <c r="T68" s="21">
        <f>IF(P68='Menu tendina'!A$5,0,IF(P68='Menu tendina'!A$4,'6. Alto Adige'!N68/2,IF(P68='Menu tendina'!A$3,'6. Alto Adige'!N68,IF(P68='Menu tendina'!A$2,'6. Alto Adige'!M68,0))))</f>
        <v>3</v>
      </c>
    </row>
    <row r="69" spans="1:20" x14ac:dyDescent="0.25">
      <c r="A69" s="15" t="s">
        <v>7619</v>
      </c>
      <c r="B69" s="15" t="s">
        <v>7606</v>
      </c>
      <c r="C69" s="16" t="s">
        <v>3750</v>
      </c>
      <c r="D69" s="16" t="s">
        <v>6354</v>
      </c>
      <c r="E69" s="16" t="s">
        <v>6355</v>
      </c>
      <c r="F69" s="261">
        <v>5000</v>
      </c>
      <c r="G69" s="16" t="s">
        <v>916</v>
      </c>
      <c r="H69" s="15" t="s">
        <v>918</v>
      </c>
      <c r="I69" s="15" t="s">
        <v>158</v>
      </c>
      <c r="J69" s="15" t="s">
        <v>6132</v>
      </c>
      <c r="K69" s="16" t="s">
        <v>4074</v>
      </c>
      <c r="L69" s="253" t="s">
        <v>0</v>
      </c>
      <c r="M69" s="22">
        <v>150</v>
      </c>
      <c r="N69" s="22">
        <v>90</v>
      </c>
      <c r="P69" s="153" t="s">
        <v>4168</v>
      </c>
      <c r="Q69" s="11" t="s">
        <v>4067</v>
      </c>
      <c r="R69" s="150"/>
      <c r="T69" s="21">
        <f>IF(P69='Menu tendina'!A$5,0,IF(P69='Menu tendina'!A$4,'6. Alto Adige'!N69/2,IF(P69='Menu tendina'!A$3,'6. Alto Adige'!N69,IF(P69='Menu tendina'!A$2,'6. Alto Adige'!M69,0))))</f>
        <v>90</v>
      </c>
    </row>
    <row r="70" spans="1:20" x14ac:dyDescent="0.25">
      <c r="A70" s="9" t="s">
        <v>7619</v>
      </c>
      <c r="B70" s="9" t="s">
        <v>7606</v>
      </c>
      <c r="C70" s="11" t="s">
        <v>3751</v>
      </c>
      <c r="D70" s="11">
        <v>2422</v>
      </c>
      <c r="E70" s="11">
        <v>11</v>
      </c>
      <c r="F70" s="260">
        <v>5000</v>
      </c>
      <c r="G70" s="11" t="s">
        <v>916</v>
      </c>
      <c r="H70" s="9" t="s">
        <v>894</v>
      </c>
      <c r="I70" s="9" t="s">
        <v>112</v>
      </c>
      <c r="J70" s="9"/>
      <c r="K70" s="11" t="s">
        <v>0</v>
      </c>
      <c r="L70" s="252">
        <v>13</v>
      </c>
      <c r="M70" s="21">
        <v>1.5</v>
      </c>
      <c r="N70" s="21">
        <v>1</v>
      </c>
      <c r="P70" s="153" t="s">
        <v>4167</v>
      </c>
      <c r="Q70" s="11" t="s">
        <v>8531</v>
      </c>
      <c r="R70" s="150"/>
      <c r="T70" s="21">
        <f>IF(P70='Menu tendina'!A$5,0,IF(P70='Menu tendina'!A$4,'6. Alto Adige'!N70/2,IF(P70='Menu tendina'!A$3,'6. Alto Adige'!N70,IF(P70='Menu tendina'!A$2,'6. Alto Adige'!M70,0))))</f>
        <v>1.5</v>
      </c>
    </row>
    <row r="71" spans="1:20" x14ac:dyDescent="0.25">
      <c r="A71" s="9" t="s">
        <v>7619</v>
      </c>
      <c r="B71" s="9" t="s">
        <v>7606</v>
      </c>
      <c r="C71" s="11" t="s">
        <v>3752</v>
      </c>
      <c r="D71" s="11">
        <v>2423</v>
      </c>
      <c r="E71" s="11">
        <v>12</v>
      </c>
      <c r="F71" s="260">
        <v>5000</v>
      </c>
      <c r="G71" s="11" t="s">
        <v>916</v>
      </c>
      <c r="H71" s="9" t="s">
        <v>894</v>
      </c>
      <c r="I71" s="9" t="s">
        <v>112</v>
      </c>
      <c r="J71" s="9"/>
      <c r="K71" s="11" t="s">
        <v>0</v>
      </c>
      <c r="L71" s="252">
        <v>13</v>
      </c>
      <c r="M71" s="21">
        <v>1.5</v>
      </c>
      <c r="N71" s="21">
        <v>1</v>
      </c>
      <c r="P71" s="153" t="s">
        <v>4167</v>
      </c>
      <c r="Q71" s="11" t="s">
        <v>8531</v>
      </c>
      <c r="R71" s="150"/>
      <c r="T71" s="21">
        <f>IF(P71='Menu tendina'!A$5,0,IF(P71='Menu tendina'!A$4,'6. Alto Adige'!N71/2,IF(P71='Menu tendina'!A$3,'6. Alto Adige'!N71,IF(P71='Menu tendina'!A$2,'6. Alto Adige'!M71,0))))</f>
        <v>1.5</v>
      </c>
    </row>
    <row r="72" spans="1:20" x14ac:dyDescent="0.25">
      <c r="A72" s="9" t="s">
        <v>7619</v>
      </c>
      <c r="B72" s="9" t="s">
        <v>7606</v>
      </c>
      <c r="C72" s="11" t="s">
        <v>3753</v>
      </c>
      <c r="D72" s="11">
        <v>2424</v>
      </c>
      <c r="E72" s="11">
        <v>13</v>
      </c>
      <c r="F72" s="260">
        <v>5000</v>
      </c>
      <c r="G72" s="11" t="s">
        <v>916</v>
      </c>
      <c r="H72" s="9" t="s">
        <v>894</v>
      </c>
      <c r="I72" s="9" t="s">
        <v>112</v>
      </c>
      <c r="J72" s="9"/>
      <c r="K72" s="11" t="s">
        <v>0</v>
      </c>
      <c r="L72" s="252">
        <v>13</v>
      </c>
      <c r="M72" s="21">
        <v>1.5</v>
      </c>
      <c r="N72" s="21">
        <v>1</v>
      </c>
      <c r="P72" s="153" t="s">
        <v>4167</v>
      </c>
      <c r="Q72" s="11" t="s">
        <v>8531</v>
      </c>
      <c r="R72" s="150"/>
      <c r="T72" s="21">
        <f>IF(P72='Menu tendina'!A$5,0,IF(P72='Menu tendina'!A$4,'6. Alto Adige'!N72/2,IF(P72='Menu tendina'!A$3,'6. Alto Adige'!N72,IF(P72='Menu tendina'!A$2,'6. Alto Adige'!M72,0))))</f>
        <v>1.5</v>
      </c>
    </row>
    <row r="73" spans="1:20" x14ac:dyDescent="0.25">
      <c r="A73" s="9" t="s">
        <v>7619</v>
      </c>
      <c r="B73" s="9" t="s">
        <v>7606</v>
      </c>
      <c r="C73" s="11" t="s">
        <v>3754</v>
      </c>
      <c r="D73" s="11">
        <v>2425</v>
      </c>
      <c r="E73" s="11">
        <v>14</v>
      </c>
      <c r="F73" s="260">
        <v>5000</v>
      </c>
      <c r="G73" s="11" t="s">
        <v>916</v>
      </c>
      <c r="H73" s="9" t="s">
        <v>894</v>
      </c>
      <c r="I73" s="9" t="s">
        <v>112</v>
      </c>
      <c r="J73" s="9"/>
      <c r="K73" s="11" t="s">
        <v>0</v>
      </c>
      <c r="L73" s="252">
        <v>13</v>
      </c>
      <c r="M73" s="21">
        <v>1.5</v>
      </c>
      <c r="N73" s="21">
        <v>1</v>
      </c>
      <c r="P73" s="153" t="s">
        <v>4167</v>
      </c>
      <c r="Q73" s="11" t="s">
        <v>8531</v>
      </c>
      <c r="R73" s="150"/>
      <c r="T73" s="21">
        <f>IF(P73='Menu tendina'!A$5,0,IF(P73='Menu tendina'!A$4,'6. Alto Adige'!N73/2,IF(P73='Menu tendina'!A$3,'6. Alto Adige'!N73,IF(P73='Menu tendina'!A$2,'6. Alto Adige'!M73,0))))</f>
        <v>1.5</v>
      </c>
    </row>
    <row r="74" spans="1:20" x14ac:dyDescent="0.25">
      <c r="A74" s="9" t="s">
        <v>7619</v>
      </c>
      <c r="B74" s="9" t="s">
        <v>7606</v>
      </c>
      <c r="C74" s="11" t="s">
        <v>3755</v>
      </c>
      <c r="D74" s="11">
        <v>2481</v>
      </c>
      <c r="E74" s="11">
        <v>1</v>
      </c>
      <c r="F74" s="260">
        <v>5000</v>
      </c>
      <c r="G74" s="11" t="s">
        <v>958</v>
      </c>
      <c r="H74" s="9" t="s">
        <v>1372</v>
      </c>
      <c r="I74" s="9" t="s">
        <v>1368</v>
      </c>
      <c r="J74" s="9"/>
      <c r="K74" s="11" t="s">
        <v>0</v>
      </c>
      <c r="L74" s="252">
        <v>550</v>
      </c>
      <c r="M74" s="21">
        <v>2</v>
      </c>
      <c r="N74" s="21">
        <v>0.5</v>
      </c>
      <c r="P74" s="153" t="s">
        <v>4167</v>
      </c>
      <c r="Q74" s="11"/>
      <c r="R74" s="150"/>
      <c r="T74" s="21">
        <f>IF(P74='Menu tendina'!A$5,0,IF(P74='Menu tendina'!A$4,'6. Alto Adige'!N74/2,IF(P74='Menu tendina'!A$3,'6. Alto Adige'!N74,IF(P74='Menu tendina'!A$2,'6. Alto Adige'!M74,0))))</f>
        <v>2</v>
      </c>
    </row>
    <row r="75" spans="1:20" x14ac:dyDescent="0.25">
      <c r="A75" s="9" t="s">
        <v>7619</v>
      </c>
      <c r="B75" s="9" t="s">
        <v>7606</v>
      </c>
      <c r="C75" s="11" t="s">
        <v>3756</v>
      </c>
      <c r="D75" s="11">
        <v>2482</v>
      </c>
      <c r="E75" s="11">
        <v>2</v>
      </c>
      <c r="F75" s="260">
        <v>10000</v>
      </c>
      <c r="G75" s="11" t="s">
        <v>958</v>
      </c>
      <c r="H75" s="9" t="s">
        <v>1372</v>
      </c>
      <c r="I75" s="9" t="s">
        <v>1368</v>
      </c>
      <c r="J75" s="9"/>
      <c r="K75" s="11" t="s">
        <v>0</v>
      </c>
      <c r="L75" s="252">
        <v>940</v>
      </c>
      <c r="M75" s="21">
        <v>1.5</v>
      </c>
      <c r="N75" s="21">
        <v>0.4</v>
      </c>
      <c r="P75" s="153" t="s">
        <v>4167</v>
      </c>
      <c r="Q75" s="11"/>
      <c r="R75" s="150"/>
      <c r="T75" s="21">
        <f>IF(P75='Menu tendina'!A$5,0,IF(P75='Menu tendina'!A$4,'6. Alto Adige'!N75/2,IF(P75='Menu tendina'!A$3,'6. Alto Adige'!N75,IF(P75='Menu tendina'!A$2,'6. Alto Adige'!M75,0))))</f>
        <v>1.5</v>
      </c>
    </row>
    <row r="76" spans="1:20" x14ac:dyDescent="0.25">
      <c r="A76" s="9" t="s">
        <v>7619</v>
      </c>
      <c r="B76" s="9" t="s">
        <v>7606</v>
      </c>
      <c r="C76" s="11" t="s">
        <v>3757</v>
      </c>
      <c r="D76" s="11">
        <v>2520</v>
      </c>
      <c r="E76" s="11">
        <v>3</v>
      </c>
      <c r="F76" s="260">
        <v>5000</v>
      </c>
      <c r="G76" s="11" t="s">
        <v>974</v>
      </c>
      <c r="H76" s="9" t="s">
        <v>3758</v>
      </c>
      <c r="I76" s="9" t="s">
        <v>158</v>
      </c>
      <c r="J76" s="9"/>
      <c r="K76" s="11" t="s">
        <v>0</v>
      </c>
      <c r="L76" s="252">
        <v>136</v>
      </c>
      <c r="M76" s="21">
        <v>1</v>
      </c>
      <c r="N76" s="21">
        <v>0.4</v>
      </c>
      <c r="P76" s="153" t="s">
        <v>4167</v>
      </c>
      <c r="Q76" s="11"/>
      <c r="R76" s="150"/>
      <c r="T76" s="21">
        <f>IF(P76='Menu tendina'!A$5,0,IF(P76='Menu tendina'!A$4,'6. Alto Adige'!N76/2,IF(P76='Menu tendina'!A$3,'6. Alto Adige'!N76,IF(P76='Menu tendina'!A$2,'6. Alto Adige'!M76,0))))</f>
        <v>1</v>
      </c>
    </row>
    <row r="77" spans="1:20" x14ac:dyDescent="0.25">
      <c r="A77" s="9" t="s">
        <v>7619</v>
      </c>
      <c r="B77" s="9" t="s">
        <v>7606</v>
      </c>
      <c r="C77" s="11" t="s">
        <v>3760</v>
      </c>
      <c r="D77" s="11">
        <v>2521</v>
      </c>
      <c r="E77" s="11">
        <v>4</v>
      </c>
      <c r="F77" s="260">
        <v>10000</v>
      </c>
      <c r="G77" s="11" t="s">
        <v>974</v>
      </c>
      <c r="H77" s="9" t="s">
        <v>3758</v>
      </c>
      <c r="I77" s="9" t="s">
        <v>158</v>
      </c>
      <c r="J77" s="9"/>
      <c r="K77" s="11" t="s">
        <v>0</v>
      </c>
      <c r="L77" s="252">
        <v>76</v>
      </c>
      <c r="M77" s="21">
        <v>1.2</v>
      </c>
      <c r="N77" s="21">
        <v>0.5</v>
      </c>
      <c r="P77" s="153" t="s">
        <v>4167</v>
      </c>
      <c r="Q77" s="11"/>
      <c r="R77" s="150"/>
      <c r="T77" s="21">
        <f>IF(P77='Menu tendina'!A$5,0,IF(P77='Menu tendina'!A$4,'6. Alto Adige'!N77/2,IF(P77='Menu tendina'!A$3,'6. Alto Adige'!N77,IF(P77='Menu tendina'!A$2,'6. Alto Adige'!M77,0))))</f>
        <v>1.2</v>
      </c>
    </row>
    <row r="78" spans="1:20" x14ac:dyDescent="0.25">
      <c r="A78" s="9" t="s">
        <v>7619</v>
      </c>
      <c r="B78" s="9" t="s">
        <v>7606</v>
      </c>
      <c r="C78" s="11" t="s">
        <v>3761</v>
      </c>
      <c r="D78" s="11">
        <v>2522</v>
      </c>
      <c r="E78" s="11">
        <v>5</v>
      </c>
      <c r="F78" s="260">
        <v>5000</v>
      </c>
      <c r="G78" s="11" t="s">
        <v>974</v>
      </c>
      <c r="H78" s="9" t="s">
        <v>3762</v>
      </c>
      <c r="I78" s="9" t="s">
        <v>158</v>
      </c>
      <c r="J78" s="9"/>
      <c r="K78" s="11" t="s">
        <v>0</v>
      </c>
      <c r="L78" s="252">
        <v>141</v>
      </c>
      <c r="M78" s="21">
        <v>1</v>
      </c>
      <c r="N78" s="21">
        <v>0.4</v>
      </c>
      <c r="P78" s="153" t="s">
        <v>4167</v>
      </c>
      <c r="Q78" s="11"/>
      <c r="R78" s="150"/>
      <c r="T78" s="21">
        <f>IF(P78='Menu tendina'!A$5,0,IF(P78='Menu tendina'!A$4,'6. Alto Adige'!N78/2,IF(P78='Menu tendina'!A$3,'6. Alto Adige'!N78,IF(P78='Menu tendina'!A$2,'6. Alto Adige'!M78,0))))</f>
        <v>1</v>
      </c>
    </row>
    <row r="79" spans="1:20" x14ac:dyDescent="0.25">
      <c r="A79" s="9" t="s">
        <v>7619</v>
      </c>
      <c r="B79" s="9" t="s">
        <v>7606</v>
      </c>
      <c r="C79" s="11" t="s">
        <v>3763</v>
      </c>
      <c r="D79" s="11">
        <v>2523</v>
      </c>
      <c r="E79" s="11">
        <v>6</v>
      </c>
      <c r="F79" s="260">
        <v>10000</v>
      </c>
      <c r="G79" s="11" t="s">
        <v>974</v>
      </c>
      <c r="H79" s="9" t="s">
        <v>3762</v>
      </c>
      <c r="I79" s="9" t="s">
        <v>158</v>
      </c>
      <c r="J79" s="9"/>
      <c r="K79" s="11" t="s">
        <v>0</v>
      </c>
      <c r="L79" s="252">
        <v>76</v>
      </c>
      <c r="M79" s="21">
        <v>1.2</v>
      </c>
      <c r="N79" s="21">
        <v>0.5</v>
      </c>
      <c r="P79" s="153" t="s">
        <v>4167</v>
      </c>
      <c r="Q79" s="11"/>
      <c r="R79" s="150"/>
      <c r="T79" s="21">
        <f>IF(P79='Menu tendina'!A$5,0,IF(P79='Menu tendina'!A$4,'6. Alto Adige'!N79/2,IF(P79='Menu tendina'!A$3,'6. Alto Adige'!N79,IF(P79='Menu tendina'!A$2,'6. Alto Adige'!M79,0))))</f>
        <v>1.2</v>
      </c>
    </row>
    <row r="80" spans="1:20" x14ac:dyDescent="0.25">
      <c r="A80" s="9" t="s">
        <v>7619</v>
      </c>
      <c r="B80" s="9" t="s">
        <v>7606</v>
      </c>
      <c r="C80" s="11" t="s">
        <v>3764</v>
      </c>
      <c r="D80" s="11">
        <v>2534</v>
      </c>
      <c r="E80" s="11">
        <v>7</v>
      </c>
      <c r="F80" s="260">
        <v>5000</v>
      </c>
      <c r="G80" s="14" t="s">
        <v>974</v>
      </c>
      <c r="H80" s="9" t="s">
        <v>3765</v>
      </c>
      <c r="I80" s="9" t="s">
        <v>797</v>
      </c>
      <c r="J80" s="9"/>
      <c r="K80" s="11" t="s">
        <v>0</v>
      </c>
      <c r="L80" s="252">
        <v>140</v>
      </c>
      <c r="M80" s="21">
        <v>1</v>
      </c>
      <c r="N80" s="21">
        <v>0.4</v>
      </c>
      <c r="P80" s="153" t="s">
        <v>4167</v>
      </c>
      <c r="Q80" s="11"/>
      <c r="R80" s="150"/>
      <c r="T80" s="21">
        <f>IF(P80='Menu tendina'!A$5,0,IF(P80='Menu tendina'!A$4,'6. Alto Adige'!N80/2,IF(P80='Menu tendina'!A$3,'6. Alto Adige'!N80,IF(P80='Menu tendina'!A$2,'6. Alto Adige'!M80,0))))</f>
        <v>1</v>
      </c>
    </row>
    <row r="81" spans="1:20" x14ac:dyDescent="0.25">
      <c r="A81" s="9" t="s">
        <v>7619</v>
      </c>
      <c r="B81" s="9" t="s">
        <v>7606</v>
      </c>
      <c r="C81" s="11" t="s">
        <v>3766</v>
      </c>
      <c r="D81" s="11">
        <v>2535</v>
      </c>
      <c r="E81" s="11">
        <v>8</v>
      </c>
      <c r="F81" s="260">
        <v>10000</v>
      </c>
      <c r="G81" s="14" t="s">
        <v>974</v>
      </c>
      <c r="H81" s="9" t="s">
        <v>3765</v>
      </c>
      <c r="I81" s="9" t="s">
        <v>797</v>
      </c>
      <c r="J81" s="9"/>
      <c r="K81" s="11" t="s">
        <v>0</v>
      </c>
      <c r="L81" s="252">
        <v>75</v>
      </c>
      <c r="M81" s="21">
        <v>1.2</v>
      </c>
      <c r="N81" s="21">
        <v>0.5</v>
      </c>
      <c r="P81" s="153" t="s">
        <v>4167</v>
      </c>
      <c r="Q81" s="11"/>
      <c r="R81" s="150"/>
      <c r="T81" s="21">
        <f>IF(P81='Menu tendina'!A$5,0,IF(P81='Menu tendina'!A$4,'6. Alto Adige'!N81/2,IF(P81='Menu tendina'!A$3,'6. Alto Adige'!N81,IF(P81='Menu tendina'!A$2,'6. Alto Adige'!M81,0))))</f>
        <v>1.2</v>
      </c>
    </row>
    <row r="82" spans="1:20" x14ac:dyDescent="0.25">
      <c r="A82" s="9" t="s">
        <v>7619</v>
      </c>
      <c r="B82" s="9" t="s">
        <v>7606</v>
      </c>
      <c r="C82" s="11" t="s">
        <v>3767</v>
      </c>
      <c r="D82" s="11">
        <v>2583</v>
      </c>
      <c r="E82" s="11">
        <v>9</v>
      </c>
      <c r="F82" s="260">
        <v>5000</v>
      </c>
      <c r="G82" s="14" t="s">
        <v>1006</v>
      </c>
      <c r="H82" s="9" t="s">
        <v>3768</v>
      </c>
      <c r="I82" s="9" t="s">
        <v>1368</v>
      </c>
      <c r="J82" s="9"/>
      <c r="K82" s="11" t="s">
        <v>0</v>
      </c>
      <c r="L82" s="252">
        <v>1000</v>
      </c>
      <c r="M82" s="21">
        <v>1</v>
      </c>
      <c r="N82" s="21">
        <v>0.3</v>
      </c>
      <c r="P82" s="153" t="s">
        <v>4167</v>
      </c>
      <c r="Q82" s="11"/>
      <c r="R82" s="150"/>
      <c r="T82" s="21">
        <f>IF(P82='Menu tendina'!A$5,0,IF(P82='Menu tendina'!A$4,'6. Alto Adige'!N82/2,IF(P82='Menu tendina'!A$3,'6. Alto Adige'!N82,IF(P82='Menu tendina'!A$2,'6. Alto Adige'!M82,0))))</f>
        <v>1</v>
      </c>
    </row>
    <row r="83" spans="1:20" x14ac:dyDescent="0.25">
      <c r="A83" s="9" t="s">
        <v>7619</v>
      </c>
      <c r="B83" s="9" t="s">
        <v>7606</v>
      </c>
      <c r="C83" s="11" t="s">
        <v>3769</v>
      </c>
      <c r="D83" s="11">
        <v>2584</v>
      </c>
      <c r="E83" s="11">
        <v>10</v>
      </c>
      <c r="F83" s="260">
        <v>10000</v>
      </c>
      <c r="G83" s="14" t="s">
        <v>1006</v>
      </c>
      <c r="H83" s="9" t="s">
        <v>3768</v>
      </c>
      <c r="I83" s="9" t="s">
        <v>1368</v>
      </c>
      <c r="J83" s="9"/>
      <c r="K83" s="11" t="s">
        <v>0</v>
      </c>
      <c r="L83" s="252">
        <v>500</v>
      </c>
      <c r="M83" s="21">
        <v>1.2</v>
      </c>
      <c r="N83" s="21">
        <v>0.5</v>
      </c>
      <c r="P83" s="153" t="s">
        <v>4167</v>
      </c>
      <c r="Q83" s="11"/>
      <c r="R83" s="150"/>
      <c r="T83" s="21">
        <f>IF(P83='Menu tendina'!A$5,0,IF(P83='Menu tendina'!A$4,'6. Alto Adige'!N83/2,IF(P83='Menu tendina'!A$3,'6. Alto Adige'!N83,IF(P83='Menu tendina'!A$2,'6. Alto Adige'!M83,0))))</f>
        <v>1.2</v>
      </c>
    </row>
    <row r="84" spans="1:20" x14ac:dyDescent="0.25">
      <c r="A84" s="9" t="s">
        <v>7619</v>
      </c>
      <c r="B84" s="9" t="s">
        <v>7606</v>
      </c>
      <c r="C84" s="11" t="s">
        <v>3770</v>
      </c>
      <c r="D84" s="11">
        <v>2585</v>
      </c>
      <c r="E84" s="11">
        <v>11</v>
      </c>
      <c r="F84" s="260">
        <v>15000</v>
      </c>
      <c r="G84" s="14" t="s">
        <v>1006</v>
      </c>
      <c r="H84" s="9" t="s">
        <v>3768</v>
      </c>
      <c r="I84" s="9" t="s">
        <v>1368</v>
      </c>
      <c r="J84" s="9"/>
      <c r="K84" s="11" t="s">
        <v>0</v>
      </c>
      <c r="L84" s="252">
        <v>100</v>
      </c>
      <c r="M84" s="21">
        <v>1.5</v>
      </c>
      <c r="N84" s="21">
        <v>0.6</v>
      </c>
      <c r="P84" s="153" t="s">
        <v>4167</v>
      </c>
      <c r="Q84" s="11"/>
      <c r="R84" s="150"/>
      <c r="T84" s="21">
        <f>IF(P84='Menu tendina'!A$5,0,IF(P84='Menu tendina'!A$4,'6. Alto Adige'!N84/2,IF(P84='Menu tendina'!A$3,'6. Alto Adige'!N84,IF(P84='Menu tendina'!A$2,'6. Alto Adige'!M84,0))))</f>
        <v>1.5</v>
      </c>
    </row>
    <row r="85" spans="1:20" x14ac:dyDescent="0.25">
      <c r="A85" s="9" t="s">
        <v>7619</v>
      </c>
      <c r="B85" s="9" t="s">
        <v>7606</v>
      </c>
      <c r="C85" s="11" t="s">
        <v>3772</v>
      </c>
      <c r="D85" s="11">
        <v>2643</v>
      </c>
      <c r="E85" s="11">
        <v>12</v>
      </c>
      <c r="F85" s="260">
        <v>10000</v>
      </c>
      <c r="G85" s="14" t="s">
        <v>1076</v>
      </c>
      <c r="H85" s="9" t="s">
        <v>1381</v>
      </c>
      <c r="I85" s="9" t="s">
        <v>1368</v>
      </c>
      <c r="J85" s="9"/>
      <c r="K85" s="11" t="s">
        <v>0</v>
      </c>
      <c r="L85" s="252">
        <v>465</v>
      </c>
      <c r="M85" s="21">
        <v>2</v>
      </c>
      <c r="N85" s="21">
        <v>0.3</v>
      </c>
      <c r="P85" s="153" t="s">
        <v>4167</v>
      </c>
      <c r="Q85" s="11"/>
      <c r="R85" s="150"/>
      <c r="T85" s="21">
        <f>IF(P85='Menu tendina'!A$5,0,IF(P85='Menu tendina'!A$4,'6. Alto Adige'!N85/2,IF(P85='Menu tendina'!A$3,'6. Alto Adige'!N85,IF(P85='Menu tendina'!A$2,'6. Alto Adige'!M85,0))))</f>
        <v>2</v>
      </c>
    </row>
    <row r="86" spans="1:20" x14ac:dyDescent="0.25">
      <c r="A86" s="9" t="s">
        <v>7619</v>
      </c>
      <c r="B86" s="9" t="s">
        <v>7606</v>
      </c>
      <c r="C86" s="11" t="s">
        <v>3773</v>
      </c>
      <c r="D86" s="11">
        <v>2695</v>
      </c>
      <c r="E86" s="11">
        <v>13</v>
      </c>
      <c r="F86" s="260">
        <v>5000</v>
      </c>
      <c r="G86" s="14" t="s">
        <v>1548</v>
      </c>
      <c r="H86" s="9" t="s">
        <v>3774</v>
      </c>
      <c r="I86" s="9" t="s">
        <v>1368</v>
      </c>
      <c r="J86" s="9"/>
      <c r="K86" s="11" t="s">
        <v>0</v>
      </c>
      <c r="L86" s="252">
        <v>455</v>
      </c>
      <c r="M86" s="21">
        <v>1</v>
      </c>
      <c r="N86" s="21">
        <v>0.3</v>
      </c>
      <c r="P86" s="153" t="s">
        <v>4167</v>
      </c>
      <c r="Q86" s="11"/>
      <c r="R86" s="150"/>
      <c r="T86" s="21">
        <f>IF(P86='Menu tendina'!A$5,0,IF(P86='Menu tendina'!A$4,'6. Alto Adige'!N86/2,IF(P86='Menu tendina'!A$3,'6. Alto Adige'!N86,IF(P86='Menu tendina'!A$2,'6. Alto Adige'!M86,0))))</f>
        <v>1</v>
      </c>
    </row>
    <row r="87" spans="1:20" x14ac:dyDescent="0.25">
      <c r="A87" s="9" t="s">
        <v>7619</v>
      </c>
      <c r="B87" s="9" t="s">
        <v>7606</v>
      </c>
      <c r="C87" s="11" t="s">
        <v>3775</v>
      </c>
      <c r="D87" s="11">
        <v>2761</v>
      </c>
      <c r="E87" s="11">
        <v>14</v>
      </c>
      <c r="F87" s="260">
        <v>10000</v>
      </c>
      <c r="G87" s="14" t="s">
        <v>1548</v>
      </c>
      <c r="H87" s="9" t="s">
        <v>3776</v>
      </c>
      <c r="I87" s="9" t="s">
        <v>112</v>
      </c>
      <c r="J87" s="9"/>
      <c r="K87" s="11" t="s">
        <v>0</v>
      </c>
      <c r="L87" s="252">
        <v>390</v>
      </c>
      <c r="M87" s="21">
        <v>1</v>
      </c>
      <c r="N87" s="21">
        <v>0.3</v>
      </c>
      <c r="P87" s="153" t="s">
        <v>4167</v>
      </c>
      <c r="Q87" s="11"/>
      <c r="R87" s="150"/>
      <c r="T87" s="21">
        <f>IF(P87='Menu tendina'!A$5,0,IF(P87='Menu tendina'!A$4,'6. Alto Adige'!N87/2,IF(P87='Menu tendina'!A$3,'6. Alto Adige'!N87,IF(P87='Menu tendina'!A$2,'6. Alto Adige'!M87,0))))</f>
        <v>1</v>
      </c>
    </row>
    <row r="88" spans="1:20" x14ac:dyDescent="0.25">
      <c r="A88" s="15" t="s">
        <v>7619</v>
      </c>
      <c r="B88" s="15" t="s">
        <v>7606</v>
      </c>
      <c r="C88" s="16" t="s">
        <v>3777</v>
      </c>
      <c r="D88" s="16" t="s">
        <v>6356</v>
      </c>
      <c r="E88" s="16" t="s">
        <v>4316</v>
      </c>
      <c r="F88" s="261">
        <v>10000</v>
      </c>
      <c r="G88" s="18" t="s">
        <v>1548</v>
      </c>
      <c r="H88" s="15" t="s">
        <v>6121</v>
      </c>
      <c r="I88" s="15" t="s">
        <v>797</v>
      </c>
      <c r="J88" s="15" t="s">
        <v>6133</v>
      </c>
      <c r="K88" s="16" t="s">
        <v>4074</v>
      </c>
      <c r="L88" s="253" t="s">
        <v>0</v>
      </c>
      <c r="M88" s="22">
        <v>200</v>
      </c>
      <c r="N88" s="22">
        <v>130</v>
      </c>
      <c r="P88" s="153" t="s">
        <v>4167</v>
      </c>
      <c r="Q88" s="11"/>
      <c r="R88" s="150"/>
      <c r="T88" s="21">
        <f>IF(P88='Menu tendina'!A$5,0,IF(P88='Menu tendina'!A$4,'6. Alto Adige'!N88/2,IF(P88='Menu tendina'!A$3,'6. Alto Adige'!N88,IF(P88='Menu tendina'!A$2,'6. Alto Adige'!M88,0))))</f>
        <v>200</v>
      </c>
    </row>
    <row r="89" spans="1:20" x14ac:dyDescent="0.25">
      <c r="A89" s="9" t="s">
        <v>7619</v>
      </c>
      <c r="B89" s="9" t="s">
        <v>7606</v>
      </c>
      <c r="C89" s="11" t="s">
        <v>3778</v>
      </c>
      <c r="D89" s="11">
        <v>2718</v>
      </c>
      <c r="E89" s="11">
        <v>17</v>
      </c>
      <c r="F89" s="260">
        <v>5000</v>
      </c>
      <c r="G89" s="14" t="s">
        <v>1548</v>
      </c>
      <c r="H89" s="9" t="s">
        <v>3779</v>
      </c>
      <c r="I89" s="9" t="s">
        <v>797</v>
      </c>
      <c r="J89" s="9"/>
      <c r="K89" s="11" t="s">
        <v>0</v>
      </c>
      <c r="L89" s="252">
        <v>110</v>
      </c>
      <c r="M89" s="21">
        <v>1.2</v>
      </c>
      <c r="N89" s="21">
        <v>0.5</v>
      </c>
      <c r="P89" s="153" t="s">
        <v>4167</v>
      </c>
      <c r="Q89" s="11" t="s">
        <v>4171</v>
      </c>
      <c r="R89" s="150"/>
      <c r="T89" s="21">
        <f>IF(P89='Menu tendina'!A$5,0,IF(P89='Menu tendina'!A$4,'6. Alto Adige'!N89/2,IF(P89='Menu tendina'!A$3,'6. Alto Adige'!N89,IF(P89='Menu tendina'!A$2,'6. Alto Adige'!M89,0))))</f>
        <v>1.2</v>
      </c>
    </row>
    <row r="90" spans="1:20" x14ac:dyDescent="0.25">
      <c r="A90" s="9" t="s">
        <v>7619</v>
      </c>
      <c r="B90" s="9" t="s">
        <v>7606</v>
      </c>
      <c r="C90" s="11" t="s">
        <v>3781</v>
      </c>
      <c r="D90" s="11">
        <v>2719</v>
      </c>
      <c r="E90" s="11">
        <v>18</v>
      </c>
      <c r="F90" s="260">
        <v>10000</v>
      </c>
      <c r="G90" s="14" t="s">
        <v>1548</v>
      </c>
      <c r="H90" s="9" t="s">
        <v>3779</v>
      </c>
      <c r="I90" s="9" t="s">
        <v>797</v>
      </c>
      <c r="J90" s="9"/>
      <c r="K90" s="11" t="s">
        <v>0</v>
      </c>
      <c r="L90" s="252">
        <v>110</v>
      </c>
      <c r="M90" s="21">
        <v>1.2</v>
      </c>
      <c r="N90" s="21">
        <v>0.5</v>
      </c>
      <c r="P90" s="153" t="s">
        <v>4167</v>
      </c>
      <c r="Q90" s="11" t="s">
        <v>4171</v>
      </c>
      <c r="R90" s="150"/>
      <c r="T90" s="21">
        <f>IF(P90='Menu tendina'!A$5,0,IF(P90='Menu tendina'!A$4,'6. Alto Adige'!N90/2,IF(P90='Menu tendina'!A$3,'6. Alto Adige'!N90,IF(P90='Menu tendina'!A$2,'6. Alto Adige'!M90,0))))</f>
        <v>1.2</v>
      </c>
    </row>
    <row r="91" spans="1:20" x14ac:dyDescent="0.25">
      <c r="A91" s="9" t="s">
        <v>7619</v>
      </c>
      <c r="B91" s="9" t="s">
        <v>7606</v>
      </c>
      <c r="C91" s="11" t="s">
        <v>3782</v>
      </c>
      <c r="D91" s="11">
        <v>2728</v>
      </c>
      <c r="E91" s="11">
        <v>22</v>
      </c>
      <c r="F91" s="260">
        <v>10000</v>
      </c>
      <c r="G91" s="14" t="s">
        <v>1548</v>
      </c>
      <c r="H91" s="9" t="s">
        <v>3783</v>
      </c>
      <c r="I91" s="9" t="s">
        <v>797</v>
      </c>
      <c r="J91" s="9"/>
      <c r="K91" s="11" t="s">
        <v>0</v>
      </c>
      <c r="L91" s="252">
        <v>240</v>
      </c>
      <c r="M91" s="21">
        <v>1.2</v>
      </c>
      <c r="N91" s="21">
        <v>0.5</v>
      </c>
      <c r="P91" s="153" t="s">
        <v>4167</v>
      </c>
      <c r="Q91" s="11"/>
      <c r="R91" s="150"/>
      <c r="T91" s="21">
        <f>IF(P91='Menu tendina'!A$5,0,IF(P91='Menu tendina'!A$4,'6. Alto Adige'!N91/2,IF(P91='Menu tendina'!A$3,'6. Alto Adige'!N91,IF(P91='Menu tendina'!A$2,'6. Alto Adige'!M91,0))))</f>
        <v>1.2</v>
      </c>
    </row>
    <row r="92" spans="1:20" x14ac:dyDescent="0.25">
      <c r="A92" s="9" t="s">
        <v>7619</v>
      </c>
      <c r="B92" s="9" t="s">
        <v>7606</v>
      </c>
      <c r="C92" s="11" t="s">
        <v>3785</v>
      </c>
      <c r="D92" s="11">
        <v>2729</v>
      </c>
      <c r="E92" s="11">
        <v>23</v>
      </c>
      <c r="F92" s="260">
        <v>10000</v>
      </c>
      <c r="G92" s="14" t="s">
        <v>1548</v>
      </c>
      <c r="H92" s="9" t="s">
        <v>3783</v>
      </c>
      <c r="I92" s="9" t="s">
        <v>1368</v>
      </c>
      <c r="J92" s="9"/>
      <c r="K92" s="11" t="s">
        <v>0</v>
      </c>
      <c r="L92" s="252">
        <v>240</v>
      </c>
      <c r="M92" s="21">
        <v>1.2</v>
      </c>
      <c r="N92" s="21">
        <v>0.5</v>
      </c>
      <c r="P92" s="153" t="s">
        <v>4167</v>
      </c>
      <c r="Q92" s="11"/>
      <c r="R92" s="150"/>
      <c r="T92" s="21">
        <f>IF(P92='Menu tendina'!A$5,0,IF(P92='Menu tendina'!A$4,'6. Alto Adige'!N92/2,IF(P92='Menu tendina'!A$3,'6. Alto Adige'!N92,IF(P92='Menu tendina'!A$2,'6. Alto Adige'!M92,0))))</f>
        <v>1.2</v>
      </c>
    </row>
    <row r="93" spans="1:20" x14ac:dyDescent="0.25">
      <c r="A93" s="9" t="s">
        <v>7619</v>
      </c>
      <c r="B93" s="9" t="s">
        <v>7606</v>
      </c>
      <c r="C93" s="11" t="s">
        <v>3786</v>
      </c>
      <c r="D93" s="11">
        <v>2838</v>
      </c>
      <c r="E93" s="11">
        <v>19</v>
      </c>
      <c r="F93" s="260">
        <v>5000</v>
      </c>
      <c r="G93" s="14" t="s">
        <v>1663</v>
      </c>
      <c r="H93" s="9" t="s">
        <v>1617</v>
      </c>
      <c r="I93" s="9" t="s">
        <v>797</v>
      </c>
      <c r="J93" s="9"/>
      <c r="K93" s="11" t="s">
        <v>0</v>
      </c>
      <c r="L93" s="252">
        <v>455</v>
      </c>
      <c r="M93" s="21">
        <v>1</v>
      </c>
      <c r="N93" s="21">
        <v>0.4</v>
      </c>
      <c r="P93" s="153" t="s">
        <v>4167</v>
      </c>
      <c r="Q93" s="11"/>
      <c r="R93" s="150"/>
      <c r="T93" s="21">
        <f>IF(P93='Menu tendina'!A$5,0,IF(P93='Menu tendina'!A$4,'6. Alto Adige'!N93/2,IF(P93='Menu tendina'!A$3,'6. Alto Adige'!N93,IF(P93='Menu tendina'!A$2,'6. Alto Adige'!M93,0))))</f>
        <v>1</v>
      </c>
    </row>
    <row r="94" spans="1:20" x14ac:dyDescent="0.25">
      <c r="A94" s="9" t="s">
        <v>7619</v>
      </c>
      <c r="B94" s="9" t="s">
        <v>7606</v>
      </c>
      <c r="C94" s="11" t="s">
        <v>3787</v>
      </c>
      <c r="D94" s="11">
        <v>2839</v>
      </c>
      <c r="E94" s="11">
        <v>20</v>
      </c>
      <c r="F94" s="260">
        <v>10000</v>
      </c>
      <c r="G94" s="14" t="s">
        <v>1663</v>
      </c>
      <c r="H94" s="9" t="s">
        <v>1684</v>
      </c>
      <c r="I94" s="9" t="s">
        <v>112</v>
      </c>
      <c r="J94" s="9"/>
      <c r="K94" s="11" t="s">
        <v>0</v>
      </c>
      <c r="L94" s="252">
        <v>455</v>
      </c>
      <c r="M94" s="21">
        <v>1</v>
      </c>
      <c r="N94" s="21">
        <v>0.4</v>
      </c>
      <c r="P94" s="153" t="s">
        <v>4167</v>
      </c>
      <c r="Q94" s="11"/>
      <c r="R94" s="150"/>
      <c r="T94" s="21">
        <f>IF(P94='Menu tendina'!A$5,0,IF(P94='Menu tendina'!A$4,'6. Alto Adige'!N94/2,IF(P94='Menu tendina'!A$3,'6. Alto Adige'!N94,IF(P94='Menu tendina'!A$2,'6. Alto Adige'!M94,0))))</f>
        <v>1</v>
      </c>
    </row>
    <row r="95" spans="1:20" x14ac:dyDescent="0.25">
      <c r="A95" s="9" t="s">
        <v>7619</v>
      </c>
      <c r="B95" s="9" t="s">
        <v>7606</v>
      </c>
      <c r="C95" s="11" t="s">
        <v>3788</v>
      </c>
      <c r="D95" s="11">
        <v>2840</v>
      </c>
      <c r="E95" s="11">
        <v>21</v>
      </c>
      <c r="F95" s="260">
        <v>15000</v>
      </c>
      <c r="G95" s="14" t="s">
        <v>1663</v>
      </c>
      <c r="H95" s="9" t="s">
        <v>1685</v>
      </c>
      <c r="I95" s="9" t="s">
        <v>797</v>
      </c>
      <c r="J95" s="9"/>
      <c r="K95" s="11" t="s">
        <v>0</v>
      </c>
      <c r="L95" s="252">
        <v>130</v>
      </c>
      <c r="M95" s="21">
        <v>1.3</v>
      </c>
      <c r="N95" s="21">
        <v>0.5</v>
      </c>
      <c r="P95" s="153" t="s">
        <v>4167</v>
      </c>
      <c r="Q95" s="11"/>
      <c r="R95" s="150"/>
      <c r="T95" s="21">
        <f>IF(P95='Menu tendina'!A$5,0,IF(P95='Menu tendina'!A$4,'6. Alto Adige'!N95/2,IF(P95='Menu tendina'!A$3,'6. Alto Adige'!N95,IF(P95='Menu tendina'!A$2,'6. Alto Adige'!M95,0))))</f>
        <v>1.3</v>
      </c>
    </row>
    <row r="96" spans="1:20" x14ac:dyDescent="0.25">
      <c r="A96" s="9" t="s">
        <v>7619</v>
      </c>
      <c r="B96" s="9" t="s">
        <v>7606</v>
      </c>
      <c r="C96" s="11" t="s">
        <v>3789</v>
      </c>
      <c r="D96" s="11">
        <v>2860</v>
      </c>
      <c r="E96" s="11">
        <v>15</v>
      </c>
      <c r="F96" s="260">
        <v>5000</v>
      </c>
      <c r="G96" s="14" t="s">
        <v>1663</v>
      </c>
      <c r="H96" s="9" t="s">
        <v>1689</v>
      </c>
      <c r="I96" s="9" t="s">
        <v>797</v>
      </c>
      <c r="J96" s="9"/>
      <c r="K96" s="11" t="s">
        <v>0</v>
      </c>
      <c r="L96" s="252">
        <v>520</v>
      </c>
      <c r="M96" s="21">
        <v>1</v>
      </c>
      <c r="N96" s="21">
        <v>0.4</v>
      </c>
      <c r="P96" s="153" t="s">
        <v>4167</v>
      </c>
      <c r="Q96" s="11"/>
      <c r="R96" s="150"/>
      <c r="T96" s="21">
        <f>IF(P96='Menu tendina'!A$5,0,IF(P96='Menu tendina'!A$4,'6. Alto Adige'!N96/2,IF(P96='Menu tendina'!A$3,'6. Alto Adige'!N96,IF(P96='Menu tendina'!A$2,'6. Alto Adige'!M96,0))))</f>
        <v>1</v>
      </c>
    </row>
    <row r="97" spans="1:20" x14ac:dyDescent="0.25">
      <c r="A97" s="9" t="s">
        <v>7619</v>
      </c>
      <c r="B97" s="9" t="s">
        <v>7606</v>
      </c>
      <c r="C97" s="11" t="s">
        <v>3790</v>
      </c>
      <c r="D97" s="11">
        <v>2861</v>
      </c>
      <c r="E97" s="11">
        <v>16</v>
      </c>
      <c r="F97" s="260">
        <v>10000</v>
      </c>
      <c r="G97" s="14" t="s">
        <v>1663</v>
      </c>
      <c r="H97" s="9" t="s">
        <v>1690</v>
      </c>
      <c r="I97" s="9" t="s">
        <v>797</v>
      </c>
      <c r="J97" s="9"/>
      <c r="K97" s="11" t="s">
        <v>0</v>
      </c>
      <c r="L97" s="252">
        <v>520</v>
      </c>
      <c r="M97" s="21">
        <v>1</v>
      </c>
      <c r="N97" s="21">
        <v>0.4</v>
      </c>
      <c r="P97" s="153" t="s">
        <v>4167</v>
      </c>
      <c r="Q97" s="11"/>
      <c r="R97" s="150"/>
      <c r="T97" s="21">
        <f>IF(P97='Menu tendina'!A$5,0,IF(P97='Menu tendina'!A$4,'6. Alto Adige'!N97/2,IF(P97='Menu tendina'!A$3,'6. Alto Adige'!N97,IF(P97='Menu tendina'!A$2,'6. Alto Adige'!M97,0))))</f>
        <v>1</v>
      </c>
    </row>
    <row r="98" spans="1:20" x14ac:dyDescent="0.25">
      <c r="A98" s="9" t="s">
        <v>7619</v>
      </c>
      <c r="B98" s="9" t="s">
        <v>7606</v>
      </c>
      <c r="C98" s="11" t="s">
        <v>3791</v>
      </c>
      <c r="D98" s="11">
        <v>2900</v>
      </c>
      <c r="E98" s="11">
        <v>24</v>
      </c>
      <c r="F98" s="260">
        <v>10000</v>
      </c>
      <c r="G98" s="14" t="s">
        <v>1663</v>
      </c>
      <c r="H98" s="9" t="s">
        <v>3792</v>
      </c>
      <c r="I98" s="9" t="s">
        <v>1368</v>
      </c>
      <c r="J98" s="9"/>
      <c r="K98" s="11" t="s">
        <v>0</v>
      </c>
      <c r="L98" s="252">
        <v>260</v>
      </c>
      <c r="M98" s="21">
        <v>1.2</v>
      </c>
      <c r="N98" s="21">
        <v>0.5</v>
      </c>
      <c r="P98" s="153" t="s">
        <v>4167</v>
      </c>
      <c r="Q98" s="11"/>
      <c r="R98" s="150"/>
      <c r="T98" s="21">
        <f>IF(P98='Menu tendina'!A$5,0,IF(P98='Menu tendina'!A$4,'6. Alto Adige'!N98/2,IF(P98='Menu tendina'!A$3,'6. Alto Adige'!N98,IF(P98='Menu tendina'!A$2,'6. Alto Adige'!M98,0))))</f>
        <v>1.2</v>
      </c>
    </row>
    <row r="99" spans="1:20" x14ac:dyDescent="0.25">
      <c r="A99" s="9" t="s">
        <v>7619</v>
      </c>
      <c r="B99" s="9" t="s">
        <v>7606</v>
      </c>
      <c r="C99" s="11" t="s">
        <v>3793</v>
      </c>
      <c r="D99" s="11">
        <v>2901</v>
      </c>
      <c r="E99" s="11">
        <v>25</v>
      </c>
      <c r="F99" s="260">
        <v>10000</v>
      </c>
      <c r="G99" s="14" t="s">
        <v>1765</v>
      </c>
      <c r="H99" s="9" t="s">
        <v>3792</v>
      </c>
      <c r="I99" s="9" t="s">
        <v>797</v>
      </c>
      <c r="J99" s="9"/>
      <c r="K99" s="11" t="s">
        <v>0</v>
      </c>
      <c r="L99" s="252">
        <v>260</v>
      </c>
      <c r="M99" s="21">
        <v>1.2</v>
      </c>
      <c r="N99" s="21">
        <v>0.5</v>
      </c>
      <c r="P99" s="153" t="s">
        <v>4167</v>
      </c>
      <c r="Q99" s="11"/>
      <c r="R99" s="150"/>
      <c r="T99" s="21">
        <f>IF(P99='Menu tendina'!A$5,0,IF(P99='Menu tendina'!A$4,'6. Alto Adige'!N99/2,IF(P99='Menu tendina'!A$3,'6. Alto Adige'!N99,IF(P99='Menu tendina'!A$2,'6. Alto Adige'!M99,0))))</f>
        <v>1.2</v>
      </c>
    </row>
    <row r="100" spans="1:20" x14ac:dyDescent="0.25">
      <c r="A100" s="9" t="s">
        <v>7619</v>
      </c>
      <c r="B100" s="9" t="s">
        <v>7606</v>
      </c>
      <c r="C100" s="11" t="s">
        <v>3794</v>
      </c>
      <c r="D100" s="11">
        <v>2904</v>
      </c>
      <c r="E100" s="11">
        <v>26</v>
      </c>
      <c r="F100" s="260">
        <v>5000</v>
      </c>
      <c r="G100" s="14" t="s">
        <v>1663</v>
      </c>
      <c r="H100" s="9" t="s">
        <v>3795</v>
      </c>
      <c r="I100" s="9" t="s">
        <v>112</v>
      </c>
      <c r="J100" s="9"/>
      <c r="K100" s="11" t="s">
        <v>0</v>
      </c>
      <c r="L100" s="252">
        <v>195</v>
      </c>
      <c r="M100" s="21">
        <v>1.3</v>
      </c>
      <c r="N100" s="21">
        <v>0.5</v>
      </c>
      <c r="P100" s="153" t="s">
        <v>4167</v>
      </c>
      <c r="Q100" s="11"/>
      <c r="R100" s="150"/>
      <c r="T100" s="21">
        <f>IF(P100='Menu tendina'!A$5,0,IF(P100='Menu tendina'!A$4,'6. Alto Adige'!N100/2,IF(P100='Menu tendina'!A$3,'6. Alto Adige'!N100,IF(P100='Menu tendina'!A$2,'6. Alto Adige'!M100,0))))</f>
        <v>1.3</v>
      </c>
    </row>
    <row r="101" spans="1:20" x14ac:dyDescent="0.25">
      <c r="A101" s="9" t="s">
        <v>7619</v>
      </c>
      <c r="B101" s="9" t="s">
        <v>7606</v>
      </c>
      <c r="C101" s="11" t="s">
        <v>3797</v>
      </c>
      <c r="D101" s="11">
        <v>2989</v>
      </c>
      <c r="E101" s="11">
        <v>28</v>
      </c>
      <c r="F101" s="260">
        <v>10000</v>
      </c>
      <c r="G101" s="14" t="s">
        <v>1765</v>
      </c>
      <c r="H101" s="9" t="s">
        <v>3798</v>
      </c>
      <c r="I101" s="9" t="s">
        <v>797</v>
      </c>
      <c r="J101" s="9"/>
      <c r="K101" s="11" t="s">
        <v>0</v>
      </c>
      <c r="L101" s="252">
        <v>195</v>
      </c>
      <c r="M101" s="21">
        <v>1.3</v>
      </c>
      <c r="N101" s="21">
        <v>0.5</v>
      </c>
      <c r="P101" s="153" t="s">
        <v>4167</v>
      </c>
      <c r="Q101" s="11"/>
      <c r="R101" s="150"/>
      <c r="T101" s="21">
        <f>IF(P101='Menu tendina'!A$5,0,IF(P101='Menu tendina'!A$4,'6. Alto Adige'!N101/2,IF(P101='Menu tendina'!A$3,'6. Alto Adige'!N101,IF(P101='Menu tendina'!A$2,'6. Alto Adige'!M101,0))))</f>
        <v>1.3</v>
      </c>
    </row>
    <row r="102" spans="1:20" x14ac:dyDescent="0.25">
      <c r="A102" s="9" t="s">
        <v>7619</v>
      </c>
      <c r="B102" s="9" t="s">
        <v>7606</v>
      </c>
      <c r="C102" s="11" t="s">
        <v>3800</v>
      </c>
      <c r="D102" s="11">
        <v>2988</v>
      </c>
      <c r="E102" s="11">
        <v>27</v>
      </c>
      <c r="F102" s="260">
        <v>10000</v>
      </c>
      <c r="G102" s="14" t="s">
        <v>1765</v>
      </c>
      <c r="H102" s="9" t="s">
        <v>3801</v>
      </c>
      <c r="I102" s="9" t="s">
        <v>797</v>
      </c>
      <c r="J102" s="9"/>
      <c r="K102" s="11" t="s">
        <v>0</v>
      </c>
      <c r="L102" s="252">
        <v>195</v>
      </c>
      <c r="M102" s="21">
        <v>1.3</v>
      </c>
      <c r="N102" s="21">
        <v>0.5</v>
      </c>
      <c r="P102" s="153" t="s">
        <v>4167</v>
      </c>
      <c r="Q102" s="11"/>
      <c r="R102" s="150"/>
      <c r="T102" s="21">
        <f>IF(P102='Menu tendina'!A$5,0,IF(P102='Menu tendina'!A$4,'6. Alto Adige'!N102/2,IF(P102='Menu tendina'!A$3,'6. Alto Adige'!N102,IF(P102='Menu tendina'!A$2,'6. Alto Adige'!M102,0))))</f>
        <v>1.3</v>
      </c>
    </row>
    <row r="103" spans="1:20" x14ac:dyDescent="0.25">
      <c r="A103" s="9" t="s">
        <v>7619</v>
      </c>
      <c r="B103" s="9" t="s">
        <v>7606</v>
      </c>
      <c r="C103" s="11" t="s">
        <v>3803</v>
      </c>
      <c r="D103" s="11">
        <v>2927</v>
      </c>
      <c r="E103" s="11">
        <v>29</v>
      </c>
      <c r="F103" s="260">
        <v>10000</v>
      </c>
      <c r="G103" s="14" t="s">
        <v>1765</v>
      </c>
      <c r="H103" s="9" t="s">
        <v>3804</v>
      </c>
      <c r="I103" s="9" t="s">
        <v>112</v>
      </c>
      <c r="J103" s="9"/>
      <c r="K103" s="11" t="s">
        <v>0</v>
      </c>
      <c r="L103" s="252">
        <v>260</v>
      </c>
      <c r="M103" s="21">
        <v>1.3</v>
      </c>
      <c r="N103" s="21">
        <v>0.5</v>
      </c>
      <c r="P103" s="153" t="s">
        <v>4167</v>
      </c>
      <c r="Q103" s="11"/>
      <c r="R103" s="150"/>
      <c r="T103" s="21">
        <f>IF(P103='Menu tendina'!A$5,0,IF(P103='Menu tendina'!A$4,'6. Alto Adige'!N103/2,IF(P103='Menu tendina'!A$3,'6. Alto Adige'!N103,IF(P103='Menu tendina'!A$2,'6. Alto Adige'!M103,0))))</f>
        <v>1.3</v>
      </c>
    </row>
    <row r="104" spans="1:20" x14ac:dyDescent="0.25">
      <c r="A104" s="9" t="s">
        <v>7619</v>
      </c>
      <c r="B104" s="9" t="s">
        <v>7606</v>
      </c>
      <c r="C104" s="11" t="s">
        <v>3805</v>
      </c>
      <c r="D104" s="11" t="s">
        <v>6357</v>
      </c>
      <c r="E104" s="11">
        <v>30</v>
      </c>
      <c r="F104" s="260">
        <v>10000</v>
      </c>
      <c r="G104" s="14" t="s">
        <v>1901</v>
      </c>
      <c r="H104" s="9" t="s">
        <v>1888</v>
      </c>
      <c r="I104" s="9" t="s">
        <v>1782</v>
      </c>
      <c r="J104" s="9"/>
      <c r="K104" s="11" t="s">
        <v>0</v>
      </c>
      <c r="L104" s="252">
        <v>470</v>
      </c>
      <c r="M104" s="21">
        <v>1.2</v>
      </c>
      <c r="N104" s="21">
        <v>0.5</v>
      </c>
      <c r="P104" s="153" t="s">
        <v>4167</v>
      </c>
      <c r="Q104" s="11"/>
      <c r="R104" s="150"/>
      <c r="T104" s="21">
        <f>IF(P104='Menu tendina'!A$5,0,IF(P104='Menu tendina'!A$4,'6. Alto Adige'!N104/2,IF(P104='Menu tendina'!A$3,'6. Alto Adige'!N104,IF(P104='Menu tendina'!A$2,'6. Alto Adige'!M104,0))))</f>
        <v>1.2</v>
      </c>
    </row>
    <row r="105" spans="1:20" x14ac:dyDescent="0.25">
      <c r="A105" s="9" t="s">
        <v>7619</v>
      </c>
      <c r="B105" s="9" t="s">
        <v>7606</v>
      </c>
      <c r="C105" s="11" t="s">
        <v>3806</v>
      </c>
      <c r="D105" s="11" t="s">
        <v>6358</v>
      </c>
      <c r="E105" s="11">
        <v>32</v>
      </c>
      <c r="F105" s="260">
        <v>15000</v>
      </c>
      <c r="G105" s="14" t="s">
        <v>1901</v>
      </c>
      <c r="H105" s="9" t="s">
        <v>1902</v>
      </c>
      <c r="I105" s="9" t="s">
        <v>1782</v>
      </c>
      <c r="J105" s="9"/>
      <c r="K105" s="11" t="s">
        <v>0</v>
      </c>
      <c r="L105" s="252">
        <v>105</v>
      </c>
      <c r="M105" s="21">
        <v>1.7</v>
      </c>
      <c r="N105" s="21">
        <v>0.8</v>
      </c>
      <c r="P105" s="153" t="s">
        <v>4167</v>
      </c>
      <c r="Q105" s="11"/>
      <c r="R105" s="150"/>
      <c r="T105" s="21">
        <f>IF(P105='Menu tendina'!A$5,0,IF(P105='Menu tendina'!A$4,'6. Alto Adige'!N105/2,IF(P105='Menu tendina'!A$3,'6. Alto Adige'!N105,IF(P105='Menu tendina'!A$2,'6. Alto Adige'!M105,0))))</f>
        <v>1.7</v>
      </c>
    </row>
    <row r="106" spans="1:20" x14ac:dyDescent="0.25">
      <c r="A106" s="9" t="s">
        <v>7619</v>
      </c>
      <c r="B106" s="9" t="s">
        <v>7606</v>
      </c>
      <c r="C106" s="11" t="s">
        <v>3807</v>
      </c>
      <c r="D106" s="11" t="s">
        <v>6359</v>
      </c>
      <c r="E106" s="11">
        <v>31</v>
      </c>
      <c r="F106" s="260">
        <v>5000</v>
      </c>
      <c r="G106" s="14" t="s">
        <v>1901</v>
      </c>
      <c r="H106" s="9" t="s">
        <v>1885</v>
      </c>
      <c r="I106" s="9" t="s">
        <v>1782</v>
      </c>
      <c r="J106" s="9"/>
      <c r="K106" s="11" t="s">
        <v>0</v>
      </c>
      <c r="L106" s="252">
        <v>410</v>
      </c>
      <c r="M106" s="21">
        <v>1.2</v>
      </c>
      <c r="N106" s="21">
        <v>0.5</v>
      </c>
      <c r="P106" s="153" t="s">
        <v>4167</v>
      </c>
      <c r="Q106" s="11"/>
      <c r="R106" s="150"/>
      <c r="T106" s="21">
        <f>IF(P106='Menu tendina'!A$5,0,IF(P106='Menu tendina'!A$4,'6. Alto Adige'!N106/2,IF(P106='Menu tendina'!A$3,'6. Alto Adige'!N106,IF(P106='Menu tendina'!A$2,'6. Alto Adige'!M106,0))))</f>
        <v>1.2</v>
      </c>
    </row>
    <row r="107" spans="1:20" x14ac:dyDescent="0.25">
      <c r="A107" s="9" t="s">
        <v>7619</v>
      </c>
      <c r="B107" s="9" t="s">
        <v>7606</v>
      </c>
      <c r="C107" s="11" t="s">
        <v>3808</v>
      </c>
      <c r="D107" s="11" t="s">
        <v>6360</v>
      </c>
      <c r="E107" s="11">
        <v>33</v>
      </c>
      <c r="F107" s="260">
        <v>10000</v>
      </c>
      <c r="G107" s="14" t="s">
        <v>1901</v>
      </c>
      <c r="H107" s="9" t="s">
        <v>3809</v>
      </c>
      <c r="I107" s="9" t="s">
        <v>1969</v>
      </c>
      <c r="J107" s="9"/>
      <c r="K107" s="11" t="s">
        <v>0</v>
      </c>
      <c r="L107" s="252">
        <v>110</v>
      </c>
      <c r="M107" s="21">
        <v>1.4</v>
      </c>
      <c r="N107" s="21">
        <v>0.6</v>
      </c>
      <c r="P107" s="153" t="s">
        <v>4167</v>
      </c>
      <c r="Q107" s="11"/>
      <c r="R107" s="150"/>
      <c r="T107" s="21">
        <f>IF(P107='Menu tendina'!A$5,0,IF(P107='Menu tendina'!A$4,'6. Alto Adige'!N107/2,IF(P107='Menu tendina'!A$3,'6. Alto Adige'!N107,IF(P107='Menu tendina'!A$2,'6. Alto Adige'!M107,0))))</f>
        <v>1.4</v>
      </c>
    </row>
    <row r="108" spans="1:20" x14ac:dyDescent="0.25">
      <c r="A108" s="9" t="s">
        <v>7619</v>
      </c>
      <c r="B108" s="9" t="s">
        <v>7606</v>
      </c>
      <c r="C108" s="11" t="s">
        <v>3811</v>
      </c>
      <c r="D108" s="11" t="s">
        <v>6361</v>
      </c>
      <c r="E108" s="11">
        <v>34</v>
      </c>
      <c r="F108" s="260">
        <v>10000</v>
      </c>
      <c r="G108" s="14" t="s">
        <v>1997</v>
      </c>
      <c r="H108" s="9" t="s">
        <v>3812</v>
      </c>
      <c r="I108" s="9" t="s">
        <v>112</v>
      </c>
      <c r="J108" s="9"/>
      <c r="K108" s="11" t="s">
        <v>0</v>
      </c>
      <c r="L108" s="252">
        <v>220</v>
      </c>
      <c r="M108" s="21">
        <v>1.2</v>
      </c>
      <c r="N108" s="21">
        <v>0.5</v>
      </c>
      <c r="P108" s="153" t="s">
        <v>4167</v>
      </c>
      <c r="Q108" s="11"/>
      <c r="R108" s="150"/>
      <c r="T108" s="21">
        <f>IF(P108='Menu tendina'!A$5,0,IF(P108='Menu tendina'!A$4,'6. Alto Adige'!N108/2,IF(P108='Menu tendina'!A$3,'6. Alto Adige'!N108,IF(P108='Menu tendina'!A$2,'6. Alto Adige'!M108,0))))</f>
        <v>1.2</v>
      </c>
    </row>
    <row r="109" spans="1:20" x14ac:dyDescent="0.25">
      <c r="A109" s="9" t="s">
        <v>7619</v>
      </c>
      <c r="B109" s="9" t="s">
        <v>7606</v>
      </c>
      <c r="C109" s="11" t="s">
        <v>3813</v>
      </c>
      <c r="D109" s="11" t="s">
        <v>6362</v>
      </c>
      <c r="E109" s="11">
        <v>35</v>
      </c>
      <c r="F109" s="260">
        <v>5000</v>
      </c>
      <c r="G109" s="14" t="s">
        <v>1997</v>
      </c>
      <c r="H109" s="9" t="s">
        <v>3814</v>
      </c>
      <c r="I109" s="9" t="s">
        <v>1782</v>
      </c>
      <c r="J109" s="9"/>
      <c r="K109" s="11" t="s">
        <v>0</v>
      </c>
      <c r="L109" s="252">
        <v>175</v>
      </c>
      <c r="M109" s="21">
        <v>1.2</v>
      </c>
      <c r="N109" s="21">
        <v>0.5</v>
      </c>
      <c r="P109" s="153" t="s">
        <v>4167</v>
      </c>
      <c r="Q109" s="11"/>
      <c r="R109" s="150"/>
      <c r="T109" s="21">
        <f>IF(P109='Menu tendina'!A$5,0,IF(P109='Menu tendina'!A$4,'6. Alto Adige'!N109/2,IF(P109='Menu tendina'!A$3,'6. Alto Adige'!N109,IF(P109='Menu tendina'!A$2,'6. Alto Adige'!M109,0))))</f>
        <v>1.2</v>
      </c>
    </row>
    <row r="110" spans="1:20" x14ac:dyDescent="0.25">
      <c r="A110" s="9" t="s">
        <v>7619</v>
      </c>
      <c r="B110" s="9" t="s">
        <v>7606</v>
      </c>
      <c r="C110" s="11" t="s">
        <v>3816</v>
      </c>
      <c r="D110" s="11" t="s">
        <v>6363</v>
      </c>
      <c r="E110" s="11">
        <v>36</v>
      </c>
      <c r="F110" s="260">
        <v>10000</v>
      </c>
      <c r="G110" s="14" t="s">
        <v>1997</v>
      </c>
      <c r="H110" s="9" t="s">
        <v>3817</v>
      </c>
      <c r="I110" s="9" t="s">
        <v>1782</v>
      </c>
      <c r="J110" s="9"/>
      <c r="K110" s="11" t="s">
        <v>0</v>
      </c>
      <c r="L110" s="252">
        <v>405</v>
      </c>
      <c r="M110" s="21">
        <v>1.2</v>
      </c>
      <c r="N110" s="21">
        <v>0.5</v>
      </c>
      <c r="P110" s="153" t="s">
        <v>4167</v>
      </c>
      <c r="Q110" s="11"/>
      <c r="R110" s="150"/>
      <c r="T110" s="21">
        <f>IF(P110='Menu tendina'!A$5,0,IF(P110='Menu tendina'!A$4,'6. Alto Adige'!N110/2,IF(P110='Menu tendina'!A$3,'6. Alto Adige'!N110,IF(P110='Menu tendina'!A$2,'6. Alto Adige'!M110,0))))</f>
        <v>1.2</v>
      </c>
    </row>
    <row r="111" spans="1:20" x14ac:dyDescent="0.25">
      <c r="A111" s="9" t="s">
        <v>7619</v>
      </c>
      <c r="B111" s="9" t="s">
        <v>7606</v>
      </c>
      <c r="C111" s="11" t="s">
        <v>3818</v>
      </c>
      <c r="D111" s="11" t="s">
        <v>6364</v>
      </c>
      <c r="E111" s="11">
        <v>37</v>
      </c>
      <c r="F111" s="260">
        <v>5000</v>
      </c>
      <c r="G111" s="14" t="s">
        <v>1997</v>
      </c>
      <c r="H111" s="9" t="s">
        <v>3819</v>
      </c>
      <c r="I111" s="9" t="s">
        <v>1782</v>
      </c>
      <c r="J111" s="9"/>
      <c r="K111" s="11" t="s">
        <v>0</v>
      </c>
      <c r="L111" s="252">
        <v>410</v>
      </c>
      <c r="M111" s="21">
        <v>1.2</v>
      </c>
      <c r="N111" s="21">
        <v>0.5</v>
      </c>
      <c r="P111" s="153" t="s">
        <v>4167</v>
      </c>
      <c r="Q111" s="11"/>
      <c r="R111" s="150"/>
      <c r="T111" s="21">
        <f>IF(P111='Menu tendina'!A$5,0,IF(P111='Menu tendina'!A$4,'6. Alto Adige'!N111/2,IF(P111='Menu tendina'!A$3,'6. Alto Adige'!N111,IF(P111='Menu tendina'!A$2,'6. Alto Adige'!M111,0))))</f>
        <v>1.2</v>
      </c>
    </row>
    <row r="112" spans="1:20" x14ac:dyDescent="0.25">
      <c r="A112" s="9" t="s">
        <v>7619</v>
      </c>
      <c r="B112" s="9" t="s">
        <v>7606</v>
      </c>
      <c r="C112" s="11" t="s">
        <v>3820</v>
      </c>
      <c r="D112" s="11" t="s">
        <v>6365</v>
      </c>
      <c r="E112" s="11">
        <v>38</v>
      </c>
      <c r="F112" s="260">
        <v>5000</v>
      </c>
      <c r="G112" s="14" t="s">
        <v>1997</v>
      </c>
      <c r="H112" s="9" t="s">
        <v>3821</v>
      </c>
      <c r="I112" s="9" t="s">
        <v>1969</v>
      </c>
      <c r="J112" s="9"/>
      <c r="K112" s="11" t="s">
        <v>0</v>
      </c>
      <c r="L112" s="252">
        <v>130</v>
      </c>
      <c r="M112" s="21">
        <v>1.4</v>
      </c>
      <c r="N112" s="21">
        <v>0.5</v>
      </c>
      <c r="P112" s="153" t="s">
        <v>4167</v>
      </c>
      <c r="Q112" s="11"/>
      <c r="R112" s="150"/>
      <c r="T112" s="21">
        <f>IF(P112='Menu tendina'!A$5,0,IF(P112='Menu tendina'!A$4,'6. Alto Adige'!N112/2,IF(P112='Menu tendina'!A$3,'6. Alto Adige'!N112,IF(P112='Menu tendina'!A$2,'6. Alto Adige'!M112,0))))</f>
        <v>1.4</v>
      </c>
    </row>
    <row r="113" spans="1:20" x14ac:dyDescent="0.25">
      <c r="A113" s="9" t="s">
        <v>7619</v>
      </c>
      <c r="B113" s="9" t="s">
        <v>7606</v>
      </c>
      <c r="C113" s="11" t="s">
        <v>3822</v>
      </c>
      <c r="D113" s="11" t="s">
        <v>6366</v>
      </c>
      <c r="E113" s="11">
        <v>39</v>
      </c>
      <c r="F113" s="260">
        <v>5000</v>
      </c>
      <c r="G113" s="14" t="s">
        <v>2190</v>
      </c>
      <c r="H113" s="9" t="s">
        <v>2163</v>
      </c>
      <c r="I113" s="9" t="s">
        <v>0</v>
      </c>
      <c r="J113" s="9"/>
      <c r="K113" s="11" t="s">
        <v>0</v>
      </c>
      <c r="L113" s="252">
        <v>230</v>
      </c>
      <c r="M113" s="21">
        <v>1.5</v>
      </c>
      <c r="N113" s="21">
        <v>0.5</v>
      </c>
      <c r="P113" s="153" t="s">
        <v>4167</v>
      </c>
      <c r="Q113" s="11"/>
      <c r="R113" s="150"/>
      <c r="T113" s="21">
        <f>IF(P113='Menu tendina'!A$5,0,IF(P113='Menu tendina'!A$4,'6. Alto Adige'!N113/2,IF(P113='Menu tendina'!A$3,'6. Alto Adige'!N113,IF(P113='Menu tendina'!A$2,'6. Alto Adige'!M113,0))))</f>
        <v>1.5</v>
      </c>
    </row>
    <row r="114" spans="1:20" x14ac:dyDescent="0.25">
      <c r="A114" s="9" t="s">
        <v>7619</v>
      </c>
      <c r="B114" s="9" t="s">
        <v>7606</v>
      </c>
      <c r="C114" s="11" t="s">
        <v>3823</v>
      </c>
      <c r="D114" s="11" t="s">
        <v>6367</v>
      </c>
      <c r="E114" s="11">
        <v>40</v>
      </c>
      <c r="F114" s="260">
        <v>5000</v>
      </c>
      <c r="G114" s="14" t="s">
        <v>2190</v>
      </c>
      <c r="H114" s="9" t="s">
        <v>2164</v>
      </c>
      <c r="I114" s="9" t="s">
        <v>0</v>
      </c>
      <c r="J114" s="9"/>
      <c r="K114" s="11" t="s">
        <v>0</v>
      </c>
      <c r="L114" s="252">
        <v>295</v>
      </c>
      <c r="M114" s="21">
        <v>1.5</v>
      </c>
      <c r="N114" s="21">
        <v>0.5</v>
      </c>
      <c r="P114" s="153" t="s">
        <v>4167</v>
      </c>
      <c r="Q114" s="11"/>
      <c r="R114" s="150"/>
      <c r="T114" s="21">
        <f>IF(P114='Menu tendina'!A$5,0,IF(P114='Menu tendina'!A$4,'6. Alto Adige'!N114/2,IF(P114='Menu tendina'!A$3,'6. Alto Adige'!N114,IF(P114='Menu tendina'!A$2,'6. Alto Adige'!M114,0))))</f>
        <v>1.5</v>
      </c>
    </row>
    <row r="115" spans="1:20" x14ac:dyDescent="0.25">
      <c r="A115" s="9" t="s">
        <v>7619</v>
      </c>
      <c r="B115" s="9" t="s">
        <v>7606</v>
      </c>
      <c r="C115" s="11" t="s">
        <v>3824</v>
      </c>
      <c r="D115" s="11" t="s">
        <v>6368</v>
      </c>
      <c r="E115" s="11">
        <v>41</v>
      </c>
      <c r="F115" s="260">
        <v>10000</v>
      </c>
      <c r="G115" s="14" t="s">
        <v>2190</v>
      </c>
      <c r="H115" s="9" t="s">
        <v>2165</v>
      </c>
      <c r="I115" s="9" t="s">
        <v>0</v>
      </c>
      <c r="J115" s="9"/>
      <c r="K115" s="11" t="s">
        <v>0</v>
      </c>
      <c r="L115" s="252">
        <v>220</v>
      </c>
      <c r="M115" s="21">
        <v>1.5</v>
      </c>
      <c r="N115" s="21">
        <v>0.5</v>
      </c>
      <c r="P115" s="153" t="s">
        <v>4167</v>
      </c>
      <c r="Q115" s="11"/>
      <c r="R115" s="150"/>
      <c r="T115" s="21">
        <f>IF(P115='Menu tendina'!A$5,0,IF(P115='Menu tendina'!A$4,'6. Alto Adige'!N115/2,IF(P115='Menu tendina'!A$3,'6. Alto Adige'!N115,IF(P115='Menu tendina'!A$2,'6. Alto Adige'!M115,0))))</f>
        <v>1.5</v>
      </c>
    </row>
    <row r="116" spans="1:20" x14ac:dyDescent="0.25">
      <c r="A116" s="9" t="s">
        <v>7619</v>
      </c>
      <c r="B116" s="9" t="s">
        <v>7606</v>
      </c>
      <c r="C116" s="11" t="s">
        <v>3825</v>
      </c>
      <c r="D116" s="11" t="s">
        <v>6369</v>
      </c>
      <c r="E116" s="11">
        <v>42</v>
      </c>
      <c r="F116" s="260">
        <v>15000</v>
      </c>
      <c r="G116" s="14" t="s">
        <v>2190</v>
      </c>
      <c r="H116" s="9" t="s">
        <v>3826</v>
      </c>
      <c r="I116" s="9" t="s">
        <v>0</v>
      </c>
      <c r="J116" s="9"/>
      <c r="K116" s="11" t="s">
        <v>0</v>
      </c>
      <c r="L116" s="252">
        <v>105</v>
      </c>
      <c r="M116" s="21">
        <v>2.2999999999999998</v>
      </c>
      <c r="N116" s="21">
        <v>1</v>
      </c>
      <c r="P116" s="153" t="s">
        <v>4167</v>
      </c>
      <c r="Q116" s="11"/>
      <c r="R116" s="150"/>
      <c r="T116" s="21">
        <f>IF(P116='Menu tendina'!A$5,0,IF(P116='Menu tendina'!A$4,'6. Alto Adige'!N116/2,IF(P116='Menu tendina'!A$3,'6. Alto Adige'!N116,IF(P116='Menu tendina'!A$2,'6. Alto Adige'!M116,0))))</f>
        <v>2.2999999999999998</v>
      </c>
    </row>
    <row r="117" spans="1:20" x14ac:dyDescent="0.25">
      <c r="A117" s="9" t="s">
        <v>7619</v>
      </c>
      <c r="B117" s="9" t="s">
        <v>7606</v>
      </c>
      <c r="C117" s="11" t="s">
        <v>3827</v>
      </c>
      <c r="D117" s="11" t="s">
        <v>6370</v>
      </c>
      <c r="E117" s="11">
        <v>51</v>
      </c>
      <c r="F117" s="260">
        <v>10000</v>
      </c>
      <c r="G117" s="14" t="s">
        <v>2190</v>
      </c>
      <c r="H117" s="9" t="s">
        <v>3828</v>
      </c>
      <c r="I117" s="9" t="s">
        <v>0</v>
      </c>
      <c r="J117" s="9"/>
      <c r="K117" s="11" t="s">
        <v>0</v>
      </c>
      <c r="L117" s="252">
        <v>220</v>
      </c>
      <c r="M117" s="21">
        <v>1.3</v>
      </c>
      <c r="N117" s="21">
        <v>0.5</v>
      </c>
      <c r="P117" s="153" t="s">
        <v>4167</v>
      </c>
      <c r="Q117" s="11"/>
      <c r="R117" s="150"/>
      <c r="T117" s="21">
        <f>IF(P117='Menu tendina'!A$5,0,IF(P117='Menu tendina'!A$4,'6. Alto Adige'!N117/2,IF(P117='Menu tendina'!A$3,'6. Alto Adige'!N117,IF(P117='Menu tendina'!A$2,'6. Alto Adige'!M117,0))))</f>
        <v>1.3</v>
      </c>
    </row>
    <row r="118" spans="1:20" x14ac:dyDescent="0.25">
      <c r="A118" s="9" t="s">
        <v>7619</v>
      </c>
      <c r="B118" s="9" t="s">
        <v>7606</v>
      </c>
      <c r="C118" s="11" t="s">
        <v>3830</v>
      </c>
      <c r="D118" s="11" t="s">
        <v>6371</v>
      </c>
      <c r="E118" s="11">
        <v>50</v>
      </c>
      <c r="F118" s="260">
        <v>10000</v>
      </c>
      <c r="G118" s="14" t="s">
        <v>2190</v>
      </c>
      <c r="H118" s="9" t="s">
        <v>3831</v>
      </c>
      <c r="I118" s="9" t="s">
        <v>0</v>
      </c>
      <c r="J118" s="9"/>
      <c r="K118" s="11" t="s">
        <v>0</v>
      </c>
      <c r="L118" s="252">
        <v>90</v>
      </c>
      <c r="M118" s="21">
        <v>2</v>
      </c>
      <c r="N118" s="21">
        <v>0.8</v>
      </c>
      <c r="P118" s="153" t="s">
        <v>4167</v>
      </c>
      <c r="Q118" s="11"/>
      <c r="R118" s="150"/>
      <c r="T118" s="21">
        <f>IF(P118='Menu tendina'!A$5,0,IF(P118='Menu tendina'!A$4,'6. Alto Adige'!N118/2,IF(P118='Menu tendina'!A$3,'6. Alto Adige'!N118,IF(P118='Menu tendina'!A$2,'6. Alto Adige'!M118,0))))</f>
        <v>2</v>
      </c>
    </row>
    <row r="119" spans="1:20" x14ac:dyDescent="0.25">
      <c r="A119" s="9" t="s">
        <v>7619</v>
      </c>
      <c r="B119" s="9" t="s">
        <v>7606</v>
      </c>
      <c r="C119" s="11" t="s">
        <v>3833</v>
      </c>
      <c r="D119" s="11" t="s">
        <v>6372</v>
      </c>
      <c r="E119" s="11">
        <v>49</v>
      </c>
      <c r="F119" s="260">
        <v>10000</v>
      </c>
      <c r="G119" s="14" t="s">
        <v>2335</v>
      </c>
      <c r="H119" s="9" t="s">
        <v>3834</v>
      </c>
      <c r="I119" s="9" t="s">
        <v>0</v>
      </c>
      <c r="J119" s="9"/>
      <c r="K119" s="11" t="s">
        <v>0</v>
      </c>
      <c r="L119" s="252">
        <v>90</v>
      </c>
      <c r="M119" s="21">
        <v>2.5</v>
      </c>
      <c r="N119" s="21">
        <v>1.2</v>
      </c>
      <c r="P119" s="153" t="s">
        <v>4167</v>
      </c>
      <c r="Q119" s="11"/>
      <c r="R119" s="150"/>
      <c r="T119" s="21">
        <f>IF(P119='Menu tendina'!A$5,0,IF(P119='Menu tendina'!A$4,'6. Alto Adige'!N119/2,IF(P119='Menu tendina'!A$3,'6. Alto Adige'!N119,IF(P119='Menu tendina'!A$2,'6. Alto Adige'!M119,0))))</f>
        <v>2.5</v>
      </c>
    </row>
    <row r="120" spans="1:20" x14ac:dyDescent="0.25">
      <c r="A120" s="9" t="s">
        <v>7619</v>
      </c>
      <c r="B120" s="9" t="s">
        <v>7606</v>
      </c>
      <c r="C120" s="11" t="s">
        <v>3836</v>
      </c>
      <c r="D120" s="11" t="s">
        <v>6373</v>
      </c>
      <c r="E120" s="11">
        <v>45</v>
      </c>
      <c r="F120" s="260">
        <v>5000</v>
      </c>
      <c r="G120" s="14" t="s">
        <v>2190</v>
      </c>
      <c r="H120" s="9" t="s">
        <v>3837</v>
      </c>
      <c r="I120" s="9" t="s">
        <v>0</v>
      </c>
      <c r="J120" s="9"/>
      <c r="K120" s="11" t="s">
        <v>0</v>
      </c>
      <c r="L120" s="252">
        <v>130</v>
      </c>
      <c r="M120" s="21">
        <v>2</v>
      </c>
      <c r="N120" s="21">
        <v>1</v>
      </c>
      <c r="P120" s="153" t="s">
        <v>4167</v>
      </c>
      <c r="Q120" s="11"/>
      <c r="R120" s="150"/>
      <c r="T120" s="21">
        <f>IF(P120='Menu tendina'!A$5,0,IF(P120='Menu tendina'!A$4,'6. Alto Adige'!N120/2,IF(P120='Menu tendina'!A$3,'6. Alto Adige'!N120,IF(P120='Menu tendina'!A$2,'6. Alto Adige'!M120,0))))</f>
        <v>2</v>
      </c>
    </row>
    <row r="121" spans="1:20" x14ac:dyDescent="0.25">
      <c r="A121" s="9" t="s">
        <v>7619</v>
      </c>
      <c r="B121" s="9" t="s">
        <v>7606</v>
      </c>
      <c r="C121" s="11" t="s">
        <v>3838</v>
      </c>
      <c r="D121" s="11" t="s">
        <v>6374</v>
      </c>
      <c r="E121" s="11">
        <v>43</v>
      </c>
      <c r="F121" s="260">
        <v>10000</v>
      </c>
      <c r="G121" s="14" t="s">
        <v>2115</v>
      </c>
      <c r="H121" s="9" t="s">
        <v>3839</v>
      </c>
      <c r="I121" s="9" t="s">
        <v>0</v>
      </c>
      <c r="J121" s="9"/>
      <c r="K121" s="11" t="s">
        <v>0</v>
      </c>
      <c r="L121" s="252">
        <v>110</v>
      </c>
      <c r="M121" s="21">
        <v>2</v>
      </c>
      <c r="N121" s="21">
        <v>1</v>
      </c>
      <c r="P121" s="153" t="s">
        <v>4167</v>
      </c>
      <c r="Q121" s="11"/>
      <c r="R121" s="150"/>
      <c r="T121" s="21">
        <f>IF(P121='Menu tendina'!A$5,0,IF(P121='Menu tendina'!A$4,'6. Alto Adige'!N121/2,IF(P121='Menu tendina'!A$3,'6. Alto Adige'!N121,IF(P121='Menu tendina'!A$2,'6. Alto Adige'!M121,0))))</f>
        <v>2</v>
      </c>
    </row>
    <row r="122" spans="1:20" x14ac:dyDescent="0.25">
      <c r="A122" s="9" t="s">
        <v>7619</v>
      </c>
      <c r="B122" s="9" t="s">
        <v>7606</v>
      </c>
      <c r="C122" s="11" t="s">
        <v>3840</v>
      </c>
      <c r="D122" s="11" t="s">
        <v>6375</v>
      </c>
      <c r="E122" s="11">
        <v>44</v>
      </c>
      <c r="F122" s="260">
        <v>5000</v>
      </c>
      <c r="G122" s="14" t="s">
        <v>2115</v>
      </c>
      <c r="H122" s="9" t="s">
        <v>3841</v>
      </c>
      <c r="I122" s="9" t="s">
        <v>0</v>
      </c>
      <c r="J122" s="9"/>
      <c r="K122" s="11" t="s">
        <v>0</v>
      </c>
      <c r="L122" s="252">
        <v>130</v>
      </c>
      <c r="M122" s="21">
        <v>2</v>
      </c>
      <c r="N122" s="21">
        <v>1</v>
      </c>
      <c r="P122" s="153" t="s">
        <v>4167</v>
      </c>
      <c r="Q122" s="11"/>
      <c r="R122" s="150"/>
      <c r="T122" s="21">
        <f>IF(P122='Menu tendina'!A$5,0,IF(P122='Menu tendina'!A$4,'6. Alto Adige'!N122/2,IF(P122='Menu tendina'!A$3,'6. Alto Adige'!N122,IF(P122='Menu tendina'!A$2,'6. Alto Adige'!M122,0))))</f>
        <v>2</v>
      </c>
    </row>
    <row r="123" spans="1:20" x14ac:dyDescent="0.25">
      <c r="A123" s="9" t="s">
        <v>7619</v>
      </c>
      <c r="B123" s="9" t="s">
        <v>7606</v>
      </c>
      <c r="C123" s="11" t="s">
        <v>3842</v>
      </c>
      <c r="D123" s="11" t="s">
        <v>6376</v>
      </c>
      <c r="E123" s="11">
        <v>48</v>
      </c>
      <c r="F123" s="260">
        <v>5000</v>
      </c>
      <c r="G123" s="14" t="s">
        <v>2335</v>
      </c>
      <c r="H123" s="9" t="s">
        <v>3843</v>
      </c>
      <c r="I123" s="9" t="s">
        <v>0</v>
      </c>
      <c r="J123" s="9"/>
      <c r="K123" s="11" t="s">
        <v>0</v>
      </c>
      <c r="L123" s="252">
        <v>100</v>
      </c>
      <c r="M123" s="21">
        <v>2</v>
      </c>
      <c r="N123" s="21">
        <v>1</v>
      </c>
      <c r="P123" s="153" t="s">
        <v>4167</v>
      </c>
      <c r="Q123" s="11"/>
      <c r="R123" s="150"/>
      <c r="T123" s="21">
        <f>IF(P123='Menu tendina'!A$5,0,IF(P123='Menu tendina'!A$4,'6. Alto Adige'!N123/2,IF(P123='Menu tendina'!A$3,'6. Alto Adige'!N123,IF(P123='Menu tendina'!A$2,'6. Alto Adige'!M123,0))))</f>
        <v>2</v>
      </c>
    </row>
    <row r="124" spans="1:20" x14ac:dyDescent="0.25">
      <c r="A124" s="9" t="s">
        <v>7619</v>
      </c>
      <c r="B124" s="9" t="s">
        <v>7606</v>
      </c>
      <c r="C124" s="11" t="s">
        <v>3844</v>
      </c>
      <c r="D124" s="11" t="s">
        <v>6377</v>
      </c>
      <c r="E124" s="11">
        <v>47</v>
      </c>
      <c r="F124" s="260">
        <v>5000</v>
      </c>
      <c r="G124" s="14" t="s">
        <v>2335</v>
      </c>
      <c r="H124" s="9" t="s">
        <v>3845</v>
      </c>
      <c r="I124" s="9" t="s">
        <v>0</v>
      </c>
      <c r="J124" s="9"/>
      <c r="K124" s="11" t="s">
        <v>0</v>
      </c>
      <c r="L124" s="252">
        <v>100</v>
      </c>
      <c r="M124" s="21">
        <v>2</v>
      </c>
      <c r="N124" s="21">
        <v>1</v>
      </c>
      <c r="P124" s="153" t="s">
        <v>4167</v>
      </c>
      <c r="Q124" s="11"/>
      <c r="R124" s="150"/>
      <c r="T124" s="21">
        <f>IF(P124='Menu tendina'!A$5,0,IF(P124='Menu tendina'!A$4,'6. Alto Adige'!N124/2,IF(P124='Menu tendina'!A$3,'6. Alto Adige'!N124,IF(P124='Menu tendina'!A$2,'6. Alto Adige'!M124,0))))</f>
        <v>2</v>
      </c>
    </row>
    <row r="125" spans="1:20" x14ac:dyDescent="0.25">
      <c r="A125" s="9" t="s">
        <v>7619</v>
      </c>
      <c r="B125" s="9" t="s">
        <v>7606</v>
      </c>
      <c r="C125" s="11" t="s">
        <v>3846</v>
      </c>
      <c r="D125" s="11" t="s">
        <v>6378</v>
      </c>
      <c r="E125" s="11">
        <v>46</v>
      </c>
      <c r="F125" s="260">
        <v>10000</v>
      </c>
      <c r="G125" s="14" t="s">
        <v>2190</v>
      </c>
      <c r="H125" s="9" t="s">
        <v>3847</v>
      </c>
      <c r="I125" s="9" t="s">
        <v>0</v>
      </c>
      <c r="J125" s="9"/>
      <c r="K125" s="11" t="s">
        <v>0</v>
      </c>
      <c r="L125" s="252">
        <v>110</v>
      </c>
      <c r="M125" s="21">
        <v>2</v>
      </c>
      <c r="N125" s="21">
        <v>1</v>
      </c>
      <c r="P125" s="153" t="s">
        <v>4167</v>
      </c>
      <c r="Q125" s="11"/>
      <c r="R125" s="150"/>
      <c r="T125" s="21">
        <f>IF(P125='Menu tendina'!A$5,0,IF(P125='Menu tendina'!A$4,'6. Alto Adige'!N125/2,IF(P125='Menu tendina'!A$3,'6. Alto Adige'!N125,IF(P125='Menu tendina'!A$2,'6. Alto Adige'!M125,0))))</f>
        <v>2</v>
      </c>
    </row>
    <row r="126" spans="1:20" x14ac:dyDescent="0.25">
      <c r="A126" s="9" t="s">
        <v>7619</v>
      </c>
      <c r="B126" s="9" t="s">
        <v>7606</v>
      </c>
      <c r="C126" s="11" t="s">
        <v>3848</v>
      </c>
      <c r="D126" s="11" t="s">
        <v>6379</v>
      </c>
      <c r="E126" s="11">
        <v>52</v>
      </c>
      <c r="F126" s="260">
        <v>10000</v>
      </c>
      <c r="G126" s="14" t="s">
        <v>2335</v>
      </c>
      <c r="H126" s="9" t="s">
        <v>3849</v>
      </c>
      <c r="I126" s="9" t="s">
        <v>0</v>
      </c>
      <c r="J126" s="9"/>
      <c r="K126" s="11" t="s">
        <v>0</v>
      </c>
      <c r="L126" s="252">
        <v>155</v>
      </c>
      <c r="M126" s="21">
        <v>1.4</v>
      </c>
      <c r="N126" s="21">
        <v>0.8</v>
      </c>
      <c r="P126" s="153" t="s">
        <v>4167</v>
      </c>
      <c r="Q126" s="11"/>
      <c r="R126" s="150"/>
      <c r="T126" s="21">
        <f>IF(P126='Menu tendina'!A$5,0,IF(P126='Menu tendina'!A$4,'6. Alto Adige'!N126/2,IF(P126='Menu tendina'!A$3,'6. Alto Adige'!N126,IF(P126='Menu tendina'!A$2,'6. Alto Adige'!M126,0))))</f>
        <v>1.4</v>
      </c>
    </row>
    <row r="127" spans="1:20" x14ac:dyDescent="0.25">
      <c r="A127" s="9" t="s">
        <v>7619</v>
      </c>
      <c r="B127" s="9" t="s">
        <v>7606</v>
      </c>
      <c r="C127" s="11" t="s">
        <v>3850</v>
      </c>
      <c r="D127" s="11" t="s">
        <v>6380</v>
      </c>
      <c r="E127" s="11">
        <v>54</v>
      </c>
      <c r="F127" s="260">
        <v>5000</v>
      </c>
      <c r="G127" s="14" t="s">
        <v>2407</v>
      </c>
      <c r="H127" s="9" t="s">
        <v>3851</v>
      </c>
      <c r="I127" s="9" t="s">
        <v>0</v>
      </c>
      <c r="J127" s="9"/>
      <c r="K127" s="11" t="s">
        <v>0</v>
      </c>
      <c r="L127" s="252">
        <v>77</v>
      </c>
      <c r="M127" s="21">
        <v>2</v>
      </c>
      <c r="N127" s="21">
        <v>1</v>
      </c>
      <c r="P127" s="153" t="s">
        <v>4167</v>
      </c>
      <c r="Q127" s="11"/>
      <c r="R127" s="150"/>
      <c r="T127" s="21">
        <f>IF(P127='Menu tendina'!A$5,0,IF(P127='Menu tendina'!A$4,'6. Alto Adige'!N127/2,IF(P127='Menu tendina'!A$3,'6. Alto Adige'!N127,IF(P127='Menu tendina'!A$2,'6. Alto Adige'!M127,0))))</f>
        <v>2</v>
      </c>
    </row>
    <row r="128" spans="1:20" x14ac:dyDescent="0.25">
      <c r="A128" s="9" t="s">
        <v>7619</v>
      </c>
      <c r="B128" s="9" t="s">
        <v>7606</v>
      </c>
      <c r="C128" s="11" t="s">
        <v>3853</v>
      </c>
      <c r="D128" s="11" t="s">
        <v>6381</v>
      </c>
      <c r="E128" s="11">
        <v>55</v>
      </c>
      <c r="F128" s="260">
        <v>10000</v>
      </c>
      <c r="G128" s="14" t="s">
        <v>2407</v>
      </c>
      <c r="H128" s="9" t="s">
        <v>3854</v>
      </c>
      <c r="I128" s="9" t="s">
        <v>0</v>
      </c>
      <c r="J128" s="9"/>
      <c r="K128" s="11" t="s">
        <v>0</v>
      </c>
      <c r="L128" s="252">
        <v>90</v>
      </c>
      <c r="M128" s="21">
        <v>2</v>
      </c>
      <c r="N128" s="21">
        <v>1</v>
      </c>
      <c r="P128" s="153" t="s">
        <v>4167</v>
      </c>
      <c r="Q128" s="11"/>
      <c r="R128" s="150"/>
      <c r="T128" s="21">
        <f>IF(P128='Menu tendina'!A$5,0,IF(P128='Menu tendina'!A$4,'6. Alto Adige'!N128/2,IF(P128='Menu tendina'!A$3,'6. Alto Adige'!N128,IF(P128='Menu tendina'!A$2,'6. Alto Adige'!M128,0))))</f>
        <v>2</v>
      </c>
    </row>
    <row r="129" spans="1:20" x14ac:dyDescent="0.25">
      <c r="A129" s="9" t="s">
        <v>7619</v>
      </c>
      <c r="B129" s="9" t="s">
        <v>7606</v>
      </c>
      <c r="C129" s="11" t="s">
        <v>3855</v>
      </c>
      <c r="D129" s="11" t="s">
        <v>6382</v>
      </c>
      <c r="E129" s="11">
        <v>56</v>
      </c>
      <c r="F129" s="260">
        <v>10000</v>
      </c>
      <c r="G129" s="14" t="s">
        <v>2407</v>
      </c>
      <c r="H129" s="9" t="s">
        <v>3856</v>
      </c>
      <c r="I129" s="9" t="s">
        <v>0</v>
      </c>
      <c r="J129" s="9"/>
      <c r="K129" s="11" t="s">
        <v>0</v>
      </c>
      <c r="L129" s="252">
        <v>90</v>
      </c>
      <c r="M129" s="21">
        <v>2</v>
      </c>
      <c r="N129" s="21">
        <v>1</v>
      </c>
      <c r="P129" s="153" t="s">
        <v>4167</v>
      </c>
      <c r="Q129" s="11"/>
      <c r="R129" s="150"/>
      <c r="T129" s="21">
        <f>IF(P129='Menu tendina'!A$5,0,IF(P129='Menu tendina'!A$4,'6. Alto Adige'!N129/2,IF(P129='Menu tendina'!A$3,'6. Alto Adige'!N129,IF(P129='Menu tendina'!A$2,'6. Alto Adige'!M129,0))))</f>
        <v>2</v>
      </c>
    </row>
    <row r="130" spans="1:20" x14ac:dyDescent="0.25">
      <c r="A130" s="9" t="s">
        <v>7619</v>
      </c>
      <c r="B130" s="9" t="s">
        <v>7606</v>
      </c>
      <c r="C130" s="11" t="s">
        <v>3857</v>
      </c>
      <c r="D130" s="11" t="s">
        <v>6383</v>
      </c>
      <c r="E130" s="11">
        <v>57</v>
      </c>
      <c r="F130" s="260">
        <v>10000</v>
      </c>
      <c r="G130" s="14" t="s">
        <v>2407</v>
      </c>
      <c r="H130" s="9" t="s">
        <v>3858</v>
      </c>
      <c r="I130" s="9" t="s">
        <v>0</v>
      </c>
      <c r="J130" s="9"/>
      <c r="K130" s="11" t="s">
        <v>0</v>
      </c>
      <c r="L130" s="252">
        <v>77</v>
      </c>
      <c r="M130" s="21">
        <v>2</v>
      </c>
      <c r="N130" s="21">
        <v>1</v>
      </c>
      <c r="P130" s="153" t="s">
        <v>4167</v>
      </c>
      <c r="Q130" s="11"/>
      <c r="R130" s="150"/>
      <c r="T130" s="21">
        <f>IF(P130='Menu tendina'!A$5,0,IF(P130='Menu tendina'!A$4,'6. Alto Adige'!N130/2,IF(P130='Menu tendina'!A$3,'6. Alto Adige'!N130,IF(P130='Menu tendina'!A$2,'6. Alto Adige'!M130,0))))</f>
        <v>2</v>
      </c>
    </row>
    <row r="131" spans="1:20" x14ac:dyDescent="0.25">
      <c r="A131" s="9" t="s">
        <v>7619</v>
      </c>
      <c r="B131" s="9" t="s">
        <v>7606</v>
      </c>
      <c r="C131" s="11" t="s">
        <v>3859</v>
      </c>
      <c r="D131" s="11" t="s">
        <v>6384</v>
      </c>
      <c r="E131" s="11">
        <v>58</v>
      </c>
      <c r="F131" s="260">
        <v>5000</v>
      </c>
      <c r="G131" s="14" t="s">
        <v>2407</v>
      </c>
      <c r="H131" s="9" t="s">
        <v>3860</v>
      </c>
      <c r="I131" s="9" t="s">
        <v>0</v>
      </c>
      <c r="J131" s="9"/>
      <c r="K131" s="11" t="s">
        <v>0</v>
      </c>
      <c r="L131" s="252">
        <v>100</v>
      </c>
      <c r="M131" s="21">
        <v>2</v>
      </c>
      <c r="N131" s="21">
        <v>1</v>
      </c>
      <c r="P131" s="153" t="s">
        <v>4167</v>
      </c>
      <c r="Q131" s="11"/>
      <c r="R131" s="150"/>
      <c r="T131" s="21">
        <f>IF(P131='Menu tendina'!A$5,0,IF(P131='Menu tendina'!A$4,'6. Alto Adige'!N131/2,IF(P131='Menu tendina'!A$3,'6. Alto Adige'!N131,IF(P131='Menu tendina'!A$2,'6. Alto Adige'!M131,0))))</f>
        <v>2</v>
      </c>
    </row>
    <row r="132" spans="1:20" x14ac:dyDescent="0.25">
      <c r="A132" s="9" t="s">
        <v>7619</v>
      </c>
      <c r="B132" s="9" t="s">
        <v>7606</v>
      </c>
      <c r="C132" s="11" t="s">
        <v>3861</v>
      </c>
      <c r="D132" s="11" t="s">
        <v>6385</v>
      </c>
      <c r="E132" s="11">
        <v>53</v>
      </c>
      <c r="F132" s="260">
        <v>10000</v>
      </c>
      <c r="G132" s="14" t="s">
        <v>2407</v>
      </c>
      <c r="H132" s="9" t="s">
        <v>3862</v>
      </c>
      <c r="I132" s="9" t="s">
        <v>0</v>
      </c>
      <c r="J132" s="9"/>
      <c r="K132" s="11" t="s">
        <v>0</v>
      </c>
      <c r="L132" s="252">
        <v>145</v>
      </c>
      <c r="M132" s="21">
        <v>1.5</v>
      </c>
      <c r="N132" s="21">
        <v>0.8</v>
      </c>
      <c r="P132" s="153" t="s">
        <v>4167</v>
      </c>
      <c r="Q132" s="11"/>
      <c r="R132" s="150"/>
      <c r="T132" s="21">
        <f>IF(P132='Menu tendina'!A$5,0,IF(P132='Menu tendina'!A$4,'6. Alto Adige'!N132/2,IF(P132='Menu tendina'!A$3,'6. Alto Adige'!N132,IF(P132='Menu tendina'!A$2,'6. Alto Adige'!M132,0))))</f>
        <v>1.5</v>
      </c>
    </row>
    <row r="133" spans="1:20" x14ac:dyDescent="0.25">
      <c r="A133" s="9" t="s">
        <v>7619</v>
      </c>
      <c r="B133" s="9" t="s">
        <v>7606</v>
      </c>
      <c r="C133" s="11" t="s">
        <v>3864</v>
      </c>
      <c r="D133" s="11" t="s">
        <v>6386</v>
      </c>
      <c r="E133" s="11">
        <v>64</v>
      </c>
      <c r="F133" s="260">
        <v>2.5</v>
      </c>
      <c r="G133" s="14" t="s">
        <v>2495</v>
      </c>
      <c r="H133" s="9" t="s">
        <v>3865</v>
      </c>
      <c r="I133" s="9" t="s">
        <v>0</v>
      </c>
      <c r="J133" s="9"/>
      <c r="K133" s="11" t="s">
        <v>0</v>
      </c>
      <c r="L133" s="252">
        <v>77</v>
      </c>
      <c r="M133" s="21">
        <v>2</v>
      </c>
      <c r="N133" s="21">
        <v>1</v>
      </c>
      <c r="P133" s="153" t="s">
        <v>4167</v>
      </c>
      <c r="Q133" s="11"/>
      <c r="R133" s="150"/>
      <c r="T133" s="21">
        <f>IF(P133='Menu tendina'!A$5,0,IF(P133='Menu tendina'!A$4,'6. Alto Adige'!N133/2,IF(P133='Menu tendina'!A$3,'6. Alto Adige'!N133,IF(P133='Menu tendina'!A$2,'6. Alto Adige'!M133,0))))</f>
        <v>2</v>
      </c>
    </row>
    <row r="134" spans="1:20" x14ac:dyDescent="0.25">
      <c r="A134" s="9" t="s">
        <v>7619</v>
      </c>
      <c r="B134" s="9" t="s">
        <v>7606</v>
      </c>
      <c r="C134" s="11" t="s">
        <v>3867</v>
      </c>
      <c r="D134" s="11" t="s">
        <v>6387</v>
      </c>
      <c r="E134" s="11">
        <v>63</v>
      </c>
      <c r="F134" s="260">
        <v>5</v>
      </c>
      <c r="G134" s="14" t="s">
        <v>2495</v>
      </c>
      <c r="H134" s="9" t="s">
        <v>3868</v>
      </c>
      <c r="I134" s="9" t="s">
        <v>0</v>
      </c>
      <c r="J134" s="9"/>
      <c r="K134" s="11" t="s">
        <v>0</v>
      </c>
      <c r="L134" s="252">
        <v>80</v>
      </c>
      <c r="M134" s="21">
        <v>2</v>
      </c>
      <c r="N134" s="21">
        <v>1</v>
      </c>
      <c r="P134" s="153" t="s">
        <v>4167</v>
      </c>
      <c r="Q134" s="11"/>
      <c r="R134" s="150"/>
      <c r="T134" s="21">
        <f>IF(P134='Menu tendina'!A$5,0,IF(P134='Menu tendina'!A$4,'6. Alto Adige'!N134/2,IF(P134='Menu tendina'!A$3,'6. Alto Adige'!N134,IF(P134='Menu tendina'!A$2,'6. Alto Adige'!M134,0))))</f>
        <v>2</v>
      </c>
    </row>
    <row r="135" spans="1:20" x14ac:dyDescent="0.25">
      <c r="A135" s="9" t="s">
        <v>7619</v>
      </c>
      <c r="B135" s="9" t="s">
        <v>7606</v>
      </c>
      <c r="C135" s="11" t="s">
        <v>3869</v>
      </c>
      <c r="D135" s="11" t="s">
        <v>6388</v>
      </c>
      <c r="E135" s="11">
        <v>62</v>
      </c>
      <c r="F135" s="260">
        <v>2.5</v>
      </c>
      <c r="G135" s="14" t="s">
        <v>2495</v>
      </c>
      <c r="H135" s="9" t="s">
        <v>2534</v>
      </c>
      <c r="I135" s="9" t="s">
        <v>0</v>
      </c>
      <c r="J135" s="9"/>
      <c r="K135" s="11" t="s">
        <v>0</v>
      </c>
      <c r="L135" s="252">
        <v>140</v>
      </c>
      <c r="M135" s="21">
        <v>1.3</v>
      </c>
      <c r="N135" s="21">
        <v>0.7</v>
      </c>
      <c r="P135" s="153" t="s">
        <v>4167</v>
      </c>
      <c r="Q135" s="11"/>
      <c r="R135" s="150"/>
      <c r="T135" s="21">
        <f>IF(P135='Menu tendina'!A$5,0,IF(P135='Menu tendina'!A$4,'6. Alto Adige'!N135/2,IF(P135='Menu tendina'!A$3,'6. Alto Adige'!N135,IF(P135='Menu tendina'!A$2,'6. Alto Adige'!M135,0))))</f>
        <v>1.3</v>
      </c>
    </row>
    <row r="136" spans="1:20" x14ac:dyDescent="0.25">
      <c r="A136" s="9" t="s">
        <v>7619</v>
      </c>
      <c r="B136" s="9" t="s">
        <v>7606</v>
      </c>
      <c r="C136" s="11" t="s">
        <v>3870</v>
      </c>
      <c r="D136" s="11" t="s">
        <v>6389</v>
      </c>
      <c r="E136" s="11">
        <v>67</v>
      </c>
      <c r="F136" s="260">
        <v>5</v>
      </c>
      <c r="G136" s="14" t="s">
        <v>2557</v>
      </c>
      <c r="H136" s="9" t="s">
        <v>3871</v>
      </c>
      <c r="I136" s="9" t="s">
        <v>0</v>
      </c>
      <c r="J136" s="9"/>
      <c r="K136" s="11" t="s">
        <v>0</v>
      </c>
      <c r="L136" s="252">
        <v>80</v>
      </c>
      <c r="M136" s="21">
        <v>2</v>
      </c>
      <c r="N136" s="21">
        <v>1</v>
      </c>
      <c r="P136" s="153" t="s">
        <v>4167</v>
      </c>
      <c r="Q136" s="11"/>
      <c r="R136" s="150"/>
      <c r="T136" s="21">
        <f>IF(P136='Menu tendina'!A$5,0,IF(P136='Menu tendina'!A$4,'6. Alto Adige'!N136/2,IF(P136='Menu tendina'!A$3,'6. Alto Adige'!N136,IF(P136='Menu tendina'!A$2,'6. Alto Adige'!M136,0))))</f>
        <v>2</v>
      </c>
    </row>
    <row r="137" spans="1:20" x14ac:dyDescent="0.25">
      <c r="A137" s="9" t="s">
        <v>7619</v>
      </c>
      <c r="B137" s="9" t="s">
        <v>7606</v>
      </c>
      <c r="C137" s="11" t="s">
        <v>3873</v>
      </c>
      <c r="D137" s="11" t="s">
        <v>6390</v>
      </c>
      <c r="E137" s="11">
        <v>69</v>
      </c>
      <c r="F137" s="260">
        <v>2.5</v>
      </c>
      <c r="G137" s="14" t="s">
        <v>2557</v>
      </c>
      <c r="H137" s="9" t="s">
        <v>3874</v>
      </c>
      <c r="I137" s="9" t="s">
        <v>0</v>
      </c>
      <c r="J137" s="9"/>
      <c r="K137" s="11" t="s">
        <v>0</v>
      </c>
      <c r="L137" s="252">
        <v>78</v>
      </c>
      <c r="M137" s="21">
        <v>2</v>
      </c>
      <c r="N137" s="21">
        <v>1</v>
      </c>
      <c r="P137" s="153" t="s">
        <v>4167</v>
      </c>
      <c r="Q137" s="11"/>
      <c r="R137" s="150"/>
      <c r="T137" s="21">
        <f>IF(P137='Menu tendina'!A$5,0,IF(P137='Menu tendina'!A$4,'6. Alto Adige'!N137/2,IF(P137='Menu tendina'!A$3,'6. Alto Adige'!N137,IF(P137='Menu tendina'!A$2,'6. Alto Adige'!M137,0))))</f>
        <v>2</v>
      </c>
    </row>
    <row r="138" spans="1:20" x14ac:dyDescent="0.25">
      <c r="A138" s="9" t="s">
        <v>7619</v>
      </c>
      <c r="B138" s="9" t="s">
        <v>7606</v>
      </c>
      <c r="C138" s="11" t="s">
        <v>3875</v>
      </c>
      <c r="D138" s="11" t="s">
        <v>6391</v>
      </c>
      <c r="E138" s="11">
        <v>68</v>
      </c>
      <c r="F138" s="260">
        <v>5</v>
      </c>
      <c r="G138" s="14" t="s">
        <v>2557</v>
      </c>
      <c r="H138" s="9" t="s">
        <v>3876</v>
      </c>
      <c r="I138" s="9" t="s">
        <v>0</v>
      </c>
      <c r="J138" s="9"/>
      <c r="K138" s="11" t="s">
        <v>0</v>
      </c>
      <c r="L138" s="252">
        <v>78</v>
      </c>
      <c r="M138" s="21">
        <v>2</v>
      </c>
      <c r="N138" s="21">
        <v>1</v>
      </c>
      <c r="P138" s="153" t="s">
        <v>4167</v>
      </c>
      <c r="Q138" s="11"/>
      <c r="R138" s="150"/>
      <c r="T138" s="21">
        <f>IF(P138='Menu tendina'!A$5,0,IF(P138='Menu tendina'!A$4,'6. Alto Adige'!N138/2,IF(P138='Menu tendina'!A$3,'6. Alto Adige'!N138,IF(P138='Menu tendina'!A$2,'6. Alto Adige'!M138,0))))</f>
        <v>2</v>
      </c>
    </row>
    <row r="139" spans="1:20" x14ac:dyDescent="0.25">
      <c r="A139" s="9" t="s">
        <v>7619</v>
      </c>
      <c r="B139" s="9" t="s">
        <v>7606</v>
      </c>
      <c r="C139" s="11" t="s">
        <v>3877</v>
      </c>
      <c r="D139" s="11" t="s">
        <v>6392</v>
      </c>
      <c r="E139" s="11">
        <v>71</v>
      </c>
      <c r="F139" s="260">
        <v>5</v>
      </c>
      <c r="G139" s="14" t="s">
        <v>2557</v>
      </c>
      <c r="H139" s="9" t="s">
        <v>2615</v>
      </c>
      <c r="I139" s="9" t="s">
        <v>0</v>
      </c>
      <c r="J139" s="9"/>
      <c r="K139" s="11" t="s">
        <v>0</v>
      </c>
      <c r="L139" s="252">
        <v>140</v>
      </c>
      <c r="M139" s="21">
        <v>1.5</v>
      </c>
      <c r="N139" s="21">
        <v>0.8</v>
      </c>
      <c r="P139" s="153" t="s">
        <v>4167</v>
      </c>
      <c r="Q139" s="11"/>
      <c r="R139" s="150"/>
      <c r="T139" s="21">
        <f>IF(P139='Menu tendina'!A$5,0,IF(P139='Menu tendina'!A$4,'6. Alto Adige'!N139/2,IF(P139='Menu tendina'!A$3,'6. Alto Adige'!N139,IF(P139='Menu tendina'!A$2,'6. Alto Adige'!M139,0))))</f>
        <v>1.5</v>
      </c>
    </row>
    <row r="140" spans="1:20" x14ac:dyDescent="0.25">
      <c r="A140" s="9" t="s">
        <v>7619</v>
      </c>
      <c r="B140" s="9" t="s">
        <v>7606</v>
      </c>
      <c r="C140" s="11" t="s">
        <v>3878</v>
      </c>
      <c r="D140" s="11" t="s">
        <v>6393</v>
      </c>
      <c r="E140" s="11">
        <v>70</v>
      </c>
      <c r="F140" s="260">
        <v>2.5</v>
      </c>
      <c r="G140" s="14" t="s">
        <v>2557</v>
      </c>
      <c r="H140" s="9" t="s">
        <v>3879</v>
      </c>
      <c r="I140" s="9" t="s">
        <v>0</v>
      </c>
      <c r="J140" s="9"/>
      <c r="K140" s="11" t="s">
        <v>0</v>
      </c>
      <c r="L140" s="252">
        <v>140</v>
      </c>
      <c r="M140" s="21">
        <v>1.5</v>
      </c>
      <c r="N140" s="21">
        <v>0.8</v>
      </c>
      <c r="P140" s="153" t="s">
        <v>4167</v>
      </c>
      <c r="Q140" s="11"/>
      <c r="R140" s="150"/>
      <c r="T140" s="21">
        <f>IF(P140='Menu tendina'!A$5,0,IF(P140='Menu tendina'!A$4,'6. Alto Adige'!N140/2,IF(P140='Menu tendina'!A$3,'6. Alto Adige'!N140,IF(P140='Menu tendina'!A$2,'6. Alto Adige'!M140,0))))</f>
        <v>1.5</v>
      </c>
    </row>
    <row r="141" spans="1:20" x14ac:dyDescent="0.25">
      <c r="A141" s="9" t="s">
        <v>7619</v>
      </c>
      <c r="B141" s="9" t="s">
        <v>7606</v>
      </c>
      <c r="C141" s="11" t="s">
        <v>3880</v>
      </c>
      <c r="D141" s="11" t="s">
        <v>6394</v>
      </c>
      <c r="E141" s="11">
        <v>60</v>
      </c>
      <c r="F141" s="260">
        <v>3</v>
      </c>
      <c r="G141" s="14" t="s">
        <v>2495</v>
      </c>
      <c r="H141" s="9" t="s">
        <v>3881</v>
      </c>
      <c r="I141" s="9" t="s">
        <v>0</v>
      </c>
      <c r="J141" s="9"/>
      <c r="K141" s="11" t="s">
        <v>0</v>
      </c>
      <c r="L141" s="252">
        <v>310</v>
      </c>
      <c r="M141" s="21">
        <v>1.3</v>
      </c>
      <c r="N141" s="21">
        <v>0.7</v>
      </c>
      <c r="P141" s="153" t="s">
        <v>4167</v>
      </c>
      <c r="Q141" s="11"/>
      <c r="R141" s="150"/>
      <c r="T141" s="21">
        <f>IF(P141='Menu tendina'!A$5,0,IF(P141='Menu tendina'!A$4,'6. Alto Adige'!N141/2,IF(P141='Menu tendina'!A$3,'6. Alto Adige'!N141,IF(P141='Menu tendina'!A$2,'6. Alto Adige'!M141,0))))</f>
        <v>1.3</v>
      </c>
    </row>
    <row r="142" spans="1:20" x14ac:dyDescent="0.25">
      <c r="A142" s="9" t="s">
        <v>7619</v>
      </c>
      <c r="B142" s="9" t="s">
        <v>7606</v>
      </c>
      <c r="C142" s="11" t="s">
        <v>3882</v>
      </c>
      <c r="D142" s="11" t="s">
        <v>6395</v>
      </c>
      <c r="E142" s="11">
        <v>61</v>
      </c>
      <c r="F142" s="260">
        <v>3</v>
      </c>
      <c r="G142" s="14" t="s">
        <v>2495</v>
      </c>
      <c r="H142" s="9" t="s">
        <v>3883</v>
      </c>
      <c r="I142" s="9" t="s">
        <v>0</v>
      </c>
      <c r="J142" s="9"/>
      <c r="K142" s="11" t="s">
        <v>0</v>
      </c>
      <c r="L142" s="252">
        <v>310</v>
      </c>
      <c r="M142" s="21">
        <v>1.4</v>
      </c>
      <c r="N142" s="21">
        <v>0.7</v>
      </c>
      <c r="P142" s="153" t="s">
        <v>4167</v>
      </c>
      <c r="Q142" s="11"/>
      <c r="R142" s="150"/>
      <c r="T142" s="21">
        <f>IF(P142='Menu tendina'!A$5,0,IF(P142='Menu tendina'!A$4,'6. Alto Adige'!N142/2,IF(P142='Menu tendina'!A$3,'6. Alto Adige'!N142,IF(P142='Menu tendina'!A$2,'6. Alto Adige'!M142,0))))</f>
        <v>1.4</v>
      </c>
    </row>
    <row r="143" spans="1:20" x14ac:dyDescent="0.25">
      <c r="A143" s="9" t="s">
        <v>7619</v>
      </c>
      <c r="B143" s="9" t="s">
        <v>7606</v>
      </c>
      <c r="C143" s="11" t="s">
        <v>3885</v>
      </c>
      <c r="D143" s="11" t="s">
        <v>6396</v>
      </c>
      <c r="E143" s="11">
        <v>59</v>
      </c>
      <c r="F143" s="260">
        <v>3</v>
      </c>
      <c r="G143" s="14" t="s">
        <v>2495</v>
      </c>
      <c r="H143" s="9" t="s">
        <v>3886</v>
      </c>
      <c r="I143" s="9" t="s">
        <v>0</v>
      </c>
      <c r="J143" s="9"/>
      <c r="K143" s="11" t="s">
        <v>0</v>
      </c>
      <c r="L143" s="252">
        <v>310</v>
      </c>
      <c r="M143" s="21">
        <v>1.5</v>
      </c>
      <c r="N143" s="21">
        <v>0.7</v>
      </c>
      <c r="P143" s="153" t="s">
        <v>4167</v>
      </c>
      <c r="Q143" s="11"/>
      <c r="R143" s="150"/>
      <c r="T143" s="21">
        <f>IF(P143='Menu tendina'!A$5,0,IF(P143='Menu tendina'!A$4,'6. Alto Adige'!N143/2,IF(P143='Menu tendina'!A$3,'6. Alto Adige'!N143,IF(P143='Menu tendina'!A$2,'6. Alto Adige'!M143,0))))</f>
        <v>1.5</v>
      </c>
    </row>
    <row r="144" spans="1:20" x14ac:dyDescent="0.25">
      <c r="A144" s="9" t="s">
        <v>7619</v>
      </c>
      <c r="B144" s="9" t="s">
        <v>7606</v>
      </c>
      <c r="C144" s="11" t="s">
        <v>3888</v>
      </c>
      <c r="D144" s="11" t="s">
        <v>6397</v>
      </c>
      <c r="E144" s="11">
        <v>66</v>
      </c>
      <c r="F144" s="260">
        <v>3</v>
      </c>
      <c r="G144" s="14" t="s">
        <v>2557</v>
      </c>
      <c r="H144" s="9" t="s">
        <v>3889</v>
      </c>
      <c r="I144" s="9" t="s">
        <v>0</v>
      </c>
      <c r="J144" s="9"/>
      <c r="K144" s="11" t="s">
        <v>0</v>
      </c>
      <c r="L144" s="252">
        <v>115</v>
      </c>
      <c r="M144" s="21">
        <v>2</v>
      </c>
      <c r="N144" s="21">
        <v>1</v>
      </c>
      <c r="P144" s="153" t="s">
        <v>4167</v>
      </c>
      <c r="Q144" s="11"/>
      <c r="R144" s="150"/>
      <c r="T144" s="21">
        <f>IF(P144='Menu tendina'!A$5,0,IF(P144='Menu tendina'!A$4,'6. Alto Adige'!N144/2,IF(P144='Menu tendina'!A$3,'6. Alto Adige'!N144,IF(P144='Menu tendina'!A$2,'6. Alto Adige'!M144,0))))</f>
        <v>2</v>
      </c>
    </row>
    <row r="145" spans="1:20" x14ac:dyDescent="0.25">
      <c r="A145" s="9" t="s">
        <v>7619</v>
      </c>
      <c r="B145" s="9" t="s">
        <v>7606</v>
      </c>
      <c r="C145" s="11" t="s">
        <v>3890</v>
      </c>
      <c r="D145" s="11" t="s">
        <v>6398</v>
      </c>
      <c r="E145" s="11">
        <v>65</v>
      </c>
      <c r="F145" s="260">
        <v>3</v>
      </c>
      <c r="G145" s="14" t="s">
        <v>2557</v>
      </c>
      <c r="H145" s="9" t="s">
        <v>3891</v>
      </c>
      <c r="I145" s="9" t="s">
        <v>0</v>
      </c>
      <c r="J145" s="9"/>
      <c r="K145" s="11" t="s">
        <v>0</v>
      </c>
      <c r="L145" s="252">
        <v>110</v>
      </c>
      <c r="M145" s="21">
        <v>2</v>
      </c>
      <c r="N145" s="21">
        <v>1</v>
      </c>
      <c r="P145" s="153" t="s">
        <v>4167</v>
      </c>
      <c r="Q145" s="11"/>
      <c r="R145" s="150"/>
      <c r="T145" s="21">
        <f>IF(P145='Menu tendina'!A$5,0,IF(P145='Menu tendina'!A$4,'6. Alto Adige'!N145/2,IF(P145='Menu tendina'!A$3,'6. Alto Adige'!N145,IF(P145='Menu tendina'!A$2,'6. Alto Adige'!M145,0))))</f>
        <v>2</v>
      </c>
    </row>
    <row r="146" spans="1:20" x14ac:dyDescent="0.25">
      <c r="A146" s="9" t="s">
        <v>7619</v>
      </c>
      <c r="B146" s="9" t="s">
        <v>7606</v>
      </c>
      <c r="C146" s="11" t="s">
        <v>3892</v>
      </c>
      <c r="D146" s="11" t="s">
        <v>6399</v>
      </c>
      <c r="E146" s="11">
        <v>78</v>
      </c>
      <c r="F146" s="260">
        <v>5</v>
      </c>
      <c r="G146" s="14" t="s">
        <v>2827</v>
      </c>
      <c r="H146" s="9" t="s">
        <v>2833</v>
      </c>
      <c r="I146" s="9" t="s">
        <v>0</v>
      </c>
      <c r="J146" s="9"/>
      <c r="K146" s="11" t="s">
        <v>0</v>
      </c>
      <c r="L146" s="252">
        <v>65</v>
      </c>
      <c r="M146" s="21">
        <v>2.5</v>
      </c>
      <c r="N146" s="21">
        <v>1.5</v>
      </c>
      <c r="P146" s="153" t="s">
        <v>4167</v>
      </c>
      <c r="Q146" s="11"/>
      <c r="R146" s="150"/>
      <c r="T146" s="21">
        <f>IF(P146='Menu tendina'!A$5,0,IF(P146='Menu tendina'!A$4,'6. Alto Adige'!N146/2,IF(P146='Menu tendina'!A$3,'6. Alto Adige'!N146,IF(P146='Menu tendina'!A$2,'6. Alto Adige'!M146,0))))</f>
        <v>2.5</v>
      </c>
    </row>
    <row r="147" spans="1:20" x14ac:dyDescent="0.25">
      <c r="A147" s="9" t="s">
        <v>7619</v>
      </c>
      <c r="B147" s="9" t="s">
        <v>7606</v>
      </c>
      <c r="C147" s="11" t="s">
        <v>3893</v>
      </c>
      <c r="D147" s="11" t="s">
        <v>6400</v>
      </c>
      <c r="E147" s="11">
        <v>72</v>
      </c>
      <c r="F147" s="260">
        <v>5</v>
      </c>
      <c r="G147" s="14" t="s">
        <v>2827</v>
      </c>
      <c r="H147" s="9" t="s">
        <v>3894</v>
      </c>
      <c r="I147" s="9" t="s">
        <v>0</v>
      </c>
      <c r="J147" s="9"/>
      <c r="K147" s="11" t="s">
        <v>0</v>
      </c>
      <c r="L147" s="252">
        <v>30</v>
      </c>
      <c r="M147" s="21">
        <v>2.5</v>
      </c>
      <c r="N147" s="21">
        <v>1.5</v>
      </c>
      <c r="P147" s="153" t="s">
        <v>4167</v>
      </c>
      <c r="Q147" s="11"/>
      <c r="R147" s="150"/>
      <c r="T147" s="21">
        <f>IF(P147='Menu tendina'!A$5,0,IF(P147='Menu tendina'!A$4,'6. Alto Adige'!N147/2,IF(P147='Menu tendina'!A$3,'6. Alto Adige'!N147,IF(P147='Menu tendina'!A$2,'6. Alto Adige'!M147,0))))</f>
        <v>2.5</v>
      </c>
    </row>
    <row r="148" spans="1:20" x14ac:dyDescent="0.25">
      <c r="A148" s="9" t="s">
        <v>7619</v>
      </c>
      <c r="B148" s="9" t="s">
        <v>7606</v>
      </c>
      <c r="C148" s="11" t="s">
        <v>3896</v>
      </c>
      <c r="D148" s="11" t="s">
        <v>6401</v>
      </c>
      <c r="E148" s="11">
        <v>74</v>
      </c>
      <c r="F148" s="260">
        <v>5</v>
      </c>
      <c r="G148" s="14" t="s">
        <v>2827</v>
      </c>
      <c r="H148" s="9" t="s">
        <v>3897</v>
      </c>
      <c r="I148" s="9" t="s">
        <v>0</v>
      </c>
      <c r="J148" s="9"/>
      <c r="K148" s="11" t="s">
        <v>0</v>
      </c>
      <c r="L148" s="252">
        <v>30</v>
      </c>
      <c r="M148" s="21">
        <v>2.5</v>
      </c>
      <c r="N148" s="21">
        <v>1.5</v>
      </c>
      <c r="P148" s="153" t="s">
        <v>4167</v>
      </c>
      <c r="Q148" s="11"/>
      <c r="R148" s="150"/>
      <c r="T148" s="21">
        <f>IF(P148='Menu tendina'!A$5,0,IF(P148='Menu tendina'!A$4,'6. Alto Adige'!N148/2,IF(P148='Menu tendina'!A$3,'6. Alto Adige'!N148,IF(P148='Menu tendina'!A$2,'6. Alto Adige'!M148,0))))</f>
        <v>2.5</v>
      </c>
    </row>
    <row r="149" spans="1:20" x14ac:dyDescent="0.25">
      <c r="A149" s="9" t="s">
        <v>7619</v>
      </c>
      <c r="B149" s="9" t="s">
        <v>7606</v>
      </c>
      <c r="C149" s="11" t="s">
        <v>3898</v>
      </c>
      <c r="D149" s="11" t="s">
        <v>6402</v>
      </c>
      <c r="E149" s="11">
        <v>73</v>
      </c>
      <c r="F149" s="260">
        <v>5</v>
      </c>
      <c r="G149" s="14" t="s">
        <v>2827</v>
      </c>
      <c r="H149" s="9" t="s">
        <v>3899</v>
      </c>
      <c r="I149" s="9" t="s">
        <v>0</v>
      </c>
      <c r="J149" s="9"/>
      <c r="K149" s="11" t="s">
        <v>0</v>
      </c>
      <c r="L149" s="252">
        <v>30</v>
      </c>
      <c r="M149" s="21">
        <v>2.5</v>
      </c>
      <c r="N149" s="21">
        <v>1.5</v>
      </c>
      <c r="P149" s="153" t="s">
        <v>4167</v>
      </c>
      <c r="Q149" s="11"/>
      <c r="R149" s="150"/>
      <c r="T149" s="21">
        <f>IF(P149='Menu tendina'!A$5,0,IF(P149='Menu tendina'!A$4,'6. Alto Adige'!N149/2,IF(P149='Menu tendina'!A$3,'6. Alto Adige'!N149,IF(P149='Menu tendina'!A$2,'6. Alto Adige'!M149,0))))</f>
        <v>2.5</v>
      </c>
    </row>
    <row r="150" spans="1:20" x14ac:dyDescent="0.25">
      <c r="A150" s="9" t="s">
        <v>7619</v>
      </c>
      <c r="B150" s="9" t="s">
        <v>7606</v>
      </c>
      <c r="C150" s="11" t="s">
        <v>3900</v>
      </c>
      <c r="D150" s="11" t="s">
        <v>6403</v>
      </c>
      <c r="E150" s="11">
        <v>75</v>
      </c>
      <c r="F150" s="260">
        <v>5</v>
      </c>
      <c r="G150" s="14" t="s">
        <v>2827</v>
      </c>
      <c r="H150" s="9" t="s">
        <v>3901</v>
      </c>
      <c r="I150" s="9" t="s">
        <v>0</v>
      </c>
      <c r="J150" s="9"/>
      <c r="K150" s="11" t="s">
        <v>0</v>
      </c>
      <c r="L150" s="252">
        <v>60</v>
      </c>
      <c r="M150" s="21">
        <v>2.5</v>
      </c>
      <c r="N150" s="21">
        <v>1.5</v>
      </c>
      <c r="P150" s="153" t="s">
        <v>4167</v>
      </c>
      <c r="Q150" s="11"/>
      <c r="R150" s="150"/>
      <c r="T150" s="21">
        <f>IF(P150='Menu tendina'!A$5,0,IF(P150='Menu tendina'!A$4,'6. Alto Adige'!N150/2,IF(P150='Menu tendina'!A$3,'6. Alto Adige'!N150,IF(P150='Menu tendina'!A$2,'6. Alto Adige'!M150,0))))</f>
        <v>2.5</v>
      </c>
    </row>
    <row r="151" spans="1:20" x14ac:dyDescent="0.25">
      <c r="A151" s="9" t="s">
        <v>7619</v>
      </c>
      <c r="B151" s="9" t="s">
        <v>7606</v>
      </c>
      <c r="C151" s="11" t="s">
        <v>3903</v>
      </c>
      <c r="D151" s="11" t="s">
        <v>6404</v>
      </c>
      <c r="E151" s="11">
        <v>76</v>
      </c>
      <c r="F151" s="260">
        <v>5</v>
      </c>
      <c r="G151" s="14" t="s">
        <v>2827</v>
      </c>
      <c r="H151" s="9" t="s">
        <v>3904</v>
      </c>
      <c r="I151" s="9" t="s">
        <v>0</v>
      </c>
      <c r="J151" s="9"/>
      <c r="K151" s="11" t="s">
        <v>0</v>
      </c>
      <c r="L151" s="252">
        <v>60</v>
      </c>
      <c r="M151" s="21">
        <v>2.5</v>
      </c>
      <c r="N151" s="21">
        <v>1.5</v>
      </c>
      <c r="P151" s="153" t="s">
        <v>4167</v>
      </c>
      <c r="Q151" s="11"/>
      <c r="R151" s="150"/>
      <c r="T151" s="21">
        <f>IF(P151='Menu tendina'!A$5,0,IF(P151='Menu tendina'!A$4,'6. Alto Adige'!N151/2,IF(P151='Menu tendina'!A$3,'6. Alto Adige'!N151,IF(P151='Menu tendina'!A$2,'6. Alto Adige'!M151,0))))</f>
        <v>2.5</v>
      </c>
    </row>
    <row r="152" spans="1:20" x14ac:dyDescent="0.25">
      <c r="A152" s="9" t="s">
        <v>7619</v>
      </c>
      <c r="B152" s="9" t="s">
        <v>7606</v>
      </c>
      <c r="C152" s="11" t="s">
        <v>3905</v>
      </c>
      <c r="D152" s="11" t="s">
        <v>6405</v>
      </c>
      <c r="E152" s="11">
        <v>77</v>
      </c>
      <c r="F152" s="260">
        <v>5</v>
      </c>
      <c r="G152" s="14" t="s">
        <v>2827</v>
      </c>
      <c r="H152" s="9" t="s">
        <v>3906</v>
      </c>
      <c r="I152" s="9" t="s">
        <v>0</v>
      </c>
      <c r="J152" s="9"/>
      <c r="K152" s="11" t="s">
        <v>0</v>
      </c>
      <c r="L152" s="252">
        <v>60</v>
      </c>
      <c r="M152" s="21">
        <v>2.5</v>
      </c>
      <c r="N152" s="21">
        <v>1.5</v>
      </c>
      <c r="P152" s="153" t="s">
        <v>4167</v>
      </c>
      <c r="Q152" s="11"/>
      <c r="R152" s="150"/>
      <c r="T152" s="21">
        <f>IF(P152='Menu tendina'!A$5,0,IF(P152='Menu tendina'!A$4,'6. Alto Adige'!N152/2,IF(P152='Menu tendina'!A$3,'6. Alto Adige'!N152,IF(P152='Menu tendina'!A$2,'6. Alto Adige'!M152,0))))</f>
        <v>2.5</v>
      </c>
    </row>
    <row r="153" spans="1:20" x14ac:dyDescent="0.25">
      <c r="A153" s="9" t="s">
        <v>7619</v>
      </c>
      <c r="B153" s="9" t="s">
        <v>7606</v>
      </c>
      <c r="C153" s="11" t="s">
        <v>3907</v>
      </c>
      <c r="D153" s="11" t="s">
        <v>6406</v>
      </c>
      <c r="E153" s="11">
        <v>80</v>
      </c>
      <c r="F153" s="260">
        <v>5</v>
      </c>
      <c r="G153" s="14" t="s">
        <v>3031</v>
      </c>
      <c r="H153" s="9" t="s">
        <v>3908</v>
      </c>
      <c r="I153" s="9" t="s">
        <v>0</v>
      </c>
      <c r="J153" s="9"/>
      <c r="K153" s="11" t="s">
        <v>0</v>
      </c>
      <c r="L153" s="252">
        <v>40</v>
      </c>
      <c r="M153" s="21">
        <v>2.5</v>
      </c>
      <c r="N153" s="21">
        <v>1.5</v>
      </c>
      <c r="P153" s="153" t="s">
        <v>4167</v>
      </c>
      <c r="Q153" s="11"/>
      <c r="R153" s="150"/>
      <c r="T153" s="21">
        <f>IF(P153='Menu tendina'!A$5,0,IF(P153='Menu tendina'!A$4,'6. Alto Adige'!N153/2,IF(P153='Menu tendina'!A$3,'6. Alto Adige'!N153,IF(P153='Menu tendina'!A$2,'6. Alto Adige'!M153,0))))</f>
        <v>2.5</v>
      </c>
    </row>
    <row r="154" spans="1:20" x14ac:dyDescent="0.25">
      <c r="A154" s="9" t="s">
        <v>7619</v>
      </c>
      <c r="B154" s="9" t="s">
        <v>7606</v>
      </c>
      <c r="C154" s="11" t="s">
        <v>3909</v>
      </c>
      <c r="D154" s="11" t="s">
        <v>6407</v>
      </c>
      <c r="E154" s="11">
        <v>79</v>
      </c>
      <c r="F154" s="260">
        <v>5</v>
      </c>
      <c r="G154" s="14" t="s">
        <v>2952</v>
      </c>
      <c r="H154" s="9" t="s">
        <v>3910</v>
      </c>
      <c r="I154" s="9" t="s">
        <v>0</v>
      </c>
      <c r="J154" s="9"/>
      <c r="K154" s="11" t="s">
        <v>0</v>
      </c>
      <c r="L154" s="252">
        <v>102</v>
      </c>
      <c r="M154" s="21">
        <v>2.5</v>
      </c>
      <c r="N154" s="21">
        <v>1.5</v>
      </c>
      <c r="P154" s="153" t="s">
        <v>4167</v>
      </c>
      <c r="Q154" s="11"/>
      <c r="R154" s="150"/>
      <c r="T154" s="21">
        <f>IF(P154='Menu tendina'!A$5,0,IF(P154='Menu tendina'!A$4,'6. Alto Adige'!N154/2,IF(P154='Menu tendina'!A$3,'6. Alto Adige'!N154,IF(P154='Menu tendina'!A$2,'6. Alto Adige'!M154,0))))</f>
        <v>2.5</v>
      </c>
    </row>
    <row r="155" spans="1:20" x14ac:dyDescent="0.25">
      <c r="A155" s="9" t="s">
        <v>7619</v>
      </c>
      <c r="B155" s="9" t="s">
        <v>7606</v>
      </c>
      <c r="C155" s="11" t="s">
        <v>3911</v>
      </c>
      <c r="D155" s="11" t="s">
        <v>6408</v>
      </c>
      <c r="E155" s="11">
        <v>82</v>
      </c>
      <c r="F155" s="260">
        <v>5</v>
      </c>
      <c r="G155" s="14" t="s">
        <v>3058</v>
      </c>
      <c r="H155" s="9" t="s">
        <v>3912</v>
      </c>
      <c r="I155" s="9" t="s">
        <v>0</v>
      </c>
      <c r="J155" s="9"/>
      <c r="K155" s="11" t="s">
        <v>0</v>
      </c>
      <c r="L155" s="252">
        <v>40</v>
      </c>
      <c r="M155" s="21">
        <v>3</v>
      </c>
      <c r="N155" s="21">
        <v>1.5</v>
      </c>
      <c r="P155" s="153" t="s">
        <v>4167</v>
      </c>
      <c r="Q155" s="11"/>
      <c r="R155" s="150"/>
      <c r="T155" s="21">
        <f>IF(P155='Menu tendina'!A$5,0,IF(P155='Menu tendina'!A$4,'6. Alto Adige'!N155/2,IF(P155='Menu tendina'!A$3,'6. Alto Adige'!N155,IF(P155='Menu tendina'!A$2,'6. Alto Adige'!M155,0))))</f>
        <v>3</v>
      </c>
    </row>
    <row r="156" spans="1:20" x14ac:dyDescent="0.25">
      <c r="A156" s="9" t="s">
        <v>7619</v>
      </c>
      <c r="B156" s="9" t="s">
        <v>7606</v>
      </c>
      <c r="C156" s="11" t="s">
        <v>3913</v>
      </c>
      <c r="D156" s="11" t="s">
        <v>6409</v>
      </c>
      <c r="E156" s="11">
        <v>81</v>
      </c>
      <c r="F156" s="260">
        <v>5</v>
      </c>
      <c r="G156" s="14" t="s">
        <v>3058</v>
      </c>
      <c r="H156" s="9" t="s">
        <v>3914</v>
      </c>
      <c r="I156" s="9" t="s">
        <v>0</v>
      </c>
      <c r="J156" s="9"/>
      <c r="K156" s="11" t="s">
        <v>0</v>
      </c>
      <c r="L156" s="252">
        <v>52</v>
      </c>
      <c r="M156" s="21">
        <v>3</v>
      </c>
      <c r="N156" s="21">
        <v>1.5</v>
      </c>
      <c r="P156" s="153" t="s">
        <v>4167</v>
      </c>
      <c r="Q156" s="11"/>
      <c r="R156" s="150"/>
      <c r="T156" s="21">
        <f>IF(P156='Menu tendina'!A$5,0,IF(P156='Menu tendina'!A$4,'6. Alto Adige'!N156/2,IF(P156='Menu tendina'!A$3,'6. Alto Adige'!N156,IF(P156='Menu tendina'!A$2,'6. Alto Adige'!M156,0))))</f>
        <v>3</v>
      </c>
    </row>
    <row r="157" spans="1:20" x14ac:dyDescent="0.25">
      <c r="A157" s="9" t="s">
        <v>7619</v>
      </c>
      <c r="B157" s="9" t="s">
        <v>7606</v>
      </c>
      <c r="C157" s="11" t="s">
        <v>3915</v>
      </c>
      <c r="D157" s="11" t="s">
        <v>6410</v>
      </c>
      <c r="E157" s="11">
        <v>83</v>
      </c>
      <c r="F157" s="260">
        <v>5</v>
      </c>
      <c r="G157" s="14" t="s">
        <v>3358</v>
      </c>
      <c r="H157" s="9" t="s">
        <v>3916</v>
      </c>
      <c r="I157" s="9" t="s">
        <v>0</v>
      </c>
      <c r="J157" s="9"/>
      <c r="K157" s="11" t="s">
        <v>0</v>
      </c>
      <c r="L157" s="252">
        <v>60</v>
      </c>
      <c r="M157" s="21">
        <v>3.5</v>
      </c>
      <c r="N157" s="21">
        <v>2</v>
      </c>
      <c r="P157" s="153" t="s">
        <v>4167</v>
      </c>
      <c r="Q157" s="11"/>
      <c r="R157" s="150"/>
      <c r="T157" s="21">
        <f>IF(P157='Menu tendina'!A$5,0,IF(P157='Menu tendina'!A$4,'6. Alto Adige'!N157/2,IF(P157='Menu tendina'!A$3,'6. Alto Adige'!N157,IF(P157='Menu tendina'!A$2,'6. Alto Adige'!M157,0))))</f>
        <v>3.5</v>
      </c>
    </row>
    <row r="158" spans="1:20" x14ac:dyDescent="0.25">
      <c r="A158" s="9" t="s">
        <v>7619</v>
      </c>
      <c r="B158" s="9" t="s">
        <v>7606</v>
      </c>
      <c r="C158" s="11" t="s">
        <v>3918</v>
      </c>
      <c r="D158" s="11" t="s">
        <v>6411</v>
      </c>
      <c r="E158" s="11">
        <v>84</v>
      </c>
      <c r="F158" s="260">
        <v>5</v>
      </c>
      <c r="G158" s="14" t="s">
        <v>3503</v>
      </c>
      <c r="H158" s="9" t="s">
        <v>3919</v>
      </c>
      <c r="I158" s="9" t="s">
        <v>0</v>
      </c>
      <c r="J158" s="9"/>
      <c r="K158" s="11" t="s">
        <v>0</v>
      </c>
      <c r="L158" s="252">
        <v>40</v>
      </c>
      <c r="M158" s="21">
        <v>6</v>
      </c>
      <c r="N158" s="21">
        <v>2.5</v>
      </c>
      <c r="P158" s="153" t="s">
        <v>4167</v>
      </c>
      <c r="Q158" s="11"/>
      <c r="R158" s="150"/>
      <c r="T158" s="21">
        <f>IF(P158='Menu tendina'!A$5,0,IF(P158='Menu tendina'!A$4,'6. Alto Adige'!N158/2,IF(P158='Menu tendina'!A$3,'6. Alto Adige'!N158,IF(P158='Menu tendina'!A$2,'6. Alto Adige'!M158,0))))</f>
        <v>6</v>
      </c>
    </row>
    <row r="159" spans="1:20" x14ac:dyDescent="0.25">
      <c r="A159" s="9" t="s">
        <v>6347</v>
      </c>
      <c r="B159" s="9" t="s">
        <v>7606</v>
      </c>
      <c r="C159" s="11" t="s">
        <v>3920</v>
      </c>
      <c r="D159" s="11">
        <v>3182</v>
      </c>
      <c r="E159" s="11" t="s">
        <v>6412</v>
      </c>
      <c r="F159" s="267" t="s">
        <v>3921</v>
      </c>
      <c r="G159" s="14" t="s">
        <v>0</v>
      </c>
      <c r="H159" s="9" t="s">
        <v>3922</v>
      </c>
      <c r="I159" s="9" t="s">
        <v>173</v>
      </c>
      <c r="J159" s="9"/>
      <c r="K159" s="11" t="s">
        <v>0</v>
      </c>
      <c r="L159" s="252">
        <v>1</v>
      </c>
      <c r="M159" s="21">
        <v>35</v>
      </c>
      <c r="N159" s="21">
        <v>20</v>
      </c>
      <c r="P159" s="153" t="s">
        <v>4167</v>
      </c>
      <c r="Q159" s="11" t="s">
        <v>8531</v>
      </c>
      <c r="R159" s="150" t="s">
        <v>8600</v>
      </c>
      <c r="T159" s="21">
        <f>IF(P159='Menu tendina'!A$5,0,IF(P159='Menu tendina'!A$4,'6. Alto Adige'!N159/2,IF(P159='Menu tendina'!A$3,'6. Alto Adige'!N159,IF(P159='Menu tendina'!A$2,'6. Alto Adige'!M159,0))))</f>
        <v>35</v>
      </c>
    </row>
    <row r="160" spans="1:20" x14ac:dyDescent="0.25">
      <c r="A160" s="9" t="s">
        <v>6347</v>
      </c>
      <c r="B160" s="9" t="s">
        <v>7606</v>
      </c>
      <c r="C160" s="11" t="s">
        <v>3924</v>
      </c>
      <c r="D160" s="11">
        <v>3280</v>
      </c>
      <c r="E160" s="11" t="s">
        <v>6413</v>
      </c>
      <c r="F160" s="260">
        <v>2000</v>
      </c>
      <c r="G160" s="14" t="s">
        <v>838</v>
      </c>
      <c r="H160" s="9" t="s">
        <v>3925</v>
      </c>
      <c r="I160" s="9" t="s">
        <v>158</v>
      </c>
      <c r="J160" s="9"/>
      <c r="K160" s="11" t="s">
        <v>0</v>
      </c>
      <c r="L160" s="252">
        <v>15</v>
      </c>
      <c r="M160" s="21">
        <v>2.5</v>
      </c>
      <c r="N160" s="21">
        <v>1.5</v>
      </c>
      <c r="P160" s="153" t="s">
        <v>4167</v>
      </c>
      <c r="Q160" s="11" t="s">
        <v>8531</v>
      </c>
      <c r="R160" s="150"/>
      <c r="T160" s="21">
        <f>IF(P160='Menu tendina'!A$5,0,IF(P160='Menu tendina'!A$4,'6. Alto Adige'!N160/2,IF(P160='Menu tendina'!A$3,'6. Alto Adige'!N160,IF(P160='Menu tendina'!A$2,'6. Alto Adige'!M160,0))))</f>
        <v>2.5</v>
      </c>
    </row>
    <row r="161" spans="1:20" x14ac:dyDescent="0.25">
      <c r="A161" s="9" t="s">
        <v>6347</v>
      </c>
      <c r="B161" s="9" t="s">
        <v>7606</v>
      </c>
      <c r="C161" s="11" t="s">
        <v>3927</v>
      </c>
      <c r="D161" s="11">
        <v>3281</v>
      </c>
      <c r="E161" s="11" t="s">
        <v>6414</v>
      </c>
      <c r="F161" s="260">
        <v>2000</v>
      </c>
      <c r="G161" s="14" t="s">
        <v>838</v>
      </c>
      <c r="H161" s="9" t="s">
        <v>3925</v>
      </c>
      <c r="I161" s="9" t="s">
        <v>158</v>
      </c>
      <c r="J161" s="9"/>
      <c r="K161" s="11" t="s">
        <v>0</v>
      </c>
      <c r="L161" s="252">
        <v>15</v>
      </c>
      <c r="M161" s="21">
        <v>2.5</v>
      </c>
      <c r="N161" s="21">
        <v>1.5</v>
      </c>
      <c r="P161" s="153" t="s">
        <v>4167</v>
      </c>
      <c r="Q161" s="11" t="s">
        <v>8531</v>
      </c>
      <c r="R161" s="150"/>
      <c r="T161" s="21">
        <f>IF(P161='Menu tendina'!A$5,0,IF(P161='Menu tendina'!A$4,'6. Alto Adige'!N161/2,IF(P161='Menu tendina'!A$3,'6. Alto Adige'!N161,IF(P161='Menu tendina'!A$2,'6. Alto Adige'!M161,0))))</f>
        <v>2.5</v>
      </c>
    </row>
    <row r="162" spans="1:20" x14ac:dyDescent="0.25">
      <c r="A162" s="9" t="s">
        <v>6347</v>
      </c>
      <c r="B162" s="9" t="s">
        <v>7606</v>
      </c>
      <c r="C162" s="11" t="s">
        <v>3929</v>
      </c>
      <c r="D162" s="11">
        <v>3354</v>
      </c>
      <c r="E162" s="11" t="s">
        <v>6415</v>
      </c>
      <c r="F162" s="260">
        <v>2000</v>
      </c>
      <c r="G162" s="14" t="s">
        <v>974</v>
      </c>
      <c r="H162" s="9" t="s">
        <v>3758</v>
      </c>
      <c r="I162" s="9" t="s">
        <v>158</v>
      </c>
      <c r="J162" s="9"/>
      <c r="K162" s="11" t="s">
        <v>0</v>
      </c>
      <c r="L162" s="252">
        <v>16</v>
      </c>
      <c r="M162" s="21">
        <v>2</v>
      </c>
      <c r="N162" s="21">
        <v>1</v>
      </c>
      <c r="P162" s="153" t="s">
        <v>4167</v>
      </c>
      <c r="Q162" s="11" t="s">
        <v>4171</v>
      </c>
      <c r="R162" s="150"/>
      <c r="T162" s="21">
        <f>IF(P162='Menu tendina'!A$5,0,IF(P162='Menu tendina'!A$4,'6. Alto Adige'!N162/2,IF(P162='Menu tendina'!A$3,'6. Alto Adige'!N162,IF(P162='Menu tendina'!A$2,'6. Alto Adige'!M162,0))))</f>
        <v>2</v>
      </c>
    </row>
    <row r="163" spans="1:20" x14ac:dyDescent="0.25">
      <c r="A163" s="9" t="s">
        <v>6347</v>
      </c>
      <c r="B163" s="9" t="s">
        <v>7606</v>
      </c>
      <c r="C163" s="11" t="s">
        <v>3930</v>
      </c>
      <c r="D163" s="11">
        <v>3355</v>
      </c>
      <c r="E163" s="11" t="s">
        <v>6416</v>
      </c>
      <c r="F163" s="260">
        <v>2000</v>
      </c>
      <c r="G163" s="14" t="s">
        <v>974</v>
      </c>
      <c r="H163" s="9" t="s">
        <v>3931</v>
      </c>
      <c r="I163" s="9" t="s">
        <v>158</v>
      </c>
      <c r="J163" s="9"/>
      <c r="K163" s="11" t="s">
        <v>0</v>
      </c>
      <c r="L163" s="252">
        <v>12</v>
      </c>
      <c r="M163" s="21">
        <v>2</v>
      </c>
      <c r="N163" s="21">
        <v>1</v>
      </c>
      <c r="P163" s="153" t="s">
        <v>4167</v>
      </c>
      <c r="Q163" s="11" t="s">
        <v>4171</v>
      </c>
      <c r="R163" s="150"/>
      <c r="T163" s="21">
        <f>IF(P163='Menu tendina'!A$5,0,IF(P163='Menu tendina'!A$4,'6. Alto Adige'!N163/2,IF(P163='Menu tendina'!A$3,'6. Alto Adige'!N163,IF(P163='Menu tendina'!A$2,'6. Alto Adige'!M163,0))))</f>
        <v>2</v>
      </c>
    </row>
  </sheetData>
  <sheetProtection autoFilter="0"/>
  <protectedRanges>
    <protectedRange sqref="P1:R1048576" name="Collezione"/>
  </protectedRanges>
  <autoFilter ref="A1:S163" xr:uid="{505C4E07-6679-4ADF-AF6D-EE6883860D62}"/>
  <conditionalFormatting sqref="P1">
    <cfRule type="cellIs" dxfId="109" priority="9" operator="equal">
      <formula>"Usata"</formula>
    </cfRule>
    <cfRule type="cellIs" dxfId="108" priority="10" operator="equal">
      <formula>"2a Scelta"</formula>
    </cfRule>
    <cfRule type="cellIs" dxfId="107" priority="11" operator="equal">
      <formula>"Manca"</formula>
    </cfRule>
    <cfRule type="cellIs" dxfId="106" priority="12" operator="equal">
      <formula>"Nuova"</formula>
    </cfRule>
  </conditionalFormatting>
  <dataValidations count="1">
    <dataValidation type="list" allowBlank="1" showInputMessage="1" showErrorMessage="1" sqref="P1" xr:uid="{FAA1E6D1-9983-46A8-A87A-DD3F230F7064}">
      <formula1>"Nuova,Usata,2a Scelta,Manca"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" operator="equal" id="{60EC62FD-3E43-4622-AA9A-7798A736B67B}">
            <xm:f>'Menu tendina'!$A$5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6" operator="equal" id="{41D0122F-A196-41A4-AD09-46F5CB3A5B58}">
            <xm:f>'Menu tendina'!$A$4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7" operator="equal" id="{503461D7-A318-40F1-9E65-F7457F0F9D88}">
            <xm:f>'Menu tendina'!$A$3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" operator="equal" id="{E917A84E-03E7-484B-88AE-EE438D468DD3}">
            <xm:f>'Menu tendina'!$A$2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P2:P163</xm:sqref>
        </x14:conditionalFormatting>
        <x14:conditionalFormatting xmlns:xm="http://schemas.microsoft.com/office/excel/2006/main">
          <x14:cfRule type="cellIs" priority="1" operator="equal" id="{86CCD27C-CDA8-4C41-B5D9-0B8EF5D744C6}">
            <xm:f>'Menu tendina'!$B$5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2" operator="equal" id="{697BF6B7-01D4-49DB-964A-5364E4A010F1}">
            <xm:f>'Menu tendina'!$B$4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" operator="equal" id="{84870EA4-314B-463A-BF25-D522EAC98730}">
            <xm:f>'Menu tendina'!$B$3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4" operator="equal" id="{896F45E8-DB7B-4543-9B31-2A6038195BC8}">
            <xm:f>'Menu tendina'!$B$2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Q2:R163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C6B6F3-5E53-4EC4-AF7A-31677EA43C7D}">
          <x14:formula1>
            <xm:f>'Menu tendina'!$B$2:$B$6</xm:f>
          </x14:formula1>
          <xm:sqref>Q2:Q163</xm:sqref>
        </x14:dataValidation>
        <x14:dataValidation type="list" allowBlank="1" showInputMessage="1" showErrorMessage="1" xr:uid="{213B3CC9-A9DE-4298-A016-6B21A600F0A3}">
          <x14:formula1>
            <xm:f>'Menu tendina'!$A$2:$A$5</xm:f>
          </x14:formula1>
          <xm:sqref>P2:P163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A80F6-9F15-456F-AF26-93AD5A57B580}">
  <sheetPr>
    <tabColor rgb="FFCC00CC"/>
  </sheetPr>
  <dimension ref="A1:T43"/>
  <sheetViews>
    <sheetView zoomScale="68" zoomScaleNormal="90" workbookViewId="0">
      <pane xSplit="3" ySplit="1" topLeftCell="G7" activePane="bottomRight" state="frozen"/>
      <selection activeCell="F4" sqref="F4"/>
      <selection pane="topRight" activeCell="F4" sqref="F4"/>
      <selection pane="bottomLeft" activeCell="F4" sqref="F4"/>
      <selection pane="bottomRight" activeCell="Q2" sqref="Q2:Q43"/>
    </sheetView>
  </sheetViews>
  <sheetFormatPr defaultColWidth="8.83203125" defaultRowHeight="12.5" x14ac:dyDescent="0.25"/>
  <cols>
    <col min="1" max="1" width="21.08203125" style="2" customWidth="1"/>
    <col min="2" max="2" width="15.5" style="2" bestFit="1" customWidth="1"/>
    <col min="3" max="3" width="9.5" style="12" customWidth="1"/>
    <col min="4" max="4" width="8.4140625" style="2" customWidth="1"/>
    <col min="5" max="5" width="12.5" style="2" customWidth="1"/>
    <col min="6" max="6" width="10.33203125" style="2" customWidth="1"/>
    <col min="7" max="7" width="11" style="12" bestFit="1" customWidth="1"/>
    <col min="8" max="8" width="11" style="12" customWidth="1"/>
    <col min="9" max="9" width="54.08203125" style="2" customWidth="1"/>
    <col min="10" max="10" width="5.5" style="2" customWidth="1"/>
    <col min="11" max="11" width="39" style="2" customWidth="1"/>
    <col min="12" max="12" width="8.83203125" style="12" customWidth="1"/>
    <col min="13" max="13" width="8.83203125" style="12"/>
    <col min="14" max="14" width="13.08203125" style="23" customWidth="1"/>
    <col min="15" max="15" width="13.08203125" style="2" customWidth="1"/>
    <col min="16" max="16" width="1.9140625" style="2" customWidth="1"/>
    <col min="17" max="17" width="12.5" style="12" customWidth="1"/>
    <col min="18" max="18" width="15.4140625" style="12" bestFit="1" customWidth="1"/>
    <col min="19" max="19" width="1.4140625" style="2" customWidth="1"/>
    <col min="20" max="20" width="13.08203125" style="23" customWidth="1"/>
    <col min="21" max="16384" width="8.83203125" style="2"/>
  </cols>
  <sheetData>
    <row r="1" spans="1:20" ht="25" x14ac:dyDescent="0.25">
      <c r="A1" s="3" t="s">
        <v>4037</v>
      </c>
      <c r="B1" s="4" t="s">
        <v>4049</v>
      </c>
      <c r="C1" s="4" t="s">
        <v>4038</v>
      </c>
      <c r="D1" s="5" t="s">
        <v>4039</v>
      </c>
      <c r="E1" s="5" t="s">
        <v>4050</v>
      </c>
      <c r="F1" s="5" t="s">
        <v>4051</v>
      </c>
      <c r="G1" s="6" t="s">
        <v>4040</v>
      </c>
      <c r="H1" s="6"/>
      <c r="I1" s="5" t="s">
        <v>4041</v>
      </c>
      <c r="J1" s="5" t="s">
        <v>4043</v>
      </c>
      <c r="K1" s="8" t="s">
        <v>4045</v>
      </c>
      <c r="L1" s="5" t="s">
        <v>4042</v>
      </c>
      <c r="M1" s="5" t="s">
        <v>4044</v>
      </c>
      <c r="N1" s="7" t="s">
        <v>4052</v>
      </c>
      <c r="O1" s="7" t="s">
        <v>4053</v>
      </c>
      <c r="P1" s="1"/>
      <c r="Q1" s="10" t="s">
        <v>4046</v>
      </c>
      <c r="R1" s="8" t="s">
        <v>4054</v>
      </c>
      <c r="S1" s="1"/>
      <c r="T1" s="7" t="s">
        <v>4174</v>
      </c>
    </row>
    <row r="2" spans="1:20" x14ac:dyDescent="0.25">
      <c r="A2" s="9" t="s">
        <v>6417</v>
      </c>
      <c r="B2" s="9" t="s">
        <v>6417</v>
      </c>
      <c r="C2" s="9" t="s">
        <v>3933</v>
      </c>
      <c r="D2" s="11"/>
      <c r="E2" s="11"/>
      <c r="F2" s="13" t="s">
        <v>878</v>
      </c>
      <c r="G2" s="11" t="s">
        <v>0</v>
      </c>
      <c r="H2" s="161" t="s">
        <v>0</v>
      </c>
      <c r="I2" s="9" t="s">
        <v>3934</v>
      </c>
      <c r="J2" s="9"/>
      <c r="K2" s="28"/>
      <c r="L2" s="11" t="s">
        <v>0</v>
      </c>
      <c r="M2" s="19"/>
      <c r="N2" s="21" t="s">
        <v>0</v>
      </c>
      <c r="O2" s="21">
        <v>150</v>
      </c>
      <c r="Q2" s="11" t="s">
        <v>4170</v>
      </c>
      <c r="R2" s="11" t="s">
        <v>4067</v>
      </c>
      <c r="T2" s="21">
        <f>IF(Q2='Menu tendina'!A$5,0,IF(Q2='Menu tendina'!A$4,'7. Basi Militari'!O2/2,IF(Q2='Menu tendina'!A$3,'7. Basi Militari'!O2,IF(Q2='Menu tendina'!A$2,'7. Basi Militari'!N2,0))))</f>
        <v>0</v>
      </c>
    </row>
    <row r="3" spans="1:20" x14ac:dyDescent="0.25">
      <c r="A3" s="9" t="s">
        <v>6417</v>
      </c>
      <c r="B3" s="9" t="s">
        <v>6417</v>
      </c>
      <c r="C3" s="9" t="s">
        <v>3935</v>
      </c>
      <c r="D3" s="11"/>
      <c r="E3" s="11"/>
      <c r="F3" s="13" t="s">
        <v>117</v>
      </c>
      <c r="G3" s="11" t="s">
        <v>2115</v>
      </c>
      <c r="H3" s="161">
        <f t="shared" ref="H3:H43" si="0">DATE(2000+RIGHT(G3,2),MID(G3,4,2),LEFT(G3,2))</f>
        <v>37437</v>
      </c>
      <c r="I3" s="9" t="s">
        <v>3936</v>
      </c>
      <c r="J3" s="9"/>
      <c r="K3" s="28"/>
      <c r="L3" s="11" t="s">
        <v>0</v>
      </c>
      <c r="M3" s="19"/>
      <c r="N3" s="21">
        <v>50</v>
      </c>
      <c r="O3" s="21">
        <v>30</v>
      </c>
      <c r="Q3" s="11" t="s">
        <v>4168</v>
      </c>
      <c r="R3" s="11" t="s">
        <v>4067</v>
      </c>
      <c r="T3" s="21">
        <f>IF(Q3='Menu tendina'!A$5,0,IF(Q3='Menu tendina'!A$4,'7. Basi Militari'!O3/2,IF(Q3='Menu tendina'!A$3,'7. Basi Militari'!O3,IF(Q3='Menu tendina'!A$2,'7. Basi Militari'!N3,0))))</f>
        <v>30</v>
      </c>
    </row>
    <row r="4" spans="1:20" x14ac:dyDescent="0.25">
      <c r="A4" s="9" t="s">
        <v>6417</v>
      </c>
      <c r="B4" s="9" t="s">
        <v>6417</v>
      </c>
      <c r="C4" s="9" t="s">
        <v>3937</v>
      </c>
      <c r="D4" s="11"/>
      <c r="E4" s="11"/>
      <c r="F4" s="13" t="s">
        <v>878</v>
      </c>
      <c r="G4" s="11" t="s">
        <v>2495</v>
      </c>
      <c r="H4" s="161">
        <f t="shared" si="0"/>
        <v>38168</v>
      </c>
      <c r="I4" s="9" t="s">
        <v>3938</v>
      </c>
      <c r="J4" s="9"/>
      <c r="K4" s="28"/>
      <c r="L4" s="11" t="s">
        <v>0</v>
      </c>
      <c r="M4" s="19"/>
      <c r="N4" s="21" t="s">
        <v>0</v>
      </c>
      <c r="O4" s="21">
        <v>2</v>
      </c>
      <c r="Q4" s="11" t="s">
        <v>4168</v>
      </c>
      <c r="R4" s="11" t="s">
        <v>4067</v>
      </c>
      <c r="T4" s="21">
        <f>IF(Q4='Menu tendina'!A$5,0,IF(Q4='Menu tendina'!A$4,'7. Basi Militari'!O4/2,IF(Q4='Menu tendina'!A$3,'7. Basi Militari'!O4,IF(Q4='Menu tendina'!A$2,'7. Basi Militari'!N4,0))))</f>
        <v>2</v>
      </c>
    </row>
    <row r="5" spans="1:20" x14ac:dyDescent="0.25">
      <c r="A5" s="9" t="s">
        <v>6417</v>
      </c>
      <c r="B5" s="9" t="s">
        <v>6417</v>
      </c>
      <c r="C5" s="9" t="s">
        <v>3939</v>
      </c>
      <c r="D5" s="11"/>
      <c r="E5" s="11"/>
      <c r="F5" s="13" t="s">
        <v>878</v>
      </c>
      <c r="G5" s="11" t="s">
        <v>2495</v>
      </c>
      <c r="H5" s="161">
        <f t="shared" si="0"/>
        <v>38168</v>
      </c>
      <c r="I5" s="9" t="s">
        <v>3940</v>
      </c>
      <c r="J5" s="9"/>
      <c r="K5" s="28"/>
      <c r="L5" s="11" t="s">
        <v>0</v>
      </c>
      <c r="M5" s="19"/>
      <c r="N5" s="21" t="s">
        <v>0</v>
      </c>
      <c r="O5" s="21">
        <v>2</v>
      </c>
      <c r="Q5" s="11" t="s">
        <v>4168</v>
      </c>
      <c r="R5" s="11" t="s">
        <v>4067</v>
      </c>
      <c r="T5" s="21">
        <f>IF(Q5='Menu tendina'!A$5,0,IF(Q5='Menu tendina'!A$4,'7. Basi Militari'!O5/2,IF(Q5='Menu tendina'!A$3,'7. Basi Militari'!O5,IF(Q5='Menu tendina'!A$2,'7. Basi Militari'!N5,0))))</f>
        <v>2</v>
      </c>
    </row>
    <row r="6" spans="1:20" x14ac:dyDescent="0.25">
      <c r="A6" s="9" t="s">
        <v>6417</v>
      </c>
      <c r="B6" s="9" t="s">
        <v>6417</v>
      </c>
      <c r="C6" s="9" t="s">
        <v>3941</v>
      </c>
      <c r="D6" s="11"/>
      <c r="E6" s="11"/>
      <c r="F6" s="13" t="s">
        <v>371</v>
      </c>
      <c r="G6" s="11" t="s">
        <v>2557</v>
      </c>
      <c r="H6" s="161">
        <f t="shared" si="0"/>
        <v>38352</v>
      </c>
      <c r="I6" s="9" t="s">
        <v>3942</v>
      </c>
      <c r="J6" s="9"/>
      <c r="K6" s="28"/>
      <c r="L6" s="11" t="s">
        <v>0</v>
      </c>
      <c r="M6" s="19"/>
      <c r="N6" s="21" t="s">
        <v>0</v>
      </c>
      <c r="O6" s="21">
        <v>6</v>
      </c>
      <c r="Q6" s="11" t="s">
        <v>4168</v>
      </c>
      <c r="R6" s="11" t="s">
        <v>4067</v>
      </c>
      <c r="T6" s="21">
        <f>IF(Q6='Menu tendina'!A$5,0,IF(Q6='Menu tendina'!A$4,'7. Basi Militari'!O6/2,IF(Q6='Menu tendina'!A$3,'7. Basi Militari'!O6,IF(Q6='Menu tendina'!A$2,'7. Basi Militari'!N6,0))))</f>
        <v>6</v>
      </c>
    </row>
    <row r="7" spans="1:20" x14ac:dyDescent="0.25">
      <c r="A7" s="9" t="s">
        <v>6417</v>
      </c>
      <c r="B7" s="9" t="s">
        <v>6417</v>
      </c>
      <c r="C7" s="9" t="s">
        <v>3943</v>
      </c>
      <c r="D7" s="11"/>
      <c r="E7" s="11"/>
      <c r="F7" s="13" t="s">
        <v>878</v>
      </c>
      <c r="G7" s="11" t="s">
        <v>2557</v>
      </c>
      <c r="H7" s="161">
        <f t="shared" si="0"/>
        <v>38352</v>
      </c>
      <c r="I7" s="9" t="s">
        <v>3944</v>
      </c>
      <c r="J7" s="9"/>
      <c r="K7" s="28"/>
      <c r="L7" s="11" t="s">
        <v>0</v>
      </c>
      <c r="M7" s="19"/>
      <c r="N7" s="21" t="s">
        <v>0</v>
      </c>
      <c r="O7" s="21">
        <v>2</v>
      </c>
      <c r="Q7" s="11" t="s">
        <v>4168</v>
      </c>
      <c r="R7" s="11" t="s">
        <v>4067</v>
      </c>
      <c r="T7" s="21">
        <f>IF(Q7='Menu tendina'!A$5,0,IF(Q7='Menu tendina'!A$4,'7. Basi Militari'!O7/2,IF(Q7='Menu tendina'!A$3,'7. Basi Militari'!O7,IF(Q7='Menu tendina'!A$2,'7. Basi Militari'!N7,0))))</f>
        <v>2</v>
      </c>
    </row>
    <row r="8" spans="1:20" x14ac:dyDescent="0.25">
      <c r="A8" s="15" t="s">
        <v>6417</v>
      </c>
      <c r="B8" s="15" t="s">
        <v>6417</v>
      </c>
      <c r="C8" s="15" t="s">
        <v>3945</v>
      </c>
      <c r="D8" s="16"/>
      <c r="E8" s="16"/>
      <c r="F8" s="17" t="s">
        <v>878</v>
      </c>
      <c r="G8" s="16" t="s">
        <v>2557</v>
      </c>
      <c r="H8" s="161">
        <f t="shared" si="0"/>
        <v>38352</v>
      </c>
      <c r="I8" s="15" t="s">
        <v>3946</v>
      </c>
      <c r="J8" s="15"/>
      <c r="K8" s="29"/>
      <c r="L8" s="16" t="s">
        <v>4194</v>
      </c>
      <c r="M8" s="20"/>
      <c r="N8" s="22" t="s">
        <v>0</v>
      </c>
      <c r="O8" s="22">
        <v>2</v>
      </c>
      <c r="Q8" s="11" t="s">
        <v>4168</v>
      </c>
      <c r="R8" s="11" t="s">
        <v>4067</v>
      </c>
      <c r="T8" s="21">
        <f>IF(Q8='Menu tendina'!A$5,0,IF(Q8='Menu tendina'!A$4,'7. Basi Militari'!O8/2,IF(Q8='Menu tendina'!A$3,'7. Basi Militari'!O8,IF(Q8='Menu tendina'!A$2,'7. Basi Militari'!N8,0))))</f>
        <v>2</v>
      </c>
    </row>
    <row r="9" spans="1:20" x14ac:dyDescent="0.25">
      <c r="A9" s="9" t="s">
        <v>6417</v>
      </c>
      <c r="B9" s="9" t="s">
        <v>6417</v>
      </c>
      <c r="C9" s="9" t="s">
        <v>3947</v>
      </c>
      <c r="D9" s="11"/>
      <c r="E9" s="11"/>
      <c r="F9" s="13" t="s">
        <v>878</v>
      </c>
      <c r="G9" s="11" t="s">
        <v>2557</v>
      </c>
      <c r="H9" s="161">
        <f t="shared" si="0"/>
        <v>38352</v>
      </c>
      <c r="I9" s="9" t="s">
        <v>3948</v>
      </c>
      <c r="J9" s="9"/>
      <c r="K9" s="28"/>
      <c r="L9" s="11" t="s">
        <v>0</v>
      </c>
      <c r="M9" s="19"/>
      <c r="N9" s="21" t="s">
        <v>0</v>
      </c>
      <c r="O9" s="21">
        <v>2</v>
      </c>
      <c r="Q9" s="11" t="s">
        <v>4168</v>
      </c>
      <c r="R9" s="11" t="s">
        <v>4067</v>
      </c>
      <c r="T9" s="21">
        <f>IF(Q9='Menu tendina'!A$5,0,IF(Q9='Menu tendina'!A$4,'7. Basi Militari'!O9/2,IF(Q9='Menu tendina'!A$3,'7. Basi Militari'!O9,IF(Q9='Menu tendina'!A$2,'7. Basi Militari'!N9,0))))</f>
        <v>2</v>
      </c>
    </row>
    <row r="10" spans="1:20" x14ac:dyDescent="0.25">
      <c r="A10" s="9" t="s">
        <v>6417</v>
      </c>
      <c r="B10" s="9" t="s">
        <v>6417</v>
      </c>
      <c r="C10" s="9" t="s">
        <v>3949</v>
      </c>
      <c r="D10" s="11"/>
      <c r="E10" s="11"/>
      <c r="F10" s="13" t="s">
        <v>878</v>
      </c>
      <c r="G10" s="11" t="s">
        <v>2557</v>
      </c>
      <c r="H10" s="161">
        <f t="shared" si="0"/>
        <v>38352</v>
      </c>
      <c r="I10" s="9" t="s">
        <v>3950</v>
      </c>
      <c r="J10" s="9"/>
      <c r="K10" s="9"/>
      <c r="L10" s="11" t="s">
        <v>0</v>
      </c>
      <c r="M10" s="19"/>
      <c r="N10" s="21" t="s">
        <v>0</v>
      </c>
      <c r="O10" s="21">
        <v>2</v>
      </c>
      <c r="Q10" s="11" t="s">
        <v>4168</v>
      </c>
      <c r="R10" s="11" t="s">
        <v>4067</v>
      </c>
      <c r="T10" s="21">
        <f>IF(Q10='Menu tendina'!A$5,0,IF(Q10='Menu tendina'!A$4,'7. Basi Militari'!O10/2,IF(Q10='Menu tendina'!A$3,'7. Basi Militari'!O10,IF(Q10='Menu tendina'!A$2,'7. Basi Militari'!N10,0))))</f>
        <v>2</v>
      </c>
    </row>
    <row r="11" spans="1:20" x14ac:dyDescent="0.25">
      <c r="A11" s="15" t="s">
        <v>6417</v>
      </c>
      <c r="B11" s="15" t="s">
        <v>6417</v>
      </c>
      <c r="C11" s="15" t="s">
        <v>3951</v>
      </c>
      <c r="D11" s="16"/>
      <c r="E11" s="16"/>
      <c r="F11" s="17" t="s">
        <v>878</v>
      </c>
      <c r="G11" s="16" t="s">
        <v>2557</v>
      </c>
      <c r="H11" s="161">
        <f t="shared" si="0"/>
        <v>38352</v>
      </c>
      <c r="I11" s="15" t="s">
        <v>3952</v>
      </c>
      <c r="J11" s="15"/>
      <c r="K11" s="15"/>
      <c r="L11" s="16" t="s">
        <v>4194</v>
      </c>
      <c r="M11" s="20"/>
      <c r="N11" s="22" t="s">
        <v>0</v>
      </c>
      <c r="O11" s="22">
        <v>2</v>
      </c>
      <c r="Q11" s="11" t="s">
        <v>4168</v>
      </c>
      <c r="R11" s="11" t="s">
        <v>4067</v>
      </c>
      <c r="T11" s="21">
        <f>IF(Q11='Menu tendina'!A$5,0,IF(Q11='Menu tendina'!A$4,'7. Basi Militari'!O11/2,IF(Q11='Menu tendina'!A$3,'7. Basi Militari'!O11,IF(Q11='Menu tendina'!A$2,'7. Basi Militari'!N11,0))))</f>
        <v>2</v>
      </c>
    </row>
    <row r="12" spans="1:20" x14ac:dyDescent="0.25">
      <c r="A12" s="9" t="s">
        <v>6417</v>
      </c>
      <c r="B12" s="9" t="s">
        <v>6417</v>
      </c>
      <c r="C12" s="9" t="s">
        <v>3953</v>
      </c>
      <c r="D12" s="11"/>
      <c r="E12" s="11"/>
      <c r="F12" s="13" t="s">
        <v>878</v>
      </c>
      <c r="G12" s="11" t="s">
        <v>2557</v>
      </c>
      <c r="H12" s="161">
        <f t="shared" si="0"/>
        <v>38352</v>
      </c>
      <c r="I12" s="9" t="s">
        <v>3954</v>
      </c>
      <c r="J12" s="9"/>
      <c r="K12" s="28"/>
      <c r="L12" s="11" t="s">
        <v>0</v>
      </c>
      <c r="M12" s="19"/>
      <c r="N12" s="21">
        <v>20</v>
      </c>
      <c r="O12" s="21">
        <v>1.5</v>
      </c>
      <c r="Q12" s="11" t="s">
        <v>4168</v>
      </c>
      <c r="R12" s="11" t="s">
        <v>4067</v>
      </c>
      <c r="T12" s="21">
        <f>IF(Q12='Menu tendina'!A$5,0,IF(Q12='Menu tendina'!A$4,'7. Basi Militari'!O12/2,IF(Q12='Menu tendina'!A$3,'7. Basi Militari'!O12,IF(Q12='Menu tendina'!A$2,'7. Basi Militari'!N12,0))))</f>
        <v>1.5</v>
      </c>
    </row>
    <row r="13" spans="1:20" x14ac:dyDescent="0.25">
      <c r="A13" s="9" t="s">
        <v>6417</v>
      </c>
      <c r="B13" s="9" t="s">
        <v>6417</v>
      </c>
      <c r="C13" s="9" t="s">
        <v>3956</v>
      </c>
      <c r="D13" s="11"/>
      <c r="E13" s="11"/>
      <c r="F13" s="13" t="s">
        <v>878</v>
      </c>
      <c r="G13" s="11" t="s">
        <v>2557</v>
      </c>
      <c r="H13" s="161">
        <f t="shared" si="0"/>
        <v>38352</v>
      </c>
      <c r="I13" s="9" t="s">
        <v>3957</v>
      </c>
      <c r="J13" s="9"/>
      <c r="K13" s="28"/>
      <c r="L13" s="11" t="s">
        <v>0</v>
      </c>
      <c r="M13" s="19"/>
      <c r="N13" s="21">
        <v>20</v>
      </c>
      <c r="O13" s="21">
        <v>1.5</v>
      </c>
      <c r="Q13" s="11" t="s">
        <v>4168</v>
      </c>
      <c r="R13" s="11" t="s">
        <v>4067</v>
      </c>
      <c r="T13" s="21">
        <f>IF(Q13='Menu tendina'!A$5,0,IF(Q13='Menu tendina'!A$4,'7. Basi Militari'!O13/2,IF(Q13='Menu tendina'!A$3,'7. Basi Militari'!O13,IF(Q13='Menu tendina'!A$2,'7. Basi Militari'!N13,0))))</f>
        <v>1.5</v>
      </c>
    </row>
    <row r="14" spans="1:20" x14ac:dyDescent="0.25">
      <c r="A14" s="9" t="s">
        <v>6417</v>
      </c>
      <c r="B14" s="9" t="s">
        <v>6417</v>
      </c>
      <c r="C14" s="9" t="s">
        <v>3958</v>
      </c>
      <c r="D14" s="11"/>
      <c r="E14" s="11"/>
      <c r="F14" s="13" t="s">
        <v>878</v>
      </c>
      <c r="G14" s="11" t="s">
        <v>2557</v>
      </c>
      <c r="H14" s="161">
        <f t="shared" si="0"/>
        <v>38352</v>
      </c>
      <c r="I14" s="9" t="s">
        <v>3959</v>
      </c>
      <c r="J14" s="9"/>
      <c r="K14" s="28"/>
      <c r="L14" s="11" t="s">
        <v>0</v>
      </c>
      <c r="M14" s="19"/>
      <c r="N14" s="21">
        <v>20</v>
      </c>
      <c r="O14" s="21">
        <v>1.5</v>
      </c>
      <c r="Q14" s="11" t="s">
        <v>4168</v>
      </c>
      <c r="R14" s="11" t="s">
        <v>4067</v>
      </c>
      <c r="T14" s="21">
        <f>IF(Q14='Menu tendina'!A$5,0,IF(Q14='Menu tendina'!A$4,'7. Basi Militari'!O14/2,IF(Q14='Menu tendina'!A$3,'7. Basi Militari'!O14,IF(Q14='Menu tendina'!A$2,'7. Basi Militari'!N14,0))))</f>
        <v>1.5</v>
      </c>
    </row>
    <row r="15" spans="1:20" x14ac:dyDescent="0.25">
      <c r="A15" s="15" t="s">
        <v>6417</v>
      </c>
      <c r="B15" s="15" t="s">
        <v>6417</v>
      </c>
      <c r="C15" s="15" t="s">
        <v>3960</v>
      </c>
      <c r="D15" s="16"/>
      <c r="E15" s="16"/>
      <c r="F15" s="17" t="s">
        <v>878</v>
      </c>
      <c r="G15" s="16" t="s">
        <v>2557</v>
      </c>
      <c r="H15" s="161">
        <f t="shared" si="0"/>
        <v>38352</v>
      </c>
      <c r="I15" s="15" t="s">
        <v>3961</v>
      </c>
      <c r="J15" s="15"/>
      <c r="K15" s="15"/>
      <c r="L15" s="16" t="s">
        <v>4194</v>
      </c>
      <c r="M15" s="20"/>
      <c r="N15" s="22">
        <v>20</v>
      </c>
      <c r="O15" s="22">
        <v>1.5</v>
      </c>
      <c r="Q15" s="11" t="s">
        <v>4168</v>
      </c>
      <c r="R15" s="11" t="s">
        <v>4067</v>
      </c>
      <c r="T15" s="21">
        <f>IF(Q15='Menu tendina'!A$5,0,IF(Q15='Menu tendina'!A$4,'7. Basi Militari'!O15/2,IF(Q15='Menu tendina'!A$3,'7. Basi Militari'!O15,IF(Q15='Menu tendina'!A$2,'7. Basi Militari'!N15,0))))</f>
        <v>1.5</v>
      </c>
    </row>
    <row r="16" spans="1:20" x14ac:dyDescent="0.25">
      <c r="A16" s="9" t="s">
        <v>6417</v>
      </c>
      <c r="B16" s="9" t="s">
        <v>6417</v>
      </c>
      <c r="C16" s="9" t="s">
        <v>3962</v>
      </c>
      <c r="D16" s="11"/>
      <c r="E16" s="11"/>
      <c r="F16" s="13" t="s">
        <v>878</v>
      </c>
      <c r="G16" s="11" t="s">
        <v>2557</v>
      </c>
      <c r="H16" s="161">
        <f t="shared" si="0"/>
        <v>38352</v>
      </c>
      <c r="I16" s="9" t="s">
        <v>3963</v>
      </c>
      <c r="J16" s="9"/>
      <c r="K16" s="9"/>
      <c r="L16" s="11" t="s">
        <v>0</v>
      </c>
      <c r="M16" s="19"/>
      <c r="N16" s="21">
        <v>20</v>
      </c>
      <c r="O16" s="21">
        <v>1.5</v>
      </c>
      <c r="Q16" s="11" t="s">
        <v>4168</v>
      </c>
      <c r="R16" s="11" t="s">
        <v>4067</v>
      </c>
      <c r="T16" s="21">
        <f>IF(Q16='Menu tendina'!A$5,0,IF(Q16='Menu tendina'!A$4,'7. Basi Militari'!O16/2,IF(Q16='Menu tendina'!A$3,'7. Basi Militari'!O16,IF(Q16='Menu tendina'!A$2,'7. Basi Militari'!N16,0))))</f>
        <v>1.5</v>
      </c>
    </row>
    <row r="17" spans="1:20" x14ac:dyDescent="0.25">
      <c r="A17" s="9" t="s">
        <v>6417</v>
      </c>
      <c r="B17" s="9" t="s">
        <v>6417</v>
      </c>
      <c r="C17" s="9" t="s">
        <v>3964</v>
      </c>
      <c r="D17" s="11"/>
      <c r="E17" s="11"/>
      <c r="F17" s="13" t="s">
        <v>878</v>
      </c>
      <c r="G17" s="11" t="s">
        <v>2827</v>
      </c>
      <c r="H17" s="161">
        <f t="shared" si="0"/>
        <v>38717</v>
      </c>
      <c r="I17" s="9" t="s">
        <v>3965</v>
      </c>
      <c r="J17" s="9"/>
      <c r="K17" s="9"/>
      <c r="L17" s="11" t="s">
        <v>0</v>
      </c>
      <c r="M17" s="19"/>
      <c r="N17" s="21">
        <v>20</v>
      </c>
      <c r="O17" s="21">
        <v>1.5</v>
      </c>
      <c r="Q17" s="11" t="s">
        <v>4168</v>
      </c>
      <c r="R17" s="11" t="s">
        <v>4067</v>
      </c>
      <c r="T17" s="21">
        <f>IF(Q17='Menu tendina'!A$5,0,IF(Q17='Menu tendina'!A$4,'7. Basi Militari'!O17/2,IF(Q17='Menu tendina'!A$3,'7. Basi Militari'!O17,IF(Q17='Menu tendina'!A$2,'7. Basi Militari'!N17,0))))</f>
        <v>1.5</v>
      </c>
    </row>
    <row r="18" spans="1:20" x14ac:dyDescent="0.25">
      <c r="A18" s="9" t="s">
        <v>6417</v>
      </c>
      <c r="B18" s="9" t="s">
        <v>6417</v>
      </c>
      <c r="C18" s="9" t="s">
        <v>3966</v>
      </c>
      <c r="D18" s="11"/>
      <c r="E18" s="11"/>
      <c r="F18" s="13" t="s">
        <v>878</v>
      </c>
      <c r="G18" s="11" t="s">
        <v>2827</v>
      </c>
      <c r="H18" s="161">
        <f t="shared" si="0"/>
        <v>38717</v>
      </c>
      <c r="I18" s="9" t="s">
        <v>3967</v>
      </c>
      <c r="J18" s="9"/>
      <c r="K18" s="9"/>
      <c r="L18" s="11" t="s">
        <v>0</v>
      </c>
      <c r="M18" s="19"/>
      <c r="N18" s="21">
        <v>20</v>
      </c>
      <c r="O18" s="21">
        <v>1.5</v>
      </c>
      <c r="Q18" s="11" t="s">
        <v>4168</v>
      </c>
      <c r="R18" s="11" t="s">
        <v>4067</v>
      </c>
      <c r="T18" s="21">
        <f>IF(Q18='Menu tendina'!A$5,0,IF(Q18='Menu tendina'!A$4,'7. Basi Militari'!O18/2,IF(Q18='Menu tendina'!A$3,'7. Basi Militari'!O18,IF(Q18='Menu tendina'!A$2,'7. Basi Militari'!N18,0))))</f>
        <v>1.5</v>
      </c>
    </row>
    <row r="19" spans="1:20" x14ac:dyDescent="0.25">
      <c r="A19" s="9" t="s">
        <v>6417</v>
      </c>
      <c r="B19" s="9" t="s">
        <v>6417</v>
      </c>
      <c r="C19" s="9" t="s">
        <v>3968</v>
      </c>
      <c r="D19" s="11"/>
      <c r="E19" s="11"/>
      <c r="F19" s="13" t="s">
        <v>878</v>
      </c>
      <c r="G19" s="11" t="s">
        <v>2827</v>
      </c>
      <c r="H19" s="161">
        <f t="shared" si="0"/>
        <v>38717</v>
      </c>
      <c r="I19" s="9" t="s">
        <v>3969</v>
      </c>
      <c r="J19" s="9"/>
      <c r="K19" s="9"/>
      <c r="L19" s="11" t="s">
        <v>0</v>
      </c>
      <c r="M19" s="19"/>
      <c r="N19" s="21">
        <v>20</v>
      </c>
      <c r="O19" s="21">
        <v>1.5</v>
      </c>
      <c r="Q19" s="11" t="s">
        <v>4168</v>
      </c>
      <c r="R19" s="11" t="s">
        <v>4067</v>
      </c>
      <c r="T19" s="21">
        <f>IF(Q19='Menu tendina'!A$5,0,IF(Q19='Menu tendina'!A$4,'7. Basi Militari'!O19/2,IF(Q19='Menu tendina'!A$3,'7. Basi Militari'!O19,IF(Q19='Menu tendina'!A$2,'7. Basi Militari'!N19,0))))</f>
        <v>1.5</v>
      </c>
    </row>
    <row r="20" spans="1:20" x14ac:dyDescent="0.25">
      <c r="A20" s="15" t="s">
        <v>6417</v>
      </c>
      <c r="B20" s="15" t="s">
        <v>6417</v>
      </c>
      <c r="C20" s="15" t="s">
        <v>3970</v>
      </c>
      <c r="D20" s="16"/>
      <c r="E20" s="16"/>
      <c r="F20" s="17" t="s">
        <v>878</v>
      </c>
      <c r="G20" s="16" t="s">
        <v>2827</v>
      </c>
      <c r="H20" s="161">
        <f t="shared" si="0"/>
        <v>38717</v>
      </c>
      <c r="I20" s="15" t="s">
        <v>3971</v>
      </c>
      <c r="J20" s="15"/>
      <c r="K20" s="15"/>
      <c r="L20" s="16" t="s">
        <v>4194</v>
      </c>
      <c r="M20" s="20"/>
      <c r="N20" s="22">
        <v>20</v>
      </c>
      <c r="O20" s="22">
        <v>1.5</v>
      </c>
      <c r="Q20" s="11" t="s">
        <v>4170</v>
      </c>
      <c r="R20" s="11" t="s">
        <v>4067</v>
      </c>
      <c r="T20" s="21">
        <f>IF(Q20='Menu tendina'!A$5,0,IF(Q20='Menu tendina'!A$4,'7. Basi Militari'!O20/2,IF(Q20='Menu tendina'!A$3,'7. Basi Militari'!O20,IF(Q20='Menu tendina'!A$2,'7. Basi Militari'!N20,0))))</f>
        <v>0</v>
      </c>
    </row>
    <row r="21" spans="1:20" x14ac:dyDescent="0.25">
      <c r="A21" s="9" t="s">
        <v>6417</v>
      </c>
      <c r="B21" s="9" t="s">
        <v>6417</v>
      </c>
      <c r="C21" s="9" t="s">
        <v>3972</v>
      </c>
      <c r="D21" s="11"/>
      <c r="E21" s="11"/>
      <c r="F21" s="13" t="s">
        <v>878</v>
      </c>
      <c r="G21" s="11" t="s">
        <v>2827</v>
      </c>
      <c r="H21" s="161">
        <f t="shared" si="0"/>
        <v>38717</v>
      </c>
      <c r="I21" s="9" t="s">
        <v>3973</v>
      </c>
      <c r="J21" s="9"/>
      <c r="K21" s="9"/>
      <c r="L21" s="11" t="s">
        <v>0</v>
      </c>
      <c r="M21" s="19"/>
      <c r="N21" s="21">
        <v>20</v>
      </c>
      <c r="O21" s="21">
        <v>1.5</v>
      </c>
      <c r="Q21" s="11" t="s">
        <v>4167</v>
      </c>
      <c r="R21" s="11" t="s">
        <v>4067</v>
      </c>
      <c r="T21" s="21">
        <f>IF(Q21='Menu tendina'!A$5,0,IF(Q21='Menu tendina'!A$4,'7. Basi Militari'!O21/2,IF(Q21='Menu tendina'!A$3,'7. Basi Militari'!O21,IF(Q21='Menu tendina'!A$2,'7. Basi Militari'!N21,0))))</f>
        <v>20</v>
      </c>
    </row>
    <row r="22" spans="1:20" x14ac:dyDescent="0.25">
      <c r="A22" s="9" t="s">
        <v>6417</v>
      </c>
      <c r="B22" s="9" t="s">
        <v>6417</v>
      </c>
      <c r="C22" s="9" t="s">
        <v>3974</v>
      </c>
      <c r="D22" s="11"/>
      <c r="E22" s="11"/>
      <c r="F22" s="13" t="s">
        <v>878</v>
      </c>
      <c r="G22" s="11" t="s">
        <v>2827</v>
      </c>
      <c r="H22" s="161">
        <f t="shared" si="0"/>
        <v>38717</v>
      </c>
      <c r="I22" s="9" t="s">
        <v>3975</v>
      </c>
      <c r="J22" s="9"/>
      <c r="K22" s="9"/>
      <c r="L22" s="11" t="s">
        <v>0</v>
      </c>
      <c r="M22" s="19"/>
      <c r="N22" s="21">
        <v>20</v>
      </c>
      <c r="O22" s="21">
        <v>1.5</v>
      </c>
      <c r="Q22" s="11" t="s">
        <v>4168</v>
      </c>
      <c r="R22" s="11" t="s">
        <v>4067</v>
      </c>
      <c r="T22" s="21">
        <f>IF(Q22='Menu tendina'!A$5,0,IF(Q22='Menu tendina'!A$4,'7. Basi Militari'!O22/2,IF(Q22='Menu tendina'!A$3,'7. Basi Militari'!O22,IF(Q22='Menu tendina'!A$2,'7. Basi Militari'!N22,0))))</f>
        <v>1.5</v>
      </c>
    </row>
    <row r="23" spans="1:20" x14ac:dyDescent="0.25">
      <c r="A23" s="15" t="s">
        <v>6417</v>
      </c>
      <c r="B23" s="15" t="s">
        <v>6417</v>
      </c>
      <c r="C23" s="15" t="s">
        <v>3976</v>
      </c>
      <c r="D23" s="16"/>
      <c r="E23" s="16"/>
      <c r="F23" s="17" t="s">
        <v>878</v>
      </c>
      <c r="G23" s="16" t="s">
        <v>2827</v>
      </c>
      <c r="H23" s="161">
        <f t="shared" si="0"/>
        <v>38717</v>
      </c>
      <c r="I23" s="15" t="s">
        <v>3977</v>
      </c>
      <c r="J23" s="15"/>
      <c r="K23" s="15"/>
      <c r="L23" s="16" t="s">
        <v>4194</v>
      </c>
      <c r="M23" s="20"/>
      <c r="N23" s="22">
        <v>20</v>
      </c>
      <c r="O23" s="22">
        <v>1.5</v>
      </c>
      <c r="Q23" s="11" t="s">
        <v>4168</v>
      </c>
      <c r="R23" s="11" t="s">
        <v>4067</v>
      </c>
      <c r="T23" s="21">
        <f>IF(Q23='Menu tendina'!A$5,0,IF(Q23='Menu tendina'!A$4,'7. Basi Militari'!O23/2,IF(Q23='Menu tendina'!A$3,'7. Basi Militari'!O23,IF(Q23='Menu tendina'!A$2,'7. Basi Militari'!N23,0))))</f>
        <v>1.5</v>
      </c>
    </row>
    <row r="24" spans="1:20" x14ac:dyDescent="0.25">
      <c r="A24" s="9" t="s">
        <v>6417</v>
      </c>
      <c r="B24" s="9" t="s">
        <v>6417</v>
      </c>
      <c r="C24" s="9" t="s">
        <v>3978</v>
      </c>
      <c r="D24" s="11"/>
      <c r="E24" s="11"/>
      <c r="F24" s="13" t="s">
        <v>878</v>
      </c>
      <c r="G24" s="11" t="s">
        <v>2827</v>
      </c>
      <c r="H24" s="161">
        <f t="shared" si="0"/>
        <v>38717</v>
      </c>
      <c r="I24" s="9" t="s">
        <v>3979</v>
      </c>
      <c r="J24" s="9"/>
      <c r="K24" s="9"/>
      <c r="L24" s="11" t="s">
        <v>0</v>
      </c>
      <c r="M24" s="19"/>
      <c r="N24" s="21">
        <v>20</v>
      </c>
      <c r="O24" s="21">
        <v>1.5</v>
      </c>
      <c r="Q24" s="11" t="s">
        <v>4168</v>
      </c>
      <c r="R24" s="11" t="s">
        <v>4067</v>
      </c>
      <c r="T24" s="21">
        <f>IF(Q24='Menu tendina'!A$5,0,IF(Q24='Menu tendina'!A$4,'7. Basi Militari'!O24/2,IF(Q24='Menu tendina'!A$3,'7. Basi Militari'!O24,IF(Q24='Menu tendina'!A$2,'7. Basi Militari'!N24,0))))</f>
        <v>1.5</v>
      </c>
    </row>
    <row r="25" spans="1:20" x14ac:dyDescent="0.25">
      <c r="A25" s="15" t="s">
        <v>6417</v>
      </c>
      <c r="B25" s="15" t="s">
        <v>6417</v>
      </c>
      <c r="C25" s="15" t="s">
        <v>3980</v>
      </c>
      <c r="D25" s="16"/>
      <c r="E25" s="16"/>
      <c r="F25" s="17" t="s">
        <v>878</v>
      </c>
      <c r="G25" s="16" t="s">
        <v>2827</v>
      </c>
      <c r="H25" s="161">
        <f t="shared" si="0"/>
        <v>38717</v>
      </c>
      <c r="I25" s="15" t="s">
        <v>3981</v>
      </c>
      <c r="J25" s="15"/>
      <c r="K25" s="15"/>
      <c r="L25" s="16" t="s">
        <v>4194</v>
      </c>
      <c r="M25" s="20"/>
      <c r="N25" s="22">
        <v>20</v>
      </c>
      <c r="O25" s="22">
        <v>1.5</v>
      </c>
      <c r="Q25" s="11" t="s">
        <v>4170</v>
      </c>
      <c r="R25" s="11" t="s">
        <v>4067</v>
      </c>
      <c r="T25" s="21">
        <f>IF(Q25='Menu tendina'!A$5,0,IF(Q25='Menu tendina'!A$4,'7. Basi Militari'!O25/2,IF(Q25='Menu tendina'!A$3,'7. Basi Militari'!O25,IF(Q25='Menu tendina'!A$2,'7. Basi Militari'!N25,0))))</f>
        <v>0</v>
      </c>
    </row>
    <row r="26" spans="1:20" x14ac:dyDescent="0.25">
      <c r="A26" s="9" t="s">
        <v>6417</v>
      </c>
      <c r="B26" s="9" t="s">
        <v>6417</v>
      </c>
      <c r="C26" s="9" t="s">
        <v>3982</v>
      </c>
      <c r="D26" s="11"/>
      <c r="E26" s="11"/>
      <c r="F26" s="13" t="s">
        <v>878</v>
      </c>
      <c r="G26" s="11" t="s">
        <v>2827</v>
      </c>
      <c r="H26" s="161">
        <f t="shared" si="0"/>
        <v>38717</v>
      </c>
      <c r="I26" s="9" t="s">
        <v>3983</v>
      </c>
      <c r="J26" s="9"/>
      <c r="K26" s="9"/>
      <c r="L26" s="11" t="s">
        <v>0</v>
      </c>
      <c r="M26" s="19"/>
      <c r="N26" s="21">
        <v>20</v>
      </c>
      <c r="O26" s="21">
        <v>1.5</v>
      </c>
      <c r="Q26" s="11" t="s">
        <v>4168</v>
      </c>
      <c r="R26" s="11" t="s">
        <v>4067</v>
      </c>
      <c r="T26" s="21">
        <f>IF(Q26='Menu tendina'!A$5,0,IF(Q26='Menu tendina'!A$4,'7. Basi Militari'!O26/2,IF(Q26='Menu tendina'!A$3,'7. Basi Militari'!O26,IF(Q26='Menu tendina'!A$2,'7. Basi Militari'!N26,0))))</f>
        <v>1.5</v>
      </c>
    </row>
    <row r="27" spans="1:20" x14ac:dyDescent="0.25">
      <c r="A27" s="9" t="s">
        <v>6417</v>
      </c>
      <c r="B27" s="9" t="s">
        <v>6417</v>
      </c>
      <c r="C27" s="9" t="s">
        <v>3984</v>
      </c>
      <c r="D27" s="11"/>
      <c r="E27" s="11"/>
      <c r="F27" s="13" t="s">
        <v>878</v>
      </c>
      <c r="G27" s="11" t="s">
        <v>2827</v>
      </c>
      <c r="H27" s="161">
        <f t="shared" si="0"/>
        <v>38717</v>
      </c>
      <c r="I27" s="9" t="s">
        <v>3985</v>
      </c>
      <c r="J27" s="9"/>
      <c r="K27" s="9"/>
      <c r="L27" s="11" t="s">
        <v>0</v>
      </c>
      <c r="M27" s="19"/>
      <c r="N27" s="21">
        <v>20</v>
      </c>
      <c r="O27" s="21">
        <v>1.5</v>
      </c>
      <c r="Q27" s="11" t="s">
        <v>4168</v>
      </c>
      <c r="R27" s="11" t="s">
        <v>4067</v>
      </c>
      <c r="T27" s="21">
        <f>IF(Q27='Menu tendina'!A$5,0,IF(Q27='Menu tendina'!A$4,'7. Basi Militari'!O27/2,IF(Q27='Menu tendina'!A$3,'7. Basi Militari'!O27,IF(Q27='Menu tendina'!A$2,'7. Basi Militari'!N27,0))))</f>
        <v>1.5</v>
      </c>
    </row>
    <row r="28" spans="1:20" x14ac:dyDescent="0.25">
      <c r="A28" s="15" t="s">
        <v>6417</v>
      </c>
      <c r="B28" s="15" t="s">
        <v>6417</v>
      </c>
      <c r="C28" s="15" t="s">
        <v>3986</v>
      </c>
      <c r="D28" s="16"/>
      <c r="E28" s="16"/>
      <c r="F28" s="17" t="s">
        <v>878</v>
      </c>
      <c r="G28" s="16" t="s">
        <v>2827</v>
      </c>
      <c r="H28" s="161">
        <f t="shared" si="0"/>
        <v>38717</v>
      </c>
      <c r="I28" s="15" t="s">
        <v>3987</v>
      </c>
      <c r="J28" s="15"/>
      <c r="K28" s="15"/>
      <c r="L28" s="16" t="s">
        <v>4194</v>
      </c>
      <c r="M28" s="20"/>
      <c r="N28" s="22">
        <v>20</v>
      </c>
      <c r="O28" s="22">
        <v>1.5</v>
      </c>
      <c r="Q28" s="11" t="s">
        <v>4170</v>
      </c>
      <c r="R28" s="11" t="s">
        <v>4067</v>
      </c>
      <c r="T28" s="21">
        <f>IF(Q28='Menu tendina'!A$5,0,IF(Q28='Menu tendina'!A$4,'7. Basi Militari'!O28/2,IF(Q28='Menu tendina'!A$3,'7. Basi Militari'!O28,IF(Q28='Menu tendina'!A$2,'7. Basi Militari'!N28,0))))</f>
        <v>0</v>
      </c>
    </row>
    <row r="29" spans="1:20" x14ac:dyDescent="0.25">
      <c r="A29" s="9" t="s">
        <v>6417</v>
      </c>
      <c r="B29" s="9" t="s">
        <v>6417</v>
      </c>
      <c r="C29" s="9" t="s">
        <v>3988</v>
      </c>
      <c r="D29" s="11"/>
      <c r="E29" s="11"/>
      <c r="F29" s="13" t="s">
        <v>878</v>
      </c>
      <c r="G29" s="11" t="s">
        <v>2827</v>
      </c>
      <c r="H29" s="161">
        <f t="shared" si="0"/>
        <v>38717</v>
      </c>
      <c r="I29" s="9" t="s">
        <v>3989</v>
      </c>
      <c r="J29" s="9"/>
      <c r="K29" s="9"/>
      <c r="L29" s="11" t="s">
        <v>0</v>
      </c>
      <c r="M29" s="19"/>
      <c r="N29" s="21">
        <v>20</v>
      </c>
      <c r="O29" s="21">
        <v>1.5</v>
      </c>
      <c r="Q29" s="11" t="s">
        <v>4168</v>
      </c>
      <c r="R29" s="11" t="s">
        <v>4067</v>
      </c>
      <c r="T29" s="21">
        <f>IF(Q29='Menu tendina'!A$5,0,IF(Q29='Menu tendina'!A$4,'7. Basi Militari'!O29/2,IF(Q29='Menu tendina'!A$3,'7. Basi Militari'!O29,IF(Q29='Menu tendina'!A$2,'7. Basi Militari'!N29,0))))</f>
        <v>1.5</v>
      </c>
    </row>
    <row r="30" spans="1:20" x14ac:dyDescent="0.25">
      <c r="A30" s="9" t="s">
        <v>6417</v>
      </c>
      <c r="B30" s="9" t="s">
        <v>6417</v>
      </c>
      <c r="C30" s="9" t="s">
        <v>3990</v>
      </c>
      <c r="D30" s="11"/>
      <c r="E30" s="11"/>
      <c r="F30" s="13" t="s">
        <v>878</v>
      </c>
      <c r="G30" s="11" t="s">
        <v>2827</v>
      </c>
      <c r="H30" s="161">
        <f t="shared" si="0"/>
        <v>38717</v>
      </c>
      <c r="I30" s="9" t="s">
        <v>3991</v>
      </c>
      <c r="J30" s="9"/>
      <c r="K30" s="9"/>
      <c r="L30" s="11" t="s">
        <v>0</v>
      </c>
      <c r="M30" s="19"/>
      <c r="N30" s="21">
        <v>20</v>
      </c>
      <c r="O30" s="21">
        <v>1.5</v>
      </c>
      <c r="Q30" s="11" t="s">
        <v>4168</v>
      </c>
      <c r="R30" s="11" t="s">
        <v>4067</v>
      </c>
      <c r="T30" s="21">
        <f>IF(Q30='Menu tendina'!A$5,0,IF(Q30='Menu tendina'!A$4,'7. Basi Militari'!O30/2,IF(Q30='Menu tendina'!A$3,'7. Basi Militari'!O30,IF(Q30='Menu tendina'!A$2,'7. Basi Militari'!N30,0))))</f>
        <v>1.5</v>
      </c>
    </row>
    <row r="31" spans="1:20" x14ac:dyDescent="0.25">
      <c r="A31" s="9" t="s">
        <v>6417</v>
      </c>
      <c r="B31" s="9" t="s">
        <v>6417</v>
      </c>
      <c r="C31" s="9" t="s">
        <v>3992</v>
      </c>
      <c r="D31" s="11"/>
      <c r="E31" s="11"/>
      <c r="F31" s="13" t="s">
        <v>878</v>
      </c>
      <c r="G31" s="11" t="s">
        <v>2827</v>
      </c>
      <c r="H31" s="161">
        <f t="shared" si="0"/>
        <v>38717</v>
      </c>
      <c r="I31" s="9" t="s">
        <v>3993</v>
      </c>
      <c r="J31" s="9"/>
      <c r="K31" s="9"/>
      <c r="L31" s="11" t="s">
        <v>0</v>
      </c>
      <c r="M31" s="19"/>
      <c r="N31" s="21">
        <v>20</v>
      </c>
      <c r="O31" s="21">
        <v>1.5</v>
      </c>
      <c r="Q31" s="11" t="s">
        <v>4168</v>
      </c>
      <c r="R31" s="11" t="s">
        <v>4067</v>
      </c>
      <c r="T31" s="21">
        <f>IF(Q31='Menu tendina'!A$5,0,IF(Q31='Menu tendina'!A$4,'7. Basi Militari'!O31/2,IF(Q31='Menu tendina'!A$3,'7. Basi Militari'!O31,IF(Q31='Menu tendina'!A$2,'7. Basi Militari'!N31,0))))</f>
        <v>1.5</v>
      </c>
    </row>
    <row r="32" spans="1:20" x14ac:dyDescent="0.25">
      <c r="A32" s="9" t="s">
        <v>6417</v>
      </c>
      <c r="B32" s="9" t="s">
        <v>6417</v>
      </c>
      <c r="C32" s="9" t="s">
        <v>3994</v>
      </c>
      <c r="D32" s="11"/>
      <c r="E32" s="11"/>
      <c r="F32" s="13" t="s">
        <v>878</v>
      </c>
      <c r="G32" s="11" t="s">
        <v>2827</v>
      </c>
      <c r="H32" s="161">
        <f t="shared" si="0"/>
        <v>38717</v>
      </c>
      <c r="I32" s="9" t="s">
        <v>3995</v>
      </c>
      <c r="J32" s="9"/>
      <c r="K32" s="9"/>
      <c r="L32" s="11" t="s">
        <v>0</v>
      </c>
      <c r="M32" s="19"/>
      <c r="N32" s="21">
        <v>20</v>
      </c>
      <c r="O32" s="21">
        <v>1.5</v>
      </c>
      <c r="Q32" s="11" t="s">
        <v>4168</v>
      </c>
      <c r="R32" s="11" t="s">
        <v>4067</v>
      </c>
      <c r="T32" s="21">
        <f>IF(Q32='Menu tendina'!A$5,0,IF(Q32='Menu tendina'!A$4,'7. Basi Militari'!O32/2,IF(Q32='Menu tendina'!A$3,'7. Basi Militari'!O32,IF(Q32='Menu tendina'!A$2,'7. Basi Militari'!N32,0))))</f>
        <v>1.5</v>
      </c>
    </row>
    <row r="33" spans="1:20" x14ac:dyDescent="0.25">
      <c r="A33" s="15" t="s">
        <v>6417</v>
      </c>
      <c r="B33" s="15" t="s">
        <v>6417</v>
      </c>
      <c r="C33" s="15" t="s">
        <v>3996</v>
      </c>
      <c r="D33" s="16"/>
      <c r="E33" s="16"/>
      <c r="F33" s="17" t="s">
        <v>878</v>
      </c>
      <c r="G33" s="16" t="s">
        <v>2827</v>
      </c>
      <c r="H33" s="161">
        <f t="shared" si="0"/>
        <v>38717</v>
      </c>
      <c r="I33" s="15" t="s">
        <v>3997</v>
      </c>
      <c r="J33" s="15"/>
      <c r="K33" s="15"/>
      <c r="L33" s="16" t="s">
        <v>4194</v>
      </c>
      <c r="M33" s="20"/>
      <c r="N33" s="22">
        <v>20</v>
      </c>
      <c r="O33" s="22">
        <v>1.5</v>
      </c>
      <c r="Q33" s="11" t="s">
        <v>4168</v>
      </c>
      <c r="R33" s="11" t="s">
        <v>4067</v>
      </c>
      <c r="T33" s="21">
        <f>IF(Q33='Menu tendina'!A$5,0,IF(Q33='Menu tendina'!A$4,'7. Basi Militari'!O33/2,IF(Q33='Menu tendina'!A$3,'7. Basi Militari'!O33,IF(Q33='Menu tendina'!A$2,'7. Basi Militari'!N33,0))))</f>
        <v>1.5</v>
      </c>
    </row>
    <row r="34" spans="1:20" x14ac:dyDescent="0.25">
      <c r="A34" s="9" t="s">
        <v>6417</v>
      </c>
      <c r="B34" s="9" t="s">
        <v>6417</v>
      </c>
      <c r="C34" s="9" t="s">
        <v>3998</v>
      </c>
      <c r="D34" s="11"/>
      <c r="E34" s="11"/>
      <c r="F34" s="13" t="s">
        <v>878</v>
      </c>
      <c r="G34" s="11" t="s">
        <v>2827</v>
      </c>
      <c r="H34" s="161">
        <f t="shared" si="0"/>
        <v>38717</v>
      </c>
      <c r="I34" s="9" t="s">
        <v>3999</v>
      </c>
      <c r="J34" s="9"/>
      <c r="K34" s="9"/>
      <c r="L34" s="11" t="s">
        <v>0</v>
      </c>
      <c r="M34" s="19"/>
      <c r="N34" s="21">
        <v>20</v>
      </c>
      <c r="O34" s="21">
        <v>1.5</v>
      </c>
      <c r="Q34" s="11" t="s">
        <v>4168</v>
      </c>
      <c r="R34" s="11" t="s">
        <v>4067</v>
      </c>
      <c r="T34" s="21">
        <f>IF(Q34='Menu tendina'!A$5,0,IF(Q34='Menu tendina'!A$4,'7. Basi Militari'!O34/2,IF(Q34='Menu tendina'!A$3,'7. Basi Militari'!O34,IF(Q34='Menu tendina'!A$2,'7. Basi Militari'!N34,0))))</f>
        <v>1.5</v>
      </c>
    </row>
    <row r="35" spans="1:20" x14ac:dyDescent="0.25">
      <c r="A35" s="9" t="s">
        <v>6417</v>
      </c>
      <c r="B35" s="9" t="s">
        <v>6417</v>
      </c>
      <c r="C35" s="9" t="s">
        <v>4000</v>
      </c>
      <c r="D35" s="11"/>
      <c r="E35" s="11"/>
      <c r="F35" s="13" t="s">
        <v>878</v>
      </c>
      <c r="G35" s="11" t="s">
        <v>2952</v>
      </c>
      <c r="H35" s="161">
        <f t="shared" si="0"/>
        <v>39082</v>
      </c>
      <c r="I35" s="9" t="s">
        <v>4001</v>
      </c>
      <c r="J35" s="9"/>
      <c r="K35" s="9"/>
      <c r="L35" s="11" t="s">
        <v>0</v>
      </c>
      <c r="M35" s="19"/>
      <c r="N35" s="21">
        <v>20</v>
      </c>
      <c r="O35" s="21">
        <v>1.5</v>
      </c>
      <c r="Q35" s="11" t="s">
        <v>4168</v>
      </c>
      <c r="R35" s="11" t="s">
        <v>4067</v>
      </c>
      <c r="T35" s="21">
        <f>IF(Q35='Menu tendina'!A$5,0,IF(Q35='Menu tendina'!A$4,'7. Basi Militari'!O35/2,IF(Q35='Menu tendina'!A$3,'7. Basi Militari'!O35,IF(Q35='Menu tendina'!A$2,'7. Basi Militari'!N35,0))))</f>
        <v>1.5</v>
      </c>
    </row>
    <row r="36" spans="1:20" x14ac:dyDescent="0.25">
      <c r="A36" s="15" t="s">
        <v>6417</v>
      </c>
      <c r="B36" s="15" t="s">
        <v>6417</v>
      </c>
      <c r="C36" s="15" t="s">
        <v>4002</v>
      </c>
      <c r="D36" s="16"/>
      <c r="E36" s="16"/>
      <c r="F36" s="17" t="s">
        <v>878</v>
      </c>
      <c r="G36" s="16" t="s">
        <v>2952</v>
      </c>
      <c r="H36" s="161">
        <f t="shared" si="0"/>
        <v>39082</v>
      </c>
      <c r="I36" s="15" t="s">
        <v>4003</v>
      </c>
      <c r="J36" s="15"/>
      <c r="K36" s="15"/>
      <c r="L36" s="16" t="s">
        <v>4194</v>
      </c>
      <c r="M36" s="20"/>
      <c r="N36" s="22">
        <v>20</v>
      </c>
      <c r="O36" s="22">
        <v>1.5</v>
      </c>
      <c r="Q36" s="11" t="s">
        <v>4168</v>
      </c>
      <c r="R36" s="11" t="s">
        <v>4067</v>
      </c>
      <c r="T36" s="21">
        <f>IF(Q36='Menu tendina'!A$5,0,IF(Q36='Menu tendina'!A$4,'7. Basi Militari'!O36/2,IF(Q36='Menu tendina'!A$3,'7. Basi Militari'!O36,IF(Q36='Menu tendina'!A$2,'7. Basi Militari'!N36,0))))</f>
        <v>1.5</v>
      </c>
    </row>
    <row r="37" spans="1:20" x14ac:dyDescent="0.25">
      <c r="A37" s="9" t="s">
        <v>6417</v>
      </c>
      <c r="B37" s="9" t="s">
        <v>6417</v>
      </c>
      <c r="C37" s="9" t="s">
        <v>4004</v>
      </c>
      <c r="D37" s="11"/>
      <c r="E37" s="11"/>
      <c r="F37" s="13" t="s">
        <v>878</v>
      </c>
      <c r="G37" s="11" t="s">
        <v>2952</v>
      </c>
      <c r="H37" s="161">
        <f t="shared" si="0"/>
        <v>39082</v>
      </c>
      <c r="I37" s="9" t="s">
        <v>4005</v>
      </c>
      <c r="J37" s="9"/>
      <c r="K37" s="9"/>
      <c r="L37" s="11" t="s">
        <v>0</v>
      </c>
      <c r="M37" s="19"/>
      <c r="N37" s="21">
        <v>20</v>
      </c>
      <c r="O37" s="21">
        <v>1.5</v>
      </c>
      <c r="Q37" s="11" t="s">
        <v>4168</v>
      </c>
      <c r="R37" s="11" t="s">
        <v>4067</v>
      </c>
      <c r="T37" s="21">
        <f>IF(Q37='Menu tendina'!A$5,0,IF(Q37='Menu tendina'!A$4,'7. Basi Militari'!O37/2,IF(Q37='Menu tendina'!A$3,'7. Basi Militari'!O37,IF(Q37='Menu tendina'!A$2,'7. Basi Militari'!N37,0))))</f>
        <v>1.5</v>
      </c>
    </row>
    <row r="38" spans="1:20" x14ac:dyDescent="0.25">
      <c r="A38" s="15" t="s">
        <v>6417</v>
      </c>
      <c r="B38" s="15" t="s">
        <v>6417</v>
      </c>
      <c r="C38" s="15" t="s">
        <v>4006</v>
      </c>
      <c r="D38" s="16"/>
      <c r="E38" s="16"/>
      <c r="F38" s="17" t="s">
        <v>878</v>
      </c>
      <c r="G38" s="16" t="s">
        <v>2952</v>
      </c>
      <c r="H38" s="161">
        <f t="shared" si="0"/>
        <v>39082</v>
      </c>
      <c r="I38" s="15" t="s">
        <v>4007</v>
      </c>
      <c r="J38" s="15"/>
      <c r="K38" s="15"/>
      <c r="L38" s="16" t="s">
        <v>4194</v>
      </c>
      <c r="M38" s="20"/>
      <c r="N38" s="22">
        <v>20</v>
      </c>
      <c r="O38" s="22">
        <v>1.5</v>
      </c>
      <c r="Q38" s="11" t="s">
        <v>4170</v>
      </c>
      <c r="R38" s="11" t="s">
        <v>4067</v>
      </c>
      <c r="T38" s="21">
        <f>IF(Q38='Menu tendina'!A$5,0,IF(Q38='Menu tendina'!A$4,'7. Basi Militari'!O38/2,IF(Q38='Menu tendina'!A$3,'7. Basi Militari'!O38,IF(Q38='Menu tendina'!A$2,'7. Basi Militari'!N38,0))))</f>
        <v>0</v>
      </c>
    </row>
    <row r="39" spans="1:20" x14ac:dyDescent="0.25">
      <c r="A39" s="9" t="s">
        <v>6417</v>
      </c>
      <c r="B39" s="9" t="s">
        <v>6417</v>
      </c>
      <c r="C39" s="9" t="s">
        <v>4008</v>
      </c>
      <c r="D39" s="11"/>
      <c r="E39" s="11"/>
      <c r="F39" s="13" t="s">
        <v>878</v>
      </c>
      <c r="G39" s="11" t="s">
        <v>2952</v>
      </c>
      <c r="H39" s="161">
        <f t="shared" si="0"/>
        <v>39082</v>
      </c>
      <c r="I39" s="9" t="s">
        <v>4009</v>
      </c>
      <c r="J39" s="9"/>
      <c r="K39" s="9"/>
      <c r="L39" s="11" t="s">
        <v>0</v>
      </c>
      <c r="M39" s="19"/>
      <c r="N39" s="21">
        <v>20</v>
      </c>
      <c r="O39" s="21">
        <v>1.5</v>
      </c>
      <c r="Q39" s="11" t="s">
        <v>4168</v>
      </c>
      <c r="R39" s="11" t="s">
        <v>4067</v>
      </c>
      <c r="T39" s="21">
        <f>IF(Q39='Menu tendina'!A$5,0,IF(Q39='Menu tendina'!A$4,'7. Basi Militari'!O39/2,IF(Q39='Menu tendina'!A$3,'7. Basi Militari'!O39,IF(Q39='Menu tendina'!A$2,'7. Basi Militari'!N39,0))))</f>
        <v>1.5</v>
      </c>
    </row>
    <row r="40" spans="1:20" x14ac:dyDescent="0.25">
      <c r="A40" s="9" t="s">
        <v>6417</v>
      </c>
      <c r="B40" s="9" t="s">
        <v>6417</v>
      </c>
      <c r="C40" s="9" t="s">
        <v>4010</v>
      </c>
      <c r="D40" s="11"/>
      <c r="E40" s="11"/>
      <c r="F40" s="13" t="s">
        <v>878</v>
      </c>
      <c r="G40" s="11" t="s">
        <v>2952</v>
      </c>
      <c r="H40" s="161">
        <f t="shared" si="0"/>
        <v>39082</v>
      </c>
      <c r="I40" s="9" t="s">
        <v>4011</v>
      </c>
      <c r="J40" s="9"/>
      <c r="K40" s="9"/>
      <c r="L40" s="11" t="s">
        <v>0</v>
      </c>
      <c r="M40" s="19"/>
      <c r="N40" s="21">
        <v>20</v>
      </c>
      <c r="O40" s="21">
        <v>1.5</v>
      </c>
      <c r="Q40" s="11" t="s">
        <v>4168</v>
      </c>
      <c r="R40" s="11" t="s">
        <v>4067</v>
      </c>
      <c r="T40" s="21">
        <f>IF(Q40='Menu tendina'!A$5,0,IF(Q40='Menu tendina'!A$4,'7. Basi Militari'!O40/2,IF(Q40='Menu tendina'!A$3,'7. Basi Militari'!O40,IF(Q40='Menu tendina'!A$2,'7. Basi Militari'!N40,0))))</f>
        <v>1.5</v>
      </c>
    </row>
    <row r="41" spans="1:20" x14ac:dyDescent="0.25">
      <c r="A41" s="9" t="s">
        <v>6417</v>
      </c>
      <c r="B41" s="9" t="s">
        <v>6417</v>
      </c>
      <c r="C41" s="9" t="s">
        <v>4012</v>
      </c>
      <c r="D41" s="11"/>
      <c r="E41" s="11"/>
      <c r="F41" s="13" t="s">
        <v>878</v>
      </c>
      <c r="G41" s="11" t="s">
        <v>2952</v>
      </c>
      <c r="H41" s="161">
        <f t="shared" si="0"/>
        <v>39082</v>
      </c>
      <c r="I41" s="9" t="s">
        <v>4013</v>
      </c>
      <c r="J41" s="9"/>
      <c r="K41" s="9"/>
      <c r="L41" s="11" t="s">
        <v>0</v>
      </c>
      <c r="M41" s="19"/>
      <c r="N41" s="21">
        <v>8</v>
      </c>
      <c r="O41" s="21">
        <v>1</v>
      </c>
      <c r="Q41" s="11" t="s">
        <v>4168</v>
      </c>
      <c r="R41" s="11" t="s">
        <v>4067</v>
      </c>
      <c r="T41" s="21">
        <f>IF(Q41='Menu tendina'!A$5,0,IF(Q41='Menu tendina'!A$4,'7. Basi Militari'!O41/2,IF(Q41='Menu tendina'!A$3,'7. Basi Militari'!O41,IF(Q41='Menu tendina'!A$2,'7. Basi Militari'!N41,0))))</f>
        <v>1</v>
      </c>
    </row>
    <row r="42" spans="1:20" x14ac:dyDescent="0.25">
      <c r="A42" s="15" t="s">
        <v>6417</v>
      </c>
      <c r="B42" s="15" t="s">
        <v>6417</v>
      </c>
      <c r="C42" s="15" t="s">
        <v>4014</v>
      </c>
      <c r="D42" s="16"/>
      <c r="E42" s="16"/>
      <c r="F42" s="17" t="s">
        <v>878</v>
      </c>
      <c r="G42" s="16" t="s">
        <v>2952</v>
      </c>
      <c r="H42" s="161">
        <f t="shared" si="0"/>
        <v>39082</v>
      </c>
      <c r="I42" s="15" t="s">
        <v>4015</v>
      </c>
      <c r="J42" s="15"/>
      <c r="K42" s="15"/>
      <c r="L42" s="16" t="s">
        <v>4194</v>
      </c>
      <c r="M42" s="20"/>
      <c r="N42" s="22">
        <v>8</v>
      </c>
      <c r="O42" s="22">
        <v>1</v>
      </c>
      <c r="Q42" s="11" t="s">
        <v>4170</v>
      </c>
      <c r="R42" s="11" t="s">
        <v>4067</v>
      </c>
      <c r="T42" s="21">
        <f>IF(Q42='Menu tendina'!A$5,0,IF(Q42='Menu tendina'!A$4,'7. Basi Militari'!O42/2,IF(Q42='Menu tendina'!A$3,'7. Basi Militari'!O42,IF(Q42='Menu tendina'!A$2,'7. Basi Militari'!N42,0))))</f>
        <v>0</v>
      </c>
    </row>
    <row r="43" spans="1:20" x14ac:dyDescent="0.25">
      <c r="A43" s="9" t="s">
        <v>6417</v>
      </c>
      <c r="B43" s="9" t="s">
        <v>6417</v>
      </c>
      <c r="C43" s="9" t="s">
        <v>4016</v>
      </c>
      <c r="D43" s="11"/>
      <c r="E43" s="11"/>
      <c r="F43" s="13" t="s">
        <v>878</v>
      </c>
      <c r="G43" s="11" t="s">
        <v>2952</v>
      </c>
      <c r="H43" s="161">
        <f t="shared" si="0"/>
        <v>39082</v>
      </c>
      <c r="I43" s="9" t="s">
        <v>4017</v>
      </c>
      <c r="J43" s="9"/>
      <c r="K43" s="9"/>
      <c r="L43" s="11" t="s">
        <v>0</v>
      </c>
      <c r="M43" s="19"/>
      <c r="N43" s="21">
        <v>20</v>
      </c>
      <c r="O43" s="21">
        <v>1.5</v>
      </c>
      <c r="Q43" s="11" t="s">
        <v>4168</v>
      </c>
      <c r="R43" s="11" t="s">
        <v>4067</v>
      </c>
      <c r="T43" s="21">
        <f>IF(Q43='Menu tendina'!A$5,0,IF(Q43='Menu tendina'!A$4,'7. Basi Militari'!O43/2,IF(Q43='Menu tendina'!A$3,'7. Basi Militari'!O43,IF(Q43='Menu tendina'!A$2,'7. Basi Militari'!N43,0))))</f>
        <v>1.5</v>
      </c>
    </row>
  </sheetData>
  <sheetProtection autoFilter="0"/>
  <protectedRanges>
    <protectedRange sqref="Q1:R1048576" name="Collezione"/>
  </protectedRanges>
  <autoFilter ref="A1:S43" xr:uid="{505C4E07-6679-4ADF-AF6D-EE6883860D62}"/>
  <conditionalFormatting sqref="Q1">
    <cfRule type="cellIs" dxfId="97" priority="9" operator="equal">
      <formula>"Usata"</formula>
    </cfRule>
    <cfRule type="cellIs" dxfId="96" priority="10" operator="equal">
      <formula>"2a Scelta"</formula>
    </cfRule>
    <cfRule type="cellIs" dxfId="95" priority="11" operator="equal">
      <formula>"Manca"</formula>
    </cfRule>
    <cfRule type="cellIs" dxfId="94" priority="12" operator="equal">
      <formula>"Nuova"</formula>
    </cfRule>
  </conditionalFormatting>
  <dataValidations count="1">
    <dataValidation type="list" allowBlank="1" showInputMessage="1" showErrorMessage="1" sqref="Q1" xr:uid="{59115F97-20FA-4381-A965-7153F5D22D89}">
      <formula1>"Nuova,Usata,2a Scelta,Manca"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" operator="equal" id="{81A32AE7-C8BB-4639-A461-A986C2B97B24}">
            <xm:f>'Menu tendina'!$A$5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6" operator="equal" id="{1F81E72B-B7C1-4A71-8E39-D7CF4D94755A}">
            <xm:f>'Menu tendina'!$A$4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7" operator="equal" id="{5F2293A3-C203-4BE1-AFB4-5FB7F0FC91C6}">
            <xm:f>'Menu tendina'!$A$3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" operator="equal" id="{5533B18F-DC1B-4CC8-82F5-9E29FCC9CC69}">
            <xm:f>'Menu tendina'!$A$2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Q2:Q43</xm:sqref>
        </x14:conditionalFormatting>
        <x14:conditionalFormatting xmlns:xm="http://schemas.microsoft.com/office/excel/2006/main">
          <x14:cfRule type="cellIs" priority="1" operator="equal" id="{2C2B0E3A-02AD-4436-A639-7B24F538F4E4}">
            <xm:f>'Menu tendina'!$B$5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2" operator="equal" id="{9803EE61-F48A-411C-B8C0-96F1554F6173}">
            <xm:f>'Menu tendina'!$B$4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" operator="equal" id="{0407DD77-3B50-4134-9C0D-9C5AC5A1C614}">
            <xm:f>'Menu tendina'!$B$3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4" operator="equal" id="{8DE242E5-C1E7-4848-9555-BA10F3E83C2F}">
            <xm:f>'Menu tendina'!$B$2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R2:R43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B1A9946-6BA5-46E4-A003-6508A0F7816E}">
          <x14:formula1>
            <xm:f>'Menu tendina'!$A$2:$A$5</xm:f>
          </x14:formula1>
          <xm:sqref>Q2:Q43</xm:sqref>
        </x14:dataValidation>
        <x14:dataValidation type="list" allowBlank="1" showInputMessage="1" showErrorMessage="1" xr:uid="{269D7165-970D-4077-A4CD-E36CC667281D}">
          <x14:formula1>
            <xm:f>'Menu tendina'!$B$2:$B$5</xm:f>
          </x14:formula1>
          <xm:sqref>R2:R43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7067C-668E-4515-9F27-7B1CD415A450}">
  <sheetPr filterMode="1">
    <tabColor rgb="FF00B0F0"/>
  </sheetPr>
  <dimension ref="A1:R626"/>
  <sheetViews>
    <sheetView zoomScale="72" zoomScaleNormal="80" workbookViewId="0">
      <pane xSplit="3" ySplit="1" topLeftCell="D481" activePane="bottomRight" state="frozen"/>
      <selection activeCell="F4" sqref="F4"/>
      <selection pane="topRight" activeCell="F4" sqref="F4"/>
      <selection pane="bottomLeft" activeCell="F4" sqref="F4"/>
      <selection pane="bottomRight" activeCell="E633" sqref="E633"/>
    </sheetView>
  </sheetViews>
  <sheetFormatPr defaultColWidth="8.83203125" defaultRowHeight="12.5" x14ac:dyDescent="0.4"/>
  <cols>
    <col min="1" max="1" width="21.08203125" style="1" hidden="1" customWidth="1"/>
    <col min="2" max="2" width="21.58203125" style="1" bestFit="1" customWidth="1"/>
    <col min="3" max="3" width="9.5" style="45" customWidth="1"/>
    <col min="4" max="4" width="15.08203125" style="1" customWidth="1"/>
    <col min="5" max="5" width="54.08203125" style="1" customWidth="1"/>
    <col min="6" max="6" width="13.6640625" style="46" customWidth="1"/>
    <col min="7" max="7" width="16" style="45" customWidth="1"/>
    <col min="8" max="8" width="12.33203125" style="45" customWidth="1"/>
    <col min="9" max="9" width="17.33203125" style="45" customWidth="1"/>
    <col min="10" max="10" width="8.83203125" style="45" customWidth="1"/>
    <col min="11" max="11" width="13.08203125" style="47" customWidth="1"/>
    <col min="12" max="12" width="1.9140625" style="1" customWidth="1"/>
    <col min="13" max="13" width="12.5" style="45" customWidth="1"/>
    <col min="14" max="14" width="32.4140625" style="45" bestFit="1" customWidth="1"/>
    <col min="15" max="15" width="1.4140625" style="1" customWidth="1"/>
    <col min="16" max="16" width="13.08203125" style="47" customWidth="1"/>
    <col min="17" max="17" width="8.83203125" style="1"/>
    <col min="18" max="18" width="20.33203125" style="1" bestFit="1" customWidth="1"/>
    <col min="19" max="16384" width="8.83203125" style="1"/>
  </cols>
  <sheetData>
    <row r="1" spans="1:16" ht="25" x14ac:dyDescent="0.4">
      <c r="A1" s="3" t="s">
        <v>4037</v>
      </c>
      <c r="B1" s="4" t="s">
        <v>4049</v>
      </c>
      <c r="C1" s="4" t="s">
        <v>4038</v>
      </c>
      <c r="D1" s="5" t="s">
        <v>4039</v>
      </c>
      <c r="E1" s="5" t="s">
        <v>4041</v>
      </c>
      <c r="F1" s="38" t="s">
        <v>7616</v>
      </c>
      <c r="G1" s="38" t="s">
        <v>7617</v>
      </c>
      <c r="H1" s="6" t="s">
        <v>6138</v>
      </c>
      <c r="I1" s="5" t="s">
        <v>6134</v>
      </c>
      <c r="J1" s="5" t="s">
        <v>4042</v>
      </c>
      <c r="K1" s="7" t="s">
        <v>6135</v>
      </c>
      <c r="M1" s="10" t="s">
        <v>4046</v>
      </c>
      <c r="N1" s="8" t="s">
        <v>6136</v>
      </c>
      <c r="P1" s="7" t="s">
        <v>4174</v>
      </c>
    </row>
    <row r="2" spans="1:16" ht="100" hidden="1" x14ac:dyDescent="0.4">
      <c r="A2" s="39" t="s">
        <v>6418</v>
      </c>
      <c r="B2" s="39" t="s">
        <v>6246</v>
      </c>
      <c r="C2" s="31" t="s">
        <v>373</v>
      </c>
      <c r="D2" s="40" t="s">
        <v>0</v>
      </c>
      <c r="E2" s="32" t="s">
        <v>6140</v>
      </c>
      <c r="F2" s="41" t="s">
        <v>6162</v>
      </c>
      <c r="G2" s="41" t="s">
        <v>8161</v>
      </c>
      <c r="H2" s="40" t="s">
        <v>6163</v>
      </c>
      <c r="I2" s="40" t="s">
        <v>4172</v>
      </c>
      <c r="J2" s="40" t="s">
        <v>0</v>
      </c>
      <c r="K2" s="42">
        <v>15</v>
      </c>
      <c r="M2" s="40" t="s">
        <v>4172</v>
      </c>
      <c r="N2" s="40" t="s">
        <v>4067</v>
      </c>
      <c r="P2" s="42">
        <f>IF(M2="Sì",K2,0)</f>
        <v>0</v>
      </c>
    </row>
    <row r="3" spans="1:16" hidden="1" x14ac:dyDescent="0.4">
      <c r="A3" s="39" t="s">
        <v>6418</v>
      </c>
      <c r="B3" s="39" t="s">
        <v>6246</v>
      </c>
      <c r="C3" s="31" t="s">
        <v>404</v>
      </c>
      <c r="D3" s="40" t="s">
        <v>7625</v>
      </c>
      <c r="E3" s="32" t="s">
        <v>6141</v>
      </c>
      <c r="F3" s="41" t="s">
        <v>6164</v>
      </c>
      <c r="G3" s="40" t="s">
        <v>7555</v>
      </c>
      <c r="H3" s="40" t="s">
        <v>6165</v>
      </c>
      <c r="I3" s="40" t="s">
        <v>4172</v>
      </c>
      <c r="J3" s="40" t="s">
        <v>0</v>
      </c>
      <c r="K3" s="42">
        <v>15</v>
      </c>
      <c r="M3" s="40" t="s">
        <v>4172</v>
      </c>
      <c r="N3" s="40" t="s">
        <v>4067</v>
      </c>
      <c r="P3" s="42">
        <f t="shared" ref="P3:P66" si="0">IF(M3="Sì",K3,0)</f>
        <v>0</v>
      </c>
    </row>
    <row r="4" spans="1:16" hidden="1" x14ac:dyDescent="0.4">
      <c r="A4" s="39" t="s">
        <v>6418</v>
      </c>
      <c r="B4" s="39" t="s">
        <v>6246</v>
      </c>
      <c r="C4" s="31" t="s">
        <v>408</v>
      </c>
      <c r="D4" s="40" t="s">
        <v>7635</v>
      </c>
      <c r="E4" s="32" t="s">
        <v>6142</v>
      </c>
      <c r="F4" s="41" t="s">
        <v>6166</v>
      </c>
      <c r="G4" s="40" t="s">
        <v>7556</v>
      </c>
      <c r="H4" s="40" t="s">
        <v>6165</v>
      </c>
      <c r="I4" s="40" t="s">
        <v>4172</v>
      </c>
      <c r="J4" s="40" t="s">
        <v>0</v>
      </c>
      <c r="K4" s="42">
        <v>75</v>
      </c>
      <c r="M4" s="40" t="s">
        <v>4172</v>
      </c>
      <c r="N4" s="40" t="s">
        <v>4067</v>
      </c>
      <c r="P4" s="42">
        <f t="shared" si="0"/>
        <v>0</v>
      </c>
    </row>
    <row r="5" spans="1:16" hidden="1" x14ac:dyDescent="0.4">
      <c r="A5" s="39" t="s">
        <v>6418</v>
      </c>
      <c r="B5" s="39" t="s">
        <v>6246</v>
      </c>
      <c r="C5" s="31" t="s">
        <v>411</v>
      </c>
      <c r="D5" s="40" t="s">
        <v>7627</v>
      </c>
      <c r="E5" s="32" t="s">
        <v>6143</v>
      </c>
      <c r="F5" s="41" t="s">
        <v>6167</v>
      </c>
      <c r="G5" s="40" t="s">
        <v>7557</v>
      </c>
      <c r="H5" s="40" t="s">
        <v>6165</v>
      </c>
      <c r="I5" s="40" t="s">
        <v>4172</v>
      </c>
      <c r="J5" s="40" t="s">
        <v>0</v>
      </c>
      <c r="K5" s="42">
        <v>14</v>
      </c>
      <c r="M5" s="40" t="s">
        <v>4171</v>
      </c>
      <c r="N5" s="40" t="s">
        <v>4067</v>
      </c>
      <c r="P5" s="42">
        <f t="shared" si="0"/>
        <v>14</v>
      </c>
    </row>
    <row r="6" spans="1:16" hidden="1" x14ac:dyDescent="0.4">
      <c r="A6" s="39" t="s">
        <v>6418</v>
      </c>
      <c r="B6" s="39" t="s">
        <v>6246</v>
      </c>
      <c r="C6" s="31" t="s">
        <v>415</v>
      </c>
      <c r="D6" s="40" t="s">
        <v>7636</v>
      </c>
      <c r="E6" s="32" t="s">
        <v>6144</v>
      </c>
      <c r="F6" s="41" t="s">
        <v>6168</v>
      </c>
      <c r="G6" s="40" t="s">
        <v>7558</v>
      </c>
      <c r="H6" s="40" t="s">
        <v>6165</v>
      </c>
      <c r="I6" s="40" t="s">
        <v>4172</v>
      </c>
      <c r="J6" s="40" t="s">
        <v>0</v>
      </c>
      <c r="K6" s="42">
        <v>15</v>
      </c>
      <c r="M6" s="40" t="s">
        <v>4172</v>
      </c>
      <c r="N6" s="40" t="s">
        <v>4067</v>
      </c>
      <c r="P6" s="42">
        <f t="shared" si="0"/>
        <v>0</v>
      </c>
    </row>
    <row r="7" spans="1:16" hidden="1" x14ac:dyDescent="0.4">
      <c r="A7" s="39" t="s">
        <v>6418</v>
      </c>
      <c r="B7" s="39" t="s">
        <v>6246</v>
      </c>
      <c r="C7" s="31" t="s">
        <v>419</v>
      </c>
      <c r="D7" s="40" t="s">
        <v>7628</v>
      </c>
      <c r="E7" s="32" t="s">
        <v>6145</v>
      </c>
      <c r="F7" s="41" t="s">
        <v>6169</v>
      </c>
      <c r="G7" s="40" t="s">
        <v>7559</v>
      </c>
      <c r="H7" s="40" t="s">
        <v>6165</v>
      </c>
      <c r="I7" s="40" t="s">
        <v>4172</v>
      </c>
      <c r="J7" s="40" t="s">
        <v>0</v>
      </c>
      <c r="K7" s="42">
        <v>15</v>
      </c>
      <c r="M7" s="40" t="s">
        <v>4172</v>
      </c>
      <c r="N7" s="40" t="s">
        <v>4067</v>
      </c>
      <c r="P7" s="42">
        <f t="shared" si="0"/>
        <v>0</v>
      </c>
    </row>
    <row r="8" spans="1:16" hidden="1" x14ac:dyDescent="0.4">
      <c r="A8" s="39" t="s">
        <v>6418</v>
      </c>
      <c r="B8" s="39" t="s">
        <v>6246</v>
      </c>
      <c r="C8" s="31" t="s">
        <v>422</v>
      </c>
      <c r="D8" s="40" t="s">
        <v>7637</v>
      </c>
      <c r="E8" s="32" t="s">
        <v>6146</v>
      </c>
      <c r="F8" s="41" t="s">
        <v>6170</v>
      </c>
      <c r="G8" s="40" t="s">
        <v>7560</v>
      </c>
      <c r="H8" s="40" t="s">
        <v>6165</v>
      </c>
      <c r="I8" s="40" t="s">
        <v>4172</v>
      </c>
      <c r="J8" s="40" t="s">
        <v>0</v>
      </c>
      <c r="K8" s="42">
        <v>14</v>
      </c>
      <c r="M8" s="40" t="s">
        <v>4171</v>
      </c>
      <c r="N8" s="40" t="s">
        <v>4067</v>
      </c>
      <c r="P8" s="42">
        <f t="shared" si="0"/>
        <v>14</v>
      </c>
    </row>
    <row r="9" spans="1:16" hidden="1" x14ac:dyDescent="0.4">
      <c r="A9" s="39" t="s">
        <v>6418</v>
      </c>
      <c r="B9" s="39" t="s">
        <v>6246</v>
      </c>
      <c r="C9" s="31" t="s">
        <v>425</v>
      </c>
      <c r="D9" s="40" t="s">
        <v>7638</v>
      </c>
      <c r="E9" s="32" t="s">
        <v>6147</v>
      </c>
      <c r="F9" s="41" t="s">
        <v>6171</v>
      </c>
      <c r="G9" s="40" t="s">
        <v>7561</v>
      </c>
      <c r="H9" s="40" t="s">
        <v>6165</v>
      </c>
      <c r="I9" s="40" t="s">
        <v>4172</v>
      </c>
      <c r="J9" s="40" t="s">
        <v>0</v>
      </c>
      <c r="K9" s="42">
        <v>14</v>
      </c>
      <c r="M9" s="40" t="s">
        <v>4172</v>
      </c>
      <c r="N9" s="40" t="s">
        <v>4067</v>
      </c>
      <c r="P9" s="42">
        <f t="shared" si="0"/>
        <v>0</v>
      </c>
    </row>
    <row r="10" spans="1:16" hidden="1" x14ac:dyDescent="0.4">
      <c r="A10" s="39" t="s">
        <v>6418</v>
      </c>
      <c r="B10" s="39" t="s">
        <v>6246</v>
      </c>
      <c r="C10" s="31" t="s">
        <v>429</v>
      </c>
      <c r="D10" s="40" t="s">
        <v>7629</v>
      </c>
      <c r="E10" s="32" t="s">
        <v>6148</v>
      </c>
      <c r="F10" s="41" t="s">
        <v>6172</v>
      </c>
      <c r="G10" s="40" t="s">
        <v>7562</v>
      </c>
      <c r="H10" s="40" t="s">
        <v>6165</v>
      </c>
      <c r="I10" s="40" t="s">
        <v>4172</v>
      </c>
      <c r="J10" s="40" t="s">
        <v>0</v>
      </c>
      <c r="K10" s="42">
        <v>14</v>
      </c>
      <c r="M10" s="40" t="s">
        <v>4171</v>
      </c>
      <c r="N10" s="40" t="s">
        <v>4067</v>
      </c>
      <c r="P10" s="42">
        <f t="shared" si="0"/>
        <v>14</v>
      </c>
    </row>
    <row r="11" spans="1:16" hidden="1" x14ac:dyDescent="0.4">
      <c r="A11" s="39" t="s">
        <v>6418</v>
      </c>
      <c r="B11" s="39" t="s">
        <v>6246</v>
      </c>
      <c r="C11" s="31" t="s">
        <v>433</v>
      </c>
      <c r="D11" s="40" t="s">
        <v>7630</v>
      </c>
      <c r="E11" s="32" t="s">
        <v>6149</v>
      </c>
      <c r="F11" s="41" t="s">
        <v>6173</v>
      </c>
      <c r="G11" s="40" t="s">
        <v>7563</v>
      </c>
      <c r="H11" s="40" t="s">
        <v>6165</v>
      </c>
      <c r="I11" s="40" t="s">
        <v>4172</v>
      </c>
      <c r="J11" s="40" t="s">
        <v>0</v>
      </c>
      <c r="K11" s="42">
        <v>15</v>
      </c>
      <c r="M11" s="40" t="s">
        <v>4171</v>
      </c>
      <c r="N11" s="40" t="s">
        <v>4067</v>
      </c>
      <c r="P11" s="42">
        <f t="shared" si="0"/>
        <v>15</v>
      </c>
    </row>
    <row r="12" spans="1:16" hidden="1" x14ac:dyDescent="0.4">
      <c r="A12" s="39" t="s">
        <v>6418</v>
      </c>
      <c r="B12" s="39" t="s">
        <v>6246</v>
      </c>
      <c r="C12" s="31" t="s">
        <v>436</v>
      </c>
      <c r="D12" s="40" t="s">
        <v>7631</v>
      </c>
      <c r="E12" s="32" t="s">
        <v>6150</v>
      </c>
      <c r="F12" s="41" t="s">
        <v>6174</v>
      </c>
      <c r="G12" s="40" t="s">
        <v>7564</v>
      </c>
      <c r="H12" s="40" t="s">
        <v>6165</v>
      </c>
      <c r="I12" s="40" t="s">
        <v>4172</v>
      </c>
      <c r="J12" s="40" t="s">
        <v>0</v>
      </c>
      <c r="K12" s="42">
        <v>12</v>
      </c>
      <c r="M12" s="40" t="s">
        <v>4171</v>
      </c>
      <c r="N12" s="40" t="s">
        <v>4067</v>
      </c>
      <c r="P12" s="42">
        <f t="shared" si="0"/>
        <v>12</v>
      </c>
    </row>
    <row r="13" spans="1:16" hidden="1" x14ac:dyDescent="0.4">
      <c r="A13" s="39" t="s">
        <v>6418</v>
      </c>
      <c r="B13" s="39" t="s">
        <v>6246</v>
      </c>
      <c r="C13" s="31" t="s">
        <v>440</v>
      </c>
      <c r="D13" s="40" t="s">
        <v>7632</v>
      </c>
      <c r="E13" s="32" t="s">
        <v>6151</v>
      </c>
      <c r="F13" s="41" t="s">
        <v>6175</v>
      </c>
      <c r="G13" s="40" t="s">
        <v>7565</v>
      </c>
      <c r="H13" s="40" t="s">
        <v>6165</v>
      </c>
      <c r="I13" s="40" t="s">
        <v>4172</v>
      </c>
      <c r="J13" s="40" t="s">
        <v>0</v>
      </c>
      <c r="K13" s="42">
        <v>14</v>
      </c>
      <c r="M13" s="40" t="s">
        <v>4172</v>
      </c>
      <c r="N13" s="40" t="s">
        <v>4067</v>
      </c>
      <c r="P13" s="42">
        <f t="shared" si="0"/>
        <v>0</v>
      </c>
    </row>
    <row r="14" spans="1:16" hidden="1" x14ac:dyDescent="0.4">
      <c r="A14" s="39" t="s">
        <v>6418</v>
      </c>
      <c r="B14" s="39" t="s">
        <v>6246</v>
      </c>
      <c r="C14" s="31" t="s">
        <v>444</v>
      </c>
      <c r="D14" s="40" t="s">
        <v>7639</v>
      </c>
      <c r="E14" s="32" t="s">
        <v>6152</v>
      </c>
      <c r="F14" s="41" t="s">
        <v>6176</v>
      </c>
      <c r="G14" s="40" t="s">
        <v>7566</v>
      </c>
      <c r="H14" s="40" t="s">
        <v>6165</v>
      </c>
      <c r="I14" s="40" t="s">
        <v>4172</v>
      </c>
      <c r="J14" s="40" t="s">
        <v>0</v>
      </c>
      <c r="K14" s="42">
        <v>14</v>
      </c>
      <c r="M14" s="40" t="s">
        <v>4172</v>
      </c>
      <c r="N14" s="40" t="s">
        <v>4067</v>
      </c>
      <c r="P14" s="42">
        <f t="shared" si="0"/>
        <v>0</v>
      </c>
    </row>
    <row r="15" spans="1:16" hidden="1" x14ac:dyDescent="0.4">
      <c r="A15" s="39" t="s">
        <v>6418</v>
      </c>
      <c r="B15" s="39" t="s">
        <v>6246</v>
      </c>
      <c r="C15" s="31" t="s">
        <v>447</v>
      </c>
      <c r="D15" s="40" t="s">
        <v>7640</v>
      </c>
      <c r="E15" s="32" t="s">
        <v>6153</v>
      </c>
      <c r="F15" s="41" t="s">
        <v>6177</v>
      </c>
      <c r="G15" s="40" t="s">
        <v>7567</v>
      </c>
      <c r="H15" s="40" t="s">
        <v>6165</v>
      </c>
      <c r="I15" s="40" t="s">
        <v>4172</v>
      </c>
      <c r="J15" s="40" t="s">
        <v>0</v>
      </c>
      <c r="K15" s="42">
        <v>12</v>
      </c>
      <c r="M15" s="40" t="s">
        <v>4171</v>
      </c>
      <c r="N15" s="40" t="s">
        <v>4067</v>
      </c>
      <c r="P15" s="42">
        <f t="shared" si="0"/>
        <v>12</v>
      </c>
    </row>
    <row r="16" spans="1:16" hidden="1" x14ac:dyDescent="0.4">
      <c r="A16" s="39" t="s">
        <v>6418</v>
      </c>
      <c r="B16" s="39" t="s">
        <v>6246</v>
      </c>
      <c r="C16" s="31" t="s">
        <v>450</v>
      </c>
      <c r="D16" s="40" t="s">
        <v>7641</v>
      </c>
      <c r="E16" s="32" t="s">
        <v>6154</v>
      </c>
      <c r="F16" s="41" t="s">
        <v>6178</v>
      </c>
      <c r="G16" s="40" t="s">
        <v>7568</v>
      </c>
      <c r="H16" s="40" t="s">
        <v>6165</v>
      </c>
      <c r="I16" s="40" t="s">
        <v>4172</v>
      </c>
      <c r="J16" s="40" t="s">
        <v>0</v>
      </c>
      <c r="K16" s="42">
        <v>15</v>
      </c>
      <c r="M16" s="40" t="s">
        <v>4171</v>
      </c>
      <c r="N16" s="40" t="s">
        <v>4067</v>
      </c>
      <c r="P16" s="42">
        <f t="shared" si="0"/>
        <v>15</v>
      </c>
    </row>
    <row r="17" spans="1:18" hidden="1" x14ac:dyDescent="0.4">
      <c r="A17" s="39" t="s">
        <v>6418</v>
      </c>
      <c r="B17" s="39" t="s">
        <v>6246</v>
      </c>
      <c r="C17" s="31" t="s">
        <v>454</v>
      </c>
      <c r="D17" s="40" t="s">
        <v>7633</v>
      </c>
      <c r="E17" s="32" t="s">
        <v>6155</v>
      </c>
      <c r="F17" s="41" t="s">
        <v>6179</v>
      </c>
      <c r="G17" s="40" t="s">
        <v>7569</v>
      </c>
      <c r="H17" s="40" t="s">
        <v>6165</v>
      </c>
      <c r="I17" s="40" t="s">
        <v>4172</v>
      </c>
      <c r="J17" s="40" t="s">
        <v>0</v>
      </c>
      <c r="K17" s="42">
        <v>15</v>
      </c>
      <c r="M17" s="40" t="s">
        <v>4171</v>
      </c>
      <c r="N17" s="40" t="s">
        <v>4067</v>
      </c>
      <c r="P17" s="42">
        <f t="shared" si="0"/>
        <v>15</v>
      </c>
    </row>
    <row r="18" spans="1:18" hidden="1" x14ac:dyDescent="0.4">
      <c r="A18" s="39" t="s">
        <v>6418</v>
      </c>
      <c r="B18" s="39" t="s">
        <v>6246</v>
      </c>
      <c r="C18" s="31" t="s">
        <v>457</v>
      </c>
      <c r="D18" s="40" t="s">
        <v>7642</v>
      </c>
      <c r="E18" s="32" t="s">
        <v>6156</v>
      </c>
      <c r="F18" s="41" t="s">
        <v>6180</v>
      </c>
      <c r="G18" s="40" t="s">
        <v>7570</v>
      </c>
      <c r="H18" s="40" t="s">
        <v>6165</v>
      </c>
      <c r="I18" s="40" t="s">
        <v>4172</v>
      </c>
      <c r="J18" s="40" t="s">
        <v>0</v>
      </c>
      <c r="K18" s="42">
        <v>14</v>
      </c>
      <c r="M18" s="40" t="s">
        <v>4171</v>
      </c>
      <c r="N18" s="40" t="s">
        <v>4067</v>
      </c>
      <c r="P18" s="42">
        <f t="shared" si="0"/>
        <v>14</v>
      </c>
    </row>
    <row r="19" spans="1:18" hidden="1" x14ac:dyDescent="0.4">
      <c r="A19" s="39" t="s">
        <v>6418</v>
      </c>
      <c r="B19" s="39" t="s">
        <v>6246</v>
      </c>
      <c r="C19" s="31" t="s">
        <v>460</v>
      </c>
      <c r="D19" s="40" t="s">
        <v>7643</v>
      </c>
      <c r="E19" s="32" t="s">
        <v>6157</v>
      </c>
      <c r="F19" s="41" t="s">
        <v>6181</v>
      </c>
      <c r="G19" s="40" t="s">
        <v>7571</v>
      </c>
      <c r="H19" s="40" t="s">
        <v>6165</v>
      </c>
      <c r="I19" s="40" t="s">
        <v>4172</v>
      </c>
      <c r="J19" s="40" t="s">
        <v>0</v>
      </c>
      <c r="K19" s="42">
        <v>15</v>
      </c>
      <c r="M19" s="40" t="s">
        <v>4171</v>
      </c>
      <c r="N19" s="40" t="s">
        <v>4067</v>
      </c>
      <c r="P19" s="42">
        <f t="shared" si="0"/>
        <v>15</v>
      </c>
    </row>
    <row r="20" spans="1:18" hidden="1" x14ac:dyDescent="0.4">
      <c r="A20" s="39" t="s">
        <v>6418</v>
      </c>
      <c r="B20" s="39" t="s">
        <v>6246</v>
      </c>
      <c r="C20" s="31" t="s">
        <v>463</v>
      </c>
      <c r="D20" s="40" t="s">
        <v>7634</v>
      </c>
      <c r="E20" s="32" t="s">
        <v>6158</v>
      </c>
      <c r="F20" s="41" t="s">
        <v>6182</v>
      </c>
      <c r="G20" s="40" t="s">
        <v>7572</v>
      </c>
      <c r="H20" s="40" t="s">
        <v>6165</v>
      </c>
      <c r="I20" s="40" t="s">
        <v>4172</v>
      </c>
      <c r="J20" s="40" t="s">
        <v>0</v>
      </c>
      <c r="K20" s="42">
        <v>14</v>
      </c>
      <c r="M20" s="40" t="s">
        <v>4171</v>
      </c>
      <c r="N20" s="40" t="s">
        <v>4067</v>
      </c>
      <c r="P20" s="42">
        <f t="shared" si="0"/>
        <v>14</v>
      </c>
    </row>
    <row r="21" spans="1:18" hidden="1" x14ac:dyDescent="0.4">
      <c r="A21" s="39" t="s">
        <v>6418</v>
      </c>
      <c r="B21" s="39" t="s">
        <v>6246</v>
      </c>
      <c r="C21" s="31" t="s">
        <v>466</v>
      </c>
      <c r="D21" s="40" t="s">
        <v>7644</v>
      </c>
      <c r="E21" s="32" t="s">
        <v>6159</v>
      </c>
      <c r="F21" s="41" t="s">
        <v>6183</v>
      </c>
      <c r="G21" s="40" t="s">
        <v>7573</v>
      </c>
      <c r="H21" s="40" t="s">
        <v>6165</v>
      </c>
      <c r="I21" s="40" t="s">
        <v>4172</v>
      </c>
      <c r="J21" s="40" t="s">
        <v>0</v>
      </c>
      <c r="K21" s="42">
        <v>15</v>
      </c>
      <c r="M21" s="40" t="s">
        <v>4172</v>
      </c>
      <c r="N21" s="40" t="s">
        <v>4067</v>
      </c>
      <c r="P21" s="42">
        <f t="shared" si="0"/>
        <v>0</v>
      </c>
    </row>
    <row r="22" spans="1:18" hidden="1" x14ac:dyDescent="0.4">
      <c r="A22" s="39" t="s">
        <v>6418</v>
      </c>
      <c r="B22" s="39" t="s">
        <v>6246</v>
      </c>
      <c r="C22" s="31" t="s">
        <v>469</v>
      </c>
      <c r="D22" s="40" t="s">
        <v>7645</v>
      </c>
      <c r="E22" s="32" t="s">
        <v>6160</v>
      </c>
      <c r="F22" s="41" t="s">
        <v>6184</v>
      </c>
      <c r="G22" s="40" t="s">
        <v>7574</v>
      </c>
      <c r="H22" s="40" t="s">
        <v>6165</v>
      </c>
      <c r="I22" s="40" t="s">
        <v>4172</v>
      </c>
      <c r="J22" s="40" t="s">
        <v>0</v>
      </c>
      <c r="K22" s="42">
        <v>15</v>
      </c>
      <c r="M22" s="40" t="s">
        <v>4172</v>
      </c>
      <c r="N22" s="40" t="s">
        <v>4067</v>
      </c>
      <c r="P22" s="42">
        <f t="shared" si="0"/>
        <v>0</v>
      </c>
    </row>
    <row r="23" spans="1:18" hidden="1" x14ac:dyDescent="0.4">
      <c r="A23" s="39" t="s">
        <v>6418</v>
      </c>
      <c r="B23" s="39" t="s">
        <v>6246</v>
      </c>
      <c r="C23" s="31" t="s">
        <v>472</v>
      </c>
      <c r="D23" s="40" t="s">
        <v>7646</v>
      </c>
      <c r="E23" s="32" t="s">
        <v>6161</v>
      </c>
      <c r="F23" s="41" t="s">
        <v>6185</v>
      </c>
      <c r="G23" s="40" t="s">
        <v>7575</v>
      </c>
      <c r="H23" s="40" t="s">
        <v>6165</v>
      </c>
      <c r="I23" s="40" t="s">
        <v>4172</v>
      </c>
      <c r="J23" s="40" t="s">
        <v>0</v>
      </c>
      <c r="K23" s="42">
        <v>15</v>
      </c>
      <c r="M23" s="40" t="s">
        <v>4171</v>
      </c>
      <c r="N23" s="40" t="s">
        <v>4067</v>
      </c>
      <c r="P23" s="42">
        <f t="shared" si="0"/>
        <v>15</v>
      </c>
    </row>
    <row r="24" spans="1:18" hidden="1" x14ac:dyDescent="0.4">
      <c r="A24" s="39" t="s">
        <v>6418</v>
      </c>
      <c r="B24" s="39" t="s">
        <v>6243</v>
      </c>
      <c r="C24" s="40" t="s">
        <v>502</v>
      </c>
      <c r="D24" s="40" t="s">
        <v>7626</v>
      </c>
      <c r="E24" s="39" t="s">
        <v>6186</v>
      </c>
      <c r="F24" s="41" t="s">
        <v>6187</v>
      </c>
      <c r="G24" s="40" t="s">
        <v>7576</v>
      </c>
      <c r="H24" s="40" t="s">
        <v>6188</v>
      </c>
      <c r="I24" s="40" t="s">
        <v>4172</v>
      </c>
      <c r="J24" s="40" t="s">
        <v>0</v>
      </c>
      <c r="K24" s="42">
        <v>16</v>
      </c>
      <c r="M24" s="40" t="s">
        <v>4171</v>
      </c>
      <c r="N24" s="40" t="s">
        <v>4067</v>
      </c>
      <c r="P24" s="42">
        <f t="shared" si="0"/>
        <v>16</v>
      </c>
    </row>
    <row r="25" spans="1:18" hidden="1" x14ac:dyDescent="0.4">
      <c r="A25" s="39" t="s">
        <v>6418</v>
      </c>
      <c r="B25" s="39" t="s">
        <v>6243</v>
      </c>
      <c r="C25" s="40" t="s">
        <v>6189</v>
      </c>
      <c r="D25" s="40" t="s">
        <v>7647</v>
      </c>
      <c r="E25" s="39" t="s">
        <v>7612</v>
      </c>
      <c r="F25" s="41" t="s">
        <v>550</v>
      </c>
      <c r="G25" s="146">
        <v>3116</v>
      </c>
      <c r="H25" s="40" t="s">
        <v>6190</v>
      </c>
      <c r="I25" s="40" t="s">
        <v>4172</v>
      </c>
      <c r="J25" s="40" t="s">
        <v>0</v>
      </c>
      <c r="K25" s="42" t="s">
        <v>6191</v>
      </c>
      <c r="M25" s="40" t="s">
        <v>4172</v>
      </c>
      <c r="N25" s="40" t="s">
        <v>4067</v>
      </c>
      <c r="P25" s="42">
        <f t="shared" si="0"/>
        <v>0</v>
      </c>
    </row>
    <row r="26" spans="1:18" hidden="1" x14ac:dyDescent="0.4">
      <c r="A26" s="39" t="s">
        <v>6418</v>
      </c>
      <c r="B26" s="39" t="s">
        <v>6243</v>
      </c>
      <c r="C26" s="40" t="s">
        <v>6192</v>
      </c>
      <c r="D26" s="40" t="s">
        <v>7648</v>
      </c>
      <c r="E26" s="39" t="s">
        <v>7612</v>
      </c>
      <c r="F26" s="41" t="s">
        <v>550</v>
      </c>
      <c r="G26" s="146">
        <v>3116</v>
      </c>
      <c r="H26" s="40" t="s">
        <v>6193</v>
      </c>
      <c r="I26" s="40" t="s">
        <v>4172</v>
      </c>
      <c r="J26" s="40" t="s">
        <v>0</v>
      </c>
      <c r="K26" s="42">
        <v>10</v>
      </c>
      <c r="M26" s="40" t="s">
        <v>4171</v>
      </c>
      <c r="N26" s="40" t="s">
        <v>4067</v>
      </c>
      <c r="P26" s="42">
        <f t="shared" si="0"/>
        <v>10</v>
      </c>
    </row>
    <row r="27" spans="1:18" hidden="1" x14ac:dyDescent="0.4">
      <c r="A27" s="39" t="s">
        <v>6418</v>
      </c>
      <c r="B27" s="39" t="s">
        <v>6243</v>
      </c>
      <c r="C27" s="40" t="s">
        <v>562</v>
      </c>
      <c r="D27" s="40" t="s">
        <v>7649</v>
      </c>
      <c r="E27" s="39" t="s">
        <v>6244</v>
      </c>
      <c r="F27" s="41" t="s">
        <v>6194</v>
      </c>
      <c r="G27" s="146" t="s">
        <v>7577</v>
      </c>
      <c r="H27" s="40" t="s">
        <v>6195</v>
      </c>
      <c r="I27" s="40" t="s">
        <v>4172</v>
      </c>
      <c r="J27" s="40" t="s">
        <v>0</v>
      </c>
      <c r="K27" s="42">
        <v>75</v>
      </c>
      <c r="M27" s="40" t="s">
        <v>4172</v>
      </c>
      <c r="N27" s="40" t="s">
        <v>4067</v>
      </c>
      <c r="P27" s="42">
        <f t="shared" si="0"/>
        <v>0</v>
      </c>
    </row>
    <row r="28" spans="1:18" hidden="1" x14ac:dyDescent="0.4">
      <c r="A28" s="39" t="s">
        <v>6418</v>
      </c>
      <c r="B28" s="39" t="s">
        <v>6243</v>
      </c>
      <c r="C28" s="40" t="s">
        <v>595</v>
      </c>
      <c r="D28" s="40" t="s">
        <v>7650</v>
      </c>
      <c r="E28" s="39" t="s">
        <v>594</v>
      </c>
      <c r="F28" s="41" t="s">
        <v>593</v>
      </c>
      <c r="G28" s="146">
        <v>3137</v>
      </c>
      <c r="H28" s="40" t="s">
        <v>6196</v>
      </c>
      <c r="I28" s="40" t="s">
        <v>4172</v>
      </c>
      <c r="J28" s="40" t="s">
        <v>0</v>
      </c>
      <c r="K28" s="42">
        <v>50</v>
      </c>
      <c r="M28" s="40" t="s">
        <v>4171</v>
      </c>
      <c r="N28" s="40" t="s">
        <v>4067</v>
      </c>
      <c r="P28" s="42">
        <f t="shared" si="0"/>
        <v>50</v>
      </c>
    </row>
    <row r="29" spans="1:18" hidden="1" x14ac:dyDescent="0.4">
      <c r="A29" s="39" t="s">
        <v>6418</v>
      </c>
      <c r="B29" s="39" t="s">
        <v>6243</v>
      </c>
      <c r="C29" s="40" t="s">
        <v>598</v>
      </c>
      <c r="D29" s="40" t="s">
        <v>7651</v>
      </c>
      <c r="E29" s="39" t="s">
        <v>6197</v>
      </c>
      <c r="F29" s="41" t="s">
        <v>596</v>
      </c>
      <c r="G29" s="146">
        <v>3138</v>
      </c>
      <c r="H29" s="40" t="s">
        <v>6198</v>
      </c>
      <c r="I29" s="40" t="s">
        <v>4172</v>
      </c>
      <c r="J29" s="40" t="s">
        <v>0</v>
      </c>
      <c r="K29" s="42">
        <v>20</v>
      </c>
      <c r="M29" s="40" t="s">
        <v>4171</v>
      </c>
      <c r="N29" s="40" t="s">
        <v>4067</v>
      </c>
      <c r="P29" s="42">
        <f t="shared" si="0"/>
        <v>20</v>
      </c>
    </row>
    <row r="30" spans="1:18" hidden="1" x14ac:dyDescent="0.4">
      <c r="A30" s="39" t="s">
        <v>6418</v>
      </c>
      <c r="B30" s="39" t="s">
        <v>6243</v>
      </c>
      <c r="C30" s="40" t="s">
        <v>621</v>
      </c>
      <c r="D30" s="40" t="s">
        <v>0</v>
      </c>
      <c r="E30" s="39" t="s">
        <v>619</v>
      </c>
      <c r="F30" s="41" t="s">
        <v>6199</v>
      </c>
      <c r="G30" s="146" t="s">
        <v>0</v>
      </c>
      <c r="H30" s="40" t="s">
        <v>6200</v>
      </c>
      <c r="I30" s="40" t="s">
        <v>4949</v>
      </c>
      <c r="J30" s="40" t="s">
        <v>0</v>
      </c>
      <c r="K30" s="42">
        <v>45</v>
      </c>
      <c r="M30" s="40" t="s">
        <v>4171</v>
      </c>
      <c r="N30" s="40" t="s">
        <v>4172</v>
      </c>
      <c r="P30" s="42">
        <f t="shared" si="0"/>
        <v>45</v>
      </c>
      <c r="R30" s="129"/>
    </row>
    <row r="31" spans="1:18" hidden="1" x14ac:dyDescent="0.4">
      <c r="A31" s="39" t="s">
        <v>6418</v>
      </c>
      <c r="B31" s="39" t="s">
        <v>6243</v>
      </c>
      <c r="C31" s="40" t="s">
        <v>627</v>
      </c>
      <c r="D31" s="40" t="s">
        <v>7652</v>
      </c>
      <c r="E31" s="39" t="s">
        <v>6201</v>
      </c>
      <c r="F31" s="41" t="s">
        <v>625</v>
      </c>
      <c r="G31" s="146">
        <v>3150</v>
      </c>
      <c r="H31" s="40" t="s">
        <v>6202</v>
      </c>
      <c r="I31" s="40" t="s">
        <v>4949</v>
      </c>
      <c r="J31" s="40" t="s">
        <v>0</v>
      </c>
      <c r="K31" s="42">
        <v>14</v>
      </c>
      <c r="M31" s="40" t="s">
        <v>4171</v>
      </c>
      <c r="N31" s="40" t="s">
        <v>4171</v>
      </c>
      <c r="P31" s="42">
        <f t="shared" si="0"/>
        <v>14</v>
      </c>
    </row>
    <row r="32" spans="1:18" hidden="1" x14ac:dyDescent="0.4">
      <c r="A32" s="39" t="s">
        <v>6418</v>
      </c>
      <c r="B32" s="39" t="s">
        <v>6243</v>
      </c>
      <c r="C32" s="40" t="s">
        <v>635</v>
      </c>
      <c r="D32" s="40" t="s">
        <v>0</v>
      </c>
      <c r="E32" s="39" t="s">
        <v>6245</v>
      </c>
      <c r="F32" s="41" t="s">
        <v>6203</v>
      </c>
      <c r="G32" s="146" t="s">
        <v>7653</v>
      </c>
      <c r="H32" s="40" t="s">
        <v>6204</v>
      </c>
      <c r="I32" s="40" t="s">
        <v>4172</v>
      </c>
      <c r="J32" s="40" t="s">
        <v>0</v>
      </c>
      <c r="K32" s="42">
        <v>35</v>
      </c>
      <c r="M32" s="40" t="s">
        <v>4172</v>
      </c>
      <c r="N32" s="40" t="s">
        <v>4067</v>
      </c>
      <c r="P32" s="42">
        <f t="shared" si="0"/>
        <v>0</v>
      </c>
    </row>
    <row r="33" spans="1:18" hidden="1" x14ac:dyDescent="0.4">
      <c r="A33" s="39" t="s">
        <v>6418</v>
      </c>
      <c r="B33" s="39" t="s">
        <v>6243</v>
      </c>
      <c r="C33" s="40" t="s">
        <v>641</v>
      </c>
      <c r="D33" s="40" t="s">
        <v>7654</v>
      </c>
      <c r="E33" s="39" t="s">
        <v>640</v>
      </c>
      <c r="F33" s="41" t="s">
        <v>639</v>
      </c>
      <c r="G33" s="146">
        <v>3157</v>
      </c>
      <c r="H33" s="40" t="s">
        <v>6205</v>
      </c>
      <c r="I33" s="40" t="s">
        <v>4949</v>
      </c>
      <c r="J33" s="40" t="s">
        <v>0</v>
      </c>
      <c r="K33" s="42">
        <v>8</v>
      </c>
      <c r="M33" s="40" t="s">
        <v>4171</v>
      </c>
      <c r="N33" s="40" t="s">
        <v>4172</v>
      </c>
      <c r="P33" s="42">
        <f t="shared" si="0"/>
        <v>8</v>
      </c>
      <c r="R33" s="129"/>
    </row>
    <row r="34" spans="1:18" hidden="1" x14ac:dyDescent="0.4">
      <c r="A34" s="39" t="s">
        <v>6418</v>
      </c>
      <c r="B34" s="39" t="s">
        <v>6243</v>
      </c>
      <c r="C34" s="40" t="s">
        <v>644</v>
      </c>
      <c r="D34" s="40" t="s">
        <v>7655</v>
      </c>
      <c r="E34" s="39" t="s">
        <v>643</v>
      </c>
      <c r="F34" s="41" t="s">
        <v>642</v>
      </c>
      <c r="G34" s="146">
        <v>3158</v>
      </c>
      <c r="H34" s="40" t="s">
        <v>6205</v>
      </c>
      <c r="I34" s="40" t="s">
        <v>4949</v>
      </c>
      <c r="J34" s="40" t="s">
        <v>0</v>
      </c>
      <c r="K34" s="42">
        <v>8</v>
      </c>
      <c r="M34" s="40" t="s">
        <v>4171</v>
      </c>
      <c r="N34" s="40" t="s">
        <v>4172</v>
      </c>
      <c r="P34" s="42">
        <f t="shared" si="0"/>
        <v>8</v>
      </c>
      <c r="R34" s="129"/>
    </row>
    <row r="35" spans="1:18" hidden="1" x14ac:dyDescent="0.4">
      <c r="A35" s="39" t="s">
        <v>6418</v>
      </c>
      <c r="B35" s="39" t="s">
        <v>6243</v>
      </c>
      <c r="C35" s="40" t="s">
        <v>657</v>
      </c>
      <c r="D35" s="40" t="s">
        <v>7656</v>
      </c>
      <c r="E35" s="39" t="s">
        <v>6206</v>
      </c>
      <c r="F35" s="41" t="s">
        <v>6207</v>
      </c>
      <c r="G35" s="146" t="s">
        <v>7578</v>
      </c>
      <c r="H35" s="40" t="s">
        <v>6208</v>
      </c>
      <c r="I35" s="40" t="s">
        <v>4172</v>
      </c>
      <c r="J35" s="40" t="s">
        <v>0</v>
      </c>
      <c r="K35" s="42">
        <v>16</v>
      </c>
      <c r="M35" s="40" t="s">
        <v>4171</v>
      </c>
      <c r="N35" s="40" t="s">
        <v>4067</v>
      </c>
      <c r="P35" s="42">
        <f t="shared" si="0"/>
        <v>16</v>
      </c>
    </row>
    <row r="36" spans="1:18" hidden="1" x14ac:dyDescent="0.4">
      <c r="A36" s="39" t="s">
        <v>6418</v>
      </c>
      <c r="B36" s="39" t="s">
        <v>6243</v>
      </c>
      <c r="C36" s="40" t="s">
        <v>702</v>
      </c>
      <c r="D36" s="40" t="s">
        <v>7657</v>
      </c>
      <c r="E36" s="39" t="s">
        <v>6209</v>
      </c>
      <c r="F36" s="41" t="s">
        <v>6210</v>
      </c>
      <c r="G36" s="146" t="s">
        <v>7579</v>
      </c>
      <c r="H36" s="40" t="s">
        <v>6211</v>
      </c>
      <c r="I36" s="40" t="s">
        <v>6212</v>
      </c>
      <c r="J36" s="40" t="s">
        <v>0</v>
      </c>
      <c r="K36" s="42">
        <v>40</v>
      </c>
      <c r="M36" s="40" t="s">
        <v>4171</v>
      </c>
      <c r="N36" s="40" t="s">
        <v>4067</v>
      </c>
      <c r="P36" s="42">
        <f t="shared" si="0"/>
        <v>40</v>
      </c>
    </row>
    <row r="37" spans="1:18" hidden="1" x14ac:dyDescent="0.4">
      <c r="A37" s="39" t="s">
        <v>6418</v>
      </c>
      <c r="B37" s="39" t="s">
        <v>6243</v>
      </c>
      <c r="C37" s="40" t="s">
        <v>719</v>
      </c>
      <c r="D37" s="40" t="s">
        <v>7662</v>
      </c>
      <c r="E37" s="39" t="s">
        <v>6213</v>
      </c>
      <c r="F37" s="41" t="s">
        <v>6214</v>
      </c>
      <c r="G37" s="146" t="s">
        <v>7580</v>
      </c>
      <c r="H37" s="40" t="s">
        <v>6165</v>
      </c>
      <c r="I37" s="40" t="s">
        <v>4172</v>
      </c>
      <c r="J37" s="40" t="s">
        <v>0</v>
      </c>
      <c r="K37" s="42">
        <v>15</v>
      </c>
      <c r="M37" s="40" t="s">
        <v>4171</v>
      </c>
      <c r="N37" s="40" t="s">
        <v>4067</v>
      </c>
      <c r="P37" s="42">
        <f t="shared" si="0"/>
        <v>15</v>
      </c>
    </row>
    <row r="38" spans="1:18" hidden="1" x14ac:dyDescent="0.4">
      <c r="A38" s="39" t="s">
        <v>6418</v>
      </c>
      <c r="B38" s="39" t="s">
        <v>6243</v>
      </c>
      <c r="C38" s="40" t="s">
        <v>6215</v>
      </c>
      <c r="D38" s="40" t="s">
        <v>7663</v>
      </c>
      <c r="E38" s="39" t="s">
        <v>6216</v>
      </c>
      <c r="F38" s="41" t="s">
        <v>732</v>
      </c>
      <c r="G38" s="40">
        <v>3197</v>
      </c>
      <c r="H38" s="40" t="s">
        <v>6217</v>
      </c>
      <c r="I38" s="40" t="s">
        <v>4172</v>
      </c>
      <c r="J38" s="40" t="s">
        <v>0</v>
      </c>
      <c r="K38" s="42">
        <v>55</v>
      </c>
      <c r="M38" s="40" t="s">
        <v>4171</v>
      </c>
      <c r="N38" s="40" t="s">
        <v>4067</v>
      </c>
      <c r="P38" s="42">
        <f t="shared" si="0"/>
        <v>55</v>
      </c>
    </row>
    <row r="39" spans="1:18" hidden="1" x14ac:dyDescent="0.4">
      <c r="A39" s="39" t="s">
        <v>6418</v>
      </c>
      <c r="B39" s="39" t="s">
        <v>6243</v>
      </c>
      <c r="C39" s="40" t="s">
        <v>6218</v>
      </c>
      <c r="D39" s="40" t="s">
        <v>7664</v>
      </c>
      <c r="E39" s="39" t="s">
        <v>6216</v>
      </c>
      <c r="F39" s="41" t="s">
        <v>732</v>
      </c>
      <c r="G39" s="40">
        <v>3197</v>
      </c>
      <c r="H39" s="40" t="s">
        <v>6217</v>
      </c>
      <c r="I39" s="40" t="s">
        <v>4172</v>
      </c>
      <c r="J39" s="40" t="s">
        <v>0</v>
      </c>
      <c r="K39" s="42">
        <v>55</v>
      </c>
      <c r="M39" s="40" t="s">
        <v>4171</v>
      </c>
      <c r="N39" s="40" t="s">
        <v>4067</v>
      </c>
      <c r="P39" s="42">
        <f t="shared" si="0"/>
        <v>55</v>
      </c>
    </row>
    <row r="40" spans="1:18" hidden="1" x14ac:dyDescent="0.4">
      <c r="A40" s="39" t="s">
        <v>6418</v>
      </c>
      <c r="B40" s="39" t="s">
        <v>6243</v>
      </c>
      <c r="C40" s="40" t="s">
        <v>736</v>
      </c>
      <c r="D40" s="40">
        <v>3198</v>
      </c>
      <c r="E40" s="39" t="s">
        <v>735</v>
      </c>
      <c r="F40" s="41" t="s">
        <v>734</v>
      </c>
      <c r="G40" s="40">
        <v>3198</v>
      </c>
      <c r="H40" s="40" t="s">
        <v>6196</v>
      </c>
      <c r="I40" s="40" t="s">
        <v>4949</v>
      </c>
      <c r="J40" s="40" t="s">
        <v>0</v>
      </c>
      <c r="K40" s="42">
        <v>12</v>
      </c>
      <c r="M40" s="40" t="s">
        <v>4171</v>
      </c>
      <c r="N40" s="40" t="s">
        <v>4171</v>
      </c>
      <c r="P40" s="42">
        <f t="shared" si="0"/>
        <v>12</v>
      </c>
    </row>
    <row r="41" spans="1:18" hidden="1" x14ac:dyDescent="0.4">
      <c r="A41" s="39" t="s">
        <v>6418</v>
      </c>
      <c r="B41" s="39" t="s">
        <v>6243</v>
      </c>
      <c r="C41" s="40" t="s">
        <v>753</v>
      </c>
      <c r="D41" s="40" t="s">
        <v>0</v>
      </c>
      <c r="E41" s="39" t="s">
        <v>6219</v>
      </c>
      <c r="F41" s="41" t="s">
        <v>751</v>
      </c>
      <c r="G41" s="40">
        <v>3205</v>
      </c>
      <c r="H41" s="40" t="s">
        <v>6220</v>
      </c>
      <c r="I41" s="40" t="s">
        <v>4172</v>
      </c>
      <c r="J41" s="40" t="s">
        <v>0</v>
      </c>
      <c r="K41" s="42">
        <v>5</v>
      </c>
      <c r="M41" s="40" t="s">
        <v>4171</v>
      </c>
      <c r="N41" s="40" t="s">
        <v>4067</v>
      </c>
      <c r="P41" s="42">
        <f t="shared" si="0"/>
        <v>5</v>
      </c>
    </row>
    <row r="42" spans="1:18" hidden="1" x14ac:dyDescent="0.4">
      <c r="A42" s="39" t="s">
        <v>6418</v>
      </c>
      <c r="B42" s="39" t="s">
        <v>6243</v>
      </c>
      <c r="C42" s="40" t="s">
        <v>758</v>
      </c>
      <c r="D42" s="40" t="s">
        <v>7667</v>
      </c>
      <c r="E42" s="39" t="s">
        <v>6221</v>
      </c>
      <c r="F42" s="41" t="s">
        <v>756</v>
      </c>
      <c r="G42" s="40">
        <v>3207</v>
      </c>
      <c r="H42" s="40" t="s">
        <v>6222</v>
      </c>
      <c r="I42" s="40" t="s">
        <v>4172</v>
      </c>
      <c r="J42" s="40" t="s">
        <v>0</v>
      </c>
      <c r="K42" s="42">
        <v>55</v>
      </c>
      <c r="M42" s="40" t="s">
        <v>4171</v>
      </c>
      <c r="N42" s="40" t="s">
        <v>4067</v>
      </c>
      <c r="P42" s="42">
        <f t="shared" si="0"/>
        <v>55</v>
      </c>
    </row>
    <row r="43" spans="1:18" hidden="1" x14ac:dyDescent="0.4">
      <c r="A43" s="39" t="s">
        <v>6418</v>
      </c>
      <c r="B43" s="39" t="s">
        <v>6243</v>
      </c>
      <c r="C43" s="40" t="s">
        <v>761</v>
      </c>
      <c r="D43" s="40" t="s">
        <v>7668</v>
      </c>
      <c r="E43" s="39" t="s">
        <v>6223</v>
      </c>
      <c r="F43" s="41" t="s">
        <v>759</v>
      </c>
      <c r="G43" s="40">
        <v>3208</v>
      </c>
      <c r="H43" s="40" t="s">
        <v>6205</v>
      </c>
      <c r="I43" s="40" t="s">
        <v>6212</v>
      </c>
      <c r="J43" s="40" t="s">
        <v>0</v>
      </c>
      <c r="K43" s="42">
        <v>7</v>
      </c>
      <c r="M43" s="40" t="s">
        <v>4171</v>
      </c>
      <c r="N43" s="40" t="s">
        <v>4067</v>
      </c>
      <c r="P43" s="42">
        <f t="shared" si="0"/>
        <v>7</v>
      </c>
    </row>
    <row r="44" spans="1:18" hidden="1" x14ac:dyDescent="0.4">
      <c r="A44" s="39" t="s">
        <v>6418</v>
      </c>
      <c r="B44" s="39" t="s">
        <v>6243</v>
      </c>
      <c r="C44" s="40" t="s">
        <v>6224</v>
      </c>
      <c r="D44" s="40" t="s">
        <v>7684</v>
      </c>
      <c r="E44" s="39" t="s">
        <v>6225</v>
      </c>
      <c r="F44" s="41" t="s">
        <v>6226</v>
      </c>
      <c r="G44" s="40" t="s">
        <v>7581</v>
      </c>
      <c r="H44" s="40" t="s">
        <v>6227</v>
      </c>
      <c r="I44" s="40" t="s">
        <v>4172</v>
      </c>
      <c r="J44" s="40" t="s">
        <v>0</v>
      </c>
      <c r="K44" s="42" t="s">
        <v>6191</v>
      </c>
      <c r="M44" s="40" t="s">
        <v>4172</v>
      </c>
      <c r="N44" s="40" t="s">
        <v>4067</v>
      </c>
      <c r="P44" s="42">
        <f t="shared" si="0"/>
        <v>0</v>
      </c>
    </row>
    <row r="45" spans="1:18" hidden="1" x14ac:dyDescent="0.4">
      <c r="A45" s="39" t="s">
        <v>6418</v>
      </c>
      <c r="B45" s="39" t="s">
        <v>6243</v>
      </c>
      <c r="C45" s="40" t="s">
        <v>6228</v>
      </c>
      <c r="D45" s="40" t="s">
        <v>7685</v>
      </c>
      <c r="E45" s="39" t="s">
        <v>6229</v>
      </c>
      <c r="F45" s="41" t="s">
        <v>6226</v>
      </c>
      <c r="G45" s="40" t="s">
        <v>7581</v>
      </c>
      <c r="H45" s="40" t="s">
        <v>6165</v>
      </c>
      <c r="I45" s="40" t="s">
        <v>4172</v>
      </c>
      <c r="J45" s="40" t="s">
        <v>0</v>
      </c>
      <c r="K45" s="42">
        <v>80</v>
      </c>
      <c r="M45" s="40" t="s">
        <v>4172</v>
      </c>
      <c r="N45" s="40" t="s">
        <v>4067</v>
      </c>
      <c r="P45" s="42">
        <f t="shared" si="0"/>
        <v>0</v>
      </c>
    </row>
    <row r="46" spans="1:18" hidden="1" x14ac:dyDescent="0.4">
      <c r="A46" s="39" t="s">
        <v>6418</v>
      </c>
      <c r="B46" s="39" t="s">
        <v>6243</v>
      </c>
      <c r="C46" s="40" t="s">
        <v>6230</v>
      </c>
      <c r="D46" s="40" t="s">
        <v>7685</v>
      </c>
      <c r="E46" s="39" t="s">
        <v>6231</v>
      </c>
      <c r="F46" s="41" t="s">
        <v>6226</v>
      </c>
      <c r="G46" s="40" t="s">
        <v>7581</v>
      </c>
      <c r="H46" s="40" t="s">
        <v>6165</v>
      </c>
      <c r="I46" s="40" t="s">
        <v>4172</v>
      </c>
      <c r="J46" s="40" t="s">
        <v>0</v>
      </c>
      <c r="K46" s="42">
        <v>60</v>
      </c>
      <c r="M46" s="40" t="s">
        <v>4171</v>
      </c>
      <c r="N46" s="40" t="s">
        <v>4067</v>
      </c>
      <c r="P46" s="42">
        <f t="shared" si="0"/>
        <v>60</v>
      </c>
    </row>
    <row r="47" spans="1:18" hidden="1" x14ac:dyDescent="0.4">
      <c r="A47" s="39" t="s">
        <v>6418</v>
      </c>
      <c r="B47" s="39" t="s">
        <v>6243</v>
      </c>
      <c r="C47" s="40" t="s">
        <v>6232</v>
      </c>
      <c r="D47" s="40" t="s">
        <v>7686</v>
      </c>
      <c r="E47" s="39" t="s">
        <v>6233</v>
      </c>
      <c r="F47" s="41" t="s">
        <v>6226</v>
      </c>
      <c r="G47" s="40" t="s">
        <v>7581</v>
      </c>
      <c r="H47" s="40" t="s">
        <v>6165</v>
      </c>
      <c r="I47" s="40" t="s">
        <v>4172</v>
      </c>
      <c r="J47" s="40" t="s">
        <v>0</v>
      </c>
      <c r="K47" s="42">
        <v>80</v>
      </c>
      <c r="M47" s="40" t="s">
        <v>4172</v>
      </c>
      <c r="N47" s="40" t="s">
        <v>4067</v>
      </c>
      <c r="P47" s="42">
        <f t="shared" si="0"/>
        <v>0</v>
      </c>
    </row>
    <row r="48" spans="1:18" hidden="1" x14ac:dyDescent="0.4">
      <c r="A48" s="39" t="s">
        <v>6418</v>
      </c>
      <c r="B48" s="39" t="s">
        <v>6243</v>
      </c>
      <c r="C48" s="40" t="s">
        <v>6234</v>
      </c>
      <c r="D48" s="40" t="s">
        <v>7686</v>
      </c>
      <c r="E48" s="39" t="s">
        <v>6235</v>
      </c>
      <c r="F48" s="41" t="s">
        <v>6226</v>
      </c>
      <c r="G48" s="40" t="s">
        <v>7581</v>
      </c>
      <c r="H48" s="40" t="s">
        <v>6165</v>
      </c>
      <c r="I48" s="40" t="s">
        <v>4172</v>
      </c>
      <c r="J48" s="40" t="s">
        <v>0</v>
      </c>
      <c r="K48" s="42">
        <v>60</v>
      </c>
      <c r="M48" s="40" t="s">
        <v>4172</v>
      </c>
      <c r="N48" s="40" t="s">
        <v>4067</v>
      </c>
      <c r="P48" s="42">
        <f t="shared" si="0"/>
        <v>0</v>
      </c>
    </row>
    <row r="49" spans="1:18" hidden="1" x14ac:dyDescent="0.4">
      <c r="A49" s="39" t="s">
        <v>6418</v>
      </c>
      <c r="B49" s="39" t="s">
        <v>6243</v>
      </c>
      <c r="C49" s="40" t="s">
        <v>800</v>
      </c>
      <c r="D49" s="40" t="s">
        <v>7669</v>
      </c>
      <c r="E49" s="39" t="s">
        <v>733</v>
      </c>
      <c r="F49" s="41" t="s">
        <v>798</v>
      </c>
      <c r="G49" s="40">
        <v>3225</v>
      </c>
      <c r="H49" s="40" t="s">
        <v>6236</v>
      </c>
      <c r="I49" s="40" t="s">
        <v>4949</v>
      </c>
      <c r="J49" s="40" t="s">
        <v>0</v>
      </c>
      <c r="K49" s="42">
        <v>18</v>
      </c>
      <c r="M49" s="40" t="s">
        <v>4171</v>
      </c>
      <c r="N49" s="40" t="s">
        <v>4172</v>
      </c>
      <c r="P49" s="42">
        <f t="shared" si="0"/>
        <v>18</v>
      </c>
      <c r="R49" s="129"/>
    </row>
    <row r="50" spans="1:18" hidden="1" x14ac:dyDescent="0.4">
      <c r="A50" s="39" t="s">
        <v>6418</v>
      </c>
      <c r="B50" s="39" t="s">
        <v>6243</v>
      </c>
      <c r="C50" s="40" t="s">
        <v>813</v>
      </c>
      <c r="D50" s="40" t="s">
        <v>7687</v>
      </c>
      <c r="E50" s="39" t="s">
        <v>4948</v>
      </c>
      <c r="F50" s="41" t="s">
        <v>6237</v>
      </c>
      <c r="G50" s="40" t="s">
        <v>7582</v>
      </c>
      <c r="H50" s="40" t="s">
        <v>6205</v>
      </c>
      <c r="I50" s="40" t="s">
        <v>4172</v>
      </c>
      <c r="J50" s="40" t="s">
        <v>0</v>
      </c>
      <c r="K50" s="42">
        <v>80</v>
      </c>
      <c r="M50" s="40" t="s">
        <v>4171</v>
      </c>
      <c r="N50" s="40" t="s">
        <v>4067</v>
      </c>
      <c r="P50" s="42">
        <f t="shared" si="0"/>
        <v>80</v>
      </c>
    </row>
    <row r="51" spans="1:18" hidden="1" x14ac:dyDescent="0.4">
      <c r="A51" s="39" t="s">
        <v>6418</v>
      </c>
      <c r="B51" s="39" t="s">
        <v>6243</v>
      </c>
      <c r="C51" s="40" t="s">
        <v>842</v>
      </c>
      <c r="D51" s="40" t="s">
        <v>0</v>
      </c>
      <c r="E51" s="39" t="s">
        <v>6238</v>
      </c>
      <c r="F51" s="41" t="s">
        <v>6239</v>
      </c>
      <c r="G51" s="40" t="s">
        <v>0</v>
      </c>
      <c r="H51" s="40" t="s">
        <v>6205</v>
      </c>
      <c r="I51" s="40" t="s">
        <v>4172</v>
      </c>
      <c r="J51" s="40" t="s">
        <v>0</v>
      </c>
      <c r="K51" s="42">
        <v>20</v>
      </c>
      <c r="M51" s="40" t="s">
        <v>4172</v>
      </c>
      <c r="N51" s="40" t="s">
        <v>4067</v>
      </c>
      <c r="P51" s="42">
        <f t="shared" si="0"/>
        <v>0</v>
      </c>
    </row>
    <row r="52" spans="1:18" hidden="1" x14ac:dyDescent="0.4">
      <c r="A52" s="39" t="s">
        <v>6418</v>
      </c>
      <c r="B52" s="39" t="s">
        <v>6243</v>
      </c>
      <c r="C52" s="40" t="s">
        <v>824</v>
      </c>
      <c r="D52" s="40" t="s">
        <v>7670</v>
      </c>
      <c r="E52" s="39" t="s">
        <v>6240</v>
      </c>
      <c r="F52" s="41" t="s">
        <v>822</v>
      </c>
      <c r="G52" s="40">
        <v>3236</v>
      </c>
      <c r="H52" s="40" t="s">
        <v>6241</v>
      </c>
      <c r="I52" s="40" t="s">
        <v>4949</v>
      </c>
      <c r="J52" s="40" t="s">
        <v>0</v>
      </c>
      <c r="K52" s="42">
        <v>8</v>
      </c>
      <c r="M52" s="40" t="s">
        <v>4171</v>
      </c>
      <c r="N52" s="40" t="s">
        <v>4171</v>
      </c>
      <c r="P52" s="42">
        <f t="shared" si="0"/>
        <v>8</v>
      </c>
    </row>
    <row r="53" spans="1:18" hidden="1" x14ac:dyDescent="0.4">
      <c r="A53" s="39" t="s">
        <v>6418</v>
      </c>
      <c r="B53" s="39" t="s">
        <v>6243</v>
      </c>
      <c r="C53" s="40" t="s">
        <v>827</v>
      </c>
      <c r="D53" s="40" t="s">
        <v>7691</v>
      </c>
      <c r="E53" s="39" t="s">
        <v>826</v>
      </c>
      <c r="F53" s="41" t="s">
        <v>825</v>
      </c>
      <c r="G53" s="40">
        <v>3237</v>
      </c>
      <c r="H53" s="40" t="s">
        <v>6205</v>
      </c>
      <c r="I53" s="40" t="s">
        <v>4949</v>
      </c>
      <c r="J53" s="40" t="s">
        <v>0</v>
      </c>
      <c r="K53" s="42">
        <v>8</v>
      </c>
      <c r="M53" s="40" t="s">
        <v>4171</v>
      </c>
      <c r="N53" s="40" t="s">
        <v>4171</v>
      </c>
      <c r="P53" s="42">
        <f t="shared" si="0"/>
        <v>8</v>
      </c>
    </row>
    <row r="54" spans="1:18" hidden="1" x14ac:dyDescent="0.4">
      <c r="A54" s="39" t="s">
        <v>6418</v>
      </c>
      <c r="B54" s="39" t="s">
        <v>6243</v>
      </c>
      <c r="C54" s="40" t="s">
        <v>840</v>
      </c>
      <c r="D54" s="40" t="s">
        <v>7671</v>
      </c>
      <c r="E54" s="39" t="s">
        <v>4036</v>
      </c>
      <c r="F54" s="41" t="s">
        <v>837</v>
      </c>
      <c r="G54" s="40">
        <v>3243</v>
      </c>
      <c r="H54" s="40" t="s">
        <v>6242</v>
      </c>
      <c r="I54" s="40" t="s">
        <v>4172</v>
      </c>
      <c r="J54" s="40" t="s">
        <v>0</v>
      </c>
      <c r="K54" s="42">
        <v>50</v>
      </c>
      <c r="M54" s="40" t="s">
        <v>4171</v>
      </c>
      <c r="N54" s="40" t="s">
        <v>4067</v>
      </c>
      <c r="P54" s="42">
        <f t="shared" si="0"/>
        <v>50</v>
      </c>
    </row>
    <row r="55" spans="1:18" hidden="1" x14ac:dyDescent="0.4">
      <c r="A55" s="39" t="s">
        <v>6418</v>
      </c>
      <c r="B55" s="39" t="s">
        <v>6339</v>
      </c>
      <c r="C55" s="40" t="s">
        <v>845</v>
      </c>
      <c r="D55" s="40" t="s">
        <v>7672</v>
      </c>
      <c r="E55" s="39" t="s">
        <v>844</v>
      </c>
      <c r="F55" s="41" t="s">
        <v>7131</v>
      </c>
      <c r="G55" s="40">
        <v>3245</v>
      </c>
      <c r="H55" s="40" t="s">
        <v>6793</v>
      </c>
      <c r="I55" s="40" t="s">
        <v>4949</v>
      </c>
      <c r="J55" s="40" t="s">
        <v>0</v>
      </c>
      <c r="K55" s="42">
        <v>15</v>
      </c>
      <c r="M55" s="40" t="s">
        <v>4171</v>
      </c>
      <c r="N55" s="40" t="s">
        <v>4171</v>
      </c>
      <c r="P55" s="42">
        <f t="shared" si="0"/>
        <v>15</v>
      </c>
    </row>
    <row r="56" spans="1:18" hidden="1" x14ac:dyDescent="0.4">
      <c r="A56" s="39" t="s">
        <v>6418</v>
      </c>
      <c r="B56" s="39" t="s">
        <v>6339</v>
      </c>
      <c r="C56" s="40" t="s">
        <v>847</v>
      </c>
      <c r="D56" s="40" t="s">
        <v>7673</v>
      </c>
      <c r="E56" s="39" t="s">
        <v>7132</v>
      </c>
      <c r="F56" s="41" t="s">
        <v>7133</v>
      </c>
      <c r="G56" s="40">
        <v>3246</v>
      </c>
      <c r="H56" s="40" t="s">
        <v>6193</v>
      </c>
      <c r="I56" s="40" t="s">
        <v>4172</v>
      </c>
      <c r="J56" s="40" t="s">
        <v>0</v>
      </c>
      <c r="K56" s="42">
        <v>12</v>
      </c>
      <c r="M56" s="40" t="s">
        <v>4171</v>
      </c>
      <c r="N56" s="40" t="s">
        <v>4067</v>
      </c>
      <c r="P56" s="42">
        <f t="shared" si="0"/>
        <v>12</v>
      </c>
    </row>
    <row r="57" spans="1:18" hidden="1" x14ac:dyDescent="0.4">
      <c r="A57" s="39" t="s">
        <v>6418</v>
      </c>
      <c r="B57" s="39" t="s">
        <v>6339</v>
      </c>
      <c r="C57" s="40" t="s">
        <v>849</v>
      </c>
      <c r="D57" s="40" t="s">
        <v>7674</v>
      </c>
      <c r="E57" s="39" t="s">
        <v>848</v>
      </c>
      <c r="F57" s="41" t="s">
        <v>7134</v>
      </c>
      <c r="G57" s="40">
        <v>3247</v>
      </c>
      <c r="H57" s="40" t="s">
        <v>6557</v>
      </c>
      <c r="I57" s="40" t="s">
        <v>4949</v>
      </c>
      <c r="J57" s="40" t="s">
        <v>0</v>
      </c>
      <c r="K57" s="42">
        <v>15</v>
      </c>
      <c r="M57" s="40" t="s">
        <v>4171</v>
      </c>
      <c r="N57" s="40" t="s">
        <v>4171</v>
      </c>
      <c r="P57" s="42">
        <f t="shared" si="0"/>
        <v>15</v>
      </c>
    </row>
    <row r="58" spans="1:18" hidden="1" x14ac:dyDescent="0.4">
      <c r="A58" s="39" t="s">
        <v>6418</v>
      </c>
      <c r="B58" s="39" t="s">
        <v>6339</v>
      </c>
      <c r="C58" s="40" t="s">
        <v>853</v>
      </c>
      <c r="D58" s="40" t="s">
        <v>7688</v>
      </c>
      <c r="E58" s="39" t="s">
        <v>7135</v>
      </c>
      <c r="F58" s="41" t="s">
        <v>7136</v>
      </c>
      <c r="G58" s="40" t="s">
        <v>7583</v>
      </c>
      <c r="H58" s="40" t="s">
        <v>6602</v>
      </c>
      <c r="I58" s="40" t="s">
        <v>4172</v>
      </c>
      <c r="J58" s="40" t="s">
        <v>0</v>
      </c>
      <c r="K58" s="42" t="s">
        <v>8</v>
      </c>
      <c r="M58" s="40" t="s">
        <v>4172</v>
      </c>
      <c r="N58" s="40" t="s">
        <v>4067</v>
      </c>
      <c r="P58" s="42">
        <f t="shared" si="0"/>
        <v>0</v>
      </c>
    </row>
    <row r="59" spans="1:18" hidden="1" x14ac:dyDescent="0.4">
      <c r="A59" s="39" t="s">
        <v>6418</v>
      </c>
      <c r="B59" s="39" t="s">
        <v>6339</v>
      </c>
      <c r="C59" s="40" t="s">
        <v>856</v>
      </c>
      <c r="D59" s="40" t="s">
        <v>7675</v>
      </c>
      <c r="E59" s="39" t="s">
        <v>7137</v>
      </c>
      <c r="F59" s="41" t="s">
        <v>7138</v>
      </c>
      <c r="G59" s="40">
        <v>3251</v>
      </c>
      <c r="H59" s="40" t="s">
        <v>6236</v>
      </c>
      <c r="I59" s="40" t="s">
        <v>4172</v>
      </c>
      <c r="J59" s="40" t="s">
        <v>0</v>
      </c>
      <c r="K59" s="42">
        <v>12</v>
      </c>
      <c r="M59" s="40" t="s">
        <v>4171</v>
      </c>
      <c r="N59" s="40" t="s">
        <v>4067</v>
      </c>
      <c r="P59" s="42">
        <f t="shared" si="0"/>
        <v>12</v>
      </c>
    </row>
    <row r="60" spans="1:18" hidden="1" x14ac:dyDescent="0.4">
      <c r="A60" s="39" t="s">
        <v>6418</v>
      </c>
      <c r="B60" s="39" t="s">
        <v>6339</v>
      </c>
      <c r="C60" s="40" t="s">
        <v>864</v>
      </c>
      <c r="D60" s="40" t="s">
        <v>7676</v>
      </c>
      <c r="E60" s="39" t="s">
        <v>863</v>
      </c>
      <c r="F60" s="41" t="s">
        <v>7139</v>
      </c>
      <c r="G60" s="40">
        <v>3259</v>
      </c>
      <c r="H60" s="40" t="s">
        <v>6465</v>
      </c>
      <c r="I60" s="40" t="s">
        <v>4172</v>
      </c>
      <c r="J60" s="40" t="s">
        <v>0</v>
      </c>
      <c r="K60" s="42">
        <v>5</v>
      </c>
      <c r="M60" s="40" t="s">
        <v>4171</v>
      </c>
      <c r="N60" s="40" t="s">
        <v>4067</v>
      </c>
      <c r="P60" s="42">
        <f t="shared" si="0"/>
        <v>5</v>
      </c>
    </row>
    <row r="61" spans="1:18" hidden="1" x14ac:dyDescent="0.4">
      <c r="A61" s="39" t="s">
        <v>6418</v>
      </c>
      <c r="B61" s="39" t="s">
        <v>6339</v>
      </c>
      <c r="C61" s="40" t="s">
        <v>870</v>
      </c>
      <c r="D61" s="40" t="s">
        <v>7677</v>
      </c>
      <c r="E61" s="39" t="s">
        <v>7140</v>
      </c>
      <c r="F61" s="41" t="s">
        <v>7141</v>
      </c>
      <c r="G61" s="40">
        <v>3263</v>
      </c>
      <c r="H61" s="40" t="s">
        <v>6241</v>
      </c>
      <c r="I61" s="40" t="s">
        <v>4949</v>
      </c>
      <c r="J61" s="40" t="s">
        <v>0</v>
      </c>
      <c r="K61" s="42">
        <v>10</v>
      </c>
      <c r="M61" s="40" t="s">
        <v>4171</v>
      </c>
      <c r="N61" s="40" t="s">
        <v>4171</v>
      </c>
      <c r="P61" s="42">
        <f t="shared" si="0"/>
        <v>10</v>
      </c>
    </row>
    <row r="62" spans="1:18" hidden="1" x14ac:dyDescent="0.4">
      <c r="A62" s="39" t="s">
        <v>6418</v>
      </c>
      <c r="B62" s="39" t="s">
        <v>6339</v>
      </c>
      <c r="C62" s="40" t="s">
        <v>874</v>
      </c>
      <c r="D62" s="40" t="s">
        <v>7678</v>
      </c>
      <c r="E62" s="39" t="s">
        <v>7142</v>
      </c>
      <c r="F62" s="41" t="s">
        <v>7143</v>
      </c>
      <c r="G62" s="40">
        <v>3266</v>
      </c>
      <c r="H62" s="40" t="s">
        <v>6200</v>
      </c>
      <c r="I62" s="40" t="s">
        <v>4172</v>
      </c>
      <c r="J62" s="40" t="s">
        <v>0</v>
      </c>
      <c r="K62" s="42">
        <v>30</v>
      </c>
      <c r="M62" s="40" t="s">
        <v>4171</v>
      </c>
      <c r="N62" s="40" t="s">
        <v>4067</v>
      </c>
      <c r="P62" s="42">
        <f t="shared" si="0"/>
        <v>30</v>
      </c>
    </row>
    <row r="63" spans="1:18" hidden="1" x14ac:dyDescent="0.4">
      <c r="A63" s="39" t="s">
        <v>6418</v>
      </c>
      <c r="B63" s="39" t="s">
        <v>6339</v>
      </c>
      <c r="C63" s="40" t="s">
        <v>876</v>
      </c>
      <c r="D63" s="40" t="s">
        <v>7679</v>
      </c>
      <c r="E63" s="39" t="s">
        <v>7142</v>
      </c>
      <c r="F63" s="41" t="s">
        <v>7144</v>
      </c>
      <c r="G63" s="40">
        <v>3267</v>
      </c>
      <c r="H63" s="40" t="s">
        <v>6200</v>
      </c>
      <c r="I63" s="40" t="s">
        <v>4172</v>
      </c>
      <c r="J63" s="40" t="s">
        <v>0</v>
      </c>
      <c r="K63" s="42">
        <v>30</v>
      </c>
      <c r="M63" s="40" t="s">
        <v>4172</v>
      </c>
      <c r="N63" s="40" t="s">
        <v>4067</v>
      </c>
      <c r="P63" s="42">
        <f t="shared" si="0"/>
        <v>0</v>
      </c>
    </row>
    <row r="64" spans="1:18" hidden="1" x14ac:dyDescent="0.4">
      <c r="A64" s="39" t="s">
        <v>6418</v>
      </c>
      <c r="B64" s="39" t="s">
        <v>6339</v>
      </c>
      <c r="C64" s="40" t="s">
        <v>879</v>
      </c>
      <c r="D64" s="40" t="s">
        <v>7689</v>
      </c>
      <c r="E64" s="39" t="s">
        <v>7145</v>
      </c>
      <c r="F64" s="41" t="s">
        <v>7146</v>
      </c>
      <c r="G64" s="40" t="s">
        <v>7584</v>
      </c>
      <c r="H64" s="40" t="s">
        <v>6200</v>
      </c>
      <c r="I64" s="40" t="s">
        <v>4949</v>
      </c>
      <c r="J64" s="40" t="s">
        <v>0</v>
      </c>
      <c r="K64" s="42">
        <v>18</v>
      </c>
      <c r="M64" s="40" t="s">
        <v>4171</v>
      </c>
      <c r="N64" s="40" t="s">
        <v>4171</v>
      </c>
      <c r="P64" s="42">
        <f t="shared" si="0"/>
        <v>18</v>
      </c>
    </row>
    <row r="65" spans="1:16" hidden="1" x14ac:dyDescent="0.4">
      <c r="A65" s="39" t="s">
        <v>6418</v>
      </c>
      <c r="B65" s="39" t="s">
        <v>6339</v>
      </c>
      <c r="C65" s="40" t="s">
        <v>888</v>
      </c>
      <c r="D65" s="40" t="s">
        <v>7680</v>
      </c>
      <c r="E65" s="39" t="s">
        <v>7147</v>
      </c>
      <c r="F65" s="41" t="s">
        <v>7148</v>
      </c>
      <c r="G65" s="40">
        <v>3276</v>
      </c>
      <c r="H65" s="40" t="s">
        <v>7149</v>
      </c>
      <c r="I65" s="40" t="s">
        <v>4172</v>
      </c>
      <c r="J65" s="40" t="s">
        <v>0</v>
      </c>
      <c r="K65" s="42">
        <v>160</v>
      </c>
      <c r="M65" s="40" t="s">
        <v>4172</v>
      </c>
      <c r="N65" s="40" t="s">
        <v>4067</v>
      </c>
      <c r="P65" s="42">
        <f t="shared" si="0"/>
        <v>0</v>
      </c>
    </row>
    <row r="66" spans="1:16" hidden="1" x14ac:dyDescent="0.4">
      <c r="A66" s="39" t="s">
        <v>6418</v>
      </c>
      <c r="B66" s="39" t="s">
        <v>6339</v>
      </c>
      <c r="C66" s="40" t="s">
        <v>890</v>
      </c>
      <c r="D66" s="40" t="s">
        <v>7692</v>
      </c>
      <c r="E66" s="39" t="s">
        <v>7150</v>
      </c>
      <c r="F66" s="41" t="s">
        <v>7151</v>
      </c>
      <c r="G66" s="40">
        <v>3278</v>
      </c>
      <c r="H66" s="40" t="s">
        <v>6205</v>
      </c>
      <c r="I66" s="40" t="s">
        <v>4949</v>
      </c>
      <c r="J66" s="40" t="s">
        <v>0</v>
      </c>
      <c r="K66" s="42">
        <v>5</v>
      </c>
      <c r="M66" s="40" t="s">
        <v>4171</v>
      </c>
      <c r="N66" s="40" t="s">
        <v>4171</v>
      </c>
      <c r="P66" s="42">
        <f t="shared" si="0"/>
        <v>5</v>
      </c>
    </row>
    <row r="67" spans="1:16" hidden="1" x14ac:dyDescent="0.4">
      <c r="A67" s="39" t="s">
        <v>6418</v>
      </c>
      <c r="B67" s="39" t="s">
        <v>6339</v>
      </c>
      <c r="C67" s="40" t="s">
        <v>892</v>
      </c>
      <c r="D67" s="40" t="s">
        <v>7693</v>
      </c>
      <c r="E67" s="39" t="s">
        <v>7152</v>
      </c>
      <c r="F67" s="41" t="s">
        <v>4258</v>
      </c>
      <c r="G67" s="40">
        <v>3279</v>
      </c>
      <c r="H67" s="40" t="s">
        <v>6205</v>
      </c>
      <c r="I67" s="40" t="s">
        <v>4949</v>
      </c>
      <c r="J67" s="40" t="s">
        <v>0</v>
      </c>
      <c r="K67" s="42">
        <v>5</v>
      </c>
      <c r="M67" s="40" t="s">
        <v>4171</v>
      </c>
      <c r="N67" s="40" t="s">
        <v>4171</v>
      </c>
      <c r="P67" s="42">
        <f t="shared" ref="P67:P130" si="1">IF(M67="Sì",K67,0)</f>
        <v>5</v>
      </c>
    </row>
    <row r="68" spans="1:16" hidden="1" x14ac:dyDescent="0.4">
      <c r="A68" s="39" t="s">
        <v>6418</v>
      </c>
      <c r="B68" s="39" t="s">
        <v>6339</v>
      </c>
      <c r="C68" s="40" t="s">
        <v>895</v>
      </c>
      <c r="D68" s="40" t="s">
        <v>7681</v>
      </c>
      <c r="E68" s="39" t="s">
        <v>558</v>
      </c>
      <c r="F68" s="41" t="s">
        <v>7153</v>
      </c>
      <c r="G68" s="40">
        <v>3282</v>
      </c>
      <c r="H68" s="40" t="s">
        <v>6911</v>
      </c>
      <c r="I68" s="40" t="s">
        <v>4949</v>
      </c>
      <c r="J68" s="40" t="s">
        <v>0</v>
      </c>
      <c r="K68" s="42">
        <v>20</v>
      </c>
      <c r="M68" s="40" t="s">
        <v>4171</v>
      </c>
      <c r="N68" s="40" t="s">
        <v>4171</v>
      </c>
      <c r="P68" s="42">
        <f t="shared" si="1"/>
        <v>20</v>
      </c>
    </row>
    <row r="69" spans="1:16" hidden="1" x14ac:dyDescent="0.4">
      <c r="A69" s="39" t="s">
        <v>6418</v>
      </c>
      <c r="B69" s="39" t="s">
        <v>6339</v>
      </c>
      <c r="C69" s="40" t="s">
        <v>898</v>
      </c>
      <c r="D69" s="40" t="s">
        <v>7682</v>
      </c>
      <c r="E69" s="39" t="s">
        <v>897</v>
      </c>
      <c r="F69" s="41" t="s">
        <v>7154</v>
      </c>
      <c r="G69" s="40">
        <v>3284</v>
      </c>
      <c r="H69" s="40" t="s">
        <v>6198</v>
      </c>
      <c r="I69" s="40" t="s">
        <v>4949</v>
      </c>
      <c r="J69" s="40" t="s">
        <v>0</v>
      </c>
      <c r="K69" s="42">
        <v>10</v>
      </c>
      <c r="M69" s="40" t="s">
        <v>4171</v>
      </c>
      <c r="N69" s="40" t="s">
        <v>4171</v>
      </c>
      <c r="P69" s="42">
        <f t="shared" si="1"/>
        <v>10</v>
      </c>
    </row>
    <row r="70" spans="1:16" hidden="1" x14ac:dyDescent="0.4">
      <c r="A70" s="48" t="s">
        <v>6418</v>
      </c>
      <c r="B70" s="48" t="s">
        <v>6339</v>
      </c>
      <c r="C70" s="49" t="s">
        <v>7155</v>
      </c>
      <c r="D70" s="49" t="s">
        <v>0</v>
      </c>
      <c r="E70" s="48" t="s">
        <v>897</v>
      </c>
      <c r="F70" s="50" t="s">
        <v>7154</v>
      </c>
      <c r="G70" s="49">
        <v>3284</v>
      </c>
      <c r="H70" s="49" t="s">
        <v>6198</v>
      </c>
      <c r="I70" s="49" t="s">
        <v>4172</v>
      </c>
      <c r="J70" s="49" t="s">
        <v>4074</v>
      </c>
      <c r="K70" s="52">
        <v>8</v>
      </c>
      <c r="M70" s="40" t="s">
        <v>4171</v>
      </c>
      <c r="N70" s="40" t="s">
        <v>4067</v>
      </c>
      <c r="P70" s="42">
        <f t="shared" si="1"/>
        <v>8</v>
      </c>
    </row>
    <row r="71" spans="1:16" hidden="1" x14ac:dyDescent="0.4">
      <c r="A71" s="39" t="s">
        <v>6418</v>
      </c>
      <c r="B71" s="39" t="s">
        <v>6339</v>
      </c>
      <c r="C71" s="40" t="s">
        <v>900</v>
      </c>
      <c r="D71" s="40" t="s">
        <v>7683</v>
      </c>
      <c r="E71" s="39" t="s">
        <v>7156</v>
      </c>
      <c r="F71" s="41" t="s">
        <v>7157</v>
      </c>
      <c r="G71" s="40">
        <v>3285</v>
      </c>
      <c r="H71" s="40" t="s">
        <v>6198</v>
      </c>
      <c r="I71" s="40" t="s">
        <v>4949</v>
      </c>
      <c r="J71" s="40" t="s">
        <v>0</v>
      </c>
      <c r="K71" s="42">
        <v>10</v>
      </c>
      <c r="M71" s="40" t="s">
        <v>4171</v>
      </c>
      <c r="N71" s="40" t="s">
        <v>4171</v>
      </c>
      <c r="P71" s="42">
        <f t="shared" si="1"/>
        <v>10</v>
      </c>
    </row>
    <row r="72" spans="1:16" hidden="1" x14ac:dyDescent="0.4">
      <c r="A72" s="48" t="s">
        <v>6418</v>
      </c>
      <c r="B72" s="48" t="s">
        <v>6339</v>
      </c>
      <c r="C72" s="49" t="s">
        <v>7158</v>
      </c>
      <c r="D72" s="49" t="s">
        <v>0</v>
      </c>
      <c r="E72" s="48" t="s">
        <v>7156</v>
      </c>
      <c r="F72" s="50" t="s">
        <v>7157</v>
      </c>
      <c r="G72" s="49">
        <v>3285</v>
      </c>
      <c r="H72" s="49" t="s">
        <v>6198</v>
      </c>
      <c r="I72" s="49" t="s">
        <v>4172</v>
      </c>
      <c r="J72" s="49" t="s">
        <v>4074</v>
      </c>
      <c r="K72" s="52">
        <v>8</v>
      </c>
      <c r="M72" s="40" t="s">
        <v>4171</v>
      </c>
      <c r="N72" s="40" t="s">
        <v>4067</v>
      </c>
      <c r="P72" s="42">
        <f t="shared" si="1"/>
        <v>8</v>
      </c>
    </row>
    <row r="73" spans="1:16" hidden="1" x14ac:dyDescent="0.4">
      <c r="A73" s="39" t="s">
        <v>6418</v>
      </c>
      <c r="B73" s="39" t="s">
        <v>6339</v>
      </c>
      <c r="C73" s="40" t="s">
        <v>905</v>
      </c>
      <c r="D73" s="40" t="s">
        <v>7694</v>
      </c>
      <c r="E73" s="39" t="s">
        <v>7137</v>
      </c>
      <c r="F73" s="41" t="s">
        <v>7159</v>
      </c>
      <c r="G73" s="40">
        <v>3289</v>
      </c>
      <c r="H73" s="40" t="s">
        <v>7160</v>
      </c>
      <c r="I73" s="40" t="s">
        <v>4172</v>
      </c>
      <c r="J73" s="40" t="s">
        <v>0</v>
      </c>
      <c r="K73" s="42">
        <v>25</v>
      </c>
      <c r="M73" s="40" t="s">
        <v>4172</v>
      </c>
      <c r="N73" s="40" t="s">
        <v>4067</v>
      </c>
      <c r="P73" s="42">
        <f t="shared" si="1"/>
        <v>0</v>
      </c>
    </row>
    <row r="74" spans="1:16" hidden="1" x14ac:dyDescent="0.4">
      <c r="A74" s="39" t="s">
        <v>6418</v>
      </c>
      <c r="B74" s="39" t="s">
        <v>6339</v>
      </c>
      <c r="C74" s="40" t="s">
        <v>907</v>
      </c>
      <c r="D74" s="40" t="s">
        <v>7690</v>
      </c>
      <c r="E74" s="39" t="s">
        <v>7161</v>
      </c>
      <c r="F74" s="41" t="s">
        <v>7162</v>
      </c>
      <c r="G74" s="40" t="s">
        <v>7585</v>
      </c>
      <c r="H74" s="40" t="s">
        <v>7160</v>
      </c>
      <c r="I74" s="40" t="s">
        <v>4172</v>
      </c>
      <c r="J74" s="40" t="s">
        <v>0</v>
      </c>
      <c r="K74" s="42">
        <v>20</v>
      </c>
      <c r="M74" s="40" t="s">
        <v>4171</v>
      </c>
      <c r="N74" s="40" t="s">
        <v>4067</v>
      </c>
      <c r="P74" s="42">
        <f t="shared" si="1"/>
        <v>20</v>
      </c>
    </row>
    <row r="75" spans="1:16" hidden="1" x14ac:dyDescent="0.4">
      <c r="A75" s="39" t="s">
        <v>6418</v>
      </c>
      <c r="B75" s="39" t="s">
        <v>6339</v>
      </c>
      <c r="C75" s="40" t="s">
        <v>910</v>
      </c>
      <c r="D75" s="40" t="s">
        <v>7695</v>
      </c>
      <c r="E75" s="39" t="s">
        <v>7163</v>
      </c>
      <c r="F75" s="41" t="s">
        <v>4263</v>
      </c>
      <c r="G75" s="40">
        <v>3292</v>
      </c>
      <c r="H75" s="40" t="s">
        <v>6198</v>
      </c>
      <c r="I75" s="40" t="s">
        <v>4172</v>
      </c>
      <c r="J75" s="40" t="s">
        <v>0</v>
      </c>
      <c r="K75" s="42">
        <v>40</v>
      </c>
      <c r="M75" s="40" t="s">
        <v>4172</v>
      </c>
      <c r="N75" s="40" t="s">
        <v>4067</v>
      </c>
      <c r="P75" s="42">
        <f t="shared" si="1"/>
        <v>0</v>
      </c>
    </row>
    <row r="76" spans="1:16" hidden="1" x14ac:dyDescent="0.4">
      <c r="A76" s="39" t="s">
        <v>6418</v>
      </c>
      <c r="B76" s="39" t="s">
        <v>6339</v>
      </c>
      <c r="C76" s="40" t="s">
        <v>913</v>
      </c>
      <c r="D76" s="40" t="s">
        <v>7696</v>
      </c>
      <c r="E76" s="39" t="s">
        <v>7163</v>
      </c>
      <c r="F76" s="41" t="s">
        <v>4261</v>
      </c>
      <c r="G76" s="40">
        <v>3293</v>
      </c>
      <c r="H76" s="44" t="s">
        <v>7164</v>
      </c>
      <c r="I76" s="40" t="s">
        <v>4172</v>
      </c>
      <c r="J76" s="40" t="s">
        <v>0</v>
      </c>
      <c r="K76" s="42">
        <v>40</v>
      </c>
      <c r="M76" s="40" t="s">
        <v>4171</v>
      </c>
      <c r="N76" s="40" t="s">
        <v>4067</v>
      </c>
      <c r="P76" s="42">
        <f t="shared" si="1"/>
        <v>40</v>
      </c>
    </row>
    <row r="77" spans="1:16" hidden="1" x14ac:dyDescent="0.4">
      <c r="A77" s="39" t="s">
        <v>6418</v>
      </c>
      <c r="B77" s="39" t="s">
        <v>6339</v>
      </c>
      <c r="C77" s="40" t="s">
        <v>921</v>
      </c>
      <c r="D77" s="40" t="s">
        <v>7697</v>
      </c>
      <c r="E77" s="39" t="s">
        <v>7165</v>
      </c>
      <c r="F77" s="41" t="s">
        <v>7166</v>
      </c>
      <c r="G77" s="40">
        <v>3299</v>
      </c>
      <c r="H77" s="44" t="s">
        <v>6236</v>
      </c>
      <c r="I77" s="40" t="s">
        <v>4172</v>
      </c>
      <c r="J77" s="40" t="s">
        <v>0</v>
      </c>
      <c r="K77" s="42">
        <v>12</v>
      </c>
      <c r="M77" s="40" t="s">
        <v>4171</v>
      </c>
      <c r="N77" s="40" t="s">
        <v>4067</v>
      </c>
      <c r="P77" s="42">
        <f t="shared" si="1"/>
        <v>12</v>
      </c>
    </row>
    <row r="78" spans="1:16" hidden="1" x14ac:dyDescent="0.4">
      <c r="A78" s="39" t="s">
        <v>6418</v>
      </c>
      <c r="B78" s="39" t="s">
        <v>6339</v>
      </c>
      <c r="C78" s="40" t="s">
        <v>923</v>
      </c>
      <c r="D78" s="40" t="s">
        <v>7698</v>
      </c>
      <c r="E78" s="39" t="s">
        <v>733</v>
      </c>
      <c r="F78" s="41" t="s">
        <v>7167</v>
      </c>
      <c r="G78" s="40">
        <v>3300</v>
      </c>
      <c r="H78" s="44" t="s">
        <v>6236</v>
      </c>
      <c r="I78" s="40" t="s">
        <v>6212</v>
      </c>
      <c r="J78" s="40" t="s">
        <v>0</v>
      </c>
      <c r="K78" s="42">
        <v>35</v>
      </c>
      <c r="M78" s="40" t="s">
        <v>4171</v>
      </c>
      <c r="N78" s="40" t="s">
        <v>4067</v>
      </c>
      <c r="P78" s="42">
        <f t="shared" si="1"/>
        <v>35</v>
      </c>
    </row>
    <row r="79" spans="1:16" hidden="1" x14ac:dyDescent="0.4">
      <c r="A79" s="39" t="s">
        <v>6418</v>
      </c>
      <c r="B79" s="39" t="s">
        <v>6339</v>
      </c>
      <c r="C79" s="40" t="s">
        <v>934</v>
      </c>
      <c r="D79" s="40" t="s">
        <v>7699</v>
      </c>
      <c r="E79" s="39" t="s">
        <v>933</v>
      </c>
      <c r="F79" s="41" t="s">
        <v>7168</v>
      </c>
      <c r="G79" s="40">
        <v>3310</v>
      </c>
      <c r="H79" s="44" t="s">
        <v>6615</v>
      </c>
      <c r="I79" s="40" t="s">
        <v>4949</v>
      </c>
      <c r="J79" s="40" t="s">
        <v>0</v>
      </c>
      <c r="K79" s="42">
        <v>10</v>
      </c>
      <c r="M79" s="40" t="s">
        <v>4171</v>
      </c>
      <c r="N79" s="40" t="s">
        <v>4171</v>
      </c>
      <c r="P79" s="42">
        <f t="shared" si="1"/>
        <v>10</v>
      </c>
    </row>
    <row r="80" spans="1:16" hidden="1" x14ac:dyDescent="0.4">
      <c r="A80" s="39" t="s">
        <v>6418</v>
      </c>
      <c r="B80" s="39" t="s">
        <v>6339</v>
      </c>
      <c r="C80" s="40" t="s">
        <v>938</v>
      </c>
      <c r="D80" s="40" t="s">
        <v>7700</v>
      </c>
      <c r="E80" s="39" t="s">
        <v>7169</v>
      </c>
      <c r="F80" s="41" t="s">
        <v>7170</v>
      </c>
      <c r="G80" s="40" t="s">
        <v>7586</v>
      </c>
      <c r="H80" s="44" t="s">
        <v>6557</v>
      </c>
      <c r="I80" s="40" t="s">
        <v>4172</v>
      </c>
      <c r="J80" s="40" t="s">
        <v>0</v>
      </c>
      <c r="K80" s="42">
        <v>8</v>
      </c>
      <c r="M80" s="40" t="s">
        <v>4171</v>
      </c>
      <c r="N80" s="40" t="s">
        <v>4067</v>
      </c>
      <c r="P80" s="42">
        <f t="shared" si="1"/>
        <v>8</v>
      </c>
    </row>
    <row r="81" spans="1:16" hidden="1" x14ac:dyDescent="0.4">
      <c r="A81" s="39" t="s">
        <v>6418</v>
      </c>
      <c r="B81" s="39" t="s">
        <v>6339</v>
      </c>
      <c r="C81" s="40" t="s">
        <v>940</v>
      </c>
      <c r="D81" s="40" t="s">
        <v>7701</v>
      </c>
      <c r="E81" s="39" t="s">
        <v>7171</v>
      </c>
      <c r="F81" s="41" t="s">
        <v>7172</v>
      </c>
      <c r="G81" s="40" t="s">
        <v>7587</v>
      </c>
      <c r="H81" s="44" t="s">
        <v>6557</v>
      </c>
      <c r="I81" s="40" t="s">
        <v>4172</v>
      </c>
      <c r="J81" s="40" t="s">
        <v>0</v>
      </c>
      <c r="K81" s="42">
        <v>8</v>
      </c>
      <c r="M81" s="40" t="s">
        <v>4171</v>
      </c>
      <c r="N81" s="40" t="s">
        <v>4067</v>
      </c>
      <c r="P81" s="42">
        <f t="shared" si="1"/>
        <v>8</v>
      </c>
    </row>
    <row r="82" spans="1:16" hidden="1" x14ac:dyDescent="0.4">
      <c r="A82" s="39" t="s">
        <v>6418</v>
      </c>
      <c r="B82" s="39" t="s">
        <v>6339</v>
      </c>
      <c r="C82" s="40" t="s">
        <v>944</v>
      </c>
      <c r="D82" s="40" t="s">
        <v>7702</v>
      </c>
      <c r="E82" s="39" t="s">
        <v>7173</v>
      </c>
      <c r="F82" s="41" t="s">
        <v>7174</v>
      </c>
      <c r="G82" s="40" t="s">
        <v>7588</v>
      </c>
      <c r="H82" s="44" t="s">
        <v>6557</v>
      </c>
      <c r="I82" s="40" t="s">
        <v>4172</v>
      </c>
      <c r="J82" s="40" t="s">
        <v>0</v>
      </c>
      <c r="K82" s="42">
        <v>8</v>
      </c>
      <c r="M82" s="40" t="s">
        <v>4171</v>
      </c>
      <c r="N82" s="40" t="s">
        <v>4067</v>
      </c>
      <c r="P82" s="42">
        <f t="shared" si="1"/>
        <v>8</v>
      </c>
    </row>
    <row r="83" spans="1:16" hidden="1" x14ac:dyDescent="0.4">
      <c r="A83" s="39" t="s">
        <v>6418</v>
      </c>
      <c r="B83" s="39" t="s">
        <v>6339</v>
      </c>
      <c r="C83" s="40" t="s">
        <v>947</v>
      </c>
      <c r="D83" s="40" t="s">
        <v>7703</v>
      </c>
      <c r="E83" s="39" t="s">
        <v>7175</v>
      </c>
      <c r="F83" s="41" t="s">
        <v>7176</v>
      </c>
      <c r="G83" s="40">
        <v>3318</v>
      </c>
      <c r="H83" s="44" t="s">
        <v>6557</v>
      </c>
      <c r="I83" s="40" t="s">
        <v>4172</v>
      </c>
      <c r="J83" s="40" t="s">
        <v>0</v>
      </c>
      <c r="K83" s="42">
        <v>8</v>
      </c>
      <c r="M83" s="40" t="s">
        <v>4171</v>
      </c>
      <c r="N83" s="40" t="s">
        <v>4067</v>
      </c>
      <c r="P83" s="42">
        <f t="shared" si="1"/>
        <v>8</v>
      </c>
    </row>
    <row r="84" spans="1:16" hidden="1" x14ac:dyDescent="0.4">
      <c r="A84" s="39" t="s">
        <v>6418</v>
      </c>
      <c r="B84" s="39" t="s">
        <v>6339</v>
      </c>
      <c r="C84" s="40" t="s">
        <v>949</v>
      </c>
      <c r="D84" s="40" t="s">
        <v>7704</v>
      </c>
      <c r="E84" s="39" t="s">
        <v>7177</v>
      </c>
      <c r="F84" s="41" t="s">
        <v>7178</v>
      </c>
      <c r="G84" s="40">
        <v>3319</v>
      </c>
      <c r="H84" s="44" t="s">
        <v>6793</v>
      </c>
      <c r="I84" s="40" t="s">
        <v>4949</v>
      </c>
      <c r="J84" s="40" t="s">
        <v>0</v>
      </c>
      <c r="K84" s="42">
        <v>12</v>
      </c>
      <c r="M84" s="40" t="s">
        <v>4171</v>
      </c>
      <c r="N84" s="40" t="s">
        <v>4171</v>
      </c>
      <c r="P84" s="42">
        <f t="shared" si="1"/>
        <v>12</v>
      </c>
    </row>
    <row r="85" spans="1:16" hidden="1" x14ac:dyDescent="0.4">
      <c r="A85" s="39" t="s">
        <v>6418</v>
      </c>
      <c r="B85" s="39" t="s">
        <v>6339</v>
      </c>
      <c r="C85" s="40" t="s">
        <v>952</v>
      </c>
      <c r="D85" s="40" t="s">
        <v>7705</v>
      </c>
      <c r="E85" s="39" t="s">
        <v>4036</v>
      </c>
      <c r="F85" s="41" t="s">
        <v>7179</v>
      </c>
      <c r="G85" s="40">
        <v>3322</v>
      </c>
      <c r="H85" s="44" t="s">
        <v>6198</v>
      </c>
      <c r="I85" s="40" t="s">
        <v>4172</v>
      </c>
      <c r="J85" s="40" t="s">
        <v>0</v>
      </c>
      <c r="K85" s="42" t="s">
        <v>8</v>
      </c>
      <c r="M85" s="40" t="s">
        <v>4172</v>
      </c>
      <c r="N85" s="40" t="s">
        <v>4067</v>
      </c>
      <c r="P85" s="42">
        <f t="shared" si="1"/>
        <v>0</v>
      </c>
    </row>
    <row r="86" spans="1:16" hidden="1" x14ac:dyDescent="0.4">
      <c r="A86" s="39" t="s">
        <v>6418</v>
      </c>
      <c r="B86" s="39" t="s">
        <v>6339</v>
      </c>
      <c r="C86" s="40" t="s">
        <v>956</v>
      </c>
      <c r="D86" s="40" t="s">
        <v>7707</v>
      </c>
      <c r="E86" s="39" t="s">
        <v>7180</v>
      </c>
      <c r="F86" s="41" t="s">
        <v>7181</v>
      </c>
      <c r="G86" s="40">
        <v>3324</v>
      </c>
      <c r="H86" s="44" t="s">
        <v>6557</v>
      </c>
      <c r="I86" s="40" t="s">
        <v>4172</v>
      </c>
      <c r="J86" s="40" t="s">
        <v>0</v>
      </c>
      <c r="K86" s="42" t="s">
        <v>8</v>
      </c>
      <c r="M86" s="40" t="s">
        <v>4171</v>
      </c>
      <c r="N86" s="40" t="s">
        <v>4067</v>
      </c>
      <c r="P86" s="42" t="str">
        <f t="shared" si="1"/>
        <v>P.A.R.</v>
      </c>
    </row>
    <row r="87" spans="1:16" hidden="1" x14ac:dyDescent="0.4">
      <c r="A87" s="39" t="s">
        <v>6418</v>
      </c>
      <c r="B87" s="39" t="s">
        <v>6339</v>
      </c>
      <c r="C87" s="40" t="s">
        <v>961</v>
      </c>
      <c r="D87" s="40" t="s">
        <v>7698</v>
      </c>
      <c r="E87" s="39" t="s">
        <v>7182</v>
      </c>
      <c r="F87" s="41" t="s">
        <v>7183</v>
      </c>
      <c r="G87" s="40">
        <v>3330</v>
      </c>
      <c r="H87" s="44" t="s">
        <v>6200</v>
      </c>
      <c r="I87" s="40" t="s">
        <v>4949</v>
      </c>
      <c r="J87" s="40" t="s">
        <v>0</v>
      </c>
      <c r="K87" s="42">
        <v>10</v>
      </c>
      <c r="M87" s="40" t="s">
        <v>4171</v>
      </c>
      <c r="N87" s="40" t="s">
        <v>4171</v>
      </c>
      <c r="P87" s="42">
        <f t="shared" si="1"/>
        <v>10</v>
      </c>
    </row>
    <row r="88" spans="1:16" hidden="1" x14ac:dyDescent="0.4">
      <c r="A88" s="39" t="s">
        <v>6418</v>
      </c>
      <c r="B88" s="39" t="s">
        <v>6339</v>
      </c>
      <c r="C88" s="40" t="s">
        <v>966</v>
      </c>
      <c r="D88" s="40" t="s">
        <v>7708</v>
      </c>
      <c r="E88" s="39" t="s">
        <v>7184</v>
      </c>
      <c r="F88" s="41" t="s">
        <v>7185</v>
      </c>
      <c r="G88" s="40">
        <v>3335</v>
      </c>
      <c r="H88" s="44" t="s">
        <v>6690</v>
      </c>
      <c r="I88" s="40" t="s">
        <v>4172</v>
      </c>
      <c r="J88" s="40" t="s">
        <v>0</v>
      </c>
      <c r="K88" s="42">
        <v>10</v>
      </c>
      <c r="M88" s="40" t="s">
        <v>4171</v>
      </c>
      <c r="N88" s="40" t="s">
        <v>4067</v>
      </c>
      <c r="P88" s="42">
        <f t="shared" si="1"/>
        <v>10</v>
      </c>
    </row>
    <row r="89" spans="1:16" hidden="1" x14ac:dyDescent="0.4">
      <c r="A89" s="39" t="s">
        <v>6418</v>
      </c>
      <c r="B89" s="39" t="s">
        <v>6339</v>
      </c>
      <c r="C89" s="40" t="s">
        <v>971</v>
      </c>
      <c r="D89" s="40" t="s">
        <v>7711</v>
      </c>
      <c r="E89" s="39" t="s">
        <v>7186</v>
      </c>
      <c r="F89" s="41" t="s">
        <v>7187</v>
      </c>
      <c r="G89" s="40">
        <v>3342</v>
      </c>
      <c r="H89" s="44" t="s">
        <v>7160</v>
      </c>
      <c r="I89" s="40" t="s">
        <v>4172</v>
      </c>
      <c r="J89" s="40" t="s">
        <v>0</v>
      </c>
      <c r="K89" s="42">
        <v>30</v>
      </c>
      <c r="M89" s="40" t="s">
        <v>4171</v>
      </c>
      <c r="N89" s="40" t="s">
        <v>4067</v>
      </c>
      <c r="P89" s="42">
        <f t="shared" si="1"/>
        <v>30</v>
      </c>
    </row>
    <row r="90" spans="1:16" hidden="1" x14ac:dyDescent="0.4">
      <c r="A90" s="39" t="s">
        <v>6418</v>
      </c>
      <c r="B90" s="39" t="s">
        <v>6339</v>
      </c>
      <c r="C90" s="40" t="s">
        <v>973</v>
      </c>
      <c r="D90" s="40" t="s">
        <v>7712</v>
      </c>
      <c r="E90" s="39" t="s">
        <v>7188</v>
      </c>
      <c r="F90" s="41" t="s">
        <v>7189</v>
      </c>
      <c r="G90" s="40">
        <v>3343</v>
      </c>
      <c r="H90" s="44" t="s">
        <v>6465</v>
      </c>
      <c r="I90" s="40" t="s">
        <v>4949</v>
      </c>
      <c r="J90" s="40" t="s">
        <v>0</v>
      </c>
      <c r="K90" s="42">
        <v>15</v>
      </c>
      <c r="M90" s="40" t="s">
        <v>4171</v>
      </c>
      <c r="N90" s="40" t="s">
        <v>4171</v>
      </c>
      <c r="P90" s="42">
        <f t="shared" si="1"/>
        <v>15</v>
      </c>
    </row>
    <row r="91" spans="1:16" hidden="1" x14ac:dyDescent="0.4">
      <c r="A91" s="39" t="s">
        <v>6418</v>
      </c>
      <c r="B91" s="39" t="s">
        <v>6339</v>
      </c>
      <c r="C91" s="40" t="s">
        <v>977</v>
      </c>
      <c r="D91" s="40" t="s">
        <v>7709</v>
      </c>
      <c r="E91" s="39" t="s">
        <v>7190</v>
      </c>
      <c r="F91" s="41" t="s">
        <v>7191</v>
      </c>
      <c r="G91" s="40">
        <v>3340</v>
      </c>
      <c r="H91" s="44" t="s">
        <v>6846</v>
      </c>
      <c r="I91" s="40" t="s">
        <v>6212</v>
      </c>
      <c r="J91" s="40" t="s">
        <v>0</v>
      </c>
      <c r="K91" s="42">
        <v>10</v>
      </c>
      <c r="M91" s="40" t="s">
        <v>4171</v>
      </c>
      <c r="N91" s="40" t="s">
        <v>4067</v>
      </c>
      <c r="P91" s="42">
        <f t="shared" si="1"/>
        <v>10</v>
      </c>
    </row>
    <row r="92" spans="1:16" hidden="1" x14ac:dyDescent="0.4">
      <c r="A92" s="48" t="s">
        <v>6418</v>
      </c>
      <c r="B92" s="48" t="s">
        <v>6339</v>
      </c>
      <c r="C92" s="49" t="s">
        <v>7192</v>
      </c>
      <c r="D92" s="49" t="s">
        <v>0</v>
      </c>
      <c r="E92" s="48" t="s">
        <v>7190</v>
      </c>
      <c r="F92" s="50" t="s">
        <v>7191</v>
      </c>
      <c r="G92" s="49">
        <v>3340</v>
      </c>
      <c r="H92" s="51" t="s">
        <v>6846</v>
      </c>
      <c r="I92" s="49" t="s">
        <v>4172</v>
      </c>
      <c r="J92" s="49" t="s">
        <v>4074</v>
      </c>
      <c r="K92" s="52">
        <v>8</v>
      </c>
      <c r="M92" s="40" t="s">
        <v>4171</v>
      </c>
      <c r="N92" s="40" t="s">
        <v>4067</v>
      </c>
      <c r="P92" s="42">
        <f t="shared" si="1"/>
        <v>8</v>
      </c>
    </row>
    <row r="93" spans="1:16" hidden="1" x14ac:dyDescent="0.4">
      <c r="A93" s="39" t="s">
        <v>6418</v>
      </c>
      <c r="B93" s="39" t="s">
        <v>6339</v>
      </c>
      <c r="C93" s="40" t="s">
        <v>979</v>
      </c>
      <c r="D93" s="40" t="s">
        <v>7710</v>
      </c>
      <c r="E93" s="39" t="s">
        <v>1398</v>
      </c>
      <c r="F93" s="41" t="s">
        <v>7193</v>
      </c>
      <c r="G93" s="40">
        <v>3341</v>
      </c>
      <c r="H93" s="44" t="s">
        <v>6475</v>
      </c>
      <c r="I93" s="40" t="s">
        <v>4172</v>
      </c>
      <c r="J93" s="40" t="s">
        <v>0</v>
      </c>
      <c r="K93" s="42">
        <v>20</v>
      </c>
      <c r="M93" s="40" t="s">
        <v>4171</v>
      </c>
      <c r="N93" s="40" t="s">
        <v>4067</v>
      </c>
      <c r="P93" s="42">
        <f t="shared" si="1"/>
        <v>20</v>
      </c>
    </row>
    <row r="94" spans="1:16" hidden="1" x14ac:dyDescent="0.4">
      <c r="A94" s="39" t="s">
        <v>6418</v>
      </c>
      <c r="B94" s="39" t="s">
        <v>6339</v>
      </c>
      <c r="C94" s="40" t="s">
        <v>7194</v>
      </c>
      <c r="D94" s="40" t="s">
        <v>7732</v>
      </c>
      <c r="E94" s="39" t="s">
        <v>7195</v>
      </c>
      <c r="F94" s="41" t="s">
        <v>7196</v>
      </c>
      <c r="G94" s="40">
        <v>3349</v>
      </c>
      <c r="H94" s="44" t="s">
        <v>6241</v>
      </c>
      <c r="I94" s="40" t="s">
        <v>4949</v>
      </c>
      <c r="J94" s="40" t="s">
        <v>0</v>
      </c>
      <c r="K94" s="42">
        <v>18</v>
      </c>
      <c r="M94" s="40" t="s">
        <v>4171</v>
      </c>
      <c r="N94" s="40" t="s">
        <v>4172</v>
      </c>
      <c r="P94" s="42">
        <f t="shared" si="1"/>
        <v>18</v>
      </c>
    </row>
    <row r="95" spans="1:16" hidden="1" x14ac:dyDescent="0.4">
      <c r="A95" s="39" t="s">
        <v>6418</v>
      </c>
      <c r="B95" s="39" t="s">
        <v>6339</v>
      </c>
      <c r="C95" s="40" t="s">
        <v>7197</v>
      </c>
      <c r="D95" s="40" t="s">
        <v>7733</v>
      </c>
      <c r="E95" s="39" t="s">
        <v>7195</v>
      </c>
      <c r="F95" s="41" t="s">
        <v>7196</v>
      </c>
      <c r="G95" s="40">
        <v>3349</v>
      </c>
      <c r="H95" s="44" t="s">
        <v>6241</v>
      </c>
      <c r="I95" s="40" t="s">
        <v>4172</v>
      </c>
      <c r="J95" s="40" t="s">
        <v>0</v>
      </c>
      <c r="K95" s="42">
        <v>12</v>
      </c>
      <c r="M95" s="40" t="s">
        <v>4171</v>
      </c>
      <c r="N95" s="40" t="s">
        <v>4067</v>
      </c>
      <c r="P95" s="42">
        <f t="shared" si="1"/>
        <v>12</v>
      </c>
    </row>
    <row r="96" spans="1:16" hidden="1" x14ac:dyDescent="0.4">
      <c r="A96" s="39" t="s">
        <v>6418</v>
      </c>
      <c r="B96" s="39" t="s">
        <v>6339</v>
      </c>
      <c r="C96" s="40" t="s">
        <v>7198</v>
      </c>
      <c r="D96" s="40" t="s">
        <v>7734</v>
      </c>
      <c r="E96" s="39" t="s">
        <v>6500</v>
      </c>
      <c r="F96" s="41" t="s">
        <v>7199</v>
      </c>
      <c r="G96" s="40">
        <v>3350</v>
      </c>
      <c r="H96" s="44" t="s">
        <v>6503</v>
      </c>
      <c r="I96" s="40" t="s">
        <v>4172</v>
      </c>
      <c r="J96" s="40" t="s">
        <v>0</v>
      </c>
      <c r="K96" s="42">
        <v>14</v>
      </c>
      <c r="M96" s="40" t="s">
        <v>4171</v>
      </c>
      <c r="N96" s="40" t="s">
        <v>4067</v>
      </c>
      <c r="P96" s="42">
        <f t="shared" si="1"/>
        <v>14</v>
      </c>
    </row>
    <row r="97" spans="1:16" hidden="1" x14ac:dyDescent="0.4">
      <c r="A97" s="39" t="s">
        <v>6418</v>
      </c>
      <c r="B97" s="39" t="s">
        <v>6339</v>
      </c>
      <c r="C97" s="40" t="s">
        <v>988</v>
      </c>
      <c r="D97" s="40" t="s">
        <v>7741</v>
      </c>
      <c r="E97" s="39" t="s">
        <v>987</v>
      </c>
      <c r="F97" s="41" t="s">
        <v>7200</v>
      </c>
      <c r="G97" s="40">
        <v>3380</v>
      </c>
      <c r="H97" s="44" t="s">
        <v>6475</v>
      </c>
      <c r="I97" s="40" t="s">
        <v>6212</v>
      </c>
      <c r="J97" s="40" t="s">
        <v>0</v>
      </c>
      <c r="K97" s="42">
        <v>20</v>
      </c>
      <c r="M97" s="40" t="s">
        <v>4171</v>
      </c>
      <c r="N97" s="40" t="s">
        <v>4067</v>
      </c>
      <c r="P97" s="42">
        <f t="shared" si="1"/>
        <v>20</v>
      </c>
    </row>
    <row r="98" spans="1:16" hidden="1" x14ac:dyDescent="0.4">
      <c r="A98" s="39" t="s">
        <v>6418</v>
      </c>
      <c r="B98" s="39" t="s">
        <v>6339</v>
      </c>
      <c r="C98" s="40" t="s">
        <v>992</v>
      </c>
      <c r="D98" s="40" t="s">
        <v>7713</v>
      </c>
      <c r="E98" s="39" t="s">
        <v>7201</v>
      </c>
      <c r="F98" s="41" t="s">
        <v>7202</v>
      </c>
      <c r="G98" s="40">
        <v>3362</v>
      </c>
      <c r="H98" s="44" t="s">
        <v>6572</v>
      </c>
      <c r="I98" s="40" t="s">
        <v>6212</v>
      </c>
      <c r="J98" s="40" t="s">
        <v>0</v>
      </c>
      <c r="K98" s="42">
        <v>12</v>
      </c>
      <c r="M98" s="40" t="s">
        <v>4171</v>
      </c>
      <c r="N98" s="40" t="s">
        <v>4067</v>
      </c>
      <c r="P98" s="42">
        <f t="shared" si="1"/>
        <v>12</v>
      </c>
    </row>
    <row r="99" spans="1:16" hidden="1" x14ac:dyDescent="0.4">
      <c r="A99" s="39" t="s">
        <v>6418</v>
      </c>
      <c r="B99" s="39" t="s">
        <v>6339</v>
      </c>
      <c r="C99" s="40" t="s">
        <v>994</v>
      </c>
      <c r="D99" s="40" t="s">
        <v>7714</v>
      </c>
      <c r="E99" s="39" t="s">
        <v>7201</v>
      </c>
      <c r="F99" s="41" t="s">
        <v>7203</v>
      </c>
      <c r="G99" s="40">
        <v>3363</v>
      </c>
      <c r="H99" s="44" t="s">
        <v>6572</v>
      </c>
      <c r="I99" s="40" t="s">
        <v>6212</v>
      </c>
      <c r="J99" s="40" t="s">
        <v>0</v>
      </c>
      <c r="K99" s="42">
        <v>12</v>
      </c>
      <c r="M99" s="40" t="s">
        <v>4171</v>
      </c>
      <c r="N99" s="40" t="s">
        <v>4067</v>
      </c>
      <c r="P99" s="42">
        <f t="shared" si="1"/>
        <v>12</v>
      </c>
    </row>
    <row r="100" spans="1:16" hidden="1" x14ac:dyDescent="0.4">
      <c r="A100" s="39" t="s">
        <v>6418</v>
      </c>
      <c r="B100" s="39" t="s">
        <v>6339</v>
      </c>
      <c r="C100" s="40" t="s">
        <v>998</v>
      </c>
      <c r="D100" s="40" t="s">
        <v>7739</v>
      </c>
      <c r="E100" s="39" t="s">
        <v>7204</v>
      </c>
      <c r="F100" s="41" t="s">
        <v>7205</v>
      </c>
      <c r="G100" s="40" t="s">
        <v>7589</v>
      </c>
      <c r="H100" s="44" t="s">
        <v>6165</v>
      </c>
      <c r="I100" s="40" t="s">
        <v>4172</v>
      </c>
      <c r="J100" s="40" t="s">
        <v>0</v>
      </c>
      <c r="K100" s="42">
        <v>16</v>
      </c>
      <c r="M100" s="40" t="s">
        <v>4171</v>
      </c>
      <c r="N100" s="40" t="s">
        <v>4067</v>
      </c>
      <c r="P100" s="42">
        <f t="shared" si="1"/>
        <v>16</v>
      </c>
    </row>
    <row r="101" spans="1:16" hidden="1" x14ac:dyDescent="0.4">
      <c r="A101" s="39" t="s">
        <v>6418</v>
      </c>
      <c r="B101" s="39" t="s">
        <v>6339</v>
      </c>
      <c r="C101" s="40" t="s">
        <v>7206</v>
      </c>
      <c r="D101" s="40" t="s">
        <v>7715</v>
      </c>
      <c r="E101" s="39" t="s">
        <v>7207</v>
      </c>
      <c r="F101" s="41" t="s">
        <v>7208</v>
      </c>
      <c r="G101" s="40">
        <v>3366</v>
      </c>
      <c r="H101" s="44" t="s">
        <v>6947</v>
      </c>
      <c r="I101" s="40" t="s">
        <v>4949</v>
      </c>
      <c r="J101" s="40" t="s">
        <v>0</v>
      </c>
      <c r="K101" s="42">
        <v>8</v>
      </c>
      <c r="M101" s="40" t="s">
        <v>4172</v>
      </c>
      <c r="N101" s="40" t="s">
        <v>4172</v>
      </c>
      <c r="P101" s="42">
        <f t="shared" si="1"/>
        <v>0</v>
      </c>
    </row>
    <row r="102" spans="1:16" hidden="1" x14ac:dyDescent="0.4">
      <c r="A102" s="39" t="s">
        <v>6418</v>
      </c>
      <c r="B102" s="39" t="s">
        <v>6339</v>
      </c>
      <c r="C102" s="40" t="s">
        <v>7209</v>
      </c>
      <c r="D102" s="40" t="s">
        <v>0</v>
      </c>
      <c r="E102" s="39" t="s">
        <v>7210</v>
      </c>
      <c r="F102" s="41" t="s">
        <v>7208</v>
      </c>
      <c r="G102" s="40">
        <v>3366</v>
      </c>
      <c r="H102" s="44" t="s">
        <v>6947</v>
      </c>
      <c r="I102" s="40" t="s">
        <v>4949</v>
      </c>
      <c r="J102" s="40" t="s">
        <v>0</v>
      </c>
      <c r="K102" s="42">
        <v>16</v>
      </c>
      <c r="M102" s="40" t="s">
        <v>4171</v>
      </c>
      <c r="N102" s="40" t="s">
        <v>4171</v>
      </c>
      <c r="P102" s="42">
        <f t="shared" si="1"/>
        <v>16</v>
      </c>
    </row>
    <row r="103" spans="1:16" hidden="1" x14ac:dyDescent="0.4">
      <c r="A103" s="39" t="s">
        <v>6418</v>
      </c>
      <c r="B103" s="39" t="s">
        <v>6339</v>
      </c>
      <c r="C103" s="40" t="s">
        <v>7211</v>
      </c>
      <c r="D103" s="40" t="s">
        <v>7716</v>
      </c>
      <c r="E103" s="39" t="s">
        <v>7212</v>
      </c>
      <c r="F103" s="41" t="s">
        <v>7213</v>
      </c>
      <c r="G103" s="40">
        <v>3367</v>
      </c>
      <c r="H103" s="44" t="s">
        <v>6492</v>
      </c>
      <c r="I103" s="40" t="s">
        <v>4949</v>
      </c>
      <c r="J103" s="40" t="s">
        <v>0</v>
      </c>
      <c r="K103" s="42">
        <v>14</v>
      </c>
      <c r="M103" s="40" t="s">
        <v>4171</v>
      </c>
      <c r="N103" s="40" t="s">
        <v>4171</v>
      </c>
      <c r="P103" s="42">
        <f t="shared" si="1"/>
        <v>14</v>
      </c>
    </row>
    <row r="104" spans="1:16" hidden="1" x14ac:dyDescent="0.4">
      <c r="A104" s="39" t="s">
        <v>6418</v>
      </c>
      <c r="B104" s="39" t="s">
        <v>6339</v>
      </c>
      <c r="C104" s="40" t="s">
        <v>7214</v>
      </c>
      <c r="D104" s="40" t="s">
        <v>7717</v>
      </c>
      <c r="E104" s="39" t="s">
        <v>7215</v>
      </c>
      <c r="F104" s="41" t="s">
        <v>7216</v>
      </c>
      <c r="G104" s="40">
        <v>3368</v>
      </c>
      <c r="H104" s="44" t="s">
        <v>6492</v>
      </c>
      <c r="I104" s="40" t="s">
        <v>4949</v>
      </c>
      <c r="J104" s="40" t="s">
        <v>0</v>
      </c>
      <c r="K104" s="42">
        <v>14</v>
      </c>
      <c r="M104" s="40" t="s">
        <v>4171</v>
      </c>
      <c r="N104" s="40" t="s">
        <v>4171</v>
      </c>
      <c r="P104" s="42">
        <f t="shared" si="1"/>
        <v>14</v>
      </c>
    </row>
    <row r="105" spans="1:16" hidden="1" x14ac:dyDescent="0.4">
      <c r="A105" s="39" t="s">
        <v>6418</v>
      </c>
      <c r="B105" s="39" t="s">
        <v>6339</v>
      </c>
      <c r="C105" s="40" t="s">
        <v>7217</v>
      </c>
      <c r="D105" s="40" t="s">
        <v>7718</v>
      </c>
      <c r="E105" s="39" t="s">
        <v>7218</v>
      </c>
      <c r="F105" s="41" t="s">
        <v>7219</v>
      </c>
      <c r="G105" s="40">
        <v>3369</v>
      </c>
      <c r="H105" s="44" t="s">
        <v>6492</v>
      </c>
      <c r="I105" s="40" t="s">
        <v>4949</v>
      </c>
      <c r="J105" s="40" t="s">
        <v>0</v>
      </c>
      <c r="K105" s="42">
        <v>14</v>
      </c>
      <c r="M105" s="40" t="s">
        <v>4171</v>
      </c>
      <c r="N105" s="40" t="s">
        <v>4171</v>
      </c>
      <c r="P105" s="42">
        <f t="shared" si="1"/>
        <v>14</v>
      </c>
    </row>
    <row r="106" spans="1:16" hidden="1" x14ac:dyDescent="0.4">
      <c r="A106" s="39" t="s">
        <v>6418</v>
      </c>
      <c r="B106" s="39" t="s">
        <v>6339</v>
      </c>
      <c r="C106" s="40" t="s">
        <v>1009</v>
      </c>
      <c r="D106" s="40" t="s">
        <v>7719</v>
      </c>
      <c r="E106" s="39" t="s">
        <v>1008</v>
      </c>
      <c r="F106" s="41" t="s">
        <v>7220</v>
      </c>
      <c r="G106" s="40">
        <v>3372</v>
      </c>
      <c r="H106" s="44" t="s">
        <v>7221</v>
      </c>
      <c r="I106" s="40" t="s">
        <v>4949</v>
      </c>
      <c r="J106" s="40" t="s">
        <v>0</v>
      </c>
      <c r="K106" s="42">
        <v>5</v>
      </c>
      <c r="M106" s="40" t="s">
        <v>4171</v>
      </c>
      <c r="N106" s="40" t="s">
        <v>4171</v>
      </c>
      <c r="P106" s="42">
        <f t="shared" si="1"/>
        <v>5</v>
      </c>
    </row>
    <row r="107" spans="1:16" hidden="1" x14ac:dyDescent="0.4">
      <c r="A107" s="39" t="s">
        <v>6418</v>
      </c>
      <c r="B107" s="39" t="s">
        <v>6339</v>
      </c>
      <c r="C107" s="40" t="s">
        <v>1013</v>
      </c>
      <c r="D107" s="40" t="s">
        <v>7720</v>
      </c>
      <c r="E107" s="39" t="s">
        <v>1012</v>
      </c>
      <c r="F107" s="41" t="s">
        <v>7222</v>
      </c>
      <c r="G107" s="40">
        <v>3378</v>
      </c>
      <c r="H107" s="44" t="s">
        <v>6205</v>
      </c>
      <c r="I107" s="40" t="s">
        <v>4949</v>
      </c>
      <c r="J107" s="40" t="s">
        <v>0</v>
      </c>
      <c r="K107" s="42">
        <v>4</v>
      </c>
      <c r="M107" s="40" t="s">
        <v>4171</v>
      </c>
      <c r="N107" s="40" t="s">
        <v>4171</v>
      </c>
      <c r="P107" s="42">
        <f t="shared" si="1"/>
        <v>4</v>
      </c>
    </row>
    <row r="108" spans="1:16" hidden="1" x14ac:dyDescent="0.4">
      <c r="A108" s="39" t="s">
        <v>6418</v>
      </c>
      <c r="B108" s="39" t="s">
        <v>6339</v>
      </c>
      <c r="C108" s="40" t="s">
        <v>1015</v>
      </c>
      <c r="D108" s="40" t="s">
        <v>7721</v>
      </c>
      <c r="E108" s="39" t="s">
        <v>7223</v>
      </c>
      <c r="F108" s="41" t="s">
        <v>7224</v>
      </c>
      <c r="G108" s="40">
        <v>3379</v>
      </c>
      <c r="H108" s="44" t="s">
        <v>6205</v>
      </c>
      <c r="I108" s="40" t="s">
        <v>4949</v>
      </c>
      <c r="J108" s="40" t="s">
        <v>0</v>
      </c>
      <c r="K108" s="42">
        <v>4</v>
      </c>
      <c r="M108" s="40" t="s">
        <v>4171</v>
      </c>
      <c r="N108" s="40" t="s">
        <v>4171</v>
      </c>
      <c r="P108" s="42">
        <f t="shared" si="1"/>
        <v>4</v>
      </c>
    </row>
    <row r="109" spans="1:16" hidden="1" x14ac:dyDescent="0.4">
      <c r="A109" s="39" t="s">
        <v>6418</v>
      </c>
      <c r="B109" s="39" t="s">
        <v>6339</v>
      </c>
      <c r="C109" s="40" t="s">
        <v>1018</v>
      </c>
      <c r="D109" s="40" t="s">
        <v>7722</v>
      </c>
      <c r="E109" s="39" t="s">
        <v>733</v>
      </c>
      <c r="F109" s="41" t="s">
        <v>7225</v>
      </c>
      <c r="G109" s="40">
        <v>3414</v>
      </c>
      <c r="H109" s="44" t="s">
        <v>6236</v>
      </c>
      <c r="I109" s="40" t="s">
        <v>4172</v>
      </c>
      <c r="J109" s="40" t="s">
        <v>0</v>
      </c>
      <c r="K109" s="42">
        <v>25</v>
      </c>
      <c r="M109" s="40" t="s">
        <v>4171</v>
      </c>
      <c r="N109" s="40" t="s">
        <v>4067</v>
      </c>
      <c r="P109" s="42">
        <f t="shared" si="1"/>
        <v>25</v>
      </c>
    </row>
    <row r="110" spans="1:16" hidden="1" x14ac:dyDescent="0.4">
      <c r="A110" s="39" t="s">
        <v>6418</v>
      </c>
      <c r="B110" s="39" t="s">
        <v>6339</v>
      </c>
      <c r="C110" s="40" t="s">
        <v>1020</v>
      </c>
      <c r="D110" s="40" t="s">
        <v>7723</v>
      </c>
      <c r="E110" s="39" t="s">
        <v>1019</v>
      </c>
      <c r="F110" s="41" t="s">
        <v>7226</v>
      </c>
      <c r="G110" s="40">
        <v>3373</v>
      </c>
      <c r="H110" s="44" t="s">
        <v>6198</v>
      </c>
      <c r="I110" s="40" t="s">
        <v>4172</v>
      </c>
      <c r="J110" s="40" t="s">
        <v>0</v>
      </c>
      <c r="K110" s="42">
        <v>25</v>
      </c>
      <c r="M110" s="40" t="s">
        <v>4171</v>
      </c>
      <c r="N110" s="40" t="s">
        <v>4067</v>
      </c>
      <c r="P110" s="42">
        <f t="shared" si="1"/>
        <v>25</v>
      </c>
    </row>
    <row r="111" spans="1:16" hidden="1" x14ac:dyDescent="0.4">
      <c r="A111" s="39" t="s">
        <v>6418</v>
      </c>
      <c r="B111" s="39" t="s">
        <v>6339</v>
      </c>
      <c r="C111" s="40" t="s">
        <v>1022</v>
      </c>
      <c r="D111" s="40" t="s">
        <v>7724</v>
      </c>
      <c r="E111" s="39" t="s">
        <v>1021</v>
      </c>
      <c r="F111" s="41" t="s">
        <v>7227</v>
      </c>
      <c r="G111" s="40">
        <v>3377</v>
      </c>
      <c r="H111" s="44" t="s">
        <v>6915</v>
      </c>
      <c r="I111" s="40" t="s">
        <v>4172</v>
      </c>
      <c r="J111" s="40" t="s">
        <v>0</v>
      </c>
      <c r="K111" s="42">
        <v>6</v>
      </c>
      <c r="M111" s="40" t="s">
        <v>4171</v>
      </c>
      <c r="N111" s="40" t="s">
        <v>4067</v>
      </c>
      <c r="P111" s="42">
        <f t="shared" si="1"/>
        <v>6</v>
      </c>
    </row>
    <row r="112" spans="1:16" hidden="1" x14ac:dyDescent="0.4">
      <c r="A112" s="39" t="s">
        <v>6418</v>
      </c>
      <c r="B112" s="39" t="s">
        <v>6339</v>
      </c>
      <c r="C112" s="40" t="s">
        <v>1025</v>
      </c>
      <c r="D112" s="40" t="s">
        <v>7740</v>
      </c>
      <c r="E112" s="39" t="s">
        <v>1024</v>
      </c>
      <c r="F112" s="41" t="s">
        <v>7228</v>
      </c>
      <c r="G112" s="40">
        <v>3376</v>
      </c>
      <c r="H112" s="44" t="s">
        <v>7229</v>
      </c>
      <c r="I112" s="40" t="s">
        <v>6212</v>
      </c>
      <c r="J112" s="40" t="s">
        <v>0</v>
      </c>
      <c r="K112" s="42">
        <v>20</v>
      </c>
      <c r="M112" s="40" t="s">
        <v>4171</v>
      </c>
      <c r="N112" s="40" t="s">
        <v>4067</v>
      </c>
      <c r="P112" s="42">
        <f t="shared" si="1"/>
        <v>20</v>
      </c>
    </row>
    <row r="113" spans="1:16" hidden="1" x14ac:dyDescent="0.4">
      <c r="A113" s="39" t="s">
        <v>6418</v>
      </c>
      <c r="B113" s="39" t="s">
        <v>6339</v>
      </c>
      <c r="C113" s="40" t="s">
        <v>7230</v>
      </c>
      <c r="D113" s="40" t="s">
        <v>7725</v>
      </c>
      <c r="E113" s="39" t="s">
        <v>7231</v>
      </c>
      <c r="F113" s="41" t="s">
        <v>7232</v>
      </c>
      <c r="G113" s="40">
        <v>3403</v>
      </c>
      <c r="H113" s="44" t="s">
        <v>6492</v>
      </c>
      <c r="I113" s="40" t="s">
        <v>4949</v>
      </c>
      <c r="J113" s="40" t="s">
        <v>0</v>
      </c>
      <c r="K113" s="42">
        <v>14</v>
      </c>
      <c r="M113" s="40" t="s">
        <v>4171</v>
      </c>
      <c r="N113" s="40" t="s">
        <v>4171</v>
      </c>
      <c r="P113" s="42">
        <f t="shared" si="1"/>
        <v>14</v>
      </c>
    </row>
    <row r="114" spans="1:16" hidden="1" x14ac:dyDescent="0.4">
      <c r="A114" s="39" t="s">
        <v>6418</v>
      </c>
      <c r="B114" s="39" t="s">
        <v>6339</v>
      </c>
      <c r="C114" s="40" t="s">
        <v>1027</v>
      </c>
      <c r="D114" s="40" t="s">
        <v>7726</v>
      </c>
      <c r="E114" s="39" t="s">
        <v>1026</v>
      </c>
      <c r="F114" s="41" t="s">
        <v>7233</v>
      </c>
      <c r="G114" s="40">
        <v>3404</v>
      </c>
      <c r="H114" s="44" t="s">
        <v>6597</v>
      </c>
      <c r="I114" s="40" t="s">
        <v>4172</v>
      </c>
      <c r="J114" s="40" t="s">
        <v>0</v>
      </c>
      <c r="K114" s="42">
        <v>12</v>
      </c>
      <c r="M114" s="40" t="s">
        <v>4171</v>
      </c>
      <c r="N114" s="40" t="s">
        <v>4067</v>
      </c>
      <c r="P114" s="42">
        <f t="shared" si="1"/>
        <v>12</v>
      </c>
    </row>
    <row r="115" spans="1:16" hidden="1" x14ac:dyDescent="0.4">
      <c r="A115" s="39" t="s">
        <v>6418</v>
      </c>
      <c r="B115" s="39" t="s">
        <v>6339</v>
      </c>
      <c r="C115" s="40" t="s">
        <v>1030</v>
      </c>
      <c r="D115" s="40" t="s">
        <v>7727</v>
      </c>
      <c r="E115" s="39" t="s">
        <v>7234</v>
      </c>
      <c r="F115" s="41" t="s">
        <v>7235</v>
      </c>
      <c r="G115" s="40">
        <v>3398</v>
      </c>
      <c r="H115" s="44" t="s">
        <v>6559</v>
      </c>
      <c r="I115" s="40" t="s">
        <v>4172</v>
      </c>
      <c r="J115" s="40" t="s">
        <v>0</v>
      </c>
      <c r="K115" s="42">
        <v>25</v>
      </c>
      <c r="M115" s="40" t="s">
        <v>4172</v>
      </c>
      <c r="N115" s="40" t="s">
        <v>4067</v>
      </c>
      <c r="P115" s="42">
        <f t="shared" si="1"/>
        <v>0</v>
      </c>
    </row>
    <row r="116" spans="1:16" hidden="1" x14ac:dyDescent="0.4">
      <c r="A116" s="39" t="s">
        <v>6418</v>
      </c>
      <c r="B116" s="39" t="s">
        <v>6339</v>
      </c>
      <c r="C116" s="40" t="s">
        <v>1033</v>
      </c>
      <c r="D116" s="40" t="s">
        <v>7728</v>
      </c>
      <c r="E116" s="39" t="s">
        <v>1032</v>
      </c>
      <c r="F116" s="41" t="s">
        <v>7236</v>
      </c>
      <c r="G116" s="40">
        <v>3400</v>
      </c>
      <c r="H116" s="44" t="s">
        <v>7237</v>
      </c>
      <c r="I116" s="40" t="s">
        <v>4949</v>
      </c>
      <c r="J116" s="40" t="s">
        <v>0</v>
      </c>
      <c r="K116" s="42">
        <v>8</v>
      </c>
      <c r="M116" s="40" t="s">
        <v>4171</v>
      </c>
      <c r="N116" s="40" t="s">
        <v>4171</v>
      </c>
      <c r="P116" s="42">
        <f t="shared" si="1"/>
        <v>8</v>
      </c>
    </row>
    <row r="117" spans="1:16" hidden="1" x14ac:dyDescent="0.4">
      <c r="A117" s="39" t="s">
        <v>6418</v>
      </c>
      <c r="B117" s="39" t="s">
        <v>6339</v>
      </c>
      <c r="C117" s="40" t="s">
        <v>1035</v>
      </c>
      <c r="D117" s="40" t="s">
        <v>7729</v>
      </c>
      <c r="E117" s="39" t="s">
        <v>7238</v>
      </c>
      <c r="F117" s="41" t="s">
        <v>7239</v>
      </c>
      <c r="G117" s="40">
        <v>3401</v>
      </c>
      <c r="H117" s="44" t="s">
        <v>7240</v>
      </c>
      <c r="I117" s="40" t="s">
        <v>6212</v>
      </c>
      <c r="J117" s="40" t="s">
        <v>0</v>
      </c>
      <c r="K117" s="42">
        <v>20</v>
      </c>
      <c r="M117" s="40" t="s">
        <v>4171</v>
      </c>
      <c r="N117" s="40" t="s">
        <v>4067</v>
      </c>
      <c r="P117" s="42">
        <f t="shared" si="1"/>
        <v>20</v>
      </c>
    </row>
    <row r="118" spans="1:16" hidden="1" x14ac:dyDescent="0.4">
      <c r="A118" s="39" t="s">
        <v>6418</v>
      </c>
      <c r="B118" s="39" t="s">
        <v>6339</v>
      </c>
      <c r="C118" s="40" t="s">
        <v>1038</v>
      </c>
      <c r="D118" s="40" t="s">
        <v>7730</v>
      </c>
      <c r="E118" s="39" t="s">
        <v>7241</v>
      </c>
      <c r="F118" s="41" t="s">
        <v>7242</v>
      </c>
      <c r="G118" s="40">
        <v>3410</v>
      </c>
      <c r="H118" s="44" t="s">
        <v>6241</v>
      </c>
      <c r="I118" s="40" t="s">
        <v>4172</v>
      </c>
      <c r="J118" s="40" t="s">
        <v>0</v>
      </c>
      <c r="K118" s="42">
        <v>3</v>
      </c>
      <c r="M118" s="40" t="s">
        <v>4171</v>
      </c>
      <c r="N118" s="40" t="s">
        <v>4067</v>
      </c>
      <c r="P118" s="42">
        <f t="shared" si="1"/>
        <v>3</v>
      </c>
    </row>
    <row r="119" spans="1:16" hidden="1" x14ac:dyDescent="0.4">
      <c r="A119" s="39" t="s">
        <v>6418</v>
      </c>
      <c r="B119" s="39" t="s">
        <v>6339</v>
      </c>
      <c r="C119" s="40" t="s">
        <v>1040</v>
      </c>
      <c r="D119" s="40" t="s">
        <v>7731</v>
      </c>
      <c r="E119" s="39" t="s">
        <v>7243</v>
      </c>
      <c r="F119" s="41" t="s">
        <v>7244</v>
      </c>
      <c r="G119" s="40">
        <v>3408</v>
      </c>
      <c r="H119" s="44" t="s">
        <v>7221</v>
      </c>
      <c r="I119" s="40" t="s">
        <v>4949</v>
      </c>
      <c r="J119" s="40" t="s">
        <v>0</v>
      </c>
      <c r="K119" s="42">
        <v>5</v>
      </c>
      <c r="M119" s="40" t="s">
        <v>4171</v>
      </c>
      <c r="N119" s="40" t="s">
        <v>4171</v>
      </c>
      <c r="P119" s="42">
        <f t="shared" si="1"/>
        <v>5</v>
      </c>
    </row>
    <row r="120" spans="1:16" hidden="1" x14ac:dyDescent="0.4">
      <c r="A120" s="39" t="s">
        <v>6418</v>
      </c>
      <c r="B120" s="39" t="s">
        <v>6339</v>
      </c>
      <c r="C120" s="40" t="s">
        <v>1043</v>
      </c>
      <c r="D120" s="40" t="s">
        <v>7748</v>
      </c>
      <c r="E120" s="39" t="s">
        <v>1041</v>
      </c>
      <c r="F120" s="41" t="s">
        <v>7245</v>
      </c>
      <c r="G120" s="40">
        <v>3406</v>
      </c>
      <c r="H120" s="44" t="s">
        <v>7246</v>
      </c>
      <c r="I120" s="40" t="s">
        <v>6212</v>
      </c>
      <c r="J120" s="40" t="s">
        <v>0</v>
      </c>
      <c r="K120" s="42">
        <v>12</v>
      </c>
      <c r="M120" s="40" t="s">
        <v>4171</v>
      </c>
      <c r="N120" s="40" t="s">
        <v>4067</v>
      </c>
      <c r="P120" s="42">
        <f t="shared" si="1"/>
        <v>12</v>
      </c>
    </row>
    <row r="121" spans="1:16" hidden="1" x14ac:dyDescent="0.4">
      <c r="A121" s="39" t="s">
        <v>6418</v>
      </c>
      <c r="B121" s="39" t="s">
        <v>6339</v>
      </c>
      <c r="C121" s="40" t="s">
        <v>1045</v>
      </c>
      <c r="D121" s="40" t="s">
        <v>7749</v>
      </c>
      <c r="E121" s="39" t="s">
        <v>1044</v>
      </c>
      <c r="F121" s="41" t="s">
        <v>7247</v>
      </c>
      <c r="G121" s="40">
        <v>3407</v>
      </c>
      <c r="H121" s="44" t="s">
        <v>7246</v>
      </c>
      <c r="I121" s="40" t="s">
        <v>6212</v>
      </c>
      <c r="J121" s="40" t="s">
        <v>0</v>
      </c>
      <c r="K121" s="42">
        <v>12</v>
      </c>
      <c r="M121" s="40" t="s">
        <v>4171</v>
      </c>
      <c r="N121" s="40" t="s">
        <v>4067</v>
      </c>
      <c r="P121" s="42">
        <f t="shared" si="1"/>
        <v>12</v>
      </c>
    </row>
    <row r="122" spans="1:16" hidden="1" x14ac:dyDescent="0.4">
      <c r="A122" s="39" t="s">
        <v>6418</v>
      </c>
      <c r="B122" s="39" t="s">
        <v>6339</v>
      </c>
      <c r="C122" s="40" t="s">
        <v>1047</v>
      </c>
      <c r="D122" s="40" t="s">
        <v>7750</v>
      </c>
      <c r="E122" s="39" t="s">
        <v>1046</v>
      </c>
      <c r="F122" s="41" t="s">
        <v>7248</v>
      </c>
      <c r="G122" s="40">
        <v>3402</v>
      </c>
      <c r="H122" s="44" t="s">
        <v>6615</v>
      </c>
      <c r="I122" s="40" t="s">
        <v>6212</v>
      </c>
      <c r="J122" s="40" t="s">
        <v>0</v>
      </c>
      <c r="K122" s="42">
        <v>6</v>
      </c>
      <c r="M122" s="40" t="s">
        <v>4171</v>
      </c>
      <c r="N122" s="40" t="s">
        <v>4067</v>
      </c>
      <c r="P122" s="42">
        <f t="shared" si="1"/>
        <v>6</v>
      </c>
    </row>
    <row r="123" spans="1:16" hidden="1" x14ac:dyDescent="0.4">
      <c r="A123" s="39" t="s">
        <v>6418</v>
      </c>
      <c r="B123" s="39" t="s">
        <v>6339</v>
      </c>
      <c r="C123" s="40" t="s">
        <v>1049</v>
      </c>
      <c r="D123" s="40" t="s">
        <v>7742</v>
      </c>
      <c r="E123" s="39" t="s">
        <v>7249</v>
      </c>
      <c r="F123" s="41" t="s">
        <v>7250</v>
      </c>
      <c r="G123" s="40">
        <v>3391</v>
      </c>
      <c r="H123" s="44" t="s">
        <v>6475</v>
      </c>
      <c r="I123" s="40" t="s">
        <v>6212</v>
      </c>
      <c r="J123" s="40" t="s">
        <v>0</v>
      </c>
      <c r="K123" s="42">
        <v>20</v>
      </c>
      <c r="M123" s="40" t="s">
        <v>4171</v>
      </c>
      <c r="N123" s="40" t="s">
        <v>4067</v>
      </c>
      <c r="P123" s="42">
        <f t="shared" si="1"/>
        <v>20</v>
      </c>
    </row>
    <row r="124" spans="1:16" hidden="1" x14ac:dyDescent="0.4">
      <c r="A124" s="39" t="s">
        <v>6418</v>
      </c>
      <c r="B124" s="39" t="s">
        <v>6339</v>
      </c>
      <c r="C124" s="40" t="s">
        <v>1051</v>
      </c>
      <c r="D124" s="40" t="s">
        <v>7743</v>
      </c>
      <c r="E124" s="39" t="s">
        <v>1050</v>
      </c>
      <c r="F124" s="41" t="s">
        <v>7251</v>
      </c>
      <c r="G124" s="40">
        <v>3399</v>
      </c>
      <c r="H124" s="44" t="s">
        <v>6205</v>
      </c>
      <c r="I124" s="40" t="s">
        <v>4949</v>
      </c>
      <c r="J124" s="40" t="s">
        <v>0</v>
      </c>
      <c r="K124" s="42">
        <v>3</v>
      </c>
      <c r="M124" s="40" t="s">
        <v>4171</v>
      </c>
      <c r="N124" s="40" t="s">
        <v>4171</v>
      </c>
      <c r="P124" s="42">
        <f t="shared" si="1"/>
        <v>3</v>
      </c>
    </row>
    <row r="125" spans="1:16" hidden="1" x14ac:dyDescent="0.4">
      <c r="A125" s="39" t="s">
        <v>6418</v>
      </c>
      <c r="B125" s="39" t="s">
        <v>6339</v>
      </c>
      <c r="C125" s="40" t="s">
        <v>7252</v>
      </c>
      <c r="D125" s="40" t="s">
        <v>7757</v>
      </c>
      <c r="E125" s="39" t="s">
        <v>7253</v>
      </c>
      <c r="F125" s="41" t="s">
        <v>7254</v>
      </c>
      <c r="G125" s="40">
        <v>3411</v>
      </c>
      <c r="H125" s="44" t="s">
        <v>6200</v>
      </c>
      <c r="I125" s="40" t="s">
        <v>6212</v>
      </c>
      <c r="J125" s="40" t="s">
        <v>0</v>
      </c>
      <c r="K125" s="42">
        <v>3</v>
      </c>
      <c r="M125" s="40" t="s">
        <v>4171</v>
      </c>
      <c r="N125" s="40" t="s">
        <v>4067</v>
      </c>
      <c r="P125" s="42">
        <f t="shared" si="1"/>
        <v>3</v>
      </c>
    </row>
    <row r="126" spans="1:16" hidden="1" x14ac:dyDescent="0.4">
      <c r="A126" s="39" t="s">
        <v>6418</v>
      </c>
      <c r="B126" s="39" t="s">
        <v>6339</v>
      </c>
      <c r="C126" s="40" t="s">
        <v>7255</v>
      </c>
      <c r="D126" s="40" t="s">
        <v>7758</v>
      </c>
      <c r="E126" s="39" t="s">
        <v>7253</v>
      </c>
      <c r="F126" s="41" t="s">
        <v>7254</v>
      </c>
      <c r="G126" s="40">
        <v>3411</v>
      </c>
      <c r="H126" s="44" t="s">
        <v>6236</v>
      </c>
      <c r="I126" s="40" t="s">
        <v>6212</v>
      </c>
      <c r="J126" s="40" t="s">
        <v>0</v>
      </c>
      <c r="K126" s="42">
        <v>65</v>
      </c>
      <c r="M126" s="40" t="s">
        <v>4171</v>
      </c>
      <c r="N126" s="40" t="s">
        <v>4067</v>
      </c>
      <c r="P126" s="42">
        <f t="shared" si="1"/>
        <v>65</v>
      </c>
    </row>
    <row r="127" spans="1:16" hidden="1" x14ac:dyDescent="0.4">
      <c r="A127" s="39" t="s">
        <v>6418</v>
      </c>
      <c r="B127" s="39" t="s">
        <v>6339</v>
      </c>
      <c r="C127" s="40" t="s">
        <v>1054</v>
      </c>
      <c r="D127" s="40" t="s">
        <v>7751</v>
      </c>
      <c r="E127" s="39" t="s">
        <v>1053</v>
      </c>
      <c r="F127" s="41" t="s">
        <v>7256</v>
      </c>
      <c r="G127" s="40">
        <v>3413</v>
      </c>
      <c r="H127" s="44" t="s">
        <v>7160</v>
      </c>
      <c r="I127" s="40" t="s">
        <v>4172</v>
      </c>
      <c r="J127" s="40" t="s">
        <v>0</v>
      </c>
      <c r="K127" s="42">
        <v>150</v>
      </c>
      <c r="M127" s="40" t="s">
        <v>4172</v>
      </c>
      <c r="N127" s="40" t="s">
        <v>4067</v>
      </c>
      <c r="P127" s="42">
        <f t="shared" si="1"/>
        <v>0</v>
      </c>
    </row>
    <row r="128" spans="1:16" hidden="1" x14ac:dyDescent="0.4">
      <c r="A128" s="39" t="s">
        <v>6418</v>
      </c>
      <c r="B128" s="39" t="s">
        <v>6339</v>
      </c>
      <c r="C128" s="40" t="s">
        <v>7257</v>
      </c>
      <c r="D128" s="40" t="s">
        <v>7745</v>
      </c>
      <c r="E128" s="39" t="s">
        <v>7258</v>
      </c>
      <c r="F128" s="41" t="s">
        <v>7259</v>
      </c>
      <c r="G128" s="40">
        <v>3394</v>
      </c>
      <c r="H128" s="44" t="s">
        <v>7260</v>
      </c>
      <c r="I128" s="40" t="s">
        <v>6212</v>
      </c>
      <c r="J128" s="40" t="s">
        <v>0</v>
      </c>
      <c r="K128" s="42">
        <v>10</v>
      </c>
      <c r="M128" s="40" t="s">
        <v>4171</v>
      </c>
      <c r="N128" s="40" t="s">
        <v>4067</v>
      </c>
      <c r="P128" s="42">
        <f t="shared" si="1"/>
        <v>10</v>
      </c>
    </row>
    <row r="129" spans="1:16" hidden="1" x14ac:dyDescent="0.4">
      <c r="A129" s="39" t="s">
        <v>6418</v>
      </c>
      <c r="B129" s="39" t="s">
        <v>6339</v>
      </c>
      <c r="C129" s="40" t="s">
        <v>7261</v>
      </c>
      <c r="D129" s="40" t="s">
        <v>7746</v>
      </c>
      <c r="E129" s="39" t="s">
        <v>7262</v>
      </c>
      <c r="F129" s="41" t="s">
        <v>7263</v>
      </c>
      <c r="G129" s="40">
        <v>3394</v>
      </c>
      <c r="H129" s="44" t="s">
        <v>7260</v>
      </c>
      <c r="I129" s="40" t="s">
        <v>6212</v>
      </c>
      <c r="J129" s="40" t="s">
        <v>0</v>
      </c>
      <c r="K129" s="42" t="s">
        <v>8</v>
      </c>
      <c r="M129" s="40" t="s">
        <v>4172</v>
      </c>
      <c r="N129" s="40" t="s">
        <v>4067</v>
      </c>
      <c r="P129" s="42">
        <f t="shared" si="1"/>
        <v>0</v>
      </c>
    </row>
    <row r="130" spans="1:16" ht="25" hidden="1" x14ac:dyDescent="0.4">
      <c r="A130" s="39" t="s">
        <v>6418</v>
      </c>
      <c r="B130" s="39" t="s">
        <v>6339</v>
      </c>
      <c r="C130" s="40" t="s">
        <v>1059</v>
      </c>
      <c r="D130" s="40" t="s">
        <v>7747</v>
      </c>
      <c r="E130" s="39" t="s">
        <v>7258</v>
      </c>
      <c r="F130" s="41" t="s">
        <v>7264</v>
      </c>
      <c r="G130" s="146" t="s">
        <v>7590</v>
      </c>
      <c r="H130" s="44" t="s">
        <v>6492</v>
      </c>
      <c r="I130" s="40" t="s">
        <v>6212</v>
      </c>
      <c r="J130" s="40" t="s">
        <v>0</v>
      </c>
      <c r="K130" s="42">
        <v>15</v>
      </c>
      <c r="M130" s="40" t="s">
        <v>4171</v>
      </c>
      <c r="N130" s="40" t="s">
        <v>4067</v>
      </c>
      <c r="P130" s="42">
        <f t="shared" si="1"/>
        <v>15</v>
      </c>
    </row>
    <row r="131" spans="1:16" hidden="1" x14ac:dyDescent="0.4">
      <c r="A131" s="39" t="s">
        <v>6418</v>
      </c>
      <c r="B131" s="39" t="s">
        <v>6339</v>
      </c>
      <c r="C131" s="40" t="s">
        <v>1066</v>
      </c>
      <c r="D131" s="40" t="s">
        <v>7752</v>
      </c>
      <c r="E131" s="39" t="s">
        <v>7265</v>
      </c>
      <c r="F131" s="41" t="s">
        <v>7266</v>
      </c>
      <c r="G131" s="40">
        <v>3405</v>
      </c>
      <c r="H131" s="44" t="s">
        <v>6597</v>
      </c>
      <c r="I131" s="40" t="s">
        <v>4172</v>
      </c>
      <c r="J131" s="40" t="s">
        <v>0</v>
      </c>
      <c r="K131" s="42">
        <v>5</v>
      </c>
      <c r="M131" s="40" t="s">
        <v>4171</v>
      </c>
      <c r="N131" s="40" t="s">
        <v>4067</v>
      </c>
      <c r="P131" s="42">
        <f t="shared" ref="P131:P194" si="2">IF(M131="Sì",K131,0)</f>
        <v>5</v>
      </c>
    </row>
    <row r="132" spans="1:16" hidden="1" x14ac:dyDescent="0.4">
      <c r="A132" s="39" t="s">
        <v>6418</v>
      </c>
      <c r="B132" s="39" t="s">
        <v>6339</v>
      </c>
      <c r="C132" s="40" t="s">
        <v>1068</v>
      </c>
      <c r="D132" s="40" t="s">
        <v>7753</v>
      </c>
      <c r="E132" s="39" t="s">
        <v>7267</v>
      </c>
      <c r="F132" s="41" t="s">
        <v>7268</v>
      </c>
      <c r="G132" s="40">
        <v>3409</v>
      </c>
      <c r="H132" s="44" t="s">
        <v>7221</v>
      </c>
      <c r="I132" s="40" t="s">
        <v>4949</v>
      </c>
      <c r="J132" s="40" t="s">
        <v>0</v>
      </c>
      <c r="K132" s="42">
        <v>5</v>
      </c>
      <c r="M132" s="40" t="s">
        <v>4171</v>
      </c>
      <c r="N132" s="40" t="s">
        <v>4171</v>
      </c>
      <c r="P132" s="42">
        <f t="shared" si="2"/>
        <v>5</v>
      </c>
    </row>
    <row r="133" spans="1:16" hidden="1" x14ac:dyDescent="0.4">
      <c r="A133" s="39" t="s">
        <v>6418</v>
      </c>
      <c r="B133" s="39" t="s">
        <v>6339</v>
      </c>
      <c r="C133" s="40" t="s">
        <v>1070</v>
      </c>
      <c r="D133" s="40" t="s">
        <v>7754</v>
      </c>
      <c r="E133" s="39" t="s">
        <v>7269</v>
      </c>
      <c r="F133" s="41" t="s">
        <v>7270</v>
      </c>
      <c r="G133" s="40">
        <v>3417</v>
      </c>
      <c r="H133" s="44" t="s">
        <v>6200</v>
      </c>
      <c r="I133" s="40" t="s">
        <v>4172</v>
      </c>
      <c r="J133" s="40" t="s">
        <v>0</v>
      </c>
      <c r="K133" s="42">
        <v>5</v>
      </c>
      <c r="M133" s="40" t="s">
        <v>4171</v>
      </c>
      <c r="N133" s="40" t="s">
        <v>4067</v>
      </c>
      <c r="P133" s="42">
        <f t="shared" si="2"/>
        <v>5</v>
      </c>
    </row>
    <row r="134" spans="1:16" hidden="1" x14ac:dyDescent="0.4">
      <c r="A134" s="39" t="s">
        <v>6418</v>
      </c>
      <c r="B134" s="39" t="s">
        <v>6339</v>
      </c>
      <c r="C134" s="40" t="s">
        <v>1073</v>
      </c>
      <c r="D134" s="40" t="s">
        <v>7744</v>
      </c>
      <c r="E134" s="39" t="s">
        <v>7271</v>
      </c>
      <c r="F134" s="41" t="s">
        <v>7272</v>
      </c>
      <c r="G134" s="40">
        <v>3393</v>
      </c>
      <c r="H134" s="44" t="s">
        <v>6475</v>
      </c>
      <c r="I134" s="40" t="s">
        <v>6212</v>
      </c>
      <c r="J134" s="40" t="s">
        <v>0</v>
      </c>
      <c r="K134" s="42">
        <v>15</v>
      </c>
      <c r="M134" s="40" t="s">
        <v>4171</v>
      </c>
      <c r="N134" s="40" t="s">
        <v>4067</v>
      </c>
      <c r="P134" s="42">
        <f t="shared" si="2"/>
        <v>15</v>
      </c>
    </row>
    <row r="135" spans="1:16" hidden="1" x14ac:dyDescent="0.4">
      <c r="A135" s="39" t="s">
        <v>6418</v>
      </c>
      <c r="B135" s="39" t="s">
        <v>6339</v>
      </c>
      <c r="C135" s="40" t="s">
        <v>1075</v>
      </c>
      <c r="D135" s="40" t="s">
        <v>7755</v>
      </c>
      <c r="E135" s="39" t="s">
        <v>1074</v>
      </c>
      <c r="F135" s="41" t="s">
        <v>7273</v>
      </c>
      <c r="G135" s="40">
        <v>3415</v>
      </c>
      <c r="H135" s="44" t="s">
        <v>7221</v>
      </c>
      <c r="I135" s="40" t="s">
        <v>4949</v>
      </c>
      <c r="J135" s="40" t="s">
        <v>0</v>
      </c>
      <c r="K135" s="42">
        <v>5</v>
      </c>
      <c r="M135" s="40" t="s">
        <v>4171</v>
      </c>
      <c r="N135" s="40" t="s">
        <v>4171</v>
      </c>
      <c r="P135" s="42">
        <f t="shared" si="2"/>
        <v>5</v>
      </c>
    </row>
    <row r="136" spans="1:16" hidden="1" x14ac:dyDescent="0.4">
      <c r="A136" s="39" t="s">
        <v>6418</v>
      </c>
      <c r="B136" s="39" t="s">
        <v>6339</v>
      </c>
      <c r="C136" s="40" t="s">
        <v>1081</v>
      </c>
      <c r="D136" s="40" t="s">
        <v>7756</v>
      </c>
      <c r="E136" s="39" t="s">
        <v>7274</v>
      </c>
      <c r="F136" s="41" t="s">
        <v>7275</v>
      </c>
      <c r="G136" s="40">
        <v>3420</v>
      </c>
      <c r="H136" s="44" t="s">
        <v>6475</v>
      </c>
      <c r="I136" s="40" t="s">
        <v>4949</v>
      </c>
      <c r="J136" s="40" t="s">
        <v>0</v>
      </c>
      <c r="K136" s="42">
        <v>15</v>
      </c>
      <c r="M136" s="40" t="s">
        <v>4171</v>
      </c>
      <c r="N136" s="40" t="s">
        <v>4171</v>
      </c>
      <c r="P136" s="42">
        <f t="shared" si="2"/>
        <v>15</v>
      </c>
    </row>
    <row r="137" spans="1:16" hidden="1" x14ac:dyDescent="0.4">
      <c r="A137" s="39" t="s">
        <v>6418</v>
      </c>
      <c r="B137" s="39" t="s">
        <v>6339</v>
      </c>
      <c r="C137" s="40" t="s">
        <v>1085</v>
      </c>
      <c r="D137" s="40" t="s">
        <v>7759</v>
      </c>
      <c r="E137" s="39" t="s">
        <v>1084</v>
      </c>
      <c r="F137" s="41" t="s">
        <v>7276</v>
      </c>
      <c r="G137" s="40">
        <v>3421</v>
      </c>
      <c r="H137" s="44" t="s">
        <v>7221</v>
      </c>
      <c r="I137" s="40" t="s">
        <v>4949</v>
      </c>
      <c r="J137" s="40" t="s">
        <v>0</v>
      </c>
      <c r="K137" s="42">
        <v>5</v>
      </c>
      <c r="M137" s="40" t="s">
        <v>4171</v>
      </c>
      <c r="N137" s="40" t="s">
        <v>4171</v>
      </c>
      <c r="P137" s="42">
        <f t="shared" si="2"/>
        <v>5</v>
      </c>
    </row>
    <row r="138" spans="1:16" hidden="1" x14ac:dyDescent="0.4">
      <c r="A138" s="39" t="s">
        <v>6418</v>
      </c>
      <c r="B138" s="39" t="s">
        <v>6339</v>
      </c>
      <c r="C138" s="40" t="s">
        <v>7277</v>
      </c>
      <c r="D138" s="40" t="s">
        <v>7760</v>
      </c>
      <c r="E138" s="39" t="s">
        <v>7278</v>
      </c>
      <c r="F138" s="41" t="s">
        <v>7279</v>
      </c>
      <c r="G138" s="40">
        <v>3423</v>
      </c>
      <c r="H138" s="44" t="s">
        <v>7280</v>
      </c>
      <c r="I138" s="40" t="s">
        <v>4172</v>
      </c>
      <c r="J138" s="40" t="s">
        <v>0</v>
      </c>
      <c r="K138" s="42">
        <v>35</v>
      </c>
      <c r="M138" s="40" t="s">
        <v>4171</v>
      </c>
      <c r="N138" s="40" t="s">
        <v>4067</v>
      </c>
      <c r="P138" s="42">
        <f t="shared" si="2"/>
        <v>35</v>
      </c>
    </row>
    <row r="139" spans="1:16" hidden="1" x14ac:dyDescent="0.4">
      <c r="A139" s="39" t="s">
        <v>6418</v>
      </c>
      <c r="B139" s="39" t="s">
        <v>6339</v>
      </c>
      <c r="C139" s="40" t="s">
        <v>1088</v>
      </c>
      <c r="D139" s="40" t="s">
        <v>7762</v>
      </c>
      <c r="E139" s="39" t="s">
        <v>1087</v>
      </c>
      <c r="F139" s="41" t="s">
        <v>7281</v>
      </c>
      <c r="G139" s="40">
        <v>3427</v>
      </c>
      <c r="H139" s="44" t="s">
        <v>7221</v>
      </c>
      <c r="I139" s="40" t="s">
        <v>4949</v>
      </c>
      <c r="J139" s="40" t="s">
        <v>0</v>
      </c>
      <c r="K139" s="42">
        <v>5</v>
      </c>
      <c r="M139" s="40" t="s">
        <v>4171</v>
      </c>
      <c r="N139" s="40" t="s">
        <v>4171</v>
      </c>
      <c r="P139" s="42">
        <f t="shared" si="2"/>
        <v>5</v>
      </c>
    </row>
    <row r="140" spans="1:16" hidden="1" x14ac:dyDescent="0.4">
      <c r="A140" s="39" t="s">
        <v>6418</v>
      </c>
      <c r="B140" s="39" t="s">
        <v>6339</v>
      </c>
      <c r="C140" s="40" t="s">
        <v>1090</v>
      </c>
      <c r="D140" s="40" t="s">
        <v>7761</v>
      </c>
      <c r="E140" s="39" t="s">
        <v>1089</v>
      </c>
      <c r="F140" s="41" t="s">
        <v>7282</v>
      </c>
      <c r="G140" s="40">
        <v>3426</v>
      </c>
      <c r="H140" s="44" t="s">
        <v>7221</v>
      </c>
      <c r="I140" s="40" t="s">
        <v>6212</v>
      </c>
      <c r="J140" s="40" t="s">
        <v>0</v>
      </c>
      <c r="K140" s="42">
        <v>5</v>
      </c>
      <c r="M140" s="40" t="s">
        <v>4171</v>
      </c>
      <c r="N140" s="40" t="s">
        <v>4067</v>
      </c>
      <c r="P140" s="42">
        <f t="shared" si="2"/>
        <v>5</v>
      </c>
    </row>
    <row r="141" spans="1:16" hidden="1" x14ac:dyDescent="0.4">
      <c r="A141" s="39" t="s">
        <v>6418</v>
      </c>
      <c r="B141" s="39" t="s">
        <v>6339</v>
      </c>
      <c r="C141" s="40" t="s">
        <v>1092</v>
      </c>
      <c r="D141" s="40" t="s">
        <v>7763</v>
      </c>
      <c r="E141" s="39" t="s">
        <v>7283</v>
      </c>
      <c r="F141" s="41" t="s">
        <v>7284</v>
      </c>
      <c r="G141" s="40">
        <v>3428</v>
      </c>
      <c r="H141" s="44" t="s">
        <v>6597</v>
      </c>
      <c r="I141" s="40" t="s">
        <v>4172</v>
      </c>
      <c r="J141" s="40" t="s">
        <v>0</v>
      </c>
      <c r="K141" s="42">
        <v>5</v>
      </c>
      <c r="M141" s="40" t="s">
        <v>4171</v>
      </c>
      <c r="N141" s="40" t="s">
        <v>4067</v>
      </c>
      <c r="P141" s="42">
        <f t="shared" si="2"/>
        <v>5</v>
      </c>
    </row>
    <row r="142" spans="1:16" hidden="1" x14ac:dyDescent="0.4">
      <c r="A142" s="39" t="s">
        <v>6418</v>
      </c>
      <c r="B142" s="39" t="s">
        <v>6339</v>
      </c>
      <c r="C142" s="40" t="s">
        <v>1094</v>
      </c>
      <c r="D142" s="40" t="s">
        <v>7764</v>
      </c>
      <c r="E142" s="39" t="s">
        <v>7285</v>
      </c>
      <c r="F142" s="41" t="s">
        <v>7286</v>
      </c>
      <c r="G142" s="40">
        <v>3430</v>
      </c>
      <c r="H142" s="44" t="s">
        <v>7221</v>
      </c>
      <c r="I142" s="40" t="s">
        <v>6212</v>
      </c>
      <c r="J142" s="40" t="s">
        <v>0</v>
      </c>
      <c r="K142" s="42">
        <v>5</v>
      </c>
      <c r="M142" s="40" t="s">
        <v>4171</v>
      </c>
      <c r="N142" s="40" t="s">
        <v>4067</v>
      </c>
      <c r="P142" s="42">
        <f t="shared" si="2"/>
        <v>5</v>
      </c>
    </row>
    <row r="143" spans="1:16" hidden="1" x14ac:dyDescent="0.4">
      <c r="A143" s="39" t="s">
        <v>6418</v>
      </c>
      <c r="B143" s="39" t="s">
        <v>6339</v>
      </c>
      <c r="C143" s="40" t="s">
        <v>1096</v>
      </c>
      <c r="D143" s="40" t="s">
        <v>7765</v>
      </c>
      <c r="E143" s="39" t="s">
        <v>7287</v>
      </c>
      <c r="F143" s="41" t="s">
        <v>7288</v>
      </c>
      <c r="G143" s="40">
        <v>3429</v>
      </c>
      <c r="H143" s="44" t="s">
        <v>7221</v>
      </c>
      <c r="I143" s="40" t="s">
        <v>6212</v>
      </c>
      <c r="J143" s="40" t="s">
        <v>0</v>
      </c>
      <c r="K143" s="42">
        <v>5</v>
      </c>
      <c r="M143" s="40" t="s">
        <v>4171</v>
      </c>
      <c r="N143" s="40" t="s">
        <v>4067</v>
      </c>
      <c r="P143" s="42">
        <f t="shared" si="2"/>
        <v>5</v>
      </c>
    </row>
    <row r="144" spans="1:16" hidden="1" x14ac:dyDescent="0.4">
      <c r="A144" s="39" t="s">
        <v>6418</v>
      </c>
      <c r="B144" s="39" t="s">
        <v>6339</v>
      </c>
      <c r="C144" s="40" t="s">
        <v>1099</v>
      </c>
      <c r="D144" s="40" t="s">
        <v>7766</v>
      </c>
      <c r="E144" s="39" t="s">
        <v>1098</v>
      </c>
      <c r="F144" s="41" t="s">
        <v>7289</v>
      </c>
      <c r="G144" s="40">
        <v>3432</v>
      </c>
      <c r="H144" s="44" t="s">
        <v>6236</v>
      </c>
      <c r="I144" s="40" t="s">
        <v>4172</v>
      </c>
      <c r="J144" s="40" t="s">
        <v>0</v>
      </c>
      <c r="K144" s="42">
        <v>28</v>
      </c>
      <c r="M144" s="40" t="s">
        <v>4171</v>
      </c>
      <c r="N144" s="40" t="s">
        <v>4067</v>
      </c>
      <c r="P144" s="42">
        <f t="shared" si="2"/>
        <v>28</v>
      </c>
    </row>
    <row r="145" spans="1:16" hidden="1" x14ac:dyDescent="0.4">
      <c r="A145" s="39" t="s">
        <v>6418</v>
      </c>
      <c r="B145" s="39" t="s">
        <v>6339</v>
      </c>
      <c r="C145" s="40" t="s">
        <v>1103</v>
      </c>
      <c r="D145" s="40" t="s">
        <v>7767</v>
      </c>
      <c r="E145" s="39" t="s">
        <v>1102</v>
      </c>
      <c r="F145" s="41" t="s">
        <v>7290</v>
      </c>
      <c r="G145" s="40">
        <v>3431</v>
      </c>
      <c r="H145" s="44" t="s">
        <v>6200</v>
      </c>
      <c r="I145" s="40" t="s">
        <v>4172</v>
      </c>
      <c r="J145" s="40" t="s">
        <v>0</v>
      </c>
      <c r="K145" s="42">
        <v>12</v>
      </c>
      <c r="M145" s="40" t="s">
        <v>4171</v>
      </c>
      <c r="N145" s="40" t="s">
        <v>4067</v>
      </c>
      <c r="P145" s="42">
        <f t="shared" si="2"/>
        <v>12</v>
      </c>
    </row>
    <row r="146" spans="1:16" hidden="1" x14ac:dyDescent="0.4">
      <c r="A146" s="39" t="s">
        <v>6418</v>
      </c>
      <c r="B146" s="39" t="s">
        <v>6339</v>
      </c>
      <c r="C146" s="40" t="s">
        <v>1107</v>
      </c>
      <c r="D146" s="40" t="s">
        <v>7768</v>
      </c>
      <c r="E146" s="39" t="s">
        <v>1106</v>
      </c>
      <c r="F146" s="41" t="s">
        <v>7291</v>
      </c>
      <c r="G146" s="40">
        <v>3436</v>
      </c>
      <c r="H146" s="44" t="s">
        <v>7221</v>
      </c>
      <c r="I146" s="40" t="s">
        <v>6212</v>
      </c>
      <c r="J146" s="40" t="s">
        <v>0</v>
      </c>
      <c r="K146" s="42">
        <v>5</v>
      </c>
      <c r="M146" s="40" t="s">
        <v>4171</v>
      </c>
      <c r="N146" s="40" t="s">
        <v>4067</v>
      </c>
      <c r="P146" s="42">
        <f t="shared" si="2"/>
        <v>5</v>
      </c>
    </row>
    <row r="147" spans="1:16" hidden="1" x14ac:dyDescent="0.4">
      <c r="A147" s="39" t="s">
        <v>6418</v>
      </c>
      <c r="B147" s="39" t="s">
        <v>6339</v>
      </c>
      <c r="C147" s="40" t="s">
        <v>1109</v>
      </c>
      <c r="D147" s="40" t="s">
        <v>7769</v>
      </c>
      <c r="E147" s="39" t="s">
        <v>7292</v>
      </c>
      <c r="F147" s="41" t="s">
        <v>7293</v>
      </c>
      <c r="G147" s="40">
        <v>3434</v>
      </c>
      <c r="H147" s="44" t="s">
        <v>7221</v>
      </c>
      <c r="I147" s="40" t="s">
        <v>4949</v>
      </c>
      <c r="J147" s="40" t="s">
        <v>0</v>
      </c>
      <c r="K147" s="42">
        <v>5</v>
      </c>
      <c r="M147" s="40" t="s">
        <v>4171</v>
      </c>
      <c r="N147" s="40" t="s">
        <v>4171</v>
      </c>
      <c r="P147" s="42">
        <f t="shared" si="2"/>
        <v>5</v>
      </c>
    </row>
    <row r="148" spans="1:16" hidden="1" x14ac:dyDescent="0.4">
      <c r="A148" s="39" t="s">
        <v>6418</v>
      </c>
      <c r="B148" s="39" t="s">
        <v>6339</v>
      </c>
      <c r="C148" s="40" t="s">
        <v>1111</v>
      </c>
      <c r="D148" s="40" t="s">
        <v>7770</v>
      </c>
      <c r="E148" s="39" t="s">
        <v>7294</v>
      </c>
      <c r="F148" s="41" t="s">
        <v>7295</v>
      </c>
      <c r="G148" s="40">
        <v>3439</v>
      </c>
      <c r="H148" s="44" t="s">
        <v>7296</v>
      </c>
      <c r="I148" s="40" t="s">
        <v>4949</v>
      </c>
      <c r="J148" s="40" t="s">
        <v>0</v>
      </c>
      <c r="K148" s="42">
        <v>15</v>
      </c>
      <c r="M148" s="40" t="s">
        <v>4171</v>
      </c>
      <c r="N148" s="40" t="s">
        <v>4171</v>
      </c>
      <c r="P148" s="42">
        <f t="shared" si="2"/>
        <v>15</v>
      </c>
    </row>
    <row r="149" spans="1:16" hidden="1" x14ac:dyDescent="0.4">
      <c r="A149" s="39" t="s">
        <v>6418</v>
      </c>
      <c r="B149" s="39" t="s">
        <v>6339</v>
      </c>
      <c r="C149" s="40" t="s">
        <v>1112</v>
      </c>
      <c r="D149" s="40" t="s">
        <v>7771</v>
      </c>
      <c r="E149" s="39" t="s">
        <v>1102</v>
      </c>
      <c r="F149" s="41" t="s">
        <v>7297</v>
      </c>
      <c r="G149" s="40">
        <v>3441</v>
      </c>
      <c r="H149" s="44" t="s">
        <v>6200</v>
      </c>
      <c r="I149" s="40" t="s">
        <v>4172</v>
      </c>
      <c r="J149" s="40" t="s">
        <v>0</v>
      </c>
      <c r="K149" s="42">
        <v>45</v>
      </c>
      <c r="M149" s="40" t="s">
        <v>4172</v>
      </c>
      <c r="N149" s="40" t="s">
        <v>4067</v>
      </c>
      <c r="P149" s="42">
        <f t="shared" si="2"/>
        <v>0</v>
      </c>
    </row>
    <row r="150" spans="1:16" hidden="1" x14ac:dyDescent="0.4">
      <c r="A150" s="39" t="s">
        <v>6418</v>
      </c>
      <c r="B150" s="39" t="s">
        <v>6339</v>
      </c>
      <c r="C150" s="40" t="s">
        <v>1115</v>
      </c>
      <c r="D150" s="40" t="s">
        <v>7772</v>
      </c>
      <c r="E150" s="39" t="s">
        <v>1114</v>
      </c>
      <c r="F150" s="41" t="s">
        <v>7298</v>
      </c>
      <c r="G150" s="40">
        <v>3440</v>
      </c>
      <c r="H150" s="44" t="s">
        <v>6557</v>
      </c>
      <c r="I150" s="40" t="s">
        <v>6212</v>
      </c>
      <c r="J150" s="40" t="s">
        <v>0</v>
      </c>
      <c r="K150" s="42">
        <v>2</v>
      </c>
      <c r="M150" s="40" t="s">
        <v>4171</v>
      </c>
      <c r="N150" s="40" t="s">
        <v>4067</v>
      </c>
      <c r="P150" s="42">
        <f t="shared" si="2"/>
        <v>2</v>
      </c>
    </row>
    <row r="151" spans="1:16" hidden="1" x14ac:dyDescent="0.4">
      <c r="A151" s="39" t="s">
        <v>6418</v>
      </c>
      <c r="B151" s="39" t="s">
        <v>6339</v>
      </c>
      <c r="C151" s="40" t="s">
        <v>1116</v>
      </c>
      <c r="D151" s="40" t="s">
        <v>7838</v>
      </c>
      <c r="E151" s="39" t="s">
        <v>7299</v>
      </c>
      <c r="F151" s="41" t="s">
        <v>7300</v>
      </c>
      <c r="G151" s="40">
        <v>2692</v>
      </c>
      <c r="H151" s="44" t="s">
        <v>6196</v>
      </c>
      <c r="I151" s="40" t="s">
        <v>4172</v>
      </c>
      <c r="J151" s="40" t="s">
        <v>0</v>
      </c>
      <c r="K151" s="42">
        <v>16</v>
      </c>
      <c r="M151" s="40" t="s">
        <v>4171</v>
      </c>
      <c r="N151" s="40" t="s">
        <v>4067</v>
      </c>
      <c r="P151" s="42">
        <f t="shared" si="2"/>
        <v>16</v>
      </c>
    </row>
    <row r="152" spans="1:16" hidden="1" x14ac:dyDescent="0.4">
      <c r="A152" s="39" t="s">
        <v>6418</v>
      </c>
      <c r="B152" s="39" t="s">
        <v>7127</v>
      </c>
      <c r="C152" s="40" t="s">
        <v>6419</v>
      </c>
      <c r="D152" s="40" t="s">
        <v>7773</v>
      </c>
      <c r="E152" s="39" t="s">
        <v>6420</v>
      </c>
      <c r="F152" s="41">
        <v>22</v>
      </c>
      <c r="G152" s="40">
        <v>1119</v>
      </c>
      <c r="H152" s="43" t="s">
        <v>6163</v>
      </c>
      <c r="I152" s="40" t="s">
        <v>4172</v>
      </c>
      <c r="J152" s="40" t="s">
        <v>0</v>
      </c>
      <c r="K152" s="42">
        <v>65</v>
      </c>
      <c r="M152" s="40" t="s">
        <v>4171</v>
      </c>
      <c r="N152" s="40" t="s">
        <v>4067</v>
      </c>
      <c r="P152" s="42">
        <f t="shared" si="2"/>
        <v>65</v>
      </c>
    </row>
    <row r="153" spans="1:16" hidden="1" x14ac:dyDescent="0.4">
      <c r="A153" s="39" t="s">
        <v>6418</v>
      </c>
      <c r="B153" s="39" t="s">
        <v>7127</v>
      </c>
      <c r="C153" s="40" t="s">
        <v>6421</v>
      </c>
      <c r="D153" s="40" t="s">
        <v>0</v>
      </c>
      <c r="E153" s="39" t="s">
        <v>4018</v>
      </c>
      <c r="F153" s="41" t="s">
        <v>6422</v>
      </c>
      <c r="G153" s="146" t="s">
        <v>7775</v>
      </c>
      <c r="H153" s="43" t="s">
        <v>6423</v>
      </c>
      <c r="I153" s="40" t="s">
        <v>4172</v>
      </c>
      <c r="J153" s="40" t="s">
        <v>0</v>
      </c>
      <c r="K153" s="42">
        <v>100</v>
      </c>
      <c r="M153" s="40" t="s">
        <v>4172</v>
      </c>
      <c r="N153" s="40" t="s">
        <v>4067</v>
      </c>
      <c r="P153" s="42">
        <f t="shared" si="2"/>
        <v>0</v>
      </c>
    </row>
    <row r="154" spans="1:16" hidden="1" x14ac:dyDescent="0.4">
      <c r="A154" s="39" t="s">
        <v>6418</v>
      </c>
      <c r="B154" s="39" t="s">
        <v>7127</v>
      </c>
      <c r="C154" s="40" t="s">
        <v>6424</v>
      </c>
      <c r="D154" s="40" t="s">
        <v>7774</v>
      </c>
      <c r="E154" s="39" t="s">
        <v>6453</v>
      </c>
      <c r="F154" s="41">
        <v>197</v>
      </c>
      <c r="G154" s="40">
        <v>2254</v>
      </c>
      <c r="H154" s="43" t="s">
        <v>6425</v>
      </c>
      <c r="I154" s="40" t="s">
        <v>4172</v>
      </c>
      <c r="J154" s="40" t="s">
        <v>0</v>
      </c>
      <c r="K154" s="42">
        <v>65</v>
      </c>
      <c r="M154" s="40" t="s">
        <v>4171</v>
      </c>
      <c r="N154" s="40" t="s">
        <v>4067</v>
      </c>
      <c r="P154" s="42">
        <f t="shared" si="2"/>
        <v>65</v>
      </c>
    </row>
    <row r="155" spans="1:16" hidden="1" x14ac:dyDescent="0.4">
      <c r="A155" s="39" t="s">
        <v>6418</v>
      </c>
      <c r="B155" s="39" t="s">
        <v>7127</v>
      </c>
      <c r="C155" s="40" t="s">
        <v>6426</v>
      </c>
      <c r="D155" s="40" t="s">
        <v>7776</v>
      </c>
      <c r="E155" s="39" t="s">
        <v>6427</v>
      </c>
      <c r="F155" s="41" t="s">
        <v>6428</v>
      </c>
      <c r="G155" s="40" t="s">
        <v>7435</v>
      </c>
      <c r="H155" s="43" t="s">
        <v>6429</v>
      </c>
      <c r="I155" s="40" t="s">
        <v>4172</v>
      </c>
      <c r="J155" s="40" t="s">
        <v>0</v>
      </c>
      <c r="K155" s="42">
        <v>60</v>
      </c>
      <c r="M155" s="40" t="s">
        <v>4171</v>
      </c>
      <c r="N155" s="40" t="s">
        <v>4067</v>
      </c>
      <c r="P155" s="42">
        <f t="shared" si="2"/>
        <v>60</v>
      </c>
    </row>
    <row r="156" spans="1:16" hidden="1" x14ac:dyDescent="0.4">
      <c r="A156" s="39" t="s">
        <v>6418</v>
      </c>
      <c r="B156" s="39" t="s">
        <v>7127</v>
      </c>
      <c r="C156" s="40" t="s">
        <v>6430</v>
      </c>
      <c r="D156" s="40" t="s">
        <v>7777</v>
      </c>
      <c r="E156" s="39" t="s">
        <v>6454</v>
      </c>
      <c r="F156" s="41" t="s">
        <v>6431</v>
      </c>
      <c r="G156" s="40" t="s">
        <v>7436</v>
      </c>
      <c r="H156" s="43" t="s">
        <v>6432</v>
      </c>
      <c r="I156" s="40" t="s">
        <v>4172</v>
      </c>
      <c r="J156" s="40" t="s">
        <v>0</v>
      </c>
      <c r="K156" s="42">
        <v>40</v>
      </c>
      <c r="M156" s="40" t="s">
        <v>4171</v>
      </c>
      <c r="N156" s="40" t="s">
        <v>4067</v>
      </c>
      <c r="P156" s="42">
        <f t="shared" si="2"/>
        <v>40</v>
      </c>
    </row>
    <row r="157" spans="1:16" hidden="1" x14ac:dyDescent="0.4">
      <c r="A157" s="39" t="s">
        <v>6418</v>
      </c>
      <c r="B157" s="39" t="s">
        <v>7127</v>
      </c>
      <c r="C157" s="40" t="s">
        <v>851</v>
      </c>
      <c r="D157" s="40" t="s">
        <v>7778</v>
      </c>
      <c r="E157" s="39" t="s">
        <v>6455</v>
      </c>
      <c r="F157" s="41" t="s">
        <v>6433</v>
      </c>
      <c r="G157" s="40" t="s">
        <v>7437</v>
      </c>
      <c r="H157" s="43" t="s">
        <v>6434</v>
      </c>
      <c r="I157" s="40" t="s">
        <v>4949</v>
      </c>
      <c r="J157" s="40" t="s">
        <v>0</v>
      </c>
      <c r="K157" s="42">
        <v>30</v>
      </c>
      <c r="M157" s="40" t="s">
        <v>4171</v>
      </c>
      <c r="N157" s="40" t="s">
        <v>4171</v>
      </c>
      <c r="P157" s="42">
        <f t="shared" si="2"/>
        <v>30</v>
      </c>
    </row>
    <row r="158" spans="1:16" hidden="1" x14ac:dyDescent="0.4">
      <c r="A158" s="39" t="s">
        <v>6418</v>
      </c>
      <c r="B158" s="39" t="s">
        <v>7127</v>
      </c>
      <c r="C158" s="40" t="s">
        <v>6435</v>
      </c>
      <c r="D158" s="40" t="s">
        <v>7779</v>
      </c>
      <c r="E158" s="39" t="s">
        <v>6436</v>
      </c>
      <c r="F158" s="41" t="s">
        <v>6437</v>
      </c>
      <c r="G158" s="40" t="s">
        <v>7438</v>
      </c>
      <c r="H158" s="43" t="s">
        <v>6236</v>
      </c>
      <c r="I158" s="40" t="s">
        <v>4172</v>
      </c>
      <c r="J158" s="40" t="s">
        <v>0</v>
      </c>
      <c r="K158" s="42">
        <v>10</v>
      </c>
      <c r="M158" s="40" t="s">
        <v>4171</v>
      </c>
      <c r="N158" s="40" t="s">
        <v>4067</v>
      </c>
      <c r="P158" s="42">
        <f t="shared" si="2"/>
        <v>10</v>
      </c>
    </row>
    <row r="159" spans="1:16" hidden="1" x14ac:dyDescent="0.4">
      <c r="A159" s="39" t="s">
        <v>6418</v>
      </c>
      <c r="B159" s="39" t="s">
        <v>7127</v>
      </c>
      <c r="C159" s="40" t="s">
        <v>6438</v>
      </c>
      <c r="D159" s="40" t="s">
        <v>7780</v>
      </c>
      <c r="E159" s="39" t="s">
        <v>6436</v>
      </c>
      <c r="F159" s="41" t="s">
        <v>6439</v>
      </c>
      <c r="G159" s="40" t="s">
        <v>7439</v>
      </c>
      <c r="H159" s="43" t="s">
        <v>6440</v>
      </c>
      <c r="I159" s="40" t="s">
        <v>4172</v>
      </c>
      <c r="J159" s="40" t="s">
        <v>0</v>
      </c>
      <c r="K159" s="42">
        <v>40</v>
      </c>
      <c r="M159" s="40" t="s">
        <v>4171</v>
      </c>
      <c r="N159" s="40" t="s">
        <v>4067</v>
      </c>
      <c r="P159" s="42">
        <f t="shared" si="2"/>
        <v>40</v>
      </c>
    </row>
    <row r="160" spans="1:16" hidden="1" x14ac:dyDescent="0.4">
      <c r="A160" s="39" t="s">
        <v>6418</v>
      </c>
      <c r="B160" s="39" t="s">
        <v>7127</v>
      </c>
      <c r="C160" s="40" t="s">
        <v>6441</v>
      </c>
      <c r="D160" s="40" t="s">
        <v>7781</v>
      </c>
      <c r="E160" s="39" t="s">
        <v>6442</v>
      </c>
      <c r="F160" s="41" t="s">
        <v>6439</v>
      </c>
      <c r="G160" s="40" t="s">
        <v>7439</v>
      </c>
      <c r="H160" s="43" t="s">
        <v>6443</v>
      </c>
      <c r="I160" s="40" t="s">
        <v>6212</v>
      </c>
      <c r="J160" s="40" t="s">
        <v>0</v>
      </c>
      <c r="K160" s="42">
        <v>60</v>
      </c>
      <c r="M160" s="40" t="s">
        <v>4171</v>
      </c>
      <c r="N160" s="40" t="s">
        <v>4067</v>
      </c>
      <c r="P160" s="42">
        <f t="shared" si="2"/>
        <v>60</v>
      </c>
    </row>
    <row r="161" spans="1:16" hidden="1" x14ac:dyDescent="0.4">
      <c r="A161" s="39" t="s">
        <v>6418</v>
      </c>
      <c r="B161" s="39" t="s">
        <v>7127</v>
      </c>
      <c r="C161" s="40" t="s">
        <v>6444</v>
      </c>
      <c r="D161" s="40" t="s">
        <v>0</v>
      </c>
      <c r="E161" s="39" t="s">
        <v>6456</v>
      </c>
      <c r="F161" s="41" t="s">
        <v>6439</v>
      </c>
      <c r="G161" s="40" t="s">
        <v>7439</v>
      </c>
      <c r="H161" s="43" t="s">
        <v>6445</v>
      </c>
      <c r="I161" s="40" t="s">
        <v>6212</v>
      </c>
      <c r="J161" s="40" t="s">
        <v>0</v>
      </c>
      <c r="K161" s="42" t="s">
        <v>8</v>
      </c>
      <c r="M161" s="40" t="s">
        <v>4172</v>
      </c>
      <c r="N161" s="40" t="s">
        <v>4067</v>
      </c>
      <c r="P161" s="42">
        <f t="shared" si="2"/>
        <v>0</v>
      </c>
    </row>
    <row r="162" spans="1:16" hidden="1" x14ac:dyDescent="0.4">
      <c r="A162" s="39" t="s">
        <v>6418</v>
      </c>
      <c r="B162" s="39" t="s">
        <v>7127</v>
      </c>
      <c r="C162" s="40" t="s">
        <v>6446</v>
      </c>
      <c r="D162" s="40" t="s">
        <v>0</v>
      </c>
      <c r="E162" s="39" t="s">
        <v>6436</v>
      </c>
      <c r="F162" s="41" t="s">
        <v>6439</v>
      </c>
      <c r="G162" s="40" t="s">
        <v>7439</v>
      </c>
      <c r="H162" s="43" t="s">
        <v>6163</v>
      </c>
      <c r="I162" s="40" t="s">
        <v>4172</v>
      </c>
      <c r="J162" s="40" t="s">
        <v>0</v>
      </c>
      <c r="K162" s="42">
        <v>10</v>
      </c>
      <c r="M162" s="40" t="s">
        <v>4171</v>
      </c>
      <c r="N162" s="40" t="s">
        <v>4067</v>
      </c>
      <c r="P162" s="42">
        <f t="shared" si="2"/>
        <v>10</v>
      </c>
    </row>
    <row r="163" spans="1:16" hidden="1" x14ac:dyDescent="0.4">
      <c r="A163" s="39" t="s">
        <v>6418</v>
      </c>
      <c r="B163" s="39" t="s">
        <v>7127</v>
      </c>
      <c r="C163" s="40" t="s">
        <v>6447</v>
      </c>
      <c r="D163" s="40" t="s">
        <v>7782</v>
      </c>
      <c r="E163" s="39" t="s">
        <v>6448</v>
      </c>
      <c r="F163" s="41" t="s">
        <v>6449</v>
      </c>
      <c r="G163" s="40" t="s">
        <v>7440</v>
      </c>
      <c r="H163" s="43" t="s">
        <v>6450</v>
      </c>
      <c r="I163" s="40" t="s">
        <v>4172</v>
      </c>
      <c r="J163" s="40" t="s">
        <v>0</v>
      </c>
      <c r="K163" s="42">
        <v>40</v>
      </c>
      <c r="M163" s="40" t="s">
        <v>4171</v>
      </c>
      <c r="N163" s="40" t="s">
        <v>4067</v>
      </c>
      <c r="P163" s="42">
        <f t="shared" si="2"/>
        <v>40</v>
      </c>
    </row>
    <row r="164" spans="1:16" hidden="1" x14ac:dyDescent="0.4">
      <c r="A164" s="39" t="s">
        <v>6418</v>
      </c>
      <c r="B164" s="39" t="s">
        <v>7127</v>
      </c>
      <c r="C164" s="40" t="s">
        <v>6451</v>
      </c>
      <c r="D164" s="40" t="s">
        <v>0</v>
      </c>
      <c r="E164" s="39" t="s">
        <v>6452</v>
      </c>
      <c r="F164" s="41" t="s">
        <v>6449</v>
      </c>
      <c r="G164" s="40" t="s">
        <v>7440</v>
      </c>
      <c r="H164" s="43" t="s">
        <v>6163</v>
      </c>
      <c r="I164" s="40" t="s">
        <v>4172</v>
      </c>
      <c r="J164" s="40" t="s">
        <v>0</v>
      </c>
      <c r="K164" s="42">
        <v>10</v>
      </c>
      <c r="M164" s="40" t="s">
        <v>4171</v>
      </c>
      <c r="N164" s="40" t="s">
        <v>4067</v>
      </c>
      <c r="P164" s="42">
        <f t="shared" si="2"/>
        <v>10</v>
      </c>
    </row>
    <row r="165" spans="1:16" hidden="1" x14ac:dyDescent="0.4">
      <c r="A165" s="39" t="s">
        <v>6418</v>
      </c>
      <c r="B165" s="39" t="s">
        <v>7128</v>
      </c>
      <c r="C165" s="40" t="s">
        <v>6457</v>
      </c>
      <c r="D165" s="40" t="s">
        <v>0</v>
      </c>
      <c r="E165" s="39" t="s">
        <v>6458</v>
      </c>
      <c r="F165" s="41">
        <v>378</v>
      </c>
      <c r="G165" s="146">
        <v>2409</v>
      </c>
      <c r="H165" s="40" t="s">
        <v>6200</v>
      </c>
      <c r="I165" s="40" t="s">
        <v>4172</v>
      </c>
      <c r="J165" s="40" t="s">
        <v>0</v>
      </c>
      <c r="K165" s="42">
        <v>200</v>
      </c>
      <c r="M165" s="40" t="s">
        <v>4172</v>
      </c>
      <c r="N165" s="40" t="s">
        <v>4067</v>
      </c>
      <c r="P165" s="42">
        <f t="shared" si="2"/>
        <v>0</v>
      </c>
    </row>
    <row r="166" spans="1:16" hidden="1" x14ac:dyDescent="0.4">
      <c r="A166" s="39" t="s">
        <v>6418</v>
      </c>
      <c r="B166" s="39" t="s">
        <v>7128</v>
      </c>
      <c r="C166" s="40" t="s">
        <v>6459</v>
      </c>
      <c r="D166" s="40" t="s">
        <v>0</v>
      </c>
      <c r="E166" s="39" t="s">
        <v>6458</v>
      </c>
      <c r="F166" s="41">
        <v>378</v>
      </c>
      <c r="G166" s="146">
        <v>2409</v>
      </c>
      <c r="H166" s="40" t="s">
        <v>6460</v>
      </c>
      <c r="I166" s="40" t="s">
        <v>4172</v>
      </c>
      <c r="J166" s="40" t="s">
        <v>0</v>
      </c>
      <c r="K166" s="42">
        <v>20</v>
      </c>
      <c r="M166" s="40" t="s">
        <v>4171</v>
      </c>
      <c r="N166" s="40" t="s">
        <v>4067</v>
      </c>
      <c r="P166" s="42">
        <f t="shared" si="2"/>
        <v>20</v>
      </c>
    </row>
    <row r="167" spans="1:16" hidden="1" x14ac:dyDescent="0.4">
      <c r="A167" s="39" t="s">
        <v>6418</v>
      </c>
      <c r="B167" s="39" t="s">
        <v>7128</v>
      </c>
      <c r="C167" s="40" t="s">
        <v>6461</v>
      </c>
      <c r="D167" s="40" t="s">
        <v>7786</v>
      </c>
      <c r="E167" s="39" t="s">
        <v>6895</v>
      </c>
      <c r="F167" s="41" t="s">
        <v>6462</v>
      </c>
      <c r="G167" s="146" t="s">
        <v>8526</v>
      </c>
      <c r="H167" s="40" t="s">
        <v>6463</v>
      </c>
      <c r="I167" s="40" t="s">
        <v>4172</v>
      </c>
      <c r="J167" s="40" t="s">
        <v>0</v>
      </c>
      <c r="K167" s="42">
        <v>75</v>
      </c>
      <c r="M167" s="40" t="s">
        <v>4171</v>
      </c>
      <c r="N167" s="40" t="s">
        <v>4067</v>
      </c>
      <c r="P167" s="42">
        <f t="shared" si="2"/>
        <v>75</v>
      </c>
    </row>
    <row r="168" spans="1:16" hidden="1" x14ac:dyDescent="0.4">
      <c r="A168" s="39" t="s">
        <v>6418</v>
      </c>
      <c r="B168" s="39" t="s">
        <v>7128</v>
      </c>
      <c r="C168" s="40" t="s">
        <v>6464</v>
      </c>
      <c r="D168" s="40" t="s">
        <v>7783</v>
      </c>
      <c r="E168" s="39" t="s">
        <v>6896</v>
      </c>
      <c r="F168" s="41">
        <v>379</v>
      </c>
      <c r="G168" s="40">
        <v>2413</v>
      </c>
      <c r="H168" s="40" t="s">
        <v>6465</v>
      </c>
      <c r="I168" s="40" t="s">
        <v>4172</v>
      </c>
      <c r="J168" s="40" t="s">
        <v>0</v>
      </c>
      <c r="K168" s="42">
        <v>15</v>
      </c>
      <c r="M168" s="40" t="s">
        <v>4171</v>
      </c>
      <c r="N168" s="40" t="s">
        <v>4067</v>
      </c>
      <c r="P168" s="42">
        <f t="shared" si="2"/>
        <v>15</v>
      </c>
    </row>
    <row r="169" spans="1:16" hidden="1" x14ac:dyDescent="0.4">
      <c r="A169" s="39" t="s">
        <v>6418</v>
      </c>
      <c r="B169" s="39" t="s">
        <v>7128</v>
      </c>
      <c r="C169" s="40" t="s">
        <v>6466</v>
      </c>
      <c r="D169" s="40" t="s">
        <v>7784</v>
      </c>
      <c r="E169" s="39" t="s">
        <v>6897</v>
      </c>
      <c r="F169" s="41">
        <v>379</v>
      </c>
      <c r="G169" s="40">
        <v>2413</v>
      </c>
      <c r="H169" s="40" t="s">
        <v>6465</v>
      </c>
      <c r="I169" s="40" t="s">
        <v>4172</v>
      </c>
      <c r="J169" s="40" t="s">
        <v>0</v>
      </c>
      <c r="K169" s="42">
        <v>30</v>
      </c>
      <c r="M169" s="40" t="s">
        <v>4171</v>
      </c>
      <c r="N169" s="40" t="s">
        <v>4067</v>
      </c>
      <c r="P169" s="42">
        <f t="shared" si="2"/>
        <v>30</v>
      </c>
    </row>
    <row r="170" spans="1:16" ht="50" hidden="1" x14ac:dyDescent="0.4">
      <c r="A170" s="39" t="s">
        <v>6418</v>
      </c>
      <c r="B170" s="39" t="s">
        <v>7128</v>
      </c>
      <c r="C170" s="40" t="s">
        <v>1354</v>
      </c>
      <c r="D170" s="40" t="s">
        <v>7785</v>
      </c>
      <c r="E170" s="39" t="s">
        <v>6467</v>
      </c>
      <c r="F170" s="41" t="s">
        <v>6468</v>
      </c>
      <c r="G170" s="41" t="s">
        <v>7441</v>
      </c>
      <c r="H170" s="40" t="s">
        <v>6469</v>
      </c>
      <c r="I170" s="40" t="s">
        <v>6212</v>
      </c>
      <c r="J170" s="40" t="s">
        <v>0</v>
      </c>
      <c r="K170" s="42">
        <v>85</v>
      </c>
      <c r="M170" s="40" t="s">
        <v>4171</v>
      </c>
      <c r="N170" s="40" t="s">
        <v>4067</v>
      </c>
      <c r="P170" s="42">
        <f t="shared" si="2"/>
        <v>85</v>
      </c>
    </row>
    <row r="171" spans="1:16" hidden="1" x14ac:dyDescent="0.4">
      <c r="A171" s="39" t="s">
        <v>6418</v>
      </c>
      <c r="B171" s="39" t="s">
        <v>7128</v>
      </c>
      <c r="C171" s="40" t="s">
        <v>6470</v>
      </c>
      <c r="D171" s="40" t="s">
        <v>7787</v>
      </c>
      <c r="E171" s="39" t="s">
        <v>6471</v>
      </c>
      <c r="F171" s="41">
        <v>392</v>
      </c>
      <c r="G171" s="40">
        <v>2429</v>
      </c>
      <c r="H171" s="40" t="s">
        <v>6465</v>
      </c>
      <c r="I171" s="40" t="s">
        <v>4172</v>
      </c>
      <c r="J171" s="40" t="s">
        <v>0</v>
      </c>
      <c r="K171" s="42">
        <v>4</v>
      </c>
      <c r="M171" s="40" t="s">
        <v>4171</v>
      </c>
      <c r="N171" s="40" t="s">
        <v>4067</v>
      </c>
      <c r="P171" s="42">
        <f t="shared" si="2"/>
        <v>4</v>
      </c>
    </row>
    <row r="172" spans="1:16" hidden="1" x14ac:dyDescent="0.4">
      <c r="A172" s="39" t="s">
        <v>6418</v>
      </c>
      <c r="B172" s="39" t="s">
        <v>7128</v>
      </c>
      <c r="C172" s="40" t="s">
        <v>6472</v>
      </c>
      <c r="D172" s="40" t="s">
        <v>0</v>
      </c>
      <c r="E172" s="39" t="s">
        <v>6471</v>
      </c>
      <c r="F172" s="41">
        <v>392</v>
      </c>
      <c r="G172" s="40">
        <v>2429</v>
      </c>
      <c r="H172" s="40" t="s">
        <v>6473</v>
      </c>
      <c r="I172" s="40" t="s">
        <v>4172</v>
      </c>
      <c r="J172" s="40" t="s">
        <v>0</v>
      </c>
      <c r="K172" s="42">
        <v>10</v>
      </c>
      <c r="M172" s="40" t="s">
        <v>4171</v>
      </c>
      <c r="N172" s="40" t="s">
        <v>4067</v>
      </c>
      <c r="P172" s="42">
        <f t="shared" si="2"/>
        <v>10</v>
      </c>
    </row>
    <row r="173" spans="1:16" hidden="1" x14ac:dyDescent="0.4">
      <c r="A173" s="39" t="s">
        <v>6418</v>
      </c>
      <c r="B173" s="39" t="s">
        <v>7128</v>
      </c>
      <c r="C173" s="40" t="s">
        <v>6474</v>
      </c>
      <c r="D173" s="40" t="s">
        <v>7788</v>
      </c>
      <c r="E173" s="39" t="s">
        <v>1358</v>
      </c>
      <c r="F173" s="41">
        <v>395</v>
      </c>
      <c r="G173" s="40">
        <v>2436</v>
      </c>
      <c r="H173" s="40" t="s">
        <v>6475</v>
      </c>
      <c r="I173" s="40" t="s">
        <v>4172</v>
      </c>
      <c r="J173" s="40" t="s">
        <v>0</v>
      </c>
      <c r="K173" s="42">
        <v>40</v>
      </c>
      <c r="M173" s="40" t="s">
        <v>4171</v>
      </c>
      <c r="N173" s="40" t="s">
        <v>4067</v>
      </c>
      <c r="P173" s="42">
        <f t="shared" si="2"/>
        <v>40</v>
      </c>
    </row>
    <row r="174" spans="1:16" hidden="1" x14ac:dyDescent="0.4">
      <c r="A174" s="39" t="s">
        <v>6418</v>
      </c>
      <c r="B174" s="39" t="s">
        <v>7128</v>
      </c>
      <c r="C174" s="40" t="s">
        <v>6476</v>
      </c>
      <c r="D174" s="40" t="s">
        <v>7789</v>
      </c>
      <c r="E174" s="39" t="s">
        <v>6477</v>
      </c>
      <c r="F174" s="41" t="s">
        <v>6478</v>
      </c>
      <c r="G174" s="40" t="s">
        <v>7790</v>
      </c>
      <c r="H174" s="40" t="s">
        <v>6479</v>
      </c>
      <c r="I174" s="40" t="s">
        <v>4172</v>
      </c>
      <c r="J174" s="40" t="s">
        <v>0</v>
      </c>
      <c r="K174" s="42">
        <v>15</v>
      </c>
      <c r="M174" s="40" t="s">
        <v>4171</v>
      </c>
      <c r="N174" s="40" t="s">
        <v>4067</v>
      </c>
      <c r="P174" s="42">
        <f t="shared" si="2"/>
        <v>15</v>
      </c>
    </row>
    <row r="175" spans="1:16" hidden="1" x14ac:dyDescent="0.4">
      <c r="A175" s="39" t="s">
        <v>6418</v>
      </c>
      <c r="B175" s="39" t="s">
        <v>7128</v>
      </c>
      <c r="C175" s="40" t="s">
        <v>6480</v>
      </c>
      <c r="D175" s="40" t="s">
        <v>0</v>
      </c>
      <c r="E175" s="39" t="s">
        <v>4019</v>
      </c>
      <c r="F175" s="41" t="s">
        <v>6478</v>
      </c>
      <c r="G175" s="40" t="s">
        <v>7790</v>
      </c>
      <c r="H175" s="40" t="s">
        <v>6163</v>
      </c>
      <c r="I175" s="40" t="s">
        <v>4172</v>
      </c>
      <c r="J175" s="40" t="s">
        <v>0</v>
      </c>
      <c r="K175" s="42">
        <v>10</v>
      </c>
      <c r="M175" s="40" t="s">
        <v>4172</v>
      </c>
      <c r="N175" s="40" t="s">
        <v>4067</v>
      </c>
      <c r="P175" s="42">
        <f t="shared" si="2"/>
        <v>0</v>
      </c>
    </row>
    <row r="176" spans="1:16" hidden="1" x14ac:dyDescent="0.4">
      <c r="A176" s="39" t="s">
        <v>6418</v>
      </c>
      <c r="B176" s="39" t="s">
        <v>7128</v>
      </c>
      <c r="C176" s="40" t="s">
        <v>6481</v>
      </c>
      <c r="D176" s="40" t="s">
        <v>7791</v>
      </c>
      <c r="E176" s="39" t="s">
        <v>1370</v>
      </c>
      <c r="F176" s="41" t="s">
        <v>6482</v>
      </c>
      <c r="G176" s="40" t="s">
        <v>7442</v>
      </c>
      <c r="H176" s="40" t="s">
        <v>6483</v>
      </c>
      <c r="I176" s="40" t="s">
        <v>4172</v>
      </c>
      <c r="J176" s="40" t="s">
        <v>0</v>
      </c>
      <c r="K176" s="42">
        <v>20</v>
      </c>
      <c r="M176" s="40" t="s">
        <v>4171</v>
      </c>
      <c r="N176" s="40" t="s">
        <v>4067</v>
      </c>
      <c r="P176" s="42">
        <f t="shared" si="2"/>
        <v>20</v>
      </c>
    </row>
    <row r="177" spans="1:16" hidden="1" x14ac:dyDescent="0.4">
      <c r="A177" s="39" t="s">
        <v>6418</v>
      </c>
      <c r="B177" s="39" t="s">
        <v>7128</v>
      </c>
      <c r="C177" s="40" t="s">
        <v>6484</v>
      </c>
      <c r="D177" s="40" t="s">
        <v>0</v>
      </c>
      <c r="E177" s="39" t="s">
        <v>1370</v>
      </c>
      <c r="F177" s="41">
        <v>415</v>
      </c>
      <c r="G177" s="146">
        <v>2461</v>
      </c>
      <c r="H177" s="40" t="s">
        <v>6485</v>
      </c>
      <c r="I177" s="40" t="s">
        <v>4172</v>
      </c>
      <c r="J177" s="40" t="s">
        <v>0</v>
      </c>
      <c r="K177" s="42">
        <v>20</v>
      </c>
      <c r="M177" s="40" t="s">
        <v>4172</v>
      </c>
      <c r="N177" s="40" t="s">
        <v>4067</v>
      </c>
      <c r="P177" s="42">
        <f t="shared" si="2"/>
        <v>0</v>
      </c>
    </row>
    <row r="178" spans="1:16" hidden="1" x14ac:dyDescent="0.4">
      <c r="A178" s="39" t="s">
        <v>6418</v>
      </c>
      <c r="B178" s="39" t="s">
        <v>7128</v>
      </c>
      <c r="C178" s="40" t="s">
        <v>1375</v>
      </c>
      <c r="D178" s="40" t="s">
        <v>7792</v>
      </c>
      <c r="E178" s="39" t="s">
        <v>6486</v>
      </c>
      <c r="F178" s="41">
        <v>422</v>
      </c>
      <c r="G178" s="40">
        <v>2468</v>
      </c>
      <c r="H178" s="40" t="s">
        <v>6479</v>
      </c>
      <c r="I178" s="40" t="s">
        <v>4172</v>
      </c>
      <c r="J178" s="40" t="s">
        <v>0</v>
      </c>
      <c r="K178" s="42">
        <v>35</v>
      </c>
      <c r="M178" s="40" t="s">
        <v>4171</v>
      </c>
      <c r="N178" s="40" t="s">
        <v>4067</v>
      </c>
      <c r="P178" s="42">
        <f t="shared" si="2"/>
        <v>35</v>
      </c>
    </row>
    <row r="179" spans="1:16" hidden="1" x14ac:dyDescent="0.4">
      <c r="A179" s="39" t="s">
        <v>6418</v>
      </c>
      <c r="B179" s="39" t="s">
        <v>7128</v>
      </c>
      <c r="C179" s="40" t="s">
        <v>1378</v>
      </c>
      <c r="D179" s="40" t="s">
        <v>7793</v>
      </c>
      <c r="E179" s="39" t="s">
        <v>1377</v>
      </c>
      <c r="F179" s="41" t="s">
        <v>6487</v>
      </c>
      <c r="G179" s="40" t="s">
        <v>7443</v>
      </c>
      <c r="H179" s="40" t="s">
        <v>6488</v>
      </c>
      <c r="I179" s="40" t="s">
        <v>4172</v>
      </c>
      <c r="J179" s="40" t="s">
        <v>0</v>
      </c>
      <c r="K179" s="42">
        <v>3</v>
      </c>
      <c r="M179" s="40" t="s">
        <v>4171</v>
      </c>
      <c r="N179" s="40" t="s">
        <v>4067</v>
      </c>
      <c r="P179" s="42">
        <f t="shared" si="2"/>
        <v>3</v>
      </c>
    </row>
    <row r="180" spans="1:16" hidden="1" x14ac:dyDescent="0.4">
      <c r="A180" s="39" t="s">
        <v>6418</v>
      </c>
      <c r="B180" s="39" t="s">
        <v>7128</v>
      </c>
      <c r="C180" s="40" t="s">
        <v>6489</v>
      </c>
      <c r="D180" s="40" t="s">
        <v>7794</v>
      </c>
      <c r="E180" s="39" t="s">
        <v>6490</v>
      </c>
      <c r="F180" s="41" t="s">
        <v>6491</v>
      </c>
      <c r="G180" s="40" t="s">
        <v>7444</v>
      </c>
      <c r="H180" s="40" t="s">
        <v>6492</v>
      </c>
      <c r="I180" s="40" t="s">
        <v>4172</v>
      </c>
      <c r="J180" s="40" t="s">
        <v>0</v>
      </c>
      <c r="K180" s="42">
        <v>4</v>
      </c>
      <c r="M180" s="40" t="s">
        <v>4171</v>
      </c>
      <c r="N180" s="40" t="s">
        <v>4067</v>
      </c>
      <c r="P180" s="42">
        <f t="shared" si="2"/>
        <v>4</v>
      </c>
    </row>
    <row r="181" spans="1:16" hidden="1" x14ac:dyDescent="0.4">
      <c r="A181" s="39" t="s">
        <v>6418</v>
      </c>
      <c r="B181" s="39" t="s">
        <v>7128</v>
      </c>
      <c r="C181" s="40" t="s">
        <v>1385</v>
      </c>
      <c r="D181" s="40" t="s">
        <v>7795</v>
      </c>
      <c r="E181" s="39" t="s">
        <v>6493</v>
      </c>
      <c r="F181" s="41" t="s">
        <v>6494</v>
      </c>
      <c r="G181" s="40" t="s">
        <v>7445</v>
      </c>
      <c r="H181" s="44" t="s">
        <v>6469</v>
      </c>
      <c r="I181" s="40" t="s">
        <v>4172</v>
      </c>
      <c r="J181" s="40" t="s">
        <v>0</v>
      </c>
      <c r="K181" s="42">
        <v>15</v>
      </c>
      <c r="M181" s="40" t="s">
        <v>4171</v>
      </c>
      <c r="N181" s="40" t="s">
        <v>4067</v>
      </c>
      <c r="P181" s="42">
        <f t="shared" si="2"/>
        <v>15</v>
      </c>
    </row>
    <row r="182" spans="1:16" hidden="1" x14ac:dyDescent="0.4">
      <c r="A182" s="39" t="s">
        <v>6418</v>
      </c>
      <c r="B182" s="39" t="s">
        <v>7128</v>
      </c>
      <c r="C182" s="40" t="s">
        <v>1395</v>
      </c>
      <c r="D182" s="40" t="s">
        <v>0</v>
      </c>
      <c r="E182" s="39" t="s">
        <v>1279</v>
      </c>
      <c r="F182" s="41">
        <v>446</v>
      </c>
      <c r="G182" s="146">
        <v>2484</v>
      </c>
      <c r="H182" s="44" t="s">
        <v>6473</v>
      </c>
      <c r="I182" s="40" t="s">
        <v>4172</v>
      </c>
      <c r="J182" s="40" t="s">
        <v>0</v>
      </c>
      <c r="K182" s="42">
        <v>10</v>
      </c>
      <c r="M182" s="40" t="s">
        <v>4171</v>
      </c>
      <c r="N182" s="40" t="s">
        <v>4067</v>
      </c>
      <c r="P182" s="42">
        <f t="shared" si="2"/>
        <v>10</v>
      </c>
    </row>
    <row r="183" spans="1:16" hidden="1" x14ac:dyDescent="0.4">
      <c r="A183" s="39" t="s">
        <v>6418</v>
      </c>
      <c r="B183" s="39" t="s">
        <v>7128</v>
      </c>
      <c r="C183" s="40" t="s">
        <v>6495</v>
      </c>
      <c r="D183" s="40" t="s">
        <v>7796</v>
      </c>
      <c r="E183" s="39" t="s">
        <v>6496</v>
      </c>
      <c r="F183" s="41">
        <v>452</v>
      </c>
      <c r="G183" s="40">
        <v>2497</v>
      </c>
      <c r="H183" s="44" t="s">
        <v>6236</v>
      </c>
      <c r="I183" s="40" t="s">
        <v>4172</v>
      </c>
      <c r="J183" s="40" t="s">
        <v>0</v>
      </c>
      <c r="K183" s="42">
        <v>6</v>
      </c>
      <c r="M183" s="40" t="s">
        <v>4171</v>
      </c>
      <c r="N183" s="40" t="s">
        <v>4067</v>
      </c>
      <c r="P183" s="42">
        <f t="shared" si="2"/>
        <v>6</v>
      </c>
    </row>
    <row r="184" spans="1:16" hidden="1" x14ac:dyDescent="0.4">
      <c r="A184" s="39" t="s">
        <v>6418</v>
      </c>
      <c r="B184" s="39" t="s">
        <v>7128</v>
      </c>
      <c r="C184" s="40" t="s">
        <v>6497</v>
      </c>
      <c r="D184" s="40" t="s">
        <v>0</v>
      </c>
      <c r="E184" s="39" t="s">
        <v>6498</v>
      </c>
      <c r="F184" s="41">
        <v>456</v>
      </c>
      <c r="G184" s="40">
        <v>2516</v>
      </c>
      <c r="H184" s="44" t="s">
        <v>6460</v>
      </c>
      <c r="I184" s="40" t="s">
        <v>4172</v>
      </c>
      <c r="J184" s="40" t="s">
        <v>0</v>
      </c>
      <c r="K184" s="42">
        <v>25</v>
      </c>
      <c r="M184" s="40" t="s">
        <v>4171</v>
      </c>
      <c r="N184" s="40" t="s">
        <v>4067</v>
      </c>
      <c r="P184" s="42">
        <f t="shared" si="2"/>
        <v>25</v>
      </c>
    </row>
    <row r="185" spans="1:16" hidden="1" x14ac:dyDescent="0.4">
      <c r="A185" s="39" t="s">
        <v>6418</v>
      </c>
      <c r="B185" s="39" t="s">
        <v>7128</v>
      </c>
      <c r="C185" s="40" t="s">
        <v>6499</v>
      </c>
      <c r="D185" s="40" t="s">
        <v>7798</v>
      </c>
      <c r="E185" s="39" t="s">
        <v>6500</v>
      </c>
      <c r="F185" s="41">
        <v>472</v>
      </c>
      <c r="G185" s="40">
        <v>2525</v>
      </c>
      <c r="H185" s="44" t="s">
        <v>6501</v>
      </c>
      <c r="I185" s="40" t="s">
        <v>4172</v>
      </c>
      <c r="J185" s="40" t="s">
        <v>0</v>
      </c>
      <c r="K185" s="42">
        <v>25</v>
      </c>
      <c r="M185" s="40" t="s">
        <v>4171</v>
      </c>
      <c r="N185" s="40" t="s">
        <v>4067</v>
      </c>
      <c r="P185" s="42">
        <f t="shared" si="2"/>
        <v>25</v>
      </c>
    </row>
    <row r="186" spans="1:16" hidden="1" x14ac:dyDescent="0.4">
      <c r="A186" s="39" t="s">
        <v>6418</v>
      </c>
      <c r="B186" s="39" t="s">
        <v>7128</v>
      </c>
      <c r="C186" s="40" t="s">
        <v>6502</v>
      </c>
      <c r="D186" s="40" t="s">
        <v>7803</v>
      </c>
      <c r="E186" s="39" t="s">
        <v>6500</v>
      </c>
      <c r="F186" s="41">
        <v>472</v>
      </c>
      <c r="G186" s="40">
        <v>2525</v>
      </c>
      <c r="H186" s="44" t="s">
        <v>6503</v>
      </c>
      <c r="I186" s="40" t="s">
        <v>4172</v>
      </c>
      <c r="J186" s="40" t="s">
        <v>0</v>
      </c>
      <c r="K186" s="42">
        <v>130</v>
      </c>
      <c r="M186" s="40" t="s">
        <v>4172</v>
      </c>
      <c r="N186" s="40" t="s">
        <v>4067</v>
      </c>
      <c r="P186" s="42">
        <f t="shared" si="2"/>
        <v>0</v>
      </c>
    </row>
    <row r="187" spans="1:16" hidden="1" x14ac:dyDescent="0.4">
      <c r="A187" s="39" t="s">
        <v>6418</v>
      </c>
      <c r="B187" s="39" t="s">
        <v>7128</v>
      </c>
      <c r="C187" s="40" t="s">
        <v>1414</v>
      </c>
      <c r="D187" s="40" t="s">
        <v>7804</v>
      </c>
      <c r="E187" s="39" t="s">
        <v>6504</v>
      </c>
      <c r="F187" s="41" t="s">
        <v>6505</v>
      </c>
      <c r="G187" s="40" t="s">
        <v>7446</v>
      </c>
      <c r="H187" s="44" t="s">
        <v>6506</v>
      </c>
      <c r="I187" s="40" t="s">
        <v>4172</v>
      </c>
      <c r="J187" s="40" t="s">
        <v>0</v>
      </c>
      <c r="K187" s="42">
        <v>7</v>
      </c>
      <c r="M187" s="40" t="s">
        <v>4171</v>
      </c>
      <c r="N187" s="40" t="s">
        <v>4067</v>
      </c>
      <c r="P187" s="42">
        <f t="shared" si="2"/>
        <v>7</v>
      </c>
    </row>
    <row r="188" spans="1:16" ht="37.5" hidden="1" x14ac:dyDescent="0.4">
      <c r="A188" s="39" t="s">
        <v>6418</v>
      </c>
      <c r="B188" s="39" t="s">
        <v>7128</v>
      </c>
      <c r="C188" s="40" t="s">
        <v>1423</v>
      </c>
      <c r="D188" s="41" t="s">
        <v>7805</v>
      </c>
      <c r="E188" s="39" t="s">
        <v>6507</v>
      </c>
      <c r="F188" s="41" t="s">
        <v>6508</v>
      </c>
      <c r="G188" s="147" t="s">
        <v>7447</v>
      </c>
      <c r="H188" s="44" t="s">
        <v>6469</v>
      </c>
      <c r="I188" s="40" t="s">
        <v>4172</v>
      </c>
      <c r="J188" s="40" t="s">
        <v>0</v>
      </c>
      <c r="K188" s="42">
        <v>60</v>
      </c>
      <c r="M188" s="40" t="s">
        <v>4171</v>
      </c>
      <c r="N188" s="40" t="s">
        <v>4067</v>
      </c>
      <c r="P188" s="42">
        <f t="shared" si="2"/>
        <v>60</v>
      </c>
    </row>
    <row r="189" spans="1:16" hidden="1" x14ac:dyDescent="0.4">
      <c r="A189" s="39" t="s">
        <v>6418</v>
      </c>
      <c r="B189" s="39" t="s">
        <v>7128</v>
      </c>
      <c r="C189" s="40" t="s">
        <v>6509</v>
      </c>
      <c r="D189" s="40" t="s">
        <v>7809</v>
      </c>
      <c r="E189" s="39" t="s">
        <v>6510</v>
      </c>
      <c r="F189" s="41">
        <v>500</v>
      </c>
      <c r="G189" s="40">
        <v>2562</v>
      </c>
      <c r="H189" s="44" t="s">
        <v>6501</v>
      </c>
      <c r="I189" s="40" t="s">
        <v>4172</v>
      </c>
      <c r="J189" s="40" t="s">
        <v>0</v>
      </c>
      <c r="K189" s="42">
        <v>15</v>
      </c>
      <c r="M189" s="40" t="s">
        <v>4171</v>
      </c>
      <c r="N189" s="40" t="s">
        <v>4067</v>
      </c>
      <c r="P189" s="42">
        <f t="shared" si="2"/>
        <v>15</v>
      </c>
    </row>
    <row r="190" spans="1:16" hidden="1" x14ac:dyDescent="0.4">
      <c r="A190" s="39" t="s">
        <v>6418</v>
      </c>
      <c r="B190" s="39" t="s">
        <v>7128</v>
      </c>
      <c r="C190" s="40" t="s">
        <v>6511</v>
      </c>
      <c r="D190" s="40" t="s">
        <v>7810</v>
      </c>
      <c r="E190" s="39" t="s">
        <v>6512</v>
      </c>
      <c r="F190" s="41">
        <v>500</v>
      </c>
      <c r="G190" s="40">
        <v>2562</v>
      </c>
      <c r="H190" s="44" t="s">
        <v>6501</v>
      </c>
      <c r="I190" s="40" t="s">
        <v>4172</v>
      </c>
      <c r="J190" s="40" t="s">
        <v>0</v>
      </c>
      <c r="K190" s="42">
        <v>23</v>
      </c>
      <c r="M190" s="40" t="s">
        <v>4172</v>
      </c>
      <c r="N190" s="40" t="s">
        <v>4067</v>
      </c>
      <c r="P190" s="42">
        <f t="shared" si="2"/>
        <v>0</v>
      </c>
    </row>
    <row r="191" spans="1:16" hidden="1" x14ac:dyDescent="0.4">
      <c r="A191" s="39" t="s">
        <v>6418</v>
      </c>
      <c r="B191" s="39" t="s">
        <v>7128</v>
      </c>
      <c r="C191" s="40" t="s">
        <v>6513</v>
      </c>
      <c r="D191" s="40" t="s">
        <v>7811</v>
      </c>
      <c r="E191" s="39" t="s">
        <v>6514</v>
      </c>
      <c r="F191" s="41">
        <v>500</v>
      </c>
      <c r="G191" s="40">
        <v>2562</v>
      </c>
      <c r="H191" s="44" t="s">
        <v>6501</v>
      </c>
      <c r="I191" s="40" t="s">
        <v>4172</v>
      </c>
      <c r="J191" s="40" t="s">
        <v>0</v>
      </c>
      <c r="K191" s="42">
        <v>15</v>
      </c>
      <c r="M191" s="40" t="s">
        <v>4171</v>
      </c>
      <c r="N191" s="40" t="s">
        <v>4067</v>
      </c>
      <c r="P191" s="42">
        <f t="shared" si="2"/>
        <v>15</v>
      </c>
    </row>
    <row r="192" spans="1:16" hidden="1" x14ac:dyDescent="0.4">
      <c r="A192" s="39" t="s">
        <v>6418</v>
      </c>
      <c r="B192" s="39" t="s">
        <v>7128</v>
      </c>
      <c r="C192" s="40" t="s">
        <v>6515</v>
      </c>
      <c r="D192" s="40" t="s">
        <v>7812</v>
      </c>
      <c r="E192" s="39" t="s">
        <v>6516</v>
      </c>
      <c r="F192" s="41">
        <v>507</v>
      </c>
      <c r="G192" s="40">
        <v>2563</v>
      </c>
      <c r="H192" s="44" t="s">
        <v>6517</v>
      </c>
      <c r="I192" s="40" t="s">
        <v>4172</v>
      </c>
      <c r="J192" s="40" t="s">
        <v>0</v>
      </c>
      <c r="K192" s="42">
        <v>50</v>
      </c>
      <c r="M192" s="40" t="s">
        <v>4171</v>
      </c>
      <c r="N192" s="40" t="s">
        <v>4067</v>
      </c>
      <c r="P192" s="42">
        <f t="shared" si="2"/>
        <v>50</v>
      </c>
    </row>
    <row r="193" spans="1:18" hidden="1" x14ac:dyDescent="0.4">
      <c r="A193" s="39" t="s">
        <v>6418</v>
      </c>
      <c r="B193" s="39" t="s">
        <v>7128</v>
      </c>
      <c r="C193" s="40" t="s">
        <v>6518</v>
      </c>
      <c r="D193" s="40" t="s">
        <v>0</v>
      </c>
      <c r="E193" s="39" t="s">
        <v>6516</v>
      </c>
      <c r="F193" s="41">
        <v>507</v>
      </c>
      <c r="G193" s="40">
        <v>2563</v>
      </c>
      <c r="H193" s="44" t="s">
        <v>6519</v>
      </c>
      <c r="I193" s="40" t="s">
        <v>4172</v>
      </c>
      <c r="J193" s="40" t="s">
        <v>0</v>
      </c>
      <c r="K193" s="42">
        <v>15</v>
      </c>
      <c r="M193" s="40" t="s">
        <v>4171</v>
      </c>
      <c r="N193" s="40" t="s">
        <v>4067</v>
      </c>
      <c r="P193" s="42">
        <f t="shared" si="2"/>
        <v>15</v>
      </c>
    </row>
    <row r="194" spans="1:18" ht="25" hidden="1" x14ac:dyDescent="0.4">
      <c r="A194" s="39" t="s">
        <v>6418</v>
      </c>
      <c r="B194" s="39" t="s">
        <v>7128</v>
      </c>
      <c r="C194" s="40" t="s">
        <v>6520</v>
      </c>
      <c r="D194" s="40" t="s">
        <v>7814</v>
      </c>
      <c r="E194" s="39" t="s">
        <v>6521</v>
      </c>
      <c r="F194" s="41" t="s">
        <v>6522</v>
      </c>
      <c r="G194" s="146" t="s">
        <v>7449</v>
      </c>
      <c r="H194" s="44" t="s">
        <v>6469</v>
      </c>
      <c r="I194" s="40" t="s">
        <v>4172</v>
      </c>
      <c r="J194" s="40" t="s">
        <v>0</v>
      </c>
      <c r="K194" s="42">
        <v>25</v>
      </c>
      <c r="M194" s="40" t="s">
        <v>4171</v>
      </c>
      <c r="N194" s="40" t="s">
        <v>4067</v>
      </c>
      <c r="P194" s="42">
        <f t="shared" si="2"/>
        <v>25</v>
      </c>
    </row>
    <row r="195" spans="1:18" ht="25" hidden="1" x14ac:dyDescent="0.4">
      <c r="A195" s="39" t="s">
        <v>6418</v>
      </c>
      <c r="B195" s="39" t="s">
        <v>7128</v>
      </c>
      <c r="C195" s="40" t="s">
        <v>6523</v>
      </c>
      <c r="D195" s="40" t="s">
        <v>7815</v>
      </c>
      <c r="E195" s="39" t="s">
        <v>6521</v>
      </c>
      <c r="F195" s="41" t="s">
        <v>6522</v>
      </c>
      <c r="G195" s="146" t="s">
        <v>7449</v>
      </c>
      <c r="H195" s="44" t="s">
        <v>6524</v>
      </c>
      <c r="I195" s="40" t="s">
        <v>6212</v>
      </c>
      <c r="J195" s="40" t="s">
        <v>0</v>
      </c>
      <c r="K195" s="42">
        <v>200</v>
      </c>
      <c r="M195" s="40" t="s">
        <v>4172</v>
      </c>
      <c r="N195" s="40" t="s">
        <v>4067</v>
      </c>
      <c r="P195" s="42">
        <f t="shared" ref="P195:P258" si="3">IF(M195="Sì",K195,0)</f>
        <v>0</v>
      </c>
    </row>
    <row r="196" spans="1:18" hidden="1" x14ac:dyDescent="0.4">
      <c r="A196" s="39" t="s">
        <v>6418</v>
      </c>
      <c r="B196" s="39" t="s">
        <v>7128</v>
      </c>
      <c r="C196" s="40" t="s">
        <v>1439</v>
      </c>
      <c r="D196" s="40" t="s">
        <v>7813</v>
      </c>
      <c r="E196" s="39" t="s">
        <v>6525</v>
      </c>
      <c r="F196" s="41" t="s">
        <v>6526</v>
      </c>
      <c r="G196" s="40" t="s">
        <v>7448</v>
      </c>
      <c r="H196" s="44" t="s">
        <v>6527</v>
      </c>
      <c r="I196" s="40" t="s">
        <v>4172</v>
      </c>
      <c r="J196" s="40" t="s">
        <v>0</v>
      </c>
      <c r="K196" s="42">
        <v>50</v>
      </c>
      <c r="M196" s="40" t="s">
        <v>4171</v>
      </c>
      <c r="N196" s="40" t="s">
        <v>4067</v>
      </c>
      <c r="P196" s="42">
        <f t="shared" si="3"/>
        <v>50</v>
      </c>
    </row>
    <row r="197" spans="1:18" hidden="1" x14ac:dyDescent="0.4">
      <c r="A197" s="39" t="s">
        <v>6418</v>
      </c>
      <c r="B197" s="39" t="s">
        <v>7128</v>
      </c>
      <c r="C197" s="40" t="s">
        <v>1447</v>
      </c>
      <c r="D197" s="40" t="s">
        <v>0</v>
      </c>
      <c r="E197" s="39" t="s">
        <v>6528</v>
      </c>
      <c r="F197" s="41">
        <v>526</v>
      </c>
      <c r="G197" s="40">
        <v>2591</v>
      </c>
      <c r="H197" s="44" t="s">
        <v>6473</v>
      </c>
      <c r="I197" s="40" t="s">
        <v>4172</v>
      </c>
      <c r="J197" s="40" t="s">
        <v>0</v>
      </c>
      <c r="K197" s="42">
        <v>12</v>
      </c>
      <c r="M197" s="40" t="s">
        <v>4171</v>
      </c>
      <c r="N197" s="40" t="s">
        <v>4067</v>
      </c>
      <c r="P197" s="42">
        <f t="shared" si="3"/>
        <v>12</v>
      </c>
    </row>
    <row r="198" spans="1:18" hidden="1" x14ac:dyDescent="0.4">
      <c r="A198" s="39" t="s">
        <v>6418</v>
      </c>
      <c r="B198" s="39" t="s">
        <v>7128</v>
      </c>
      <c r="C198" s="40" t="s">
        <v>6529</v>
      </c>
      <c r="D198" s="40" t="s">
        <v>7799</v>
      </c>
      <c r="E198" s="39" t="s">
        <v>6530</v>
      </c>
      <c r="F198" s="41">
        <v>537</v>
      </c>
      <c r="G198" s="40">
        <v>2594</v>
      </c>
      <c r="H198" s="44" t="s">
        <v>6531</v>
      </c>
      <c r="I198" s="40" t="s">
        <v>4172</v>
      </c>
      <c r="J198" s="40" t="s">
        <v>0</v>
      </c>
      <c r="K198" s="42">
        <v>1.5</v>
      </c>
      <c r="M198" s="40" t="s">
        <v>4171</v>
      </c>
      <c r="N198" s="40" t="s">
        <v>4067</v>
      </c>
      <c r="P198" s="42">
        <f t="shared" si="3"/>
        <v>1.5</v>
      </c>
    </row>
    <row r="199" spans="1:18" hidden="1" x14ac:dyDescent="0.4">
      <c r="A199" s="39" t="s">
        <v>6418</v>
      </c>
      <c r="B199" s="39" t="s">
        <v>7128</v>
      </c>
      <c r="C199" s="40" t="s">
        <v>6532</v>
      </c>
      <c r="D199" s="40" t="s">
        <v>0</v>
      </c>
      <c r="E199" s="39" t="s">
        <v>6530</v>
      </c>
      <c r="F199" s="41">
        <v>537</v>
      </c>
      <c r="G199" s="40">
        <v>2594</v>
      </c>
      <c r="H199" s="44" t="s">
        <v>6531</v>
      </c>
      <c r="I199" s="40" t="s">
        <v>4172</v>
      </c>
      <c r="J199" s="40" t="s">
        <v>0</v>
      </c>
      <c r="K199" s="42">
        <v>12</v>
      </c>
      <c r="M199" s="40" t="s">
        <v>4172</v>
      </c>
      <c r="N199" s="40" t="s">
        <v>4067</v>
      </c>
      <c r="P199" s="42">
        <f t="shared" si="3"/>
        <v>0</v>
      </c>
    </row>
    <row r="200" spans="1:18" hidden="1" x14ac:dyDescent="0.4">
      <c r="A200" s="39" t="s">
        <v>6418</v>
      </c>
      <c r="B200" s="39" t="s">
        <v>7128</v>
      </c>
      <c r="C200" s="40" t="s">
        <v>1458</v>
      </c>
      <c r="D200" s="40" t="s">
        <v>7806</v>
      </c>
      <c r="E200" s="39" t="s">
        <v>6533</v>
      </c>
      <c r="F200" s="41">
        <v>538</v>
      </c>
      <c r="G200" s="40">
        <v>2595</v>
      </c>
      <c r="H200" s="44" t="s">
        <v>6503</v>
      </c>
      <c r="I200" s="40" t="s">
        <v>4172</v>
      </c>
      <c r="J200" s="40" t="s">
        <v>0</v>
      </c>
      <c r="K200" s="42">
        <v>20</v>
      </c>
      <c r="M200" s="40" t="s">
        <v>4171</v>
      </c>
      <c r="N200" s="40" t="s">
        <v>4067</v>
      </c>
      <c r="P200" s="42">
        <f t="shared" si="3"/>
        <v>20</v>
      </c>
    </row>
    <row r="201" spans="1:18" hidden="1" x14ac:dyDescent="0.4">
      <c r="A201" s="39" t="s">
        <v>6418</v>
      </c>
      <c r="B201" s="39" t="s">
        <v>7128</v>
      </c>
      <c r="C201" s="40" t="s">
        <v>1462</v>
      </c>
      <c r="D201" s="40" t="s">
        <v>7807</v>
      </c>
      <c r="E201" s="39" t="s">
        <v>6534</v>
      </c>
      <c r="F201" s="41">
        <v>546</v>
      </c>
      <c r="G201" s="40">
        <v>2605</v>
      </c>
      <c r="H201" s="44" t="s">
        <v>6531</v>
      </c>
      <c r="I201" s="40" t="s">
        <v>4172</v>
      </c>
      <c r="J201" s="40" t="s">
        <v>0</v>
      </c>
      <c r="K201" s="42">
        <v>1.5</v>
      </c>
      <c r="M201" s="40" t="s">
        <v>4171</v>
      </c>
      <c r="N201" s="40" t="s">
        <v>4067</v>
      </c>
      <c r="P201" s="42">
        <f t="shared" si="3"/>
        <v>1.5</v>
      </c>
    </row>
    <row r="202" spans="1:18" hidden="1" x14ac:dyDescent="0.4">
      <c r="A202" s="39" t="s">
        <v>6418</v>
      </c>
      <c r="B202" s="39" t="s">
        <v>7128</v>
      </c>
      <c r="C202" s="40" t="s">
        <v>6535</v>
      </c>
      <c r="D202" s="40" t="s">
        <v>0</v>
      </c>
      <c r="E202" s="39" t="s">
        <v>6536</v>
      </c>
      <c r="F202" s="41">
        <v>548</v>
      </c>
      <c r="G202" s="40">
        <v>2606</v>
      </c>
      <c r="H202" s="44" t="s">
        <v>6460</v>
      </c>
      <c r="I202" s="40" t="s">
        <v>4172</v>
      </c>
      <c r="J202" s="40" t="s">
        <v>0</v>
      </c>
      <c r="K202" s="42">
        <v>25</v>
      </c>
      <c r="M202" s="40" t="s">
        <v>4171</v>
      </c>
      <c r="N202" s="40" t="s">
        <v>4067</v>
      </c>
      <c r="P202" s="42">
        <f t="shared" si="3"/>
        <v>25</v>
      </c>
    </row>
    <row r="203" spans="1:18" hidden="1" x14ac:dyDescent="0.4">
      <c r="A203" s="39" t="s">
        <v>6418</v>
      </c>
      <c r="B203" s="39" t="s">
        <v>7128</v>
      </c>
      <c r="C203" s="40" t="s">
        <v>6537</v>
      </c>
      <c r="D203" s="40" t="s">
        <v>7800</v>
      </c>
      <c r="E203" s="39" t="s">
        <v>6538</v>
      </c>
      <c r="F203" s="41">
        <v>554</v>
      </c>
      <c r="G203" s="40">
        <v>2612</v>
      </c>
      <c r="H203" s="44" t="s">
        <v>6539</v>
      </c>
      <c r="I203" s="40" t="s">
        <v>4172</v>
      </c>
      <c r="J203" s="40" t="s">
        <v>0</v>
      </c>
      <c r="K203" s="42">
        <v>130</v>
      </c>
      <c r="M203" s="40" t="s">
        <v>4172</v>
      </c>
      <c r="N203" s="40" t="s">
        <v>4067</v>
      </c>
      <c r="P203" s="42">
        <f t="shared" si="3"/>
        <v>0</v>
      </c>
    </row>
    <row r="204" spans="1:18" ht="37.5" hidden="1" x14ac:dyDescent="0.4">
      <c r="A204" s="39" t="s">
        <v>6418</v>
      </c>
      <c r="B204" s="39" t="s">
        <v>7128</v>
      </c>
      <c r="C204" s="40" t="s">
        <v>1602</v>
      </c>
      <c r="D204" s="40" t="s">
        <v>7964</v>
      </c>
      <c r="E204" s="39" t="s">
        <v>6540</v>
      </c>
      <c r="F204" s="41" t="s">
        <v>6541</v>
      </c>
      <c r="G204" s="41" t="s">
        <v>7965</v>
      </c>
      <c r="H204" s="44" t="s">
        <v>6227</v>
      </c>
      <c r="I204" s="40" t="s">
        <v>4172</v>
      </c>
      <c r="J204" s="40" t="s">
        <v>0</v>
      </c>
      <c r="K204" s="42">
        <v>130</v>
      </c>
      <c r="M204" s="40" t="s">
        <v>4172</v>
      </c>
      <c r="N204" s="40" t="s">
        <v>4067</v>
      </c>
      <c r="P204" s="42">
        <f t="shared" si="3"/>
        <v>0</v>
      </c>
      <c r="R204" s="1" t="s">
        <v>8528</v>
      </c>
    </row>
    <row r="205" spans="1:18" hidden="1" x14ac:dyDescent="0.4">
      <c r="A205" s="39" t="s">
        <v>6418</v>
      </c>
      <c r="B205" s="39" t="s">
        <v>7128</v>
      </c>
      <c r="C205" s="40" t="s">
        <v>1469</v>
      </c>
      <c r="D205" s="40" t="s">
        <v>7808</v>
      </c>
      <c r="E205" s="39" t="s">
        <v>6542</v>
      </c>
      <c r="F205" s="41">
        <v>556</v>
      </c>
      <c r="G205" s="40">
        <v>2614</v>
      </c>
      <c r="H205" s="44" t="s">
        <v>6543</v>
      </c>
      <c r="I205" s="40" t="s">
        <v>4172</v>
      </c>
      <c r="J205" s="40" t="s">
        <v>0</v>
      </c>
      <c r="K205" s="42">
        <v>1</v>
      </c>
      <c r="M205" s="40" t="s">
        <v>4171</v>
      </c>
      <c r="N205" s="40" t="s">
        <v>4067</v>
      </c>
      <c r="P205" s="42">
        <f t="shared" si="3"/>
        <v>1</v>
      </c>
    </row>
    <row r="206" spans="1:18" hidden="1" x14ac:dyDescent="0.4">
      <c r="A206" s="39" t="s">
        <v>6418</v>
      </c>
      <c r="B206" s="39" t="s">
        <v>7128</v>
      </c>
      <c r="C206" s="40" t="s">
        <v>1472</v>
      </c>
      <c r="D206" s="40" t="s">
        <v>0</v>
      </c>
      <c r="E206" s="39" t="s">
        <v>6544</v>
      </c>
      <c r="F206" s="41">
        <v>559</v>
      </c>
      <c r="G206" s="40">
        <v>2615</v>
      </c>
      <c r="H206" s="44" t="s">
        <v>6473</v>
      </c>
      <c r="I206" s="40" t="s">
        <v>4172</v>
      </c>
      <c r="J206" s="40" t="s">
        <v>0</v>
      </c>
      <c r="K206" s="42">
        <v>12</v>
      </c>
      <c r="M206" s="40" t="s">
        <v>4171</v>
      </c>
      <c r="N206" s="40" t="s">
        <v>4067</v>
      </c>
      <c r="P206" s="42">
        <f t="shared" si="3"/>
        <v>12</v>
      </c>
    </row>
    <row r="207" spans="1:18" hidden="1" x14ac:dyDescent="0.4">
      <c r="A207" s="39" t="s">
        <v>6418</v>
      </c>
      <c r="B207" s="39" t="s">
        <v>7128</v>
      </c>
      <c r="C207" s="40" t="s">
        <v>6545</v>
      </c>
      <c r="D207" s="40" t="s">
        <v>7801</v>
      </c>
      <c r="E207" s="39" t="s">
        <v>6546</v>
      </c>
      <c r="F207" s="41">
        <v>566</v>
      </c>
      <c r="G207" s="40">
        <v>2624</v>
      </c>
      <c r="H207" s="44" t="s">
        <v>6531</v>
      </c>
      <c r="I207" s="40" t="s">
        <v>4172</v>
      </c>
      <c r="J207" s="40" t="s">
        <v>0</v>
      </c>
      <c r="K207" s="42">
        <v>30</v>
      </c>
      <c r="M207" s="40" t="s">
        <v>4171</v>
      </c>
      <c r="N207" s="40" t="s">
        <v>4067</v>
      </c>
      <c r="P207" s="42">
        <f t="shared" si="3"/>
        <v>30</v>
      </c>
    </row>
    <row r="208" spans="1:18" hidden="1" x14ac:dyDescent="0.4">
      <c r="A208" s="39" t="s">
        <v>6418</v>
      </c>
      <c r="B208" s="39" t="s">
        <v>7128</v>
      </c>
      <c r="C208" s="40" t="s">
        <v>1477</v>
      </c>
      <c r="D208" s="40" t="s">
        <v>7816</v>
      </c>
      <c r="E208" s="39" t="s">
        <v>6547</v>
      </c>
      <c r="F208" s="41">
        <v>567</v>
      </c>
      <c r="G208" s="40">
        <v>2627</v>
      </c>
      <c r="H208" s="44" t="s">
        <v>6198</v>
      </c>
      <c r="I208" s="40" t="s">
        <v>4172</v>
      </c>
      <c r="J208" s="40" t="s">
        <v>0</v>
      </c>
      <c r="K208" s="42">
        <v>50</v>
      </c>
      <c r="M208" s="40" t="s">
        <v>4172</v>
      </c>
      <c r="N208" s="40" t="s">
        <v>4067</v>
      </c>
      <c r="P208" s="42">
        <f t="shared" si="3"/>
        <v>0</v>
      </c>
    </row>
    <row r="209" spans="1:16" hidden="1" x14ac:dyDescent="0.4">
      <c r="A209" s="39" t="s">
        <v>6418</v>
      </c>
      <c r="B209" s="39" t="s">
        <v>7128</v>
      </c>
      <c r="C209" s="40" t="s">
        <v>6548</v>
      </c>
      <c r="D209" s="40" t="s">
        <v>7802</v>
      </c>
      <c r="E209" s="39" t="s">
        <v>1478</v>
      </c>
      <c r="F209" s="41">
        <v>569</v>
      </c>
      <c r="G209" s="40">
        <v>2629</v>
      </c>
      <c r="H209" s="44" t="s">
        <v>6549</v>
      </c>
      <c r="I209" s="40" t="s">
        <v>4172</v>
      </c>
      <c r="J209" s="40" t="s">
        <v>0</v>
      </c>
      <c r="K209" s="42">
        <v>3</v>
      </c>
      <c r="M209" s="40" t="s">
        <v>4171</v>
      </c>
      <c r="N209" s="40" t="s">
        <v>4067</v>
      </c>
      <c r="P209" s="42">
        <f t="shared" si="3"/>
        <v>3</v>
      </c>
    </row>
    <row r="210" spans="1:16" hidden="1" x14ac:dyDescent="0.4">
      <c r="A210" s="39" t="s">
        <v>6418</v>
      </c>
      <c r="B210" s="39" t="s">
        <v>7128</v>
      </c>
      <c r="C210" s="40" t="s">
        <v>6550</v>
      </c>
      <c r="D210" s="40" t="s">
        <v>0</v>
      </c>
      <c r="E210" s="39" t="s">
        <v>6898</v>
      </c>
      <c r="F210" s="41">
        <v>569</v>
      </c>
      <c r="G210" s="40">
        <v>2629</v>
      </c>
      <c r="H210" s="44" t="s">
        <v>6551</v>
      </c>
      <c r="I210" s="40" t="s">
        <v>4172</v>
      </c>
      <c r="J210" s="40" t="s">
        <v>0</v>
      </c>
      <c r="K210" s="42">
        <v>70</v>
      </c>
      <c r="M210" s="40" t="s">
        <v>4172</v>
      </c>
      <c r="N210" s="40" t="s">
        <v>4067</v>
      </c>
      <c r="P210" s="42">
        <f t="shared" si="3"/>
        <v>0</v>
      </c>
    </row>
    <row r="211" spans="1:16" hidden="1" x14ac:dyDescent="0.4">
      <c r="A211" s="39" t="s">
        <v>6418</v>
      </c>
      <c r="B211" s="39" t="s">
        <v>7128</v>
      </c>
      <c r="C211" s="40" t="s">
        <v>6552</v>
      </c>
      <c r="D211" s="40" t="s">
        <v>7817</v>
      </c>
      <c r="E211" s="39" t="s">
        <v>6553</v>
      </c>
      <c r="F211" s="41" t="s">
        <v>6554</v>
      </c>
      <c r="G211" s="40" t="s">
        <v>7450</v>
      </c>
      <c r="H211" s="44" t="s">
        <v>6555</v>
      </c>
      <c r="I211" s="40" t="s">
        <v>4172</v>
      </c>
      <c r="J211" s="40" t="s">
        <v>0</v>
      </c>
      <c r="K211" s="42">
        <v>3</v>
      </c>
      <c r="M211" s="40" t="s">
        <v>4171</v>
      </c>
      <c r="N211" s="40" t="s">
        <v>4067</v>
      </c>
      <c r="P211" s="42">
        <f t="shared" si="3"/>
        <v>3</v>
      </c>
    </row>
    <row r="212" spans="1:16" hidden="1" x14ac:dyDescent="0.4">
      <c r="A212" s="39" t="s">
        <v>6418</v>
      </c>
      <c r="B212" s="39" t="s">
        <v>7128</v>
      </c>
      <c r="C212" s="40" t="s">
        <v>6556</v>
      </c>
      <c r="D212" s="40" t="s">
        <v>7818</v>
      </c>
      <c r="E212" s="39" t="s">
        <v>6553</v>
      </c>
      <c r="F212" s="41" t="s">
        <v>6554</v>
      </c>
      <c r="G212" s="40" t="s">
        <v>7450</v>
      </c>
      <c r="H212" s="44" t="s">
        <v>6557</v>
      </c>
      <c r="I212" s="40" t="s">
        <v>4172</v>
      </c>
      <c r="J212" s="40" t="s">
        <v>0</v>
      </c>
      <c r="K212" s="42">
        <v>120</v>
      </c>
      <c r="M212" s="40" t="s">
        <v>4172</v>
      </c>
      <c r="N212" s="40" t="s">
        <v>4067</v>
      </c>
      <c r="P212" s="42">
        <f t="shared" si="3"/>
        <v>0</v>
      </c>
    </row>
    <row r="213" spans="1:16" hidden="1" x14ac:dyDescent="0.4">
      <c r="A213" s="39" t="s">
        <v>6418</v>
      </c>
      <c r="B213" s="39" t="s">
        <v>7128</v>
      </c>
      <c r="C213" s="40" t="s">
        <v>1483</v>
      </c>
      <c r="D213" s="40" t="s">
        <v>7820</v>
      </c>
      <c r="E213" s="39" t="s">
        <v>6558</v>
      </c>
      <c r="F213" s="41">
        <v>576</v>
      </c>
      <c r="G213" s="40">
        <v>2641</v>
      </c>
      <c r="H213" s="44" t="s">
        <v>6559</v>
      </c>
      <c r="I213" s="40" t="s">
        <v>4172</v>
      </c>
      <c r="J213" s="40" t="s">
        <v>0</v>
      </c>
      <c r="K213" s="42">
        <v>100</v>
      </c>
      <c r="M213" s="40" t="s">
        <v>4171</v>
      </c>
      <c r="N213" s="40" t="s">
        <v>4067</v>
      </c>
      <c r="P213" s="42">
        <f t="shared" si="3"/>
        <v>100</v>
      </c>
    </row>
    <row r="214" spans="1:16" hidden="1" x14ac:dyDescent="0.4">
      <c r="A214" s="39" t="s">
        <v>6418</v>
      </c>
      <c r="B214" s="39" t="s">
        <v>7128</v>
      </c>
      <c r="C214" s="40" t="s">
        <v>1494</v>
      </c>
      <c r="D214" s="40" t="s">
        <v>7819</v>
      </c>
      <c r="E214" s="39" t="s">
        <v>6560</v>
      </c>
      <c r="F214" s="41">
        <v>587</v>
      </c>
      <c r="G214" s="40">
        <v>2638</v>
      </c>
      <c r="H214" s="44" t="s">
        <v>6561</v>
      </c>
      <c r="I214" s="40" t="s">
        <v>4172</v>
      </c>
      <c r="J214" s="40" t="s">
        <v>0</v>
      </c>
      <c r="K214" s="42">
        <v>50</v>
      </c>
      <c r="M214" s="40" t="s">
        <v>4171</v>
      </c>
      <c r="N214" s="40" t="s">
        <v>4067</v>
      </c>
      <c r="P214" s="42">
        <f t="shared" si="3"/>
        <v>50</v>
      </c>
    </row>
    <row r="215" spans="1:16" hidden="1" x14ac:dyDescent="0.4">
      <c r="A215" s="39" t="s">
        <v>6418</v>
      </c>
      <c r="B215" s="39" t="s">
        <v>7128</v>
      </c>
      <c r="C215" s="40" t="s">
        <v>6562</v>
      </c>
      <c r="D215" s="40" t="s">
        <v>0</v>
      </c>
      <c r="E215" s="39" t="s">
        <v>6563</v>
      </c>
      <c r="F215" s="41">
        <v>588</v>
      </c>
      <c r="G215" s="146">
        <v>2647</v>
      </c>
      <c r="H215" s="44" t="s">
        <v>6519</v>
      </c>
      <c r="I215" s="40" t="s">
        <v>4172</v>
      </c>
      <c r="J215" s="40" t="s">
        <v>0</v>
      </c>
      <c r="K215" s="42">
        <v>15</v>
      </c>
      <c r="M215" s="40" t="s">
        <v>4171</v>
      </c>
      <c r="N215" s="40" t="s">
        <v>4067</v>
      </c>
      <c r="P215" s="42">
        <f t="shared" si="3"/>
        <v>15</v>
      </c>
    </row>
    <row r="216" spans="1:16" hidden="1" x14ac:dyDescent="0.4">
      <c r="A216" s="39" t="s">
        <v>6418</v>
      </c>
      <c r="B216" s="39" t="s">
        <v>7128</v>
      </c>
      <c r="C216" s="40" t="s">
        <v>6564</v>
      </c>
      <c r="D216" s="40" t="s">
        <v>7821</v>
      </c>
      <c r="E216" s="39" t="s">
        <v>6563</v>
      </c>
      <c r="F216" s="41" t="s">
        <v>6565</v>
      </c>
      <c r="G216" s="40" t="s">
        <v>7451</v>
      </c>
      <c r="H216" s="44" t="s">
        <v>6566</v>
      </c>
      <c r="I216" s="40" t="s">
        <v>4172</v>
      </c>
      <c r="J216" s="40" t="s">
        <v>0</v>
      </c>
      <c r="K216" s="42">
        <v>7</v>
      </c>
      <c r="M216" s="40" t="s">
        <v>4171</v>
      </c>
      <c r="N216" s="40" t="s">
        <v>4067</v>
      </c>
      <c r="P216" s="42">
        <f t="shared" si="3"/>
        <v>7</v>
      </c>
    </row>
    <row r="217" spans="1:16" hidden="1" x14ac:dyDescent="0.4">
      <c r="A217" s="39" t="s">
        <v>6418</v>
      </c>
      <c r="B217" s="39" t="s">
        <v>7128</v>
      </c>
      <c r="C217" s="40" t="s">
        <v>6567</v>
      </c>
      <c r="D217" s="40" t="s">
        <v>7822</v>
      </c>
      <c r="E217" s="39" t="s">
        <v>6563</v>
      </c>
      <c r="F217" s="41" t="s">
        <v>6565</v>
      </c>
      <c r="G217" s="40" t="s">
        <v>7451</v>
      </c>
      <c r="H217" s="44" t="s">
        <v>6561</v>
      </c>
      <c r="I217" s="40" t="s">
        <v>6212</v>
      </c>
      <c r="J217" s="40" t="s">
        <v>0</v>
      </c>
      <c r="K217" s="42">
        <v>10</v>
      </c>
      <c r="M217" s="40" t="s">
        <v>4171</v>
      </c>
      <c r="N217" s="40" t="s">
        <v>4067</v>
      </c>
      <c r="P217" s="42">
        <f t="shared" si="3"/>
        <v>10</v>
      </c>
    </row>
    <row r="218" spans="1:16" hidden="1" x14ac:dyDescent="0.4">
      <c r="A218" s="39" t="s">
        <v>6418</v>
      </c>
      <c r="B218" s="39" t="s">
        <v>7128</v>
      </c>
      <c r="C218" s="40" t="s">
        <v>6568</v>
      </c>
      <c r="D218" s="40" t="s">
        <v>7823</v>
      </c>
      <c r="E218" s="39" t="s">
        <v>6569</v>
      </c>
      <c r="F218" s="41" t="s">
        <v>6565</v>
      </c>
      <c r="G218" s="40" t="s">
        <v>7451</v>
      </c>
      <c r="H218" s="44" t="s">
        <v>6227</v>
      </c>
      <c r="I218" s="40" t="s">
        <v>6212</v>
      </c>
      <c r="J218" s="40" t="s">
        <v>0</v>
      </c>
      <c r="K218" s="42">
        <v>120</v>
      </c>
      <c r="M218" s="40" t="s">
        <v>4172</v>
      </c>
      <c r="N218" s="40" t="s">
        <v>4067</v>
      </c>
      <c r="P218" s="42">
        <f t="shared" si="3"/>
        <v>0</v>
      </c>
    </row>
    <row r="219" spans="1:16" hidden="1" x14ac:dyDescent="0.4">
      <c r="A219" s="39" t="s">
        <v>6418</v>
      </c>
      <c r="B219" s="39" t="s">
        <v>7128</v>
      </c>
      <c r="C219" s="40" t="s">
        <v>1500</v>
      </c>
      <c r="D219" s="40" t="s">
        <v>7824</v>
      </c>
      <c r="E219" s="39" t="s">
        <v>6570</v>
      </c>
      <c r="F219" s="41">
        <v>594</v>
      </c>
      <c r="G219" s="40">
        <v>2653</v>
      </c>
      <c r="H219" s="44" t="s">
        <v>6571</v>
      </c>
      <c r="I219" s="40" t="s">
        <v>4172</v>
      </c>
      <c r="J219" s="40" t="s">
        <v>0</v>
      </c>
      <c r="K219" s="42">
        <v>4</v>
      </c>
      <c r="M219" s="40" t="s">
        <v>4171</v>
      </c>
      <c r="N219" s="40" t="s">
        <v>4067</v>
      </c>
      <c r="P219" s="42">
        <f t="shared" si="3"/>
        <v>4</v>
      </c>
    </row>
    <row r="220" spans="1:16" hidden="1" x14ac:dyDescent="0.4">
      <c r="A220" s="39" t="s">
        <v>6418</v>
      </c>
      <c r="B220" s="39" t="s">
        <v>7128</v>
      </c>
      <c r="C220" s="40" t="s">
        <v>1507</v>
      </c>
      <c r="D220" s="40" t="s">
        <v>0</v>
      </c>
      <c r="E220" s="39" t="s">
        <v>1506</v>
      </c>
      <c r="F220" s="41">
        <v>603</v>
      </c>
      <c r="G220" s="40">
        <v>2662</v>
      </c>
      <c r="H220" s="44" t="s">
        <v>6572</v>
      </c>
      <c r="I220" s="40" t="s">
        <v>4172</v>
      </c>
      <c r="J220" s="40" t="s">
        <v>0</v>
      </c>
      <c r="K220" s="42">
        <v>35</v>
      </c>
      <c r="M220" s="40" t="s">
        <v>4171</v>
      </c>
      <c r="N220" s="40" t="s">
        <v>4067</v>
      </c>
      <c r="P220" s="42">
        <f t="shared" si="3"/>
        <v>35</v>
      </c>
    </row>
    <row r="221" spans="1:16" hidden="1" x14ac:dyDescent="0.4">
      <c r="A221" s="39" t="s">
        <v>6418</v>
      </c>
      <c r="B221" s="39" t="s">
        <v>7128</v>
      </c>
      <c r="C221" s="40" t="s">
        <v>6573</v>
      </c>
      <c r="D221" s="40" t="s">
        <v>7825</v>
      </c>
      <c r="E221" s="39" t="s">
        <v>6574</v>
      </c>
      <c r="F221" s="41">
        <v>604</v>
      </c>
      <c r="G221" s="40">
        <v>2661</v>
      </c>
      <c r="H221" s="44" t="s">
        <v>6575</v>
      </c>
      <c r="I221" s="40" t="s">
        <v>4172</v>
      </c>
      <c r="J221" s="40" t="s">
        <v>0</v>
      </c>
      <c r="K221" s="42">
        <v>55</v>
      </c>
      <c r="M221" s="40" t="s">
        <v>4171</v>
      </c>
      <c r="N221" s="40" t="s">
        <v>4067</v>
      </c>
      <c r="P221" s="42">
        <f t="shared" si="3"/>
        <v>55</v>
      </c>
    </row>
    <row r="222" spans="1:16" hidden="1" x14ac:dyDescent="0.4">
      <c r="A222" s="39" t="s">
        <v>6418</v>
      </c>
      <c r="B222" s="39" t="s">
        <v>7128</v>
      </c>
      <c r="C222" s="40" t="s">
        <v>6576</v>
      </c>
      <c r="D222" s="40" t="s">
        <v>7826</v>
      </c>
      <c r="E222" s="39" t="s">
        <v>6577</v>
      </c>
      <c r="F222" s="41">
        <v>604</v>
      </c>
      <c r="G222" s="40">
        <v>2661</v>
      </c>
      <c r="H222" s="44" t="s">
        <v>6501</v>
      </c>
      <c r="I222" s="40" t="s">
        <v>4172</v>
      </c>
      <c r="J222" s="40" t="s">
        <v>0</v>
      </c>
      <c r="K222" s="42">
        <v>60</v>
      </c>
      <c r="M222" s="40" t="s">
        <v>4171</v>
      </c>
      <c r="N222" s="40" t="s">
        <v>4067</v>
      </c>
      <c r="P222" s="42">
        <f t="shared" si="3"/>
        <v>60</v>
      </c>
    </row>
    <row r="223" spans="1:16" hidden="1" x14ac:dyDescent="0.4">
      <c r="A223" s="39" t="s">
        <v>6418</v>
      </c>
      <c r="B223" s="39" t="s">
        <v>7128</v>
      </c>
      <c r="C223" s="40" t="s">
        <v>1513</v>
      </c>
      <c r="D223" s="40" t="s">
        <v>7830</v>
      </c>
      <c r="E223" s="39" t="s">
        <v>6578</v>
      </c>
      <c r="F223" s="41">
        <v>607</v>
      </c>
      <c r="G223" s="40">
        <v>2682</v>
      </c>
      <c r="H223" s="44" t="s">
        <v>6440</v>
      </c>
      <c r="I223" s="40" t="s">
        <v>4172</v>
      </c>
      <c r="J223" s="40" t="s">
        <v>0</v>
      </c>
      <c r="K223" s="42">
        <v>30</v>
      </c>
      <c r="M223" s="40" t="s">
        <v>4171</v>
      </c>
      <c r="N223" s="40" t="s">
        <v>4067</v>
      </c>
      <c r="P223" s="42">
        <f t="shared" si="3"/>
        <v>30</v>
      </c>
    </row>
    <row r="224" spans="1:16" hidden="1" x14ac:dyDescent="0.4">
      <c r="A224" s="39" t="s">
        <v>6418</v>
      </c>
      <c r="B224" s="39" t="s">
        <v>7128</v>
      </c>
      <c r="C224" s="40" t="s">
        <v>1519</v>
      </c>
      <c r="D224" s="40" t="s">
        <v>7827</v>
      </c>
      <c r="E224" s="39" t="s">
        <v>1518</v>
      </c>
      <c r="F224" s="41">
        <v>612</v>
      </c>
      <c r="G224" s="40">
        <v>2667</v>
      </c>
      <c r="H224" s="44" t="s">
        <v>6579</v>
      </c>
      <c r="I224" s="40" t="s">
        <v>4172</v>
      </c>
      <c r="J224" s="40" t="s">
        <v>0</v>
      </c>
      <c r="K224" s="42">
        <v>35</v>
      </c>
      <c r="M224" s="40" t="s">
        <v>4171</v>
      </c>
      <c r="N224" s="40" t="s">
        <v>4067</v>
      </c>
      <c r="P224" s="42">
        <f t="shared" si="3"/>
        <v>35</v>
      </c>
    </row>
    <row r="225" spans="1:16" hidden="1" x14ac:dyDescent="0.4">
      <c r="A225" s="39" t="s">
        <v>6418</v>
      </c>
      <c r="B225" s="39" t="s">
        <v>7128</v>
      </c>
      <c r="C225" s="40" t="s">
        <v>1521</v>
      </c>
      <c r="D225" s="40" t="s">
        <v>7953</v>
      </c>
      <c r="E225" s="39" t="s">
        <v>1935</v>
      </c>
      <c r="F225" s="41" t="s">
        <v>6580</v>
      </c>
      <c r="G225" s="40" t="s">
        <v>7465</v>
      </c>
      <c r="H225" s="44" t="s">
        <v>6581</v>
      </c>
      <c r="I225" s="40" t="s">
        <v>4172</v>
      </c>
      <c r="J225" s="40" t="s">
        <v>0</v>
      </c>
      <c r="K225" s="42">
        <v>12</v>
      </c>
      <c r="M225" s="40" t="s">
        <v>4171</v>
      </c>
      <c r="N225" s="40" t="s">
        <v>4067</v>
      </c>
      <c r="P225" s="42">
        <f t="shared" si="3"/>
        <v>12</v>
      </c>
    </row>
    <row r="226" spans="1:16" hidden="1" x14ac:dyDescent="0.4">
      <c r="A226" s="39" t="s">
        <v>6418</v>
      </c>
      <c r="B226" s="39" t="s">
        <v>7128</v>
      </c>
      <c r="C226" s="40" t="s">
        <v>1528</v>
      </c>
      <c r="D226" s="40" t="s">
        <v>7829</v>
      </c>
      <c r="E226" s="39" t="s">
        <v>6582</v>
      </c>
      <c r="F226" s="41">
        <v>617</v>
      </c>
      <c r="G226" s="40">
        <v>2677</v>
      </c>
      <c r="H226" s="44" t="s">
        <v>6204</v>
      </c>
      <c r="I226" s="40" t="s">
        <v>4172</v>
      </c>
      <c r="J226" s="40" t="s">
        <v>0</v>
      </c>
      <c r="K226" s="42">
        <v>12</v>
      </c>
      <c r="M226" s="40" t="s">
        <v>4171</v>
      </c>
      <c r="N226" s="40" t="s">
        <v>4067</v>
      </c>
      <c r="P226" s="42">
        <f t="shared" si="3"/>
        <v>12</v>
      </c>
    </row>
    <row r="227" spans="1:16" hidden="1" x14ac:dyDescent="0.4">
      <c r="A227" s="39" t="s">
        <v>6418</v>
      </c>
      <c r="B227" s="39" t="s">
        <v>7128</v>
      </c>
      <c r="C227" s="40" t="s">
        <v>1529</v>
      </c>
      <c r="D227" s="40" t="s">
        <v>7828</v>
      </c>
      <c r="E227" s="39" t="s">
        <v>6583</v>
      </c>
      <c r="F227" s="41">
        <v>618</v>
      </c>
      <c r="G227" s="40">
        <v>2676</v>
      </c>
      <c r="H227" s="44" t="s">
        <v>6584</v>
      </c>
      <c r="I227" s="40" t="s">
        <v>4172</v>
      </c>
      <c r="J227" s="40" t="s">
        <v>0</v>
      </c>
      <c r="K227" s="42">
        <v>40</v>
      </c>
      <c r="M227" s="40" t="s">
        <v>4171</v>
      </c>
      <c r="N227" s="40" t="s">
        <v>4067</v>
      </c>
      <c r="P227" s="42">
        <f t="shared" si="3"/>
        <v>40</v>
      </c>
    </row>
    <row r="228" spans="1:16" hidden="1" x14ac:dyDescent="0.4">
      <c r="A228" s="39" t="s">
        <v>6418</v>
      </c>
      <c r="B228" s="39" t="s">
        <v>7128</v>
      </c>
      <c r="C228" s="40" t="s">
        <v>1538</v>
      </c>
      <c r="D228" s="40" t="s">
        <v>7831</v>
      </c>
      <c r="E228" s="39" t="s">
        <v>6585</v>
      </c>
      <c r="F228" s="41">
        <v>625</v>
      </c>
      <c r="G228" s="40">
        <v>2689</v>
      </c>
      <c r="H228" s="44" t="s">
        <v>6586</v>
      </c>
      <c r="I228" s="40" t="s">
        <v>4172</v>
      </c>
      <c r="J228" s="40" t="s">
        <v>0</v>
      </c>
      <c r="K228" s="42">
        <v>14</v>
      </c>
      <c r="M228" s="40" t="s">
        <v>4171</v>
      </c>
      <c r="N228" s="40" t="s">
        <v>4067</v>
      </c>
      <c r="P228" s="42">
        <f t="shared" si="3"/>
        <v>14</v>
      </c>
    </row>
    <row r="229" spans="1:16" hidden="1" x14ac:dyDescent="0.4">
      <c r="A229" s="39" t="s">
        <v>6418</v>
      </c>
      <c r="B229" s="39" t="s">
        <v>7128</v>
      </c>
      <c r="C229" s="40" t="s">
        <v>1541</v>
      </c>
      <c r="D229" s="40" t="s">
        <v>7833</v>
      </c>
      <c r="E229" s="39" t="s">
        <v>1540</v>
      </c>
      <c r="F229" s="41">
        <v>626</v>
      </c>
      <c r="G229" s="40">
        <v>2686</v>
      </c>
      <c r="H229" s="44" t="s">
        <v>6561</v>
      </c>
      <c r="I229" s="40" t="s">
        <v>4172</v>
      </c>
      <c r="J229" s="40" t="s">
        <v>0</v>
      </c>
      <c r="K229" s="42">
        <v>45</v>
      </c>
      <c r="M229" s="40" t="s">
        <v>4172</v>
      </c>
      <c r="N229" s="40" t="s">
        <v>4067</v>
      </c>
      <c r="P229" s="42">
        <f t="shared" si="3"/>
        <v>0</v>
      </c>
    </row>
    <row r="230" spans="1:16" hidden="1" x14ac:dyDescent="0.4">
      <c r="A230" s="39" t="s">
        <v>6418</v>
      </c>
      <c r="B230" s="39" t="s">
        <v>7128</v>
      </c>
      <c r="C230" s="40" t="s">
        <v>1543</v>
      </c>
      <c r="D230" s="40" t="s">
        <v>7832</v>
      </c>
      <c r="E230" s="39" t="s">
        <v>6587</v>
      </c>
      <c r="F230" s="41">
        <v>629</v>
      </c>
      <c r="G230" s="40">
        <v>2685</v>
      </c>
      <c r="H230" s="44" t="s">
        <v>6588</v>
      </c>
      <c r="I230" s="40" t="s">
        <v>4949</v>
      </c>
      <c r="J230" s="40" t="s">
        <v>0</v>
      </c>
      <c r="K230" s="42">
        <v>12</v>
      </c>
      <c r="M230" s="40" t="s">
        <v>4171</v>
      </c>
      <c r="N230" s="40" t="s">
        <v>4171</v>
      </c>
      <c r="P230" s="42">
        <f t="shared" si="3"/>
        <v>12</v>
      </c>
    </row>
    <row r="231" spans="1:16" hidden="1" x14ac:dyDescent="0.4">
      <c r="A231" s="39" t="s">
        <v>6418</v>
      </c>
      <c r="B231" s="39" t="s">
        <v>7128</v>
      </c>
      <c r="C231" s="40" t="s">
        <v>1549</v>
      </c>
      <c r="D231" s="40" t="s">
        <v>7835</v>
      </c>
      <c r="E231" s="39" t="s">
        <v>1551</v>
      </c>
      <c r="F231" s="41" t="s">
        <v>6589</v>
      </c>
      <c r="G231" s="40" t="s">
        <v>7452</v>
      </c>
      <c r="H231" s="44" t="s">
        <v>6590</v>
      </c>
      <c r="I231" s="40" t="s">
        <v>6212</v>
      </c>
      <c r="J231" s="40" t="s">
        <v>0</v>
      </c>
      <c r="K231" s="42">
        <v>90</v>
      </c>
      <c r="M231" s="40" t="s">
        <v>4171</v>
      </c>
      <c r="N231" s="40" t="s">
        <v>4067</v>
      </c>
      <c r="P231" s="42">
        <f t="shared" si="3"/>
        <v>90</v>
      </c>
    </row>
    <row r="232" spans="1:16" hidden="1" x14ac:dyDescent="0.4">
      <c r="A232" s="48" t="s">
        <v>6418</v>
      </c>
      <c r="B232" s="48" t="s">
        <v>7128</v>
      </c>
      <c r="C232" s="49" t="s">
        <v>6591</v>
      </c>
      <c r="D232" s="49" t="s">
        <v>7836</v>
      </c>
      <c r="E232" s="48" t="s">
        <v>6592</v>
      </c>
      <c r="F232" s="50" t="s">
        <v>6589</v>
      </c>
      <c r="G232" s="49" t="s">
        <v>7452</v>
      </c>
      <c r="H232" s="51" t="s">
        <v>6590</v>
      </c>
      <c r="I232" s="49" t="s">
        <v>4949</v>
      </c>
      <c r="J232" s="49" t="s">
        <v>4074</v>
      </c>
      <c r="K232" s="52" t="s">
        <v>8</v>
      </c>
      <c r="M232" s="40" t="s">
        <v>4172</v>
      </c>
      <c r="N232" s="40" t="s">
        <v>4172</v>
      </c>
      <c r="P232" s="42">
        <f t="shared" si="3"/>
        <v>0</v>
      </c>
    </row>
    <row r="233" spans="1:16" hidden="1" x14ac:dyDescent="0.4">
      <c r="A233" s="48" t="s">
        <v>6418</v>
      </c>
      <c r="B233" s="48" t="s">
        <v>7128</v>
      </c>
      <c r="C233" s="49" t="s">
        <v>6593</v>
      </c>
      <c r="D233" s="49" t="s">
        <v>0</v>
      </c>
      <c r="E233" s="48" t="s">
        <v>1551</v>
      </c>
      <c r="F233" s="50" t="s">
        <v>6589</v>
      </c>
      <c r="G233" s="49" t="s">
        <v>7452</v>
      </c>
      <c r="H233" s="51" t="s">
        <v>6590</v>
      </c>
      <c r="I233" s="49" t="s">
        <v>4172</v>
      </c>
      <c r="J233" s="49" t="s">
        <v>4074</v>
      </c>
      <c r="K233" s="52">
        <v>90</v>
      </c>
      <c r="M233" s="40" t="s">
        <v>4172</v>
      </c>
      <c r="N233" s="40" t="s">
        <v>4067</v>
      </c>
      <c r="P233" s="42">
        <f t="shared" si="3"/>
        <v>0</v>
      </c>
    </row>
    <row r="234" spans="1:16" hidden="1" x14ac:dyDescent="0.4">
      <c r="A234" s="39" t="s">
        <v>6418</v>
      </c>
      <c r="B234" s="39" t="s">
        <v>7128</v>
      </c>
      <c r="C234" s="40" t="s">
        <v>1554</v>
      </c>
      <c r="D234" s="40" t="s">
        <v>7834</v>
      </c>
      <c r="E234" s="39" t="s">
        <v>6594</v>
      </c>
      <c r="F234" s="41">
        <v>638</v>
      </c>
      <c r="G234" s="40">
        <v>2696</v>
      </c>
      <c r="H234" s="44" t="s">
        <v>6241</v>
      </c>
      <c r="I234" s="40" t="s">
        <v>4172</v>
      </c>
      <c r="J234" s="40" t="s">
        <v>0</v>
      </c>
      <c r="K234" s="42">
        <v>35</v>
      </c>
      <c r="M234" s="40" t="s">
        <v>4171</v>
      </c>
      <c r="N234" s="40" t="s">
        <v>4067</v>
      </c>
      <c r="P234" s="42">
        <f t="shared" si="3"/>
        <v>35</v>
      </c>
    </row>
    <row r="235" spans="1:16" hidden="1" x14ac:dyDescent="0.4">
      <c r="A235" s="39" t="s">
        <v>6418</v>
      </c>
      <c r="B235" s="39" t="s">
        <v>7128</v>
      </c>
      <c r="C235" s="40" t="s">
        <v>1556</v>
      </c>
      <c r="D235" s="40" t="s">
        <v>7837</v>
      </c>
      <c r="E235" s="39" t="s">
        <v>6595</v>
      </c>
      <c r="F235" s="41" t="s">
        <v>6596</v>
      </c>
      <c r="G235" s="40" t="s">
        <v>7966</v>
      </c>
      <c r="H235" s="44" t="s">
        <v>6597</v>
      </c>
      <c r="I235" s="40" t="s">
        <v>4172</v>
      </c>
      <c r="J235" s="40" t="s">
        <v>0</v>
      </c>
      <c r="K235" s="42">
        <v>40</v>
      </c>
      <c r="M235" s="40" t="s">
        <v>4172</v>
      </c>
      <c r="N235" s="40" t="s">
        <v>4067</v>
      </c>
      <c r="P235" s="42">
        <f t="shared" si="3"/>
        <v>0</v>
      </c>
    </row>
    <row r="236" spans="1:16" hidden="1" x14ac:dyDescent="0.4">
      <c r="A236" s="39" t="s">
        <v>6418</v>
      </c>
      <c r="B236" s="39" t="s">
        <v>7128</v>
      </c>
      <c r="C236" s="40" t="s">
        <v>1560</v>
      </c>
      <c r="D236" s="40" t="s">
        <v>7841</v>
      </c>
      <c r="E236" s="39" t="s">
        <v>6598</v>
      </c>
      <c r="F236" s="41">
        <v>643</v>
      </c>
      <c r="G236" s="40">
        <v>2705</v>
      </c>
      <c r="H236" s="44" t="s">
        <v>6599</v>
      </c>
      <c r="I236" s="40" t="s">
        <v>4172</v>
      </c>
      <c r="J236" s="40" t="s">
        <v>0</v>
      </c>
      <c r="K236" s="42">
        <v>5</v>
      </c>
      <c r="M236" s="40" t="s">
        <v>4171</v>
      </c>
      <c r="N236" s="40" t="s">
        <v>4067</v>
      </c>
      <c r="P236" s="42">
        <f t="shared" si="3"/>
        <v>5</v>
      </c>
    </row>
    <row r="237" spans="1:16" hidden="1" x14ac:dyDescent="0.4">
      <c r="A237" s="39" t="s">
        <v>6418</v>
      </c>
      <c r="B237" s="39" t="s">
        <v>7128</v>
      </c>
      <c r="C237" s="40" t="s">
        <v>1562</v>
      </c>
      <c r="D237" s="40" t="s">
        <v>7839</v>
      </c>
      <c r="E237" s="39" t="s">
        <v>6600</v>
      </c>
      <c r="F237" s="41" t="s">
        <v>6601</v>
      </c>
      <c r="G237" s="40" t="s">
        <v>7453</v>
      </c>
      <c r="H237" s="44" t="s">
        <v>6602</v>
      </c>
      <c r="I237" s="40" t="s">
        <v>4172</v>
      </c>
      <c r="J237" s="40" t="s">
        <v>0</v>
      </c>
      <c r="K237" s="42">
        <v>0.5</v>
      </c>
      <c r="M237" s="40" t="s">
        <v>4171</v>
      </c>
      <c r="N237" s="40" t="s">
        <v>4067</v>
      </c>
      <c r="P237" s="42">
        <f t="shared" si="3"/>
        <v>0.5</v>
      </c>
    </row>
    <row r="238" spans="1:16" hidden="1" x14ac:dyDescent="0.4">
      <c r="A238" s="39" t="s">
        <v>6418</v>
      </c>
      <c r="B238" s="39" t="s">
        <v>7128</v>
      </c>
      <c r="C238" s="40" t="s">
        <v>1564</v>
      </c>
      <c r="D238" s="40" t="s">
        <v>7840</v>
      </c>
      <c r="E238" s="39" t="s">
        <v>6603</v>
      </c>
      <c r="F238" s="41" t="s">
        <v>6604</v>
      </c>
      <c r="G238" s="40" t="s">
        <v>7454</v>
      </c>
      <c r="H238" s="44" t="s">
        <v>6605</v>
      </c>
      <c r="I238" s="40" t="s">
        <v>4172</v>
      </c>
      <c r="J238" s="40" t="s">
        <v>0</v>
      </c>
      <c r="K238" s="42">
        <v>45</v>
      </c>
      <c r="M238" s="40" t="s">
        <v>4171</v>
      </c>
      <c r="N238" s="40" t="s">
        <v>4067</v>
      </c>
      <c r="P238" s="42">
        <f t="shared" si="3"/>
        <v>45</v>
      </c>
    </row>
    <row r="239" spans="1:16" hidden="1" x14ac:dyDescent="0.4">
      <c r="A239" s="39" t="s">
        <v>6418</v>
      </c>
      <c r="B239" s="39" t="s">
        <v>7128</v>
      </c>
      <c r="C239" s="40" t="s">
        <v>1572</v>
      </c>
      <c r="D239" s="40" t="s">
        <v>7842</v>
      </c>
      <c r="E239" s="39" t="s">
        <v>1571</v>
      </c>
      <c r="F239" s="41">
        <v>653</v>
      </c>
      <c r="G239" s="40">
        <v>2717</v>
      </c>
      <c r="H239" s="44" t="s">
        <v>6236</v>
      </c>
      <c r="I239" s="40" t="s">
        <v>4172</v>
      </c>
      <c r="J239" s="40" t="s">
        <v>0</v>
      </c>
      <c r="K239" s="42">
        <v>20</v>
      </c>
      <c r="M239" s="40" t="s">
        <v>4171</v>
      </c>
      <c r="N239" s="40" t="s">
        <v>4067</v>
      </c>
      <c r="P239" s="42">
        <f t="shared" si="3"/>
        <v>20</v>
      </c>
    </row>
    <row r="240" spans="1:16" hidden="1" x14ac:dyDescent="0.4">
      <c r="A240" s="39" t="s">
        <v>6418</v>
      </c>
      <c r="B240" s="39" t="s">
        <v>7128</v>
      </c>
      <c r="C240" s="40" t="s">
        <v>1575</v>
      </c>
      <c r="D240" s="40" t="s">
        <v>7843</v>
      </c>
      <c r="E240" s="39" t="s">
        <v>6606</v>
      </c>
      <c r="F240" s="41">
        <v>655</v>
      </c>
      <c r="G240" s="40">
        <v>2712</v>
      </c>
      <c r="H240" s="44" t="s">
        <v>6241</v>
      </c>
      <c r="I240" s="40" t="s">
        <v>4949</v>
      </c>
      <c r="J240" s="40" t="s">
        <v>0</v>
      </c>
      <c r="K240" s="42">
        <v>12</v>
      </c>
      <c r="M240" s="40" t="s">
        <v>4172</v>
      </c>
      <c r="N240" s="40" t="s">
        <v>4172</v>
      </c>
      <c r="P240" s="42">
        <f t="shared" si="3"/>
        <v>0</v>
      </c>
    </row>
    <row r="241" spans="1:16" hidden="1" x14ac:dyDescent="0.4">
      <c r="A241" s="48" t="s">
        <v>6418</v>
      </c>
      <c r="B241" s="48" t="s">
        <v>7128</v>
      </c>
      <c r="C241" s="49" t="s">
        <v>6607</v>
      </c>
      <c r="D241" s="49" t="s">
        <v>0</v>
      </c>
      <c r="E241" s="48" t="s">
        <v>6606</v>
      </c>
      <c r="F241" s="50">
        <v>655</v>
      </c>
      <c r="G241" s="49">
        <v>2712</v>
      </c>
      <c r="H241" s="51" t="s">
        <v>6241</v>
      </c>
      <c r="I241" s="49" t="s">
        <v>4172</v>
      </c>
      <c r="J241" s="49" t="s">
        <v>4074</v>
      </c>
      <c r="K241" s="52">
        <v>10</v>
      </c>
      <c r="M241" s="40" t="s">
        <v>4171</v>
      </c>
      <c r="N241" s="40" t="s">
        <v>4067</v>
      </c>
      <c r="P241" s="42">
        <f t="shared" si="3"/>
        <v>10</v>
      </c>
    </row>
    <row r="242" spans="1:16" hidden="1" x14ac:dyDescent="0.4">
      <c r="A242" s="39" t="s">
        <v>6418</v>
      </c>
      <c r="B242" s="39" t="s">
        <v>7128</v>
      </c>
      <c r="C242" s="40" t="s">
        <v>6608</v>
      </c>
      <c r="D242" s="40" t="s">
        <v>7846</v>
      </c>
      <c r="E242" s="39" t="s">
        <v>6609</v>
      </c>
      <c r="F242" s="41">
        <v>657</v>
      </c>
      <c r="G242" s="40">
        <v>2752</v>
      </c>
      <c r="H242" s="44" t="s">
        <v>6434</v>
      </c>
      <c r="I242" s="40" t="s">
        <v>4172</v>
      </c>
      <c r="J242" s="40" t="s">
        <v>0</v>
      </c>
      <c r="K242" s="42">
        <v>60</v>
      </c>
      <c r="M242" s="40" t="s">
        <v>4171</v>
      </c>
      <c r="N242" s="40" t="s">
        <v>4067</v>
      </c>
      <c r="P242" s="42">
        <f t="shared" si="3"/>
        <v>60</v>
      </c>
    </row>
    <row r="243" spans="1:16" hidden="1" x14ac:dyDescent="0.4">
      <c r="A243" s="39" t="s">
        <v>6418</v>
      </c>
      <c r="B243" s="39" t="s">
        <v>7128</v>
      </c>
      <c r="C243" s="40" t="s">
        <v>6610</v>
      </c>
      <c r="D243" s="40" t="s">
        <v>7848</v>
      </c>
      <c r="E243" s="39" t="s">
        <v>6611</v>
      </c>
      <c r="F243" s="41">
        <v>657</v>
      </c>
      <c r="G243" s="40">
        <v>2752</v>
      </c>
      <c r="H243" s="44" t="s">
        <v>6434</v>
      </c>
      <c r="I243" s="40" t="s">
        <v>4172</v>
      </c>
      <c r="J243" s="40" t="s">
        <v>0</v>
      </c>
      <c r="K243" s="42">
        <v>50</v>
      </c>
      <c r="M243" s="40" t="s">
        <v>4172</v>
      </c>
      <c r="N243" s="40" t="s">
        <v>4067</v>
      </c>
      <c r="P243" s="42">
        <f t="shared" si="3"/>
        <v>0</v>
      </c>
    </row>
    <row r="244" spans="1:16" hidden="1" x14ac:dyDescent="0.4">
      <c r="A244" s="39" t="s">
        <v>6418</v>
      </c>
      <c r="B244" s="39" t="s">
        <v>7128</v>
      </c>
      <c r="C244" s="40" t="s">
        <v>1579</v>
      </c>
      <c r="D244" s="40" t="s">
        <v>7849</v>
      </c>
      <c r="E244" s="39" t="s">
        <v>1578</v>
      </c>
      <c r="F244" s="41">
        <v>658</v>
      </c>
      <c r="G244" s="40">
        <v>2735</v>
      </c>
      <c r="H244" s="44" t="s">
        <v>6460</v>
      </c>
      <c r="I244" s="40" t="s">
        <v>4172</v>
      </c>
      <c r="J244" s="40" t="s">
        <v>0</v>
      </c>
      <c r="K244" s="42">
        <v>25</v>
      </c>
      <c r="M244" s="40" t="s">
        <v>4172</v>
      </c>
      <c r="N244" s="40" t="s">
        <v>4067</v>
      </c>
      <c r="P244" s="42">
        <f t="shared" si="3"/>
        <v>0</v>
      </c>
    </row>
    <row r="245" spans="1:16" hidden="1" x14ac:dyDescent="0.4">
      <c r="A245" s="39" t="s">
        <v>6418</v>
      </c>
      <c r="B245" s="39" t="s">
        <v>7128</v>
      </c>
      <c r="C245" s="40" t="s">
        <v>1584</v>
      </c>
      <c r="D245" s="40" t="s">
        <v>7859</v>
      </c>
      <c r="E245" s="39" t="s">
        <v>6612</v>
      </c>
      <c r="F245" s="41">
        <v>662</v>
      </c>
      <c r="G245" s="40">
        <v>2746</v>
      </c>
      <c r="H245" s="44" t="s">
        <v>6613</v>
      </c>
      <c r="I245" s="40" t="s">
        <v>4172</v>
      </c>
      <c r="J245" s="40" t="s">
        <v>0</v>
      </c>
      <c r="K245" s="42">
        <v>40</v>
      </c>
      <c r="M245" s="40" t="s">
        <v>4172</v>
      </c>
      <c r="N245" s="40" t="s">
        <v>4067</v>
      </c>
      <c r="P245" s="42">
        <f t="shared" si="3"/>
        <v>0</v>
      </c>
    </row>
    <row r="246" spans="1:16" hidden="1" x14ac:dyDescent="0.4">
      <c r="A246" s="39" t="s">
        <v>6418</v>
      </c>
      <c r="B246" s="39" t="s">
        <v>7128</v>
      </c>
      <c r="C246" s="40" t="s">
        <v>1587</v>
      </c>
      <c r="D246" s="40" t="s">
        <v>7860</v>
      </c>
      <c r="E246" s="39" t="s">
        <v>6614</v>
      </c>
      <c r="F246" s="41">
        <v>664</v>
      </c>
      <c r="G246" s="40">
        <v>2749</v>
      </c>
      <c r="H246" s="44" t="s">
        <v>6615</v>
      </c>
      <c r="I246" s="40" t="s">
        <v>6212</v>
      </c>
      <c r="J246" s="40" t="s">
        <v>0</v>
      </c>
      <c r="K246" s="42">
        <v>20</v>
      </c>
      <c r="M246" s="40" t="s">
        <v>4171</v>
      </c>
      <c r="N246" s="40" t="s">
        <v>4067</v>
      </c>
      <c r="P246" s="42">
        <f t="shared" si="3"/>
        <v>20</v>
      </c>
    </row>
    <row r="247" spans="1:16" hidden="1" x14ac:dyDescent="0.4">
      <c r="A247" s="39" t="s">
        <v>6418</v>
      </c>
      <c r="B247" s="39" t="s">
        <v>7128</v>
      </c>
      <c r="C247" s="40" t="s">
        <v>1591</v>
      </c>
      <c r="D247" s="40" t="s">
        <v>0</v>
      </c>
      <c r="E247" s="39" t="s">
        <v>6616</v>
      </c>
      <c r="F247" s="41" t="s">
        <v>6617</v>
      </c>
      <c r="G247" s="40" t="s">
        <v>7455</v>
      </c>
      <c r="H247" s="44" t="s">
        <v>6618</v>
      </c>
      <c r="I247" s="40" t="s">
        <v>4172</v>
      </c>
      <c r="J247" s="40" t="s">
        <v>0</v>
      </c>
      <c r="K247" s="42">
        <v>4</v>
      </c>
      <c r="M247" s="40" t="s">
        <v>4171</v>
      </c>
      <c r="N247" s="40" t="s">
        <v>4067</v>
      </c>
      <c r="P247" s="42">
        <f t="shared" si="3"/>
        <v>4</v>
      </c>
    </row>
    <row r="248" spans="1:16" hidden="1" x14ac:dyDescent="0.4">
      <c r="A248" s="39" t="s">
        <v>6418</v>
      </c>
      <c r="B248" s="39" t="s">
        <v>7128</v>
      </c>
      <c r="C248" s="40" t="s">
        <v>6619</v>
      </c>
      <c r="D248" s="40" t="s">
        <v>7850</v>
      </c>
      <c r="E248" s="39" t="s">
        <v>6620</v>
      </c>
      <c r="F248" s="41">
        <v>688</v>
      </c>
      <c r="G248" s="40">
        <v>2744</v>
      </c>
      <c r="H248" s="44" t="s">
        <v>6618</v>
      </c>
      <c r="I248" s="40" t="s">
        <v>4172</v>
      </c>
      <c r="J248" s="40" t="s">
        <v>0</v>
      </c>
      <c r="K248" s="42">
        <v>4</v>
      </c>
      <c r="M248" s="40" t="s">
        <v>4171</v>
      </c>
      <c r="N248" s="40" t="s">
        <v>4067</v>
      </c>
      <c r="P248" s="42">
        <f t="shared" si="3"/>
        <v>4</v>
      </c>
    </row>
    <row r="249" spans="1:16" hidden="1" x14ac:dyDescent="0.4">
      <c r="A249" s="39" t="s">
        <v>6418</v>
      </c>
      <c r="B249" s="39" t="s">
        <v>7128</v>
      </c>
      <c r="C249" s="40" t="s">
        <v>6621</v>
      </c>
      <c r="D249" s="40" t="s">
        <v>7856</v>
      </c>
      <c r="E249" s="39" t="s">
        <v>6620</v>
      </c>
      <c r="F249" s="41">
        <v>688</v>
      </c>
      <c r="G249" s="40">
        <v>2744</v>
      </c>
      <c r="H249" s="44" t="s">
        <v>6622</v>
      </c>
      <c r="I249" s="40" t="s">
        <v>4172</v>
      </c>
      <c r="J249" s="40" t="s">
        <v>0</v>
      </c>
      <c r="K249" s="42">
        <v>40</v>
      </c>
      <c r="M249" s="40" t="s">
        <v>4172</v>
      </c>
      <c r="N249" s="40" t="s">
        <v>4067</v>
      </c>
      <c r="P249" s="42">
        <f t="shared" si="3"/>
        <v>0</v>
      </c>
    </row>
    <row r="250" spans="1:16" hidden="1" x14ac:dyDescent="0.4">
      <c r="A250" s="39" t="s">
        <v>6418</v>
      </c>
      <c r="B250" s="39" t="s">
        <v>7128</v>
      </c>
      <c r="C250" s="40" t="s">
        <v>1621</v>
      </c>
      <c r="D250" s="40" t="s">
        <v>7857</v>
      </c>
      <c r="E250" s="39" t="s">
        <v>6623</v>
      </c>
      <c r="F250" s="41">
        <v>696</v>
      </c>
      <c r="G250" s="40">
        <v>2776</v>
      </c>
      <c r="H250" s="44" t="s">
        <v>6624</v>
      </c>
      <c r="I250" s="40" t="s">
        <v>4949</v>
      </c>
      <c r="J250" s="40" t="s">
        <v>0</v>
      </c>
      <c r="K250" s="42">
        <v>6</v>
      </c>
      <c r="M250" s="40" t="s">
        <v>4171</v>
      </c>
      <c r="N250" s="40" t="s">
        <v>4171</v>
      </c>
      <c r="P250" s="42">
        <f t="shared" si="3"/>
        <v>6</v>
      </c>
    </row>
    <row r="251" spans="1:16" hidden="1" x14ac:dyDescent="0.4">
      <c r="A251" s="48" t="s">
        <v>6418</v>
      </c>
      <c r="B251" s="48" t="s">
        <v>7128</v>
      </c>
      <c r="C251" s="49" t="s">
        <v>6625</v>
      </c>
      <c r="D251" s="49" t="s">
        <v>0</v>
      </c>
      <c r="E251" s="48" t="s">
        <v>6623</v>
      </c>
      <c r="F251" s="50">
        <v>696</v>
      </c>
      <c r="G251" s="49">
        <v>2776</v>
      </c>
      <c r="H251" s="51" t="s">
        <v>6624</v>
      </c>
      <c r="I251" s="49" t="s">
        <v>4172</v>
      </c>
      <c r="J251" s="49" t="s">
        <v>4074</v>
      </c>
      <c r="K251" s="52">
        <v>4</v>
      </c>
      <c r="M251" s="40" t="s">
        <v>4171</v>
      </c>
      <c r="N251" s="40" t="s">
        <v>4067</v>
      </c>
      <c r="P251" s="42">
        <f t="shared" si="3"/>
        <v>4</v>
      </c>
    </row>
    <row r="252" spans="1:16" hidden="1" x14ac:dyDescent="0.4">
      <c r="A252" s="39" t="s">
        <v>6418</v>
      </c>
      <c r="B252" s="39" t="s">
        <v>7128</v>
      </c>
      <c r="C252" s="40" t="s">
        <v>1625</v>
      </c>
      <c r="D252" s="40" t="s">
        <v>7865</v>
      </c>
      <c r="E252" s="39" t="s">
        <v>1478</v>
      </c>
      <c r="F252" s="41" t="s">
        <v>6626</v>
      </c>
      <c r="G252" s="40" t="s">
        <v>7456</v>
      </c>
      <c r="H252" s="44" t="s">
        <v>6627</v>
      </c>
      <c r="I252" s="40" t="s">
        <v>4172</v>
      </c>
      <c r="J252" s="40" t="s">
        <v>0</v>
      </c>
      <c r="K252" s="42">
        <v>4</v>
      </c>
      <c r="M252" s="40" t="s">
        <v>4171</v>
      </c>
      <c r="N252" s="40" t="s">
        <v>4067</v>
      </c>
      <c r="P252" s="42">
        <f t="shared" si="3"/>
        <v>4</v>
      </c>
    </row>
    <row r="253" spans="1:16" hidden="1" x14ac:dyDescent="0.4">
      <c r="A253" s="39" t="s">
        <v>6418</v>
      </c>
      <c r="B253" s="39" t="s">
        <v>7128</v>
      </c>
      <c r="C253" s="40" t="s">
        <v>6628</v>
      </c>
      <c r="D253" s="40" t="s">
        <v>0</v>
      </c>
      <c r="E253" s="39" t="s">
        <v>6629</v>
      </c>
      <c r="F253" s="41" t="s">
        <v>6630</v>
      </c>
      <c r="G253" s="146" t="s">
        <v>7866</v>
      </c>
      <c r="H253" s="44" t="s">
        <v>6631</v>
      </c>
      <c r="I253" s="40" t="s">
        <v>4172</v>
      </c>
      <c r="J253" s="40" t="s">
        <v>0</v>
      </c>
      <c r="K253" s="42">
        <v>3</v>
      </c>
      <c r="M253" s="40" t="s">
        <v>4171</v>
      </c>
      <c r="N253" s="40" t="s">
        <v>4067</v>
      </c>
      <c r="P253" s="42">
        <f t="shared" si="3"/>
        <v>3</v>
      </c>
    </row>
    <row r="254" spans="1:16" hidden="1" x14ac:dyDescent="0.4">
      <c r="A254" s="39" t="s">
        <v>6418</v>
      </c>
      <c r="B254" s="39" t="s">
        <v>7128</v>
      </c>
      <c r="C254" s="40" t="s">
        <v>1630</v>
      </c>
      <c r="D254" s="40" t="s">
        <v>0</v>
      </c>
      <c r="E254" s="39" t="s">
        <v>6632</v>
      </c>
      <c r="F254" s="41" t="s">
        <v>6633</v>
      </c>
      <c r="G254" s="146" t="s">
        <v>7867</v>
      </c>
      <c r="H254" s="44" t="s">
        <v>6618</v>
      </c>
      <c r="I254" s="40" t="s">
        <v>4172</v>
      </c>
      <c r="J254" s="40" t="s">
        <v>0</v>
      </c>
      <c r="K254" s="42">
        <v>4</v>
      </c>
      <c r="M254" s="40" t="s">
        <v>4171</v>
      </c>
      <c r="N254" s="40" t="s">
        <v>4067</v>
      </c>
      <c r="P254" s="42">
        <f t="shared" si="3"/>
        <v>4</v>
      </c>
    </row>
    <row r="255" spans="1:16" hidden="1" x14ac:dyDescent="0.4">
      <c r="A255" s="39" t="s">
        <v>6418</v>
      </c>
      <c r="B255" s="39" t="s">
        <v>7128</v>
      </c>
      <c r="C255" s="40" t="s">
        <v>1632</v>
      </c>
      <c r="D255" s="40" t="s">
        <v>7851</v>
      </c>
      <c r="E255" s="39" t="s">
        <v>6634</v>
      </c>
      <c r="F255" s="41">
        <v>713</v>
      </c>
      <c r="G255" s="40">
        <v>2765</v>
      </c>
      <c r="H255" s="44" t="s">
        <v>6635</v>
      </c>
      <c r="I255" s="40" t="s">
        <v>4172</v>
      </c>
      <c r="J255" s="40" t="s">
        <v>0</v>
      </c>
      <c r="K255" s="42">
        <v>5</v>
      </c>
      <c r="M255" s="40" t="s">
        <v>4171</v>
      </c>
      <c r="N255" s="40" t="s">
        <v>4067</v>
      </c>
      <c r="P255" s="42">
        <f t="shared" si="3"/>
        <v>5</v>
      </c>
    </row>
    <row r="256" spans="1:16" hidden="1" x14ac:dyDescent="0.4">
      <c r="A256" s="39" t="s">
        <v>6418</v>
      </c>
      <c r="B256" s="39" t="s">
        <v>7128</v>
      </c>
      <c r="C256" s="40" t="s">
        <v>6636</v>
      </c>
      <c r="D256" s="40" t="s">
        <v>7852</v>
      </c>
      <c r="E256" s="39" t="s">
        <v>1482</v>
      </c>
      <c r="F256" s="41">
        <v>714</v>
      </c>
      <c r="G256" s="40">
        <v>2790</v>
      </c>
      <c r="H256" s="44" t="s">
        <v>6579</v>
      </c>
      <c r="I256" s="40" t="s">
        <v>4172</v>
      </c>
      <c r="J256" s="40" t="s">
        <v>0</v>
      </c>
      <c r="K256" s="42">
        <v>50</v>
      </c>
      <c r="M256" s="40" t="s">
        <v>4172</v>
      </c>
      <c r="N256" s="40" t="s">
        <v>4067</v>
      </c>
      <c r="P256" s="42">
        <f t="shared" si="3"/>
        <v>0</v>
      </c>
    </row>
    <row r="257" spans="1:16" ht="25" hidden="1" x14ac:dyDescent="0.4">
      <c r="A257" s="39" t="s">
        <v>6418</v>
      </c>
      <c r="B257" s="39" t="s">
        <v>7128</v>
      </c>
      <c r="C257" s="40" t="s">
        <v>1722</v>
      </c>
      <c r="D257" s="41" t="s">
        <v>7870</v>
      </c>
      <c r="E257" s="39" t="s">
        <v>1482</v>
      </c>
      <c r="F257" s="41" t="s">
        <v>6637</v>
      </c>
      <c r="G257" s="41" t="s">
        <v>7623</v>
      </c>
      <c r="H257" s="44" t="s">
        <v>6638</v>
      </c>
      <c r="I257" s="40" t="s">
        <v>4172</v>
      </c>
      <c r="J257" s="40" t="s">
        <v>0</v>
      </c>
      <c r="K257" s="42">
        <v>80</v>
      </c>
      <c r="M257" s="40" t="s">
        <v>4171</v>
      </c>
      <c r="N257" s="40" t="s">
        <v>4067</v>
      </c>
      <c r="P257" s="42">
        <f t="shared" si="3"/>
        <v>80</v>
      </c>
    </row>
    <row r="258" spans="1:16" hidden="1" x14ac:dyDescent="0.4">
      <c r="A258" s="39" t="s">
        <v>6418</v>
      </c>
      <c r="B258" s="39" t="s">
        <v>7128</v>
      </c>
      <c r="C258" s="40" t="s">
        <v>1635</v>
      </c>
      <c r="D258" s="40" t="s">
        <v>7869</v>
      </c>
      <c r="E258" s="39" t="s">
        <v>6639</v>
      </c>
      <c r="F258" s="41" t="s">
        <v>6640</v>
      </c>
      <c r="G258" s="40" t="s">
        <v>7457</v>
      </c>
      <c r="H258" s="44" t="s">
        <v>6641</v>
      </c>
      <c r="I258" s="40" t="s">
        <v>4172</v>
      </c>
      <c r="J258" s="40" t="s">
        <v>0</v>
      </c>
      <c r="K258" s="42">
        <v>4</v>
      </c>
      <c r="M258" s="40" t="s">
        <v>4171</v>
      </c>
      <c r="N258" s="40" t="s">
        <v>4067</v>
      </c>
      <c r="P258" s="42">
        <f t="shared" si="3"/>
        <v>4</v>
      </c>
    </row>
    <row r="259" spans="1:16" hidden="1" x14ac:dyDescent="0.4">
      <c r="A259" s="39" t="s">
        <v>6418</v>
      </c>
      <c r="B259" s="39" t="s">
        <v>7128</v>
      </c>
      <c r="C259" s="40" t="s">
        <v>1640</v>
      </c>
      <c r="D259" s="40" t="s">
        <v>7868</v>
      </c>
      <c r="E259" s="39" t="s">
        <v>6642</v>
      </c>
      <c r="F259" s="41">
        <v>721</v>
      </c>
      <c r="G259" s="146">
        <v>2781</v>
      </c>
      <c r="H259" s="44" t="s">
        <v>6643</v>
      </c>
      <c r="I259" s="40" t="s">
        <v>4172</v>
      </c>
      <c r="J259" s="40" t="s">
        <v>0</v>
      </c>
      <c r="K259" s="42">
        <v>130</v>
      </c>
      <c r="M259" s="40" t="s">
        <v>4172</v>
      </c>
      <c r="N259" s="40" t="s">
        <v>4067</v>
      </c>
      <c r="P259" s="42">
        <f t="shared" ref="P259:P322" si="4">IF(M259="Sì",K259,0)</f>
        <v>0</v>
      </c>
    </row>
    <row r="260" spans="1:16" hidden="1" x14ac:dyDescent="0.4">
      <c r="A260" s="39" t="s">
        <v>6418</v>
      </c>
      <c r="B260" s="39" t="s">
        <v>7128</v>
      </c>
      <c r="C260" s="40" t="s">
        <v>1649</v>
      </c>
      <c r="D260" s="40" t="s">
        <v>7858</v>
      </c>
      <c r="E260" s="39" t="s">
        <v>6644</v>
      </c>
      <c r="F260" s="41">
        <v>729</v>
      </c>
      <c r="G260" s="40">
        <v>2804</v>
      </c>
      <c r="H260" s="44" t="s">
        <v>6645</v>
      </c>
      <c r="I260" s="40" t="s">
        <v>6212</v>
      </c>
      <c r="J260" s="40" t="s">
        <v>0</v>
      </c>
      <c r="K260" s="42">
        <v>45</v>
      </c>
      <c r="M260" s="40" t="s">
        <v>4171</v>
      </c>
      <c r="N260" s="40" t="s">
        <v>4067</v>
      </c>
      <c r="P260" s="42">
        <f t="shared" si="4"/>
        <v>45</v>
      </c>
    </row>
    <row r="261" spans="1:16" hidden="1" x14ac:dyDescent="0.4">
      <c r="A261" s="39" t="s">
        <v>6418</v>
      </c>
      <c r="B261" s="39" t="s">
        <v>7128</v>
      </c>
      <c r="C261" s="40" t="s">
        <v>1655</v>
      </c>
      <c r="D261" s="40" t="s">
        <v>7847</v>
      </c>
      <c r="E261" s="39" t="s">
        <v>6646</v>
      </c>
      <c r="F261" s="41">
        <v>735</v>
      </c>
      <c r="G261" s="40">
        <v>2798</v>
      </c>
      <c r="H261" s="44" t="s">
        <v>6635</v>
      </c>
      <c r="I261" s="40" t="s">
        <v>4172</v>
      </c>
      <c r="J261" s="40" t="s">
        <v>0</v>
      </c>
      <c r="K261" s="42">
        <v>5</v>
      </c>
      <c r="M261" s="40" t="s">
        <v>4171</v>
      </c>
      <c r="N261" s="40" t="s">
        <v>4067</v>
      </c>
      <c r="P261" s="42">
        <f t="shared" si="4"/>
        <v>5</v>
      </c>
    </row>
    <row r="262" spans="1:16" hidden="1" x14ac:dyDescent="0.4">
      <c r="A262" s="39" t="s">
        <v>6418</v>
      </c>
      <c r="B262" s="39" t="s">
        <v>7128</v>
      </c>
      <c r="C262" s="40" t="s">
        <v>6647</v>
      </c>
      <c r="D262" s="40" t="s">
        <v>7871</v>
      </c>
      <c r="E262" s="39" t="s">
        <v>6648</v>
      </c>
      <c r="F262" s="41">
        <v>737</v>
      </c>
      <c r="G262" s="40">
        <v>2803</v>
      </c>
      <c r="H262" s="44" t="s">
        <v>6475</v>
      </c>
      <c r="I262" s="40" t="s">
        <v>6212</v>
      </c>
      <c r="J262" s="40" t="s">
        <v>0</v>
      </c>
      <c r="K262" s="42">
        <v>50</v>
      </c>
      <c r="M262" s="40" t="s">
        <v>4171</v>
      </c>
      <c r="N262" s="40" t="s">
        <v>4067</v>
      </c>
      <c r="P262" s="42">
        <f t="shared" si="4"/>
        <v>50</v>
      </c>
    </row>
    <row r="263" spans="1:16" hidden="1" x14ac:dyDescent="0.4">
      <c r="A263" s="39" t="s">
        <v>6418</v>
      </c>
      <c r="B263" s="39" t="s">
        <v>7128</v>
      </c>
      <c r="C263" s="40" t="s">
        <v>6649</v>
      </c>
      <c r="D263" s="40" t="s">
        <v>7872</v>
      </c>
      <c r="E263" s="39" t="s">
        <v>6650</v>
      </c>
      <c r="F263" s="41">
        <v>737</v>
      </c>
      <c r="G263" s="40">
        <v>2803</v>
      </c>
      <c r="H263" s="44" t="s">
        <v>6475</v>
      </c>
      <c r="I263" s="40" t="s">
        <v>6212</v>
      </c>
      <c r="J263" s="40" t="s">
        <v>0</v>
      </c>
      <c r="K263" s="42">
        <v>50</v>
      </c>
      <c r="M263" s="40" t="s">
        <v>4171</v>
      </c>
      <c r="N263" s="40" t="s">
        <v>4067</v>
      </c>
      <c r="P263" s="42">
        <f t="shared" si="4"/>
        <v>50</v>
      </c>
    </row>
    <row r="264" spans="1:16" hidden="1" x14ac:dyDescent="0.4">
      <c r="A264" s="39" t="s">
        <v>6418</v>
      </c>
      <c r="B264" s="39" t="s">
        <v>7128</v>
      </c>
      <c r="C264" s="40" t="s">
        <v>1661</v>
      </c>
      <c r="D264" s="40" t="s">
        <v>7853</v>
      </c>
      <c r="E264" s="39" t="s">
        <v>6651</v>
      </c>
      <c r="F264" s="41">
        <v>740</v>
      </c>
      <c r="G264" s="40">
        <v>2806</v>
      </c>
      <c r="H264" s="44" t="s">
        <v>6652</v>
      </c>
      <c r="I264" s="40" t="s">
        <v>6212</v>
      </c>
      <c r="J264" s="40" t="s">
        <v>0</v>
      </c>
      <c r="K264" s="42">
        <v>5</v>
      </c>
      <c r="M264" s="40" t="s">
        <v>4171</v>
      </c>
      <c r="N264" s="40" t="s">
        <v>4067</v>
      </c>
      <c r="P264" s="42">
        <f t="shared" si="4"/>
        <v>5</v>
      </c>
    </row>
    <row r="265" spans="1:16" hidden="1" x14ac:dyDescent="0.4">
      <c r="A265" s="48" t="s">
        <v>6418</v>
      </c>
      <c r="B265" s="48" t="s">
        <v>7128</v>
      </c>
      <c r="C265" s="49" t="s">
        <v>6653</v>
      </c>
      <c r="D265" s="49" t="s">
        <v>7853</v>
      </c>
      <c r="E265" s="48" t="s">
        <v>6651</v>
      </c>
      <c r="F265" s="50">
        <v>740</v>
      </c>
      <c r="G265" s="49">
        <v>2806</v>
      </c>
      <c r="H265" s="51" t="s">
        <v>6652</v>
      </c>
      <c r="I265" s="49" t="s">
        <v>4172</v>
      </c>
      <c r="J265" s="49" t="s">
        <v>4074</v>
      </c>
      <c r="K265" s="52">
        <v>4</v>
      </c>
      <c r="M265" s="40" t="s">
        <v>4171</v>
      </c>
      <c r="N265" s="40" t="s">
        <v>4067</v>
      </c>
      <c r="P265" s="42">
        <f t="shared" si="4"/>
        <v>4</v>
      </c>
    </row>
    <row r="266" spans="1:16" hidden="1" x14ac:dyDescent="0.4">
      <c r="A266" s="39" t="s">
        <v>6418</v>
      </c>
      <c r="B266" s="39" t="s">
        <v>7128</v>
      </c>
      <c r="C266" s="40" t="s">
        <v>1667</v>
      </c>
      <c r="D266" s="40" t="s">
        <v>7854</v>
      </c>
      <c r="E266" s="39" t="s">
        <v>1666</v>
      </c>
      <c r="F266" s="41">
        <v>744</v>
      </c>
      <c r="G266" s="40">
        <v>2811</v>
      </c>
      <c r="H266" s="44" t="s">
        <v>6652</v>
      </c>
      <c r="I266" s="40" t="s">
        <v>6212</v>
      </c>
      <c r="J266" s="40" t="s">
        <v>0</v>
      </c>
      <c r="K266" s="42">
        <v>5</v>
      </c>
      <c r="M266" s="40" t="s">
        <v>4171</v>
      </c>
      <c r="N266" s="40" t="s">
        <v>4067</v>
      </c>
      <c r="P266" s="42">
        <f t="shared" si="4"/>
        <v>5</v>
      </c>
    </row>
    <row r="267" spans="1:16" hidden="1" x14ac:dyDescent="0.4">
      <c r="A267" s="39" t="s">
        <v>6418</v>
      </c>
      <c r="B267" s="48" t="s">
        <v>7128</v>
      </c>
      <c r="C267" s="49" t="s">
        <v>6654</v>
      </c>
      <c r="D267" s="49" t="s">
        <v>7854</v>
      </c>
      <c r="E267" s="48" t="s">
        <v>1666</v>
      </c>
      <c r="F267" s="50">
        <v>744</v>
      </c>
      <c r="G267" s="49">
        <v>2811</v>
      </c>
      <c r="H267" s="51" t="s">
        <v>6652</v>
      </c>
      <c r="I267" s="49" t="s">
        <v>4172</v>
      </c>
      <c r="J267" s="49" t="s">
        <v>4074</v>
      </c>
      <c r="K267" s="52">
        <v>4</v>
      </c>
      <c r="M267" s="40" t="s">
        <v>4172</v>
      </c>
      <c r="N267" s="40" t="s">
        <v>4067</v>
      </c>
      <c r="P267" s="42">
        <f t="shared" si="4"/>
        <v>0</v>
      </c>
    </row>
    <row r="268" spans="1:16" hidden="1" x14ac:dyDescent="0.4">
      <c r="A268" s="39" t="s">
        <v>6418</v>
      </c>
      <c r="B268" s="39" t="s">
        <v>7128</v>
      </c>
      <c r="C268" s="40" t="s">
        <v>1670</v>
      </c>
      <c r="D268" s="40" t="s">
        <v>7861</v>
      </c>
      <c r="E268" s="39" t="s">
        <v>6655</v>
      </c>
      <c r="F268" s="41">
        <v>746</v>
      </c>
      <c r="G268" s="40">
        <v>2812</v>
      </c>
      <c r="H268" s="44" t="s">
        <v>6656</v>
      </c>
      <c r="I268" s="40" t="s">
        <v>4172</v>
      </c>
      <c r="J268" s="40" t="s">
        <v>0</v>
      </c>
      <c r="K268" s="42">
        <v>40</v>
      </c>
      <c r="M268" s="40" t="s">
        <v>4172</v>
      </c>
      <c r="N268" s="40" t="s">
        <v>4067</v>
      </c>
      <c r="P268" s="42">
        <f t="shared" si="4"/>
        <v>0</v>
      </c>
    </row>
    <row r="269" spans="1:16" hidden="1" x14ac:dyDescent="0.4">
      <c r="A269" s="39" t="s">
        <v>6418</v>
      </c>
      <c r="B269" s="39" t="s">
        <v>7128</v>
      </c>
      <c r="C269" s="40" t="s">
        <v>1676</v>
      </c>
      <c r="D269" s="40" t="s">
        <v>7862</v>
      </c>
      <c r="E269" s="39" t="s">
        <v>6657</v>
      </c>
      <c r="F269" s="41">
        <v>752</v>
      </c>
      <c r="G269" s="40">
        <v>2827</v>
      </c>
      <c r="H269" s="44" t="s">
        <v>6658</v>
      </c>
      <c r="I269" s="40" t="s">
        <v>4172</v>
      </c>
      <c r="J269" s="40" t="s">
        <v>0</v>
      </c>
      <c r="K269" s="42">
        <v>10</v>
      </c>
      <c r="M269" s="40" t="s">
        <v>4171</v>
      </c>
      <c r="N269" s="40" t="s">
        <v>4067</v>
      </c>
      <c r="P269" s="42">
        <f t="shared" si="4"/>
        <v>10</v>
      </c>
    </row>
    <row r="270" spans="1:16" hidden="1" x14ac:dyDescent="0.4">
      <c r="A270" s="39" t="s">
        <v>6418</v>
      </c>
      <c r="B270" s="39" t="s">
        <v>7128</v>
      </c>
      <c r="C270" s="40" t="s">
        <v>1679</v>
      </c>
      <c r="D270" s="40" t="s">
        <v>7863</v>
      </c>
      <c r="E270" s="39" t="s">
        <v>6659</v>
      </c>
      <c r="F270" s="41">
        <v>754</v>
      </c>
      <c r="G270" s="40">
        <v>2815</v>
      </c>
      <c r="H270" s="44" t="s">
        <v>6660</v>
      </c>
      <c r="I270" s="40" t="s">
        <v>6212</v>
      </c>
      <c r="J270" s="40" t="s">
        <v>0</v>
      </c>
      <c r="K270" s="42">
        <v>25</v>
      </c>
      <c r="M270" s="40" t="s">
        <v>4171</v>
      </c>
      <c r="N270" s="40" t="s">
        <v>4067</v>
      </c>
      <c r="P270" s="42">
        <f t="shared" si="4"/>
        <v>25</v>
      </c>
    </row>
    <row r="271" spans="1:16" hidden="1" x14ac:dyDescent="0.4">
      <c r="A271" s="48" t="s">
        <v>6418</v>
      </c>
      <c r="B271" s="48" t="s">
        <v>7128</v>
      </c>
      <c r="C271" s="49" t="s">
        <v>6661</v>
      </c>
      <c r="D271" s="49" t="s">
        <v>7863</v>
      </c>
      <c r="E271" s="48" t="s">
        <v>6659</v>
      </c>
      <c r="F271" s="50">
        <v>754</v>
      </c>
      <c r="G271" s="49">
        <v>2815</v>
      </c>
      <c r="H271" s="51" t="s">
        <v>6660</v>
      </c>
      <c r="I271" s="49" t="s">
        <v>4172</v>
      </c>
      <c r="J271" s="49" t="s">
        <v>4074</v>
      </c>
      <c r="K271" s="52">
        <v>25</v>
      </c>
      <c r="M271" s="40" t="s">
        <v>4172</v>
      </c>
      <c r="N271" s="40" t="s">
        <v>4067</v>
      </c>
      <c r="P271" s="42">
        <f t="shared" si="4"/>
        <v>0</v>
      </c>
    </row>
    <row r="272" spans="1:16" hidden="1" x14ac:dyDescent="0.4">
      <c r="A272" s="39" t="s">
        <v>6418</v>
      </c>
      <c r="B272" s="39" t="s">
        <v>7128</v>
      </c>
      <c r="C272" s="40" t="s">
        <v>1681</v>
      </c>
      <c r="D272" s="40" t="s">
        <v>7855</v>
      </c>
      <c r="E272" s="39" t="s">
        <v>6662</v>
      </c>
      <c r="F272" s="41">
        <v>755</v>
      </c>
      <c r="G272" s="40">
        <v>2822</v>
      </c>
      <c r="H272" s="44" t="s">
        <v>6663</v>
      </c>
      <c r="I272" s="40" t="s">
        <v>4172</v>
      </c>
      <c r="J272" s="40" t="s">
        <v>0</v>
      </c>
      <c r="K272" s="42">
        <v>1</v>
      </c>
      <c r="M272" s="40" t="s">
        <v>4171</v>
      </c>
      <c r="N272" s="40" t="s">
        <v>4067</v>
      </c>
      <c r="P272" s="42">
        <f t="shared" si="4"/>
        <v>1</v>
      </c>
    </row>
    <row r="273" spans="1:16" hidden="1" x14ac:dyDescent="0.4">
      <c r="A273" s="39" t="s">
        <v>6418</v>
      </c>
      <c r="B273" s="39" t="s">
        <v>7128</v>
      </c>
      <c r="C273" s="40" t="s">
        <v>1692</v>
      </c>
      <c r="D273" s="40" t="s">
        <v>7864</v>
      </c>
      <c r="E273" s="39" t="s">
        <v>6664</v>
      </c>
      <c r="F273" s="41">
        <v>768</v>
      </c>
      <c r="G273" s="40">
        <v>2817</v>
      </c>
      <c r="H273" s="44" t="s">
        <v>6665</v>
      </c>
      <c r="I273" s="40" t="s">
        <v>4172</v>
      </c>
      <c r="J273" s="40" t="s">
        <v>0</v>
      </c>
      <c r="K273" s="42">
        <v>10</v>
      </c>
      <c r="M273" s="40" t="s">
        <v>4171</v>
      </c>
      <c r="N273" s="40" t="s">
        <v>4067</v>
      </c>
      <c r="P273" s="42">
        <f t="shared" si="4"/>
        <v>10</v>
      </c>
    </row>
    <row r="274" spans="1:16" hidden="1" x14ac:dyDescent="0.4">
      <c r="A274" s="39" t="s">
        <v>6418</v>
      </c>
      <c r="B274" s="39" t="s">
        <v>7128</v>
      </c>
      <c r="C274" s="40" t="s">
        <v>1694</v>
      </c>
      <c r="D274" s="40" t="s">
        <v>7873</v>
      </c>
      <c r="E274" s="39" t="s">
        <v>6666</v>
      </c>
      <c r="F274" s="41">
        <v>770</v>
      </c>
      <c r="G274" s="40">
        <v>2833</v>
      </c>
      <c r="H274" s="44" t="s">
        <v>6665</v>
      </c>
      <c r="I274" s="40" t="s">
        <v>6212</v>
      </c>
      <c r="J274" s="40" t="s">
        <v>0</v>
      </c>
      <c r="K274" s="42">
        <v>9</v>
      </c>
      <c r="M274" s="40" t="s">
        <v>4171</v>
      </c>
      <c r="N274" s="40" t="s">
        <v>4067</v>
      </c>
      <c r="P274" s="42">
        <f t="shared" si="4"/>
        <v>9</v>
      </c>
    </row>
    <row r="275" spans="1:16" hidden="1" x14ac:dyDescent="0.4">
      <c r="A275" s="39" t="s">
        <v>6418</v>
      </c>
      <c r="B275" s="39" t="s">
        <v>7128</v>
      </c>
      <c r="C275" s="40" t="s">
        <v>1698</v>
      </c>
      <c r="D275" s="40" t="s">
        <v>7874</v>
      </c>
      <c r="E275" s="39" t="s">
        <v>6667</v>
      </c>
      <c r="F275" s="41">
        <v>773</v>
      </c>
      <c r="G275" s="146">
        <v>2866</v>
      </c>
      <c r="H275" s="44" t="s">
        <v>6668</v>
      </c>
      <c r="I275" s="40" t="s">
        <v>4172</v>
      </c>
      <c r="J275" s="40" t="s">
        <v>0</v>
      </c>
      <c r="K275" s="42">
        <v>40</v>
      </c>
      <c r="M275" s="40" t="s">
        <v>4171</v>
      </c>
      <c r="N275" s="40" t="s">
        <v>4067</v>
      </c>
      <c r="P275" s="42">
        <f t="shared" si="4"/>
        <v>40</v>
      </c>
    </row>
    <row r="276" spans="1:16" hidden="1" x14ac:dyDescent="0.4">
      <c r="A276" s="39" t="s">
        <v>6418</v>
      </c>
      <c r="B276" s="39" t="s">
        <v>7128</v>
      </c>
      <c r="C276" s="40" t="s">
        <v>1703</v>
      </c>
      <c r="D276" s="40" t="s">
        <v>7875</v>
      </c>
      <c r="E276" s="39" t="s">
        <v>4020</v>
      </c>
      <c r="F276" s="41" t="s">
        <v>6669</v>
      </c>
      <c r="G276" s="40" t="s">
        <v>7458</v>
      </c>
      <c r="H276" s="44" t="s">
        <v>6670</v>
      </c>
      <c r="I276" s="40" t="s">
        <v>4172</v>
      </c>
      <c r="J276" s="40" t="s">
        <v>0</v>
      </c>
      <c r="K276" s="42">
        <v>15</v>
      </c>
      <c r="M276" s="40" t="s">
        <v>4171</v>
      </c>
      <c r="N276" s="40" t="s">
        <v>4067</v>
      </c>
      <c r="P276" s="42">
        <f t="shared" si="4"/>
        <v>15</v>
      </c>
    </row>
    <row r="277" spans="1:16" hidden="1" x14ac:dyDescent="0.4">
      <c r="A277" s="39" t="s">
        <v>6418</v>
      </c>
      <c r="B277" s="39" t="s">
        <v>7128</v>
      </c>
      <c r="C277" s="40" t="s">
        <v>6671</v>
      </c>
      <c r="D277" s="40" t="s">
        <v>7876</v>
      </c>
      <c r="E277" s="39" t="s">
        <v>6672</v>
      </c>
      <c r="F277" s="41">
        <v>794</v>
      </c>
      <c r="G277" s="40">
        <v>2834</v>
      </c>
      <c r="H277" s="44" t="s">
        <v>6242</v>
      </c>
      <c r="I277" s="40" t="s">
        <v>4172</v>
      </c>
      <c r="J277" s="40" t="s">
        <v>0</v>
      </c>
      <c r="K277" s="42">
        <v>20</v>
      </c>
      <c r="M277" s="40" t="s">
        <v>4171</v>
      </c>
      <c r="N277" s="40" t="s">
        <v>4067</v>
      </c>
      <c r="P277" s="42">
        <f t="shared" si="4"/>
        <v>20</v>
      </c>
    </row>
    <row r="278" spans="1:16" hidden="1" x14ac:dyDescent="0.4">
      <c r="A278" s="39" t="s">
        <v>6418</v>
      </c>
      <c r="B278" s="39" t="s">
        <v>7128</v>
      </c>
      <c r="C278" s="40" t="s">
        <v>6673</v>
      </c>
      <c r="D278" s="40" t="s">
        <v>0</v>
      </c>
      <c r="E278" s="39" t="s">
        <v>6672</v>
      </c>
      <c r="F278" s="41">
        <v>794</v>
      </c>
      <c r="G278" s="40">
        <v>2834</v>
      </c>
      <c r="H278" s="44" t="s">
        <v>6674</v>
      </c>
      <c r="I278" s="40" t="s">
        <v>6212</v>
      </c>
      <c r="J278" s="40" t="s">
        <v>0</v>
      </c>
      <c r="K278" s="42">
        <v>12</v>
      </c>
      <c r="M278" s="40" t="s">
        <v>4171</v>
      </c>
      <c r="N278" s="40" t="s">
        <v>4067</v>
      </c>
      <c r="P278" s="42">
        <f t="shared" si="4"/>
        <v>12</v>
      </c>
    </row>
    <row r="279" spans="1:16" hidden="1" x14ac:dyDescent="0.4">
      <c r="A279" s="39" t="s">
        <v>6418</v>
      </c>
      <c r="B279" s="39" t="s">
        <v>7128</v>
      </c>
      <c r="C279" s="40" t="s">
        <v>1729</v>
      </c>
      <c r="D279" s="40" t="s">
        <v>7877</v>
      </c>
      <c r="E279" s="39" t="s">
        <v>1728</v>
      </c>
      <c r="F279" s="41">
        <v>801</v>
      </c>
      <c r="G279" s="40">
        <v>2877</v>
      </c>
      <c r="H279" s="44" t="s">
        <v>6492</v>
      </c>
      <c r="I279" s="40" t="s">
        <v>4172</v>
      </c>
      <c r="J279" s="40" t="s">
        <v>0</v>
      </c>
      <c r="K279" s="42">
        <v>10</v>
      </c>
      <c r="M279" s="40" t="s">
        <v>4171</v>
      </c>
      <c r="N279" s="40" t="s">
        <v>4067</v>
      </c>
      <c r="P279" s="42">
        <f t="shared" si="4"/>
        <v>10</v>
      </c>
    </row>
    <row r="280" spans="1:16" hidden="1" x14ac:dyDescent="0.4">
      <c r="A280" s="39" t="s">
        <v>6418</v>
      </c>
      <c r="B280" s="39" t="s">
        <v>7128</v>
      </c>
      <c r="C280" s="40" t="s">
        <v>6675</v>
      </c>
      <c r="D280" s="40" t="s">
        <v>7878</v>
      </c>
      <c r="E280" s="39" t="s">
        <v>1732</v>
      </c>
      <c r="F280" s="41">
        <v>804</v>
      </c>
      <c r="G280" s="40">
        <v>2879</v>
      </c>
      <c r="H280" s="44" t="s">
        <v>6652</v>
      </c>
      <c r="I280" s="40" t="s">
        <v>6212</v>
      </c>
      <c r="J280" s="40" t="s">
        <v>0</v>
      </c>
      <c r="K280" s="42">
        <v>7</v>
      </c>
      <c r="M280" s="40" t="s">
        <v>4171</v>
      </c>
      <c r="N280" s="40" t="s">
        <v>4067</v>
      </c>
      <c r="P280" s="42">
        <f t="shared" si="4"/>
        <v>7</v>
      </c>
    </row>
    <row r="281" spans="1:16" hidden="1" x14ac:dyDescent="0.4">
      <c r="A281" s="48" t="s">
        <v>6418</v>
      </c>
      <c r="B281" s="48" t="s">
        <v>7128</v>
      </c>
      <c r="C281" s="49" t="s">
        <v>6676</v>
      </c>
      <c r="D281" s="49" t="s">
        <v>7878</v>
      </c>
      <c r="E281" s="48" t="s">
        <v>1732</v>
      </c>
      <c r="F281" s="50">
        <v>804</v>
      </c>
      <c r="G281" s="49">
        <v>2879</v>
      </c>
      <c r="H281" s="51" t="s">
        <v>6652</v>
      </c>
      <c r="I281" s="49" t="s">
        <v>4172</v>
      </c>
      <c r="J281" s="49" t="s">
        <v>4074</v>
      </c>
      <c r="K281" s="52">
        <v>5</v>
      </c>
      <c r="M281" s="40" t="s">
        <v>4172</v>
      </c>
      <c r="N281" s="40" t="s">
        <v>4067</v>
      </c>
      <c r="P281" s="42">
        <f t="shared" si="4"/>
        <v>0</v>
      </c>
    </row>
    <row r="282" spans="1:16" hidden="1" x14ac:dyDescent="0.4">
      <c r="A282" s="39" t="s">
        <v>6418</v>
      </c>
      <c r="B282" s="39" t="s">
        <v>7128</v>
      </c>
      <c r="C282" s="40" t="s">
        <v>6677</v>
      </c>
      <c r="D282" s="40" t="s">
        <v>0</v>
      </c>
      <c r="E282" s="39" t="s">
        <v>1732</v>
      </c>
      <c r="F282" s="41">
        <v>804</v>
      </c>
      <c r="G282" s="40">
        <v>2879</v>
      </c>
      <c r="H282" s="44" t="s">
        <v>6678</v>
      </c>
      <c r="I282" s="40" t="s">
        <v>4172</v>
      </c>
      <c r="J282" s="40" t="s">
        <v>0</v>
      </c>
      <c r="K282" s="42">
        <v>15</v>
      </c>
      <c r="M282" s="40" t="s">
        <v>4172</v>
      </c>
      <c r="N282" s="40" t="s">
        <v>4067</v>
      </c>
      <c r="P282" s="42">
        <f t="shared" si="4"/>
        <v>0</v>
      </c>
    </row>
    <row r="283" spans="1:16" hidden="1" x14ac:dyDescent="0.4">
      <c r="A283" s="39" t="s">
        <v>6418</v>
      </c>
      <c r="B283" s="39" t="s">
        <v>7128</v>
      </c>
      <c r="C283" s="40" t="s">
        <v>1734</v>
      </c>
      <c r="D283" s="40" t="s">
        <v>7879</v>
      </c>
      <c r="E283" s="39" t="s">
        <v>6679</v>
      </c>
      <c r="F283" s="41" t="s">
        <v>6680</v>
      </c>
      <c r="G283" s="40" t="s">
        <v>7459</v>
      </c>
      <c r="H283" s="44" t="s">
        <v>6557</v>
      </c>
      <c r="I283" s="40" t="s">
        <v>4172</v>
      </c>
      <c r="J283" s="40" t="s">
        <v>0</v>
      </c>
      <c r="K283" s="42">
        <v>1</v>
      </c>
      <c r="M283" s="40" t="s">
        <v>4171</v>
      </c>
      <c r="N283" s="40" t="s">
        <v>4067</v>
      </c>
      <c r="P283" s="42">
        <f t="shared" si="4"/>
        <v>1</v>
      </c>
    </row>
    <row r="284" spans="1:16" ht="25" hidden="1" x14ac:dyDescent="0.4">
      <c r="A284" s="39" t="s">
        <v>6418</v>
      </c>
      <c r="B284" s="39" t="s">
        <v>7128</v>
      </c>
      <c r="C284" s="40" t="s">
        <v>1751</v>
      </c>
      <c r="D284" s="40" t="s">
        <v>7954</v>
      </c>
      <c r="E284" s="39" t="s">
        <v>1892</v>
      </c>
      <c r="F284" s="41" t="s">
        <v>6681</v>
      </c>
      <c r="G284" s="41" t="s">
        <v>7463</v>
      </c>
      <c r="H284" s="44" t="s">
        <v>6682</v>
      </c>
      <c r="I284" s="40" t="s">
        <v>4172</v>
      </c>
      <c r="J284" s="40" t="s">
        <v>0</v>
      </c>
      <c r="K284" s="42">
        <v>50</v>
      </c>
      <c r="M284" s="40" t="s">
        <v>4171</v>
      </c>
      <c r="N284" s="40" t="s">
        <v>4067</v>
      </c>
      <c r="P284" s="42">
        <f t="shared" si="4"/>
        <v>50</v>
      </c>
    </row>
    <row r="285" spans="1:16" hidden="1" x14ac:dyDescent="0.4">
      <c r="A285" s="39" t="s">
        <v>6418</v>
      </c>
      <c r="B285" s="39" t="s">
        <v>7128</v>
      </c>
      <c r="C285" s="40" t="s">
        <v>1763</v>
      </c>
      <c r="D285" s="40" t="s">
        <v>7880</v>
      </c>
      <c r="E285" s="39" t="s">
        <v>6683</v>
      </c>
      <c r="F285" s="41">
        <v>829</v>
      </c>
      <c r="G285" s="40">
        <v>2882</v>
      </c>
      <c r="H285" s="44" t="s">
        <v>6684</v>
      </c>
      <c r="I285" s="40" t="s">
        <v>4172</v>
      </c>
      <c r="J285" s="40" t="s">
        <v>0</v>
      </c>
      <c r="K285" s="42">
        <v>35</v>
      </c>
      <c r="M285" s="40" t="s">
        <v>4171</v>
      </c>
      <c r="N285" s="40" t="s">
        <v>4067</v>
      </c>
      <c r="P285" s="42">
        <f t="shared" si="4"/>
        <v>35</v>
      </c>
    </row>
    <row r="286" spans="1:16" hidden="1" x14ac:dyDescent="0.4">
      <c r="A286" s="39" t="s">
        <v>6418</v>
      </c>
      <c r="B286" s="39" t="s">
        <v>7128</v>
      </c>
      <c r="C286" s="40" t="s">
        <v>1767</v>
      </c>
      <c r="D286" s="40" t="s">
        <v>7881</v>
      </c>
      <c r="E286" s="39" t="s">
        <v>1766</v>
      </c>
      <c r="F286" s="41">
        <v>831</v>
      </c>
      <c r="G286" s="40">
        <v>2919</v>
      </c>
      <c r="H286" s="44" t="s">
        <v>6475</v>
      </c>
      <c r="I286" s="40" t="s">
        <v>4172</v>
      </c>
      <c r="J286" s="40" t="s">
        <v>0</v>
      </c>
      <c r="K286" s="42">
        <v>40</v>
      </c>
      <c r="M286" s="40" t="s">
        <v>4171</v>
      </c>
      <c r="N286" s="40" t="s">
        <v>4067</v>
      </c>
      <c r="P286" s="42">
        <f t="shared" si="4"/>
        <v>40</v>
      </c>
    </row>
    <row r="287" spans="1:16" hidden="1" x14ac:dyDescent="0.4">
      <c r="A287" s="39" t="s">
        <v>6418</v>
      </c>
      <c r="B287" s="39" t="s">
        <v>7128</v>
      </c>
      <c r="C287" s="40" t="s">
        <v>1776</v>
      </c>
      <c r="D287" s="40" t="s">
        <v>7918</v>
      </c>
      <c r="E287" s="39" t="s">
        <v>6685</v>
      </c>
      <c r="F287" s="41">
        <v>838</v>
      </c>
      <c r="G287" s="40">
        <v>2905</v>
      </c>
      <c r="H287" s="44" t="s">
        <v>6465</v>
      </c>
      <c r="I287" s="40" t="s">
        <v>6212</v>
      </c>
      <c r="J287" s="40" t="s">
        <v>0</v>
      </c>
      <c r="K287" s="42">
        <v>50</v>
      </c>
      <c r="M287" s="40" t="s">
        <v>4171</v>
      </c>
      <c r="N287" s="40" t="s">
        <v>4067</v>
      </c>
      <c r="P287" s="42">
        <f t="shared" si="4"/>
        <v>50</v>
      </c>
    </row>
    <row r="288" spans="1:16" hidden="1" x14ac:dyDescent="0.4">
      <c r="A288" s="39" t="s">
        <v>6418</v>
      </c>
      <c r="B288" s="39" t="s">
        <v>7128</v>
      </c>
      <c r="C288" s="40" t="s">
        <v>1786</v>
      </c>
      <c r="D288" s="40" t="s">
        <v>7919</v>
      </c>
      <c r="E288" s="39" t="s">
        <v>6686</v>
      </c>
      <c r="F288" s="41">
        <v>846</v>
      </c>
      <c r="G288" s="40">
        <v>2916</v>
      </c>
      <c r="H288" s="44" t="s">
        <v>6687</v>
      </c>
      <c r="I288" s="40" t="s">
        <v>4172</v>
      </c>
      <c r="J288" s="40" t="s">
        <v>0</v>
      </c>
      <c r="K288" s="42">
        <v>30</v>
      </c>
      <c r="M288" s="40" t="s">
        <v>4171</v>
      </c>
      <c r="N288" s="40" t="s">
        <v>4067</v>
      </c>
      <c r="P288" s="42">
        <f t="shared" si="4"/>
        <v>30</v>
      </c>
    </row>
    <row r="289" spans="1:16" hidden="1" x14ac:dyDescent="0.4">
      <c r="A289" s="39" t="s">
        <v>6418</v>
      </c>
      <c r="B289" s="39" t="s">
        <v>7128</v>
      </c>
      <c r="C289" s="40" t="s">
        <v>1789</v>
      </c>
      <c r="D289" s="40" t="s">
        <v>7882</v>
      </c>
      <c r="E289" s="39" t="s">
        <v>6688</v>
      </c>
      <c r="F289" s="41">
        <v>848</v>
      </c>
      <c r="G289" s="40">
        <v>2934</v>
      </c>
      <c r="H289" s="44" t="s">
        <v>6689</v>
      </c>
      <c r="I289" s="40" t="s">
        <v>6212</v>
      </c>
      <c r="J289" s="40" t="s">
        <v>0</v>
      </c>
      <c r="K289" s="42">
        <v>50</v>
      </c>
      <c r="M289" s="40" t="s">
        <v>4171</v>
      </c>
      <c r="N289" s="40" t="s">
        <v>4067</v>
      </c>
      <c r="P289" s="42">
        <f t="shared" si="4"/>
        <v>50</v>
      </c>
    </row>
    <row r="290" spans="1:16" hidden="1" x14ac:dyDescent="0.4">
      <c r="A290" s="39" t="s">
        <v>6418</v>
      </c>
      <c r="B290" s="39" t="s">
        <v>7128</v>
      </c>
      <c r="C290" s="40" t="s">
        <v>1797</v>
      </c>
      <c r="D290" s="40" t="s">
        <v>7883</v>
      </c>
      <c r="E290" s="39" t="s">
        <v>1796</v>
      </c>
      <c r="F290" s="41">
        <v>855</v>
      </c>
      <c r="G290" s="40">
        <v>2936</v>
      </c>
      <c r="H290" s="44" t="s">
        <v>6475</v>
      </c>
      <c r="I290" s="40" t="s">
        <v>4172</v>
      </c>
      <c r="J290" s="40" t="s">
        <v>0</v>
      </c>
      <c r="K290" s="42">
        <v>40</v>
      </c>
      <c r="M290" s="40" t="s">
        <v>4171</v>
      </c>
      <c r="N290" s="40" t="s">
        <v>4067</v>
      </c>
      <c r="P290" s="42">
        <f t="shared" si="4"/>
        <v>40</v>
      </c>
    </row>
    <row r="291" spans="1:16" hidden="1" x14ac:dyDescent="0.4">
      <c r="A291" s="39" t="s">
        <v>6418</v>
      </c>
      <c r="B291" s="39" t="s">
        <v>7128</v>
      </c>
      <c r="C291" s="40" t="s">
        <v>1800</v>
      </c>
      <c r="D291" s="40" t="s">
        <v>7921</v>
      </c>
      <c r="E291" s="39" t="s">
        <v>1799</v>
      </c>
      <c r="F291" s="41">
        <v>857</v>
      </c>
      <c r="G291" s="40">
        <v>2939</v>
      </c>
      <c r="H291" s="44" t="s">
        <v>6690</v>
      </c>
      <c r="I291" s="40" t="s">
        <v>4172</v>
      </c>
      <c r="J291" s="40" t="s">
        <v>0</v>
      </c>
      <c r="K291" s="42">
        <v>45</v>
      </c>
      <c r="M291" s="40" t="s">
        <v>4171</v>
      </c>
      <c r="N291" s="40" t="s">
        <v>4067</v>
      </c>
      <c r="P291" s="42">
        <f t="shared" si="4"/>
        <v>45</v>
      </c>
    </row>
    <row r="292" spans="1:16" hidden="1" x14ac:dyDescent="0.4">
      <c r="A292" s="39" t="s">
        <v>6418</v>
      </c>
      <c r="B292" s="39" t="s">
        <v>7128</v>
      </c>
      <c r="C292" s="40" t="s">
        <v>1802</v>
      </c>
      <c r="D292" s="40" t="s">
        <v>7884</v>
      </c>
      <c r="E292" s="39" t="s">
        <v>1801</v>
      </c>
      <c r="F292" s="41">
        <v>860</v>
      </c>
      <c r="G292" s="40">
        <v>2944</v>
      </c>
      <c r="H292" s="44" t="s">
        <v>6689</v>
      </c>
      <c r="I292" s="40" t="s">
        <v>4172</v>
      </c>
      <c r="J292" s="40" t="s">
        <v>0</v>
      </c>
      <c r="K292" s="42">
        <v>6</v>
      </c>
      <c r="M292" s="40" t="s">
        <v>4171</v>
      </c>
      <c r="N292" s="40" t="s">
        <v>4067</v>
      </c>
      <c r="P292" s="42">
        <f t="shared" si="4"/>
        <v>6</v>
      </c>
    </row>
    <row r="293" spans="1:16" hidden="1" x14ac:dyDescent="0.4">
      <c r="A293" s="39" t="s">
        <v>6418</v>
      </c>
      <c r="B293" s="39" t="s">
        <v>7128</v>
      </c>
      <c r="C293" s="40" t="s">
        <v>1805</v>
      </c>
      <c r="D293" s="40" t="s">
        <v>7922</v>
      </c>
      <c r="E293" s="39" t="s">
        <v>6691</v>
      </c>
      <c r="F293" s="41">
        <v>862</v>
      </c>
      <c r="G293" s="40">
        <v>2947</v>
      </c>
      <c r="H293" s="44" t="s">
        <v>6692</v>
      </c>
      <c r="I293" s="40" t="s">
        <v>4172</v>
      </c>
      <c r="J293" s="40" t="s">
        <v>0</v>
      </c>
      <c r="K293" s="42">
        <v>20</v>
      </c>
      <c r="M293" s="40" t="s">
        <v>4171</v>
      </c>
      <c r="N293" s="40" t="s">
        <v>4067</v>
      </c>
      <c r="P293" s="42">
        <f t="shared" si="4"/>
        <v>20</v>
      </c>
    </row>
    <row r="294" spans="1:16" hidden="1" x14ac:dyDescent="0.4">
      <c r="A294" s="39" t="s">
        <v>6418</v>
      </c>
      <c r="B294" s="39" t="s">
        <v>7128</v>
      </c>
      <c r="C294" s="40" t="s">
        <v>1808</v>
      </c>
      <c r="D294" s="40" t="s">
        <v>0</v>
      </c>
      <c r="E294" s="39" t="s">
        <v>6693</v>
      </c>
      <c r="F294" s="41">
        <v>864</v>
      </c>
      <c r="G294" s="146">
        <v>2968</v>
      </c>
      <c r="H294" s="44" t="s">
        <v>6473</v>
      </c>
      <c r="I294" s="40" t="s">
        <v>4172</v>
      </c>
      <c r="J294" s="40" t="s">
        <v>0</v>
      </c>
      <c r="K294" s="42">
        <v>12</v>
      </c>
      <c r="M294" s="40" t="s">
        <v>4172</v>
      </c>
      <c r="N294" s="40" t="s">
        <v>4067</v>
      </c>
      <c r="P294" s="42">
        <f t="shared" si="4"/>
        <v>0</v>
      </c>
    </row>
    <row r="295" spans="1:16" hidden="1" x14ac:dyDescent="0.4">
      <c r="A295" s="39" t="s">
        <v>6418</v>
      </c>
      <c r="B295" s="39" t="s">
        <v>7128</v>
      </c>
      <c r="C295" s="40" t="s">
        <v>1810</v>
      </c>
      <c r="D295" s="40" t="s">
        <v>7925</v>
      </c>
      <c r="E295" s="39" t="s">
        <v>6694</v>
      </c>
      <c r="F295" s="41">
        <v>865</v>
      </c>
      <c r="G295" s="40">
        <v>2964</v>
      </c>
      <c r="H295" s="44" t="s">
        <v>6599</v>
      </c>
      <c r="I295" s="40" t="s">
        <v>4172</v>
      </c>
      <c r="J295" s="40" t="s">
        <v>0</v>
      </c>
      <c r="K295" s="42">
        <v>4</v>
      </c>
      <c r="M295" s="40" t="s">
        <v>4171</v>
      </c>
      <c r="N295" s="40" t="s">
        <v>4067</v>
      </c>
      <c r="P295" s="42">
        <f t="shared" si="4"/>
        <v>4</v>
      </c>
    </row>
    <row r="296" spans="1:16" hidden="1" x14ac:dyDescent="0.4">
      <c r="A296" s="39" t="s">
        <v>6418</v>
      </c>
      <c r="B296" s="39" t="s">
        <v>7128</v>
      </c>
      <c r="C296" s="40" t="s">
        <v>1811</v>
      </c>
      <c r="D296" s="40" t="s">
        <v>7885</v>
      </c>
      <c r="E296" s="39" t="s">
        <v>6695</v>
      </c>
      <c r="F296" s="41" t="s">
        <v>6696</v>
      </c>
      <c r="G296" s="40" t="s">
        <v>7461</v>
      </c>
      <c r="H296" s="44" t="s">
        <v>6697</v>
      </c>
      <c r="I296" s="40" t="s">
        <v>4172</v>
      </c>
      <c r="J296" s="40" t="s">
        <v>0</v>
      </c>
      <c r="K296" s="42">
        <v>2</v>
      </c>
      <c r="M296" s="40" t="s">
        <v>4171</v>
      </c>
      <c r="N296" s="40" t="s">
        <v>4067</v>
      </c>
      <c r="P296" s="42">
        <f t="shared" si="4"/>
        <v>2</v>
      </c>
    </row>
    <row r="297" spans="1:16" hidden="1" x14ac:dyDescent="0.4">
      <c r="A297" s="39" t="s">
        <v>6418</v>
      </c>
      <c r="B297" s="39" t="s">
        <v>7128</v>
      </c>
      <c r="C297" s="40" t="s">
        <v>1814</v>
      </c>
      <c r="D297" s="40" t="s">
        <v>7920</v>
      </c>
      <c r="E297" s="39" t="s">
        <v>6698</v>
      </c>
      <c r="F297" s="41">
        <v>868</v>
      </c>
      <c r="G297" s="40">
        <v>2938</v>
      </c>
      <c r="H297" s="44" t="s">
        <v>6699</v>
      </c>
      <c r="I297" s="40" t="s">
        <v>6212</v>
      </c>
      <c r="J297" s="40" t="s">
        <v>0</v>
      </c>
      <c r="K297" s="42">
        <v>16</v>
      </c>
      <c r="M297" s="40" t="s">
        <v>4172</v>
      </c>
      <c r="N297" s="40" t="s">
        <v>4067</v>
      </c>
      <c r="P297" s="42">
        <f t="shared" si="4"/>
        <v>0</v>
      </c>
    </row>
    <row r="298" spans="1:16" hidden="1" x14ac:dyDescent="0.4">
      <c r="A298" s="39" t="s">
        <v>6418</v>
      </c>
      <c r="B298" s="39" t="s">
        <v>7128</v>
      </c>
      <c r="C298" s="40" t="s">
        <v>1821</v>
      </c>
      <c r="D298" s="40" t="s">
        <v>7928</v>
      </c>
      <c r="E298" s="39" t="s">
        <v>6700</v>
      </c>
      <c r="F298" s="41">
        <v>874</v>
      </c>
      <c r="G298" s="40">
        <v>2975</v>
      </c>
      <c r="H298" s="44" t="s">
        <v>6460</v>
      </c>
      <c r="I298" s="40" t="s">
        <v>4172</v>
      </c>
      <c r="J298" s="40" t="s">
        <v>0</v>
      </c>
      <c r="K298" s="42">
        <v>25</v>
      </c>
      <c r="M298" s="40" t="s">
        <v>4171</v>
      </c>
      <c r="N298" s="40" t="s">
        <v>4067</v>
      </c>
      <c r="P298" s="42">
        <f t="shared" si="4"/>
        <v>25</v>
      </c>
    </row>
    <row r="299" spans="1:16" hidden="1" x14ac:dyDescent="0.4">
      <c r="A299" s="39" t="s">
        <v>6418</v>
      </c>
      <c r="B299" s="39" t="s">
        <v>7128</v>
      </c>
      <c r="C299" s="40" t="s">
        <v>6701</v>
      </c>
      <c r="D299" s="40" t="s">
        <v>7923</v>
      </c>
      <c r="E299" s="39" t="s">
        <v>6702</v>
      </c>
      <c r="F299" s="41" t="s">
        <v>6703</v>
      </c>
      <c r="G299" s="40" t="s">
        <v>7460</v>
      </c>
      <c r="H299" s="44" t="s">
        <v>6704</v>
      </c>
      <c r="I299" s="40" t="s">
        <v>4172</v>
      </c>
      <c r="J299" s="40" t="s">
        <v>0</v>
      </c>
      <c r="K299" s="42">
        <v>1.5</v>
      </c>
      <c r="M299" s="40" t="s">
        <v>4171</v>
      </c>
      <c r="N299" s="40" t="s">
        <v>4067</v>
      </c>
      <c r="P299" s="42">
        <f t="shared" si="4"/>
        <v>1.5</v>
      </c>
    </row>
    <row r="300" spans="1:16" hidden="1" x14ac:dyDescent="0.4">
      <c r="A300" s="39" t="s">
        <v>6418</v>
      </c>
      <c r="B300" s="39" t="s">
        <v>7128</v>
      </c>
      <c r="C300" s="40" t="s">
        <v>6705</v>
      </c>
      <c r="D300" s="40" t="s">
        <v>7924</v>
      </c>
      <c r="E300" s="39" t="s">
        <v>6702</v>
      </c>
      <c r="F300" s="41" t="s">
        <v>6703</v>
      </c>
      <c r="G300" s="40" t="s">
        <v>7460</v>
      </c>
      <c r="H300" s="44" t="s">
        <v>6682</v>
      </c>
      <c r="I300" s="40" t="s">
        <v>4172</v>
      </c>
      <c r="J300" s="40" t="s">
        <v>0</v>
      </c>
      <c r="K300" s="42">
        <v>50</v>
      </c>
      <c r="M300" s="40" t="s">
        <v>4171</v>
      </c>
      <c r="N300" s="40" t="s">
        <v>4067</v>
      </c>
      <c r="P300" s="42">
        <f t="shared" si="4"/>
        <v>50</v>
      </c>
    </row>
    <row r="301" spans="1:16" hidden="1" x14ac:dyDescent="0.4">
      <c r="A301" s="39" t="s">
        <v>6418</v>
      </c>
      <c r="B301" s="39" t="s">
        <v>7128</v>
      </c>
      <c r="C301" s="40" t="s">
        <v>1841</v>
      </c>
      <c r="D301" s="40" t="s">
        <v>7927</v>
      </c>
      <c r="E301" s="39" t="s">
        <v>6706</v>
      </c>
      <c r="F301" s="41">
        <v>896</v>
      </c>
      <c r="G301" s="40">
        <v>2974</v>
      </c>
      <c r="H301" s="44" t="s">
        <v>6707</v>
      </c>
      <c r="I301" s="40" t="s">
        <v>4172</v>
      </c>
      <c r="J301" s="40" t="s">
        <v>0</v>
      </c>
      <c r="K301" s="42">
        <v>5</v>
      </c>
      <c r="M301" s="40" t="s">
        <v>4171</v>
      </c>
      <c r="N301" s="40" t="s">
        <v>4067</v>
      </c>
      <c r="P301" s="42">
        <f t="shared" si="4"/>
        <v>5</v>
      </c>
    </row>
    <row r="302" spans="1:16" hidden="1" x14ac:dyDescent="0.4">
      <c r="A302" s="39" t="s">
        <v>6418</v>
      </c>
      <c r="B302" s="39" t="s">
        <v>7128</v>
      </c>
      <c r="C302" s="40" t="s">
        <v>1843</v>
      </c>
      <c r="D302" s="40" t="s">
        <v>7929</v>
      </c>
      <c r="E302" s="39" t="s">
        <v>1664</v>
      </c>
      <c r="F302" s="41">
        <v>901</v>
      </c>
      <c r="G302" s="40">
        <v>2983</v>
      </c>
      <c r="H302" s="44" t="s">
        <v>6708</v>
      </c>
      <c r="I302" s="40" t="s">
        <v>4172</v>
      </c>
      <c r="J302" s="40" t="s">
        <v>0</v>
      </c>
      <c r="K302" s="42">
        <v>45</v>
      </c>
      <c r="M302" s="40" t="s">
        <v>4172</v>
      </c>
      <c r="N302" s="40" t="s">
        <v>4067</v>
      </c>
      <c r="P302" s="42">
        <f t="shared" si="4"/>
        <v>0</v>
      </c>
    </row>
    <row r="303" spans="1:16" hidden="1" x14ac:dyDescent="0.4">
      <c r="A303" s="39" t="s">
        <v>6418</v>
      </c>
      <c r="B303" s="39" t="s">
        <v>7128</v>
      </c>
      <c r="C303" s="40" t="s">
        <v>1851</v>
      </c>
      <c r="D303" s="40" t="s">
        <v>7948</v>
      </c>
      <c r="E303" s="39" t="s">
        <v>6709</v>
      </c>
      <c r="F303" s="41">
        <v>908</v>
      </c>
      <c r="G303" s="40" t="s">
        <v>4358</v>
      </c>
      <c r="H303" s="44" t="s">
        <v>6492</v>
      </c>
      <c r="I303" s="40" t="s">
        <v>4172</v>
      </c>
      <c r="J303" s="40" t="s">
        <v>0</v>
      </c>
      <c r="K303" s="42">
        <v>25</v>
      </c>
      <c r="M303" s="40" t="s">
        <v>4171</v>
      </c>
      <c r="N303" s="40" t="s">
        <v>4067</v>
      </c>
      <c r="P303" s="42">
        <f t="shared" si="4"/>
        <v>25</v>
      </c>
    </row>
    <row r="304" spans="1:16" hidden="1" x14ac:dyDescent="0.4">
      <c r="A304" s="39" t="s">
        <v>6418</v>
      </c>
      <c r="B304" s="39" t="s">
        <v>7128</v>
      </c>
      <c r="C304" s="40" t="s">
        <v>1856</v>
      </c>
      <c r="D304" s="40" t="s">
        <v>7936</v>
      </c>
      <c r="E304" s="39" t="s">
        <v>6710</v>
      </c>
      <c r="F304" s="41">
        <v>912</v>
      </c>
      <c r="G304" s="40">
        <v>2995</v>
      </c>
      <c r="H304" s="44" t="s">
        <v>6711</v>
      </c>
      <c r="I304" s="40" t="s">
        <v>6212</v>
      </c>
      <c r="J304" s="40" t="s">
        <v>0</v>
      </c>
      <c r="K304" s="42">
        <v>5</v>
      </c>
      <c r="M304" s="40" t="s">
        <v>4171</v>
      </c>
      <c r="N304" s="40" t="s">
        <v>4067</v>
      </c>
      <c r="P304" s="42">
        <f t="shared" si="4"/>
        <v>5</v>
      </c>
    </row>
    <row r="305" spans="1:16" hidden="1" x14ac:dyDescent="0.4">
      <c r="A305" s="48" t="s">
        <v>6418</v>
      </c>
      <c r="B305" s="48" t="s">
        <v>7128</v>
      </c>
      <c r="C305" s="49" t="s">
        <v>6712</v>
      </c>
      <c r="D305" s="49" t="s">
        <v>0</v>
      </c>
      <c r="E305" s="48" t="s">
        <v>6710</v>
      </c>
      <c r="F305" s="50">
        <v>912</v>
      </c>
      <c r="G305" s="49">
        <v>2995</v>
      </c>
      <c r="H305" s="51" t="s">
        <v>6711</v>
      </c>
      <c r="I305" s="49" t="s">
        <v>4172</v>
      </c>
      <c r="J305" s="49" t="s">
        <v>4074</v>
      </c>
      <c r="K305" s="52">
        <v>5</v>
      </c>
      <c r="M305" s="40" t="s">
        <v>4171</v>
      </c>
      <c r="N305" s="40" t="s">
        <v>4067</v>
      </c>
      <c r="P305" s="42">
        <f t="shared" si="4"/>
        <v>5</v>
      </c>
    </row>
    <row r="306" spans="1:16" hidden="1" x14ac:dyDescent="0.4">
      <c r="A306" s="39" t="s">
        <v>6418</v>
      </c>
      <c r="B306" s="39" t="s">
        <v>7128</v>
      </c>
      <c r="C306" s="40" t="s">
        <v>1860</v>
      </c>
      <c r="D306" s="40" t="s">
        <v>7886</v>
      </c>
      <c r="E306" s="39" t="s">
        <v>6713</v>
      </c>
      <c r="F306" s="41">
        <v>915</v>
      </c>
      <c r="G306" s="40">
        <v>2996</v>
      </c>
      <c r="H306" s="44" t="s">
        <v>6204</v>
      </c>
      <c r="I306" s="40" t="s">
        <v>4172</v>
      </c>
      <c r="J306" s="40" t="s">
        <v>0</v>
      </c>
      <c r="K306" s="42">
        <v>1</v>
      </c>
      <c r="M306" s="40" t="s">
        <v>4171</v>
      </c>
      <c r="N306" s="40" t="s">
        <v>4067</v>
      </c>
      <c r="P306" s="42">
        <f t="shared" si="4"/>
        <v>1</v>
      </c>
    </row>
    <row r="307" spans="1:16" hidden="1" x14ac:dyDescent="0.4">
      <c r="A307" s="39" t="s">
        <v>6418</v>
      </c>
      <c r="B307" s="39" t="s">
        <v>7128</v>
      </c>
      <c r="C307" s="40" t="s">
        <v>6714</v>
      </c>
      <c r="D307" s="40" t="s">
        <v>7943</v>
      </c>
      <c r="E307" s="39" t="s">
        <v>1478</v>
      </c>
      <c r="F307" s="41" t="s">
        <v>6715</v>
      </c>
      <c r="G307" s="40" t="s">
        <v>7462</v>
      </c>
      <c r="H307" s="44" t="s">
        <v>6716</v>
      </c>
      <c r="I307" s="40" t="s">
        <v>4172</v>
      </c>
      <c r="J307" s="40" t="s">
        <v>0</v>
      </c>
      <c r="K307" s="42">
        <v>2</v>
      </c>
      <c r="M307" s="40" t="s">
        <v>4171</v>
      </c>
      <c r="N307" s="40" t="s">
        <v>4067</v>
      </c>
      <c r="P307" s="42">
        <f t="shared" si="4"/>
        <v>2</v>
      </c>
    </row>
    <row r="308" spans="1:16" hidden="1" x14ac:dyDescent="0.4">
      <c r="A308" s="39" t="s">
        <v>6418</v>
      </c>
      <c r="B308" s="39" t="s">
        <v>7128</v>
      </c>
      <c r="C308" s="40" t="s">
        <v>6717</v>
      </c>
      <c r="D308" s="40" t="s">
        <v>7944</v>
      </c>
      <c r="E308" s="39" t="s">
        <v>1478</v>
      </c>
      <c r="F308" s="41" t="s">
        <v>6715</v>
      </c>
      <c r="G308" s="40" t="s">
        <v>7462</v>
      </c>
      <c r="H308" s="44" t="s">
        <v>6718</v>
      </c>
      <c r="I308" s="40" t="s">
        <v>4172</v>
      </c>
      <c r="J308" s="40" t="s">
        <v>0</v>
      </c>
      <c r="K308" s="42">
        <v>45</v>
      </c>
      <c r="M308" s="40" t="s">
        <v>4171</v>
      </c>
      <c r="N308" s="40" t="s">
        <v>4067</v>
      </c>
      <c r="P308" s="42">
        <f t="shared" si="4"/>
        <v>45</v>
      </c>
    </row>
    <row r="309" spans="1:16" hidden="1" x14ac:dyDescent="0.4">
      <c r="A309" s="39" t="s">
        <v>6418</v>
      </c>
      <c r="B309" s="39" t="s">
        <v>7128</v>
      </c>
      <c r="C309" s="40" t="s">
        <v>1871</v>
      </c>
      <c r="D309" s="40" t="s">
        <v>7935</v>
      </c>
      <c r="E309" s="39" t="s">
        <v>6719</v>
      </c>
      <c r="F309" s="41">
        <v>924</v>
      </c>
      <c r="G309" s="40">
        <v>2992</v>
      </c>
      <c r="H309" s="44" t="s">
        <v>6198</v>
      </c>
      <c r="I309" s="40" t="s">
        <v>6212</v>
      </c>
      <c r="J309" s="40" t="s">
        <v>0</v>
      </c>
      <c r="K309" s="42">
        <v>30</v>
      </c>
      <c r="M309" s="40" t="s">
        <v>4171</v>
      </c>
      <c r="N309" s="40" t="s">
        <v>4067</v>
      </c>
      <c r="P309" s="42">
        <f t="shared" si="4"/>
        <v>30</v>
      </c>
    </row>
    <row r="310" spans="1:16" hidden="1" x14ac:dyDescent="0.4">
      <c r="A310" s="39" t="s">
        <v>6418</v>
      </c>
      <c r="B310" s="39" t="s">
        <v>7128</v>
      </c>
      <c r="C310" s="40" t="s">
        <v>1873</v>
      </c>
      <c r="D310" s="40" t="s">
        <v>7937</v>
      </c>
      <c r="E310" s="39" t="s">
        <v>6720</v>
      </c>
      <c r="F310" s="41">
        <v>925</v>
      </c>
      <c r="G310" s="40">
        <v>2997</v>
      </c>
      <c r="H310" s="44" t="s">
        <v>6721</v>
      </c>
      <c r="I310" s="40" t="s">
        <v>4172</v>
      </c>
      <c r="J310" s="40" t="s">
        <v>0</v>
      </c>
      <c r="K310" s="42">
        <v>35</v>
      </c>
      <c r="M310" s="40" t="s">
        <v>4171</v>
      </c>
      <c r="N310" s="40" t="s">
        <v>4067</v>
      </c>
      <c r="P310" s="42">
        <f t="shared" si="4"/>
        <v>35</v>
      </c>
    </row>
    <row r="311" spans="1:16" ht="25" hidden="1" x14ac:dyDescent="0.4">
      <c r="A311" s="39" t="s">
        <v>6418</v>
      </c>
      <c r="B311" s="39" t="s">
        <v>7128</v>
      </c>
      <c r="C311" s="40" t="s">
        <v>6722</v>
      </c>
      <c r="D311" s="40" t="s">
        <v>7951</v>
      </c>
      <c r="E311" s="39" t="s">
        <v>6723</v>
      </c>
      <c r="F311" s="41" t="s">
        <v>6724</v>
      </c>
      <c r="G311" s="41" t="s">
        <v>7952</v>
      </c>
      <c r="H311" s="44" t="s">
        <v>6725</v>
      </c>
      <c r="I311" s="40" t="s">
        <v>4172</v>
      </c>
      <c r="J311" s="40" t="s">
        <v>0</v>
      </c>
      <c r="K311" s="42">
        <v>45</v>
      </c>
      <c r="M311" s="40" t="s">
        <v>4171</v>
      </c>
      <c r="N311" s="40" t="s">
        <v>4067</v>
      </c>
      <c r="P311" s="42">
        <f t="shared" si="4"/>
        <v>45</v>
      </c>
    </row>
    <row r="312" spans="1:16" hidden="1" x14ac:dyDescent="0.4">
      <c r="A312" s="39" t="s">
        <v>6418</v>
      </c>
      <c r="B312" s="39" t="s">
        <v>7128</v>
      </c>
      <c r="C312" s="40" t="s">
        <v>2008</v>
      </c>
      <c r="D312" s="40" t="s">
        <v>7950</v>
      </c>
      <c r="E312" s="39" t="s">
        <v>6726</v>
      </c>
      <c r="F312" s="41">
        <v>926</v>
      </c>
      <c r="G312" s="40" t="s">
        <v>4366</v>
      </c>
      <c r="H312" s="44" t="s">
        <v>6165</v>
      </c>
      <c r="I312" s="40" t="s">
        <v>4172</v>
      </c>
      <c r="J312" s="40" t="s">
        <v>0</v>
      </c>
      <c r="K312" s="42">
        <v>35</v>
      </c>
      <c r="M312" s="40" t="s">
        <v>4171</v>
      </c>
      <c r="N312" s="40" t="s">
        <v>4067</v>
      </c>
      <c r="P312" s="42">
        <f t="shared" si="4"/>
        <v>35</v>
      </c>
    </row>
    <row r="313" spans="1:16" hidden="1" x14ac:dyDescent="0.4">
      <c r="A313" s="39" t="s">
        <v>6418</v>
      </c>
      <c r="B313" s="39" t="s">
        <v>7128</v>
      </c>
      <c r="C313" s="40" t="s">
        <v>1877</v>
      </c>
      <c r="D313" s="40" t="s">
        <v>7887</v>
      </c>
      <c r="E313" s="39" t="s">
        <v>6727</v>
      </c>
      <c r="F313" s="41">
        <v>928</v>
      </c>
      <c r="G313" s="40">
        <v>2991</v>
      </c>
      <c r="H313" s="44" t="s">
        <v>6728</v>
      </c>
      <c r="I313" s="40" t="s">
        <v>4172</v>
      </c>
      <c r="J313" s="40" t="s">
        <v>0</v>
      </c>
      <c r="K313" s="42">
        <v>15</v>
      </c>
      <c r="M313" s="40" t="s">
        <v>4171</v>
      </c>
      <c r="N313" s="40" t="s">
        <v>4067</v>
      </c>
      <c r="P313" s="42">
        <f t="shared" si="4"/>
        <v>15</v>
      </c>
    </row>
    <row r="314" spans="1:16" hidden="1" x14ac:dyDescent="0.4">
      <c r="A314" s="39" t="s">
        <v>6418</v>
      </c>
      <c r="B314" s="39" t="s">
        <v>7128</v>
      </c>
      <c r="C314" s="40" t="s">
        <v>1884</v>
      </c>
      <c r="D314" s="40" t="s">
        <v>7926</v>
      </c>
      <c r="E314" s="39" t="s">
        <v>6729</v>
      </c>
      <c r="F314" s="41">
        <v>934</v>
      </c>
      <c r="G314" s="40">
        <v>2971</v>
      </c>
      <c r="H314" s="44" t="s">
        <v>6730</v>
      </c>
      <c r="I314" s="40" t="s">
        <v>6212</v>
      </c>
      <c r="J314" s="40" t="s">
        <v>0</v>
      </c>
      <c r="K314" s="42">
        <v>13</v>
      </c>
      <c r="M314" s="40" t="s">
        <v>4171</v>
      </c>
      <c r="N314" s="40" t="s">
        <v>4067</v>
      </c>
      <c r="P314" s="42">
        <f t="shared" si="4"/>
        <v>13</v>
      </c>
    </row>
    <row r="315" spans="1:16" hidden="1" x14ac:dyDescent="0.4">
      <c r="A315" s="39" t="s">
        <v>6418</v>
      </c>
      <c r="B315" s="39" t="s">
        <v>7128</v>
      </c>
      <c r="C315" s="40" t="s">
        <v>1886</v>
      </c>
      <c r="D315" s="40" t="s">
        <v>7888</v>
      </c>
      <c r="E315" s="39" t="s">
        <v>6731</v>
      </c>
      <c r="F315" s="41">
        <v>935</v>
      </c>
      <c r="G315" s="40" t="s">
        <v>4371</v>
      </c>
      <c r="H315" s="44" t="s">
        <v>6492</v>
      </c>
      <c r="I315" s="40" t="s">
        <v>4172</v>
      </c>
      <c r="J315" s="40" t="s">
        <v>0</v>
      </c>
      <c r="K315" s="42">
        <v>120</v>
      </c>
      <c r="M315" s="40" t="s">
        <v>4172</v>
      </c>
      <c r="N315" s="40" t="s">
        <v>4067</v>
      </c>
      <c r="P315" s="42">
        <f t="shared" si="4"/>
        <v>0</v>
      </c>
    </row>
    <row r="316" spans="1:16" hidden="1" x14ac:dyDescent="0.4">
      <c r="A316" s="39" t="s">
        <v>6418</v>
      </c>
      <c r="B316" s="39" t="s">
        <v>7128</v>
      </c>
      <c r="C316" s="40" t="s">
        <v>1891</v>
      </c>
      <c r="D316" s="40" t="s">
        <v>7949</v>
      </c>
      <c r="E316" s="39" t="s">
        <v>6732</v>
      </c>
      <c r="F316" s="41" t="s">
        <v>6733</v>
      </c>
      <c r="G316" s="40" t="s">
        <v>7464</v>
      </c>
      <c r="H316" s="44" t="s">
        <v>6734</v>
      </c>
      <c r="I316" s="40" t="s">
        <v>4172</v>
      </c>
      <c r="J316" s="40" t="s">
        <v>0</v>
      </c>
      <c r="K316" s="42">
        <v>1</v>
      </c>
      <c r="M316" s="40" t="s">
        <v>4171</v>
      </c>
      <c r="N316" s="40" t="s">
        <v>4067</v>
      </c>
      <c r="P316" s="42">
        <f t="shared" si="4"/>
        <v>1</v>
      </c>
    </row>
    <row r="317" spans="1:16" hidden="1" x14ac:dyDescent="0.4">
      <c r="A317" s="39" t="s">
        <v>6418</v>
      </c>
      <c r="B317" s="39" t="s">
        <v>7128</v>
      </c>
      <c r="C317" s="40" t="s">
        <v>1893</v>
      </c>
      <c r="D317" s="40" t="s">
        <v>0</v>
      </c>
      <c r="E317" s="39" t="s">
        <v>6735</v>
      </c>
      <c r="F317" s="41">
        <v>941</v>
      </c>
      <c r="G317" s="40" t="s">
        <v>4377</v>
      </c>
      <c r="H317" s="44" t="s">
        <v>6736</v>
      </c>
      <c r="I317" s="40" t="s">
        <v>4172</v>
      </c>
      <c r="J317" s="40" t="s">
        <v>0</v>
      </c>
      <c r="K317" s="42">
        <v>6</v>
      </c>
      <c r="M317" s="40" t="s">
        <v>4171</v>
      </c>
      <c r="N317" s="40" t="s">
        <v>4067</v>
      </c>
      <c r="P317" s="42">
        <f t="shared" si="4"/>
        <v>6</v>
      </c>
    </row>
    <row r="318" spans="1:16" hidden="1" x14ac:dyDescent="0.4">
      <c r="A318" s="39" t="s">
        <v>6418</v>
      </c>
      <c r="B318" s="39" t="s">
        <v>7128</v>
      </c>
      <c r="C318" s="40" t="s">
        <v>1897</v>
      </c>
      <c r="D318" s="40" t="s">
        <v>7933</v>
      </c>
      <c r="E318" s="39" t="s">
        <v>6737</v>
      </c>
      <c r="F318" s="41" t="s">
        <v>6738</v>
      </c>
      <c r="G318" s="40">
        <v>2990</v>
      </c>
      <c r="H318" s="44" t="s">
        <v>6739</v>
      </c>
      <c r="I318" s="40" t="s">
        <v>4172</v>
      </c>
      <c r="J318" s="40" t="s">
        <v>0</v>
      </c>
      <c r="K318" s="42">
        <v>35</v>
      </c>
      <c r="M318" s="40" t="s">
        <v>4171</v>
      </c>
      <c r="N318" s="40" t="s">
        <v>4067</v>
      </c>
      <c r="P318" s="42">
        <f t="shared" si="4"/>
        <v>35</v>
      </c>
    </row>
    <row r="319" spans="1:16" hidden="1" x14ac:dyDescent="0.4">
      <c r="A319" s="39" t="s">
        <v>6418</v>
      </c>
      <c r="B319" s="39" t="s">
        <v>7128</v>
      </c>
      <c r="C319" s="40" t="s">
        <v>1904</v>
      </c>
      <c r="D319" s="40" t="s">
        <v>7889</v>
      </c>
      <c r="E319" s="39" t="s">
        <v>6740</v>
      </c>
      <c r="F319" s="41">
        <v>949</v>
      </c>
      <c r="G319" s="40" t="s">
        <v>4381</v>
      </c>
      <c r="H319" s="44" t="s">
        <v>6198</v>
      </c>
      <c r="I319" s="40" t="s">
        <v>4172</v>
      </c>
      <c r="J319" s="40" t="s">
        <v>0</v>
      </c>
      <c r="K319" s="42">
        <v>25</v>
      </c>
      <c r="M319" s="40" t="s">
        <v>4171</v>
      </c>
      <c r="N319" s="40" t="s">
        <v>4067</v>
      </c>
      <c r="P319" s="42">
        <f t="shared" si="4"/>
        <v>25</v>
      </c>
    </row>
    <row r="320" spans="1:16" hidden="1" x14ac:dyDescent="0.4">
      <c r="A320" s="39" t="s">
        <v>6418</v>
      </c>
      <c r="B320" s="39" t="s">
        <v>7128</v>
      </c>
      <c r="C320" s="40" t="s">
        <v>1906</v>
      </c>
      <c r="D320" s="40" t="s">
        <v>7938</v>
      </c>
      <c r="E320" s="39" t="s">
        <v>6741</v>
      </c>
      <c r="F320" s="41">
        <v>950</v>
      </c>
      <c r="G320" s="40" t="s">
        <v>4382</v>
      </c>
      <c r="H320" s="44" t="s">
        <v>6742</v>
      </c>
      <c r="I320" s="40" t="s">
        <v>4172</v>
      </c>
      <c r="J320" s="40" t="s">
        <v>0</v>
      </c>
      <c r="K320" s="42">
        <v>1</v>
      </c>
      <c r="M320" s="40" t="s">
        <v>4171</v>
      </c>
      <c r="N320" s="40" t="s">
        <v>4067</v>
      </c>
      <c r="P320" s="42">
        <f t="shared" si="4"/>
        <v>1</v>
      </c>
    </row>
    <row r="321" spans="1:16" hidden="1" x14ac:dyDescent="0.4">
      <c r="A321" s="39" t="s">
        <v>6418</v>
      </c>
      <c r="B321" s="39" t="s">
        <v>7128</v>
      </c>
      <c r="C321" s="40" t="s">
        <v>1913</v>
      </c>
      <c r="D321" s="40" t="s">
        <v>7890</v>
      </c>
      <c r="E321" s="39" t="s">
        <v>1912</v>
      </c>
      <c r="F321" s="41">
        <v>957</v>
      </c>
      <c r="G321" s="40" t="s">
        <v>4389</v>
      </c>
      <c r="H321" s="44" t="s">
        <v>6475</v>
      </c>
      <c r="I321" s="40" t="s">
        <v>6212</v>
      </c>
      <c r="J321" s="40" t="s">
        <v>0</v>
      </c>
      <c r="K321" s="42">
        <v>35</v>
      </c>
      <c r="M321" s="40" t="s">
        <v>4171</v>
      </c>
      <c r="N321" s="40" t="s">
        <v>4067</v>
      </c>
      <c r="P321" s="42">
        <f t="shared" si="4"/>
        <v>35</v>
      </c>
    </row>
    <row r="322" spans="1:16" hidden="1" x14ac:dyDescent="0.4">
      <c r="A322" s="39" t="s">
        <v>6418</v>
      </c>
      <c r="B322" s="39" t="s">
        <v>7128</v>
      </c>
      <c r="C322" s="40" t="s">
        <v>1919</v>
      </c>
      <c r="D322" s="40" t="s">
        <v>7939</v>
      </c>
      <c r="E322" s="39" t="s">
        <v>6743</v>
      </c>
      <c r="F322" s="41">
        <v>961</v>
      </c>
      <c r="G322" s="40" t="s">
        <v>4393</v>
      </c>
      <c r="H322" s="44" t="s">
        <v>6699</v>
      </c>
      <c r="I322" s="40" t="s">
        <v>4172</v>
      </c>
      <c r="J322" s="40" t="s">
        <v>0</v>
      </c>
      <c r="K322" s="42">
        <v>1</v>
      </c>
      <c r="M322" s="40" t="s">
        <v>4171</v>
      </c>
      <c r="N322" s="40" t="s">
        <v>4067</v>
      </c>
      <c r="P322" s="42">
        <f t="shared" si="4"/>
        <v>1</v>
      </c>
    </row>
    <row r="323" spans="1:16" hidden="1" x14ac:dyDescent="0.4">
      <c r="A323" s="39" t="s">
        <v>6418</v>
      </c>
      <c r="B323" s="39" t="s">
        <v>7128</v>
      </c>
      <c r="C323" s="40" t="s">
        <v>1921</v>
      </c>
      <c r="D323" s="40" t="s">
        <v>7940</v>
      </c>
      <c r="E323" s="39" t="s">
        <v>1920</v>
      </c>
      <c r="F323" s="41">
        <v>962</v>
      </c>
      <c r="G323" s="40" t="s">
        <v>4394</v>
      </c>
      <c r="H323" s="44" t="s">
        <v>6624</v>
      </c>
      <c r="I323" s="40" t="s">
        <v>6212</v>
      </c>
      <c r="J323" s="40" t="s">
        <v>0</v>
      </c>
      <c r="K323" s="42">
        <v>8</v>
      </c>
      <c r="M323" s="40" t="s">
        <v>4171</v>
      </c>
      <c r="N323" s="40" t="s">
        <v>4067</v>
      </c>
      <c r="P323" s="42">
        <f t="shared" ref="P323:P386" si="5">IF(M323="Sì",K323,0)</f>
        <v>8</v>
      </c>
    </row>
    <row r="324" spans="1:16" hidden="1" x14ac:dyDescent="0.4">
      <c r="A324" s="48" t="s">
        <v>6418</v>
      </c>
      <c r="B324" s="48" t="s">
        <v>7128</v>
      </c>
      <c r="C324" s="49" t="s">
        <v>6744</v>
      </c>
      <c r="D324" s="49" t="s">
        <v>7940</v>
      </c>
      <c r="E324" s="48" t="s">
        <v>1920</v>
      </c>
      <c r="F324" s="50">
        <v>962</v>
      </c>
      <c r="G324" s="49" t="s">
        <v>4394</v>
      </c>
      <c r="H324" s="51" t="s">
        <v>6624</v>
      </c>
      <c r="I324" s="49" t="s">
        <v>4172</v>
      </c>
      <c r="J324" s="49" t="s">
        <v>4074</v>
      </c>
      <c r="K324" s="52">
        <v>6</v>
      </c>
      <c r="M324" s="40" t="s">
        <v>4171</v>
      </c>
      <c r="N324" s="40" t="s">
        <v>4067</v>
      </c>
      <c r="P324" s="42">
        <f t="shared" si="5"/>
        <v>6</v>
      </c>
    </row>
    <row r="325" spans="1:16" hidden="1" x14ac:dyDescent="0.4">
      <c r="A325" s="39" t="s">
        <v>6418</v>
      </c>
      <c r="B325" s="39" t="s">
        <v>7128</v>
      </c>
      <c r="C325" s="40" t="s">
        <v>1924</v>
      </c>
      <c r="D325" s="40" t="s">
        <v>7934</v>
      </c>
      <c r="E325" s="39" t="s">
        <v>6745</v>
      </c>
      <c r="F325" s="41">
        <v>964</v>
      </c>
      <c r="G325" s="40" t="s">
        <v>4396</v>
      </c>
      <c r="H325" s="44" t="s">
        <v>6746</v>
      </c>
      <c r="I325" s="40" t="s">
        <v>4172</v>
      </c>
      <c r="J325" s="40" t="s">
        <v>0</v>
      </c>
      <c r="K325" s="42" t="s">
        <v>8</v>
      </c>
      <c r="M325" s="40" t="s">
        <v>4172</v>
      </c>
      <c r="N325" s="40" t="s">
        <v>4067</v>
      </c>
      <c r="P325" s="42">
        <f t="shared" si="5"/>
        <v>0</v>
      </c>
    </row>
    <row r="326" spans="1:16" hidden="1" x14ac:dyDescent="0.4">
      <c r="A326" s="39" t="s">
        <v>6418</v>
      </c>
      <c r="B326" s="39" t="s">
        <v>7128</v>
      </c>
      <c r="C326" s="40" t="s">
        <v>1927</v>
      </c>
      <c r="D326" s="40" t="s">
        <v>7956</v>
      </c>
      <c r="E326" s="39" t="s">
        <v>6747</v>
      </c>
      <c r="F326" s="41" t="s">
        <v>6748</v>
      </c>
      <c r="G326" s="40" t="s">
        <v>7467</v>
      </c>
      <c r="H326" s="44" t="s">
        <v>6749</v>
      </c>
      <c r="I326" s="40" t="s">
        <v>4172</v>
      </c>
      <c r="J326" s="40" t="s">
        <v>0</v>
      </c>
      <c r="K326" s="42">
        <v>6</v>
      </c>
      <c r="M326" s="40" t="s">
        <v>4171</v>
      </c>
      <c r="N326" s="40" t="s">
        <v>4067</v>
      </c>
      <c r="P326" s="42">
        <f t="shared" si="5"/>
        <v>6</v>
      </c>
    </row>
    <row r="327" spans="1:16" hidden="1" x14ac:dyDescent="0.4">
      <c r="A327" s="39" t="s">
        <v>6418</v>
      </c>
      <c r="B327" s="39" t="s">
        <v>7128</v>
      </c>
      <c r="C327" s="40" t="s">
        <v>1938</v>
      </c>
      <c r="D327" s="40" t="s">
        <v>7958</v>
      </c>
      <c r="E327" s="39" t="s">
        <v>6750</v>
      </c>
      <c r="F327" s="41" t="s">
        <v>6751</v>
      </c>
      <c r="G327" s="40" t="s">
        <v>7468</v>
      </c>
      <c r="H327" s="44" t="s">
        <v>6752</v>
      </c>
      <c r="I327" s="40" t="s">
        <v>4172</v>
      </c>
      <c r="J327" s="40" t="s">
        <v>0</v>
      </c>
      <c r="K327" s="42">
        <v>6</v>
      </c>
      <c r="M327" s="40" t="s">
        <v>4171</v>
      </c>
      <c r="N327" s="40" t="s">
        <v>4067</v>
      </c>
      <c r="P327" s="42">
        <f t="shared" si="5"/>
        <v>6</v>
      </c>
    </row>
    <row r="328" spans="1:16" hidden="1" x14ac:dyDescent="0.4">
      <c r="A328" s="39" t="s">
        <v>6418</v>
      </c>
      <c r="B328" s="39" t="s">
        <v>7128</v>
      </c>
      <c r="C328" s="40" t="s">
        <v>1940</v>
      </c>
      <c r="D328" s="40" t="s">
        <v>7891</v>
      </c>
      <c r="E328" s="39" t="s">
        <v>1939</v>
      </c>
      <c r="F328" s="41">
        <v>977</v>
      </c>
      <c r="G328" s="40" t="s">
        <v>4409</v>
      </c>
      <c r="H328" s="44" t="s">
        <v>6753</v>
      </c>
      <c r="I328" s="40" t="s">
        <v>6212</v>
      </c>
      <c r="J328" s="40" t="s">
        <v>0</v>
      </c>
      <c r="K328" s="42">
        <v>30</v>
      </c>
      <c r="M328" s="40" t="s">
        <v>4171</v>
      </c>
      <c r="N328" s="40" t="s">
        <v>4067</v>
      </c>
      <c r="P328" s="42">
        <f t="shared" si="5"/>
        <v>30</v>
      </c>
    </row>
    <row r="329" spans="1:16" hidden="1" x14ac:dyDescent="0.4">
      <c r="A329" s="39" t="s">
        <v>6418</v>
      </c>
      <c r="B329" s="39" t="s">
        <v>7128</v>
      </c>
      <c r="C329" s="40" t="s">
        <v>1943</v>
      </c>
      <c r="D329" s="40" t="s">
        <v>7941</v>
      </c>
      <c r="E329" s="39" t="s">
        <v>1942</v>
      </c>
      <c r="F329" s="41">
        <v>979</v>
      </c>
      <c r="G329" s="40" t="s">
        <v>4411</v>
      </c>
      <c r="H329" s="44" t="s">
        <v>6754</v>
      </c>
      <c r="I329" s="40" t="s">
        <v>4172</v>
      </c>
      <c r="J329" s="40" t="s">
        <v>0</v>
      </c>
      <c r="K329" s="42" t="s">
        <v>8</v>
      </c>
      <c r="M329" s="40" t="s">
        <v>4172</v>
      </c>
      <c r="N329" s="40" t="s">
        <v>4067</v>
      </c>
      <c r="P329" s="42">
        <f t="shared" si="5"/>
        <v>0</v>
      </c>
    </row>
    <row r="330" spans="1:16" hidden="1" x14ac:dyDescent="0.4">
      <c r="A330" s="39" t="s">
        <v>6418</v>
      </c>
      <c r="B330" s="39" t="s">
        <v>7128</v>
      </c>
      <c r="C330" s="40" t="s">
        <v>1944</v>
      </c>
      <c r="D330" s="40" t="s">
        <v>7892</v>
      </c>
      <c r="E330" s="39" t="s">
        <v>6755</v>
      </c>
      <c r="F330" s="41">
        <v>981</v>
      </c>
      <c r="G330" s="40" t="s">
        <v>4413</v>
      </c>
      <c r="H330" s="44" t="s">
        <v>6492</v>
      </c>
      <c r="I330" s="40" t="s">
        <v>4172</v>
      </c>
      <c r="J330" s="40" t="s">
        <v>0</v>
      </c>
      <c r="K330" s="42">
        <v>8</v>
      </c>
      <c r="M330" s="40" t="s">
        <v>4171</v>
      </c>
      <c r="N330" s="40" t="s">
        <v>4067</v>
      </c>
      <c r="P330" s="42">
        <f t="shared" si="5"/>
        <v>8</v>
      </c>
    </row>
    <row r="331" spans="1:16" hidden="1" x14ac:dyDescent="0.4">
      <c r="A331" s="39" t="s">
        <v>6418</v>
      </c>
      <c r="B331" s="39" t="s">
        <v>7128</v>
      </c>
      <c r="C331" s="40" t="s">
        <v>1957</v>
      </c>
      <c r="D331" s="40" t="s">
        <v>7955</v>
      </c>
      <c r="E331" s="39" t="s">
        <v>6756</v>
      </c>
      <c r="F331" s="41" t="s">
        <v>6757</v>
      </c>
      <c r="G331" s="40" t="s">
        <v>7466</v>
      </c>
      <c r="H331" s="44" t="s">
        <v>6734</v>
      </c>
      <c r="I331" s="40" t="s">
        <v>4172</v>
      </c>
      <c r="J331" s="40" t="s">
        <v>0</v>
      </c>
      <c r="K331" s="42">
        <v>1</v>
      </c>
      <c r="M331" s="40" t="s">
        <v>4171</v>
      </c>
      <c r="N331" s="40" t="s">
        <v>4067</v>
      </c>
      <c r="P331" s="42">
        <f t="shared" si="5"/>
        <v>1</v>
      </c>
    </row>
    <row r="332" spans="1:16" hidden="1" x14ac:dyDescent="0.4">
      <c r="A332" s="39" t="s">
        <v>6418</v>
      </c>
      <c r="B332" s="39" t="s">
        <v>7128</v>
      </c>
      <c r="C332" s="40" t="s">
        <v>1960</v>
      </c>
      <c r="D332" s="40" t="s">
        <v>7942</v>
      </c>
      <c r="E332" s="39" t="s">
        <v>1959</v>
      </c>
      <c r="F332" s="41">
        <v>997</v>
      </c>
      <c r="G332" s="40" t="s">
        <v>4429</v>
      </c>
      <c r="H332" s="44" t="s">
        <v>6742</v>
      </c>
      <c r="I332" s="40" t="s">
        <v>4172</v>
      </c>
      <c r="J332" s="40" t="s">
        <v>0</v>
      </c>
      <c r="K332" s="42">
        <v>0.5</v>
      </c>
      <c r="M332" s="40" t="s">
        <v>4171</v>
      </c>
      <c r="N332" s="40" t="s">
        <v>4067</v>
      </c>
      <c r="P332" s="42">
        <f t="shared" si="5"/>
        <v>0.5</v>
      </c>
    </row>
    <row r="333" spans="1:16" hidden="1" x14ac:dyDescent="0.4">
      <c r="A333" s="39" t="s">
        <v>6418</v>
      </c>
      <c r="B333" s="39" t="s">
        <v>7128</v>
      </c>
      <c r="C333" s="40" t="s">
        <v>1967</v>
      </c>
      <c r="D333" s="40" t="s">
        <v>7893</v>
      </c>
      <c r="E333" s="39" t="s">
        <v>1966</v>
      </c>
      <c r="F333" s="41">
        <v>1002</v>
      </c>
      <c r="G333" s="40" t="s">
        <v>4434</v>
      </c>
      <c r="H333" s="44" t="s">
        <v>6758</v>
      </c>
      <c r="I333" s="40" t="s">
        <v>4172</v>
      </c>
      <c r="J333" s="40" t="s">
        <v>0</v>
      </c>
      <c r="K333" s="42">
        <v>12</v>
      </c>
      <c r="M333" s="40" t="s">
        <v>4171</v>
      </c>
      <c r="N333" s="40" t="s">
        <v>4067</v>
      </c>
      <c r="P333" s="42">
        <f t="shared" si="5"/>
        <v>12</v>
      </c>
    </row>
    <row r="334" spans="1:16" hidden="1" x14ac:dyDescent="0.4">
      <c r="A334" s="39" t="s">
        <v>6418</v>
      </c>
      <c r="B334" s="39" t="s">
        <v>7128</v>
      </c>
      <c r="C334" s="40" t="s">
        <v>1970</v>
      </c>
      <c r="D334" s="40" t="s">
        <v>7945</v>
      </c>
      <c r="E334" s="39" t="s">
        <v>6759</v>
      </c>
      <c r="F334" s="41">
        <v>1003</v>
      </c>
      <c r="G334" s="40" t="s">
        <v>4435</v>
      </c>
      <c r="H334" s="44" t="s">
        <v>6760</v>
      </c>
      <c r="I334" s="40" t="s">
        <v>4172</v>
      </c>
      <c r="J334" s="40" t="s">
        <v>0</v>
      </c>
      <c r="K334" s="42">
        <v>25</v>
      </c>
      <c r="M334" s="40" t="s">
        <v>4172</v>
      </c>
      <c r="N334" s="40" t="s">
        <v>4067</v>
      </c>
      <c r="P334" s="42">
        <f t="shared" si="5"/>
        <v>0</v>
      </c>
    </row>
    <row r="335" spans="1:16" hidden="1" x14ac:dyDescent="0.4">
      <c r="A335" s="39" t="s">
        <v>6418</v>
      </c>
      <c r="B335" s="39" t="s">
        <v>7128</v>
      </c>
      <c r="C335" s="40" t="s">
        <v>1974</v>
      </c>
      <c r="D335" s="40" t="s">
        <v>0</v>
      </c>
      <c r="E335" s="39" t="s">
        <v>6761</v>
      </c>
      <c r="F335" s="41" t="s">
        <v>6762</v>
      </c>
      <c r="G335" s="40" t="s">
        <v>7961</v>
      </c>
      <c r="H335" s="44" t="s">
        <v>6631</v>
      </c>
      <c r="I335" s="40" t="s">
        <v>4172</v>
      </c>
      <c r="J335" s="40" t="s">
        <v>0</v>
      </c>
      <c r="K335" s="42">
        <v>3</v>
      </c>
      <c r="M335" s="40" t="s">
        <v>4171</v>
      </c>
      <c r="N335" s="40" t="s">
        <v>4067</v>
      </c>
      <c r="P335" s="42">
        <f t="shared" si="5"/>
        <v>3</v>
      </c>
    </row>
    <row r="336" spans="1:16" ht="25" hidden="1" x14ac:dyDescent="0.4">
      <c r="A336" s="39" t="s">
        <v>6418</v>
      </c>
      <c r="B336" s="39" t="s">
        <v>7128</v>
      </c>
      <c r="C336" s="40" t="s">
        <v>1978</v>
      </c>
      <c r="D336" s="40" t="s">
        <v>7962</v>
      </c>
      <c r="E336" s="39" t="s">
        <v>6763</v>
      </c>
      <c r="F336" s="41" t="s">
        <v>6764</v>
      </c>
      <c r="G336" s="40" t="s">
        <v>7469</v>
      </c>
      <c r="H336" s="44" t="s">
        <v>6765</v>
      </c>
      <c r="I336" s="40" t="s">
        <v>4172</v>
      </c>
      <c r="J336" s="40" t="s">
        <v>0</v>
      </c>
      <c r="K336" s="42">
        <v>1.5</v>
      </c>
      <c r="M336" s="40" t="s">
        <v>4171</v>
      </c>
      <c r="N336" s="40" t="s">
        <v>4067</v>
      </c>
      <c r="P336" s="42">
        <f t="shared" si="5"/>
        <v>1.5</v>
      </c>
    </row>
    <row r="337" spans="1:16" ht="25" hidden="1" x14ac:dyDescent="0.4">
      <c r="A337" s="39" t="s">
        <v>6418</v>
      </c>
      <c r="B337" s="39" t="s">
        <v>7128</v>
      </c>
      <c r="C337" s="40" t="s">
        <v>1983</v>
      </c>
      <c r="D337" s="40" t="s">
        <v>7963</v>
      </c>
      <c r="E337" s="39" t="s">
        <v>6766</v>
      </c>
      <c r="F337" s="41" t="s">
        <v>6767</v>
      </c>
      <c r="G337" s="40" t="s">
        <v>7963</v>
      </c>
      <c r="H337" s="44" t="s">
        <v>6704</v>
      </c>
      <c r="I337" s="40" t="s">
        <v>4172</v>
      </c>
      <c r="J337" s="40" t="s">
        <v>0</v>
      </c>
      <c r="K337" s="42">
        <v>1.5</v>
      </c>
      <c r="M337" s="40" t="s">
        <v>4171</v>
      </c>
      <c r="N337" s="40" t="s">
        <v>4067</v>
      </c>
      <c r="P337" s="42">
        <f t="shared" si="5"/>
        <v>1.5</v>
      </c>
    </row>
    <row r="338" spans="1:16" hidden="1" x14ac:dyDescent="0.4">
      <c r="A338" s="39" t="s">
        <v>6418</v>
      </c>
      <c r="B338" s="39" t="s">
        <v>7128</v>
      </c>
      <c r="C338" s="40" t="s">
        <v>1990</v>
      </c>
      <c r="D338" s="40" t="s">
        <v>7894</v>
      </c>
      <c r="E338" s="39" t="s">
        <v>6768</v>
      </c>
      <c r="F338" s="41">
        <v>1024</v>
      </c>
      <c r="G338" s="40" t="s">
        <v>4456</v>
      </c>
      <c r="H338" s="44" t="s">
        <v>6227</v>
      </c>
      <c r="I338" s="40" t="s">
        <v>4172</v>
      </c>
      <c r="J338" s="40" t="s">
        <v>0</v>
      </c>
      <c r="K338" s="42">
        <v>35</v>
      </c>
      <c r="M338" s="40" t="s">
        <v>4171</v>
      </c>
      <c r="N338" s="40" t="s">
        <v>4067</v>
      </c>
      <c r="P338" s="42">
        <f t="shared" si="5"/>
        <v>35</v>
      </c>
    </row>
    <row r="339" spans="1:16" hidden="1" x14ac:dyDescent="0.4">
      <c r="A339" s="39" t="s">
        <v>6418</v>
      </c>
      <c r="B339" s="39" t="s">
        <v>7128</v>
      </c>
      <c r="C339" s="40" t="s">
        <v>1992</v>
      </c>
      <c r="D339" s="40" t="s">
        <v>7946</v>
      </c>
      <c r="E339" s="39" t="s">
        <v>6769</v>
      </c>
      <c r="F339" s="41">
        <v>1025</v>
      </c>
      <c r="G339" s="40" t="s">
        <v>4457</v>
      </c>
      <c r="H339" s="44" t="s">
        <v>6770</v>
      </c>
      <c r="I339" s="40" t="s">
        <v>4172</v>
      </c>
      <c r="J339" s="40" t="s">
        <v>0</v>
      </c>
      <c r="K339" s="42">
        <v>16</v>
      </c>
      <c r="M339" s="40" t="s">
        <v>4171</v>
      </c>
      <c r="N339" s="40" t="s">
        <v>4067</v>
      </c>
      <c r="P339" s="42">
        <f t="shared" si="5"/>
        <v>16</v>
      </c>
    </row>
    <row r="340" spans="1:16" hidden="1" x14ac:dyDescent="0.4">
      <c r="A340" s="39" t="s">
        <v>6418</v>
      </c>
      <c r="B340" s="39" t="s">
        <v>7128</v>
      </c>
      <c r="C340" s="40" t="s">
        <v>2010</v>
      </c>
      <c r="D340" s="40" t="s">
        <v>7895</v>
      </c>
      <c r="E340" s="39" t="s">
        <v>6771</v>
      </c>
      <c r="F340" s="41">
        <v>1042</v>
      </c>
      <c r="G340" s="40" t="s">
        <v>4474</v>
      </c>
      <c r="H340" s="44" t="s">
        <v>6543</v>
      </c>
      <c r="I340" s="40" t="s">
        <v>4172</v>
      </c>
      <c r="J340" s="40" t="s">
        <v>0</v>
      </c>
      <c r="K340" s="42">
        <v>1</v>
      </c>
      <c r="M340" s="40" t="s">
        <v>4171</v>
      </c>
      <c r="N340" s="40" t="s">
        <v>4067</v>
      </c>
      <c r="P340" s="42">
        <f t="shared" si="5"/>
        <v>1</v>
      </c>
    </row>
    <row r="341" spans="1:16" ht="50" hidden="1" x14ac:dyDescent="0.4">
      <c r="A341" s="39" t="s">
        <v>6418</v>
      </c>
      <c r="B341" s="39" t="s">
        <v>7128</v>
      </c>
      <c r="C341" s="40" t="s">
        <v>2012</v>
      </c>
      <c r="D341" s="40" t="s">
        <v>8007</v>
      </c>
      <c r="E341" s="39" t="s">
        <v>6772</v>
      </c>
      <c r="F341" s="41" t="s">
        <v>6773</v>
      </c>
      <c r="G341" s="40" t="s">
        <v>7473</v>
      </c>
      <c r="H341" s="44" t="s">
        <v>6682</v>
      </c>
      <c r="I341" s="40" t="s">
        <v>4172</v>
      </c>
      <c r="J341" s="40" t="s">
        <v>0</v>
      </c>
      <c r="K341" s="42">
        <v>35</v>
      </c>
      <c r="M341" s="40" t="s">
        <v>4171</v>
      </c>
      <c r="N341" s="40" t="s">
        <v>4067</v>
      </c>
      <c r="P341" s="42">
        <f t="shared" si="5"/>
        <v>35</v>
      </c>
    </row>
    <row r="342" spans="1:16" ht="25" hidden="1" x14ac:dyDescent="0.4">
      <c r="A342" s="39" t="s">
        <v>6418</v>
      </c>
      <c r="B342" s="39" t="s">
        <v>7128</v>
      </c>
      <c r="C342" s="40" t="s">
        <v>6774</v>
      </c>
      <c r="D342" s="40" t="s">
        <v>7970</v>
      </c>
      <c r="E342" s="39" t="s">
        <v>2071</v>
      </c>
      <c r="F342" s="41" t="s">
        <v>6775</v>
      </c>
      <c r="G342" s="41" t="s">
        <v>7624</v>
      </c>
      <c r="H342" s="44" t="s">
        <v>6776</v>
      </c>
      <c r="I342" s="40" t="s">
        <v>4172</v>
      </c>
      <c r="J342" s="40" t="s">
        <v>0</v>
      </c>
      <c r="K342" s="42">
        <v>1.5</v>
      </c>
      <c r="M342" s="40" t="s">
        <v>4171</v>
      </c>
      <c r="N342" s="40" t="s">
        <v>4067</v>
      </c>
      <c r="P342" s="42">
        <f t="shared" si="5"/>
        <v>1.5</v>
      </c>
    </row>
    <row r="343" spans="1:16" ht="25" hidden="1" x14ac:dyDescent="0.4">
      <c r="A343" s="39" t="s">
        <v>6418</v>
      </c>
      <c r="B343" s="39" t="s">
        <v>7128</v>
      </c>
      <c r="C343" s="40" t="s">
        <v>6777</v>
      </c>
      <c r="D343" s="40" t="s">
        <v>7971</v>
      </c>
      <c r="E343" s="39" t="s">
        <v>6899</v>
      </c>
      <c r="F343" s="41" t="s">
        <v>6775</v>
      </c>
      <c r="G343" s="41" t="s">
        <v>7624</v>
      </c>
      <c r="H343" s="44" t="s">
        <v>6776</v>
      </c>
      <c r="I343" s="40" t="s">
        <v>4172</v>
      </c>
      <c r="J343" s="40" t="s">
        <v>0</v>
      </c>
      <c r="K343" s="42">
        <v>30</v>
      </c>
      <c r="M343" s="40" t="s">
        <v>4171</v>
      </c>
      <c r="N343" s="40" t="s">
        <v>4067</v>
      </c>
      <c r="P343" s="42">
        <f t="shared" si="5"/>
        <v>30</v>
      </c>
    </row>
    <row r="344" spans="1:16" hidden="1" x14ac:dyDescent="0.4">
      <c r="A344" s="39" t="s">
        <v>6418</v>
      </c>
      <c r="B344" s="39" t="s">
        <v>7128</v>
      </c>
      <c r="C344" s="40" t="s">
        <v>2022</v>
      </c>
      <c r="D344" s="40" t="s">
        <v>7947</v>
      </c>
      <c r="E344" s="39" t="s">
        <v>2021</v>
      </c>
      <c r="F344" s="41">
        <v>1052</v>
      </c>
      <c r="G344" s="40" t="s">
        <v>4485</v>
      </c>
      <c r="H344" s="44" t="s">
        <v>6557</v>
      </c>
      <c r="I344" s="40" t="s">
        <v>6212</v>
      </c>
      <c r="J344" s="40" t="s">
        <v>0</v>
      </c>
      <c r="K344" s="42">
        <v>15</v>
      </c>
      <c r="M344" s="40" t="s">
        <v>4171</v>
      </c>
      <c r="N344" s="40" t="s">
        <v>4067</v>
      </c>
      <c r="P344" s="42">
        <f t="shared" si="5"/>
        <v>15</v>
      </c>
    </row>
    <row r="345" spans="1:16" hidden="1" x14ac:dyDescent="0.4">
      <c r="A345" s="39" t="s">
        <v>6418</v>
      </c>
      <c r="B345" s="39" t="s">
        <v>7128</v>
      </c>
      <c r="C345" s="40" t="s">
        <v>2024</v>
      </c>
      <c r="D345" s="40" t="s">
        <v>7896</v>
      </c>
      <c r="E345" s="39" t="s">
        <v>6778</v>
      </c>
      <c r="F345" s="41">
        <v>1053</v>
      </c>
      <c r="G345" s="40" t="s">
        <v>4486</v>
      </c>
      <c r="H345" s="44" t="s">
        <v>6779</v>
      </c>
      <c r="I345" s="40" t="s">
        <v>4172</v>
      </c>
      <c r="J345" s="40" t="s">
        <v>0</v>
      </c>
      <c r="K345" s="42" t="s">
        <v>8</v>
      </c>
      <c r="M345" s="40" t="s">
        <v>4172</v>
      </c>
      <c r="N345" s="40" t="s">
        <v>4067</v>
      </c>
      <c r="P345" s="42">
        <f t="shared" si="5"/>
        <v>0</v>
      </c>
    </row>
    <row r="346" spans="1:16" hidden="1" x14ac:dyDescent="0.4">
      <c r="A346" s="39" t="s">
        <v>6418</v>
      </c>
      <c r="B346" s="39" t="s">
        <v>7128</v>
      </c>
      <c r="C346" s="40" t="s">
        <v>2026</v>
      </c>
      <c r="D346" s="40" t="s">
        <v>7959</v>
      </c>
      <c r="E346" s="39" t="s">
        <v>6780</v>
      </c>
      <c r="F346" s="41">
        <v>1054</v>
      </c>
      <c r="G346" s="40" t="s">
        <v>4487</v>
      </c>
      <c r="H346" s="44" t="s">
        <v>6728</v>
      </c>
      <c r="I346" s="40" t="s">
        <v>4172</v>
      </c>
      <c r="J346" s="40" t="s">
        <v>0</v>
      </c>
      <c r="K346" s="42" t="s">
        <v>8</v>
      </c>
      <c r="M346" s="40" t="s">
        <v>4172</v>
      </c>
      <c r="N346" s="40" t="s">
        <v>4067</v>
      </c>
      <c r="P346" s="42">
        <f t="shared" si="5"/>
        <v>0</v>
      </c>
    </row>
    <row r="347" spans="1:16" hidden="1" x14ac:dyDescent="0.4">
      <c r="A347" s="39" t="s">
        <v>6418</v>
      </c>
      <c r="B347" s="39" t="s">
        <v>7128</v>
      </c>
      <c r="C347" s="40" t="s">
        <v>2030</v>
      </c>
      <c r="D347" s="40" t="s">
        <v>7960</v>
      </c>
      <c r="E347" s="39" t="s">
        <v>2029</v>
      </c>
      <c r="F347" s="41">
        <v>1056</v>
      </c>
      <c r="G347" s="40" t="s">
        <v>4489</v>
      </c>
      <c r="H347" s="44" t="s">
        <v>6599</v>
      </c>
      <c r="I347" s="40" t="s">
        <v>4172</v>
      </c>
      <c r="J347" s="40" t="s">
        <v>0</v>
      </c>
      <c r="K347" s="42">
        <v>3</v>
      </c>
      <c r="M347" s="40" t="s">
        <v>4171</v>
      </c>
      <c r="N347" s="40" t="s">
        <v>4067</v>
      </c>
      <c r="P347" s="42">
        <f t="shared" si="5"/>
        <v>3</v>
      </c>
    </row>
    <row r="348" spans="1:16" hidden="1" x14ac:dyDescent="0.4">
      <c r="A348" s="39" t="s">
        <v>6418</v>
      </c>
      <c r="B348" s="39" t="s">
        <v>7128</v>
      </c>
      <c r="C348" s="40" t="s">
        <v>2047</v>
      </c>
      <c r="D348" s="40" t="s">
        <v>7967</v>
      </c>
      <c r="E348" s="39" t="s">
        <v>6781</v>
      </c>
      <c r="F348" s="41">
        <v>1075</v>
      </c>
      <c r="G348" s="40" t="s">
        <v>4508</v>
      </c>
      <c r="H348" s="44" t="s">
        <v>6782</v>
      </c>
      <c r="I348" s="40" t="s">
        <v>4172</v>
      </c>
      <c r="J348" s="40" t="s">
        <v>0</v>
      </c>
      <c r="K348" s="42">
        <v>40</v>
      </c>
      <c r="M348" s="40" t="s">
        <v>4171</v>
      </c>
      <c r="N348" s="40" t="s">
        <v>4067</v>
      </c>
      <c r="P348" s="42">
        <f t="shared" si="5"/>
        <v>40</v>
      </c>
    </row>
    <row r="349" spans="1:16" hidden="1" x14ac:dyDescent="0.4">
      <c r="A349" s="39" t="s">
        <v>6418</v>
      </c>
      <c r="B349" s="39" t="s">
        <v>7128</v>
      </c>
      <c r="C349" s="40" t="s">
        <v>2049</v>
      </c>
      <c r="D349" s="40" t="s">
        <v>7972</v>
      </c>
      <c r="E349" s="39" t="s">
        <v>6783</v>
      </c>
      <c r="F349" s="41">
        <v>1076</v>
      </c>
      <c r="G349" s="40" t="s">
        <v>4509</v>
      </c>
      <c r="H349" s="44" t="s">
        <v>6903</v>
      </c>
      <c r="I349" s="40" t="s">
        <v>4172</v>
      </c>
      <c r="J349" s="40" t="s">
        <v>0</v>
      </c>
      <c r="K349" s="42">
        <v>35</v>
      </c>
      <c r="M349" s="40" t="s">
        <v>4171</v>
      </c>
      <c r="N349" s="40" t="s">
        <v>4067</v>
      </c>
      <c r="P349" s="42">
        <f t="shared" si="5"/>
        <v>35</v>
      </c>
    </row>
    <row r="350" spans="1:16" hidden="1" x14ac:dyDescent="0.4">
      <c r="A350" s="39" t="s">
        <v>6418</v>
      </c>
      <c r="B350" s="39" t="s">
        <v>7128</v>
      </c>
      <c r="C350" s="40" t="s">
        <v>6784</v>
      </c>
      <c r="D350" s="40" t="s">
        <v>7973</v>
      </c>
      <c r="E350" s="39" t="s">
        <v>6785</v>
      </c>
      <c r="F350" s="41">
        <v>1078</v>
      </c>
      <c r="G350" s="40" t="s">
        <v>4511</v>
      </c>
      <c r="H350" s="44" t="s">
        <v>6561</v>
      </c>
      <c r="I350" s="40" t="s">
        <v>4172</v>
      </c>
      <c r="J350" s="40" t="s">
        <v>0</v>
      </c>
      <c r="K350" s="42">
        <v>4</v>
      </c>
      <c r="M350" s="40" t="s">
        <v>4171</v>
      </c>
      <c r="N350" s="40" t="s">
        <v>4067</v>
      </c>
      <c r="P350" s="42">
        <f t="shared" si="5"/>
        <v>4</v>
      </c>
    </row>
    <row r="351" spans="1:16" hidden="1" x14ac:dyDescent="0.4">
      <c r="A351" s="39" t="s">
        <v>6418</v>
      </c>
      <c r="B351" s="39" t="s">
        <v>7128</v>
      </c>
      <c r="C351" s="40" t="s">
        <v>2053</v>
      </c>
      <c r="D351" s="40" t="s">
        <v>7897</v>
      </c>
      <c r="E351" s="39" t="s">
        <v>6786</v>
      </c>
      <c r="F351" s="41">
        <v>1079</v>
      </c>
      <c r="G351" s="40" t="s">
        <v>4512</v>
      </c>
      <c r="H351" s="44" t="s">
        <v>6572</v>
      </c>
      <c r="I351" s="40" t="s">
        <v>4172</v>
      </c>
      <c r="J351" s="40" t="s">
        <v>0</v>
      </c>
      <c r="K351" s="42">
        <v>35</v>
      </c>
      <c r="M351" s="40" t="s">
        <v>4171</v>
      </c>
      <c r="N351" s="40" t="s">
        <v>4067</v>
      </c>
      <c r="P351" s="42">
        <f t="shared" si="5"/>
        <v>35</v>
      </c>
    </row>
    <row r="352" spans="1:16" hidden="1" x14ac:dyDescent="0.4">
      <c r="A352" s="39" t="s">
        <v>6418</v>
      </c>
      <c r="B352" s="39" t="s">
        <v>7128</v>
      </c>
      <c r="C352" s="40" t="s">
        <v>2058</v>
      </c>
      <c r="D352" s="40" t="s">
        <v>7974</v>
      </c>
      <c r="E352" s="39" t="s">
        <v>6787</v>
      </c>
      <c r="F352" s="41">
        <v>1082</v>
      </c>
      <c r="G352" s="40" t="s">
        <v>4515</v>
      </c>
      <c r="H352" s="44" t="s">
        <v>6163</v>
      </c>
      <c r="I352" s="40" t="s">
        <v>4172</v>
      </c>
      <c r="J352" s="40" t="s">
        <v>0</v>
      </c>
      <c r="K352" s="42">
        <v>1</v>
      </c>
      <c r="M352" s="40" t="s">
        <v>4171</v>
      </c>
      <c r="N352" s="40" t="s">
        <v>4067</v>
      </c>
      <c r="P352" s="42">
        <f t="shared" si="5"/>
        <v>1</v>
      </c>
    </row>
    <row r="353" spans="1:16" hidden="1" x14ac:dyDescent="0.4">
      <c r="A353" s="39" t="s">
        <v>6418</v>
      </c>
      <c r="B353" s="39" t="s">
        <v>7128</v>
      </c>
      <c r="C353" s="40" t="s">
        <v>6788</v>
      </c>
      <c r="D353" s="40" t="s">
        <v>8000</v>
      </c>
      <c r="E353" s="39" t="s">
        <v>6789</v>
      </c>
      <c r="F353" s="41">
        <v>1088</v>
      </c>
      <c r="G353" s="40" t="s">
        <v>4521</v>
      </c>
      <c r="H353" s="44" t="s">
        <v>6689</v>
      </c>
      <c r="I353" s="40" t="s">
        <v>6212</v>
      </c>
      <c r="J353" s="40" t="s">
        <v>0</v>
      </c>
      <c r="K353" s="42">
        <v>40</v>
      </c>
      <c r="M353" s="40" t="s">
        <v>4171</v>
      </c>
      <c r="N353" s="40" t="s">
        <v>4067</v>
      </c>
      <c r="P353" s="42">
        <f t="shared" si="5"/>
        <v>40</v>
      </c>
    </row>
    <row r="354" spans="1:16" hidden="1" x14ac:dyDescent="0.4">
      <c r="A354" s="39" t="s">
        <v>6418</v>
      </c>
      <c r="B354" s="39" t="s">
        <v>7128</v>
      </c>
      <c r="C354" s="40" t="s">
        <v>6790</v>
      </c>
      <c r="D354" s="40" t="s">
        <v>8001</v>
      </c>
      <c r="E354" s="39" t="s">
        <v>6789</v>
      </c>
      <c r="F354" s="41">
        <v>1088</v>
      </c>
      <c r="G354" s="40" t="s">
        <v>4521</v>
      </c>
      <c r="H354" s="44" t="s">
        <v>6241</v>
      </c>
      <c r="I354" s="40" t="s">
        <v>6212</v>
      </c>
      <c r="J354" s="40" t="s">
        <v>0</v>
      </c>
      <c r="K354" s="42">
        <v>150</v>
      </c>
      <c r="M354" s="40" t="s">
        <v>4171</v>
      </c>
      <c r="N354" s="40" t="s">
        <v>4067</v>
      </c>
      <c r="P354" s="42">
        <f t="shared" si="5"/>
        <v>150</v>
      </c>
    </row>
    <row r="355" spans="1:16" hidden="1" x14ac:dyDescent="0.4">
      <c r="A355" s="39" t="s">
        <v>6418</v>
      </c>
      <c r="B355" s="39" t="s">
        <v>7128</v>
      </c>
      <c r="C355" s="40" t="s">
        <v>2070</v>
      </c>
      <c r="D355" s="40" t="s">
        <v>7975</v>
      </c>
      <c r="E355" s="39" t="s">
        <v>6791</v>
      </c>
      <c r="F355" s="41">
        <v>1093</v>
      </c>
      <c r="G355" s="40" t="s">
        <v>4526</v>
      </c>
      <c r="H355" s="44" t="s">
        <v>6163</v>
      </c>
      <c r="I355" s="40" t="s">
        <v>4172</v>
      </c>
      <c r="J355" s="40" t="s">
        <v>0</v>
      </c>
      <c r="K355" s="42">
        <v>1</v>
      </c>
      <c r="M355" s="40" t="s">
        <v>4171</v>
      </c>
      <c r="N355" s="40" t="s">
        <v>4067</v>
      </c>
      <c r="P355" s="42">
        <f t="shared" si="5"/>
        <v>1</v>
      </c>
    </row>
    <row r="356" spans="1:16" hidden="1" x14ac:dyDescent="0.4">
      <c r="A356" s="39" t="s">
        <v>6418</v>
      </c>
      <c r="B356" s="39" t="s">
        <v>7128</v>
      </c>
      <c r="C356" s="40" t="s">
        <v>2074</v>
      </c>
      <c r="D356" s="40" t="s">
        <v>7997</v>
      </c>
      <c r="E356" s="39" t="s">
        <v>2073</v>
      </c>
      <c r="F356" s="41">
        <v>1096</v>
      </c>
      <c r="G356" s="40" t="s">
        <v>4529</v>
      </c>
      <c r="H356" s="44" t="s">
        <v>6425</v>
      </c>
      <c r="I356" s="40" t="s">
        <v>4172</v>
      </c>
      <c r="J356" s="40" t="s">
        <v>0</v>
      </c>
      <c r="K356" s="42">
        <v>60</v>
      </c>
      <c r="M356" s="40" t="s">
        <v>4171</v>
      </c>
      <c r="N356" s="40" t="s">
        <v>4067</v>
      </c>
      <c r="P356" s="42">
        <f t="shared" si="5"/>
        <v>60</v>
      </c>
    </row>
    <row r="357" spans="1:16" hidden="1" x14ac:dyDescent="0.4">
      <c r="A357" s="39" t="s">
        <v>6418</v>
      </c>
      <c r="B357" s="39" t="s">
        <v>7128</v>
      </c>
      <c r="C357" s="40" t="s">
        <v>2076</v>
      </c>
      <c r="D357" s="40" t="s">
        <v>7976</v>
      </c>
      <c r="E357" s="39" t="s">
        <v>1571</v>
      </c>
      <c r="F357" s="41">
        <v>1097</v>
      </c>
      <c r="G357" s="40" t="s">
        <v>4530</v>
      </c>
      <c r="H357" s="44" t="s">
        <v>6711</v>
      </c>
      <c r="I357" s="40" t="s">
        <v>6212</v>
      </c>
      <c r="J357" s="40" t="s">
        <v>0</v>
      </c>
      <c r="K357" s="42">
        <v>7</v>
      </c>
      <c r="M357" s="40" t="s">
        <v>4171</v>
      </c>
      <c r="N357" s="40" t="s">
        <v>4067</v>
      </c>
      <c r="P357" s="42">
        <f t="shared" si="5"/>
        <v>7</v>
      </c>
    </row>
    <row r="358" spans="1:16" hidden="1" x14ac:dyDescent="0.4">
      <c r="A358" s="39" t="s">
        <v>6418</v>
      </c>
      <c r="B358" s="39" t="s">
        <v>7128</v>
      </c>
      <c r="C358" s="40" t="s">
        <v>2078</v>
      </c>
      <c r="D358" s="40" t="s">
        <v>7898</v>
      </c>
      <c r="E358" s="39" t="s">
        <v>6792</v>
      </c>
      <c r="F358" s="41">
        <v>1098</v>
      </c>
      <c r="G358" s="40" t="s">
        <v>4531</v>
      </c>
      <c r="H358" s="44" t="s">
        <v>6793</v>
      </c>
      <c r="I358" s="40" t="s">
        <v>4172</v>
      </c>
      <c r="J358" s="40" t="s">
        <v>0</v>
      </c>
      <c r="K358" s="42">
        <v>40</v>
      </c>
      <c r="M358" s="40" t="s">
        <v>4171</v>
      </c>
      <c r="N358" s="40" t="s">
        <v>4067</v>
      </c>
      <c r="P358" s="42">
        <f t="shared" si="5"/>
        <v>40</v>
      </c>
    </row>
    <row r="359" spans="1:16" hidden="1" x14ac:dyDescent="0.4">
      <c r="A359" s="39" t="s">
        <v>6418</v>
      </c>
      <c r="B359" s="39" t="s">
        <v>7128</v>
      </c>
      <c r="C359" s="40" t="s">
        <v>6794</v>
      </c>
      <c r="D359" s="40" t="s">
        <v>7998</v>
      </c>
      <c r="E359" s="39" t="s">
        <v>6795</v>
      </c>
      <c r="F359" s="41" t="s">
        <v>6796</v>
      </c>
      <c r="G359" s="40" t="s">
        <v>7470</v>
      </c>
      <c r="H359" s="44" t="s">
        <v>6765</v>
      </c>
      <c r="I359" s="40" t="s">
        <v>4172</v>
      </c>
      <c r="J359" s="40" t="s">
        <v>0</v>
      </c>
      <c r="K359" s="42">
        <v>1.5</v>
      </c>
      <c r="M359" s="40" t="s">
        <v>4171</v>
      </c>
      <c r="N359" s="40" t="s">
        <v>4067</v>
      </c>
      <c r="P359" s="42">
        <f t="shared" si="5"/>
        <v>1.5</v>
      </c>
    </row>
    <row r="360" spans="1:16" hidden="1" x14ac:dyDescent="0.4">
      <c r="A360" s="39" t="s">
        <v>6418</v>
      </c>
      <c r="B360" s="39" t="s">
        <v>7128</v>
      </c>
      <c r="C360" s="40" t="s">
        <v>6797</v>
      </c>
      <c r="D360" s="40" t="s">
        <v>7999</v>
      </c>
      <c r="E360" s="39" t="s">
        <v>6795</v>
      </c>
      <c r="F360" s="41" t="s">
        <v>6796</v>
      </c>
      <c r="G360" s="40" t="s">
        <v>7470</v>
      </c>
      <c r="H360" s="44" t="s">
        <v>6798</v>
      </c>
      <c r="I360" s="40" t="s">
        <v>6212</v>
      </c>
      <c r="J360" s="40" t="s">
        <v>0</v>
      </c>
      <c r="K360" s="42">
        <v>12</v>
      </c>
      <c r="M360" s="40" t="s">
        <v>4171</v>
      </c>
      <c r="N360" s="40" t="s">
        <v>4067</v>
      </c>
      <c r="P360" s="42">
        <f t="shared" si="5"/>
        <v>12</v>
      </c>
    </row>
    <row r="361" spans="1:16" hidden="1" x14ac:dyDescent="0.4">
      <c r="A361" s="39" t="s">
        <v>6418</v>
      </c>
      <c r="B361" s="39" t="s">
        <v>7128</v>
      </c>
      <c r="C361" s="40" t="s">
        <v>2090</v>
      </c>
      <c r="D361" s="40" t="s">
        <v>8002</v>
      </c>
      <c r="E361" s="39" t="s">
        <v>4950</v>
      </c>
      <c r="F361" s="41" t="s">
        <v>6799</v>
      </c>
      <c r="G361" s="40" t="s">
        <v>7471</v>
      </c>
      <c r="H361" s="44" t="s">
        <v>6660</v>
      </c>
      <c r="I361" s="40" t="s">
        <v>4172</v>
      </c>
      <c r="J361" s="40" t="s">
        <v>0</v>
      </c>
      <c r="K361" s="42">
        <v>2</v>
      </c>
      <c r="M361" s="40" t="s">
        <v>4171</v>
      </c>
      <c r="N361" s="40" t="s">
        <v>4067</v>
      </c>
      <c r="P361" s="42">
        <f t="shared" si="5"/>
        <v>2</v>
      </c>
    </row>
    <row r="362" spans="1:16" hidden="1" x14ac:dyDescent="0.4">
      <c r="A362" s="39" t="s">
        <v>6418</v>
      </c>
      <c r="B362" s="39" t="s">
        <v>7128</v>
      </c>
      <c r="C362" s="40" t="s">
        <v>2092</v>
      </c>
      <c r="D362" s="40" t="s">
        <v>0</v>
      </c>
      <c r="E362" s="39" t="s">
        <v>6800</v>
      </c>
      <c r="F362" s="41">
        <v>1111</v>
      </c>
      <c r="G362" s="40" t="s">
        <v>4544</v>
      </c>
      <c r="H362" s="44" t="s">
        <v>6236</v>
      </c>
      <c r="I362" s="40" t="s">
        <v>4172</v>
      </c>
      <c r="J362" s="40" t="s">
        <v>0</v>
      </c>
      <c r="K362" s="42">
        <v>4</v>
      </c>
      <c r="M362" s="40" t="s">
        <v>4171</v>
      </c>
      <c r="N362" s="40" t="s">
        <v>4067</v>
      </c>
      <c r="P362" s="42">
        <f t="shared" si="5"/>
        <v>4</v>
      </c>
    </row>
    <row r="363" spans="1:16" hidden="1" x14ac:dyDescent="0.4">
      <c r="A363" s="39" t="s">
        <v>6418</v>
      </c>
      <c r="B363" s="39" t="s">
        <v>7128</v>
      </c>
      <c r="C363" s="40" t="s">
        <v>2104</v>
      </c>
      <c r="D363" s="40" t="s">
        <v>8004</v>
      </c>
      <c r="E363" s="39" t="s">
        <v>2103</v>
      </c>
      <c r="F363" s="41">
        <v>1119</v>
      </c>
      <c r="G363" s="40" t="s">
        <v>4552</v>
      </c>
      <c r="H363" s="44" t="s">
        <v>6465</v>
      </c>
      <c r="I363" s="40" t="s">
        <v>6212</v>
      </c>
      <c r="J363" s="40" t="s">
        <v>0</v>
      </c>
      <c r="K363" s="42">
        <v>35</v>
      </c>
      <c r="M363" s="40" t="s">
        <v>4171</v>
      </c>
      <c r="N363" s="40" t="s">
        <v>4067</v>
      </c>
      <c r="P363" s="42">
        <f t="shared" si="5"/>
        <v>35</v>
      </c>
    </row>
    <row r="364" spans="1:16" hidden="1" x14ac:dyDescent="0.4">
      <c r="A364" s="39" t="s">
        <v>6418</v>
      </c>
      <c r="B364" s="39" t="s">
        <v>7128</v>
      </c>
      <c r="C364" s="40" t="s">
        <v>2106</v>
      </c>
      <c r="D364" s="40" t="s">
        <v>7899</v>
      </c>
      <c r="E364" s="39" t="s">
        <v>6801</v>
      </c>
      <c r="F364" s="41">
        <v>1120</v>
      </c>
      <c r="G364" s="40" t="s">
        <v>4553</v>
      </c>
      <c r="H364" s="44" t="s">
        <v>6475</v>
      </c>
      <c r="I364" s="40" t="s">
        <v>6212</v>
      </c>
      <c r="J364" s="40" t="s">
        <v>0</v>
      </c>
      <c r="K364" s="42">
        <v>30</v>
      </c>
      <c r="M364" s="40" t="s">
        <v>4171</v>
      </c>
      <c r="N364" s="40" t="s">
        <v>4067</v>
      </c>
      <c r="P364" s="42">
        <f t="shared" si="5"/>
        <v>30</v>
      </c>
    </row>
    <row r="365" spans="1:16" hidden="1" x14ac:dyDescent="0.4">
      <c r="A365" s="39" t="s">
        <v>6418</v>
      </c>
      <c r="B365" s="39" t="s">
        <v>7128</v>
      </c>
      <c r="C365" s="40" t="s">
        <v>2120</v>
      </c>
      <c r="D365" s="40" t="s">
        <v>8003</v>
      </c>
      <c r="E365" s="39" t="s">
        <v>6802</v>
      </c>
      <c r="F365" s="41" t="s">
        <v>6803</v>
      </c>
      <c r="G365" s="40" t="s">
        <v>7472</v>
      </c>
      <c r="H365" s="44" t="s">
        <v>6804</v>
      </c>
      <c r="I365" s="40" t="s">
        <v>4172</v>
      </c>
      <c r="J365" s="40" t="s">
        <v>0</v>
      </c>
      <c r="K365" s="42">
        <v>1</v>
      </c>
      <c r="M365" s="40" t="s">
        <v>4171</v>
      </c>
      <c r="N365" s="40" t="s">
        <v>4067</v>
      </c>
      <c r="P365" s="42">
        <f t="shared" si="5"/>
        <v>1</v>
      </c>
    </row>
    <row r="366" spans="1:16" hidden="1" x14ac:dyDescent="0.4">
      <c r="A366" s="39" t="s">
        <v>6418</v>
      </c>
      <c r="B366" s="39" t="s">
        <v>7128</v>
      </c>
      <c r="C366" s="40" t="s">
        <v>2123</v>
      </c>
      <c r="D366" s="40" t="s">
        <v>7900</v>
      </c>
      <c r="E366" s="39" t="s">
        <v>2122</v>
      </c>
      <c r="F366" s="41">
        <v>1137</v>
      </c>
      <c r="G366" s="40" t="s">
        <v>4570</v>
      </c>
      <c r="H366" s="44" t="s">
        <v>6579</v>
      </c>
      <c r="I366" s="40" t="s">
        <v>6212</v>
      </c>
      <c r="J366" s="40" t="s">
        <v>0</v>
      </c>
      <c r="K366" s="42">
        <v>35</v>
      </c>
      <c r="M366" s="40" t="s">
        <v>4171</v>
      </c>
      <c r="N366" s="40" t="s">
        <v>4067</v>
      </c>
      <c r="P366" s="42">
        <f t="shared" si="5"/>
        <v>35</v>
      </c>
    </row>
    <row r="367" spans="1:16" hidden="1" x14ac:dyDescent="0.4">
      <c r="A367" s="39" t="s">
        <v>6418</v>
      </c>
      <c r="B367" s="39" t="s">
        <v>7128</v>
      </c>
      <c r="C367" s="40" t="s">
        <v>2125</v>
      </c>
      <c r="D367" s="40" t="s">
        <v>7901</v>
      </c>
      <c r="E367" s="39" t="s">
        <v>2124</v>
      </c>
      <c r="F367" s="41">
        <v>1138</v>
      </c>
      <c r="G367" s="40" t="s">
        <v>4571</v>
      </c>
      <c r="H367" s="44" t="s">
        <v>6557</v>
      </c>
      <c r="I367" s="40" t="s">
        <v>6212</v>
      </c>
      <c r="J367" s="40" t="s">
        <v>0</v>
      </c>
      <c r="K367" s="42">
        <v>8</v>
      </c>
      <c r="M367" s="40" t="s">
        <v>4171</v>
      </c>
      <c r="N367" s="40" t="s">
        <v>4067</v>
      </c>
      <c r="P367" s="42">
        <f t="shared" si="5"/>
        <v>8</v>
      </c>
    </row>
    <row r="368" spans="1:16" hidden="1" x14ac:dyDescent="0.4">
      <c r="A368" s="39" t="s">
        <v>6418</v>
      </c>
      <c r="B368" s="39" t="s">
        <v>7128</v>
      </c>
      <c r="C368" s="40" t="s">
        <v>2126</v>
      </c>
      <c r="D368" s="40" t="s">
        <v>7977</v>
      </c>
      <c r="E368" s="39" t="s">
        <v>6805</v>
      </c>
      <c r="F368" s="41">
        <v>1139</v>
      </c>
      <c r="G368" s="40" t="s">
        <v>4572</v>
      </c>
      <c r="H368" s="44" t="s">
        <v>6163</v>
      </c>
      <c r="I368" s="40" t="s">
        <v>4172</v>
      </c>
      <c r="J368" s="40" t="s">
        <v>0</v>
      </c>
      <c r="K368" s="42">
        <v>1</v>
      </c>
      <c r="M368" s="40" t="s">
        <v>4171</v>
      </c>
      <c r="N368" s="40" t="s">
        <v>4067</v>
      </c>
      <c r="P368" s="42">
        <f t="shared" si="5"/>
        <v>1</v>
      </c>
    </row>
    <row r="369" spans="1:18" hidden="1" x14ac:dyDescent="0.4">
      <c r="A369" s="39" t="s">
        <v>6418</v>
      </c>
      <c r="B369" s="39" t="s">
        <v>7128</v>
      </c>
      <c r="C369" s="40" t="s">
        <v>2128</v>
      </c>
      <c r="D369" s="40" t="s">
        <v>8013</v>
      </c>
      <c r="E369" s="39" t="s">
        <v>2127</v>
      </c>
      <c r="F369" s="41" t="s">
        <v>6806</v>
      </c>
      <c r="G369" s="40" t="s">
        <v>8014</v>
      </c>
      <c r="H369" s="44" t="s">
        <v>6765</v>
      </c>
      <c r="I369" s="40" t="s">
        <v>4172</v>
      </c>
      <c r="J369" s="40" t="s">
        <v>0</v>
      </c>
      <c r="K369" s="42">
        <v>2</v>
      </c>
      <c r="M369" s="40" t="s">
        <v>4171</v>
      </c>
      <c r="N369" s="40" t="s">
        <v>4067</v>
      </c>
      <c r="P369" s="42">
        <f t="shared" si="5"/>
        <v>2</v>
      </c>
    </row>
    <row r="370" spans="1:18" hidden="1" x14ac:dyDescent="0.4">
      <c r="A370" s="39" t="s">
        <v>6418</v>
      </c>
      <c r="B370" s="39" t="s">
        <v>7128</v>
      </c>
      <c r="C370" s="40" t="s">
        <v>2135</v>
      </c>
      <c r="D370" s="40" t="s">
        <v>7902</v>
      </c>
      <c r="E370" s="39" t="s">
        <v>2134</v>
      </c>
      <c r="F370" s="41">
        <v>1153</v>
      </c>
      <c r="G370" s="40" t="s">
        <v>4586</v>
      </c>
      <c r="H370" s="44" t="s">
        <v>6236</v>
      </c>
      <c r="I370" s="40" t="s">
        <v>4172</v>
      </c>
      <c r="J370" s="40" t="s">
        <v>0</v>
      </c>
      <c r="K370" s="42">
        <v>3</v>
      </c>
      <c r="M370" s="40" t="s">
        <v>4171</v>
      </c>
      <c r="N370" s="40" t="s">
        <v>4067</v>
      </c>
      <c r="P370" s="42">
        <f t="shared" si="5"/>
        <v>3</v>
      </c>
    </row>
    <row r="371" spans="1:18" hidden="1" x14ac:dyDescent="0.4">
      <c r="A371" s="39" t="s">
        <v>6418</v>
      </c>
      <c r="B371" s="39" t="s">
        <v>7128</v>
      </c>
      <c r="C371" s="40" t="s">
        <v>2138</v>
      </c>
      <c r="D371" s="40" t="s">
        <v>7978</v>
      </c>
      <c r="E371" s="39" t="s">
        <v>6807</v>
      </c>
      <c r="F371" s="41">
        <v>1155</v>
      </c>
      <c r="G371" s="40" t="s">
        <v>4588</v>
      </c>
      <c r="H371" s="44" t="s">
        <v>6808</v>
      </c>
      <c r="I371" s="40" t="s">
        <v>4172</v>
      </c>
      <c r="J371" s="40" t="s">
        <v>0</v>
      </c>
      <c r="K371" s="42">
        <v>120</v>
      </c>
      <c r="M371" s="40" t="s">
        <v>4171</v>
      </c>
      <c r="N371" s="40" t="s">
        <v>4067</v>
      </c>
      <c r="P371" s="42">
        <f t="shared" si="5"/>
        <v>120</v>
      </c>
    </row>
    <row r="372" spans="1:18" hidden="1" x14ac:dyDescent="0.4">
      <c r="A372" s="39" t="s">
        <v>6418</v>
      </c>
      <c r="B372" s="39" t="s">
        <v>7128</v>
      </c>
      <c r="C372" s="40" t="s">
        <v>2144</v>
      </c>
      <c r="D372" s="40" t="s">
        <v>0</v>
      </c>
      <c r="E372" s="39" t="s">
        <v>6809</v>
      </c>
      <c r="F372" s="41">
        <v>1160</v>
      </c>
      <c r="G372" s="40" t="s">
        <v>4593</v>
      </c>
      <c r="H372" s="44" t="s">
        <v>6810</v>
      </c>
      <c r="I372" s="40" t="s">
        <v>4172</v>
      </c>
      <c r="J372" s="40" t="s">
        <v>0</v>
      </c>
      <c r="K372" s="42">
        <v>4</v>
      </c>
      <c r="M372" s="40" t="s">
        <v>4171</v>
      </c>
      <c r="N372" s="40" t="s">
        <v>4067</v>
      </c>
      <c r="P372" s="42">
        <f t="shared" si="5"/>
        <v>4</v>
      </c>
    </row>
    <row r="373" spans="1:18" hidden="1" x14ac:dyDescent="0.4">
      <c r="A373" s="39" t="s">
        <v>6418</v>
      </c>
      <c r="B373" s="39" t="s">
        <v>7128</v>
      </c>
      <c r="C373" s="40" t="s">
        <v>2147</v>
      </c>
      <c r="D373" s="40" t="s">
        <v>8017</v>
      </c>
      <c r="E373" s="39" t="s">
        <v>6811</v>
      </c>
      <c r="F373" s="41" t="s">
        <v>6812</v>
      </c>
      <c r="G373" s="40" t="s">
        <v>7474</v>
      </c>
      <c r="H373" s="44" t="s">
        <v>6813</v>
      </c>
      <c r="I373" s="40" t="s">
        <v>4172</v>
      </c>
      <c r="J373" s="40" t="s">
        <v>0</v>
      </c>
      <c r="K373" s="42">
        <v>1</v>
      </c>
      <c r="M373" s="40" t="s">
        <v>4171</v>
      </c>
      <c r="N373" s="40" t="s">
        <v>4067</v>
      </c>
      <c r="P373" s="42">
        <f t="shared" si="5"/>
        <v>1</v>
      </c>
    </row>
    <row r="374" spans="1:18" hidden="1" x14ac:dyDescent="0.4">
      <c r="A374" s="39" t="s">
        <v>6418</v>
      </c>
      <c r="B374" s="39" t="s">
        <v>7128</v>
      </c>
      <c r="C374" s="40" t="s">
        <v>2149</v>
      </c>
      <c r="D374" s="40" t="s">
        <v>7979</v>
      </c>
      <c r="E374" s="39" t="s">
        <v>6814</v>
      </c>
      <c r="F374" s="41">
        <v>1168</v>
      </c>
      <c r="G374" s="40" t="s">
        <v>4601</v>
      </c>
      <c r="H374" s="44" t="s">
        <v>6557</v>
      </c>
      <c r="I374" s="40" t="s">
        <v>6212</v>
      </c>
      <c r="J374" s="40" t="s">
        <v>0</v>
      </c>
      <c r="K374" s="42">
        <v>7</v>
      </c>
      <c r="M374" s="40" t="s">
        <v>4171</v>
      </c>
      <c r="N374" s="40" t="s">
        <v>4067</v>
      </c>
      <c r="P374" s="42">
        <f t="shared" si="5"/>
        <v>7</v>
      </c>
    </row>
    <row r="375" spans="1:18" hidden="1" x14ac:dyDescent="0.4">
      <c r="A375" s="48" t="s">
        <v>6418</v>
      </c>
      <c r="B375" s="48" t="s">
        <v>7128</v>
      </c>
      <c r="C375" s="49" t="s">
        <v>6815</v>
      </c>
      <c r="D375" s="49" t="s">
        <v>0</v>
      </c>
      <c r="E375" s="48" t="s">
        <v>6814</v>
      </c>
      <c r="F375" s="50">
        <v>1168</v>
      </c>
      <c r="G375" s="49" t="s">
        <v>4601</v>
      </c>
      <c r="H375" s="51" t="s">
        <v>6557</v>
      </c>
      <c r="I375" s="49" t="s">
        <v>4172</v>
      </c>
      <c r="J375" s="49" t="s">
        <v>4074</v>
      </c>
      <c r="K375" s="52">
        <v>5</v>
      </c>
      <c r="M375" s="40" t="s">
        <v>4171</v>
      </c>
      <c r="N375" s="40" t="s">
        <v>4067</v>
      </c>
      <c r="P375" s="42">
        <f t="shared" si="5"/>
        <v>5</v>
      </c>
    </row>
    <row r="376" spans="1:18" hidden="1" x14ac:dyDescent="0.4">
      <c r="A376" s="39" t="s">
        <v>6418</v>
      </c>
      <c r="B376" s="39" t="s">
        <v>7128</v>
      </c>
      <c r="C376" s="40" t="s">
        <v>2151</v>
      </c>
      <c r="D376" s="40" t="s">
        <v>7980</v>
      </c>
      <c r="E376" s="39" t="s">
        <v>2150</v>
      </c>
      <c r="F376" s="41">
        <v>1169</v>
      </c>
      <c r="G376" s="40" t="s">
        <v>4602</v>
      </c>
      <c r="H376" s="44" t="s">
        <v>6163</v>
      </c>
      <c r="I376" s="40" t="s">
        <v>4172</v>
      </c>
      <c r="J376" s="40" t="s">
        <v>0</v>
      </c>
      <c r="K376" s="42">
        <v>1.5</v>
      </c>
      <c r="M376" s="40" t="s">
        <v>4171</v>
      </c>
      <c r="N376" s="40" t="s">
        <v>4067</v>
      </c>
      <c r="P376" s="42">
        <f t="shared" si="5"/>
        <v>1.5</v>
      </c>
    </row>
    <row r="377" spans="1:18" hidden="1" x14ac:dyDescent="0.4">
      <c r="A377" s="39" t="s">
        <v>6418</v>
      </c>
      <c r="B377" s="39" t="s">
        <v>7128</v>
      </c>
      <c r="C377" s="40" t="s">
        <v>6816</v>
      </c>
      <c r="D377" s="40" t="s">
        <v>8018</v>
      </c>
      <c r="E377" s="39" t="s">
        <v>6817</v>
      </c>
      <c r="F377" s="41" t="s">
        <v>6818</v>
      </c>
      <c r="G377" s="40" t="s">
        <v>7475</v>
      </c>
      <c r="H377" s="44" t="s">
        <v>6819</v>
      </c>
      <c r="I377" s="40" t="s">
        <v>4172</v>
      </c>
      <c r="J377" s="40" t="s">
        <v>0</v>
      </c>
      <c r="K377" s="42">
        <v>2</v>
      </c>
      <c r="M377" s="40" t="s">
        <v>4171</v>
      </c>
      <c r="N377" s="40" t="s">
        <v>4067</v>
      </c>
      <c r="P377" s="42">
        <f t="shared" si="5"/>
        <v>2</v>
      </c>
    </row>
    <row r="378" spans="1:18" hidden="1" x14ac:dyDescent="0.4">
      <c r="A378" s="39" t="s">
        <v>6418</v>
      </c>
      <c r="B378" s="39" t="s">
        <v>7128</v>
      </c>
      <c r="C378" s="40" t="s">
        <v>6820</v>
      </c>
      <c r="D378" s="40" t="s">
        <v>8020</v>
      </c>
      <c r="E378" s="39" t="s">
        <v>6817</v>
      </c>
      <c r="F378" s="41" t="s">
        <v>6818</v>
      </c>
      <c r="G378" s="40" t="s">
        <v>7475</v>
      </c>
      <c r="H378" s="44" t="s">
        <v>6819</v>
      </c>
      <c r="I378" s="40" t="s">
        <v>4172</v>
      </c>
      <c r="J378" s="40" t="s">
        <v>0</v>
      </c>
      <c r="K378" s="42">
        <v>35</v>
      </c>
      <c r="M378" s="40" t="s">
        <v>4171</v>
      </c>
      <c r="N378" s="40" t="s">
        <v>4067</v>
      </c>
      <c r="P378" s="42">
        <f t="shared" si="5"/>
        <v>35</v>
      </c>
    </row>
    <row r="379" spans="1:18" hidden="1" x14ac:dyDescent="0.4">
      <c r="A379" s="39" t="s">
        <v>6418</v>
      </c>
      <c r="B379" s="39" t="s">
        <v>7128</v>
      </c>
      <c r="C379" s="40" t="s">
        <v>6821</v>
      </c>
      <c r="D379" s="40" t="s">
        <v>8019</v>
      </c>
      <c r="E379" s="39" t="s">
        <v>6822</v>
      </c>
      <c r="F379" s="41" t="s">
        <v>6823</v>
      </c>
      <c r="G379" s="40" t="s">
        <v>7476</v>
      </c>
      <c r="H379" s="44" t="s">
        <v>6704</v>
      </c>
      <c r="I379" s="40" t="s">
        <v>4172</v>
      </c>
      <c r="J379" s="40" t="s">
        <v>0</v>
      </c>
      <c r="K379" s="42">
        <v>1.5</v>
      </c>
      <c r="M379" s="40" t="s">
        <v>4171</v>
      </c>
      <c r="N379" s="40" t="s">
        <v>4067</v>
      </c>
      <c r="P379" s="42">
        <f t="shared" si="5"/>
        <v>1.5</v>
      </c>
    </row>
    <row r="380" spans="1:18" hidden="1" x14ac:dyDescent="0.4">
      <c r="A380" s="39" t="s">
        <v>6418</v>
      </c>
      <c r="B380" s="39" t="s">
        <v>7128</v>
      </c>
      <c r="C380" s="40" t="s">
        <v>6824</v>
      </c>
      <c r="D380" s="40" t="s">
        <v>8021</v>
      </c>
      <c r="E380" s="39" t="s">
        <v>6822</v>
      </c>
      <c r="F380" s="41" t="s">
        <v>6823</v>
      </c>
      <c r="G380" s="40" t="s">
        <v>7476</v>
      </c>
      <c r="H380" s="44" t="s">
        <v>6825</v>
      </c>
      <c r="I380" s="40" t="s">
        <v>6212</v>
      </c>
      <c r="J380" s="40" t="s">
        <v>0</v>
      </c>
      <c r="K380" s="42">
        <v>18</v>
      </c>
      <c r="M380" s="40" t="s">
        <v>4171</v>
      </c>
      <c r="N380" s="40" t="s">
        <v>4067</v>
      </c>
      <c r="P380" s="42">
        <f t="shared" si="5"/>
        <v>18</v>
      </c>
    </row>
    <row r="381" spans="1:18" hidden="1" x14ac:dyDescent="0.4">
      <c r="A381" s="39" t="s">
        <v>6418</v>
      </c>
      <c r="B381" s="39" t="s">
        <v>7128</v>
      </c>
      <c r="C381" s="40" t="s">
        <v>2180</v>
      </c>
      <c r="D381" s="40" t="s">
        <v>8015</v>
      </c>
      <c r="E381" s="39" t="s">
        <v>6826</v>
      </c>
      <c r="F381" s="41">
        <v>1197</v>
      </c>
      <c r="G381" s="40" t="s">
        <v>4630</v>
      </c>
      <c r="H381" s="44" t="s">
        <v>6475</v>
      </c>
      <c r="I381" s="40" t="s">
        <v>6212</v>
      </c>
      <c r="J381" s="40" t="s">
        <v>0</v>
      </c>
      <c r="K381" s="42">
        <v>25</v>
      </c>
      <c r="M381" s="40" t="s">
        <v>4171</v>
      </c>
      <c r="N381" s="40" t="s">
        <v>4067</v>
      </c>
      <c r="P381" s="42">
        <f t="shared" si="5"/>
        <v>25</v>
      </c>
    </row>
    <row r="382" spans="1:18" ht="25" hidden="1" x14ac:dyDescent="0.4">
      <c r="A382" s="39" t="s">
        <v>6418</v>
      </c>
      <c r="B382" s="39" t="s">
        <v>7128</v>
      </c>
      <c r="C382" s="40" t="s">
        <v>2183</v>
      </c>
      <c r="D382" s="40" t="s">
        <v>8022</v>
      </c>
      <c r="E382" s="39" t="s">
        <v>6827</v>
      </c>
      <c r="F382" s="41" t="s">
        <v>6828</v>
      </c>
      <c r="G382" s="41" t="s">
        <v>7478</v>
      </c>
      <c r="H382" s="44" t="s">
        <v>6829</v>
      </c>
      <c r="I382" s="40" t="s">
        <v>4172</v>
      </c>
      <c r="J382" s="40" t="s">
        <v>0</v>
      </c>
      <c r="K382" s="42">
        <v>40</v>
      </c>
      <c r="M382" s="40" t="s">
        <v>4171</v>
      </c>
      <c r="N382" s="40" t="s">
        <v>4067</v>
      </c>
      <c r="P382" s="42">
        <f t="shared" si="5"/>
        <v>40</v>
      </c>
    </row>
    <row r="383" spans="1:18" ht="37.5" hidden="1" x14ac:dyDescent="0.4">
      <c r="A383" s="39" t="s">
        <v>6418</v>
      </c>
      <c r="B383" s="39" t="s">
        <v>7128</v>
      </c>
      <c r="C383" s="40" t="s">
        <v>2185</v>
      </c>
      <c r="D383" s="40" t="s">
        <v>8023</v>
      </c>
      <c r="E383" s="39" t="s">
        <v>6830</v>
      </c>
      <c r="F383" s="41" t="s">
        <v>6831</v>
      </c>
      <c r="G383" s="41" t="s">
        <v>7477</v>
      </c>
      <c r="H383" s="44" t="s">
        <v>6832</v>
      </c>
      <c r="I383" s="40" t="s">
        <v>4172</v>
      </c>
      <c r="J383" s="40" t="s">
        <v>0</v>
      </c>
      <c r="K383" s="42">
        <v>45</v>
      </c>
      <c r="M383" s="40" t="s">
        <v>4172</v>
      </c>
      <c r="N383" s="40" t="s">
        <v>4067</v>
      </c>
      <c r="P383" s="42">
        <f t="shared" si="5"/>
        <v>0</v>
      </c>
    </row>
    <row r="384" spans="1:18" hidden="1" x14ac:dyDescent="0.4">
      <c r="A384" s="39" t="s">
        <v>6418</v>
      </c>
      <c r="B384" s="39" t="s">
        <v>7128</v>
      </c>
      <c r="C384" s="40" t="s">
        <v>2214</v>
      </c>
      <c r="D384" s="40" t="s">
        <v>0</v>
      </c>
      <c r="E384" s="39" t="s">
        <v>6833</v>
      </c>
      <c r="F384" s="41">
        <v>1228</v>
      </c>
      <c r="G384" s="40" t="s">
        <v>4653</v>
      </c>
      <c r="H384" s="44" t="s">
        <v>6834</v>
      </c>
      <c r="I384" s="40" t="s">
        <v>4172</v>
      </c>
      <c r="J384" s="40" t="s">
        <v>0</v>
      </c>
      <c r="K384" s="42">
        <v>8</v>
      </c>
      <c r="M384" s="40"/>
      <c r="N384" s="40" t="s">
        <v>4067</v>
      </c>
      <c r="P384" s="42">
        <f t="shared" si="5"/>
        <v>0</v>
      </c>
      <c r="R384" s="1" t="s">
        <v>7615</v>
      </c>
    </row>
    <row r="385" spans="1:18" hidden="1" x14ac:dyDescent="0.4">
      <c r="A385" s="48" t="s">
        <v>6418</v>
      </c>
      <c r="B385" s="48" t="s">
        <v>7128</v>
      </c>
      <c r="C385" s="49" t="s">
        <v>2216</v>
      </c>
      <c r="D385" s="49" t="s">
        <v>0</v>
      </c>
      <c r="E385" s="48" t="s">
        <v>6835</v>
      </c>
      <c r="F385" s="50" t="s">
        <v>2215</v>
      </c>
      <c r="G385" s="49" t="s">
        <v>4654</v>
      </c>
      <c r="H385" s="51" t="s">
        <v>6834</v>
      </c>
      <c r="I385" s="49" t="s">
        <v>4172</v>
      </c>
      <c r="J385" s="49" t="s">
        <v>4074</v>
      </c>
      <c r="K385" s="52">
        <v>8</v>
      </c>
      <c r="M385" s="40"/>
      <c r="N385" s="40" t="s">
        <v>4067</v>
      </c>
      <c r="P385" s="42">
        <f t="shared" si="5"/>
        <v>0</v>
      </c>
      <c r="R385" s="1" t="s">
        <v>7615</v>
      </c>
    </row>
    <row r="386" spans="1:18" hidden="1" x14ac:dyDescent="0.4">
      <c r="A386" s="48" t="s">
        <v>6418</v>
      </c>
      <c r="B386" s="48" t="s">
        <v>7128</v>
      </c>
      <c r="C386" s="49" t="s">
        <v>2218</v>
      </c>
      <c r="D386" s="49" t="s">
        <v>0</v>
      </c>
      <c r="E386" s="48" t="s">
        <v>6836</v>
      </c>
      <c r="F386" s="50" t="s">
        <v>2217</v>
      </c>
      <c r="G386" s="49" t="s">
        <v>4655</v>
      </c>
      <c r="H386" s="51" t="s">
        <v>6837</v>
      </c>
      <c r="I386" s="49" t="s">
        <v>4172</v>
      </c>
      <c r="J386" s="49" t="s">
        <v>4074</v>
      </c>
      <c r="K386" s="52">
        <v>8</v>
      </c>
      <c r="M386" s="40"/>
      <c r="N386" s="40" t="s">
        <v>4067</v>
      </c>
      <c r="P386" s="42">
        <f t="shared" si="5"/>
        <v>0</v>
      </c>
      <c r="R386" s="1" t="s">
        <v>7615</v>
      </c>
    </row>
    <row r="387" spans="1:18" hidden="1" x14ac:dyDescent="0.4">
      <c r="A387" s="39" t="s">
        <v>6418</v>
      </c>
      <c r="B387" s="39" t="s">
        <v>7128</v>
      </c>
      <c r="C387" s="40" t="s">
        <v>2226</v>
      </c>
      <c r="D387" s="40" t="s">
        <v>7981</v>
      </c>
      <c r="E387" s="39" t="s">
        <v>6838</v>
      </c>
      <c r="F387" s="41">
        <v>1234</v>
      </c>
      <c r="G387" s="40" t="s">
        <v>4661</v>
      </c>
      <c r="H387" s="44" t="s">
        <v>6193</v>
      </c>
      <c r="I387" s="40" t="s">
        <v>4172</v>
      </c>
      <c r="J387" s="40" t="s">
        <v>0</v>
      </c>
      <c r="K387" s="42">
        <v>30</v>
      </c>
      <c r="M387" s="40" t="s">
        <v>4171</v>
      </c>
      <c r="N387" s="40" t="s">
        <v>4067</v>
      </c>
      <c r="P387" s="42">
        <f t="shared" ref="P387:P450" si="6">IF(M387="Sì",K387,0)</f>
        <v>30</v>
      </c>
    </row>
    <row r="388" spans="1:18" hidden="1" x14ac:dyDescent="0.4">
      <c r="A388" s="39" t="s">
        <v>6418</v>
      </c>
      <c r="B388" s="39" t="s">
        <v>7128</v>
      </c>
      <c r="C388" s="40" t="s">
        <v>2231</v>
      </c>
      <c r="D388" s="40" t="s">
        <v>8008</v>
      </c>
      <c r="E388" s="39" t="s">
        <v>6839</v>
      </c>
      <c r="F388" s="41" t="s">
        <v>6840</v>
      </c>
      <c r="G388" s="40" t="s">
        <v>7480</v>
      </c>
      <c r="H388" s="44" t="s">
        <v>6819</v>
      </c>
      <c r="I388" s="40" t="s">
        <v>4172</v>
      </c>
      <c r="J388" s="40" t="s">
        <v>0</v>
      </c>
      <c r="K388" s="42">
        <v>1.5</v>
      </c>
      <c r="M388" s="40" t="s">
        <v>4171</v>
      </c>
      <c r="N388" s="40" t="s">
        <v>4067</v>
      </c>
      <c r="P388" s="42">
        <f t="shared" si="6"/>
        <v>1.5</v>
      </c>
    </row>
    <row r="389" spans="1:18" hidden="1" x14ac:dyDescent="0.4">
      <c r="A389" s="39" t="s">
        <v>6418</v>
      </c>
      <c r="B389" s="39" t="s">
        <v>7128</v>
      </c>
      <c r="C389" s="40" t="s">
        <v>2233</v>
      </c>
      <c r="D389" s="40" t="s">
        <v>8009</v>
      </c>
      <c r="E389" s="39" t="s">
        <v>6841</v>
      </c>
      <c r="F389" s="41" t="s">
        <v>6842</v>
      </c>
      <c r="G389" s="40" t="s">
        <v>7479</v>
      </c>
      <c r="H389" s="44" t="s">
        <v>6843</v>
      </c>
      <c r="I389" s="40" t="s">
        <v>4172</v>
      </c>
      <c r="J389" s="40" t="s">
        <v>0</v>
      </c>
      <c r="K389" s="42">
        <v>2</v>
      </c>
      <c r="M389" s="40" t="s">
        <v>4171</v>
      </c>
      <c r="N389" s="40" t="s">
        <v>4067</v>
      </c>
      <c r="P389" s="42">
        <f t="shared" si="6"/>
        <v>2</v>
      </c>
    </row>
    <row r="390" spans="1:18" hidden="1" x14ac:dyDescent="0.4">
      <c r="A390" s="39" t="s">
        <v>6418</v>
      </c>
      <c r="B390" s="39" t="s">
        <v>7128</v>
      </c>
      <c r="C390" s="40" t="s">
        <v>2243</v>
      </c>
      <c r="D390" s="40" t="s">
        <v>8010</v>
      </c>
      <c r="E390" s="39" t="s">
        <v>6844</v>
      </c>
      <c r="F390" s="41" t="s">
        <v>6845</v>
      </c>
      <c r="G390" s="40" t="s">
        <v>7481</v>
      </c>
      <c r="H390" s="44" t="s">
        <v>6846</v>
      </c>
      <c r="I390" s="40" t="s">
        <v>4172</v>
      </c>
      <c r="J390" s="40" t="s">
        <v>0</v>
      </c>
      <c r="K390" s="42">
        <v>2</v>
      </c>
      <c r="M390" s="40" t="s">
        <v>4171</v>
      </c>
      <c r="N390" s="40" t="s">
        <v>4067</v>
      </c>
      <c r="P390" s="42">
        <f t="shared" si="6"/>
        <v>2</v>
      </c>
    </row>
    <row r="391" spans="1:18" hidden="1" x14ac:dyDescent="0.4">
      <c r="A391" s="39" t="s">
        <v>6418</v>
      </c>
      <c r="B391" s="39" t="s">
        <v>7128</v>
      </c>
      <c r="C391" s="40" t="s">
        <v>2277</v>
      </c>
      <c r="D391" s="40" t="s">
        <v>8016</v>
      </c>
      <c r="E391" s="39" t="s">
        <v>6847</v>
      </c>
      <c r="F391" s="41">
        <v>1274</v>
      </c>
      <c r="G391" s="40" t="s">
        <v>4702</v>
      </c>
      <c r="H391" s="44" t="s">
        <v>6599</v>
      </c>
      <c r="I391" s="40" t="s">
        <v>4172</v>
      </c>
      <c r="J391" s="40" t="s">
        <v>0</v>
      </c>
      <c r="K391" s="42">
        <v>4</v>
      </c>
      <c r="M391" s="40" t="s">
        <v>4171</v>
      </c>
      <c r="N391" s="40" t="s">
        <v>4067</v>
      </c>
      <c r="P391" s="42">
        <f t="shared" si="6"/>
        <v>4</v>
      </c>
    </row>
    <row r="392" spans="1:18" hidden="1" x14ac:dyDescent="0.4">
      <c r="A392" s="39" t="s">
        <v>6418</v>
      </c>
      <c r="B392" s="39" t="s">
        <v>7128</v>
      </c>
      <c r="C392" s="40" t="s">
        <v>2278</v>
      </c>
      <c r="D392" s="40" t="s">
        <v>8028</v>
      </c>
      <c r="E392" s="39" t="s">
        <v>6848</v>
      </c>
      <c r="F392" s="41">
        <v>1277</v>
      </c>
      <c r="G392" s="40" t="s">
        <v>4705</v>
      </c>
      <c r="H392" s="44" t="s">
        <v>6163</v>
      </c>
      <c r="I392" s="40" t="s">
        <v>4172</v>
      </c>
      <c r="J392" s="40" t="s">
        <v>0</v>
      </c>
      <c r="K392" s="42">
        <v>1.5</v>
      </c>
      <c r="M392" s="40" t="s">
        <v>4171</v>
      </c>
      <c r="N392" s="40" t="s">
        <v>4067</v>
      </c>
      <c r="P392" s="42">
        <f t="shared" si="6"/>
        <v>1.5</v>
      </c>
    </row>
    <row r="393" spans="1:18" hidden="1" x14ac:dyDescent="0.4">
      <c r="A393" s="39" t="s">
        <v>6418</v>
      </c>
      <c r="B393" s="39" t="s">
        <v>7128</v>
      </c>
      <c r="C393" s="40" t="s">
        <v>2281</v>
      </c>
      <c r="D393" s="40" t="s">
        <v>8027</v>
      </c>
      <c r="E393" s="39" t="s">
        <v>6849</v>
      </c>
      <c r="F393" s="41">
        <v>1279</v>
      </c>
      <c r="G393" s="40" t="s">
        <v>4707</v>
      </c>
      <c r="H393" s="44" t="s">
        <v>6163</v>
      </c>
      <c r="I393" s="40" t="s">
        <v>4172</v>
      </c>
      <c r="J393" s="40" t="s">
        <v>0</v>
      </c>
      <c r="K393" s="42">
        <v>1.5</v>
      </c>
      <c r="M393" s="40" t="s">
        <v>4171</v>
      </c>
      <c r="N393" s="40" t="s">
        <v>4067</v>
      </c>
      <c r="P393" s="42">
        <f t="shared" si="6"/>
        <v>1.5</v>
      </c>
    </row>
    <row r="394" spans="1:18" hidden="1" x14ac:dyDescent="0.4">
      <c r="A394" s="39" t="s">
        <v>6418</v>
      </c>
      <c r="B394" s="39" t="s">
        <v>7128</v>
      </c>
      <c r="C394" s="40" t="s">
        <v>2292</v>
      </c>
      <c r="D394" s="40" t="s">
        <v>8011</v>
      </c>
      <c r="E394" s="39" t="s">
        <v>6850</v>
      </c>
      <c r="F394" s="41" t="s">
        <v>4024</v>
      </c>
      <c r="G394" s="40" t="s">
        <v>7482</v>
      </c>
      <c r="H394" s="44" t="s">
        <v>6851</v>
      </c>
      <c r="I394" s="40" t="s">
        <v>4172</v>
      </c>
      <c r="J394" s="40" t="s">
        <v>0</v>
      </c>
      <c r="K394" s="42">
        <v>3</v>
      </c>
      <c r="M394" s="40" t="s">
        <v>4171</v>
      </c>
      <c r="N394" s="40" t="s">
        <v>4067</v>
      </c>
      <c r="P394" s="42">
        <f t="shared" si="6"/>
        <v>3</v>
      </c>
    </row>
    <row r="395" spans="1:18" hidden="1" x14ac:dyDescent="0.4">
      <c r="A395" s="39" t="s">
        <v>6418</v>
      </c>
      <c r="B395" s="39" t="s">
        <v>7128</v>
      </c>
      <c r="C395" s="40" t="s">
        <v>2296</v>
      </c>
      <c r="D395" s="40" t="s">
        <v>8012</v>
      </c>
      <c r="E395" s="39" t="s">
        <v>6852</v>
      </c>
      <c r="F395" s="41" t="s">
        <v>6853</v>
      </c>
      <c r="G395" s="40" t="s">
        <v>7487</v>
      </c>
      <c r="H395" s="44" t="s">
        <v>6854</v>
      </c>
      <c r="I395" s="40" t="s">
        <v>6212</v>
      </c>
      <c r="J395" s="40" t="s">
        <v>0</v>
      </c>
      <c r="K395" s="42">
        <v>25</v>
      </c>
      <c r="M395" s="40" t="s">
        <v>4171</v>
      </c>
      <c r="N395" s="40" t="s">
        <v>4067</v>
      </c>
      <c r="P395" s="42">
        <f t="shared" si="6"/>
        <v>25</v>
      </c>
    </row>
    <row r="396" spans="1:18" hidden="1" x14ac:dyDescent="0.4">
      <c r="A396" s="39" t="s">
        <v>6418</v>
      </c>
      <c r="B396" s="39" t="s">
        <v>7128</v>
      </c>
      <c r="C396" s="40" t="s">
        <v>2302</v>
      </c>
      <c r="D396" s="40" t="s">
        <v>8024</v>
      </c>
      <c r="E396" s="39" t="s">
        <v>6855</v>
      </c>
      <c r="F396" s="41" t="s">
        <v>6856</v>
      </c>
      <c r="G396" s="40" t="s">
        <v>7484</v>
      </c>
      <c r="H396" s="44" t="s">
        <v>6165</v>
      </c>
      <c r="I396" s="40" t="s">
        <v>4172</v>
      </c>
      <c r="J396" s="40" t="s">
        <v>0</v>
      </c>
      <c r="K396" s="42">
        <v>2</v>
      </c>
      <c r="M396" s="40" t="s">
        <v>4171</v>
      </c>
      <c r="N396" s="40" t="s">
        <v>4067</v>
      </c>
      <c r="P396" s="42">
        <f t="shared" si="6"/>
        <v>2</v>
      </c>
    </row>
    <row r="397" spans="1:18" hidden="1" x14ac:dyDescent="0.4">
      <c r="A397" s="39" t="s">
        <v>6418</v>
      </c>
      <c r="B397" s="39" t="s">
        <v>7128</v>
      </c>
      <c r="C397" s="40" t="s">
        <v>2304</v>
      </c>
      <c r="D397" s="40" t="s">
        <v>8025</v>
      </c>
      <c r="E397" s="39" t="s">
        <v>4023</v>
      </c>
      <c r="F397" s="41" t="s">
        <v>6857</v>
      </c>
      <c r="G397" s="40" t="s">
        <v>7483</v>
      </c>
      <c r="H397" s="44" t="s">
        <v>6716</v>
      </c>
      <c r="I397" s="40" t="s">
        <v>4172</v>
      </c>
      <c r="J397" s="40" t="s">
        <v>0</v>
      </c>
      <c r="K397" s="42">
        <v>2</v>
      </c>
      <c r="M397" s="40" t="s">
        <v>4171</v>
      </c>
      <c r="N397" s="40" t="s">
        <v>4067</v>
      </c>
      <c r="P397" s="42">
        <f t="shared" si="6"/>
        <v>2</v>
      </c>
    </row>
    <row r="398" spans="1:18" hidden="1" x14ac:dyDescent="0.4">
      <c r="A398" s="39" t="s">
        <v>6418</v>
      </c>
      <c r="B398" s="39" t="s">
        <v>7128</v>
      </c>
      <c r="C398" s="40" t="s">
        <v>2328</v>
      </c>
      <c r="D398" s="40" t="s">
        <v>8026</v>
      </c>
      <c r="E398" s="39" t="s">
        <v>6858</v>
      </c>
      <c r="F398" s="41" t="s">
        <v>6859</v>
      </c>
      <c r="G398" s="40" t="s">
        <v>7486</v>
      </c>
      <c r="H398" s="44" t="s">
        <v>6860</v>
      </c>
      <c r="I398" s="40" t="s">
        <v>6212</v>
      </c>
      <c r="J398" s="40" t="s">
        <v>0</v>
      </c>
      <c r="K398" s="42">
        <v>100</v>
      </c>
      <c r="M398" s="40" t="s">
        <v>4171</v>
      </c>
      <c r="N398" s="40" t="s">
        <v>4067</v>
      </c>
      <c r="P398" s="42">
        <f t="shared" si="6"/>
        <v>100</v>
      </c>
    </row>
    <row r="399" spans="1:18" hidden="1" x14ac:dyDescent="0.4">
      <c r="A399" s="39" t="s">
        <v>6418</v>
      </c>
      <c r="B399" s="39" t="s">
        <v>7128</v>
      </c>
      <c r="C399" s="40" t="s">
        <v>2333</v>
      </c>
      <c r="D399" s="40" t="s">
        <v>8031</v>
      </c>
      <c r="E399" s="39" t="s">
        <v>2332</v>
      </c>
      <c r="F399" s="41" t="s">
        <v>6861</v>
      </c>
      <c r="G399" s="40" t="s">
        <v>7485</v>
      </c>
      <c r="H399" s="44" t="s">
        <v>6860</v>
      </c>
      <c r="I399" s="40" t="s">
        <v>6212</v>
      </c>
      <c r="J399" s="40" t="s">
        <v>0</v>
      </c>
      <c r="K399" s="42">
        <v>100</v>
      </c>
      <c r="M399" s="40" t="s">
        <v>4171</v>
      </c>
      <c r="N399" s="40" t="s">
        <v>4067</v>
      </c>
      <c r="P399" s="42">
        <f t="shared" si="6"/>
        <v>100</v>
      </c>
    </row>
    <row r="400" spans="1:18" hidden="1" x14ac:dyDescent="0.4">
      <c r="A400" s="39" t="s">
        <v>6418</v>
      </c>
      <c r="B400" s="39" t="s">
        <v>7128</v>
      </c>
      <c r="C400" s="40" t="s">
        <v>2446</v>
      </c>
      <c r="D400" s="40" t="s">
        <v>8032</v>
      </c>
      <c r="E400" s="39" t="s">
        <v>6862</v>
      </c>
      <c r="F400" s="41" t="s">
        <v>6863</v>
      </c>
      <c r="G400" s="40" t="s">
        <v>7488</v>
      </c>
      <c r="H400" s="44" t="s">
        <v>6860</v>
      </c>
      <c r="I400" s="40" t="s">
        <v>6212</v>
      </c>
      <c r="J400" s="40" t="s">
        <v>0</v>
      </c>
      <c r="K400" s="42">
        <v>100</v>
      </c>
      <c r="M400" s="40" t="s">
        <v>4171</v>
      </c>
      <c r="N400" s="40" t="s">
        <v>4067</v>
      </c>
      <c r="P400" s="42">
        <f t="shared" si="6"/>
        <v>100</v>
      </c>
    </row>
    <row r="401" spans="1:16" hidden="1" x14ac:dyDescent="0.4">
      <c r="A401" s="39" t="s">
        <v>6418</v>
      </c>
      <c r="B401" s="39" t="s">
        <v>7128</v>
      </c>
      <c r="C401" s="40" t="s">
        <v>2340</v>
      </c>
      <c r="D401" s="40" t="s">
        <v>8033</v>
      </c>
      <c r="E401" s="39" t="s">
        <v>6864</v>
      </c>
      <c r="F401" s="41" t="s">
        <v>6865</v>
      </c>
      <c r="G401" s="40" t="s">
        <v>7493</v>
      </c>
      <c r="H401" s="44" t="s">
        <v>6660</v>
      </c>
      <c r="I401" s="40" t="s">
        <v>4172</v>
      </c>
      <c r="J401" s="40" t="s">
        <v>0</v>
      </c>
      <c r="K401" s="42">
        <v>1.5</v>
      </c>
      <c r="M401" s="40" t="s">
        <v>4171</v>
      </c>
      <c r="N401" s="40" t="s">
        <v>4067</v>
      </c>
      <c r="P401" s="42">
        <f t="shared" si="6"/>
        <v>1.5</v>
      </c>
    </row>
    <row r="402" spans="1:16" hidden="1" x14ac:dyDescent="0.4">
      <c r="A402" s="39" t="s">
        <v>6418</v>
      </c>
      <c r="B402" s="39" t="s">
        <v>7128</v>
      </c>
      <c r="C402" s="40" t="s">
        <v>6866</v>
      </c>
      <c r="D402" s="40" t="s">
        <v>8045</v>
      </c>
      <c r="E402" s="39" t="s">
        <v>6867</v>
      </c>
      <c r="F402" s="41" t="s">
        <v>6868</v>
      </c>
      <c r="G402" s="40" t="s">
        <v>7490</v>
      </c>
      <c r="H402" s="44" t="s">
        <v>6869</v>
      </c>
      <c r="I402" s="40" t="s">
        <v>4172</v>
      </c>
      <c r="J402" s="40" t="s">
        <v>0</v>
      </c>
      <c r="K402" s="42">
        <v>2</v>
      </c>
      <c r="M402" s="40" t="s">
        <v>4171</v>
      </c>
      <c r="N402" s="40" t="s">
        <v>4067</v>
      </c>
      <c r="P402" s="42">
        <f t="shared" si="6"/>
        <v>2</v>
      </c>
    </row>
    <row r="403" spans="1:16" hidden="1" x14ac:dyDescent="0.4">
      <c r="A403" s="39" t="s">
        <v>6418</v>
      </c>
      <c r="B403" s="39" t="s">
        <v>7128</v>
      </c>
      <c r="C403" s="40" t="s">
        <v>6870</v>
      </c>
      <c r="D403" s="40" t="s">
        <v>8046</v>
      </c>
      <c r="E403" s="39" t="s">
        <v>6867</v>
      </c>
      <c r="F403" s="41" t="s">
        <v>6868</v>
      </c>
      <c r="G403" s="40" t="s">
        <v>7490</v>
      </c>
      <c r="H403" s="44" t="s">
        <v>6196</v>
      </c>
      <c r="I403" s="40" t="s">
        <v>6212</v>
      </c>
      <c r="J403" s="40" t="s">
        <v>0</v>
      </c>
      <c r="K403" s="42">
        <v>40</v>
      </c>
      <c r="M403" s="40" t="s">
        <v>4171</v>
      </c>
      <c r="N403" s="40" t="s">
        <v>4067</v>
      </c>
      <c r="P403" s="42">
        <f t="shared" si="6"/>
        <v>40</v>
      </c>
    </row>
    <row r="404" spans="1:16" hidden="1" x14ac:dyDescent="0.4">
      <c r="A404" s="39" t="s">
        <v>6418</v>
      </c>
      <c r="B404" s="39" t="s">
        <v>7128</v>
      </c>
      <c r="C404" s="40" t="s">
        <v>2359</v>
      </c>
      <c r="D404" s="40" t="s">
        <v>8034</v>
      </c>
      <c r="E404" s="39" t="s">
        <v>6871</v>
      </c>
      <c r="F404" s="41" t="s">
        <v>6872</v>
      </c>
      <c r="G404" s="40" t="s">
        <v>7489</v>
      </c>
      <c r="H404" s="44" t="s">
        <v>6793</v>
      </c>
      <c r="I404" s="40" t="s">
        <v>4172</v>
      </c>
      <c r="J404" s="40" t="s">
        <v>0</v>
      </c>
      <c r="K404" s="42">
        <v>3</v>
      </c>
      <c r="M404" s="40" t="s">
        <v>4171</v>
      </c>
      <c r="N404" s="40" t="s">
        <v>4067</v>
      </c>
      <c r="P404" s="42">
        <f t="shared" si="6"/>
        <v>3</v>
      </c>
    </row>
    <row r="405" spans="1:16" hidden="1" x14ac:dyDescent="0.4">
      <c r="A405" s="39" t="s">
        <v>6418</v>
      </c>
      <c r="B405" s="39" t="s">
        <v>7128</v>
      </c>
      <c r="C405" s="40" t="s">
        <v>2363</v>
      </c>
      <c r="D405" s="40" t="s">
        <v>7903</v>
      </c>
      <c r="E405" s="39" t="s">
        <v>2362</v>
      </c>
      <c r="F405" s="41">
        <v>1367</v>
      </c>
      <c r="G405" s="40" t="s">
        <v>4795</v>
      </c>
      <c r="H405" s="44" t="s">
        <v>6204</v>
      </c>
      <c r="I405" s="40" t="s">
        <v>4172</v>
      </c>
      <c r="J405" s="40" t="s">
        <v>0</v>
      </c>
      <c r="K405" s="42">
        <v>18</v>
      </c>
      <c r="M405" s="40" t="s">
        <v>4171</v>
      </c>
      <c r="N405" s="40" t="s">
        <v>4067</v>
      </c>
      <c r="P405" s="42">
        <f t="shared" si="6"/>
        <v>18</v>
      </c>
    </row>
    <row r="406" spans="1:16" hidden="1" x14ac:dyDescent="0.4">
      <c r="A406" s="39" t="s">
        <v>6418</v>
      </c>
      <c r="B406" s="39" t="s">
        <v>7128</v>
      </c>
      <c r="C406" s="40" t="s">
        <v>2366</v>
      </c>
      <c r="D406" s="40" t="s">
        <v>8035</v>
      </c>
      <c r="E406" s="39" t="s">
        <v>6873</v>
      </c>
      <c r="F406" s="41" t="s">
        <v>6874</v>
      </c>
      <c r="G406" s="40" t="s">
        <v>7494</v>
      </c>
      <c r="H406" s="44" t="s">
        <v>6660</v>
      </c>
      <c r="I406" s="40" t="s">
        <v>4172</v>
      </c>
      <c r="J406" s="40" t="s">
        <v>0</v>
      </c>
      <c r="K406" s="42">
        <v>1.5</v>
      </c>
      <c r="M406" s="40" t="s">
        <v>4171</v>
      </c>
      <c r="N406" s="40" t="s">
        <v>4067</v>
      </c>
      <c r="P406" s="42">
        <f t="shared" si="6"/>
        <v>1.5</v>
      </c>
    </row>
    <row r="407" spans="1:16" hidden="1" x14ac:dyDescent="0.4">
      <c r="A407" s="39" t="s">
        <v>6418</v>
      </c>
      <c r="B407" s="39" t="s">
        <v>7128</v>
      </c>
      <c r="C407" s="40" t="s">
        <v>2369</v>
      </c>
      <c r="D407" s="40" t="s">
        <v>7982</v>
      </c>
      <c r="E407" s="39" t="s">
        <v>2368</v>
      </c>
      <c r="F407" s="41">
        <v>1372</v>
      </c>
      <c r="G407" s="40" t="s">
        <v>4800</v>
      </c>
      <c r="H407" s="44" t="s">
        <v>6163</v>
      </c>
      <c r="I407" s="40" t="s">
        <v>4172</v>
      </c>
      <c r="J407" s="40" t="s">
        <v>0</v>
      </c>
      <c r="K407" s="42">
        <v>1.5</v>
      </c>
      <c r="M407" s="40" t="s">
        <v>4171</v>
      </c>
      <c r="N407" s="40" t="s">
        <v>4067</v>
      </c>
      <c r="P407" s="42">
        <f t="shared" si="6"/>
        <v>1.5</v>
      </c>
    </row>
    <row r="408" spans="1:16" hidden="1" x14ac:dyDescent="0.4">
      <c r="A408" s="39" t="s">
        <v>6418</v>
      </c>
      <c r="B408" s="39" t="s">
        <v>7128</v>
      </c>
      <c r="C408" s="40" t="s">
        <v>2383</v>
      </c>
      <c r="D408" s="40" t="s">
        <v>8036</v>
      </c>
      <c r="E408" s="39" t="s">
        <v>6875</v>
      </c>
      <c r="F408" s="41" t="s">
        <v>6876</v>
      </c>
      <c r="G408" s="40" t="s">
        <v>7492</v>
      </c>
      <c r="H408" s="44" t="s">
        <v>6819</v>
      </c>
      <c r="I408" s="40" t="s">
        <v>4172</v>
      </c>
      <c r="J408" s="40" t="s">
        <v>0</v>
      </c>
      <c r="K408" s="42">
        <v>2</v>
      </c>
      <c r="M408" s="40" t="s">
        <v>4171</v>
      </c>
      <c r="N408" s="40" t="s">
        <v>4067</v>
      </c>
      <c r="P408" s="42">
        <f t="shared" si="6"/>
        <v>2</v>
      </c>
    </row>
    <row r="409" spans="1:16" hidden="1" x14ac:dyDescent="0.4">
      <c r="A409" s="39" t="s">
        <v>6418</v>
      </c>
      <c r="B409" s="39" t="s">
        <v>7128</v>
      </c>
      <c r="C409" s="40" t="s">
        <v>2394</v>
      </c>
      <c r="D409" s="40" t="s">
        <v>8037</v>
      </c>
      <c r="E409" s="39" t="s">
        <v>4021</v>
      </c>
      <c r="F409" s="41" t="s">
        <v>4022</v>
      </c>
      <c r="G409" s="40" t="s">
        <v>7491</v>
      </c>
      <c r="H409" s="44" t="s">
        <v>6854</v>
      </c>
      <c r="I409" s="40" t="s">
        <v>4172</v>
      </c>
      <c r="J409" s="40" t="s">
        <v>0</v>
      </c>
      <c r="K409" s="42">
        <v>2.5</v>
      </c>
      <c r="M409" s="40" t="s">
        <v>4171</v>
      </c>
      <c r="N409" s="40" t="s">
        <v>4067</v>
      </c>
      <c r="P409" s="42">
        <f t="shared" si="6"/>
        <v>2.5</v>
      </c>
    </row>
    <row r="410" spans="1:16" hidden="1" x14ac:dyDescent="0.4">
      <c r="A410" s="39" t="s">
        <v>6418</v>
      </c>
      <c r="B410" s="39" t="s">
        <v>7128</v>
      </c>
      <c r="C410" s="40" t="s">
        <v>2406</v>
      </c>
      <c r="D410" s="40" t="s">
        <v>7983</v>
      </c>
      <c r="E410" s="39" t="s">
        <v>2405</v>
      </c>
      <c r="F410" s="41">
        <v>1408</v>
      </c>
      <c r="G410" s="40" t="s">
        <v>4837</v>
      </c>
      <c r="H410" s="44" t="s">
        <v>6557</v>
      </c>
      <c r="I410" s="40" t="s">
        <v>4172</v>
      </c>
      <c r="J410" s="40" t="s">
        <v>0</v>
      </c>
      <c r="K410" s="42">
        <v>120</v>
      </c>
      <c r="M410" s="40" t="s">
        <v>4171</v>
      </c>
      <c r="N410" s="40" t="s">
        <v>4067</v>
      </c>
      <c r="P410" s="42">
        <f t="shared" si="6"/>
        <v>120</v>
      </c>
    </row>
    <row r="411" spans="1:16" hidden="1" x14ac:dyDescent="0.4">
      <c r="A411" s="39" t="s">
        <v>6418</v>
      </c>
      <c r="B411" s="39" t="s">
        <v>7128</v>
      </c>
      <c r="C411" s="40" t="s">
        <v>2422</v>
      </c>
      <c r="D411" s="40" t="s">
        <v>8038</v>
      </c>
      <c r="E411" s="39" t="s">
        <v>6877</v>
      </c>
      <c r="F411" s="41" t="s">
        <v>6878</v>
      </c>
      <c r="G411" s="40" t="s">
        <v>7497</v>
      </c>
      <c r="H411" s="44" t="s">
        <v>6879</v>
      </c>
      <c r="I411" s="40" t="s">
        <v>4172</v>
      </c>
      <c r="J411" s="40" t="s">
        <v>0</v>
      </c>
      <c r="K411" s="42">
        <v>2</v>
      </c>
      <c r="M411" s="40" t="s">
        <v>4171</v>
      </c>
      <c r="N411" s="40" t="s">
        <v>4067</v>
      </c>
      <c r="P411" s="42">
        <f t="shared" si="6"/>
        <v>2</v>
      </c>
    </row>
    <row r="412" spans="1:16" hidden="1" x14ac:dyDescent="0.4">
      <c r="A412" s="39" t="s">
        <v>6418</v>
      </c>
      <c r="B412" s="39" t="s">
        <v>7128</v>
      </c>
      <c r="C412" s="40" t="s">
        <v>2441</v>
      </c>
      <c r="D412" s="40" t="s">
        <v>8047</v>
      </c>
      <c r="E412" s="39" t="s">
        <v>6880</v>
      </c>
      <c r="F412" s="41" t="s">
        <v>6881</v>
      </c>
      <c r="G412" s="40" t="s">
        <v>7495</v>
      </c>
      <c r="H412" s="44" t="s">
        <v>6660</v>
      </c>
      <c r="I412" s="40" t="s">
        <v>4172</v>
      </c>
      <c r="J412" s="40" t="s">
        <v>0</v>
      </c>
      <c r="K412" s="42">
        <v>2</v>
      </c>
      <c r="M412" s="40" t="s">
        <v>4171</v>
      </c>
      <c r="N412" s="40" t="s">
        <v>4067</v>
      </c>
      <c r="P412" s="42">
        <f t="shared" si="6"/>
        <v>2</v>
      </c>
    </row>
    <row r="413" spans="1:16" ht="25" hidden="1" x14ac:dyDescent="0.4">
      <c r="A413" s="39" t="s">
        <v>6418</v>
      </c>
      <c r="B413" s="39" t="s">
        <v>7128</v>
      </c>
      <c r="C413" s="40" t="s">
        <v>2458</v>
      </c>
      <c r="D413" s="40" t="s">
        <v>8048</v>
      </c>
      <c r="E413" s="39" t="s">
        <v>6882</v>
      </c>
      <c r="F413" s="41" t="s">
        <v>6883</v>
      </c>
      <c r="G413" s="41" t="s">
        <v>8049</v>
      </c>
      <c r="H413" s="44" t="s">
        <v>6884</v>
      </c>
      <c r="I413" s="40" t="s">
        <v>6212</v>
      </c>
      <c r="J413" s="40" t="s">
        <v>0</v>
      </c>
      <c r="K413" s="42">
        <v>4.5</v>
      </c>
      <c r="M413" s="40" t="s">
        <v>4171</v>
      </c>
      <c r="N413" s="40" t="s">
        <v>4067</v>
      </c>
      <c r="P413" s="42">
        <f t="shared" si="6"/>
        <v>4.5</v>
      </c>
    </row>
    <row r="414" spans="1:16" hidden="1" x14ac:dyDescent="0.4">
      <c r="A414" s="39" t="s">
        <v>6418</v>
      </c>
      <c r="B414" s="39" t="s">
        <v>7128</v>
      </c>
      <c r="C414" s="40" t="s">
        <v>2466</v>
      </c>
      <c r="D414" s="40" t="s">
        <v>8039</v>
      </c>
      <c r="E414" s="39" t="s">
        <v>6885</v>
      </c>
      <c r="F414" s="41" t="s">
        <v>6886</v>
      </c>
      <c r="G414" s="40" t="s">
        <v>7498</v>
      </c>
      <c r="H414" s="44" t="s">
        <v>6198</v>
      </c>
      <c r="I414" s="40" t="s">
        <v>4172</v>
      </c>
      <c r="J414" s="40" t="s">
        <v>0</v>
      </c>
      <c r="K414" s="42">
        <v>50</v>
      </c>
      <c r="M414" s="40" t="s">
        <v>4171</v>
      </c>
      <c r="N414" s="40" t="s">
        <v>4067</v>
      </c>
      <c r="P414" s="42">
        <f t="shared" si="6"/>
        <v>50</v>
      </c>
    </row>
    <row r="415" spans="1:16" hidden="1" x14ac:dyDescent="0.4">
      <c r="A415" s="39" t="s">
        <v>6418</v>
      </c>
      <c r="B415" s="39" t="s">
        <v>7128</v>
      </c>
      <c r="C415" s="40" t="s">
        <v>2468</v>
      </c>
      <c r="D415" s="40" t="s">
        <v>8040</v>
      </c>
      <c r="E415" s="39" t="s">
        <v>6887</v>
      </c>
      <c r="F415" s="41" t="s">
        <v>6888</v>
      </c>
      <c r="G415" s="40" t="s">
        <v>7496</v>
      </c>
      <c r="H415" s="44" t="s">
        <v>6660</v>
      </c>
      <c r="I415" s="40" t="s">
        <v>4172</v>
      </c>
      <c r="J415" s="40" t="s">
        <v>0</v>
      </c>
      <c r="K415" s="42">
        <v>1.5</v>
      </c>
      <c r="M415" s="40" t="s">
        <v>4171</v>
      </c>
      <c r="N415" s="40" t="s">
        <v>4067</v>
      </c>
      <c r="P415" s="42">
        <f t="shared" si="6"/>
        <v>1.5</v>
      </c>
    </row>
    <row r="416" spans="1:16" hidden="1" x14ac:dyDescent="0.4">
      <c r="A416" s="39" t="s">
        <v>6418</v>
      </c>
      <c r="B416" s="39" t="s">
        <v>7128</v>
      </c>
      <c r="C416" s="40" t="s">
        <v>2471</v>
      </c>
      <c r="D416" s="40" t="s">
        <v>0</v>
      </c>
      <c r="E416" s="39" t="s">
        <v>6809</v>
      </c>
      <c r="F416" s="41">
        <v>1477</v>
      </c>
      <c r="G416" s="40" t="s">
        <v>4906</v>
      </c>
      <c r="H416" s="44" t="s">
        <v>6810</v>
      </c>
      <c r="I416" s="40" t="s">
        <v>4172</v>
      </c>
      <c r="J416" s="40" t="s">
        <v>0</v>
      </c>
      <c r="K416" s="42">
        <v>4</v>
      </c>
      <c r="M416" s="40" t="s">
        <v>4171</v>
      </c>
      <c r="N416" s="40" t="s">
        <v>4067</v>
      </c>
      <c r="P416" s="42">
        <f t="shared" si="6"/>
        <v>4</v>
      </c>
    </row>
    <row r="417" spans="1:16" hidden="1" x14ac:dyDescent="0.4">
      <c r="A417" s="39" t="s">
        <v>6418</v>
      </c>
      <c r="B417" s="39" t="s">
        <v>7128</v>
      </c>
      <c r="C417" s="40" t="s">
        <v>2475</v>
      </c>
      <c r="D417" s="40" t="s">
        <v>8041</v>
      </c>
      <c r="E417" s="39" t="s">
        <v>6889</v>
      </c>
      <c r="F417" s="41" t="s">
        <v>6890</v>
      </c>
      <c r="G417" s="40" t="s">
        <v>7499</v>
      </c>
      <c r="H417" s="44" t="s">
        <v>6660</v>
      </c>
      <c r="I417" s="40" t="s">
        <v>4172</v>
      </c>
      <c r="J417" s="40" t="s">
        <v>0</v>
      </c>
      <c r="K417" s="42">
        <v>16</v>
      </c>
      <c r="M417" s="40" t="s">
        <v>4171</v>
      </c>
      <c r="N417" s="40" t="s">
        <v>4067</v>
      </c>
      <c r="P417" s="42">
        <f t="shared" si="6"/>
        <v>16</v>
      </c>
    </row>
    <row r="418" spans="1:16" hidden="1" x14ac:dyDescent="0.4">
      <c r="A418" s="39" t="s">
        <v>6418</v>
      </c>
      <c r="B418" s="39" t="s">
        <v>7128</v>
      </c>
      <c r="C418" s="40" t="s">
        <v>2490</v>
      </c>
      <c r="D418" s="40" t="s">
        <v>7984</v>
      </c>
      <c r="E418" s="39" t="s">
        <v>6891</v>
      </c>
      <c r="F418" s="41">
        <v>1492</v>
      </c>
      <c r="G418" s="40" t="s">
        <v>4922</v>
      </c>
      <c r="H418" s="44" t="s">
        <v>6892</v>
      </c>
      <c r="I418" s="40" t="s">
        <v>4172</v>
      </c>
      <c r="J418" s="40" t="s">
        <v>0</v>
      </c>
      <c r="K418" s="42">
        <v>120</v>
      </c>
      <c r="M418" s="40" t="s">
        <v>4172</v>
      </c>
      <c r="N418" s="40" t="s">
        <v>4067</v>
      </c>
      <c r="P418" s="42">
        <f t="shared" si="6"/>
        <v>0</v>
      </c>
    </row>
    <row r="419" spans="1:16" hidden="1" x14ac:dyDescent="0.4">
      <c r="A419" s="39" t="s">
        <v>6418</v>
      </c>
      <c r="B419" s="39" t="s">
        <v>7128</v>
      </c>
      <c r="C419" s="40" t="s">
        <v>2492</v>
      </c>
      <c r="D419" s="40" t="s">
        <v>7904</v>
      </c>
      <c r="E419" s="39" t="s">
        <v>6893</v>
      </c>
      <c r="F419" s="41">
        <v>1493</v>
      </c>
      <c r="G419" s="40" t="s">
        <v>4923</v>
      </c>
      <c r="H419" s="44" t="s">
        <v>6492</v>
      </c>
      <c r="I419" s="40" t="s">
        <v>6212</v>
      </c>
      <c r="J419" s="40" t="s">
        <v>0</v>
      </c>
      <c r="K419" s="42">
        <v>20</v>
      </c>
      <c r="M419" s="40" t="s">
        <v>4171</v>
      </c>
      <c r="N419" s="40" t="s">
        <v>4067</v>
      </c>
      <c r="P419" s="42">
        <f t="shared" si="6"/>
        <v>20</v>
      </c>
    </row>
    <row r="420" spans="1:16" hidden="1" x14ac:dyDescent="0.4">
      <c r="A420" s="48" t="s">
        <v>6418</v>
      </c>
      <c r="B420" s="48" t="s">
        <v>7128</v>
      </c>
      <c r="C420" s="49" t="s">
        <v>6894</v>
      </c>
      <c r="D420" s="49" t="s">
        <v>0</v>
      </c>
      <c r="E420" s="48" t="s">
        <v>6893</v>
      </c>
      <c r="F420" s="50">
        <v>1493</v>
      </c>
      <c r="G420" s="49" t="s">
        <v>4923</v>
      </c>
      <c r="H420" s="51" t="s">
        <v>6492</v>
      </c>
      <c r="I420" s="49" t="s">
        <v>4172</v>
      </c>
      <c r="J420" s="49" t="s">
        <v>4074</v>
      </c>
      <c r="K420" s="52">
        <v>12</v>
      </c>
      <c r="M420" s="40" t="s">
        <v>4172</v>
      </c>
      <c r="N420" s="40" t="s">
        <v>4067</v>
      </c>
      <c r="P420" s="42">
        <f t="shared" si="6"/>
        <v>0</v>
      </c>
    </row>
    <row r="421" spans="1:16" hidden="1" x14ac:dyDescent="0.4">
      <c r="A421" s="39" t="s">
        <v>6418</v>
      </c>
      <c r="B421" s="39" t="s">
        <v>7129</v>
      </c>
      <c r="C421" s="40" t="s">
        <v>6900</v>
      </c>
      <c r="D421" s="40" t="s">
        <v>8042</v>
      </c>
      <c r="E421" s="39" t="s">
        <v>6901</v>
      </c>
      <c r="F421" s="41" t="s">
        <v>6902</v>
      </c>
      <c r="G421" s="40" t="s">
        <v>7503</v>
      </c>
      <c r="H421" s="44" t="s">
        <v>6903</v>
      </c>
      <c r="I421" s="40" t="s">
        <v>4172</v>
      </c>
      <c r="J421" s="40" t="s">
        <v>0</v>
      </c>
      <c r="K421" s="42">
        <v>5</v>
      </c>
      <c r="M421" s="40" t="s">
        <v>4171</v>
      </c>
      <c r="N421" s="40" t="s">
        <v>4067</v>
      </c>
      <c r="P421" s="42">
        <f t="shared" si="6"/>
        <v>5</v>
      </c>
    </row>
    <row r="422" spans="1:16" hidden="1" x14ac:dyDescent="0.4">
      <c r="A422" s="39" t="s">
        <v>6418</v>
      </c>
      <c r="B422" s="39" t="s">
        <v>7129</v>
      </c>
      <c r="C422" s="40" t="s">
        <v>2521</v>
      </c>
      <c r="D422" s="40" t="s">
        <v>8050</v>
      </c>
      <c r="E422" s="39" t="s">
        <v>6904</v>
      </c>
      <c r="F422" s="41" t="s">
        <v>6905</v>
      </c>
      <c r="G422" s="40" t="s">
        <v>7500</v>
      </c>
      <c r="H422" s="44" t="s">
        <v>6660</v>
      </c>
      <c r="I422" s="40" t="s">
        <v>4172</v>
      </c>
      <c r="J422" s="40" t="s">
        <v>0</v>
      </c>
      <c r="K422" s="42">
        <v>2.5</v>
      </c>
      <c r="M422" s="40" t="s">
        <v>4171</v>
      </c>
      <c r="N422" s="40" t="s">
        <v>4067</v>
      </c>
      <c r="P422" s="42">
        <f t="shared" si="6"/>
        <v>2.5</v>
      </c>
    </row>
    <row r="423" spans="1:16" hidden="1" x14ac:dyDescent="0.4">
      <c r="A423" s="39" t="s">
        <v>6418</v>
      </c>
      <c r="B423" s="39" t="s">
        <v>7129</v>
      </c>
      <c r="C423" s="40" t="s">
        <v>2540</v>
      </c>
      <c r="D423" s="40" t="s">
        <v>7905</v>
      </c>
      <c r="E423" s="39" t="s">
        <v>6906</v>
      </c>
      <c r="F423" s="41">
        <v>1542</v>
      </c>
      <c r="G423" s="40" t="s">
        <v>5007</v>
      </c>
      <c r="H423" s="44" t="s">
        <v>6754</v>
      </c>
      <c r="I423" s="40" t="s">
        <v>4172</v>
      </c>
      <c r="J423" s="40" t="s">
        <v>0</v>
      </c>
      <c r="K423" s="42">
        <v>2</v>
      </c>
      <c r="M423" s="40" t="s">
        <v>4171</v>
      </c>
      <c r="N423" s="40" t="s">
        <v>4067</v>
      </c>
      <c r="P423" s="42">
        <f t="shared" si="6"/>
        <v>2</v>
      </c>
    </row>
    <row r="424" spans="1:16" hidden="1" x14ac:dyDescent="0.4">
      <c r="A424" s="39" t="s">
        <v>6418</v>
      </c>
      <c r="B424" s="39" t="s">
        <v>7129</v>
      </c>
      <c r="C424" s="40" t="s">
        <v>2542</v>
      </c>
      <c r="D424" s="40" t="s">
        <v>8043</v>
      </c>
      <c r="E424" s="39" t="s">
        <v>6907</v>
      </c>
      <c r="F424" s="41" t="s">
        <v>6908</v>
      </c>
      <c r="G424" s="40" t="s">
        <v>7501</v>
      </c>
      <c r="H424" s="44" t="s">
        <v>6660</v>
      </c>
      <c r="I424" s="40" t="s">
        <v>4172</v>
      </c>
      <c r="J424" s="40" t="s">
        <v>0</v>
      </c>
      <c r="K424" s="42">
        <v>2.5</v>
      </c>
      <c r="M424" s="40" t="s">
        <v>4171</v>
      </c>
      <c r="N424" s="40" t="s">
        <v>4067</v>
      </c>
      <c r="P424" s="42">
        <f t="shared" si="6"/>
        <v>2.5</v>
      </c>
    </row>
    <row r="425" spans="1:16" ht="25" hidden="1" x14ac:dyDescent="0.4">
      <c r="A425" s="39" t="s">
        <v>6418</v>
      </c>
      <c r="B425" s="39" t="s">
        <v>7129</v>
      </c>
      <c r="C425" s="40" t="s">
        <v>2544</v>
      </c>
      <c r="D425" s="40" t="s">
        <v>8051</v>
      </c>
      <c r="E425" s="39" t="s">
        <v>6909</v>
      </c>
      <c r="F425" s="41" t="s">
        <v>6910</v>
      </c>
      <c r="G425" s="40" t="s">
        <v>7504</v>
      </c>
      <c r="H425" s="44" t="s">
        <v>6911</v>
      </c>
      <c r="I425" s="40" t="s">
        <v>4172</v>
      </c>
      <c r="J425" s="40" t="s">
        <v>0</v>
      </c>
      <c r="K425" s="42">
        <v>5</v>
      </c>
      <c r="M425" s="40" t="s">
        <v>4171</v>
      </c>
      <c r="N425" s="40" t="s">
        <v>4067</v>
      </c>
      <c r="P425" s="42">
        <f t="shared" si="6"/>
        <v>5</v>
      </c>
    </row>
    <row r="426" spans="1:16" hidden="1" x14ac:dyDescent="0.4">
      <c r="A426" s="39" t="s">
        <v>6418</v>
      </c>
      <c r="B426" s="39" t="s">
        <v>7129</v>
      </c>
      <c r="C426" s="40" t="s">
        <v>2573</v>
      </c>
      <c r="D426" s="40" t="s">
        <v>8044</v>
      </c>
      <c r="E426" s="39" t="s">
        <v>6912</v>
      </c>
      <c r="F426" s="41" t="s">
        <v>6913</v>
      </c>
      <c r="G426" s="40" t="s">
        <v>7502</v>
      </c>
      <c r="H426" s="44" t="s">
        <v>6475</v>
      </c>
      <c r="I426" s="40" t="s">
        <v>4172</v>
      </c>
      <c r="J426" s="40" t="s">
        <v>0</v>
      </c>
      <c r="K426" s="42">
        <v>3</v>
      </c>
      <c r="M426" s="40" t="s">
        <v>4171</v>
      </c>
      <c r="N426" s="40" t="s">
        <v>4067</v>
      </c>
      <c r="P426" s="42">
        <f t="shared" si="6"/>
        <v>3</v>
      </c>
    </row>
    <row r="427" spans="1:16" hidden="1" x14ac:dyDescent="0.4">
      <c r="A427" s="39" t="s">
        <v>6418</v>
      </c>
      <c r="B427" s="39" t="s">
        <v>7129</v>
      </c>
      <c r="C427" s="40" t="s">
        <v>2617</v>
      </c>
      <c r="D427" s="40" t="s">
        <v>7906</v>
      </c>
      <c r="E427" s="39" t="s">
        <v>6914</v>
      </c>
      <c r="F427" s="41">
        <v>1608</v>
      </c>
      <c r="G427" s="40" t="s">
        <v>5082</v>
      </c>
      <c r="H427" s="44" t="s">
        <v>6915</v>
      </c>
      <c r="I427" s="40" t="s">
        <v>6212</v>
      </c>
      <c r="J427" s="40" t="s">
        <v>0</v>
      </c>
      <c r="K427" s="42">
        <v>35</v>
      </c>
      <c r="M427" s="40" t="s">
        <v>4171</v>
      </c>
      <c r="N427" s="40" t="s">
        <v>4067</v>
      </c>
      <c r="P427" s="42">
        <f t="shared" si="6"/>
        <v>35</v>
      </c>
    </row>
    <row r="428" spans="1:16" hidden="1" x14ac:dyDescent="0.4">
      <c r="A428" s="39" t="s">
        <v>6418</v>
      </c>
      <c r="B428" s="39" t="s">
        <v>7129</v>
      </c>
      <c r="C428" s="40" t="s">
        <v>2621</v>
      </c>
      <c r="D428" s="40" t="s">
        <v>8052</v>
      </c>
      <c r="E428" s="39" t="s">
        <v>2619</v>
      </c>
      <c r="F428" s="41" t="s">
        <v>6916</v>
      </c>
      <c r="G428" s="40" t="s">
        <v>7506</v>
      </c>
      <c r="H428" s="44" t="s">
        <v>6492</v>
      </c>
      <c r="I428" s="40" t="s">
        <v>4172</v>
      </c>
      <c r="J428" s="40" t="s">
        <v>0</v>
      </c>
      <c r="K428" s="42">
        <v>15</v>
      </c>
      <c r="M428" s="40" t="s">
        <v>4171</v>
      </c>
      <c r="N428" s="40" t="s">
        <v>4067</v>
      </c>
      <c r="P428" s="42">
        <f t="shared" si="6"/>
        <v>15</v>
      </c>
    </row>
    <row r="429" spans="1:16" hidden="1" x14ac:dyDescent="0.4">
      <c r="A429" s="39" t="s">
        <v>6418</v>
      </c>
      <c r="B429" s="39" t="s">
        <v>7129</v>
      </c>
      <c r="C429" s="40" t="s">
        <v>6917</v>
      </c>
      <c r="D429" s="40" t="s">
        <v>7907</v>
      </c>
      <c r="E429" s="39" t="s">
        <v>2619</v>
      </c>
      <c r="F429" s="41">
        <v>1612</v>
      </c>
      <c r="G429" s="40" t="s">
        <v>5091</v>
      </c>
      <c r="H429" s="44" t="s">
        <v>6918</v>
      </c>
      <c r="I429" s="40" t="s">
        <v>4172</v>
      </c>
      <c r="J429" s="40" t="s">
        <v>0</v>
      </c>
      <c r="K429" s="42">
        <v>30</v>
      </c>
      <c r="M429" s="40" t="s">
        <v>4171</v>
      </c>
      <c r="N429" s="40" t="s">
        <v>4067</v>
      </c>
      <c r="P429" s="42">
        <f t="shared" si="6"/>
        <v>30</v>
      </c>
    </row>
    <row r="430" spans="1:16" hidden="1" x14ac:dyDescent="0.4">
      <c r="A430" s="39" t="s">
        <v>6418</v>
      </c>
      <c r="B430" s="39" t="s">
        <v>7129</v>
      </c>
      <c r="C430" s="40" t="s">
        <v>2627</v>
      </c>
      <c r="D430" s="40" t="s">
        <v>8053</v>
      </c>
      <c r="E430" s="39" t="s">
        <v>6919</v>
      </c>
      <c r="F430" s="41" t="s">
        <v>6920</v>
      </c>
      <c r="G430" s="40" t="s">
        <v>7505</v>
      </c>
      <c r="H430" s="44" t="s">
        <v>6921</v>
      </c>
      <c r="I430" s="40" t="s">
        <v>4172</v>
      </c>
      <c r="J430" s="40" t="s">
        <v>0</v>
      </c>
      <c r="K430" s="42">
        <v>2.5</v>
      </c>
      <c r="M430" s="40" t="s">
        <v>4171</v>
      </c>
      <c r="N430" s="40" t="s">
        <v>4067</v>
      </c>
      <c r="P430" s="42">
        <f t="shared" si="6"/>
        <v>2.5</v>
      </c>
    </row>
    <row r="431" spans="1:16" hidden="1" x14ac:dyDescent="0.4">
      <c r="A431" s="39" t="s">
        <v>6418</v>
      </c>
      <c r="B431" s="39" t="s">
        <v>7129</v>
      </c>
      <c r="C431" s="40" t="s">
        <v>2631</v>
      </c>
      <c r="D431" s="40" t="s">
        <v>7908</v>
      </c>
      <c r="E431" s="39" t="s">
        <v>6922</v>
      </c>
      <c r="F431" s="41">
        <v>1618</v>
      </c>
      <c r="G431" s="40" t="s">
        <v>5081</v>
      </c>
      <c r="H431" s="44" t="s">
        <v>6492</v>
      </c>
      <c r="I431" s="40" t="s">
        <v>6212</v>
      </c>
      <c r="J431" s="40" t="s">
        <v>0</v>
      </c>
      <c r="K431" s="42">
        <v>20</v>
      </c>
      <c r="M431" s="40" t="s">
        <v>4171</v>
      </c>
      <c r="N431" s="40" t="s">
        <v>4067</v>
      </c>
      <c r="P431" s="42">
        <f t="shared" si="6"/>
        <v>20</v>
      </c>
    </row>
    <row r="432" spans="1:16" hidden="1" x14ac:dyDescent="0.4">
      <c r="A432" s="48" t="s">
        <v>6418</v>
      </c>
      <c r="B432" s="48" t="s">
        <v>7129</v>
      </c>
      <c r="C432" s="49" t="s">
        <v>6923</v>
      </c>
      <c r="D432" s="49" t="s">
        <v>7908</v>
      </c>
      <c r="E432" s="48" t="s">
        <v>6922</v>
      </c>
      <c r="F432" s="50">
        <v>1618</v>
      </c>
      <c r="G432" s="49" t="s">
        <v>5081</v>
      </c>
      <c r="H432" s="51" t="s">
        <v>6492</v>
      </c>
      <c r="I432" s="49" t="s">
        <v>4172</v>
      </c>
      <c r="J432" s="49" t="s">
        <v>4074</v>
      </c>
      <c r="K432" s="52">
        <v>16</v>
      </c>
      <c r="M432" s="40" t="s">
        <v>4171</v>
      </c>
      <c r="N432" s="40" t="s">
        <v>4067</v>
      </c>
      <c r="P432" s="42">
        <f t="shared" si="6"/>
        <v>16</v>
      </c>
    </row>
    <row r="433" spans="1:16" hidden="1" x14ac:dyDescent="0.4">
      <c r="A433" s="39" t="s">
        <v>6418</v>
      </c>
      <c r="B433" s="39" t="s">
        <v>7129</v>
      </c>
      <c r="C433" s="40" t="s">
        <v>2640</v>
      </c>
      <c r="D433" s="40" t="s">
        <v>8054</v>
      </c>
      <c r="E433" s="39" t="s">
        <v>6924</v>
      </c>
      <c r="F433" s="41" t="s">
        <v>6925</v>
      </c>
      <c r="G433" s="40" t="s">
        <v>7507</v>
      </c>
      <c r="H433" s="44" t="s">
        <v>6926</v>
      </c>
      <c r="I433" s="40" t="s">
        <v>4172</v>
      </c>
      <c r="J433" s="40" t="s">
        <v>0</v>
      </c>
      <c r="K433" s="42">
        <v>2</v>
      </c>
      <c r="M433" s="40" t="s">
        <v>4171</v>
      </c>
      <c r="N433" s="40" t="s">
        <v>4067</v>
      </c>
      <c r="P433" s="42">
        <f t="shared" si="6"/>
        <v>2</v>
      </c>
    </row>
    <row r="434" spans="1:16" ht="25" hidden="1" x14ac:dyDescent="0.4">
      <c r="A434" s="39" t="s">
        <v>6418</v>
      </c>
      <c r="B434" s="39" t="s">
        <v>7129</v>
      </c>
      <c r="C434" s="40" t="s">
        <v>2699</v>
      </c>
      <c r="D434" s="40" t="s">
        <v>8055</v>
      </c>
      <c r="E434" s="39" t="s">
        <v>6927</v>
      </c>
      <c r="F434" s="41" t="s">
        <v>6928</v>
      </c>
      <c r="G434" s="41" t="s">
        <v>7509</v>
      </c>
      <c r="H434" s="44" t="s">
        <v>6929</v>
      </c>
      <c r="I434" s="40" t="s">
        <v>4172</v>
      </c>
      <c r="J434" s="40" t="s">
        <v>0</v>
      </c>
      <c r="K434" s="42">
        <v>5</v>
      </c>
      <c r="M434" s="40" t="s">
        <v>4171</v>
      </c>
      <c r="N434" s="40" t="s">
        <v>4067</v>
      </c>
      <c r="P434" s="42">
        <f t="shared" si="6"/>
        <v>5</v>
      </c>
    </row>
    <row r="435" spans="1:16" hidden="1" x14ac:dyDescent="0.4">
      <c r="A435" s="39" t="s">
        <v>6418</v>
      </c>
      <c r="B435" s="39" t="s">
        <v>7129</v>
      </c>
      <c r="C435" s="40" t="s">
        <v>2705</v>
      </c>
      <c r="D435" s="40" t="s">
        <v>8056</v>
      </c>
      <c r="E435" s="39" t="s">
        <v>6930</v>
      </c>
      <c r="F435" s="41" t="s">
        <v>6931</v>
      </c>
      <c r="G435" s="40" t="s">
        <v>7508</v>
      </c>
      <c r="H435" s="44" t="s">
        <v>6929</v>
      </c>
      <c r="I435" s="40" t="s">
        <v>6212</v>
      </c>
      <c r="J435" s="40" t="s">
        <v>0</v>
      </c>
      <c r="K435" s="42">
        <v>3</v>
      </c>
      <c r="M435" s="40" t="s">
        <v>4171</v>
      </c>
      <c r="N435" s="40" t="s">
        <v>4067</v>
      </c>
      <c r="P435" s="42">
        <f t="shared" si="6"/>
        <v>3</v>
      </c>
    </row>
    <row r="436" spans="1:16" hidden="1" x14ac:dyDescent="0.4">
      <c r="A436" s="39" t="s">
        <v>6418</v>
      </c>
      <c r="B436" s="39" t="s">
        <v>7129</v>
      </c>
      <c r="C436" s="40" t="s">
        <v>2724</v>
      </c>
      <c r="D436" s="40" t="s">
        <v>8057</v>
      </c>
      <c r="E436" s="39" t="s">
        <v>6932</v>
      </c>
      <c r="F436" s="41">
        <v>1715</v>
      </c>
      <c r="G436" s="40" t="s">
        <v>5216</v>
      </c>
      <c r="H436" s="44" t="s">
        <v>6627</v>
      </c>
      <c r="I436" s="40" t="s">
        <v>4172</v>
      </c>
      <c r="J436" s="40" t="s">
        <v>0</v>
      </c>
      <c r="K436" s="42">
        <v>5</v>
      </c>
      <c r="M436" s="40" t="s">
        <v>4171</v>
      </c>
      <c r="N436" s="40" t="s">
        <v>4067</v>
      </c>
      <c r="P436" s="42">
        <f t="shared" si="6"/>
        <v>5</v>
      </c>
    </row>
    <row r="437" spans="1:16" hidden="1" x14ac:dyDescent="0.4">
      <c r="A437" s="39" t="s">
        <v>6418</v>
      </c>
      <c r="B437" s="39" t="s">
        <v>7129</v>
      </c>
      <c r="C437" s="40" t="s">
        <v>2745</v>
      </c>
      <c r="D437" s="40" t="s">
        <v>7909</v>
      </c>
      <c r="E437" s="39" t="s">
        <v>6933</v>
      </c>
      <c r="F437" s="41">
        <v>1737</v>
      </c>
      <c r="G437" s="40" t="s">
        <v>5240</v>
      </c>
      <c r="H437" s="44" t="s">
        <v>6689</v>
      </c>
      <c r="I437" s="40" t="s">
        <v>4172</v>
      </c>
      <c r="J437" s="40" t="s">
        <v>0</v>
      </c>
      <c r="K437" s="42">
        <v>5</v>
      </c>
      <c r="M437" s="40" t="s">
        <v>4171</v>
      </c>
      <c r="N437" s="40" t="s">
        <v>4067</v>
      </c>
      <c r="P437" s="42">
        <f t="shared" si="6"/>
        <v>5</v>
      </c>
    </row>
    <row r="438" spans="1:16" hidden="1" x14ac:dyDescent="0.4">
      <c r="A438" s="39" t="s">
        <v>6418</v>
      </c>
      <c r="B438" s="39" t="s">
        <v>7129</v>
      </c>
      <c r="C438" s="40" t="s">
        <v>2769</v>
      </c>
      <c r="D438" s="40" t="s">
        <v>7910</v>
      </c>
      <c r="E438" s="39" t="s">
        <v>6934</v>
      </c>
      <c r="F438" s="41">
        <v>1772</v>
      </c>
      <c r="G438" s="40" t="s">
        <v>5247</v>
      </c>
      <c r="H438" s="44" t="s">
        <v>6770</v>
      </c>
      <c r="I438" s="40" t="s">
        <v>4172</v>
      </c>
      <c r="J438" s="40" t="s">
        <v>0</v>
      </c>
      <c r="K438" s="42">
        <v>35</v>
      </c>
      <c r="M438" s="40" t="s">
        <v>4171</v>
      </c>
      <c r="N438" s="40" t="s">
        <v>4067</v>
      </c>
      <c r="P438" s="42">
        <f t="shared" si="6"/>
        <v>35</v>
      </c>
    </row>
    <row r="439" spans="1:16" hidden="1" x14ac:dyDescent="0.4">
      <c r="A439" s="39" t="s">
        <v>6418</v>
      </c>
      <c r="B439" s="39" t="s">
        <v>7129</v>
      </c>
      <c r="C439" s="40" t="s">
        <v>2684</v>
      </c>
      <c r="D439" s="40" t="s">
        <v>7985</v>
      </c>
      <c r="E439" s="39" t="s">
        <v>6935</v>
      </c>
      <c r="F439" s="41">
        <v>1671</v>
      </c>
      <c r="G439" s="40" t="s">
        <v>5084</v>
      </c>
      <c r="H439" s="44" t="s">
        <v>6674</v>
      </c>
      <c r="I439" s="40" t="s">
        <v>4172</v>
      </c>
      <c r="J439" s="40" t="s">
        <v>0</v>
      </c>
      <c r="K439" s="42">
        <v>5</v>
      </c>
      <c r="M439" s="40" t="s">
        <v>4171</v>
      </c>
      <c r="N439" s="40" t="s">
        <v>4067</v>
      </c>
      <c r="P439" s="42">
        <f t="shared" si="6"/>
        <v>5</v>
      </c>
    </row>
    <row r="440" spans="1:16" ht="25" hidden="1" x14ac:dyDescent="0.4">
      <c r="A440" s="39" t="s">
        <v>6418</v>
      </c>
      <c r="B440" s="39" t="s">
        <v>7129</v>
      </c>
      <c r="C440" s="40" t="s">
        <v>2795</v>
      </c>
      <c r="D440" s="40" t="s">
        <v>8061</v>
      </c>
      <c r="E440" s="39" t="s">
        <v>6936</v>
      </c>
      <c r="F440" s="41" t="s">
        <v>6937</v>
      </c>
      <c r="G440" s="41" t="s">
        <v>8062</v>
      </c>
      <c r="H440" s="44" t="s">
        <v>6689</v>
      </c>
      <c r="I440" s="40" t="s">
        <v>4172</v>
      </c>
      <c r="J440" s="40" t="s">
        <v>0</v>
      </c>
      <c r="K440" s="42">
        <v>10</v>
      </c>
      <c r="M440" s="40" t="s">
        <v>4171</v>
      </c>
      <c r="N440" s="40" t="s">
        <v>4067</v>
      </c>
      <c r="P440" s="42">
        <f t="shared" si="6"/>
        <v>10</v>
      </c>
    </row>
    <row r="441" spans="1:16" hidden="1" x14ac:dyDescent="0.4">
      <c r="A441" s="39" t="s">
        <v>6418</v>
      </c>
      <c r="B441" s="39" t="s">
        <v>7129</v>
      </c>
      <c r="C441" s="40" t="s">
        <v>6938</v>
      </c>
      <c r="D441" s="40" t="s">
        <v>8066</v>
      </c>
      <c r="E441" s="39" t="s">
        <v>6939</v>
      </c>
      <c r="F441" s="41" t="s">
        <v>6940</v>
      </c>
      <c r="G441" s="40" t="s">
        <v>8063</v>
      </c>
      <c r="H441" s="44" t="s">
        <v>6941</v>
      </c>
      <c r="I441" s="40" t="s">
        <v>4172</v>
      </c>
      <c r="J441" s="40" t="s">
        <v>0</v>
      </c>
      <c r="K441" s="42">
        <v>8</v>
      </c>
      <c r="M441" s="40" t="s">
        <v>4171</v>
      </c>
      <c r="N441" s="40" t="s">
        <v>4067</v>
      </c>
      <c r="P441" s="42">
        <f t="shared" si="6"/>
        <v>8</v>
      </c>
    </row>
    <row r="442" spans="1:16" hidden="1" x14ac:dyDescent="0.4">
      <c r="A442" s="39" t="s">
        <v>6418</v>
      </c>
      <c r="B442" s="39" t="s">
        <v>7129</v>
      </c>
      <c r="C442" s="40" t="s">
        <v>2828</v>
      </c>
      <c r="D442" s="40" t="s">
        <v>8064</v>
      </c>
      <c r="E442" s="39" t="s">
        <v>6942</v>
      </c>
      <c r="F442" s="41" t="s">
        <v>6943</v>
      </c>
      <c r="G442" s="40" t="s">
        <v>7510</v>
      </c>
      <c r="H442" s="44" t="s">
        <v>6944</v>
      </c>
      <c r="I442" s="40" t="s">
        <v>4172</v>
      </c>
      <c r="J442" s="40" t="s">
        <v>0</v>
      </c>
      <c r="K442" s="42">
        <v>12</v>
      </c>
      <c r="M442" s="40" t="s">
        <v>4171</v>
      </c>
      <c r="N442" s="40" t="s">
        <v>4067</v>
      </c>
      <c r="P442" s="42">
        <f t="shared" si="6"/>
        <v>12</v>
      </c>
    </row>
    <row r="443" spans="1:16" hidden="1" x14ac:dyDescent="0.4">
      <c r="A443" s="39" t="s">
        <v>6418</v>
      </c>
      <c r="B443" s="39" t="s">
        <v>7129</v>
      </c>
      <c r="C443" s="40" t="s">
        <v>2872</v>
      </c>
      <c r="D443" s="40" t="s">
        <v>7986</v>
      </c>
      <c r="E443" s="39" t="s">
        <v>2871</v>
      </c>
      <c r="F443" s="41">
        <v>1880</v>
      </c>
      <c r="G443" s="40" t="s">
        <v>5378</v>
      </c>
      <c r="H443" s="44" t="s">
        <v>6652</v>
      </c>
      <c r="I443" s="40" t="s">
        <v>4172</v>
      </c>
      <c r="J443" s="40" t="s">
        <v>0</v>
      </c>
      <c r="K443" s="42">
        <v>20</v>
      </c>
      <c r="M443" s="40" t="s">
        <v>4171</v>
      </c>
      <c r="N443" s="40" t="s">
        <v>4067</v>
      </c>
      <c r="P443" s="42">
        <f t="shared" si="6"/>
        <v>20</v>
      </c>
    </row>
    <row r="444" spans="1:16" hidden="1" x14ac:dyDescent="0.4">
      <c r="A444" s="39" t="s">
        <v>6418</v>
      </c>
      <c r="B444" s="39" t="s">
        <v>7129</v>
      </c>
      <c r="C444" s="40" t="s">
        <v>6945</v>
      </c>
      <c r="D444" s="40" t="s">
        <v>8068</v>
      </c>
      <c r="E444" s="39" t="s">
        <v>4025</v>
      </c>
      <c r="F444" s="41" t="s">
        <v>6946</v>
      </c>
      <c r="G444" s="40" t="s">
        <v>7512</v>
      </c>
      <c r="H444" s="44" t="s">
        <v>6947</v>
      </c>
      <c r="I444" s="40" t="s">
        <v>4172</v>
      </c>
      <c r="J444" s="40" t="s">
        <v>0</v>
      </c>
      <c r="K444" s="42">
        <v>25</v>
      </c>
      <c r="M444" s="40" t="s">
        <v>4171</v>
      </c>
      <c r="N444" s="40" t="s">
        <v>4067</v>
      </c>
      <c r="P444" s="42">
        <f t="shared" si="6"/>
        <v>25</v>
      </c>
    </row>
    <row r="445" spans="1:16" hidden="1" x14ac:dyDescent="0.4">
      <c r="A445" s="39" t="s">
        <v>6418</v>
      </c>
      <c r="B445" s="39" t="s">
        <v>7129</v>
      </c>
      <c r="C445" s="40" t="s">
        <v>6948</v>
      </c>
      <c r="D445" s="40" t="s">
        <v>8065</v>
      </c>
      <c r="E445" s="39" t="s">
        <v>4025</v>
      </c>
      <c r="F445" s="41" t="s">
        <v>6946</v>
      </c>
      <c r="G445" s="40" t="s">
        <v>7512</v>
      </c>
      <c r="H445" s="44" t="s">
        <v>6949</v>
      </c>
      <c r="I445" s="40" t="s">
        <v>6212</v>
      </c>
      <c r="J445" s="40" t="s">
        <v>0</v>
      </c>
      <c r="K445" s="42">
        <v>35</v>
      </c>
      <c r="M445" s="40" t="s">
        <v>4171</v>
      </c>
      <c r="N445" s="40" t="s">
        <v>4067</v>
      </c>
      <c r="P445" s="42">
        <f t="shared" si="6"/>
        <v>35</v>
      </c>
    </row>
    <row r="446" spans="1:16" hidden="1" x14ac:dyDescent="0.4">
      <c r="A446" s="48" t="s">
        <v>6418</v>
      </c>
      <c r="B446" s="48" t="s">
        <v>7129</v>
      </c>
      <c r="C446" s="49" t="s">
        <v>6950</v>
      </c>
      <c r="D446" s="49" t="s">
        <v>8069</v>
      </c>
      <c r="E446" s="48" t="s">
        <v>4025</v>
      </c>
      <c r="F446" s="50" t="s">
        <v>6946</v>
      </c>
      <c r="G446" s="49" t="s">
        <v>7512</v>
      </c>
      <c r="H446" s="51" t="s">
        <v>6949</v>
      </c>
      <c r="I446" s="49" t="s">
        <v>4172</v>
      </c>
      <c r="J446" s="49" t="s">
        <v>4074</v>
      </c>
      <c r="K446" s="52">
        <v>30</v>
      </c>
      <c r="M446" s="40" t="s">
        <v>4172</v>
      </c>
      <c r="N446" s="40" t="s">
        <v>4067</v>
      </c>
      <c r="P446" s="42">
        <f t="shared" si="6"/>
        <v>0</v>
      </c>
    </row>
    <row r="447" spans="1:16" hidden="1" x14ac:dyDescent="0.4">
      <c r="A447" s="39" t="s">
        <v>6418</v>
      </c>
      <c r="B447" s="39" t="s">
        <v>7129</v>
      </c>
      <c r="C447" s="40" t="s">
        <v>2884</v>
      </c>
      <c r="D447" s="40" t="s">
        <v>8070</v>
      </c>
      <c r="E447" s="39" t="s">
        <v>6951</v>
      </c>
      <c r="F447" s="41" t="s">
        <v>6952</v>
      </c>
      <c r="G447" s="40" t="s">
        <v>7511</v>
      </c>
      <c r="H447" s="44" t="s">
        <v>6485</v>
      </c>
      <c r="I447" s="40" t="s">
        <v>4172</v>
      </c>
      <c r="J447" s="40" t="s">
        <v>0</v>
      </c>
      <c r="K447" s="42">
        <v>10</v>
      </c>
      <c r="M447" s="40" t="s">
        <v>4171</v>
      </c>
      <c r="N447" s="40" t="s">
        <v>4067</v>
      </c>
      <c r="P447" s="42">
        <f t="shared" si="6"/>
        <v>10</v>
      </c>
    </row>
    <row r="448" spans="1:16" hidden="1" x14ac:dyDescent="0.4">
      <c r="A448" s="39" t="s">
        <v>6418</v>
      </c>
      <c r="B448" s="39" t="s">
        <v>7129</v>
      </c>
      <c r="C448" s="40" t="s">
        <v>2906</v>
      </c>
      <c r="D448" s="40" t="s">
        <v>7911</v>
      </c>
      <c r="E448" s="39" t="s">
        <v>6953</v>
      </c>
      <c r="F448" s="41">
        <v>1909</v>
      </c>
      <c r="G448" s="40" t="s">
        <v>5354</v>
      </c>
      <c r="H448" s="44" t="s">
        <v>6954</v>
      </c>
      <c r="I448" s="40" t="s">
        <v>6212</v>
      </c>
      <c r="J448" s="40" t="s">
        <v>0</v>
      </c>
      <c r="K448" s="42">
        <v>20</v>
      </c>
      <c r="M448" s="40" t="s">
        <v>4171</v>
      </c>
      <c r="N448" s="40" t="s">
        <v>4067</v>
      </c>
      <c r="P448" s="42">
        <f t="shared" si="6"/>
        <v>20</v>
      </c>
    </row>
    <row r="449" spans="1:16" ht="25" hidden="1" x14ac:dyDescent="0.4">
      <c r="A449" s="39" t="s">
        <v>6418</v>
      </c>
      <c r="B449" s="39" t="s">
        <v>7129</v>
      </c>
      <c r="C449" s="40" t="s">
        <v>2897</v>
      </c>
      <c r="D449" s="40" t="s">
        <v>8073</v>
      </c>
      <c r="E449" s="39" t="s">
        <v>6955</v>
      </c>
      <c r="F449" s="41" t="s">
        <v>6956</v>
      </c>
      <c r="G449" s="41" t="s">
        <v>8071</v>
      </c>
      <c r="H449" s="44" t="s">
        <v>6957</v>
      </c>
      <c r="I449" s="40" t="s">
        <v>4172</v>
      </c>
      <c r="J449" s="40" t="s">
        <v>0</v>
      </c>
      <c r="K449" s="42">
        <v>8</v>
      </c>
      <c r="M449" s="40" t="s">
        <v>4171</v>
      </c>
      <c r="N449" s="40" t="s">
        <v>4067</v>
      </c>
      <c r="P449" s="42">
        <f t="shared" si="6"/>
        <v>8</v>
      </c>
    </row>
    <row r="450" spans="1:16" ht="37.5" hidden="1" x14ac:dyDescent="0.4">
      <c r="A450" s="39" t="s">
        <v>6418</v>
      </c>
      <c r="B450" s="39" t="s">
        <v>7129</v>
      </c>
      <c r="C450" s="40" t="s">
        <v>2923</v>
      </c>
      <c r="D450" s="40" t="s">
        <v>8074</v>
      </c>
      <c r="E450" s="39" t="s">
        <v>6958</v>
      </c>
      <c r="F450" s="41" t="s">
        <v>6959</v>
      </c>
      <c r="G450" s="41" t="s">
        <v>8075</v>
      </c>
      <c r="H450" s="44" t="s">
        <v>6624</v>
      </c>
      <c r="I450" s="40" t="s">
        <v>4172</v>
      </c>
      <c r="J450" s="40" t="s">
        <v>0</v>
      </c>
      <c r="K450" s="42">
        <v>8</v>
      </c>
      <c r="M450" s="40" t="s">
        <v>4171</v>
      </c>
      <c r="N450" s="40" t="s">
        <v>4067</v>
      </c>
      <c r="P450" s="42">
        <f t="shared" si="6"/>
        <v>8</v>
      </c>
    </row>
    <row r="451" spans="1:16" ht="25" hidden="1" x14ac:dyDescent="0.4">
      <c r="A451" s="39" t="s">
        <v>6418</v>
      </c>
      <c r="B451" s="39" t="s">
        <v>7129</v>
      </c>
      <c r="C451" s="40" t="s">
        <v>2930</v>
      </c>
      <c r="D451" s="40" t="s">
        <v>8076</v>
      </c>
      <c r="E451" s="39" t="s">
        <v>6960</v>
      </c>
      <c r="F451" s="41" t="s">
        <v>6961</v>
      </c>
      <c r="G451" s="40" t="s">
        <v>7513</v>
      </c>
      <c r="H451" s="44" t="s">
        <v>6962</v>
      </c>
      <c r="I451" s="40" t="s">
        <v>4172</v>
      </c>
      <c r="J451" s="40" t="s">
        <v>0</v>
      </c>
      <c r="K451" s="42">
        <v>8</v>
      </c>
      <c r="M451" s="40" t="s">
        <v>4171</v>
      </c>
      <c r="N451" s="40" t="s">
        <v>4067</v>
      </c>
      <c r="P451" s="42">
        <f t="shared" ref="P451:P514" si="7">IF(M451="Sì",K451,0)</f>
        <v>8</v>
      </c>
    </row>
    <row r="452" spans="1:16" ht="25" hidden="1" x14ac:dyDescent="0.4">
      <c r="A452" s="39" t="s">
        <v>6418</v>
      </c>
      <c r="B452" s="39" t="s">
        <v>7129</v>
      </c>
      <c r="C452" s="40" t="s">
        <v>2954</v>
      </c>
      <c r="D452" s="40" t="s">
        <v>8080</v>
      </c>
      <c r="E452" s="39" t="s">
        <v>6963</v>
      </c>
      <c r="F452" s="41" t="s">
        <v>6964</v>
      </c>
      <c r="G452" s="41" t="s">
        <v>8079</v>
      </c>
      <c r="H452" s="44" t="s">
        <v>6965</v>
      </c>
      <c r="I452" s="40" t="s">
        <v>4172</v>
      </c>
      <c r="J452" s="40" t="s">
        <v>0</v>
      </c>
      <c r="K452" s="42">
        <v>6</v>
      </c>
      <c r="M452" s="40" t="s">
        <v>4171</v>
      </c>
      <c r="N452" s="40" t="s">
        <v>4067</v>
      </c>
      <c r="P452" s="42">
        <f t="shared" si="7"/>
        <v>6</v>
      </c>
    </row>
    <row r="453" spans="1:16" ht="25" hidden="1" x14ac:dyDescent="0.4">
      <c r="A453" s="39" t="s">
        <v>6418</v>
      </c>
      <c r="B453" s="39" t="s">
        <v>7129</v>
      </c>
      <c r="C453" s="40" t="s">
        <v>2957</v>
      </c>
      <c r="D453" s="40" t="s">
        <v>8077</v>
      </c>
      <c r="E453" s="39" t="s">
        <v>6966</v>
      </c>
      <c r="F453" s="41" t="s">
        <v>6967</v>
      </c>
      <c r="G453" s="40" t="s">
        <v>8078</v>
      </c>
      <c r="H453" s="44" t="s">
        <v>6968</v>
      </c>
      <c r="I453" s="40" t="s">
        <v>4172</v>
      </c>
      <c r="J453" s="40" t="s">
        <v>0</v>
      </c>
      <c r="K453" s="42">
        <v>18</v>
      </c>
      <c r="M453" s="40" t="s">
        <v>4171</v>
      </c>
      <c r="N453" s="40" t="s">
        <v>4067</v>
      </c>
      <c r="P453" s="42">
        <f t="shared" si="7"/>
        <v>18</v>
      </c>
    </row>
    <row r="454" spans="1:16" hidden="1" x14ac:dyDescent="0.4">
      <c r="A454" s="39" t="s">
        <v>6418</v>
      </c>
      <c r="B454" s="39" t="s">
        <v>7129</v>
      </c>
      <c r="C454" s="40" t="s">
        <v>2989</v>
      </c>
      <c r="D454" s="40" t="s">
        <v>8081</v>
      </c>
      <c r="E454" s="39" t="s">
        <v>6969</v>
      </c>
      <c r="F454" s="41" t="s">
        <v>4026</v>
      </c>
      <c r="G454" s="40" t="s">
        <v>7514</v>
      </c>
      <c r="H454" s="44" t="s">
        <v>6524</v>
      </c>
      <c r="I454" s="40" t="s">
        <v>4172</v>
      </c>
      <c r="J454" s="40" t="s">
        <v>0</v>
      </c>
      <c r="K454" s="42">
        <v>10</v>
      </c>
      <c r="M454" s="40" t="s">
        <v>4171</v>
      </c>
      <c r="N454" s="40" t="s">
        <v>4067</v>
      </c>
      <c r="P454" s="42">
        <f t="shared" si="7"/>
        <v>10</v>
      </c>
    </row>
    <row r="455" spans="1:16" ht="25" hidden="1" x14ac:dyDescent="0.4">
      <c r="A455" s="39" t="s">
        <v>6418</v>
      </c>
      <c r="B455" s="39" t="s">
        <v>7129</v>
      </c>
      <c r="C455" s="40" t="s">
        <v>2999</v>
      </c>
      <c r="D455" s="40" t="s">
        <v>8091</v>
      </c>
      <c r="E455" s="39" t="s">
        <v>6970</v>
      </c>
      <c r="F455" s="41" t="s">
        <v>6971</v>
      </c>
      <c r="G455" s="41" t="s">
        <v>8092</v>
      </c>
      <c r="H455" s="44" t="s">
        <v>6972</v>
      </c>
      <c r="I455" s="40" t="s">
        <v>4172</v>
      </c>
      <c r="J455" s="40" t="s">
        <v>0</v>
      </c>
      <c r="K455" s="42">
        <v>8</v>
      </c>
      <c r="M455" s="40" t="s">
        <v>4171</v>
      </c>
      <c r="N455" s="40" t="s">
        <v>4067</v>
      </c>
      <c r="P455" s="42">
        <f t="shared" si="7"/>
        <v>8</v>
      </c>
    </row>
    <row r="456" spans="1:16" hidden="1" x14ac:dyDescent="0.4">
      <c r="A456" s="39" t="s">
        <v>6418</v>
      </c>
      <c r="B456" s="39" t="s">
        <v>7129</v>
      </c>
      <c r="C456" s="40" t="s">
        <v>6973</v>
      </c>
      <c r="D456" s="40" t="s">
        <v>8088</v>
      </c>
      <c r="E456" s="39" t="s">
        <v>6974</v>
      </c>
      <c r="F456" s="41" t="s">
        <v>4027</v>
      </c>
      <c r="G456" s="40" t="s">
        <v>7515</v>
      </c>
      <c r="H456" s="44" t="s">
        <v>6975</v>
      </c>
      <c r="I456" s="40" t="s">
        <v>6212</v>
      </c>
      <c r="J456" s="40" t="s">
        <v>0</v>
      </c>
      <c r="K456" s="42">
        <v>30</v>
      </c>
      <c r="M456" s="40" t="s">
        <v>4171</v>
      </c>
      <c r="N456" s="40" t="s">
        <v>4067</v>
      </c>
      <c r="P456" s="42">
        <f t="shared" si="7"/>
        <v>30</v>
      </c>
    </row>
    <row r="457" spans="1:16" hidden="1" x14ac:dyDescent="0.4">
      <c r="A457" s="39" t="s">
        <v>6418</v>
      </c>
      <c r="B457" s="39" t="s">
        <v>7129</v>
      </c>
      <c r="C457" s="40" t="s">
        <v>6976</v>
      </c>
      <c r="D457" s="40" t="s">
        <v>8089</v>
      </c>
      <c r="E457" s="39" t="s">
        <v>6977</v>
      </c>
      <c r="F457" s="41" t="s">
        <v>4027</v>
      </c>
      <c r="G457" s="40" t="s">
        <v>7515</v>
      </c>
      <c r="H457" s="44" t="s">
        <v>6975</v>
      </c>
      <c r="I457" s="40" t="s">
        <v>6212</v>
      </c>
      <c r="J457" s="40" t="s">
        <v>0</v>
      </c>
      <c r="K457" s="42">
        <v>30</v>
      </c>
      <c r="M457" s="40" t="s">
        <v>4171</v>
      </c>
      <c r="N457" s="40" t="s">
        <v>4067</v>
      </c>
      <c r="P457" s="42">
        <f t="shared" si="7"/>
        <v>30</v>
      </c>
    </row>
    <row r="458" spans="1:16" hidden="1" x14ac:dyDescent="0.4">
      <c r="A458" s="39" t="s">
        <v>6418</v>
      </c>
      <c r="B458" s="39" t="s">
        <v>7129</v>
      </c>
      <c r="C458" s="40" t="s">
        <v>3005</v>
      </c>
      <c r="D458" s="40" t="s">
        <v>8090</v>
      </c>
      <c r="E458" s="39" t="s">
        <v>6978</v>
      </c>
      <c r="F458" s="41">
        <v>2013</v>
      </c>
      <c r="G458" s="40" t="s">
        <v>5493</v>
      </c>
      <c r="H458" s="44" t="s">
        <v>6165</v>
      </c>
      <c r="I458" s="40" t="s">
        <v>6212</v>
      </c>
      <c r="J458" s="40" t="s">
        <v>0</v>
      </c>
      <c r="K458" s="42">
        <v>30</v>
      </c>
      <c r="M458" s="40" t="s">
        <v>4171</v>
      </c>
      <c r="N458" s="40" t="s">
        <v>4067</v>
      </c>
      <c r="P458" s="42">
        <f t="shared" si="7"/>
        <v>30</v>
      </c>
    </row>
    <row r="459" spans="1:16" hidden="1" x14ac:dyDescent="0.4">
      <c r="A459" s="39" t="s">
        <v>6418</v>
      </c>
      <c r="B459" s="39" t="s">
        <v>7129</v>
      </c>
      <c r="C459" s="40" t="s">
        <v>3038</v>
      </c>
      <c r="D459" s="40" t="s">
        <v>8082</v>
      </c>
      <c r="E459" s="39" t="s">
        <v>6979</v>
      </c>
      <c r="F459" s="41" t="s">
        <v>6980</v>
      </c>
      <c r="G459" s="40" t="s">
        <v>7516</v>
      </c>
      <c r="H459" s="44" t="s">
        <v>6440</v>
      </c>
      <c r="I459" s="40" t="s">
        <v>4172</v>
      </c>
      <c r="J459" s="40" t="s">
        <v>0</v>
      </c>
      <c r="K459" s="42">
        <v>6</v>
      </c>
      <c r="M459" s="40" t="s">
        <v>4171</v>
      </c>
      <c r="N459" s="40" t="s">
        <v>4067</v>
      </c>
      <c r="P459" s="42">
        <f t="shared" si="7"/>
        <v>6</v>
      </c>
    </row>
    <row r="460" spans="1:16" hidden="1" x14ac:dyDescent="0.4">
      <c r="A460" s="39" t="s">
        <v>6418</v>
      </c>
      <c r="B460" s="39" t="s">
        <v>7129</v>
      </c>
      <c r="C460" s="40" t="s">
        <v>3083</v>
      </c>
      <c r="D460" s="40" t="s">
        <v>8083</v>
      </c>
      <c r="E460" s="39" t="s">
        <v>6981</v>
      </c>
      <c r="F460" s="41" t="s">
        <v>6982</v>
      </c>
      <c r="G460" s="40" t="s">
        <v>7518</v>
      </c>
      <c r="H460" s="44" t="s">
        <v>6915</v>
      </c>
      <c r="I460" s="40" t="s">
        <v>6212</v>
      </c>
      <c r="J460" s="40" t="s">
        <v>0</v>
      </c>
      <c r="K460" s="42">
        <v>10</v>
      </c>
      <c r="M460" s="40" t="s">
        <v>4171</v>
      </c>
      <c r="N460" s="40" t="s">
        <v>4067</v>
      </c>
      <c r="P460" s="42">
        <f t="shared" si="7"/>
        <v>10</v>
      </c>
    </row>
    <row r="461" spans="1:16" hidden="1" x14ac:dyDescent="0.4">
      <c r="A461" s="39" t="s">
        <v>6418</v>
      </c>
      <c r="B461" s="39" t="s">
        <v>7129</v>
      </c>
      <c r="C461" s="40" t="s">
        <v>3096</v>
      </c>
      <c r="D461" s="40" t="s">
        <v>8084</v>
      </c>
      <c r="E461" s="39" t="s">
        <v>6983</v>
      </c>
      <c r="F461" s="41" t="s">
        <v>6984</v>
      </c>
      <c r="G461" s="40" t="s">
        <v>7517</v>
      </c>
      <c r="H461" s="44" t="s">
        <v>6716</v>
      </c>
      <c r="I461" s="40" t="s">
        <v>6212</v>
      </c>
      <c r="J461" s="40" t="s">
        <v>0</v>
      </c>
      <c r="K461" s="42">
        <v>15</v>
      </c>
      <c r="M461" s="40" t="s">
        <v>4171</v>
      </c>
      <c r="N461" s="40" t="s">
        <v>4067</v>
      </c>
      <c r="P461" s="42">
        <f t="shared" si="7"/>
        <v>15</v>
      </c>
    </row>
    <row r="462" spans="1:16" hidden="1" x14ac:dyDescent="0.4">
      <c r="A462" s="39" t="s">
        <v>6418</v>
      </c>
      <c r="B462" s="39" t="s">
        <v>7129</v>
      </c>
      <c r="C462" s="40" t="s">
        <v>3086</v>
      </c>
      <c r="D462" s="40" t="s">
        <v>8085</v>
      </c>
      <c r="E462" s="39" t="s">
        <v>4028</v>
      </c>
      <c r="F462" s="41" t="s">
        <v>6985</v>
      </c>
      <c r="G462" s="40" t="s">
        <v>7520</v>
      </c>
      <c r="H462" s="44" t="s">
        <v>6986</v>
      </c>
      <c r="I462" s="40" t="s">
        <v>4172</v>
      </c>
      <c r="J462" s="40" t="s">
        <v>0</v>
      </c>
      <c r="K462" s="42">
        <v>7</v>
      </c>
      <c r="M462" s="40" t="s">
        <v>4171</v>
      </c>
      <c r="N462" s="40" t="s">
        <v>4067</v>
      </c>
      <c r="P462" s="42">
        <f t="shared" si="7"/>
        <v>7</v>
      </c>
    </row>
    <row r="463" spans="1:16" hidden="1" x14ac:dyDescent="0.4">
      <c r="A463" s="39" t="s">
        <v>6418</v>
      </c>
      <c r="B463" s="39" t="s">
        <v>7129</v>
      </c>
      <c r="C463" s="40" t="s">
        <v>3092</v>
      </c>
      <c r="D463" s="40" t="s">
        <v>8093</v>
      </c>
      <c r="E463" s="39" t="s">
        <v>6987</v>
      </c>
      <c r="F463" s="41" t="s">
        <v>4029</v>
      </c>
      <c r="G463" s="40" t="s">
        <v>7519</v>
      </c>
      <c r="H463" s="44" t="s">
        <v>6689</v>
      </c>
      <c r="I463" s="40" t="s">
        <v>4172</v>
      </c>
      <c r="J463" s="40" t="s">
        <v>0</v>
      </c>
      <c r="K463" s="42">
        <v>18</v>
      </c>
      <c r="M463" s="40" t="s">
        <v>4171</v>
      </c>
      <c r="N463" s="40" t="s">
        <v>4067</v>
      </c>
      <c r="P463" s="42">
        <f t="shared" si="7"/>
        <v>18</v>
      </c>
    </row>
    <row r="464" spans="1:16" hidden="1" x14ac:dyDescent="0.4">
      <c r="A464" s="39" t="s">
        <v>6418</v>
      </c>
      <c r="B464" s="39" t="s">
        <v>7129</v>
      </c>
      <c r="C464" s="40" t="s">
        <v>3103</v>
      </c>
      <c r="D464" s="40" t="s">
        <v>7987</v>
      </c>
      <c r="E464" s="39" t="s">
        <v>6988</v>
      </c>
      <c r="F464" s="41">
        <v>2106</v>
      </c>
      <c r="G464" s="40" t="s">
        <v>5574</v>
      </c>
      <c r="H464" s="44" t="s">
        <v>6588</v>
      </c>
      <c r="I464" s="40" t="s">
        <v>6212</v>
      </c>
      <c r="J464" s="40" t="s">
        <v>0</v>
      </c>
      <c r="K464" s="42">
        <v>35</v>
      </c>
      <c r="M464" s="40" t="s">
        <v>4171</v>
      </c>
      <c r="N464" s="40" t="s">
        <v>4067</v>
      </c>
      <c r="P464" s="42">
        <f t="shared" si="7"/>
        <v>35</v>
      </c>
    </row>
    <row r="465" spans="1:16" ht="37.5" hidden="1" x14ac:dyDescent="0.4">
      <c r="A465" s="39" t="s">
        <v>6418</v>
      </c>
      <c r="B465" s="39" t="s">
        <v>7129</v>
      </c>
      <c r="C465" s="40" t="s">
        <v>3106</v>
      </c>
      <c r="D465" s="40" t="s">
        <v>8094</v>
      </c>
      <c r="E465" s="39" t="s">
        <v>6989</v>
      </c>
      <c r="F465" s="41" t="s">
        <v>6990</v>
      </c>
      <c r="G465" s="41" t="s">
        <v>8095</v>
      </c>
      <c r="H465" s="44" t="s">
        <v>6991</v>
      </c>
      <c r="I465" s="40" t="s">
        <v>4172</v>
      </c>
      <c r="J465" s="40" t="s">
        <v>0</v>
      </c>
      <c r="K465" s="42">
        <v>8</v>
      </c>
      <c r="M465" s="40" t="s">
        <v>4171</v>
      </c>
      <c r="N465" s="40" t="s">
        <v>4067</v>
      </c>
      <c r="P465" s="42">
        <f t="shared" si="7"/>
        <v>8</v>
      </c>
    </row>
    <row r="466" spans="1:16" hidden="1" x14ac:dyDescent="0.4">
      <c r="A466" s="39" t="s">
        <v>6418</v>
      </c>
      <c r="B466" s="39" t="s">
        <v>7129</v>
      </c>
      <c r="C466" s="40" t="s">
        <v>3121</v>
      </c>
      <c r="D466" s="40" t="s">
        <v>7988</v>
      </c>
      <c r="E466" s="39" t="s">
        <v>6992</v>
      </c>
      <c r="F466" s="41">
        <v>2122</v>
      </c>
      <c r="G466" s="40" t="s">
        <v>5579</v>
      </c>
      <c r="H466" s="44" t="s">
        <v>6993</v>
      </c>
      <c r="I466" s="40" t="s">
        <v>4949</v>
      </c>
      <c r="J466" s="40" t="s">
        <v>0</v>
      </c>
      <c r="K466" s="42">
        <v>20</v>
      </c>
      <c r="M466" s="40" t="s">
        <v>4171</v>
      </c>
      <c r="N466" s="40" t="s">
        <v>4171</v>
      </c>
      <c r="P466" s="42">
        <f t="shared" si="7"/>
        <v>20</v>
      </c>
    </row>
    <row r="467" spans="1:16" hidden="1" x14ac:dyDescent="0.4">
      <c r="A467" s="39" t="s">
        <v>6418</v>
      </c>
      <c r="B467" s="39" t="s">
        <v>7129</v>
      </c>
      <c r="C467" s="40" t="s">
        <v>3128</v>
      </c>
      <c r="D467" s="40" t="s">
        <v>8098</v>
      </c>
      <c r="E467" s="39" t="s">
        <v>6994</v>
      </c>
      <c r="F467" s="41" t="s">
        <v>6995</v>
      </c>
      <c r="G467" s="40" t="s">
        <v>7521</v>
      </c>
      <c r="H467" s="44" t="s">
        <v>6996</v>
      </c>
      <c r="I467" s="40" t="s">
        <v>4172</v>
      </c>
      <c r="J467" s="40" t="s">
        <v>0</v>
      </c>
      <c r="K467" s="42">
        <v>6</v>
      </c>
      <c r="M467" s="40" t="s">
        <v>4171</v>
      </c>
      <c r="N467" s="40" t="s">
        <v>4067</v>
      </c>
      <c r="P467" s="42">
        <f t="shared" si="7"/>
        <v>6</v>
      </c>
    </row>
    <row r="468" spans="1:16" hidden="1" x14ac:dyDescent="0.4">
      <c r="A468" s="39" t="s">
        <v>6418</v>
      </c>
      <c r="B468" s="39" t="s">
        <v>7129</v>
      </c>
      <c r="C468" s="40" t="s">
        <v>6997</v>
      </c>
      <c r="D468" s="40" t="s">
        <v>8096</v>
      </c>
      <c r="E468" s="39" t="s">
        <v>6998</v>
      </c>
      <c r="F468" s="41">
        <v>2148</v>
      </c>
      <c r="G468" s="40" t="s">
        <v>5598</v>
      </c>
      <c r="H468" s="44" t="s">
        <v>6241</v>
      </c>
      <c r="I468" s="40" t="s">
        <v>6212</v>
      </c>
      <c r="J468" s="40" t="s">
        <v>0</v>
      </c>
      <c r="K468" s="42">
        <v>35</v>
      </c>
      <c r="M468" s="40" t="s">
        <v>4171</v>
      </c>
      <c r="N468" s="40" t="s">
        <v>4067</v>
      </c>
      <c r="P468" s="42">
        <f t="shared" si="7"/>
        <v>35</v>
      </c>
    </row>
    <row r="469" spans="1:16" hidden="1" x14ac:dyDescent="0.4">
      <c r="A469" s="39" t="s">
        <v>6418</v>
      </c>
      <c r="B469" s="39" t="s">
        <v>7129</v>
      </c>
      <c r="C469" s="40" t="s">
        <v>6999</v>
      </c>
      <c r="D469" s="40" t="s">
        <v>8097</v>
      </c>
      <c r="E469" s="39" t="s">
        <v>6998</v>
      </c>
      <c r="F469" s="41">
        <v>2148</v>
      </c>
      <c r="G469" s="40" t="s">
        <v>5598</v>
      </c>
      <c r="H469" s="44" t="s">
        <v>6241</v>
      </c>
      <c r="I469" s="40" t="s">
        <v>4172</v>
      </c>
      <c r="J469" s="40" t="s">
        <v>0</v>
      </c>
      <c r="K469" s="42">
        <v>30</v>
      </c>
      <c r="M469" s="40" t="s">
        <v>4172</v>
      </c>
      <c r="N469" s="40" t="s">
        <v>4067</v>
      </c>
      <c r="P469" s="42">
        <f t="shared" si="7"/>
        <v>0</v>
      </c>
    </row>
    <row r="470" spans="1:16" hidden="1" x14ac:dyDescent="0.4">
      <c r="A470" s="39" t="s">
        <v>6418</v>
      </c>
      <c r="B470" s="39" t="s">
        <v>7129</v>
      </c>
      <c r="C470" s="40" t="s">
        <v>3163</v>
      </c>
      <c r="D470" s="40" t="s">
        <v>7912</v>
      </c>
      <c r="E470" s="39" t="s">
        <v>7000</v>
      </c>
      <c r="F470" s="41">
        <v>2161</v>
      </c>
      <c r="G470" s="40" t="s">
        <v>5620</v>
      </c>
      <c r="H470" s="44" t="s">
        <v>6776</v>
      </c>
      <c r="I470" s="40" t="s">
        <v>6212</v>
      </c>
      <c r="J470" s="40" t="s">
        <v>0</v>
      </c>
      <c r="K470" s="42">
        <v>25</v>
      </c>
      <c r="M470" s="40" t="s">
        <v>4171</v>
      </c>
      <c r="N470" s="40" t="s">
        <v>4067</v>
      </c>
      <c r="P470" s="42">
        <f t="shared" si="7"/>
        <v>25</v>
      </c>
    </row>
    <row r="471" spans="1:16" hidden="1" x14ac:dyDescent="0.4">
      <c r="A471" s="39" t="s">
        <v>6418</v>
      </c>
      <c r="B471" s="39" t="s">
        <v>7129</v>
      </c>
      <c r="C471" s="40" t="s">
        <v>3176</v>
      </c>
      <c r="D471" s="40" t="s">
        <v>8107</v>
      </c>
      <c r="E471" s="39" t="s">
        <v>7001</v>
      </c>
      <c r="F471" s="41" t="s">
        <v>7002</v>
      </c>
      <c r="G471" s="40" t="s">
        <v>7525</v>
      </c>
      <c r="H471" s="44" t="s">
        <v>6227</v>
      </c>
      <c r="I471" s="40" t="s">
        <v>4172</v>
      </c>
      <c r="J471" s="40" t="s">
        <v>0</v>
      </c>
      <c r="K471" s="42">
        <v>14</v>
      </c>
      <c r="M471" s="40" t="s">
        <v>4171</v>
      </c>
      <c r="N471" s="40" t="s">
        <v>4067</v>
      </c>
      <c r="P471" s="42">
        <f t="shared" si="7"/>
        <v>14</v>
      </c>
    </row>
    <row r="472" spans="1:16" hidden="1" x14ac:dyDescent="0.4">
      <c r="A472" s="39" t="s">
        <v>6418</v>
      </c>
      <c r="B472" s="39" t="s">
        <v>7129</v>
      </c>
      <c r="C472" s="40" t="s">
        <v>7003</v>
      </c>
      <c r="D472" s="40" t="s">
        <v>8112</v>
      </c>
      <c r="E472" s="39" t="s">
        <v>7001</v>
      </c>
      <c r="F472" s="41" t="s">
        <v>7004</v>
      </c>
      <c r="G472" s="40" t="s">
        <v>7526</v>
      </c>
      <c r="H472" s="44" t="s">
        <v>6492</v>
      </c>
      <c r="I472" s="40" t="s">
        <v>4172</v>
      </c>
      <c r="J472" s="40" t="s">
        <v>0</v>
      </c>
      <c r="K472" s="42">
        <v>8</v>
      </c>
      <c r="M472" s="40" t="s">
        <v>4171</v>
      </c>
      <c r="N472" s="40" t="s">
        <v>4067</v>
      </c>
      <c r="P472" s="42">
        <f t="shared" si="7"/>
        <v>8</v>
      </c>
    </row>
    <row r="473" spans="1:16" hidden="1" x14ac:dyDescent="0.4">
      <c r="A473" s="39" t="s">
        <v>6418</v>
      </c>
      <c r="B473" s="39" t="s">
        <v>7129</v>
      </c>
      <c r="C473" s="40" t="s">
        <v>3210</v>
      </c>
      <c r="D473" s="40" t="s">
        <v>8086</v>
      </c>
      <c r="E473" s="39" t="s">
        <v>7005</v>
      </c>
      <c r="F473" s="41" t="s">
        <v>7006</v>
      </c>
      <c r="G473" s="40" t="s">
        <v>7524</v>
      </c>
      <c r="H473" s="44" t="s">
        <v>6227</v>
      </c>
      <c r="I473" s="40" t="s">
        <v>4172</v>
      </c>
      <c r="J473" s="40" t="s">
        <v>0</v>
      </c>
      <c r="K473" s="42">
        <v>10</v>
      </c>
      <c r="M473" s="40" t="s">
        <v>4171</v>
      </c>
      <c r="N473" s="40" t="s">
        <v>4067</v>
      </c>
      <c r="P473" s="42">
        <f t="shared" si="7"/>
        <v>10</v>
      </c>
    </row>
    <row r="474" spans="1:16" hidden="1" x14ac:dyDescent="0.4">
      <c r="A474" s="39" t="s">
        <v>6418</v>
      </c>
      <c r="B474" s="39" t="s">
        <v>7129</v>
      </c>
      <c r="C474" s="40" t="s">
        <v>3247</v>
      </c>
      <c r="D474" s="40" t="s">
        <v>8087</v>
      </c>
      <c r="E474" s="39" t="s">
        <v>7005</v>
      </c>
      <c r="F474" s="41" t="s">
        <v>7007</v>
      </c>
      <c r="G474" s="40" t="s">
        <v>7531</v>
      </c>
      <c r="H474" s="44" t="s">
        <v>6165</v>
      </c>
      <c r="I474" s="40" t="s">
        <v>4172</v>
      </c>
      <c r="J474" s="40" t="s">
        <v>0</v>
      </c>
      <c r="K474" s="42">
        <v>10</v>
      </c>
      <c r="M474" s="40" t="s">
        <v>4171</v>
      </c>
      <c r="N474" s="40" t="s">
        <v>4067</v>
      </c>
      <c r="P474" s="42">
        <f t="shared" si="7"/>
        <v>10</v>
      </c>
    </row>
    <row r="475" spans="1:16" hidden="1" x14ac:dyDescent="0.4">
      <c r="A475" s="39" t="s">
        <v>6418</v>
      </c>
      <c r="B475" s="39" t="s">
        <v>7129</v>
      </c>
      <c r="C475" s="40" t="s">
        <v>3309</v>
      </c>
      <c r="D475" s="40" t="s">
        <v>8117</v>
      </c>
      <c r="E475" s="39" t="s">
        <v>7008</v>
      </c>
      <c r="F475" s="41" t="s">
        <v>7009</v>
      </c>
      <c r="G475" s="40" t="s">
        <v>7533</v>
      </c>
      <c r="H475" s="44" t="s">
        <v>6165</v>
      </c>
      <c r="I475" s="40" t="s">
        <v>4172</v>
      </c>
      <c r="J475" s="40" t="s">
        <v>0</v>
      </c>
      <c r="K475" s="42">
        <v>14</v>
      </c>
      <c r="M475" s="40" t="s">
        <v>4171</v>
      </c>
      <c r="N475" s="40" t="s">
        <v>4067</v>
      </c>
      <c r="P475" s="42">
        <f t="shared" si="7"/>
        <v>14</v>
      </c>
    </row>
    <row r="476" spans="1:16" hidden="1" x14ac:dyDescent="0.4">
      <c r="A476" s="39" t="s">
        <v>6418</v>
      </c>
      <c r="B476" s="39" t="s">
        <v>7129</v>
      </c>
      <c r="C476" s="40" t="s">
        <v>3132</v>
      </c>
      <c r="D476" s="40" t="s">
        <v>8099</v>
      </c>
      <c r="E476" s="39" t="s">
        <v>7010</v>
      </c>
      <c r="F476" s="41">
        <v>2131</v>
      </c>
      <c r="G476" s="40" t="s">
        <v>5605</v>
      </c>
      <c r="H476" s="44" t="s">
        <v>7011</v>
      </c>
      <c r="I476" s="40" t="s">
        <v>4172</v>
      </c>
      <c r="J476" s="40" t="s">
        <v>0</v>
      </c>
      <c r="K476" s="42">
        <v>25</v>
      </c>
      <c r="M476" s="40" t="s">
        <v>4171</v>
      </c>
      <c r="N476" s="40" t="s">
        <v>4067</v>
      </c>
      <c r="P476" s="42">
        <f t="shared" si="7"/>
        <v>25</v>
      </c>
    </row>
    <row r="477" spans="1:16" hidden="1" x14ac:dyDescent="0.4">
      <c r="A477" s="39" t="s">
        <v>6418</v>
      </c>
      <c r="B477" s="39" t="s">
        <v>7129</v>
      </c>
      <c r="C477" s="40" t="s">
        <v>3134</v>
      </c>
      <c r="D477" s="40" t="s">
        <v>8100</v>
      </c>
      <c r="E477" s="39" t="s">
        <v>7012</v>
      </c>
      <c r="F477" s="41" t="s">
        <v>7013</v>
      </c>
      <c r="G477" s="40" t="s">
        <v>7522</v>
      </c>
      <c r="H477" s="44" t="s">
        <v>6236</v>
      </c>
      <c r="I477" s="40" t="s">
        <v>4172</v>
      </c>
      <c r="J477" s="40" t="s">
        <v>0</v>
      </c>
      <c r="K477" s="42">
        <v>6</v>
      </c>
      <c r="M477" s="40" t="s">
        <v>4171</v>
      </c>
      <c r="N477" s="40" t="s">
        <v>4067</v>
      </c>
      <c r="P477" s="42">
        <f t="shared" si="7"/>
        <v>6</v>
      </c>
    </row>
    <row r="478" spans="1:16" ht="25" hidden="1" x14ac:dyDescent="0.4">
      <c r="A478" s="39" t="s">
        <v>6418</v>
      </c>
      <c r="B478" s="39" t="s">
        <v>7129</v>
      </c>
      <c r="C478" s="40" t="s">
        <v>3198</v>
      </c>
      <c r="D478" s="40" t="s">
        <v>8106</v>
      </c>
      <c r="E478" s="39" t="s">
        <v>7014</v>
      </c>
      <c r="F478" s="41" t="s">
        <v>7015</v>
      </c>
      <c r="G478" s="41" t="s">
        <v>7527</v>
      </c>
      <c r="H478" s="44" t="s">
        <v>6808</v>
      </c>
      <c r="I478" s="40" t="s">
        <v>4172</v>
      </c>
      <c r="J478" s="40" t="s">
        <v>0</v>
      </c>
      <c r="K478" s="42">
        <v>6</v>
      </c>
      <c r="M478" s="40" t="s">
        <v>4171</v>
      </c>
      <c r="N478" s="40" t="s">
        <v>4067</v>
      </c>
      <c r="P478" s="42">
        <f t="shared" si="7"/>
        <v>6</v>
      </c>
    </row>
    <row r="479" spans="1:16" hidden="1" x14ac:dyDescent="0.4">
      <c r="A479" s="39" t="s">
        <v>6418</v>
      </c>
      <c r="B479" s="39" t="s">
        <v>7129</v>
      </c>
      <c r="C479" s="40" t="s">
        <v>3236</v>
      </c>
      <c r="D479" s="40" t="s">
        <v>7989</v>
      </c>
      <c r="E479" s="39" t="s">
        <v>7016</v>
      </c>
      <c r="F479" s="41">
        <v>2231</v>
      </c>
      <c r="G479" s="40" t="s">
        <v>5707</v>
      </c>
      <c r="H479" s="44" t="s">
        <v>7017</v>
      </c>
      <c r="I479" s="40" t="s">
        <v>4172</v>
      </c>
      <c r="J479" s="40" t="s">
        <v>0</v>
      </c>
      <c r="K479" s="42">
        <v>30</v>
      </c>
      <c r="M479" s="40" t="s">
        <v>4171</v>
      </c>
      <c r="N479" s="40" t="s">
        <v>4067</v>
      </c>
      <c r="P479" s="42">
        <f t="shared" si="7"/>
        <v>30</v>
      </c>
    </row>
    <row r="480" spans="1:16" ht="25" hidden="1" x14ac:dyDescent="0.4">
      <c r="A480" s="39" t="s">
        <v>6418</v>
      </c>
      <c r="B480" s="39" t="s">
        <v>7129</v>
      </c>
      <c r="C480" s="40" t="s">
        <v>3239</v>
      </c>
      <c r="D480" s="40" t="s">
        <v>8114</v>
      </c>
      <c r="E480" s="39" t="s">
        <v>4031</v>
      </c>
      <c r="F480" s="41" t="s">
        <v>7018</v>
      </c>
      <c r="G480" s="41" t="s">
        <v>8115</v>
      </c>
      <c r="H480" s="44" t="s">
        <v>7019</v>
      </c>
      <c r="I480" s="40" t="s">
        <v>4172</v>
      </c>
      <c r="J480" s="40" t="s">
        <v>0</v>
      </c>
      <c r="K480" s="42">
        <v>10</v>
      </c>
      <c r="M480" s="40" t="s">
        <v>4171</v>
      </c>
      <c r="N480" s="40" t="s">
        <v>4067</v>
      </c>
      <c r="P480" s="42">
        <f t="shared" si="7"/>
        <v>10</v>
      </c>
    </row>
    <row r="481" spans="1:16" x14ac:dyDescent="0.4">
      <c r="A481" s="39" t="s">
        <v>6418</v>
      </c>
      <c r="B481" s="39" t="s">
        <v>7129</v>
      </c>
      <c r="C481" s="40" t="s">
        <v>3243</v>
      </c>
      <c r="D481" s="40" t="s">
        <v>7990</v>
      </c>
      <c r="E481" s="39" t="s">
        <v>7020</v>
      </c>
      <c r="F481" s="41">
        <v>2237</v>
      </c>
      <c r="G481" s="40" t="s">
        <v>5709</v>
      </c>
      <c r="H481" s="44" t="s">
        <v>6993</v>
      </c>
      <c r="I481" s="40" t="s">
        <v>4949</v>
      </c>
      <c r="J481" s="40" t="s">
        <v>0</v>
      </c>
      <c r="K481" s="42">
        <v>23</v>
      </c>
      <c r="M481" s="40" t="s">
        <v>4171</v>
      </c>
      <c r="N481" s="40" t="s">
        <v>4171</v>
      </c>
      <c r="P481" s="42">
        <f t="shared" si="7"/>
        <v>23</v>
      </c>
    </row>
    <row r="482" spans="1:16" hidden="1" x14ac:dyDescent="0.4">
      <c r="A482" s="39" t="s">
        <v>6418</v>
      </c>
      <c r="B482" s="39" t="s">
        <v>7129</v>
      </c>
      <c r="C482" s="40" t="s">
        <v>3245</v>
      </c>
      <c r="D482" s="40" t="s">
        <v>8111</v>
      </c>
      <c r="E482" s="39" t="s">
        <v>7021</v>
      </c>
      <c r="F482" s="41" t="s">
        <v>7022</v>
      </c>
      <c r="G482" s="40" t="s">
        <v>7530</v>
      </c>
      <c r="H482" s="44" t="s">
        <v>7023</v>
      </c>
      <c r="I482" s="40" t="s">
        <v>4172</v>
      </c>
      <c r="J482" s="40" t="s">
        <v>0</v>
      </c>
      <c r="K482" s="42">
        <v>35</v>
      </c>
      <c r="M482" s="40" t="s">
        <v>4171</v>
      </c>
      <c r="N482" s="40" t="s">
        <v>4067</v>
      </c>
      <c r="P482" s="42">
        <f t="shared" si="7"/>
        <v>35</v>
      </c>
    </row>
    <row r="483" spans="1:16" ht="25" hidden="1" x14ac:dyDescent="0.4">
      <c r="A483" s="39" t="s">
        <v>6418</v>
      </c>
      <c r="B483" s="39" t="s">
        <v>7129</v>
      </c>
      <c r="C483" s="40" t="s">
        <v>3253</v>
      </c>
      <c r="D483" s="40" t="s">
        <v>8118</v>
      </c>
      <c r="E483" s="39" t="s">
        <v>7024</v>
      </c>
      <c r="F483" s="41" t="s">
        <v>7025</v>
      </c>
      <c r="G483" s="40" t="s">
        <v>7535</v>
      </c>
      <c r="H483" s="44" t="s">
        <v>6165</v>
      </c>
      <c r="I483" s="40" t="s">
        <v>4172</v>
      </c>
      <c r="J483" s="40" t="s">
        <v>0</v>
      </c>
      <c r="K483" s="42">
        <v>20</v>
      </c>
      <c r="M483" s="40" t="s">
        <v>4171</v>
      </c>
      <c r="N483" s="40" t="s">
        <v>4067</v>
      </c>
      <c r="P483" s="42">
        <f t="shared" si="7"/>
        <v>20</v>
      </c>
    </row>
    <row r="484" spans="1:16" hidden="1" x14ac:dyDescent="0.4">
      <c r="A484" s="39" t="s">
        <v>6418</v>
      </c>
      <c r="B484" s="39" t="s">
        <v>7129</v>
      </c>
      <c r="C484" s="40" t="s">
        <v>3261</v>
      </c>
      <c r="D484" s="40" t="s">
        <v>8110</v>
      </c>
      <c r="E484" s="39" t="s">
        <v>6667</v>
      </c>
      <c r="F484" s="41" t="s">
        <v>7026</v>
      </c>
      <c r="G484" s="40" t="s">
        <v>7529</v>
      </c>
      <c r="H484" s="44" t="s">
        <v>7027</v>
      </c>
      <c r="I484" s="40" t="s">
        <v>4172</v>
      </c>
      <c r="J484" s="40" t="s">
        <v>0</v>
      </c>
      <c r="K484" s="42">
        <v>8</v>
      </c>
      <c r="M484" s="40" t="s">
        <v>4171</v>
      </c>
      <c r="N484" s="40" t="s">
        <v>4067</v>
      </c>
      <c r="P484" s="42">
        <f t="shared" si="7"/>
        <v>8</v>
      </c>
    </row>
    <row r="485" spans="1:16" hidden="1" x14ac:dyDescent="0.4">
      <c r="A485" s="39" t="s">
        <v>6418</v>
      </c>
      <c r="B485" s="39" t="s">
        <v>7129</v>
      </c>
      <c r="C485" s="40" t="s">
        <v>3267</v>
      </c>
      <c r="D485" s="40" t="s">
        <v>8113</v>
      </c>
      <c r="E485" s="39" t="s">
        <v>7028</v>
      </c>
      <c r="F485" s="41" t="s">
        <v>7029</v>
      </c>
      <c r="G485" s="40" t="s">
        <v>7532</v>
      </c>
      <c r="H485" s="44" t="s">
        <v>6165</v>
      </c>
      <c r="I485" s="40" t="s">
        <v>4172</v>
      </c>
      <c r="J485" s="40" t="s">
        <v>0</v>
      </c>
      <c r="K485" s="42">
        <v>14</v>
      </c>
      <c r="M485" s="40" t="s">
        <v>4171</v>
      </c>
      <c r="N485" s="40" t="s">
        <v>4067</v>
      </c>
      <c r="P485" s="42">
        <f t="shared" si="7"/>
        <v>14</v>
      </c>
    </row>
    <row r="486" spans="1:16" hidden="1" x14ac:dyDescent="0.4">
      <c r="A486" s="39" t="s">
        <v>6418</v>
      </c>
      <c r="B486" s="39" t="s">
        <v>7129</v>
      </c>
      <c r="C486" s="40" t="s">
        <v>3290</v>
      </c>
      <c r="D486" s="40" t="s">
        <v>8119</v>
      </c>
      <c r="E486" s="39" t="s">
        <v>7030</v>
      </c>
      <c r="F486" s="41" t="s">
        <v>4032</v>
      </c>
      <c r="G486" s="40" t="s">
        <v>7534</v>
      </c>
      <c r="H486" s="44" t="s">
        <v>7031</v>
      </c>
      <c r="I486" s="40" t="s">
        <v>4172</v>
      </c>
      <c r="J486" s="40" t="s">
        <v>0</v>
      </c>
      <c r="K486" s="42">
        <v>6</v>
      </c>
      <c r="M486" s="40" t="s">
        <v>4171</v>
      </c>
      <c r="N486" s="40" t="s">
        <v>4067</v>
      </c>
      <c r="P486" s="42">
        <f t="shared" si="7"/>
        <v>6</v>
      </c>
    </row>
    <row r="487" spans="1:16" hidden="1" x14ac:dyDescent="0.4">
      <c r="A487" s="39" t="s">
        <v>6418</v>
      </c>
      <c r="B487" s="39" t="s">
        <v>7129</v>
      </c>
      <c r="C487" s="40" t="s">
        <v>3293</v>
      </c>
      <c r="D487" s="40" t="s">
        <v>8120</v>
      </c>
      <c r="E487" s="39" t="s">
        <v>7032</v>
      </c>
      <c r="F487" s="41" t="s">
        <v>7033</v>
      </c>
      <c r="G487" s="40" t="s">
        <v>7536</v>
      </c>
      <c r="H487" s="44" t="s">
        <v>6776</v>
      </c>
      <c r="I487" s="40" t="s">
        <v>6212</v>
      </c>
      <c r="J487" s="40" t="s">
        <v>0</v>
      </c>
      <c r="K487" s="42">
        <v>25</v>
      </c>
      <c r="M487" s="40" t="s">
        <v>4171</v>
      </c>
      <c r="N487" s="40" t="s">
        <v>4067</v>
      </c>
      <c r="P487" s="42">
        <f t="shared" si="7"/>
        <v>25</v>
      </c>
    </row>
    <row r="488" spans="1:16" hidden="1" x14ac:dyDescent="0.4">
      <c r="A488" s="48" t="s">
        <v>6418</v>
      </c>
      <c r="B488" s="48" t="s">
        <v>7129</v>
      </c>
      <c r="C488" s="49" t="s">
        <v>7034</v>
      </c>
      <c r="D488" s="49" t="s">
        <v>8121</v>
      </c>
      <c r="E488" s="48" t="s">
        <v>7032</v>
      </c>
      <c r="F488" s="50" t="s">
        <v>7033</v>
      </c>
      <c r="G488" s="49" t="s">
        <v>7536</v>
      </c>
      <c r="H488" s="51" t="s">
        <v>6776</v>
      </c>
      <c r="I488" s="49" t="s">
        <v>4172</v>
      </c>
      <c r="J488" s="49" t="s">
        <v>4074</v>
      </c>
      <c r="K488" s="52">
        <v>20</v>
      </c>
      <c r="M488" s="40" t="s">
        <v>4172</v>
      </c>
      <c r="N488" s="40" t="s">
        <v>4067</v>
      </c>
      <c r="P488" s="42">
        <f t="shared" si="7"/>
        <v>0</v>
      </c>
    </row>
    <row r="489" spans="1:16" hidden="1" x14ac:dyDescent="0.4">
      <c r="A489" s="39" t="s">
        <v>6418</v>
      </c>
      <c r="B489" s="39" t="s">
        <v>7129</v>
      </c>
      <c r="C489" s="40" t="s">
        <v>3304</v>
      </c>
      <c r="D489" s="40" t="s">
        <v>8109</v>
      </c>
      <c r="E489" s="39" t="s">
        <v>4033</v>
      </c>
      <c r="F489" s="41" t="s">
        <v>7035</v>
      </c>
      <c r="G489" s="40" t="s">
        <v>7528</v>
      </c>
      <c r="H489" s="44" t="s">
        <v>6479</v>
      </c>
      <c r="I489" s="40" t="s">
        <v>4172</v>
      </c>
      <c r="J489" s="40" t="s">
        <v>0</v>
      </c>
      <c r="K489" s="42">
        <v>5</v>
      </c>
      <c r="M489" s="40" t="s">
        <v>4171</v>
      </c>
      <c r="N489" s="40" t="s">
        <v>4067</v>
      </c>
      <c r="P489" s="42">
        <f t="shared" si="7"/>
        <v>5</v>
      </c>
    </row>
    <row r="490" spans="1:16" hidden="1" x14ac:dyDescent="0.4">
      <c r="A490" s="39" t="s">
        <v>6418</v>
      </c>
      <c r="B490" s="39" t="s">
        <v>7129</v>
      </c>
      <c r="C490" s="40" t="s">
        <v>3334</v>
      </c>
      <c r="D490" s="40" t="s">
        <v>8122</v>
      </c>
      <c r="E490" s="39" t="s">
        <v>7036</v>
      </c>
      <c r="F490" s="41" t="s">
        <v>7037</v>
      </c>
      <c r="G490" s="40" t="s">
        <v>8123</v>
      </c>
      <c r="H490" s="44" t="s">
        <v>7038</v>
      </c>
      <c r="I490" s="40" t="s">
        <v>4949</v>
      </c>
      <c r="J490" s="40" t="s">
        <v>0</v>
      </c>
      <c r="K490" s="42">
        <v>35</v>
      </c>
      <c r="M490" s="40" t="s">
        <v>4171</v>
      </c>
      <c r="N490" s="40" t="s">
        <v>4171</v>
      </c>
      <c r="P490" s="42">
        <f t="shared" si="7"/>
        <v>35</v>
      </c>
    </row>
    <row r="491" spans="1:16" hidden="1" x14ac:dyDescent="0.4">
      <c r="A491" s="39" t="s">
        <v>6418</v>
      </c>
      <c r="B491" s="39" t="s">
        <v>7129</v>
      </c>
      <c r="C491" s="40" t="s">
        <v>3338</v>
      </c>
      <c r="D491" s="40" t="s">
        <v>8124</v>
      </c>
      <c r="E491" s="39" t="s">
        <v>7039</v>
      </c>
      <c r="F491" s="41" t="s">
        <v>7040</v>
      </c>
      <c r="G491" s="40" t="s">
        <v>7537</v>
      </c>
      <c r="H491" s="44" t="s">
        <v>7041</v>
      </c>
      <c r="I491" s="40" t="s">
        <v>6212</v>
      </c>
      <c r="J491" s="40" t="s">
        <v>0</v>
      </c>
      <c r="K491" s="42">
        <v>23</v>
      </c>
      <c r="M491" s="40" t="s">
        <v>4171</v>
      </c>
      <c r="N491" s="40" t="s">
        <v>4067</v>
      </c>
      <c r="P491" s="42">
        <f t="shared" si="7"/>
        <v>23</v>
      </c>
    </row>
    <row r="492" spans="1:16" hidden="1" x14ac:dyDescent="0.4">
      <c r="A492" s="48" t="s">
        <v>6418</v>
      </c>
      <c r="B492" s="48" t="s">
        <v>7129</v>
      </c>
      <c r="C492" s="49" t="s">
        <v>7042</v>
      </c>
      <c r="D492" s="49" t="s">
        <v>8125</v>
      </c>
      <c r="E492" s="48" t="s">
        <v>7039</v>
      </c>
      <c r="F492" s="50" t="s">
        <v>7040</v>
      </c>
      <c r="G492" s="49" t="s">
        <v>7537</v>
      </c>
      <c r="H492" s="51" t="s">
        <v>7041</v>
      </c>
      <c r="I492" s="49" t="s">
        <v>4172</v>
      </c>
      <c r="J492" s="49" t="s">
        <v>4074</v>
      </c>
      <c r="K492" s="52">
        <v>18</v>
      </c>
      <c r="M492" s="40" t="s">
        <v>4172</v>
      </c>
      <c r="N492" s="40" t="s">
        <v>4067</v>
      </c>
      <c r="P492" s="42">
        <f t="shared" si="7"/>
        <v>0</v>
      </c>
    </row>
    <row r="493" spans="1:16" hidden="1" x14ac:dyDescent="0.4">
      <c r="A493" s="39" t="s">
        <v>6418</v>
      </c>
      <c r="B493" s="39" t="s">
        <v>7129</v>
      </c>
      <c r="C493" s="40" t="s">
        <v>3353</v>
      </c>
      <c r="D493" s="40" t="s">
        <v>0</v>
      </c>
      <c r="E493" s="39" t="s">
        <v>3352</v>
      </c>
      <c r="F493" s="41">
        <v>2334</v>
      </c>
      <c r="G493" s="40" t="s">
        <v>5793</v>
      </c>
      <c r="H493" s="44" t="s">
        <v>7043</v>
      </c>
      <c r="I493" s="40" t="s">
        <v>4172</v>
      </c>
      <c r="J493" s="40" t="s">
        <v>0</v>
      </c>
      <c r="K493" s="42">
        <v>30</v>
      </c>
      <c r="M493" s="40" t="s">
        <v>4171</v>
      </c>
      <c r="N493" s="40" t="s">
        <v>4067</v>
      </c>
      <c r="P493" s="42">
        <f t="shared" si="7"/>
        <v>30</v>
      </c>
    </row>
    <row r="494" spans="1:16" hidden="1" x14ac:dyDescent="0.4">
      <c r="A494" s="39" t="s">
        <v>6418</v>
      </c>
      <c r="B494" s="39" t="s">
        <v>7129</v>
      </c>
      <c r="C494" s="40" t="s">
        <v>3396</v>
      </c>
      <c r="D494" s="40" t="s">
        <v>8126</v>
      </c>
      <c r="E494" s="39" t="s">
        <v>4034</v>
      </c>
      <c r="F494" s="41" t="s">
        <v>7044</v>
      </c>
      <c r="G494" s="40" t="s">
        <v>7538</v>
      </c>
      <c r="H494" s="44" t="s">
        <v>6165</v>
      </c>
      <c r="I494" s="40" t="s">
        <v>4172</v>
      </c>
      <c r="J494" s="40" t="s">
        <v>0</v>
      </c>
      <c r="K494" s="42">
        <v>35</v>
      </c>
      <c r="M494" s="40" t="s">
        <v>4171</v>
      </c>
      <c r="N494" s="40" t="s">
        <v>4067</v>
      </c>
      <c r="P494" s="42">
        <f t="shared" si="7"/>
        <v>35</v>
      </c>
    </row>
    <row r="495" spans="1:16" hidden="1" x14ac:dyDescent="0.4">
      <c r="A495" s="39" t="s">
        <v>6418</v>
      </c>
      <c r="B495" s="39" t="s">
        <v>7129</v>
      </c>
      <c r="C495" s="40" t="s">
        <v>3364</v>
      </c>
      <c r="D495" s="40" t="s">
        <v>8127</v>
      </c>
      <c r="E495" s="39" t="s">
        <v>7045</v>
      </c>
      <c r="F495" s="41" t="s">
        <v>7046</v>
      </c>
      <c r="G495" s="40" t="s">
        <v>7539</v>
      </c>
      <c r="H495" s="40" t="s">
        <v>6165</v>
      </c>
      <c r="I495" s="40" t="s">
        <v>4172</v>
      </c>
      <c r="J495" s="40" t="s">
        <v>0</v>
      </c>
      <c r="K495" s="42">
        <v>14</v>
      </c>
      <c r="M495" s="40" t="s">
        <v>4171</v>
      </c>
      <c r="N495" s="40" t="s">
        <v>4067</v>
      </c>
      <c r="P495" s="42">
        <f t="shared" si="7"/>
        <v>14</v>
      </c>
    </row>
    <row r="496" spans="1:16" hidden="1" x14ac:dyDescent="0.4">
      <c r="A496" s="39" t="s">
        <v>6418</v>
      </c>
      <c r="B496" s="39" t="s">
        <v>7129</v>
      </c>
      <c r="C496" s="40" t="s">
        <v>3372</v>
      </c>
      <c r="D496" s="40" t="s">
        <v>7991</v>
      </c>
      <c r="E496" s="39" t="s">
        <v>3371</v>
      </c>
      <c r="F496" s="41">
        <v>2350</v>
      </c>
      <c r="G496" s="40" t="s">
        <v>5871</v>
      </c>
      <c r="H496" s="40" t="s">
        <v>6163</v>
      </c>
      <c r="I496" s="40" t="s">
        <v>4172</v>
      </c>
      <c r="J496" s="40" t="s">
        <v>0</v>
      </c>
      <c r="K496" s="42">
        <v>10</v>
      </c>
      <c r="M496" s="40" t="s">
        <v>4171</v>
      </c>
      <c r="N496" s="40" t="s">
        <v>4067</v>
      </c>
      <c r="P496" s="42">
        <f t="shared" si="7"/>
        <v>10</v>
      </c>
    </row>
    <row r="497" spans="1:16" hidden="1" x14ac:dyDescent="0.4">
      <c r="A497" s="39" t="s">
        <v>6418</v>
      </c>
      <c r="B497" s="39" t="s">
        <v>7129</v>
      </c>
      <c r="C497" s="40" t="s">
        <v>3374</v>
      </c>
      <c r="D497" s="40" t="s">
        <v>8108</v>
      </c>
      <c r="E497" s="39" t="s">
        <v>7047</v>
      </c>
      <c r="F497" s="41" t="s">
        <v>7048</v>
      </c>
      <c r="G497" s="40" t="s">
        <v>7540</v>
      </c>
      <c r="H497" s="40" t="s">
        <v>6165</v>
      </c>
      <c r="I497" s="40" t="s">
        <v>4172</v>
      </c>
      <c r="J497" s="40" t="s">
        <v>0</v>
      </c>
      <c r="K497" s="42">
        <v>12</v>
      </c>
      <c r="M497" s="40" t="s">
        <v>4171</v>
      </c>
      <c r="N497" s="40" t="s">
        <v>4067</v>
      </c>
      <c r="P497" s="42">
        <f t="shared" si="7"/>
        <v>12</v>
      </c>
    </row>
    <row r="498" spans="1:16" ht="25" hidden="1" x14ac:dyDescent="0.4">
      <c r="A498" s="39" t="s">
        <v>6418</v>
      </c>
      <c r="B498" s="39" t="s">
        <v>7129</v>
      </c>
      <c r="C498" s="40" t="s">
        <v>3377</v>
      </c>
      <c r="D498" s="40" t="s">
        <v>8128</v>
      </c>
      <c r="E498" s="39" t="s">
        <v>7049</v>
      </c>
      <c r="F498" s="41" t="s">
        <v>7050</v>
      </c>
      <c r="G498" s="41" t="s">
        <v>7542</v>
      </c>
      <c r="H498" s="40" t="s">
        <v>7051</v>
      </c>
      <c r="I498" s="40" t="s">
        <v>4172</v>
      </c>
      <c r="J498" s="40" t="s">
        <v>0</v>
      </c>
      <c r="K498" s="42">
        <v>8</v>
      </c>
      <c r="M498" s="40" t="s">
        <v>4171</v>
      </c>
      <c r="N498" s="40" t="s">
        <v>4067</v>
      </c>
      <c r="P498" s="42">
        <f t="shared" si="7"/>
        <v>8</v>
      </c>
    </row>
    <row r="499" spans="1:16" hidden="1" x14ac:dyDescent="0.4">
      <c r="A499" s="39" t="s">
        <v>6418</v>
      </c>
      <c r="B499" s="39" t="s">
        <v>7129</v>
      </c>
      <c r="C499" s="40" t="s">
        <v>3411</v>
      </c>
      <c r="D499" s="40" t="s">
        <v>8129</v>
      </c>
      <c r="E499" s="39" t="s">
        <v>7052</v>
      </c>
      <c r="F499" s="41">
        <v>2385</v>
      </c>
      <c r="G499" s="40" t="s">
        <v>5874</v>
      </c>
      <c r="H499" s="40" t="s">
        <v>7041</v>
      </c>
      <c r="I499" s="40" t="s">
        <v>6212</v>
      </c>
      <c r="J499" s="40" t="s">
        <v>0</v>
      </c>
      <c r="K499" s="42">
        <v>25</v>
      </c>
      <c r="M499" s="40" t="s">
        <v>4171</v>
      </c>
      <c r="N499" s="40" t="s">
        <v>4067</v>
      </c>
      <c r="P499" s="42">
        <f t="shared" si="7"/>
        <v>25</v>
      </c>
    </row>
    <row r="500" spans="1:16" hidden="1" x14ac:dyDescent="0.4">
      <c r="A500" s="48" t="s">
        <v>6418</v>
      </c>
      <c r="B500" s="48" t="s">
        <v>7129</v>
      </c>
      <c r="C500" s="49" t="s">
        <v>7053</v>
      </c>
      <c r="D500" s="49" t="s">
        <v>8130</v>
      </c>
      <c r="E500" s="48" t="s">
        <v>7052</v>
      </c>
      <c r="F500" s="50">
        <v>2385</v>
      </c>
      <c r="G500" s="49" t="s">
        <v>5874</v>
      </c>
      <c r="H500" s="49" t="s">
        <v>7041</v>
      </c>
      <c r="I500" s="49" t="s">
        <v>4172</v>
      </c>
      <c r="J500" s="49" t="s">
        <v>4074</v>
      </c>
      <c r="K500" s="52">
        <v>22</v>
      </c>
      <c r="M500" s="40" t="s">
        <v>4171</v>
      </c>
      <c r="N500" s="40" t="s">
        <v>4067</v>
      </c>
      <c r="P500" s="42">
        <f t="shared" si="7"/>
        <v>22</v>
      </c>
    </row>
    <row r="501" spans="1:16" ht="25" hidden="1" x14ac:dyDescent="0.4">
      <c r="A501" s="39" t="s">
        <v>6418</v>
      </c>
      <c r="B501" s="39" t="s">
        <v>7129</v>
      </c>
      <c r="C501" s="40" t="s">
        <v>3415</v>
      </c>
      <c r="D501" s="40" t="s">
        <v>8131</v>
      </c>
      <c r="E501" s="39" t="s">
        <v>6667</v>
      </c>
      <c r="F501" s="41" t="s">
        <v>7054</v>
      </c>
      <c r="G501" s="41" t="s">
        <v>8132</v>
      </c>
      <c r="H501" s="40" t="s">
        <v>6555</v>
      </c>
      <c r="I501" s="40" t="s">
        <v>4172</v>
      </c>
      <c r="J501" s="40" t="s">
        <v>0</v>
      </c>
      <c r="K501" s="42">
        <v>8</v>
      </c>
      <c r="M501" s="40" t="s">
        <v>4171</v>
      </c>
      <c r="N501" s="40" t="s">
        <v>4067</v>
      </c>
      <c r="P501" s="42">
        <f t="shared" si="7"/>
        <v>8</v>
      </c>
    </row>
    <row r="502" spans="1:16" hidden="1" x14ac:dyDescent="0.4">
      <c r="A502" s="39" t="s">
        <v>6418</v>
      </c>
      <c r="B502" s="39" t="s">
        <v>7129</v>
      </c>
      <c r="C502" s="40" t="s">
        <v>3419</v>
      </c>
      <c r="D502" s="40" t="s">
        <v>7992</v>
      </c>
      <c r="E502" s="39" t="s">
        <v>7055</v>
      </c>
      <c r="F502" s="41">
        <v>2391</v>
      </c>
      <c r="G502" s="40" t="s">
        <v>5927</v>
      </c>
      <c r="H502" s="40" t="s">
        <v>6993</v>
      </c>
      <c r="I502" s="40" t="s">
        <v>4949</v>
      </c>
      <c r="J502" s="40" t="s">
        <v>0</v>
      </c>
      <c r="K502" s="42">
        <v>23</v>
      </c>
      <c r="M502" s="40" t="s">
        <v>4171</v>
      </c>
      <c r="N502" s="40" t="s">
        <v>4171</v>
      </c>
      <c r="P502" s="42">
        <f t="shared" si="7"/>
        <v>23</v>
      </c>
    </row>
    <row r="503" spans="1:16" hidden="1" x14ac:dyDescent="0.4">
      <c r="A503" s="39" t="s">
        <v>6418</v>
      </c>
      <c r="B503" s="39" t="s">
        <v>7129</v>
      </c>
      <c r="C503" s="40" t="s">
        <v>3427</v>
      </c>
      <c r="D503" s="40" t="s">
        <v>7993</v>
      </c>
      <c r="E503" s="39" t="s">
        <v>3420</v>
      </c>
      <c r="F503" s="41">
        <v>2392</v>
      </c>
      <c r="G503" s="40" t="s">
        <v>5924</v>
      </c>
      <c r="H503" s="40" t="s">
        <v>6808</v>
      </c>
      <c r="I503" s="40" t="s">
        <v>6212</v>
      </c>
      <c r="J503" s="40" t="s">
        <v>0</v>
      </c>
      <c r="K503" s="42">
        <v>15</v>
      </c>
      <c r="M503" s="40" t="s">
        <v>4171</v>
      </c>
      <c r="N503" s="40" t="s">
        <v>4067</v>
      </c>
      <c r="P503" s="42">
        <f t="shared" si="7"/>
        <v>15</v>
      </c>
    </row>
    <row r="504" spans="1:16" hidden="1" x14ac:dyDescent="0.4">
      <c r="A504" s="39" t="s">
        <v>6418</v>
      </c>
      <c r="B504" s="39" t="s">
        <v>7129</v>
      </c>
      <c r="C504" s="40" t="s">
        <v>7056</v>
      </c>
      <c r="D504" s="40" t="s">
        <v>7913</v>
      </c>
      <c r="E504" s="39" t="s">
        <v>3426</v>
      </c>
      <c r="F504" s="41">
        <v>2398</v>
      </c>
      <c r="G504" s="40" t="s">
        <v>5876</v>
      </c>
      <c r="H504" s="40" t="s">
        <v>6492</v>
      </c>
      <c r="I504" s="40" t="s">
        <v>4949</v>
      </c>
      <c r="J504" s="40" t="s">
        <v>0</v>
      </c>
      <c r="K504" s="42">
        <v>25</v>
      </c>
      <c r="M504" s="40" t="s">
        <v>4171</v>
      </c>
      <c r="N504" s="40" t="s">
        <v>4172</v>
      </c>
      <c r="P504" s="42">
        <f t="shared" si="7"/>
        <v>25</v>
      </c>
    </row>
    <row r="505" spans="1:16" hidden="1" x14ac:dyDescent="0.4">
      <c r="A505" s="39" t="s">
        <v>6418</v>
      </c>
      <c r="B505" s="39" t="s">
        <v>7129</v>
      </c>
      <c r="C505" s="40" t="s">
        <v>3439</v>
      </c>
      <c r="D505" s="40" t="s">
        <v>7914</v>
      </c>
      <c r="E505" s="39" t="s">
        <v>3438</v>
      </c>
      <c r="F505" s="41">
        <v>2409</v>
      </c>
      <c r="G505" s="40" t="s">
        <v>5892</v>
      </c>
      <c r="H505" s="40" t="s">
        <v>6165</v>
      </c>
      <c r="I505" s="40" t="s">
        <v>4172</v>
      </c>
      <c r="J505" s="40" t="s">
        <v>0</v>
      </c>
      <c r="K505" s="42">
        <v>25</v>
      </c>
      <c r="M505" s="40" t="s">
        <v>4171</v>
      </c>
      <c r="N505" s="40" t="s">
        <v>4067</v>
      </c>
      <c r="P505" s="42">
        <f t="shared" si="7"/>
        <v>25</v>
      </c>
    </row>
    <row r="506" spans="1:16" ht="25" hidden="1" x14ac:dyDescent="0.4">
      <c r="A506" s="39" t="s">
        <v>6418</v>
      </c>
      <c r="B506" s="39" t="s">
        <v>7129</v>
      </c>
      <c r="C506" s="40" t="s">
        <v>3450</v>
      </c>
      <c r="D506" s="40" t="s">
        <v>8134</v>
      </c>
      <c r="E506" s="39" t="s">
        <v>7057</v>
      </c>
      <c r="F506" s="41" t="s">
        <v>7058</v>
      </c>
      <c r="G506" s="41" t="s">
        <v>8135</v>
      </c>
      <c r="H506" s="40" t="s">
        <v>7059</v>
      </c>
      <c r="I506" s="40" t="s">
        <v>4172</v>
      </c>
      <c r="J506" s="40" t="s">
        <v>0</v>
      </c>
      <c r="K506" s="42">
        <v>8</v>
      </c>
      <c r="M506" s="40" t="s">
        <v>4171</v>
      </c>
      <c r="N506" s="40" t="s">
        <v>4067</v>
      </c>
      <c r="P506" s="42">
        <f t="shared" si="7"/>
        <v>8</v>
      </c>
    </row>
    <row r="507" spans="1:16" hidden="1" x14ac:dyDescent="0.4">
      <c r="A507" s="39" t="s">
        <v>6418</v>
      </c>
      <c r="B507" s="39" t="s">
        <v>7129</v>
      </c>
      <c r="C507" s="40" t="s">
        <v>3452</v>
      </c>
      <c r="D507" s="40" t="s">
        <v>7994</v>
      </c>
      <c r="E507" s="39" t="s">
        <v>7060</v>
      </c>
      <c r="F507" s="41">
        <v>2420</v>
      </c>
      <c r="G507" s="40" t="s">
        <v>5851</v>
      </c>
      <c r="H507" s="40" t="s">
        <v>6465</v>
      </c>
      <c r="I507" s="40" t="s">
        <v>6212</v>
      </c>
      <c r="J507" s="40" t="s">
        <v>0</v>
      </c>
      <c r="K507" s="42">
        <v>35</v>
      </c>
      <c r="M507" s="40" t="s">
        <v>4171</v>
      </c>
      <c r="N507" s="40" t="s">
        <v>4067</v>
      </c>
      <c r="P507" s="42">
        <f t="shared" si="7"/>
        <v>35</v>
      </c>
    </row>
    <row r="508" spans="1:16" hidden="1" x14ac:dyDescent="0.4">
      <c r="A508" s="39" t="s">
        <v>6418</v>
      </c>
      <c r="B508" s="39" t="s">
        <v>7129</v>
      </c>
      <c r="C508" s="40" t="s">
        <v>3455</v>
      </c>
      <c r="D508" s="40" t="s">
        <v>8155</v>
      </c>
      <c r="E508" s="39" t="s">
        <v>7061</v>
      </c>
      <c r="F508" s="41" t="s">
        <v>7062</v>
      </c>
      <c r="G508" s="40" t="s">
        <v>7541</v>
      </c>
      <c r="H508" s="40" t="s">
        <v>6165</v>
      </c>
      <c r="I508" s="40" t="s">
        <v>4172</v>
      </c>
      <c r="J508" s="40" t="s">
        <v>0</v>
      </c>
      <c r="K508" s="42">
        <v>25</v>
      </c>
      <c r="M508" s="40" t="s">
        <v>4171</v>
      </c>
      <c r="N508" s="40" t="s">
        <v>4067</v>
      </c>
      <c r="P508" s="42">
        <f t="shared" si="7"/>
        <v>25</v>
      </c>
    </row>
    <row r="509" spans="1:16" hidden="1" x14ac:dyDescent="0.4">
      <c r="A509" s="39" t="s">
        <v>6418</v>
      </c>
      <c r="B509" s="39" t="s">
        <v>7129</v>
      </c>
      <c r="C509" s="40" t="s">
        <v>3465</v>
      </c>
      <c r="D509" s="40" t="s">
        <v>7995</v>
      </c>
      <c r="E509" s="39" t="s">
        <v>7061</v>
      </c>
      <c r="F509" s="41">
        <v>2431</v>
      </c>
      <c r="G509" s="40" t="s">
        <v>5844</v>
      </c>
      <c r="H509" s="40" t="s">
        <v>6163</v>
      </c>
      <c r="I509" s="40" t="s">
        <v>4172</v>
      </c>
      <c r="J509" s="40" t="s">
        <v>0</v>
      </c>
      <c r="K509" s="42">
        <v>8</v>
      </c>
      <c r="M509" s="40" t="s">
        <v>4171</v>
      </c>
      <c r="N509" s="40" t="s">
        <v>4067</v>
      </c>
      <c r="P509" s="42">
        <f t="shared" si="7"/>
        <v>8</v>
      </c>
    </row>
    <row r="510" spans="1:16" hidden="1" x14ac:dyDescent="0.4">
      <c r="A510" s="39" t="s">
        <v>6418</v>
      </c>
      <c r="B510" s="39" t="s">
        <v>7129</v>
      </c>
      <c r="C510" s="40" t="s">
        <v>3470</v>
      </c>
      <c r="D510" s="40" t="s">
        <v>8133</v>
      </c>
      <c r="E510" s="39" t="s">
        <v>7063</v>
      </c>
      <c r="F510" s="41" t="s">
        <v>7064</v>
      </c>
      <c r="G510" s="40" t="s">
        <v>7543</v>
      </c>
      <c r="H510" s="40" t="s">
        <v>6165</v>
      </c>
      <c r="I510" s="40" t="s">
        <v>4172</v>
      </c>
      <c r="J510" s="40" t="s">
        <v>0</v>
      </c>
      <c r="K510" s="42">
        <v>30</v>
      </c>
      <c r="M510" s="40" t="s">
        <v>4171</v>
      </c>
      <c r="N510" s="40" t="s">
        <v>4067</v>
      </c>
      <c r="P510" s="42">
        <f t="shared" si="7"/>
        <v>30</v>
      </c>
    </row>
    <row r="511" spans="1:16" hidden="1" x14ac:dyDescent="0.4">
      <c r="A511" s="39" t="s">
        <v>6418</v>
      </c>
      <c r="B511" s="39" t="s">
        <v>7129</v>
      </c>
      <c r="C511" s="40" t="s">
        <v>3475</v>
      </c>
      <c r="D511" s="40" t="s">
        <v>8138</v>
      </c>
      <c r="E511" s="39" t="s">
        <v>7065</v>
      </c>
      <c r="F511" s="41" t="s">
        <v>7066</v>
      </c>
      <c r="G511" s="40" t="s">
        <v>8145</v>
      </c>
      <c r="H511" s="40" t="s">
        <v>6776</v>
      </c>
      <c r="I511" s="40" t="s">
        <v>6212</v>
      </c>
      <c r="J511" s="40" t="s">
        <v>0</v>
      </c>
      <c r="K511" s="42">
        <v>23</v>
      </c>
      <c r="M511" s="40" t="s">
        <v>4171</v>
      </c>
      <c r="N511" s="40" t="s">
        <v>4067</v>
      </c>
      <c r="P511" s="42">
        <f t="shared" si="7"/>
        <v>23</v>
      </c>
    </row>
    <row r="512" spans="1:16" hidden="1" x14ac:dyDescent="0.4">
      <c r="A512" s="39" t="s">
        <v>6418</v>
      </c>
      <c r="B512" s="39" t="s">
        <v>7129</v>
      </c>
      <c r="C512" s="40" t="s">
        <v>3477</v>
      </c>
      <c r="D512" s="40" t="s">
        <v>7996</v>
      </c>
      <c r="E512" s="39" t="s">
        <v>7067</v>
      </c>
      <c r="F512" s="41">
        <v>2439</v>
      </c>
      <c r="G512" s="40" t="s">
        <v>5921</v>
      </c>
      <c r="H512" s="40" t="s">
        <v>6193</v>
      </c>
      <c r="I512" s="40" t="s">
        <v>6212</v>
      </c>
      <c r="J512" s="40" t="s">
        <v>0</v>
      </c>
      <c r="K512" s="42">
        <v>28</v>
      </c>
      <c r="M512" s="40" t="s">
        <v>4171</v>
      </c>
      <c r="N512" s="40" t="s">
        <v>4067</v>
      </c>
      <c r="P512" s="42">
        <f t="shared" si="7"/>
        <v>28</v>
      </c>
    </row>
    <row r="513" spans="1:16" hidden="1" x14ac:dyDescent="0.4">
      <c r="A513" s="39" t="s">
        <v>6418</v>
      </c>
      <c r="B513" s="39" t="s">
        <v>7129</v>
      </c>
      <c r="C513" s="40" t="s">
        <v>3515</v>
      </c>
      <c r="D513" s="40" t="s">
        <v>8139</v>
      </c>
      <c r="E513" s="39" t="s">
        <v>7068</v>
      </c>
      <c r="F513" s="41" t="s">
        <v>7069</v>
      </c>
      <c r="G513" s="40" t="s">
        <v>8140</v>
      </c>
      <c r="H513" s="40" t="s">
        <v>6165</v>
      </c>
      <c r="I513" s="40" t="s">
        <v>4172</v>
      </c>
      <c r="J513" s="40" t="s">
        <v>0</v>
      </c>
      <c r="K513" s="42">
        <v>16</v>
      </c>
      <c r="M513" s="40" t="s">
        <v>4171</v>
      </c>
      <c r="N513" s="40" t="s">
        <v>4067</v>
      </c>
      <c r="P513" s="42">
        <f t="shared" si="7"/>
        <v>16</v>
      </c>
    </row>
    <row r="514" spans="1:16" hidden="1" x14ac:dyDescent="0.4">
      <c r="A514" s="39" t="s">
        <v>6418</v>
      </c>
      <c r="B514" s="39" t="s">
        <v>7129</v>
      </c>
      <c r="C514" s="40" t="s">
        <v>7070</v>
      </c>
      <c r="D514" s="40" t="s">
        <v>8141</v>
      </c>
      <c r="E514" s="39" t="s">
        <v>3529</v>
      </c>
      <c r="F514" s="41">
        <v>2490</v>
      </c>
      <c r="G514" s="40" t="s">
        <v>5948</v>
      </c>
      <c r="H514" s="40" t="s">
        <v>6492</v>
      </c>
      <c r="I514" s="40" t="s">
        <v>4172</v>
      </c>
      <c r="J514" s="40" t="s">
        <v>0</v>
      </c>
      <c r="K514" s="42">
        <v>20</v>
      </c>
      <c r="M514" s="40" t="s">
        <v>4171</v>
      </c>
      <c r="N514" s="40" t="s">
        <v>4067</v>
      </c>
      <c r="P514" s="42">
        <f t="shared" si="7"/>
        <v>20</v>
      </c>
    </row>
    <row r="515" spans="1:16" hidden="1" x14ac:dyDescent="0.4">
      <c r="A515" s="39" t="s">
        <v>6418</v>
      </c>
      <c r="B515" s="39" t="s">
        <v>7129</v>
      </c>
      <c r="C515" s="40" t="s">
        <v>7071</v>
      </c>
      <c r="D515" s="40" t="s">
        <v>8142</v>
      </c>
      <c r="E515" s="39" t="s">
        <v>3529</v>
      </c>
      <c r="F515" s="41">
        <v>2490</v>
      </c>
      <c r="G515" s="40" t="s">
        <v>5948</v>
      </c>
      <c r="H515" s="40" t="s">
        <v>6492</v>
      </c>
      <c r="I515" s="40" t="s">
        <v>4172</v>
      </c>
      <c r="J515" s="40" t="s">
        <v>0</v>
      </c>
      <c r="K515" s="42">
        <v>20</v>
      </c>
      <c r="M515" s="40" t="s">
        <v>4171</v>
      </c>
      <c r="N515" s="40" t="s">
        <v>4067</v>
      </c>
      <c r="P515" s="42">
        <f t="shared" ref="P515:P578" si="8">IF(M515="Sì",K515,0)</f>
        <v>20</v>
      </c>
    </row>
    <row r="516" spans="1:16" hidden="1" x14ac:dyDescent="0.4">
      <c r="A516" s="39" t="s">
        <v>6418</v>
      </c>
      <c r="B516" s="39" t="s">
        <v>7129</v>
      </c>
      <c r="C516" s="40" t="s">
        <v>3552</v>
      </c>
      <c r="D516" s="40" t="s">
        <v>8136</v>
      </c>
      <c r="E516" s="39" t="s">
        <v>7072</v>
      </c>
      <c r="F516" s="41" t="s">
        <v>7073</v>
      </c>
      <c r="G516" s="40" t="s">
        <v>7544</v>
      </c>
      <c r="H516" s="40" t="s">
        <v>6165</v>
      </c>
      <c r="I516" s="40" t="s">
        <v>4172</v>
      </c>
      <c r="J516" s="40" t="s">
        <v>0</v>
      </c>
      <c r="K516" s="42">
        <v>25</v>
      </c>
      <c r="M516" s="40" t="s">
        <v>4171</v>
      </c>
      <c r="N516" s="40" t="s">
        <v>4067</v>
      </c>
      <c r="P516" s="42">
        <f t="shared" si="8"/>
        <v>25</v>
      </c>
    </row>
    <row r="517" spans="1:16" hidden="1" x14ac:dyDescent="0.4">
      <c r="A517" s="39" t="s">
        <v>6418</v>
      </c>
      <c r="B517" s="39" t="s">
        <v>7129</v>
      </c>
      <c r="C517" s="40" t="s">
        <v>3567</v>
      </c>
      <c r="D517" s="40" t="s">
        <v>8151</v>
      </c>
      <c r="E517" s="39" t="s">
        <v>3566</v>
      </c>
      <c r="F517" s="41">
        <v>2526</v>
      </c>
      <c r="G517" s="40" t="s">
        <v>6044</v>
      </c>
      <c r="H517" s="40" t="s">
        <v>7074</v>
      </c>
      <c r="I517" s="40" t="s">
        <v>4172</v>
      </c>
      <c r="J517" s="40" t="s">
        <v>0</v>
      </c>
      <c r="K517" s="42">
        <v>6</v>
      </c>
      <c r="M517" s="40" t="s">
        <v>4171</v>
      </c>
      <c r="N517" s="40" t="s">
        <v>4067</v>
      </c>
      <c r="P517" s="42">
        <f t="shared" si="8"/>
        <v>6</v>
      </c>
    </row>
    <row r="518" spans="1:16" hidden="1" x14ac:dyDescent="0.4">
      <c r="A518" s="39" t="s">
        <v>6418</v>
      </c>
      <c r="B518" s="39" t="s">
        <v>7129</v>
      </c>
      <c r="C518" s="40" t="s">
        <v>3573</v>
      </c>
      <c r="D518" s="40" t="s">
        <v>8143</v>
      </c>
      <c r="E518" s="39" t="s">
        <v>7075</v>
      </c>
      <c r="F518" s="41" t="s">
        <v>7076</v>
      </c>
      <c r="G518" s="40" t="s">
        <v>8144</v>
      </c>
      <c r="H518" s="40" t="s">
        <v>6165</v>
      </c>
      <c r="I518" s="40" t="s">
        <v>4172</v>
      </c>
      <c r="J518" s="40" t="s">
        <v>0</v>
      </c>
      <c r="K518" s="42">
        <v>10</v>
      </c>
      <c r="M518" s="40" t="s">
        <v>4171</v>
      </c>
      <c r="N518" s="40" t="s">
        <v>4067</v>
      </c>
      <c r="P518" s="42">
        <f t="shared" si="8"/>
        <v>10</v>
      </c>
    </row>
    <row r="519" spans="1:16" hidden="1" x14ac:dyDescent="0.4">
      <c r="A519" s="39" t="s">
        <v>6418</v>
      </c>
      <c r="B519" s="39" t="s">
        <v>7129</v>
      </c>
      <c r="C519" s="40" t="s">
        <v>3580</v>
      </c>
      <c r="D519" s="40" t="s">
        <v>8146</v>
      </c>
      <c r="E519" s="39" t="s">
        <v>3579</v>
      </c>
      <c r="F519" s="41">
        <v>2535</v>
      </c>
      <c r="G519" s="40" t="s">
        <v>6008</v>
      </c>
      <c r="H519" s="40" t="s">
        <v>7074</v>
      </c>
      <c r="I519" s="40" t="s">
        <v>4172</v>
      </c>
      <c r="J519" s="40" t="s">
        <v>0</v>
      </c>
      <c r="K519" s="42">
        <v>20</v>
      </c>
      <c r="M519" s="40" t="s">
        <v>4171</v>
      </c>
      <c r="N519" s="40" t="s">
        <v>4067</v>
      </c>
      <c r="P519" s="42">
        <f t="shared" si="8"/>
        <v>20</v>
      </c>
    </row>
    <row r="520" spans="1:16" hidden="1" x14ac:dyDescent="0.4">
      <c r="A520" s="39" t="s">
        <v>6418</v>
      </c>
      <c r="B520" s="39" t="s">
        <v>7129</v>
      </c>
      <c r="C520" s="40" t="s">
        <v>3584</v>
      </c>
      <c r="D520" s="40" t="s">
        <v>8148</v>
      </c>
      <c r="E520" s="39" t="s">
        <v>3583</v>
      </c>
      <c r="F520" s="41">
        <v>2538</v>
      </c>
      <c r="G520" s="40" t="s">
        <v>6023</v>
      </c>
      <c r="H520" s="40" t="s">
        <v>7077</v>
      </c>
      <c r="I520" s="40" t="s">
        <v>4172</v>
      </c>
      <c r="J520" s="40" t="s">
        <v>0</v>
      </c>
      <c r="K520" s="42">
        <v>25</v>
      </c>
      <c r="M520" s="40" t="s">
        <v>4171</v>
      </c>
      <c r="N520" s="40" t="s">
        <v>4067</v>
      </c>
      <c r="P520" s="42">
        <f t="shared" si="8"/>
        <v>25</v>
      </c>
    </row>
    <row r="521" spans="1:16" hidden="1" x14ac:dyDescent="0.4">
      <c r="A521" s="39" t="s">
        <v>6418</v>
      </c>
      <c r="B521" s="39" t="s">
        <v>7129</v>
      </c>
      <c r="C521" s="40" t="s">
        <v>3570</v>
      </c>
      <c r="D521" s="40" t="s">
        <v>8147</v>
      </c>
      <c r="E521" s="39" t="s">
        <v>7078</v>
      </c>
      <c r="F521" s="41">
        <v>2527</v>
      </c>
      <c r="G521" s="40" t="s">
        <v>6013</v>
      </c>
      <c r="H521" s="40" t="s">
        <v>7079</v>
      </c>
      <c r="I521" s="40" t="s">
        <v>6212</v>
      </c>
      <c r="J521" s="40" t="s">
        <v>0</v>
      </c>
      <c r="K521" s="42">
        <v>16</v>
      </c>
      <c r="M521" s="40" t="s">
        <v>4171</v>
      </c>
      <c r="N521" s="40" t="s">
        <v>4067</v>
      </c>
      <c r="P521" s="42">
        <f t="shared" si="8"/>
        <v>16</v>
      </c>
    </row>
    <row r="522" spans="1:16" hidden="1" x14ac:dyDescent="0.4">
      <c r="A522" s="39" t="s">
        <v>6418</v>
      </c>
      <c r="B522" s="39" t="s">
        <v>7129</v>
      </c>
      <c r="C522" s="40" t="s">
        <v>3606</v>
      </c>
      <c r="D522" s="40" t="s">
        <v>8150</v>
      </c>
      <c r="E522" s="39" t="s">
        <v>3605</v>
      </c>
      <c r="F522" s="41">
        <v>2560</v>
      </c>
      <c r="G522" s="40" t="s">
        <v>6030</v>
      </c>
      <c r="H522" s="40" t="s">
        <v>6165</v>
      </c>
      <c r="I522" s="40" t="s">
        <v>4172</v>
      </c>
      <c r="J522" s="40" t="s">
        <v>0</v>
      </c>
      <c r="K522" s="42">
        <v>25</v>
      </c>
      <c r="M522" s="40" t="s">
        <v>4171</v>
      </c>
      <c r="N522" s="40" t="s">
        <v>4067</v>
      </c>
      <c r="P522" s="42">
        <f t="shared" si="8"/>
        <v>25</v>
      </c>
    </row>
    <row r="523" spans="1:16" hidden="1" x14ac:dyDescent="0.4">
      <c r="A523" s="39" t="s">
        <v>6418</v>
      </c>
      <c r="B523" s="39" t="s">
        <v>7129</v>
      </c>
      <c r="C523" s="40" t="s">
        <v>3608</v>
      </c>
      <c r="D523" s="40" t="s">
        <v>8149</v>
      </c>
      <c r="E523" s="39" t="s">
        <v>3607</v>
      </c>
      <c r="F523" s="41">
        <v>2561</v>
      </c>
      <c r="G523" s="40" t="s">
        <v>6029</v>
      </c>
      <c r="H523" s="40" t="s">
        <v>6165</v>
      </c>
      <c r="I523" s="40" t="s">
        <v>4172</v>
      </c>
      <c r="J523" s="40" t="s">
        <v>0</v>
      </c>
      <c r="K523" s="42">
        <v>25</v>
      </c>
      <c r="M523" s="40" t="s">
        <v>4171</v>
      </c>
      <c r="N523" s="40" t="s">
        <v>4067</v>
      </c>
      <c r="P523" s="42">
        <f t="shared" si="8"/>
        <v>25</v>
      </c>
    </row>
    <row r="524" spans="1:16" hidden="1" x14ac:dyDescent="0.4">
      <c r="A524" s="39" t="s">
        <v>6418</v>
      </c>
      <c r="B524" s="39" t="s">
        <v>7129</v>
      </c>
      <c r="C524" s="40" t="s">
        <v>3610</v>
      </c>
      <c r="D524" s="40" t="s">
        <v>8137</v>
      </c>
      <c r="E524" s="39" t="s">
        <v>7080</v>
      </c>
      <c r="F524" s="41" t="s">
        <v>7081</v>
      </c>
      <c r="G524" s="40" t="s">
        <v>7545</v>
      </c>
      <c r="H524" s="40" t="s">
        <v>6165</v>
      </c>
      <c r="I524" s="40" t="s">
        <v>4172</v>
      </c>
      <c r="J524" s="40" t="s">
        <v>0</v>
      </c>
      <c r="K524" s="42">
        <v>25</v>
      </c>
      <c r="M524" s="40" t="s">
        <v>4171</v>
      </c>
      <c r="N524" s="40" t="s">
        <v>4067</v>
      </c>
      <c r="P524" s="42">
        <f t="shared" si="8"/>
        <v>25</v>
      </c>
    </row>
    <row r="525" spans="1:16" hidden="1" x14ac:dyDescent="0.4">
      <c r="A525" s="39" t="s">
        <v>6418</v>
      </c>
      <c r="B525" s="39" t="s">
        <v>7129</v>
      </c>
      <c r="C525" s="40" t="s">
        <v>3635</v>
      </c>
      <c r="D525" s="40" t="s">
        <v>8152</v>
      </c>
      <c r="E525" s="39" t="s">
        <v>7082</v>
      </c>
      <c r="F525" s="41">
        <v>2586</v>
      </c>
      <c r="G525" s="40" t="s">
        <v>6052</v>
      </c>
      <c r="H525" s="40" t="s">
        <v>7079</v>
      </c>
      <c r="I525" s="40" t="s">
        <v>6212</v>
      </c>
      <c r="J525" s="40" t="s">
        <v>0</v>
      </c>
      <c r="K525" s="42">
        <v>7</v>
      </c>
      <c r="M525" s="40" t="s">
        <v>4171</v>
      </c>
      <c r="N525" s="40" t="s">
        <v>4067</v>
      </c>
      <c r="P525" s="42">
        <f t="shared" si="8"/>
        <v>7</v>
      </c>
    </row>
    <row r="526" spans="1:16" hidden="1" x14ac:dyDescent="0.4">
      <c r="A526" s="39" t="s">
        <v>6418</v>
      </c>
      <c r="B526" s="39" t="s">
        <v>7129</v>
      </c>
      <c r="C526" s="40" t="s">
        <v>3651</v>
      </c>
      <c r="D526" s="40" t="s">
        <v>0</v>
      </c>
      <c r="E526" s="39" t="s">
        <v>3758</v>
      </c>
      <c r="F526" s="41">
        <v>2601</v>
      </c>
      <c r="G526" s="40" t="s">
        <v>6057</v>
      </c>
      <c r="H526" s="40" t="s">
        <v>6465</v>
      </c>
      <c r="I526" s="40" t="s">
        <v>4172</v>
      </c>
      <c r="J526" s="40" t="s">
        <v>0</v>
      </c>
      <c r="K526" s="42">
        <v>30</v>
      </c>
      <c r="M526" s="40" t="s">
        <v>4172</v>
      </c>
      <c r="N526" s="40" t="s">
        <v>4067</v>
      </c>
      <c r="P526" s="42">
        <f t="shared" si="8"/>
        <v>0</v>
      </c>
    </row>
    <row r="527" spans="1:16" hidden="1" x14ac:dyDescent="0.4">
      <c r="A527" s="39" t="s">
        <v>6418</v>
      </c>
      <c r="B527" s="39" t="s">
        <v>7130</v>
      </c>
      <c r="C527" s="40" t="s">
        <v>3923</v>
      </c>
      <c r="D527" s="40" t="s">
        <v>7658</v>
      </c>
      <c r="E527" s="39" t="s">
        <v>3758</v>
      </c>
      <c r="F527" s="41" t="s">
        <v>3920</v>
      </c>
      <c r="G527" s="40">
        <v>3182</v>
      </c>
      <c r="H527" s="40" t="s">
        <v>7083</v>
      </c>
      <c r="I527" s="40" t="s">
        <v>4949</v>
      </c>
      <c r="J527" s="40" t="s">
        <v>0</v>
      </c>
      <c r="K527" s="42">
        <v>14</v>
      </c>
      <c r="M527" s="40" t="s">
        <v>4171</v>
      </c>
      <c r="N527" s="40" t="s">
        <v>4171</v>
      </c>
      <c r="P527" s="42">
        <f t="shared" si="8"/>
        <v>14</v>
      </c>
    </row>
    <row r="528" spans="1:16" hidden="1" x14ac:dyDescent="0.4">
      <c r="A528" s="39" t="s">
        <v>6418</v>
      </c>
      <c r="B528" s="39" t="s">
        <v>7130</v>
      </c>
      <c r="C528" s="40" t="s">
        <v>3926</v>
      </c>
      <c r="D528" s="40" t="s">
        <v>7659</v>
      </c>
      <c r="E528" s="39" t="s">
        <v>7084</v>
      </c>
      <c r="F528" s="41" t="s">
        <v>3924</v>
      </c>
      <c r="G528" s="40">
        <v>3280</v>
      </c>
      <c r="H528" s="40" t="s">
        <v>7083</v>
      </c>
      <c r="I528" s="40" t="s">
        <v>6212</v>
      </c>
      <c r="J528" s="40" t="s">
        <v>0</v>
      </c>
      <c r="K528" s="42">
        <v>4</v>
      </c>
      <c r="M528" s="40" t="s">
        <v>4171</v>
      </c>
      <c r="N528" s="40" t="s">
        <v>4067</v>
      </c>
      <c r="P528" s="42">
        <f t="shared" si="8"/>
        <v>4</v>
      </c>
    </row>
    <row r="529" spans="1:16" hidden="1" x14ac:dyDescent="0.4">
      <c r="A529" s="39" t="s">
        <v>6418</v>
      </c>
      <c r="B529" s="39" t="s">
        <v>7130</v>
      </c>
      <c r="C529" s="40" t="s">
        <v>3928</v>
      </c>
      <c r="D529" s="40" t="s">
        <v>7660</v>
      </c>
      <c r="E529" s="39" t="s">
        <v>7084</v>
      </c>
      <c r="F529" s="41" t="s">
        <v>3927</v>
      </c>
      <c r="G529" s="40">
        <v>3281</v>
      </c>
      <c r="H529" s="40" t="s">
        <v>7083</v>
      </c>
      <c r="I529" s="40" t="s">
        <v>6212</v>
      </c>
      <c r="J529" s="40" t="s">
        <v>0</v>
      </c>
      <c r="K529" s="42">
        <v>4</v>
      </c>
      <c r="M529" s="40" t="s">
        <v>4171</v>
      </c>
      <c r="N529" s="40" t="s">
        <v>4067</v>
      </c>
      <c r="P529" s="42">
        <f t="shared" si="8"/>
        <v>4</v>
      </c>
    </row>
    <row r="530" spans="1:16" ht="25" hidden="1" x14ac:dyDescent="0.4">
      <c r="A530" s="39" t="s">
        <v>6418</v>
      </c>
      <c r="B530" s="39" t="s">
        <v>7130</v>
      </c>
      <c r="C530" s="40" t="s">
        <v>3759</v>
      </c>
      <c r="D530" s="41" t="s">
        <v>7797</v>
      </c>
      <c r="E530" s="39" t="s">
        <v>3798</v>
      </c>
      <c r="F530" s="41" t="s">
        <v>7085</v>
      </c>
      <c r="G530" s="40" t="s">
        <v>7930</v>
      </c>
      <c r="H530" s="40" t="s">
        <v>6492</v>
      </c>
      <c r="I530" s="40" t="s">
        <v>4172</v>
      </c>
      <c r="J530" s="40" t="s">
        <v>0</v>
      </c>
      <c r="K530" s="42">
        <v>35</v>
      </c>
      <c r="M530" s="40" t="s">
        <v>4171</v>
      </c>
      <c r="N530" s="40" t="s">
        <v>4067</v>
      </c>
      <c r="P530" s="42">
        <f t="shared" si="8"/>
        <v>35</v>
      </c>
    </row>
    <row r="531" spans="1:16" hidden="1" x14ac:dyDescent="0.4">
      <c r="A531" s="39" t="s">
        <v>6418</v>
      </c>
      <c r="B531" s="39" t="s">
        <v>7130</v>
      </c>
      <c r="C531" s="40" t="s">
        <v>3932</v>
      </c>
      <c r="D531" s="40" t="s">
        <v>7661</v>
      </c>
      <c r="E531" s="39" t="s">
        <v>7086</v>
      </c>
      <c r="F531" s="41" t="s">
        <v>3930</v>
      </c>
      <c r="G531" s="40">
        <v>3355</v>
      </c>
      <c r="H531" s="40" t="s">
        <v>7087</v>
      </c>
      <c r="I531" s="40" t="s">
        <v>4949</v>
      </c>
      <c r="J531" s="40" t="s">
        <v>0</v>
      </c>
      <c r="K531" s="42">
        <v>12</v>
      </c>
      <c r="M531" s="40" t="s">
        <v>4171</v>
      </c>
      <c r="N531" s="40" t="s">
        <v>4171</v>
      </c>
      <c r="P531" s="42">
        <f t="shared" si="8"/>
        <v>12</v>
      </c>
    </row>
    <row r="532" spans="1:16" hidden="1" x14ac:dyDescent="0.4">
      <c r="A532" s="39" t="s">
        <v>6418</v>
      </c>
      <c r="B532" s="39" t="s">
        <v>7130</v>
      </c>
      <c r="C532" s="40" t="s">
        <v>3780</v>
      </c>
      <c r="D532" s="40" t="s">
        <v>7844</v>
      </c>
      <c r="E532" s="39" t="s">
        <v>7088</v>
      </c>
      <c r="F532" s="41" t="s">
        <v>7089</v>
      </c>
      <c r="G532" s="40" t="s">
        <v>7546</v>
      </c>
      <c r="H532" s="40" t="s">
        <v>6492</v>
      </c>
      <c r="I532" s="40" t="s">
        <v>4172</v>
      </c>
      <c r="J532" s="40" t="s">
        <v>0</v>
      </c>
      <c r="K532" s="42">
        <v>20</v>
      </c>
      <c r="M532" s="40" t="s">
        <v>4171</v>
      </c>
      <c r="N532" s="40" t="s">
        <v>4067</v>
      </c>
      <c r="P532" s="42">
        <f t="shared" si="8"/>
        <v>20</v>
      </c>
    </row>
    <row r="533" spans="1:16" hidden="1" x14ac:dyDescent="0.4">
      <c r="A533" s="39" t="s">
        <v>6418</v>
      </c>
      <c r="B533" s="39" t="s">
        <v>7130</v>
      </c>
      <c r="C533" s="40" t="s">
        <v>3784</v>
      </c>
      <c r="D533" s="40" t="s">
        <v>7845</v>
      </c>
      <c r="E533" s="39" t="s">
        <v>3783</v>
      </c>
      <c r="F533" s="41" t="s">
        <v>7090</v>
      </c>
      <c r="G533" s="40" t="s">
        <v>7547</v>
      </c>
      <c r="H533" s="40" t="s">
        <v>7091</v>
      </c>
      <c r="I533" s="40" t="s">
        <v>4172</v>
      </c>
      <c r="J533" s="40" t="s">
        <v>0</v>
      </c>
      <c r="K533" s="42">
        <v>4</v>
      </c>
      <c r="M533" s="40" t="s">
        <v>4171</v>
      </c>
      <c r="N533" s="40" t="s">
        <v>4067</v>
      </c>
      <c r="P533" s="42">
        <f t="shared" si="8"/>
        <v>4</v>
      </c>
    </row>
    <row r="534" spans="1:16" hidden="1" x14ac:dyDescent="0.4">
      <c r="A534" s="39" t="s">
        <v>6418</v>
      </c>
      <c r="B534" s="39" t="s">
        <v>7130</v>
      </c>
      <c r="C534" s="40" t="s">
        <v>7092</v>
      </c>
      <c r="D534" s="40" t="s">
        <v>7916</v>
      </c>
      <c r="E534" s="39" t="s">
        <v>3792</v>
      </c>
      <c r="F534" s="41" t="s">
        <v>7093</v>
      </c>
      <c r="G534" s="40" t="s">
        <v>7548</v>
      </c>
      <c r="H534" s="40" t="s">
        <v>7091</v>
      </c>
      <c r="I534" s="40" t="s">
        <v>6212</v>
      </c>
      <c r="J534" s="40" t="s">
        <v>0</v>
      </c>
      <c r="K534" s="42">
        <v>5</v>
      </c>
      <c r="M534" s="40" t="s">
        <v>4171</v>
      </c>
      <c r="N534" s="40" t="s">
        <v>4067</v>
      </c>
      <c r="P534" s="42">
        <f t="shared" si="8"/>
        <v>5</v>
      </c>
    </row>
    <row r="535" spans="1:16" hidden="1" x14ac:dyDescent="0.4">
      <c r="A535" s="39" t="s">
        <v>6418</v>
      </c>
      <c r="B535" s="39" t="s">
        <v>7130</v>
      </c>
      <c r="C535" s="40" t="s">
        <v>7094</v>
      </c>
      <c r="D535" s="40" t="s">
        <v>7915</v>
      </c>
      <c r="E535" s="39" t="s">
        <v>7095</v>
      </c>
      <c r="F535" s="41" t="s">
        <v>7093</v>
      </c>
      <c r="G535" s="40" t="s">
        <v>7548</v>
      </c>
      <c r="H535" s="40" t="s">
        <v>7091</v>
      </c>
      <c r="I535" s="40" t="s">
        <v>4172</v>
      </c>
      <c r="J535" s="40" t="s">
        <v>0</v>
      </c>
      <c r="K535" s="42">
        <v>20</v>
      </c>
      <c r="M535" s="40" t="s">
        <v>4171</v>
      </c>
      <c r="N535" s="40" t="s">
        <v>4067</v>
      </c>
      <c r="P535" s="42">
        <f t="shared" si="8"/>
        <v>20</v>
      </c>
    </row>
    <row r="536" spans="1:16" hidden="1" x14ac:dyDescent="0.4">
      <c r="A536" s="39" t="s">
        <v>6418</v>
      </c>
      <c r="B536" s="39" t="s">
        <v>7130</v>
      </c>
      <c r="C536" s="40" t="s">
        <v>3796</v>
      </c>
      <c r="D536" s="40" t="s">
        <v>7917</v>
      </c>
      <c r="E536" s="39" t="s">
        <v>3795</v>
      </c>
      <c r="F536" s="41" t="s">
        <v>3794</v>
      </c>
      <c r="G536" s="40">
        <v>2904</v>
      </c>
      <c r="H536" s="40" t="s">
        <v>6465</v>
      </c>
      <c r="I536" s="40" t="s">
        <v>6212</v>
      </c>
      <c r="J536" s="40" t="s">
        <v>0</v>
      </c>
      <c r="K536" s="42">
        <v>7</v>
      </c>
      <c r="M536" s="40" t="s">
        <v>4171</v>
      </c>
      <c r="N536" s="40" t="s">
        <v>4067</v>
      </c>
      <c r="P536" s="42">
        <f t="shared" si="8"/>
        <v>7</v>
      </c>
    </row>
    <row r="537" spans="1:16" hidden="1" x14ac:dyDescent="0.4">
      <c r="A537" s="39" t="s">
        <v>6418</v>
      </c>
      <c r="B537" s="39" t="s">
        <v>7130</v>
      </c>
      <c r="C537" s="40" t="s">
        <v>3799</v>
      </c>
      <c r="D537" s="40" t="s">
        <v>7931</v>
      </c>
      <c r="E537" s="39" t="s">
        <v>7096</v>
      </c>
      <c r="F537" s="41" t="s">
        <v>7097</v>
      </c>
      <c r="G537" s="40">
        <v>2989</v>
      </c>
      <c r="H537" s="40" t="s">
        <v>6492</v>
      </c>
      <c r="I537" s="40" t="s">
        <v>6212</v>
      </c>
      <c r="J537" s="40" t="s">
        <v>0</v>
      </c>
      <c r="K537" s="42">
        <v>10</v>
      </c>
      <c r="M537" s="40" t="s">
        <v>4171</v>
      </c>
      <c r="N537" s="40" t="s">
        <v>4067</v>
      </c>
      <c r="P537" s="42">
        <f t="shared" si="8"/>
        <v>10</v>
      </c>
    </row>
    <row r="538" spans="1:16" hidden="1" x14ac:dyDescent="0.4">
      <c r="A538" s="39" t="s">
        <v>6418</v>
      </c>
      <c r="B538" s="39" t="s">
        <v>7130</v>
      </c>
      <c r="C538" s="40" t="s">
        <v>3802</v>
      </c>
      <c r="D538" s="40" t="s">
        <v>7932</v>
      </c>
      <c r="E538" s="39" t="s">
        <v>7098</v>
      </c>
      <c r="F538" s="41" t="s">
        <v>7099</v>
      </c>
      <c r="G538" s="40">
        <v>2988</v>
      </c>
      <c r="H538" s="40" t="s">
        <v>6492</v>
      </c>
      <c r="I538" s="40" t="s">
        <v>6212</v>
      </c>
      <c r="J538" s="40" t="s">
        <v>0</v>
      </c>
      <c r="K538" s="42">
        <v>10</v>
      </c>
      <c r="M538" s="40" t="s">
        <v>4171</v>
      </c>
      <c r="N538" s="40" t="s">
        <v>4067</v>
      </c>
      <c r="P538" s="42">
        <f t="shared" si="8"/>
        <v>10</v>
      </c>
    </row>
    <row r="539" spans="1:16" hidden="1" x14ac:dyDescent="0.4">
      <c r="A539" s="39" t="s">
        <v>6418</v>
      </c>
      <c r="B539" s="39" t="s">
        <v>7130</v>
      </c>
      <c r="C539" s="40" t="s">
        <v>3810</v>
      </c>
      <c r="D539" s="40" t="s">
        <v>7968</v>
      </c>
      <c r="E539" s="39" t="s">
        <v>7100</v>
      </c>
      <c r="F539" s="41" t="s">
        <v>3808</v>
      </c>
      <c r="G539" s="40" t="s">
        <v>6360</v>
      </c>
      <c r="H539" s="40" t="s">
        <v>7101</v>
      </c>
      <c r="I539" s="40" t="s">
        <v>6212</v>
      </c>
      <c r="J539" s="40" t="s">
        <v>0</v>
      </c>
      <c r="K539" s="42">
        <v>10</v>
      </c>
      <c r="M539" s="40" t="s">
        <v>4171</v>
      </c>
      <c r="N539" s="40" t="s">
        <v>4067</v>
      </c>
      <c r="P539" s="42">
        <f t="shared" si="8"/>
        <v>10</v>
      </c>
    </row>
    <row r="540" spans="1:16" hidden="1" x14ac:dyDescent="0.4">
      <c r="A540" s="39" t="s">
        <v>6418</v>
      </c>
      <c r="B540" s="39" t="s">
        <v>7130</v>
      </c>
      <c r="C540" s="40" t="s">
        <v>1915</v>
      </c>
      <c r="D540" s="40" t="s">
        <v>7957</v>
      </c>
      <c r="E540" s="39" t="s">
        <v>7102</v>
      </c>
      <c r="F540" s="41" t="s">
        <v>7103</v>
      </c>
      <c r="G540" s="40" t="s">
        <v>7549</v>
      </c>
      <c r="H540" s="40" t="s">
        <v>6492</v>
      </c>
      <c r="I540" s="40" t="s">
        <v>6212</v>
      </c>
      <c r="J540" s="40" t="s">
        <v>0</v>
      </c>
      <c r="K540" s="42">
        <v>5</v>
      </c>
      <c r="M540" s="40" t="s">
        <v>4171</v>
      </c>
      <c r="N540" s="40" t="s">
        <v>4067</v>
      </c>
      <c r="P540" s="42">
        <f t="shared" si="8"/>
        <v>5</v>
      </c>
    </row>
    <row r="541" spans="1:16" hidden="1" x14ac:dyDescent="0.4">
      <c r="A541" s="39" t="s">
        <v>6418</v>
      </c>
      <c r="B541" s="39" t="s">
        <v>7130</v>
      </c>
      <c r="C541" s="40" t="s">
        <v>3815</v>
      </c>
      <c r="D541" s="40" t="s">
        <v>7969</v>
      </c>
      <c r="E541" s="39" t="s">
        <v>7104</v>
      </c>
      <c r="F541" s="41" t="s">
        <v>3813</v>
      </c>
      <c r="G541" s="40" t="s">
        <v>6362</v>
      </c>
      <c r="H541" s="40" t="s">
        <v>7105</v>
      </c>
      <c r="I541" s="40" t="s">
        <v>6212</v>
      </c>
      <c r="J541" s="40" t="s">
        <v>0</v>
      </c>
      <c r="K541" s="42">
        <v>4</v>
      </c>
      <c r="M541" s="40" t="s">
        <v>4171</v>
      </c>
      <c r="N541" s="40" t="s">
        <v>4067</v>
      </c>
      <c r="P541" s="42">
        <f t="shared" si="8"/>
        <v>4</v>
      </c>
    </row>
    <row r="542" spans="1:16" hidden="1" x14ac:dyDescent="0.4">
      <c r="A542" s="39" t="s">
        <v>6418</v>
      </c>
      <c r="B542" s="39" t="s">
        <v>7130</v>
      </c>
      <c r="C542" s="40" t="s">
        <v>7106</v>
      </c>
      <c r="D542" s="40" t="s">
        <v>8005</v>
      </c>
      <c r="E542" s="39" t="s">
        <v>7107</v>
      </c>
      <c r="F542" s="41" t="s">
        <v>3820</v>
      </c>
      <c r="G542" s="40" t="s">
        <v>6365</v>
      </c>
      <c r="H542" s="40" t="s">
        <v>6492</v>
      </c>
      <c r="I542" s="40" t="s">
        <v>6212</v>
      </c>
      <c r="J542" s="40" t="s">
        <v>0</v>
      </c>
      <c r="K542" s="42">
        <v>10</v>
      </c>
      <c r="M542" s="40" t="s">
        <v>4171</v>
      </c>
      <c r="N542" s="40" t="s">
        <v>4067</v>
      </c>
      <c r="P542" s="42">
        <f t="shared" si="8"/>
        <v>10</v>
      </c>
    </row>
    <row r="543" spans="1:16" hidden="1" x14ac:dyDescent="0.4">
      <c r="A543" s="39" t="s">
        <v>6418</v>
      </c>
      <c r="B543" s="39" t="s">
        <v>7130</v>
      </c>
      <c r="C543" s="40" t="s">
        <v>7108</v>
      </c>
      <c r="D543" s="40" t="s">
        <v>8006</v>
      </c>
      <c r="E543" s="39" t="s">
        <v>7107</v>
      </c>
      <c r="F543" s="41" t="s">
        <v>3820</v>
      </c>
      <c r="G543" s="40" t="s">
        <v>6365</v>
      </c>
      <c r="H543" s="40" t="s">
        <v>6165</v>
      </c>
      <c r="I543" s="40" t="s">
        <v>6212</v>
      </c>
      <c r="J543" s="40" t="s">
        <v>0</v>
      </c>
      <c r="K543" s="42">
        <v>20</v>
      </c>
      <c r="M543" s="40" t="s">
        <v>4171</v>
      </c>
      <c r="N543" s="40" t="s">
        <v>4067</v>
      </c>
      <c r="P543" s="42">
        <f t="shared" si="8"/>
        <v>20</v>
      </c>
    </row>
    <row r="544" spans="1:16" hidden="1" x14ac:dyDescent="0.4">
      <c r="A544" s="39" t="s">
        <v>6418</v>
      </c>
      <c r="B544" s="39" t="s">
        <v>7130</v>
      </c>
      <c r="C544" s="40" t="s">
        <v>3829</v>
      </c>
      <c r="D544" s="40" t="s">
        <v>8029</v>
      </c>
      <c r="E544" s="39" t="s">
        <v>7109</v>
      </c>
      <c r="F544" s="41" t="s">
        <v>3827</v>
      </c>
      <c r="G544" s="40" t="s">
        <v>6370</v>
      </c>
      <c r="H544" s="40" t="s">
        <v>7113</v>
      </c>
      <c r="I544" s="40" t="s">
        <v>6212</v>
      </c>
      <c r="J544" s="40" t="s">
        <v>0</v>
      </c>
      <c r="K544" s="42">
        <v>8</v>
      </c>
      <c r="M544" s="40" t="s">
        <v>4171</v>
      </c>
      <c r="N544" s="40" t="s">
        <v>4067</v>
      </c>
      <c r="P544" s="42">
        <f t="shared" si="8"/>
        <v>8</v>
      </c>
    </row>
    <row r="545" spans="1:16" hidden="1" x14ac:dyDescent="0.4">
      <c r="A545" s="39" t="s">
        <v>6418</v>
      </c>
      <c r="B545" s="39" t="s">
        <v>7130</v>
      </c>
      <c r="C545" s="40" t="s">
        <v>3832</v>
      </c>
      <c r="D545" s="40" t="s">
        <v>8030</v>
      </c>
      <c r="E545" s="39" t="s">
        <v>7110</v>
      </c>
      <c r="F545" s="41" t="s">
        <v>3830</v>
      </c>
      <c r="G545" s="40" t="s">
        <v>6371</v>
      </c>
      <c r="H545" s="40" t="s">
        <v>6492</v>
      </c>
      <c r="I545" s="40" t="s">
        <v>6212</v>
      </c>
      <c r="J545" s="40" t="s">
        <v>0</v>
      </c>
      <c r="K545" s="42">
        <v>16</v>
      </c>
      <c r="M545" s="40" t="s">
        <v>4171</v>
      </c>
      <c r="N545" s="40" t="s">
        <v>4067</v>
      </c>
      <c r="P545" s="42">
        <f t="shared" si="8"/>
        <v>16</v>
      </c>
    </row>
    <row r="546" spans="1:16" ht="37.5" hidden="1" x14ac:dyDescent="0.4">
      <c r="A546" s="39" t="s">
        <v>6418</v>
      </c>
      <c r="B546" s="39" t="s">
        <v>7130</v>
      </c>
      <c r="C546" s="40" t="s">
        <v>3835</v>
      </c>
      <c r="D546" s="40" t="s">
        <v>8060</v>
      </c>
      <c r="E546" s="39" t="s">
        <v>7111</v>
      </c>
      <c r="F546" s="41" t="s">
        <v>7112</v>
      </c>
      <c r="G546" s="41" t="s">
        <v>7550</v>
      </c>
      <c r="H546" s="40" t="s">
        <v>6915</v>
      </c>
      <c r="I546" s="40" t="s">
        <v>6212</v>
      </c>
      <c r="J546" s="40" t="s">
        <v>0</v>
      </c>
      <c r="K546" s="42">
        <v>14</v>
      </c>
      <c r="M546" s="40" t="s">
        <v>4171</v>
      </c>
      <c r="N546" s="40" t="s">
        <v>4067</v>
      </c>
      <c r="P546" s="42">
        <f t="shared" si="8"/>
        <v>14</v>
      </c>
    </row>
    <row r="547" spans="1:16" hidden="1" x14ac:dyDescent="0.4">
      <c r="A547" s="39" t="s">
        <v>6418</v>
      </c>
      <c r="B547" s="39" t="s">
        <v>7130</v>
      </c>
      <c r="C547" s="40" t="s">
        <v>3852</v>
      </c>
      <c r="D547" s="40" t="s">
        <v>8058</v>
      </c>
      <c r="E547" s="39" t="s">
        <v>7114</v>
      </c>
      <c r="F547" s="41" t="s">
        <v>7115</v>
      </c>
      <c r="G547" s="40" t="s">
        <v>7551</v>
      </c>
      <c r="H547" s="40" t="s">
        <v>6915</v>
      </c>
      <c r="I547" s="40" t="s">
        <v>4172</v>
      </c>
      <c r="J547" s="40" t="s">
        <v>0</v>
      </c>
      <c r="K547" s="42">
        <v>14</v>
      </c>
      <c r="M547" s="40" t="s">
        <v>4171</v>
      </c>
      <c r="N547" s="40" t="s">
        <v>4067</v>
      </c>
      <c r="P547" s="42">
        <f t="shared" si="8"/>
        <v>14</v>
      </c>
    </row>
    <row r="548" spans="1:16" hidden="1" x14ac:dyDescent="0.4">
      <c r="A548" s="39" t="s">
        <v>6418</v>
      </c>
      <c r="B548" s="39" t="s">
        <v>7130</v>
      </c>
      <c r="C548" s="40" t="s">
        <v>3863</v>
      </c>
      <c r="D548" s="40" t="s">
        <v>7735</v>
      </c>
      <c r="E548" s="1" t="s">
        <v>7116</v>
      </c>
      <c r="F548" s="41" t="s">
        <v>3861</v>
      </c>
      <c r="G548" s="40" t="s">
        <v>6385</v>
      </c>
      <c r="H548" s="40" t="s">
        <v>6465</v>
      </c>
      <c r="I548" s="40" t="s">
        <v>6212</v>
      </c>
      <c r="J548" s="40" t="s">
        <v>0</v>
      </c>
      <c r="K548" s="42">
        <v>6</v>
      </c>
      <c r="M548" s="40" t="s">
        <v>4171</v>
      </c>
      <c r="N548" s="40" t="s">
        <v>4067</v>
      </c>
      <c r="P548" s="42">
        <f t="shared" si="8"/>
        <v>6</v>
      </c>
    </row>
    <row r="549" spans="1:16" ht="25" hidden="1" x14ac:dyDescent="0.4">
      <c r="A549" s="39" t="s">
        <v>6418</v>
      </c>
      <c r="B549" s="39" t="s">
        <v>7130</v>
      </c>
      <c r="C549" s="40" t="s">
        <v>3866</v>
      </c>
      <c r="D549" s="40" t="s">
        <v>8059</v>
      </c>
      <c r="E549" s="39" t="s">
        <v>4035</v>
      </c>
      <c r="F549" s="41" t="s">
        <v>7117</v>
      </c>
      <c r="G549" s="41" t="s">
        <v>7552</v>
      </c>
      <c r="H549" s="40" t="s">
        <v>6915</v>
      </c>
      <c r="I549" s="40" t="s">
        <v>4172</v>
      </c>
      <c r="J549" s="40" t="s">
        <v>0</v>
      </c>
      <c r="K549" s="42">
        <v>14</v>
      </c>
      <c r="M549" s="40" t="s">
        <v>4171</v>
      </c>
      <c r="N549" s="40" t="s">
        <v>4067</v>
      </c>
      <c r="P549" s="42">
        <f t="shared" si="8"/>
        <v>14</v>
      </c>
    </row>
    <row r="550" spans="1:16" hidden="1" x14ac:dyDescent="0.4">
      <c r="A550" s="39" t="s">
        <v>6418</v>
      </c>
      <c r="B550" s="39" t="s">
        <v>7130</v>
      </c>
      <c r="C550" s="40" t="s">
        <v>3872</v>
      </c>
      <c r="D550" s="40" t="s">
        <v>7736</v>
      </c>
      <c r="E550" s="39" t="s">
        <v>7118</v>
      </c>
      <c r="F550" s="41" t="s">
        <v>3870</v>
      </c>
      <c r="G550" s="40" t="s">
        <v>6389</v>
      </c>
      <c r="H550" s="40" t="s">
        <v>6915</v>
      </c>
      <c r="I550" s="40" t="s">
        <v>4172</v>
      </c>
      <c r="J550" s="40" t="s">
        <v>0</v>
      </c>
      <c r="K550" s="42">
        <v>14</v>
      </c>
      <c r="M550" s="40" t="s">
        <v>4171</v>
      </c>
      <c r="N550" s="40" t="s">
        <v>4067</v>
      </c>
      <c r="P550" s="42">
        <f t="shared" si="8"/>
        <v>14</v>
      </c>
    </row>
    <row r="551" spans="1:16" hidden="1" x14ac:dyDescent="0.4">
      <c r="A551" s="39" t="s">
        <v>6418</v>
      </c>
      <c r="B551" s="39" t="s">
        <v>7130</v>
      </c>
      <c r="C551" s="40" t="s">
        <v>3884</v>
      </c>
      <c r="D551" s="40" t="s">
        <v>7737</v>
      </c>
      <c r="E551" s="39" t="s">
        <v>3883</v>
      </c>
      <c r="F551" s="41" t="s">
        <v>3882</v>
      </c>
      <c r="G551" s="40" t="s">
        <v>6395</v>
      </c>
      <c r="H551" s="40" t="s">
        <v>7119</v>
      </c>
      <c r="I551" s="40" t="s">
        <v>4172</v>
      </c>
      <c r="J551" s="40" t="s">
        <v>0</v>
      </c>
      <c r="K551" s="42">
        <v>30</v>
      </c>
      <c r="M551" s="40" t="s">
        <v>4171</v>
      </c>
      <c r="N551" s="40" t="s">
        <v>4067</v>
      </c>
      <c r="P551" s="42">
        <f t="shared" si="8"/>
        <v>30</v>
      </c>
    </row>
    <row r="552" spans="1:16" hidden="1" x14ac:dyDescent="0.4">
      <c r="A552" s="39" t="s">
        <v>6418</v>
      </c>
      <c r="B552" s="39" t="s">
        <v>7130</v>
      </c>
      <c r="C552" s="40" t="s">
        <v>3887</v>
      </c>
      <c r="D552" s="40" t="s">
        <v>7738</v>
      </c>
      <c r="E552" s="39" t="s">
        <v>7120</v>
      </c>
      <c r="F552" s="41" t="s">
        <v>3885</v>
      </c>
      <c r="G552" s="40" t="s">
        <v>6396</v>
      </c>
      <c r="H552" s="40" t="s">
        <v>6915</v>
      </c>
      <c r="I552" s="40" t="s">
        <v>4172</v>
      </c>
      <c r="J552" s="40" t="s">
        <v>0</v>
      </c>
      <c r="K552" s="42">
        <v>18</v>
      </c>
      <c r="M552" s="40" t="s">
        <v>4171</v>
      </c>
      <c r="N552" s="40" t="s">
        <v>4067</v>
      </c>
      <c r="P552" s="42">
        <f t="shared" si="8"/>
        <v>18</v>
      </c>
    </row>
    <row r="553" spans="1:16" ht="25" hidden="1" x14ac:dyDescent="0.4">
      <c r="A553" s="39" t="s">
        <v>6418</v>
      </c>
      <c r="B553" s="39" t="s">
        <v>7130</v>
      </c>
      <c r="C553" s="40" t="s">
        <v>2834</v>
      </c>
      <c r="D553" s="40" t="s">
        <v>8067</v>
      </c>
      <c r="E553" s="39" t="s">
        <v>7121</v>
      </c>
      <c r="F553" s="41" t="s">
        <v>7122</v>
      </c>
      <c r="G553" s="40" t="s">
        <v>7553</v>
      </c>
      <c r="H553" s="40" t="s">
        <v>6716</v>
      </c>
      <c r="I553" s="40" t="s">
        <v>6212</v>
      </c>
      <c r="J553" s="40" t="s">
        <v>0</v>
      </c>
      <c r="K553" s="42">
        <v>30</v>
      </c>
      <c r="M553" s="40" t="s">
        <v>4171</v>
      </c>
      <c r="N553" s="40" t="s">
        <v>4067</v>
      </c>
      <c r="P553" s="42">
        <f t="shared" si="8"/>
        <v>30</v>
      </c>
    </row>
    <row r="554" spans="1:16" hidden="1" x14ac:dyDescent="0.4">
      <c r="A554" s="39" t="s">
        <v>6418</v>
      </c>
      <c r="B554" s="39" t="s">
        <v>7130</v>
      </c>
      <c r="C554" s="40" t="s">
        <v>3895</v>
      </c>
      <c r="D554" s="40" t="s">
        <v>8072</v>
      </c>
      <c r="E554" s="39" t="s">
        <v>7123</v>
      </c>
      <c r="F554" s="41" t="s">
        <v>7124</v>
      </c>
      <c r="G554" s="40" t="s">
        <v>7554</v>
      </c>
      <c r="H554" s="40" t="s">
        <v>6665</v>
      </c>
      <c r="I554" s="40" t="s">
        <v>6212</v>
      </c>
      <c r="J554" s="40" t="s">
        <v>0</v>
      </c>
      <c r="K554" s="42">
        <v>20</v>
      </c>
      <c r="M554" s="40" t="s">
        <v>4171</v>
      </c>
      <c r="N554" s="40" t="s">
        <v>4067</v>
      </c>
      <c r="P554" s="42">
        <f t="shared" si="8"/>
        <v>20</v>
      </c>
    </row>
    <row r="555" spans="1:16" hidden="1" x14ac:dyDescent="0.4">
      <c r="A555" s="39" t="s">
        <v>6418</v>
      </c>
      <c r="B555" s="39" t="s">
        <v>7130</v>
      </c>
      <c r="C555" s="40" t="s">
        <v>3902</v>
      </c>
      <c r="D555" s="40" t="s">
        <v>8105</v>
      </c>
      <c r="E555" s="39" t="s">
        <v>7125</v>
      </c>
      <c r="F555" s="41" t="s">
        <v>3900</v>
      </c>
      <c r="G555" s="40" t="s">
        <v>6403</v>
      </c>
      <c r="H555" s="40" t="s">
        <v>6492</v>
      </c>
      <c r="I555" s="40" t="s">
        <v>6212</v>
      </c>
      <c r="J555" s="40" t="s">
        <v>0</v>
      </c>
      <c r="K555" s="42">
        <v>14</v>
      </c>
      <c r="M555" s="40" t="s">
        <v>4171</v>
      </c>
      <c r="N555" s="40" t="s">
        <v>4067</v>
      </c>
      <c r="P555" s="42">
        <f t="shared" si="8"/>
        <v>14</v>
      </c>
    </row>
    <row r="556" spans="1:16" hidden="1" x14ac:dyDescent="0.4">
      <c r="A556" s="39" t="s">
        <v>6418</v>
      </c>
      <c r="B556" s="39" t="s">
        <v>7130</v>
      </c>
      <c r="C556" s="40" t="s">
        <v>3917</v>
      </c>
      <c r="D556" s="40" t="s">
        <v>8154</v>
      </c>
      <c r="E556" s="39" t="s">
        <v>7126</v>
      </c>
      <c r="F556" s="41" t="s">
        <v>3915</v>
      </c>
      <c r="G556" s="40" t="s">
        <v>6410</v>
      </c>
      <c r="H556" s="40" t="s">
        <v>6465</v>
      </c>
      <c r="I556" s="40" t="s">
        <v>6212</v>
      </c>
      <c r="J556" s="40" t="s">
        <v>0</v>
      </c>
      <c r="K556" s="42">
        <v>25</v>
      </c>
      <c r="M556" s="40" t="s">
        <v>4171</v>
      </c>
      <c r="N556" s="40" t="s">
        <v>4067</v>
      </c>
      <c r="P556" s="42">
        <f t="shared" si="8"/>
        <v>25</v>
      </c>
    </row>
    <row r="557" spans="1:16" hidden="1" x14ac:dyDescent="0.4">
      <c r="A557" s="39" t="s">
        <v>6418</v>
      </c>
      <c r="B557" s="39" t="s">
        <v>7336</v>
      </c>
      <c r="C557" s="40" t="s">
        <v>7301</v>
      </c>
      <c r="D557" s="40" t="s">
        <v>0</v>
      </c>
      <c r="E557" s="39" t="s">
        <v>936</v>
      </c>
      <c r="F557" s="41" t="s">
        <v>1324</v>
      </c>
      <c r="G557" s="40" t="s">
        <v>4241</v>
      </c>
      <c r="H557" s="44" t="s">
        <v>6557</v>
      </c>
      <c r="I557" s="40" t="s">
        <v>4172</v>
      </c>
      <c r="J557" s="40" t="s">
        <v>0</v>
      </c>
      <c r="K557" s="42">
        <v>20</v>
      </c>
      <c r="M557" s="40" t="s">
        <v>4171</v>
      </c>
      <c r="N557" s="40" t="s">
        <v>4067</v>
      </c>
      <c r="P557" s="42">
        <f t="shared" si="8"/>
        <v>20</v>
      </c>
    </row>
    <row r="558" spans="1:16" hidden="1" x14ac:dyDescent="0.4">
      <c r="A558" s="39" t="s">
        <v>6418</v>
      </c>
      <c r="B558" s="39" t="s">
        <v>7336</v>
      </c>
      <c r="C558" s="40" t="s">
        <v>7302</v>
      </c>
      <c r="D558" s="40" t="s">
        <v>0</v>
      </c>
      <c r="E558" s="39" t="s">
        <v>936</v>
      </c>
      <c r="F558" s="41" t="s">
        <v>1325</v>
      </c>
      <c r="G558" s="40" t="s">
        <v>4340</v>
      </c>
      <c r="H558" s="44" t="s">
        <v>7303</v>
      </c>
      <c r="I558" s="40" t="s">
        <v>4172</v>
      </c>
      <c r="J558" s="40" t="s">
        <v>0</v>
      </c>
      <c r="K558" s="42">
        <v>20</v>
      </c>
      <c r="M558" s="40" t="s">
        <v>4171</v>
      </c>
      <c r="N558" s="40" t="s">
        <v>4067</v>
      </c>
      <c r="P558" s="42">
        <f t="shared" si="8"/>
        <v>20</v>
      </c>
    </row>
    <row r="559" spans="1:16" hidden="1" x14ac:dyDescent="0.4">
      <c r="A559" s="39" t="s">
        <v>6418</v>
      </c>
      <c r="B559" s="39" t="s">
        <v>7336</v>
      </c>
      <c r="C559" s="40" t="s">
        <v>7304</v>
      </c>
      <c r="D559" s="40" t="s">
        <v>0</v>
      </c>
      <c r="E559" s="39" t="s">
        <v>936</v>
      </c>
      <c r="F559" s="41" t="s">
        <v>1325</v>
      </c>
      <c r="G559" s="40" t="s">
        <v>4340</v>
      </c>
      <c r="H559" s="44" t="s">
        <v>6753</v>
      </c>
      <c r="I559" s="40" t="s">
        <v>4172</v>
      </c>
      <c r="J559" s="40" t="s">
        <v>0</v>
      </c>
      <c r="K559" s="42">
        <v>35</v>
      </c>
      <c r="M559" s="40" t="s">
        <v>4171</v>
      </c>
      <c r="N559" s="40" t="s">
        <v>4067</v>
      </c>
      <c r="P559" s="42">
        <f t="shared" si="8"/>
        <v>35</v>
      </c>
    </row>
    <row r="560" spans="1:16" hidden="1" x14ac:dyDescent="0.4">
      <c r="A560" s="39" t="s">
        <v>6418</v>
      </c>
      <c r="B560" s="39" t="s">
        <v>7337</v>
      </c>
      <c r="C560" s="40" t="s">
        <v>2586</v>
      </c>
      <c r="D560" s="40" t="s">
        <v>8156</v>
      </c>
      <c r="E560" s="39" t="s">
        <v>7305</v>
      </c>
      <c r="F560" s="41" t="s">
        <v>7306</v>
      </c>
      <c r="G560" s="40" t="s">
        <v>8153</v>
      </c>
      <c r="H560" s="44" t="s">
        <v>7307</v>
      </c>
      <c r="I560" s="40" t="s">
        <v>4172</v>
      </c>
      <c r="J560" s="40" t="s">
        <v>0</v>
      </c>
      <c r="K560" s="42">
        <v>30</v>
      </c>
      <c r="M560" s="40" t="s">
        <v>4172</v>
      </c>
      <c r="N560" s="40" t="s">
        <v>4067</v>
      </c>
      <c r="P560" s="42">
        <f t="shared" si="8"/>
        <v>0</v>
      </c>
    </row>
    <row r="561" spans="1:16" hidden="1" x14ac:dyDescent="0.4">
      <c r="A561" s="39" t="s">
        <v>6418</v>
      </c>
      <c r="B561" s="39" t="s">
        <v>7337</v>
      </c>
      <c r="C561" s="40" t="s">
        <v>3955</v>
      </c>
      <c r="D561" s="40" t="s">
        <v>8157</v>
      </c>
      <c r="E561" s="39" t="s">
        <v>7308</v>
      </c>
      <c r="F561" s="41" t="s">
        <v>7309</v>
      </c>
      <c r="G561" s="40" t="s">
        <v>0</v>
      </c>
      <c r="H561" s="44" t="s">
        <v>6492</v>
      </c>
      <c r="I561" s="40" t="s">
        <v>4172</v>
      </c>
      <c r="J561" s="40" t="s">
        <v>0</v>
      </c>
      <c r="K561" s="42">
        <v>14</v>
      </c>
      <c r="M561" s="40" t="s">
        <v>4171</v>
      </c>
      <c r="N561" s="40" t="s">
        <v>4067</v>
      </c>
      <c r="P561" s="42">
        <f t="shared" si="8"/>
        <v>14</v>
      </c>
    </row>
    <row r="562" spans="1:16" hidden="1" x14ac:dyDescent="0.4">
      <c r="A562" s="39" t="s">
        <v>6418</v>
      </c>
      <c r="B562" s="39" t="s">
        <v>7338</v>
      </c>
      <c r="C562" s="40" t="s">
        <v>7310</v>
      </c>
      <c r="D562" s="40" t="s">
        <v>0</v>
      </c>
      <c r="E562" s="39" t="s">
        <v>7311</v>
      </c>
      <c r="F562" s="41" t="s">
        <v>0</v>
      </c>
      <c r="G562" s="40" t="s">
        <v>0</v>
      </c>
      <c r="H562" s="44" t="s">
        <v>6613</v>
      </c>
      <c r="I562" s="40" t="s">
        <v>4172</v>
      </c>
      <c r="J562" s="40" t="s">
        <v>0</v>
      </c>
      <c r="K562" s="42">
        <v>45</v>
      </c>
      <c r="M562" s="40" t="s">
        <v>4172</v>
      </c>
      <c r="N562" s="40" t="s">
        <v>4067</v>
      </c>
      <c r="P562" s="42">
        <f t="shared" si="8"/>
        <v>0</v>
      </c>
    </row>
    <row r="563" spans="1:16" hidden="1" x14ac:dyDescent="0.4">
      <c r="A563" s="39" t="s">
        <v>6418</v>
      </c>
      <c r="B563" s="39" t="s">
        <v>7338</v>
      </c>
      <c r="C563" s="40" t="s">
        <v>7312</v>
      </c>
      <c r="D563" s="40" t="s">
        <v>0</v>
      </c>
      <c r="E563" s="39" t="s">
        <v>7313</v>
      </c>
      <c r="F563" s="41" t="s">
        <v>0</v>
      </c>
      <c r="G563" s="40" t="s">
        <v>0</v>
      </c>
      <c r="H563" s="44" t="s">
        <v>7314</v>
      </c>
      <c r="I563" s="40" t="s">
        <v>4172</v>
      </c>
      <c r="J563" s="40" t="s">
        <v>0</v>
      </c>
      <c r="K563" s="42">
        <v>35</v>
      </c>
      <c r="M563" s="40" t="s">
        <v>8525</v>
      </c>
      <c r="N563" s="40" t="s">
        <v>4067</v>
      </c>
      <c r="P563" s="42">
        <f t="shared" si="8"/>
        <v>0</v>
      </c>
    </row>
    <row r="564" spans="1:16" hidden="1" x14ac:dyDescent="0.4">
      <c r="A564" s="39" t="s">
        <v>6418</v>
      </c>
      <c r="B564" s="39" t="s">
        <v>7338</v>
      </c>
      <c r="C564" s="40" t="s">
        <v>7315</v>
      </c>
      <c r="D564" s="40" t="s">
        <v>0</v>
      </c>
      <c r="E564" s="39" t="s">
        <v>7316</v>
      </c>
      <c r="F564" s="41" t="s">
        <v>0</v>
      </c>
      <c r="G564" s="40" t="s">
        <v>0</v>
      </c>
      <c r="H564" s="44" t="s">
        <v>7314</v>
      </c>
      <c r="I564" s="40" t="s">
        <v>4172</v>
      </c>
      <c r="J564" s="40" t="s">
        <v>0</v>
      </c>
      <c r="K564" s="42">
        <v>40</v>
      </c>
      <c r="M564" s="40" t="s">
        <v>8525</v>
      </c>
      <c r="N564" s="40" t="s">
        <v>4067</v>
      </c>
      <c r="P564" s="42">
        <f t="shared" si="8"/>
        <v>0</v>
      </c>
    </row>
    <row r="565" spans="1:16" hidden="1" x14ac:dyDescent="0.4">
      <c r="A565" s="39" t="s">
        <v>6418</v>
      </c>
      <c r="B565" s="39" t="s">
        <v>7338</v>
      </c>
      <c r="C565" s="40" t="s">
        <v>7317</v>
      </c>
      <c r="D565" s="40" t="s">
        <v>0</v>
      </c>
      <c r="E565" s="39" t="s">
        <v>7318</v>
      </c>
      <c r="F565" s="41" t="s">
        <v>0</v>
      </c>
      <c r="G565" s="40" t="s">
        <v>0</v>
      </c>
      <c r="H565" s="44" t="s">
        <v>7314</v>
      </c>
      <c r="I565" s="40" t="s">
        <v>4172</v>
      </c>
      <c r="J565" s="40" t="s">
        <v>0</v>
      </c>
      <c r="K565" s="42">
        <v>30</v>
      </c>
      <c r="M565" s="40" t="s">
        <v>4172</v>
      </c>
      <c r="N565" s="40" t="s">
        <v>4067</v>
      </c>
      <c r="P565" s="42">
        <f t="shared" si="8"/>
        <v>0</v>
      </c>
    </row>
    <row r="566" spans="1:16" hidden="1" x14ac:dyDescent="0.4">
      <c r="A566" s="39" t="s">
        <v>6418</v>
      </c>
      <c r="B566" s="39" t="s">
        <v>7338</v>
      </c>
      <c r="C566" s="40" t="s">
        <v>7319</v>
      </c>
      <c r="D566" s="40" t="s">
        <v>0</v>
      </c>
      <c r="E566" s="39" t="s">
        <v>7320</v>
      </c>
      <c r="F566" s="41" t="s">
        <v>0</v>
      </c>
      <c r="G566" s="40" t="s">
        <v>0</v>
      </c>
      <c r="H566" s="44" t="s">
        <v>7314</v>
      </c>
      <c r="I566" s="40" t="s">
        <v>4172</v>
      </c>
      <c r="J566" s="40" t="s">
        <v>0</v>
      </c>
      <c r="K566" s="42">
        <v>35</v>
      </c>
      <c r="M566" s="40" t="s">
        <v>4171</v>
      </c>
      <c r="N566" s="40" t="s">
        <v>4067</v>
      </c>
      <c r="P566" s="42">
        <f t="shared" si="8"/>
        <v>35</v>
      </c>
    </row>
    <row r="567" spans="1:16" hidden="1" x14ac:dyDescent="0.4">
      <c r="A567" s="39" t="s">
        <v>6418</v>
      </c>
      <c r="B567" s="39" t="s">
        <v>7338</v>
      </c>
      <c r="C567" s="40" t="s">
        <v>7321</v>
      </c>
      <c r="D567" s="40" t="s">
        <v>0</v>
      </c>
      <c r="E567" s="39" t="s">
        <v>7322</v>
      </c>
      <c r="F567" s="41" t="s">
        <v>0</v>
      </c>
      <c r="G567" s="40" t="s">
        <v>0</v>
      </c>
      <c r="H567" s="44" t="s">
        <v>7323</v>
      </c>
      <c r="I567" s="40" t="s">
        <v>4172</v>
      </c>
      <c r="J567" s="40" t="s">
        <v>0</v>
      </c>
      <c r="K567" s="42">
        <v>30</v>
      </c>
      <c r="M567" s="40" t="s">
        <v>4171</v>
      </c>
      <c r="N567" s="40" t="s">
        <v>4067</v>
      </c>
      <c r="P567" s="42">
        <f t="shared" si="8"/>
        <v>30</v>
      </c>
    </row>
    <row r="568" spans="1:16" hidden="1" x14ac:dyDescent="0.4">
      <c r="A568" s="39" t="s">
        <v>6418</v>
      </c>
      <c r="B568" s="39" t="s">
        <v>7338</v>
      </c>
      <c r="C568" s="40" t="s">
        <v>7324</v>
      </c>
      <c r="D568" s="40" t="s">
        <v>0</v>
      </c>
      <c r="E568" s="39" t="s">
        <v>7325</v>
      </c>
      <c r="F568" s="41" t="s">
        <v>0</v>
      </c>
      <c r="G568" s="40" t="s">
        <v>0</v>
      </c>
      <c r="H568" s="44" t="s">
        <v>7326</v>
      </c>
      <c r="I568" s="40" t="s">
        <v>4172</v>
      </c>
      <c r="J568" s="40" t="s">
        <v>0</v>
      </c>
      <c r="K568" s="42">
        <v>30</v>
      </c>
      <c r="M568" s="40" t="s">
        <v>4171</v>
      </c>
      <c r="N568" s="40" t="s">
        <v>4067</v>
      </c>
      <c r="P568" s="42">
        <f t="shared" si="8"/>
        <v>30</v>
      </c>
    </row>
    <row r="569" spans="1:16" hidden="1" x14ac:dyDescent="0.4">
      <c r="A569" s="39" t="s">
        <v>6418</v>
      </c>
      <c r="B569" s="39" t="s">
        <v>7338</v>
      </c>
      <c r="C569" s="40" t="s">
        <v>7327</v>
      </c>
      <c r="D569" s="40" t="s">
        <v>0</v>
      </c>
      <c r="E569" s="39" t="s">
        <v>7328</v>
      </c>
      <c r="F569" s="41" t="s">
        <v>0</v>
      </c>
      <c r="G569" s="40" t="s">
        <v>0</v>
      </c>
      <c r="H569" s="44" t="s">
        <v>7329</v>
      </c>
      <c r="I569" s="40" t="s">
        <v>4172</v>
      </c>
      <c r="J569" s="40" t="s">
        <v>0</v>
      </c>
      <c r="K569" s="42">
        <v>1.5</v>
      </c>
      <c r="M569" s="40" t="s">
        <v>4171</v>
      </c>
      <c r="N569" s="40" t="s">
        <v>4067</v>
      </c>
      <c r="P569" s="42">
        <f t="shared" si="8"/>
        <v>1.5</v>
      </c>
    </row>
    <row r="570" spans="1:16" hidden="1" x14ac:dyDescent="0.4">
      <c r="A570" s="39" t="s">
        <v>6418</v>
      </c>
      <c r="B570" s="39" t="s">
        <v>7338</v>
      </c>
      <c r="C570" s="40" t="s">
        <v>7330</v>
      </c>
      <c r="D570" s="40" t="s">
        <v>0</v>
      </c>
      <c r="E570" s="39" t="s">
        <v>7331</v>
      </c>
      <c r="F570" s="41" t="s">
        <v>0</v>
      </c>
      <c r="G570" s="40" t="s">
        <v>0</v>
      </c>
      <c r="H570" s="44" t="s">
        <v>7329</v>
      </c>
      <c r="I570" s="40" t="s">
        <v>4172</v>
      </c>
      <c r="J570" s="40" t="s">
        <v>0</v>
      </c>
      <c r="K570" s="42">
        <v>1.5</v>
      </c>
      <c r="M570" s="40" t="s">
        <v>4171</v>
      </c>
      <c r="N570" s="40" t="s">
        <v>4067</v>
      </c>
      <c r="P570" s="42">
        <f t="shared" si="8"/>
        <v>1.5</v>
      </c>
    </row>
    <row r="571" spans="1:16" hidden="1" x14ac:dyDescent="0.4">
      <c r="A571" s="39" t="s">
        <v>6418</v>
      </c>
      <c r="B571" s="39" t="s">
        <v>7338</v>
      </c>
      <c r="C571" s="40" t="s">
        <v>7332</v>
      </c>
      <c r="D571" s="40" t="s">
        <v>0</v>
      </c>
      <c r="E571" s="39" t="s">
        <v>7333</v>
      </c>
      <c r="F571" s="41" t="s">
        <v>0</v>
      </c>
      <c r="G571" s="40" t="s">
        <v>0</v>
      </c>
      <c r="H571" s="44" t="s">
        <v>7329</v>
      </c>
      <c r="I571" s="40" t="s">
        <v>4172</v>
      </c>
      <c r="J571" s="40" t="s">
        <v>0</v>
      </c>
      <c r="K571" s="42">
        <v>1.5</v>
      </c>
      <c r="M571" s="40" t="s">
        <v>4171</v>
      </c>
      <c r="N571" s="40" t="s">
        <v>4067</v>
      </c>
      <c r="P571" s="42">
        <f t="shared" si="8"/>
        <v>1.5</v>
      </c>
    </row>
    <row r="572" spans="1:16" hidden="1" x14ac:dyDescent="0.4">
      <c r="A572" s="39" t="s">
        <v>6418</v>
      </c>
      <c r="B572" s="39" t="s">
        <v>7338</v>
      </c>
      <c r="C572" s="40" t="s">
        <v>7334</v>
      </c>
      <c r="D572" s="40" t="s">
        <v>0</v>
      </c>
      <c r="E572" s="39" t="s">
        <v>7335</v>
      </c>
      <c r="F572" s="41" t="s">
        <v>0</v>
      </c>
      <c r="G572" s="40" t="s">
        <v>0</v>
      </c>
      <c r="H572" s="44" t="s">
        <v>7329</v>
      </c>
      <c r="I572" s="40" t="s">
        <v>4172</v>
      </c>
      <c r="J572" s="40" t="s">
        <v>0</v>
      </c>
      <c r="K572" s="42">
        <v>1.5</v>
      </c>
      <c r="M572" s="40" t="s">
        <v>4171</v>
      </c>
      <c r="N572" s="40" t="s">
        <v>4067</v>
      </c>
      <c r="P572" s="42">
        <f t="shared" si="8"/>
        <v>1.5</v>
      </c>
    </row>
    <row r="573" spans="1:16" hidden="1" x14ac:dyDescent="0.4">
      <c r="A573" s="39" t="s">
        <v>6418</v>
      </c>
      <c r="B573" s="39" t="s">
        <v>7388</v>
      </c>
      <c r="C573" s="40" t="s">
        <v>7339</v>
      </c>
      <c r="D573" s="40" t="s">
        <v>0</v>
      </c>
      <c r="E573" s="39" t="s">
        <v>7389</v>
      </c>
      <c r="F573" s="41">
        <v>82</v>
      </c>
      <c r="G573" s="40">
        <v>2161</v>
      </c>
      <c r="H573" s="44" t="s">
        <v>6241</v>
      </c>
      <c r="I573" s="40" t="s">
        <v>4172</v>
      </c>
      <c r="J573" s="40" t="s">
        <v>0</v>
      </c>
      <c r="K573" s="42">
        <v>4</v>
      </c>
      <c r="M573" s="40" t="s">
        <v>4171</v>
      </c>
      <c r="N573" s="40" t="s">
        <v>4067</v>
      </c>
      <c r="P573" s="42">
        <f t="shared" si="8"/>
        <v>4</v>
      </c>
    </row>
    <row r="574" spans="1:16" hidden="1" x14ac:dyDescent="0.4">
      <c r="A574" s="39" t="s">
        <v>6418</v>
      </c>
      <c r="B574" s="39" t="s">
        <v>7388</v>
      </c>
      <c r="C574" s="40" t="s">
        <v>7340</v>
      </c>
      <c r="D574" s="40" t="s">
        <v>0</v>
      </c>
      <c r="E574" s="39" t="s">
        <v>7390</v>
      </c>
      <c r="F574" s="41">
        <v>83</v>
      </c>
      <c r="G574" s="40">
        <v>2162</v>
      </c>
      <c r="H574" s="44" t="s">
        <v>6241</v>
      </c>
      <c r="I574" s="40" t="s">
        <v>4172</v>
      </c>
      <c r="J574" s="40" t="s">
        <v>0</v>
      </c>
      <c r="K574" s="42">
        <v>4</v>
      </c>
      <c r="M574" s="40" t="s">
        <v>4171</v>
      </c>
      <c r="N574" s="40" t="s">
        <v>4067</v>
      </c>
      <c r="P574" s="42">
        <f t="shared" si="8"/>
        <v>4</v>
      </c>
    </row>
    <row r="575" spans="1:16" hidden="1" x14ac:dyDescent="0.4">
      <c r="A575" s="39" t="s">
        <v>6418</v>
      </c>
      <c r="B575" s="39" t="s">
        <v>7388</v>
      </c>
      <c r="C575" s="40" t="s">
        <v>7341</v>
      </c>
      <c r="D575" s="40" t="s">
        <v>0</v>
      </c>
      <c r="E575" s="39" t="s">
        <v>7391</v>
      </c>
      <c r="F575" s="41">
        <v>84</v>
      </c>
      <c r="G575" s="40">
        <v>2163</v>
      </c>
      <c r="H575" s="44" t="s">
        <v>6241</v>
      </c>
      <c r="I575" s="40" t="s">
        <v>4172</v>
      </c>
      <c r="J575" s="40" t="s">
        <v>0</v>
      </c>
      <c r="K575" s="42">
        <v>4</v>
      </c>
      <c r="M575" s="40" t="s">
        <v>4171</v>
      </c>
      <c r="N575" s="40" t="s">
        <v>4067</v>
      </c>
      <c r="P575" s="42">
        <f t="shared" si="8"/>
        <v>4</v>
      </c>
    </row>
    <row r="576" spans="1:16" hidden="1" x14ac:dyDescent="0.4">
      <c r="A576" s="39" t="s">
        <v>6418</v>
      </c>
      <c r="B576" s="39" t="s">
        <v>7388</v>
      </c>
      <c r="C576" s="40" t="s">
        <v>7342</v>
      </c>
      <c r="D576" s="40" t="s">
        <v>0</v>
      </c>
      <c r="E576" s="39" t="s">
        <v>7392</v>
      </c>
      <c r="F576" s="41">
        <v>85</v>
      </c>
      <c r="G576" s="40">
        <v>2164</v>
      </c>
      <c r="H576" s="44" t="s">
        <v>6241</v>
      </c>
      <c r="I576" s="40" t="s">
        <v>4172</v>
      </c>
      <c r="J576" s="40" t="s">
        <v>0</v>
      </c>
      <c r="K576" s="42">
        <v>4</v>
      </c>
      <c r="M576" s="40" t="s">
        <v>4171</v>
      </c>
      <c r="N576" s="40" t="s">
        <v>4067</v>
      </c>
      <c r="P576" s="42">
        <f t="shared" si="8"/>
        <v>4</v>
      </c>
    </row>
    <row r="577" spans="1:16" hidden="1" x14ac:dyDescent="0.4">
      <c r="A577" s="39" t="s">
        <v>6418</v>
      </c>
      <c r="B577" s="39" t="s">
        <v>7388</v>
      </c>
      <c r="C577" s="40" t="s">
        <v>7343</v>
      </c>
      <c r="D577" s="40" t="s">
        <v>0</v>
      </c>
      <c r="E577" s="39" t="s">
        <v>7393</v>
      </c>
      <c r="F577" s="41">
        <v>86</v>
      </c>
      <c r="G577" s="40">
        <v>2165</v>
      </c>
      <c r="H577" s="44" t="s">
        <v>6241</v>
      </c>
      <c r="I577" s="40" t="s">
        <v>4172</v>
      </c>
      <c r="J577" s="40" t="s">
        <v>0</v>
      </c>
      <c r="K577" s="42">
        <v>4</v>
      </c>
      <c r="M577" s="40" t="s">
        <v>4171</v>
      </c>
      <c r="N577" s="40" t="s">
        <v>4067</v>
      </c>
      <c r="P577" s="42">
        <f t="shared" si="8"/>
        <v>4</v>
      </c>
    </row>
    <row r="578" spans="1:16" hidden="1" x14ac:dyDescent="0.4">
      <c r="A578" s="39" t="s">
        <v>6418</v>
      </c>
      <c r="B578" s="39" t="s">
        <v>7388</v>
      </c>
      <c r="C578" s="40" t="s">
        <v>7344</v>
      </c>
      <c r="D578" s="40" t="s">
        <v>0</v>
      </c>
      <c r="E578" s="39" t="s">
        <v>7394</v>
      </c>
      <c r="F578" s="41">
        <v>87</v>
      </c>
      <c r="G578" s="40">
        <v>2166</v>
      </c>
      <c r="H578" s="44" t="s">
        <v>6241</v>
      </c>
      <c r="I578" s="40" t="s">
        <v>4172</v>
      </c>
      <c r="J578" s="40" t="s">
        <v>0</v>
      </c>
      <c r="K578" s="42">
        <v>4</v>
      </c>
      <c r="M578" s="40" t="s">
        <v>4171</v>
      </c>
      <c r="N578" s="40" t="s">
        <v>4067</v>
      </c>
      <c r="P578" s="42">
        <f t="shared" si="8"/>
        <v>4</v>
      </c>
    </row>
    <row r="579" spans="1:16" hidden="1" x14ac:dyDescent="0.4">
      <c r="A579" s="39" t="s">
        <v>6418</v>
      </c>
      <c r="B579" s="39" t="s">
        <v>7388</v>
      </c>
      <c r="C579" s="40" t="s">
        <v>7345</v>
      </c>
      <c r="D579" s="40" t="s">
        <v>0</v>
      </c>
      <c r="E579" s="39" t="s">
        <v>7395</v>
      </c>
      <c r="F579" s="41">
        <v>88</v>
      </c>
      <c r="G579" s="40">
        <v>2167</v>
      </c>
      <c r="H579" s="44" t="s">
        <v>6241</v>
      </c>
      <c r="I579" s="40" t="s">
        <v>4172</v>
      </c>
      <c r="J579" s="40" t="s">
        <v>0</v>
      </c>
      <c r="K579" s="42">
        <v>4</v>
      </c>
      <c r="M579" s="40" t="s">
        <v>4171</v>
      </c>
      <c r="N579" s="40" t="s">
        <v>4067</v>
      </c>
      <c r="P579" s="42">
        <f t="shared" ref="P579:P626" si="9">IF(M579="Sì",K579,0)</f>
        <v>4</v>
      </c>
    </row>
    <row r="580" spans="1:16" hidden="1" x14ac:dyDescent="0.4">
      <c r="A580" s="39" t="s">
        <v>6418</v>
      </c>
      <c r="B580" s="39" t="s">
        <v>7388</v>
      </c>
      <c r="C580" s="40" t="s">
        <v>7346</v>
      </c>
      <c r="D580" s="40" t="s">
        <v>0</v>
      </c>
      <c r="E580" s="39" t="s">
        <v>7396</v>
      </c>
      <c r="F580" s="41">
        <v>89</v>
      </c>
      <c r="G580" s="40">
        <v>2168</v>
      </c>
      <c r="H580" s="44" t="s">
        <v>6241</v>
      </c>
      <c r="I580" s="40" t="s">
        <v>4172</v>
      </c>
      <c r="J580" s="40" t="s">
        <v>0</v>
      </c>
      <c r="K580" s="42">
        <v>4</v>
      </c>
      <c r="M580" s="40" t="s">
        <v>4171</v>
      </c>
      <c r="N580" s="40" t="s">
        <v>4067</v>
      </c>
      <c r="P580" s="42">
        <f t="shared" si="9"/>
        <v>4</v>
      </c>
    </row>
    <row r="581" spans="1:16" hidden="1" x14ac:dyDescent="0.4">
      <c r="A581" s="39" t="s">
        <v>6418</v>
      </c>
      <c r="B581" s="39" t="s">
        <v>7388</v>
      </c>
      <c r="C581" s="40" t="s">
        <v>7347</v>
      </c>
      <c r="D581" s="40" t="s">
        <v>0</v>
      </c>
      <c r="E581" s="39" t="s">
        <v>7397</v>
      </c>
      <c r="F581" s="41">
        <v>90</v>
      </c>
      <c r="G581" s="40">
        <v>2169</v>
      </c>
      <c r="H581" s="44" t="s">
        <v>6241</v>
      </c>
      <c r="I581" s="40" t="s">
        <v>4172</v>
      </c>
      <c r="J581" s="40" t="s">
        <v>0</v>
      </c>
      <c r="K581" s="42">
        <v>4</v>
      </c>
      <c r="M581" s="40" t="s">
        <v>4171</v>
      </c>
      <c r="N581" s="40" t="s">
        <v>4067</v>
      </c>
      <c r="P581" s="42">
        <f t="shared" si="9"/>
        <v>4</v>
      </c>
    </row>
    <row r="582" spans="1:16" hidden="1" x14ac:dyDescent="0.4">
      <c r="A582" s="39" t="s">
        <v>6418</v>
      </c>
      <c r="B582" s="39" t="s">
        <v>7388</v>
      </c>
      <c r="C582" s="40" t="s">
        <v>7348</v>
      </c>
      <c r="D582" s="40" t="s">
        <v>0</v>
      </c>
      <c r="E582" s="39" t="s">
        <v>7398</v>
      </c>
      <c r="F582" s="41">
        <v>91</v>
      </c>
      <c r="G582" s="40">
        <v>2170</v>
      </c>
      <c r="H582" s="44" t="s">
        <v>6241</v>
      </c>
      <c r="I582" s="40" t="s">
        <v>4172</v>
      </c>
      <c r="J582" s="40" t="s">
        <v>0</v>
      </c>
      <c r="K582" s="42">
        <v>4</v>
      </c>
      <c r="M582" s="40" t="s">
        <v>4171</v>
      </c>
      <c r="N582" s="40" t="s">
        <v>4067</v>
      </c>
      <c r="P582" s="42">
        <f t="shared" si="9"/>
        <v>4</v>
      </c>
    </row>
    <row r="583" spans="1:16" hidden="1" x14ac:dyDescent="0.4">
      <c r="A583" s="39" t="s">
        <v>6418</v>
      </c>
      <c r="B583" s="39" t="s">
        <v>7388</v>
      </c>
      <c r="C583" s="40" t="s">
        <v>7349</v>
      </c>
      <c r="D583" s="40" t="s">
        <v>0</v>
      </c>
      <c r="E583" s="39" t="s">
        <v>7399</v>
      </c>
      <c r="F583" s="41">
        <v>92</v>
      </c>
      <c r="G583" s="40">
        <v>2171</v>
      </c>
      <c r="H583" s="44" t="s">
        <v>6241</v>
      </c>
      <c r="I583" s="40" t="s">
        <v>4172</v>
      </c>
      <c r="J583" s="40" t="s">
        <v>0</v>
      </c>
      <c r="K583" s="42">
        <v>4</v>
      </c>
      <c r="M583" s="40" t="s">
        <v>4171</v>
      </c>
      <c r="N583" s="40" t="s">
        <v>4067</v>
      </c>
      <c r="P583" s="42">
        <f t="shared" si="9"/>
        <v>4</v>
      </c>
    </row>
    <row r="584" spans="1:16" hidden="1" x14ac:dyDescent="0.4">
      <c r="A584" s="39" t="s">
        <v>6418</v>
      </c>
      <c r="B584" s="39" t="s">
        <v>7388</v>
      </c>
      <c r="C584" s="40" t="s">
        <v>7350</v>
      </c>
      <c r="D584" s="40" t="s">
        <v>0</v>
      </c>
      <c r="E584" s="39" t="s">
        <v>7400</v>
      </c>
      <c r="F584" s="41">
        <v>93</v>
      </c>
      <c r="G584" s="40">
        <v>2172</v>
      </c>
      <c r="H584" s="44" t="s">
        <v>6241</v>
      </c>
      <c r="I584" s="40" t="s">
        <v>4172</v>
      </c>
      <c r="J584" s="40" t="s">
        <v>0</v>
      </c>
      <c r="K584" s="42">
        <v>4</v>
      </c>
      <c r="M584" s="40" t="s">
        <v>4171</v>
      </c>
      <c r="N584" s="40" t="s">
        <v>4067</v>
      </c>
      <c r="P584" s="42">
        <f t="shared" si="9"/>
        <v>4</v>
      </c>
    </row>
    <row r="585" spans="1:16" hidden="1" x14ac:dyDescent="0.4">
      <c r="A585" s="39" t="s">
        <v>6418</v>
      </c>
      <c r="B585" s="39" t="s">
        <v>7388</v>
      </c>
      <c r="C585" s="40" t="s">
        <v>7351</v>
      </c>
      <c r="D585" s="40" t="s">
        <v>0</v>
      </c>
      <c r="E585" s="39" t="s">
        <v>7352</v>
      </c>
      <c r="F585" s="41">
        <v>49</v>
      </c>
      <c r="G585" s="40">
        <v>1152</v>
      </c>
      <c r="H585" s="44" t="s">
        <v>6557</v>
      </c>
      <c r="I585" s="40" t="s">
        <v>4172</v>
      </c>
      <c r="J585" s="40" t="s">
        <v>0</v>
      </c>
      <c r="K585" s="42">
        <v>14</v>
      </c>
      <c r="M585" s="40" t="s">
        <v>4171</v>
      </c>
      <c r="N585" s="40" t="s">
        <v>4067</v>
      </c>
      <c r="P585" s="42">
        <f t="shared" si="9"/>
        <v>14</v>
      </c>
    </row>
    <row r="586" spans="1:16" hidden="1" x14ac:dyDescent="0.4">
      <c r="A586" s="39" t="s">
        <v>6418</v>
      </c>
      <c r="B586" s="39" t="s">
        <v>7388</v>
      </c>
      <c r="C586" s="40" t="s">
        <v>7353</v>
      </c>
      <c r="D586" s="40" t="s">
        <v>0</v>
      </c>
      <c r="E586" s="39" t="s">
        <v>7401</v>
      </c>
      <c r="F586" s="41">
        <v>133</v>
      </c>
      <c r="G586" s="40">
        <v>2190</v>
      </c>
      <c r="H586" s="44" t="s">
        <v>6241</v>
      </c>
      <c r="I586" s="40" t="s">
        <v>4172</v>
      </c>
      <c r="J586" s="40" t="s">
        <v>0</v>
      </c>
      <c r="K586" s="42">
        <v>5</v>
      </c>
      <c r="M586" s="40" t="s">
        <v>4171</v>
      </c>
      <c r="N586" s="40" t="s">
        <v>4067</v>
      </c>
      <c r="P586" s="42">
        <f t="shared" si="9"/>
        <v>5</v>
      </c>
    </row>
    <row r="587" spans="1:16" hidden="1" x14ac:dyDescent="0.4">
      <c r="A587" s="39" t="s">
        <v>6418</v>
      </c>
      <c r="B587" s="39" t="s">
        <v>7388</v>
      </c>
      <c r="C587" s="40" t="s">
        <v>7354</v>
      </c>
      <c r="D587" s="40" t="s">
        <v>0</v>
      </c>
      <c r="E587" s="39" t="s">
        <v>7402</v>
      </c>
      <c r="F587" s="41">
        <v>140</v>
      </c>
      <c r="G587" s="40">
        <v>2197</v>
      </c>
      <c r="H587" s="44" t="s">
        <v>6241</v>
      </c>
      <c r="I587" s="40" t="s">
        <v>4172</v>
      </c>
      <c r="J587" s="40" t="s">
        <v>0</v>
      </c>
      <c r="K587" s="42">
        <v>10</v>
      </c>
      <c r="M587" s="40" t="s">
        <v>4172</v>
      </c>
      <c r="N587" s="40" t="s">
        <v>4067</v>
      </c>
      <c r="P587" s="42">
        <f t="shared" si="9"/>
        <v>0</v>
      </c>
    </row>
    <row r="588" spans="1:16" hidden="1" x14ac:dyDescent="0.4">
      <c r="A588" s="39" t="s">
        <v>6418</v>
      </c>
      <c r="B588" s="39" t="s">
        <v>7388</v>
      </c>
      <c r="C588" s="40" t="s">
        <v>7355</v>
      </c>
      <c r="D588" s="40" t="s">
        <v>0</v>
      </c>
      <c r="E588" s="39" t="s">
        <v>7403</v>
      </c>
      <c r="F588" s="41">
        <v>141</v>
      </c>
      <c r="G588" s="40">
        <v>2198</v>
      </c>
      <c r="H588" s="44" t="s">
        <v>6241</v>
      </c>
      <c r="I588" s="40" t="s">
        <v>4172</v>
      </c>
      <c r="J588" s="40" t="s">
        <v>0</v>
      </c>
      <c r="K588" s="42">
        <v>10</v>
      </c>
      <c r="M588" s="40" t="s">
        <v>4172</v>
      </c>
      <c r="N588" s="40" t="s">
        <v>4067</v>
      </c>
      <c r="P588" s="42">
        <f t="shared" si="9"/>
        <v>0</v>
      </c>
    </row>
    <row r="589" spans="1:16" hidden="1" x14ac:dyDescent="0.4">
      <c r="A589" s="39" t="s">
        <v>6418</v>
      </c>
      <c r="B589" s="39" t="s">
        <v>7388</v>
      </c>
      <c r="C589" s="40" t="s">
        <v>7356</v>
      </c>
      <c r="D589" s="40" t="s">
        <v>0</v>
      </c>
      <c r="E589" s="39" t="s">
        <v>7404</v>
      </c>
      <c r="F589" s="41">
        <v>142</v>
      </c>
      <c r="G589" s="40">
        <v>2199</v>
      </c>
      <c r="H589" s="44" t="s">
        <v>6241</v>
      </c>
      <c r="I589" s="40" t="s">
        <v>4172</v>
      </c>
      <c r="J589" s="40" t="s">
        <v>0</v>
      </c>
      <c r="K589" s="42">
        <v>10</v>
      </c>
      <c r="M589" s="40" t="s">
        <v>4172</v>
      </c>
      <c r="N589" s="40" t="s">
        <v>4067</v>
      </c>
      <c r="P589" s="42">
        <f t="shared" si="9"/>
        <v>0</v>
      </c>
    </row>
    <row r="590" spans="1:16" hidden="1" x14ac:dyDescent="0.4">
      <c r="A590" s="39" t="s">
        <v>6418</v>
      </c>
      <c r="B590" s="39" t="s">
        <v>7388</v>
      </c>
      <c r="C590" s="40" t="s">
        <v>7357</v>
      </c>
      <c r="D590" s="40" t="s">
        <v>0</v>
      </c>
      <c r="E590" s="39" t="s">
        <v>7405</v>
      </c>
      <c r="F590" s="41">
        <v>143</v>
      </c>
      <c r="G590" s="40">
        <v>2200</v>
      </c>
      <c r="H590" s="44" t="s">
        <v>6241</v>
      </c>
      <c r="I590" s="40" t="s">
        <v>4172</v>
      </c>
      <c r="J590" s="40" t="s">
        <v>0</v>
      </c>
      <c r="K590" s="42">
        <v>10</v>
      </c>
      <c r="M590" s="40" t="s">
        <v>4172</v>
      </c>
      <c r="N590" s="40" t="s">
        <v>4067</v>
      </c>
      <c r="P590" s="42">
        <f t="shared" si="9"/>
        <v>0</v>
      </c>
    </row>
    <row r="591" spans="1:16" hidden="1" x14ac:dyDescent="0.4">
      <c r="A591" s="39" t="s">
        <v>6418</v>
      </c>
      <c r="B591" s="39" t="s">
        <v>7388</v>
      </c>
      <c r="C591" s="40" t="s">
        <v>743</v>
      </c>
      <c r="D591" s="40" t="s">
        <v>7665</v>
      </c>
      <c r="E591" s="39" t="s">
        <v>7406</v>
      </c>
      <c r="F591" s="41" t="s">
        <v>741</v>
      </c>
      <c r="G591" s="40">
        <v>3201</v>
      </c>
      <c r="H591" s="44" t="s">
        <v>6557</v>
      </c>
      <c r="I591" s="40" t="s">
        <v>4172</v>
      </c>
      <c r="J591" s="40" t="s">
        <v>0</v>
      </c>
      <c r="K591" s="42" t="s">
        <v>6191</v>
      </c>
      <c r="M591" s="40" t="s">
        <v>4172</v>
      </c>
      <c r="N591" s="40" t="s">
        <v>4067</v>
      </c>
      <c r="P591" s="42">
        <f t="shared" si="9"/>
        <v>0</v>
      </c>
    </row>
    <row r="592" spans="1:16" hidden="1" x14ac:dyDescent="0.4">
      <c r="A592" s="39" t="s">
        <v>6418</v>
      </c>
      <c r="B592" s="39" t="s">
        <v>7388</v>
      </c>
      <c r="C592" s="40" t="s">
        <v>746</v>
      </c>
      <c r="D592" s="40" t="s">
        <v>7666</v>
      </c>
      <c r="E592" s="39" t="s">
        <v>7406</v>
      </c>
      <c r="F592" s="41" t="s">
        <v>744</v>
      </c>
      <c r="G592" s="40">
        <v>3202</v>
      </c>
      <c r="H592" s="44" t="s">
        <v>6557</v>
      </c>
      <c r="I592" s="40" t="s">
        <v>4172</v>
      </c>
      <c r="J592" s="40" t="s">
        <v>0</v>
      </c>
      <c r="K592" s="42" t="s">
        <v>6191</v>
      </c>
      <c r="M592" s="40" t="s">
        <v>4172</v>
      </c>
      <c r="N592" s="40" t="s">
        <v>4067</v>
      </c>
      <c r="P592" s="42">
        <f t="shared" si="9"/>
        <v>0</v>
      </c>
    </row>
    <row r="593" spans="1:16" hidden="1" x14ac:dyDescent="0.4">
      <c r="A593" s="39" t="s">
        <v>6418</v>
      </c>
      <c r="B593" s="39" t="s">
        <v>7388</v>
      </c>
      <c r="C593" s="40" t="s">
        <v>7358</v>
      </c>
      <c r="D593" s="40" t="s">
        <v>0</v>
      </c>
      <c r="E593" s="39" t="s">
        <v>7407</v>
      </c>
      <c r="F593" s="41">
        <v>232</v>
      </c>
      <c r="G593" s="40">
        <v>2265</v>
      </c>
      <c r="H593" s="44" t="s">
        <v>6241</v>
      </c>
      <c r="I593" s="40" t="s">
        <v>4172</v>
      </c>
      <c r="J593" s="40" t="s">
        <v>0</v>
      </c>
      <c r="K593" s="42">
        <v>15</v>
      </c>
      <c r="M593" s="40" t="s">
        <v>4171</v>
      </c>
      <c r="N593" s="40" t="s">
        <v>4067</v>
      </c>
      <c r="P593" s="42">
        <f t="shared" si="9"/>
        <v>15</v>
      </c>
    </row>
    <row r="594" spans="1:16" hidden="1" x14ac:dyDescent="0.4">
      <c r="A594" s="39" t="s">
        <v>6418</v>
      </c>
      <c r="B594" s="39" t="s">
        <v>7388</v>
      </c>
      <c r="C594" s="40" t="s">
        <v>859</v>
      </c>
      <c r="D594" s="40" t="s">
        <v>0</v>
      </c>
      <c r="E594" s="39" t="s">
        <v>7408</v>
      </c>
      <c r="F594" s="41" t="s">
        <v>7359</v>
      </c>
      <c r="G594" s="40">
        <v>3253</v>
      </c>
      <c r="H594" s="44" t="s">
        <v>6241</v>
      </c>
      <c r="I594" s="40" t="s">
        <v>4172</v>
      </c>
      <c r="J594" s="40" t="s">
        <v>0</v>
      </c>
      <c r="K594" s="42">
        <v>8</v>
      </c>
      <c r="M594" s="40" t="s">
        <v>4171</v>
      </c>
      <c r="N594" s="40" t="s">
        <v>4067</v>
      </c>
      <c r="P594" s="42">
        <f t="shared" si="9"/>
        <v>8</v>
      </c>
    </row>
    <row r="595" spans="1:16" hidden="1" x14ac:dyDescent="0.4">
      <c r="A595" s="39" t="s">
        <v>6418</v>
      </c>
      <c r="B595" s="39" t="s">
        <v>7388</v>
      </c>
      <c r="C595" s="40" t="s">
        <v>7360</v>
      </c>
      <c r="D595" s="40" t="s">
        <v>0</v>
      </c>
      <c r="E595" s="39" t="s">
        <v>7409</v>
      </c>
      <c r="F595" s="41">
        <v>348</v>
      </c>
      <c r="G595" s="40">
        <v>2376</v>
      </c>
      <c r="H595" s="44" t="s">
        <v>6241</v>
      </c>
      <c r="I595" s="40" t="s">
        <v>4172</v>
      </c>
      <c r="J595" s="40" t="s">
        <v>0</v>
      </c>
      <c r="K595" s="42">
        <v>4</v>
      </c>
      <c r="M595" s="40" t="s">
        <v>4171</v>
      </c>
      <c r="N595" s="40" t="s">
        <v>4067</v>
      </c>
      <c r="P595" s="42">
        <f t="shared" si="9"/>
        <v>4</v>
      </c>
    </row>
    <row r="596" spans="1:16" hidden="1" x14ac:dyDescent="0.4">
      <c r="A596" s="39" t="s">
        <v>6418</v>
      </c>
      <c r="B596" s="39" t="s">
        <v>7388</v>
      </c>
      <c r="C596" s="40" t="s">
        <v>954</v>
      </c>
      <c r="D596" s="40" t="s">
        <v>7706</v>
      </c>
      <c r="E596" s="39" t="s">
        <v>7410</v>
      </c>
      <c r="F596" s="41" t="s">
        <v>7361</v>
      </c>
      <c r="G596" s="40">
        <v>3323</v>
      </c>
      <c r="H596" s="44" t="s">
        <v>7362</v>
      </c>
      <c r="I596" s="40" t="s">
        <v>4172</v>
      </c>
      <c r="J596" s="40" t="s">
        <v>0</v>
      </c>
      <c r="K596" s="42">
        <v>80</v>
      </c>
      <c r="M596" s="40" t="s">
        <v>4172</v>
      </c>
      <c r="N596" s="40" t="s">
        <v>4067</v>
      </c>
      <c r="P596" s="42">
        <f t="shared" si="9"/>
        <v>0</v>
      </c>
    </row>
    <row r="597" spans="1:16" hidden="1" x14ac:dyDescent="0.4">
      <c r="A597" s="39" t="s">
        <v>6418</v>
      </c>
      <c r="B597" s="39" t="s">
        <v>7388</v>
      </c>
      <c r="C597" s="40" t="s">
        <v>7363</v>
      </c>
      <c r="D597" s="40" t="s">
        <v>0</v>
      </c>
      <c r="E597" s="39" t="s">
        <v>7411</v>
      </c>
      <c r="F597" s="41" t="s">
        <v>7364</v>
      </c>
      <c r="G597" s="40" t="s">
        <v>8158</v>
      </c>
      <c r="H597" s="44" t="s">
        <v>7365</v>
      </c>
      <c r="I597" s="40" t="s">
        <v>4172</v>
      </c>
      <c r="J597" s="40" t="s">
        <v>0</v>
      </c>
      <c r="K597" s="42">
        <v>60</v>
      </c>
      <c r="M597" s="40" t="s">
        <v>4171</v>
      </c>
      <c r="N597" s="40" t="s">
        <v>4067</v>
      </c>
      <c r="P597" s="42">
        <f t="shared" si="9"/>
        <v>60</v>
      </c>
    </row>
    <row r="598" spans="1:16" hidden="1" x14ac:dyDescent="0.4">
      <c r="A598" s="39" t="s">
        <v>6418</v>
      </c>
      <c r="B598" s="39" t="s">
        <v>7388</v>
      </c>
      <c r="C598" s="40" t="s">
        <v>1078</v>
      </c>
      <c r="D598" s="40" t="s">
        <v>0</v>
      </c>
      <c r="E598" s="39" t="s">
        <v>7412</v>
      </c>
      <c r="F598" s="41" t="s">
        <v>7366</v>
      </c>
      <c r="G598" s="40">
        <v>3418</v>
      </c>
      <c r="H598" s="44" t="s">
        <v>6236</v>
      </c>
      <c r="I598" s="40" t="s">
        <v>4172</v>
      </c>
      <c r="J598" s="40" t="s">
        <v>0</v>
      </c>
      <c r="K598" s="42">
        <v>10</v>
      </c>
      <c r="M598" s="40" t="s">
        <v>4171</v>
      </c>
      <c r="N598" s="40" t="s">
        <v>4067</v>
      </c>
      <c r="P598" s="42">
        <f t="shared" si="9"/>
        <v>10</v>
      </c>
    </row>
    <row r="599" spans="1:16" hidden="1" x14ac:dyDescent="0.4">
      <c r="A599" s="39" t="s">
        <v>6418</v>
      </c>
      <c r="B599" s="39" t="s">
        <v>7388</v>
      </c>
      <c r="C599" s="40" t="s">
        <v>1455</v>
      </c>
      <c r="D599" s="40" t="s">
        <v>0</v>
      </c>
      <c r="E599" s="39" t="s">
        <v>7413</v>
      </c>
      <c r="F599" s="41">
        <v>536</v>
      </c>
      <c r="G599" s="40">
        <v>2596</v>
      </c>
      <c r="H599" s="44" t="s">
        <v>6236</v>
      </c>
      <c r="I599" s="40" t="s">
        <v>4172</v>
      </c>
      <c r="J599" s="40" t="s">
        <v>0</v>
      </c>
      <c r="K599" s="42">
        <v>10</v>
      </c>
      <c r="M599" s="40" t="s">
        <v>4171</v>
      </c>
      <c r="N599" s="40" t="s">
        <v>4067</v>
      </c>
      <c r="P599" s="42">
        <f t="shared" si="9"/>
        <v>10</v>
      </c>
    </row>
    <row r="600" spans="1:16" hidden="1" x14ac:dyDescent="0.4">
      <c r="A600" s="39" t="s">
        <v>6418</v>
      </c>
      <c r="B600" s="39" t="s">
        <v>7388</v>
      </c>
      <c r="C600" s="40" t="s">
        <v>7367</v>
      </c>
      <c r="D600" s="40" t="s">
        <v>0</v>
      </c>
      <c r="E600" s="39" t="s">
        <v>7414</v>
      </c>
      <c r="F600" s="41">
        <v>566</v>
      </c>
      <c r="G600" s="40">
        <v>2624</v>
      </c>
      <c r="H600" s="44" t="s">
        <v>6236</v>
      </c>
      <c r="I600" s="40" t="s">
        <v>4172</v>
      </c>
      <c r="J600" s="40" t="s">
        <v>0</v>
      </c>
      <c r="K600" s="42">
        <v>10</v>
      </c>
      <c r="M600" s="40" t="s">
        <v>4171</v>
      </c>
      <c r="N600" s="40" t="s">
        <v>4067</v>
      </c>
      <c r="P600" s="42">
        <f t="shared" si="9"/>
        <v>10</v>
      </c>
    </row>
    <row r="601" spans="1:16" hidden="1" x14ac:dyDescent="0.4">
      <c r="A601" s="39" t="s">
        <v>6418</v>
      </c>
      <c r="B601" s="39" t="s">
        <v>7388</v>
      </c>
      <c r="C601" s="40" t="s">
        <v>1487</v>
      </c>
      <c r="D601" s="40" t="s">
        <v>0</v>
      </c>
      <c r="E601" s="39" t="s">
        <v>7415</v>
      </c>
      <c r="F601" s="41" t="s">
        <v>7368</v>
      </c>
      <c r="G601" s="40" t="s">
        <v>8159</v>
      </c>
      <c r="H601" s="44" t="s">
        <v>6193</v>
      </c>
      <c r="I601" s="40" t="s">
        <v>4172</v>
      </c>
      <c r="J601" s="40" t="s">
        <v>0</v>
      </c>
      <c r="K601" s="42">
        <v>10</v>
      </c>
      <c r="M601" s="40" t="s">
        <v>4172</v>
      </c>
      <c r="N601" s="40" t="s">
        <v>4067</v>
      </c>
      <c r="P601" s="42">
        <f t="shared" si="9"/>
        <v>0</v>
      </c>
    </row>
    <row r="602" spans="1:16" hidden="1" x14ac:dyDescent="0.4">
      <c r="A602" s="39" t="s">
        <v>6418</v>
      </c>
      <c r="B602" s="39" t="s">
        <v>7388</v>
      </c>
      <c r="C602" s="40" t="s">
        <v>1535</v>
      </c>
      <c r="D602" s="40" t="s">
        <v>0</v>
      </c>
      <c r="E602" s="39" t="s">
        <v>7416</v>
      </c>
      <c r="F602" s="41">
        <v>622</v>
      </c>
      <c r="G602" s="40">
        <v>2678</v>
      </c>
      <c r="H602" s="44" t="s">
        <v>6663</v>
      </c>
      <c r="I602" s="40" t="s">
        <v>4172</v>
      </c>
      <c r="J602" s="40" t="s">
        <v>0</v>
      </c>
      <c r="K602" s="42">
        <v>15</v>
      </c>
      <c r="M602" s="40" t="s">
        <v>4172</v>
      </c>
      <c r="N602" s="40" t="s">
        <v>4067</v>
      </c>
      <c r="P602" s="42">
        <f t="shared" si="9"/>
        <v>0</v>
      </c>
    </row>
    <row r="603" spans="1:16" hidden="1" x14ac:dyDescent="0.4">
      <c r="A603" s="39" t="s">
        <v>6418</v>
      </c>
      <c r="B603" s="39" t="s">
        <v>7388</v>
      </c>
      <c r="C603" s="40" t="s">
        <v>1600</v>
      </c>
      <c r="D603" s="40" t="s">
        <v>0</v>
      </c>
      <c r="E603" s="39" t="s">
        <v>7417</v>
      </c>
      <c r="F603" s="41">
        <v>676</v>
      </c>
      <c r="G603" s="40">
        <v>2713</v>
      </c>
      <c r="H603" s="44" t="s">
        <v>6682</v>
      </c>
      <c r="I603" s="40" t="s">
        <v>4172</v>
      </c>
      <c r="J603" s="40" t="s">
        <v>0</v>
      </c>
      <c r="K603" s="42">
        <v>15</v>
      </c>
      <c r="M603" s="40" t="s">
        <v>4172</v>
      </c>
      <c r="N603" s="40" t="s">
        <v>4067</v>
      </c>
      <c r="P603" s="42">
        <f t="shared" si="9"/>
        <v>0</v>
      </c>
    </row>
    <row r="604" spans="1:16" hidden="1" x14ac:dyDescent="0.4">
      <c r="A604" s="39" t="s">
        <v>6418</v>
      </c>
      <c r="B604" s="39" t="s">
        <v>7388</v>
      </c>
      <c r="C604" s="40" t="s">
        <v>7369</v>
      </c>
      <c r="D604" s="40" t="s">
        <v>0</v>
      </c>
      <c r="E604" s="39" t="s">
        <v>7418</v>
      </c>
      <c r="F604" s="41" t="s">
        <v>6630</v>
      </c>
      <c r="G604" s="40" t="s">
        <v>7866</v>
      </c>
      <c r="H604" s="44" t="s">
        <v>6682</v>
      </c>
      <c r="I604" s="40" t="s">
        <v>4172</v>
      </c>
      <c r="J604" s="40" t="s">
        <v>0</v>
      </c>
      <c r="K604" s="42">
        <v>10</v>
      </c>
      <c r="M604" s="40" t="s">
        <v>4172</v>
      </c>
      <c r="N604" s="40" t="s">
        <v>4067</v>
      </c>
      <c r="P604" s="42">
        <f t="shared" si="9"/>
        <v>0</v>
      </c>
    </row>
    <row r="605" spans="1:16" hidden="1" x14ac:dyDescent="0.4">
      <c r="A605" s="39" t="s">
        <v>6418</v>
      </c>
      <c r="B605" s="39" t="s">
        <v>7388</v>
      </c>
      <c r="C605" s="40" t="s">
        <v>1642</v>
      </c>
      <c r="D605" s="40" t="s">
        <v>0</v>
      </c>
      <c r="E605" s="39" t="s">
        <v>7419</v>
      </c>
      <c r="F605" s="41">
        <v>722</v>
      </c>
      <c r="G605" s="40">
        <v>2763</v>
      </c>
      <c r="H605" s="44" t="s">
        <v>6241</v>
      </c>
      <c r="I605" s="40" t="s">
        <v>4172</v>
      </c>
      <c r="J605" s="40" t="s">
        <v>0</v>
      </c>
      <c r="K605" s="42">
        <v>4</v>
      </c>
      <c r="M605" s="40" t="s">
        <v>4171</v>
      </c>
      <c r="N605" s="40" t="s">
        <v>4067</v>
      </c>
      <c r="P605" s="42">
        <f t="shared" si="9"/>
        <v>4</v>
      </c>
    </row>
    <row r="606" spans="1:16" hidden="1" x14ac:dyDescent="0.4">
      <c r="A606" s="39" t="s">
        <v>6418</v>
      </c>
      <c r="B606" s="39" t="s">
        <v>7388</v>
      </c>
      <c r="C606" s="40" t="s">
        <v>7370</v>
      </c>
      <c r="D606" s="40" t="s">
        <v>0</v>
      </c>
      <c r="E606" s="39" t="s">
        <v>7420</v>
      </c>
      <c r="F606" s="41" t="s">
        <v>7089</v>
      </c>
      <c r="G606" s="40" t="s">
        <v>7546</v>
      </c>
      <c r="H606" s="44" t="s">
        <v>6241</v>
      </c>
      <c r="I606" s="40" t="s">
        <v>4172</v>
      </c>
      <c r="J606" s="40" t="s">
        <v>0</v>
      </c>
      <c r="K606" s="42">
        <v>5</v>
      </c>
      <c r="M606" s="40" t="s">
        <v>4171</v>
      </c>
      <c r="N606" s="40" t="s">
        <v>4067</v>
      </c>
      <c r="P606" s="42">
        <f t="shared" si="9"/>
        <v>5</v>
      </c>
    </row>
    <row r="607" spans="1:16" hidden="1" x14ac:dyDescent="0.4">
      <c r="A607" s="39" t="s">
        <v>6418</v>
      </c>
      <c r="B607" s="39" t="s">
        <v>7388</v>
      </c>
      <c r="C607" s="40" t="s">
        <v>1736</v>
      </c>
      <c r="D607" s="40" t="s">
        <v>0</v>
      </c>
      <c r="E607" s="39" t="s">
        <v>7421</v>
      </c>
      <c r="F607" s="41">
        <v>807</v>
      </c>
      <c r="G607" s="40">
        <v>2896</v>
      </c>
      <c r="H607" s="44" t="s">
        <v>6682</v>
      </c>
      <c r="I607" s="40" t="s">
        <v>4172</v>
      </c>
      <c r="J607" s="40" t="s">
        <v>0</v>
      </c>
      <c r="K607" s="42">
        <v>10</v>
      </c>
      <c r="M607" s="40" t="s">
        <v>4172</v>
      </c>
      <c r="N607" s="40" t="s">
        <v>4067</v>
      </c>
      <c r="P607" s="42">
        <f t="shared" si="9"/>
        <v>0</v>
      </c>
    </row>
    <row r="608" spans="1:16" hidden="1" x14ac:dyDescent="0.4">
      <c r="A608" s="39" t="s">
        <v>6418</v>
      </c>
      <c r="B608" s="39" t="s">
        <v>7388</v>
      </c>
      <c r="C608" s="40" t="s">
        <v>1744</v>
      </c>
      <c r="D608" s="40" t="s">
        <v>0</v>
      </c>
      <c r="E608" s="39" t="s">
        <v>7422</v>
      </c>
      <c r="F608" s="41" t="s">
        <v>7371</v>
      </c>
      <c r="G608" s="40" t="s">
        <v>8160</v>
      </c>
      <c r="H608" s="44" t="s">
        <v>6241</v>
      </c>
      <c r="I608" s="40" t="s">
        <v>4172</v>
      </c>
      <c r="J608" s="40" t="s">
        <v>0</v>
      </c>
      <c r="K608" s="42">
        <v>25</v>
      </c>
      <c r="M608" s="40" t="s">
        <v>4171</v>
      </c>
      <c r="N608" s="40" t="s">
        <v>4067</v>
      </c>
      <c r="P608" s="42">
        <f t="shared" si="9"/>
        <v>25</v>
      </c>
    </row>
    <row r="609" spans="1:16" hidden="1" x14ac:dyDescent="0.4">
      <c r="A609" s="39" t="s">
        <v>6418</v>
      </c>
      <c r="B609" s="39" t="s">
        <v>7388</v>
      </c>
      <c r="C609" s="40" t="s">
        <v>1756</v>
      </c>
      <c r="D609" s="40" t="s">
        <v>0</v>
      </c>
      <c r="E609" s="39" t="s">
        <v>7423</v>
      </c>
      <c r="F609" s="41">
        <v>825</v>
      </c>
      <c r="G609" s="40">
        <v>2897</v>
      </c>
      <c r="H609" s="44" t="s">
        <v>6236</v>
      </c>
      <c r="I609" s="40" t="s">
        <v>4172</v>
      </c>
      <c r="J609" s="40" t="s">
        <v>0</v>
      </c>
      <c r="K609" s="42">
        <v>35</v>
      </c>
      <c r="M609" s="40" t="s">
        <v>4172</v>
      </c>
      <c r="N609" s="40" t="s">
        <v>4067</v>
      </c>
      <c r="P609" s="42">
        <f t="shared" si="9"/>
        <v>0</v>
      </c>
    </row>
    <row r="610" spans="1:16" hidden="1" x14ac:dyDescent="0.4">
      <c r="A610" s="39" t="s">
        <v>6418</v>
      </c>
      <c r="B610" s="39" t="s">
        <v>7388</v>
      </c>
      <c r="C610" s="40" t="s">
        <v>1758</v>
      </c>
      <c r="D610" s="40" t="s">
        <v>0</v>
      </c>
      <c r="E610" s="39" t="s">
        <v>7424</v>
      </c>
      <c r="F610" s="41">
        <v>826</v>
      </c>
      <c r="G610" s="40">
        <v>2898</v>
      </c>
      <c r="H610" s="44" t="s">
        <v>6236</v>
      </c>
      <c r="I610" s="40" t="s">
        <v>4172</v>
      </c>
      <c r="J610" s="40" t="s">
        <v>0</v>
      </c>
      <c r="K610" s="42">
        <v>8</v>
      </c>
      <c r="M610" s="40" t="s">
        <v>4171</v>
      </c>
      <c r="N610" s="40" t="s">
        <v>4067</v>
      </c>
      <c r="P610" s="42">
        <f t="shared" si="9"/>
        <v>8</v>
      </c>
    </row>
    <row r="611" spans="1:16" hidden="1" x14ac:dyDescent="0.4">
      <c r="A611" s="39" t="s">
        <v>6418</v>
      </c>
      <c r="B611" s="39" t="s">
        <v>7388</v>
      </c>
      <c r="C611" s="40" t="s">
        <v>1769</v>
      </c>
      <c r="D611" s="40" t="s">
        <v>0</v>
      </c>
      <c r="E611" s="39" t="s">
        <v>3804</v>
      </c>
      <c r="F611" s="41">
        <v>832</v>
      </c>
      <c r="G611" s="40">
        <v>2907</v>
      </c>
      <c r="H611" s="44" t="s">
        <v>7372</v>
      </c>
      <c r="I611" s="40" t="s">
        <v>4172</v>
      </c>
      <c r="J611" s="40" t="s">
        <v>0</v>
      </c>
      <c r="K611" s="42">
        <v>15</v>
      </c>
      <c r="M611" s="40" t="s">
        <v>4171</v>
      </c>
      <c r="N611" s="40" t="s">
        <v>4067</v>
      </c>
      <c r="P611" s="42">
        <f t="shared" si="9"/>
        <v>15</v>
      </c>
    </row>
    <row r="612" spans="1:16" hidden="1" x14ac:dyDescent="0.4">
      <c r="A612" s="39" t="s">
        <v>6418</v>
      </c>
      <c r="B612" s="39" t="s">
        <v>7388</v>
      </c>
      <c r="C612" s="40" t="s">
        <v>1791</v>
      </c>
      <c r="D612" s="40" t="s">
        <v>0</v>
      </c>
      <c r="E612" s="39" t="s">
        <v>7425</v>
      </c>
      <c r="F612" s="41">
        <v>851</v>
      </c>
      <c r="G612" s="40">
        <v>2933</v>
      </c>
      <c r="H612" s="44" t="s">
        <v>6163</v>
      </c>
      <c r="I612" s="40" t="s">
        <v>4172</v>
      </c>
      <c r="J612" s="40" t="s">
        <v>0</v>
      </c>
      <c r="K612" s="42">
        <v>4</v>
      </c>
      <c r="M612" s="40" t="s">
        <v>4171</v>
      </c>
      <c r="N612" s="40" t="s">
        <v>4067</v>
      </c>
      <c r="P612" s="42">
        <f t="shared" si="9"/>
        <v>4</v>
      </c>
    </row>
    <row r="613" spans="1:16" hidden="1" x14ac:dyDescent="0.4">
      <c r="A613" s="39" t="s">
        <v>6418</v>
      </c>
      <c r="B613" s="39" t="s">
        <v>7388</v>
      </c>
      <c r="C613" s="40" t="s">
        <v>1793</v>
      </c>
      <c r="D613" s="40" t="s">
        <v>0</v>
      </c>
      <c r="E613" s="39" t="s">
        <v>7426</v>
      </c>
      <c r="F613" s="41">
        <v>852</v>
      </c>
      <c r="G613" s="40">
        <v>2942</v>
      </c>
      <c r="H613" s="44" t="s">
        <v>6236</v>
      </c>
      <c r="I613" s="40" t="s">
        <v>4172</v>
      </c>
      <c r="J613" s="40" t="s">
        <v>0</v>
      </c>
      <c r="K613" s="42">
        <v>50</v>
      </c>
      <c r="M613" s="40" t="s">
        <v>4172</v>
      </c>
      <c r="N613" s="40" t="s">
        <v>4067</v>
      </c>
      <c r="P613" s="42">
        <f t="shared" si="9"/>
        <v>0</v>
      </c>
    </row>
    <row r="614" spans="1:16" hidden="1" x14ac:dyDescent="0.4">
      <c r="A614" s="39" t="s">
        <v>6418</v>
      </c>
      <c r="B614" s="39" t="s">
        <v>7388</v>
      </c>
      <c r="C614" s="40" t="s">
        <v>7373</v>
      </c>
      <c r="D614" s="40" t="s">
        <v>0</v>
      </c>
      <c r="E614" s="39" t="s">
        <v>7427</v>
      </c>
      <c r="F614" s="41">
        <v>949</v>
      </c>
      <c r="G614" s="40" t="s">
        <v>4381</v>
      </c>
      <c r="H614" s="44" t="s">
        <v>7074</v>
      </c>
      <c r="I614" s="40" t="s">
        <v>4172</v>
      </c>
      <c r="J614" s="40" t="s">
        <v>0</v>
      </c>
      <c r="K614" s="42">
        <v>20</v>
      </c>
      <c r="M614" s="40" t="s">
        <v>4172</v>
      </c>
      <c r="N614" s="40" t="s">
        <v>4067</v>
      </c>
      <c r="P614" s="42">
        <f t="shared" si="9"/>
        <v>0</v>
      </c>
    </row>
    <row r="615" spans="1:16" hidden="1" x14ac:dyDescent="0.4">
      <c r="A615" s="39" t="s">
        <v>6418</v>
      </c>
      <c r="B615" s="39" t="s">
        <v>7388</v>
      </c>
      <c r="C615" s="40" t="s">
        <v>7374</v>
      </c>
      <c r="D615" s="40" t="s">
        <v>0</v>
      </c>
      <c r="E615" s="39" t="s">
        <v>7375</v>
      </c>
      <c r="F615" s="41">
        <v>950</v>
      </c>
      <c r="G615" s="40" t="s">
        <v>4382</v>
      </c>
      <c r="H615" s="44" t="s">
        <v>7376</v>
      </c>
      <c r="I615" s="40" t="s">
        <v>4172</v>
      </c>
      <c r="J615" s="40" t="s">
        <v>0</v>
      </c>
      <c r="K615" s="42">
        <v>8</v>
      </c>
      <c r="M615" s="40" t="s">
        <v>4172</v>
      </c>
      <c r="N615" s="40" t="s">
        <v>4067</v>
      </c>
      <c r="P615" s="42">
        <f t="shared" si="9"/>
        <v>0</v>
      </c>
    </row>
    <row r="616" spans="1:16" hidden="1" x14ac:dyDescent="0.4">
      <c r="A616" s="39" t="s">
        <v>6418</v>
      </c>
      <c r="B616" s="39" t="s">
        <v>7388</v>
      </c>
      <c r="C616" s="40" t="s">
        <v>7377</v>
      </c>
      <c r="D616" s="40" t="s">
        <v>0</v>
      </c>
      <c r="E616" s="39" t="s">
        <v>7428</v>
      </c>
      <c r="F616" s="41">
        <v>1008</v>
      </c>
      <c r="G616" s="40" t="s">
        <v>4440</v>
      </c>
      <c r="H616" s="44" t="s">
        <v>6198</v>
      </c>
      <c r="I616" s="40" t="s">
        <v>4172</v>
      </c>
      <c r="J616" s="40" t="s">
        <v>0</v>
      </c>
      <c r="K616" s="42">
        <v>35</v>
      </c>
      <c r="M616" s="40" t="s">
        <v>4171</v>
      </c>
      <c r="N616" s="40" t="s">
        <v>4067</v>
      </c>
      <c r="P616" s="42">
        <f t="shared" si="9"/>
        <v>35</v>
      </c>
    </row>
    <row r="617" spans="1:16" hidden="1" x14ac:dyDescent="0.4">
      <c r="A617" s="39" t="s">
        <v>6418</v>
      </c>
      <c r="B617" s="39" t="s">
        <v>7388</v>
      </c>
      <c r="C617" s="40" t="s">
        <v>7378</v>
      </c>
      <c r="D617" s="40" t="s">
        <v>0</v>
      </c>
      <c r="E617" s="39" t="s">
        <v>7379</v>
      </c>
      <c r="F617" s="41">
        <v>1201</v>
      </c>
      <c r="G617" s="40" t="s">
        <v>4634</v>
      </c>
      <c r="H617" s="44" t="s">
        <v>6947</v>
      </c>
      <c r="I617" s="40" t="s">
        <v>4172</v>
      </c>
      <c r="J617" s="40" t="s">
        <v>0</v>
      </c>
      <c r="K617" s="42">
        <v>1.5</v>
      </c>
      <c r="M617" s="40" t="s">
        <v>4171</v>
      </c>
      <c r="N617" s="40" t="s">
        <v>4067</v>
      </c>
      <c r="P617" s="42">
        <f t="shared" si="9"/>
        <v>1.5</v>
      </c>
    </row>
    <row r="618" spans="1:16" hidden="1" x14ac:dyDescent="0.4">
      <c r="A618" s="39" t="s">
        <v>6418</v>
      </c>
      <c r="B618" s="39" t="s">
        <v>7388</v>
      </c>
      <c r="C618" s="40" t="s">
        <v>2212</v>
      </c>
      <c r="D618" s="40" t="s">
        <v>0</v>
      </c>
      <c r="E618" s="39" t="s">
        <v>7429</v>
      </c>
      <c r="F618" s="41">
        <v>1226</v>
      </c>
      <c r="G618" s="40" t="s">
        <v>4651</v>
      </c>
      <c r="H618" s="44" t="s">
        <v>6475</v>
      </c>
      <c r="I618" s="40" t="s">
        <v>4172</v>
      </c>
      <c r="J618" s="40" t="s">
        <v>0</v>
      </c>
      <c r="K618" s="42">
        <v>25</v>
      </c>
      <c r="M618" s="40" t="s">
        <v>4172</v>
      </c>
      <c r="N618" s="40" t="s">
        <v>4067</v>
      </c>
      <c r="P618" s="42">
        <f t="shared" si="9"/>
        <v>0</v>
      </c>
    </row>
    <row r="619" spans="1:16" hidden="1" x14ac:dyDescent="0.4">
      <c r="A619" s="39" t="s">
        <v>6418</v>
      </c>
      <c r="B619" s="39" t="s">
        <v>7388</v>
      </c>
      <c r="C619" s="40" t="s">
        <v>7380</v>
      </c>
      <c r="D619" s="40" t="s">
        <v>0</v>
      </c>
      <c r="E619" s="39" t="s">
        <v>6901</v>
      </c>
      <c r="F619" s="41" t="s">
        <v>6902</v>
      </c>
      <c r="G619" s="40" t="s">
        <v>7503</v>
      </c>
      <c r="H619" s="44" t="s">
        <v>6658</v>
      </c>
      <c r="I619" s="40" t="s">
        <v>6212</v>
      </c>
      <c r="J619" s="40" t="s">
        <v>0</v>
      </c>
      <c r="K619" s="42">
        <v>5</v>
      </c>
      <c r="M619" s="40" t="s">
        <v>4171</v>
      </c>
      <c r="N619" s="40" t="s">
        <v>4067</v>
      </c>
      <c r="P619" s="42">
        <f t="shared" si="9"/>
        <v>5</v>
      </c>
    </row>
    <row r="620" spans="1:16" hidden="1" x14ac:dyDescent="0.4">
      <c r="A620" s="39" t="s">
        <v>6418</v>
      </c>
      <c r="B620" s="39" t="s">
        <v>7388</v>
      </c>
      <c r="C620" s="40" t="s">
        <v>2512</v>
      </c>
      <c r="D620" s="40" t="s">
        <v>8102</v>
      </c>
      <c r="E620" s="39" t="s">
        <v>7430</v>
      </c>
      <c r="F620" s="41">
        <v>1514</v>
      </c>
      <c r="G620" s="40" t="s">
        <v>5008</v>
      </c>
      <c r="H620" s="44" t="s">
        <v>6241</v>
      </c>
      <c r="I620" s="40" t="s">
        <v>4172</v>
      </c>
      <c r="J620" s="40" t="s">
        <v>0</v>
      </c>
      <c r="K620" s="42">
        <v>4</v>
      </c>
      <c r="M620" s="40" t="s">
        <v>4171</v>
      </c>
      <c r="N620" s="40" t="s">
        <v>4067</v>
      </c>
      <c r="P620" s="42">
        <f t="shared" si="9"/>
        <v>4</v>
      </c>
    </row>
    <row r="621" spans="1:16" hidden="1" x14ac:dyDescent="0.4">
      <c r="A621" s="39" t="s">
        <v>6418</v>
      </c>
      <c r="B621" s="39" t="s">
        <v>7388</v>
      </c>
      <c r="C621" s="40" t="s">
        <v>2576</v>
      </c>
      <c r="D621" s="40" t="s">
        <v>8103</v>
      </c>
      <c r="E621" s="39" t="s">
        <v>7431</v>
      </c>
      <c r="F621" s="41">
        <v>1570</v>
      </c>
      <c r="G621" s="40" t="s">
        <v>5009</v>
      </c>
      <c r="H621" s="44" t="s">
        <v>6241</v>
      </c>
      <c r="I621" s="40" t="s">
        <v>4172</v>
      </c>
      <c r="J621" s="40" t="s">
        <v>0</v>
      </c>
      <c r="K621" s="42">
        <v>4</v>
      </c>
      <c r="M621" s="40" t="s">
        <v>4171</v>
      </c>
      <c r="N621" s="40" t="s">
        <v>4067</v>
      </c>
      <c r="P621" s="42">
        <f t="shared" si="9"/>
        <v>4</v>
      </c>
    </row>
    <row r="622" spans="1:16" hidden="1" x14ac:dyDescent="0.4">
      <c r="A622" s="39" t="s">
        <v>6418</v>
      </c>
      <c r="B622" s="39" t="s">
        <v>7388</v>
      </c>
      <c r="C622" s="40" t="s">
        <v>2625</v>
      </c>
      <c r="D622" s="40" t="s">
        <v>8104</v>
      </c>
      <c r="E622" s="39" t="s">
        <v>7432</v>
      </c>
      <c r="F622" s="41">
        <v>1614</v>
      </c>
      <c r="G622" s="40" t="s">
        <v>5010</v>
      </c>
      <c r="H622" s="44" t="s">
        <v>6241</v>
      </c>
      <c r="I622" s="40" t="s">
        <v>4172</v>
      </c>
      <c r="J622" s="40" t="s">
        <v>0</v>
      </c>
      <c r="K622" s="42">
        <v>4</v>
      </c>
      <c r="M622" s="40" t="s">
        <v>4171</v>
      </c>
      <c r="N622" s="40" t="s">
        <v>4067</v>
      </c>
      <c r="P622" s="42">
        <f t="shared" si="9"/>
        <v>4</v>
      </c>
    </row>
    <row r="623" spans="1:16" hidden="1" x14ac:dyDescent="0.4">
      <c r="A623" s="39" t="s">
        <v>6418</v>
      </c>
      <c r="B623" s="39" t="s">
        <v>7388</v>
      </c>
      <c r="C623" s="40" t="s">
        <v>2894</v>
      </c>
      <c r="D623" s="40" t="s">
        <v>0</v>
      </c>
      <c r="E623" s="39" t="s">
        <v>7433</v>
      </c>
      <c r="F623" s="41">
        <v>1899</v>
      </c>
      <c r="G623" s="40" t="s">
        <v>5355</v>
      </c>
      <c r="H623" s="44" t="s">
        <v>6557</v>
      </c>
      <c r="I623" s="40" t="s">
        <v>4172</v>
      </c>
      <c r="J623" s="40" t="s">
        <v>0</v>
      </c>
      <c r="K623" s="42">
        <v>5</v>
      </c>
      <c r="M623" s="40" t="s">
        <v>4172</v>
      </c>
      <c r="N623" s="40" t="s">
        <v>4067</v>
      </c>
      <c r="P623" s="42">
        <f t="shared" si="9"/>
        <v>0</v>
      </c>
    </row>
    <row r="624" spans="1:16" hidden="1" x14ac:dyDescent="0.4">
      <c r="A624" s="39" t="s">
        <v>6418</v>
      </c>
      <c r="B624" s="39" t="s">
        <v>7388</v>
      </c>
      <c r="C624" s="40" t="s">
        <v>7381</v>
      </c>
      <c r="D624" s="40" t="s">
        <v>0</v>
      </c>
      <c r="E624" s="39" t="s">
        <v>7434</v>
      </c>
      <c r="F624" s="41" t="s">
        <v>3903</v>
      </c>
      <c r="G624" s="40" t="s">
        <v>6404</v>
      </c>
      <c r="H624" s="44" t="s">
        <v>6557</v>
      </c>
      <c r="I624" s="40" t="s">
        <v>4172</v>
      </c>
      <c r="J624" s="40" t="s">
        <v>0</v>
      </c>
      <c r="K624" s="42">
        <v>5</v>
      </c>
      <c r="M624" s="40" t="s">
        <v>4171</v>
      </c>
      <c r="N624" s="40" t="s">
        <v>4067</v>
      </c>
      <c r="P624" s="42">
        <f t="shared" si="9"/>
        <v>5</v>
      </c>
    </row>
    <row r="625" spans="1:16" hidden="1" x14ac:dyDescent="0.4">
      <c r="A625" s="39" t="s">
        <v>6418</v>
      </c>
      <c r="B625" s="39" t="s">
        <v>7388</v>
      </c>
      <c r="C625" s="40" t="s">
        <v>7382</v>
      </c>
      <c r="D625" s="40" t="s">
        <v>8101</v>
      </c>
      <c r="E625" s="39" t="s">
        <v>7383</v>
      </c>
      <c r="F625" s="41" t="s">
        <v>4030</v>
      </c>
      <c r="G625" s="40" t="s">
        <v>7523</v>
      </c>
      <c r="H625" s="44" t="s">
        <v>7384</v>
      </c>
      <c r="I625" s="40" t="s">
        <v>4172</v>
      </c>
      <c r="J625" s="40" t="s">
        <v>0</v>
      </c>
      <c r="K625" s="42">
        <v>25</v>
      </c>
      <c r="M625" s="40" t="s">
        <v>4171</v>
      </c>
      <c r="N625" s="40" t="s">
        <v>4067</v>
      </c>
      <c r="P625" s="42">
        <f t="shared" si="9"/>
        <v>25</v>
      </c>
    </row>
    <row r="626" spans="1:16" hidden="1" x14ac:dyDescent="0.4">
      <c r="A626" s="39" t="s">
        <v>6418</v>
      </c>
      <c r="B626" s="39" t="s">
        <v>7388</v>
      </c>
      <c r="C626" s="40" t="s">
        <v>7385</v>
      </c>
      <c r="D626" s="40" t="s">
        <v>8116</v>
      </c>
      <c r="E626" s="39" t="s">
        <v>7386</v>
      </c>
      <c r="F626" s="41">
        <v>2274</v>
      </c>
      <c r="G626" s="40" t="s">
        <v>5738</v>
      </c>
      <c r="H626" s="44" t="s">
        <v>7387</v>
      </c>
      <c r="I626" s="40" t="s">
        <v>4172</v>
      </c>
      <c r="J626" s="40" t="s">
        <v>0</v>
      </c>
      <c r="K626" s="42">
        <v>25</v>
      </c>
      <c r="M626" s="40" t="s">
        <v>4171</v>
      </c>
      <c r="N626" s="40" t="s">
        <v>4067</v>
      </c>
      <c r="P626" s="42">
        <f t="shared" si="9"/>
        <v>25</v>
      </c>
    </row>
  </sheetData>
  <sheetProtection sheet="1" objects="1" scenarios="1" autoFilter="0"/>
  <protectedRanges>
    <protectedRange sqref="M1:N1048576" name="collezione"/>
    <protectedRange sqref="R1:R1048576" name="Intervallo2"/>
    <protectedRange sqref="A1:XFD1" name="Menu"/>
  </protectedRanges>
  <autoFilter ref="A1:O626" xr:uid="{505C4E07-6679-4ADF-AF6D-EE6883860D62}">
    <filterColumn colId="4">
      <filters>
        <filter val="Signori, in carrozza"/>
      </filters>
    </filterColumn>
  </autoFilter>
  <conditionalFormatting sqref="J602">
    <cfRule type="cellIs" dxfId="85" priority="3" operator="equal">
      <formula>"In arrivo"</formula>
    </cfRule>
  </conditionalFormatting>
  <conditionalFormatting sqref="M1">
    <cfRule type="cellIs" dxfId="84" priority="14" operator="equal">
      <formula>"Usata"</formula>
    </cfRule>
    <cfRule type="cellIs" dxfId="83" priority="15" operator="equal">
      <formula>"2a Scelta"</formula>
    </cfRule>
    <cfRule type="cellIs" dxfId="82" priority="16" operator="equal">
      <formula>"Manca"</formula>
    </cfRule>
    <cfRule type="cellIs" dxfId="81" priority="17" operator="equal">
      <formula>"Nuova"</formula>
    </cfRule>
  </conditionalFormatting>
  <conditionalFormatting sqref="M1:M1048576">
    <cfRule type="cellIs" dxfId="79" priority="4" operator="equal">
      <formula>"Sì"</formula>
    </cfRule>
    <cfRule type="cellIs" dxfId="78" priority="5" operator="equal">
      <formula>"No"</formula>
    </cfRule>
  </conditionalFormatting>
  <conditionalFormatting sqref="N2:N626">
    <cfRule type="cellIs" dxfId="73" priority="1" operator="equal">
      <formula>"Sì"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8723645D-CCA7-4270-82BC-89ED2A0274DA}">
            <xm:f>'Menu tendina'!$C$4</xm:f>
            <x14:dxf>
              <font>
                <color theme="0"/>
              </font>
              <fill>
                <patternFill>
                  <bgColor rgb="FF00B0F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ellIs" priority="10" operator="equal" id="{65A05E07-0D6B-41DC-9030-85FFD8E1BCB1}">
            <xm:f>'Menu tendina'!$A$5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1" operator="equal" id="{B86304AB-20CF-460C-BA4D-53801E0896C2}">
            <xm:f>'Menu tendina'!$A$4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12" operator="equal" id="{FC2BC334-53E5-41F5-83E6-AC0016E859C3}">
            <xm:f>'Menu tendina'!$A$3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3" operator="equal" id="{69D9B136-CC2A-4D75-9542-70D6E30579D5}">
            <xm:f>'Menu tendina'!$A$2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M2:M626</xm:sqref>
        </x14:conditionalFormatting>
        <x14:conditionalFormatting xmlns:xm="http://schemas.microsoft.com/office/excel/2006/main">
          <x14:cfRule type="cellIs" priority="6" operator="equal" id="{681A9F98-EE77-4E65-BF7B-887C103980E5}">
            <xm:f>'Menu tendina'!$B$5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7" operator="equal" id="{BCF0EC66-68C0-40EB-855A-55023567AB82}">
            <xm:f>'Menu tendina'!$B$4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8" operator="equal" id="{9A0784CD-FFF0-4841-88CE-FE35DFEA1FD5}">
            <xm:f>'Menu tendina'!$B$3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9" operator="equal" id="{1E05D98A-3CB1-4A88-8EB5-98026372B497}">
            <xm:f>'Menu tendina'!$B$2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N2:N626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1F9E9DA-AB1A-4664-8C76-212A0912E398}">
          <x14:formula1>
            <xm:f>'Menu tendina'!$C$2:$C$3</xm:f>
          </x14:formula1>
          <xm:sqref>M627:M1048576</xm:sqref>
        </x14:dataValidation>
        <x14:dataValidation type="list" allowBlank="1" showInputMessage="1" showErrorMessage="1" xr:uid="{2E7A290B-D61A-4D8A-8D31-23AF11B14730}">
          <x14:formula1>
            <xm:f>'Menu tendina'!$D$2:$D$4</xm:f>
          </x14:formula1>
          <xm:sqref>N2:N1048576</xm:sqref>
        </x14:dataValidation>
        <x14:dataValidation type="list" allowBlank="1" showInputMessage="1" showErrorMessage="1" xr:uid="{5F4719D7-AA50-4A61-AF4C-0FD0C9EAF09C}">
          <x14:formula1>
            <xm:f>'Menu tendina'!$C$2:$C$4</xm:f>
          </x14:formula1>
          <xm:sqref>M2:M626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B6BC7-CF2B-4D5D-9D84-14E0413AB894}">
  <sheetPr>
    <tabColor rgb="FFC00000"/>
  </sheetPr>
  <dimension ref="A1:Z785"/>
  <sheetViews>
    <sheetView topLeftCell="A645" zoomScale="60" zoomScaleNormal="70" workbookViewId="0">
      <selection activeCell="H704" sqref="H704"/>
    </sheetView>
  </sheetViews>
  <sheetFormatPr defaultRowHeight="16" x14ac:dyDescent="0.4"/>
  <cols>
    <col min="1" max="1" width="13.25" bestFit="1" customWidth="1"/>
    <col min="2" max="2" width="18.9140625" customWidth="1"/>
    <col min="3" max="3" width="12.33203125" bestFit="1" customWidth="1"/>
    <col min="4" max="4" width="13" bestFit="1" customWidth="1"/>
    <col min="5" max="5" width="8.75" customWidth="1"/>
    <col min="6" max="6" width="12.1640625" customWidth="1"/>
    <col min="7" max="7" width="14.9140625" bestFit="1" customWidth="1"/>
    <col min="8" max="8" width="72.75" customWidth="1"/>
    <col min="9" max="9" width="8.83203125" bestFit="1" customWidth="1"/>
    <col min="10" max="10" width="14.83203125" hidden="1" customWidth="1"/>
    <col min="11" max="11" width="12.58203125" hidden="1" customWidth="1"/>
    <col min="12" max="12" width="10.5" hidden="1" customWidth="1"/>
    <col min="13" max="13" width="12" hidden="1" customWidth="1"/>
    <col min="14" max="14" width="14" hidden="1" customWidth="1"/>
    <col min="15" max="15" width="17.5" hidden="1" customWidth="1"/>
    <col min="16" max="16" width="26.75" hidden="1" customWidth="1"/>
    <col min="17" max="17" width="67.75" hidden="1" customWidth="1"/>
    <col min="18" max="19" width="14.33203125" bestFit="1" customWidth="1"/>
    <col min="20" max="20" width="1.9140625" customWidth="1"/>
    <col min="21" max="21" width="14" bestFit="1" customWidth="1"/>
    <col min="22" max="22" width="21.08203125" hidden="1" customWidth="1"/>
    <col min="23" max="23" width="1.4140625" customWidth="1"/>
    <col min="24" max="24" width="17.08203125" bestFit="1" customWidth="1"/>
  </cols>
  <sheetData>
    <row r="1" spans="1:24" ht="25" x14ac:dyDescent="0.4">
      <c r="A1" s="3" t="s">
        <v>4037</v>
      </c>
      <c r="B1" s="4" t="s">
        <v>4049</v>
      </c>
      <c r="C1" s="176" t="s">
        <v>4038</v>
      </c>
      <c r="D1" s="5" t="s">
        <v>4039</v>
      </c>
      <c r="E1" s="177" t="s">
        <v>4051</v>
      </c>
      <c r="F1" s="5" t="s">
        <v>8530</v>
      </c>
      <c r="G1" s="6" t="s">
        <v>4040</v>
      </c>
      <c r="H1" s="5" t="s">
        <v>4041</v>
      </c>
      <c r="I1" s="5" t="s">
        <v>4043</v>
      </c>
      <c r="J1" s="178" t="s">
        <v>9591</v>
      </c>
      <c r="K1" s="178" t="s">
        <v>9592</v>
      </c>
      <c r="L1" s="178" t="s">
        <v>9593</v>
      </c>
      <c r="M1" s="178" t="s">
        <v>9594</v>
      </c>
      <c r="N1" s="178" t="s">
        <v>9595</v>
      </c>
      <c r="O1" s="178" t="s">
        <v>4229</v>
      </c>
      <c r="P1" s="178" t="s">
        <v>8529</v>
      </c>
      <c r="Q1" s="179" t="s">
        <v>4045</v>
      </c>
      <c r="R1" s="7" t="s">
        <v>9596</v>
      </c>
      <c r="S1" s="7" t="s">
        <v>9597</v>
      </c>
      <c r="T1" s="1"/>
      <c r="U1" s="10" t="s">
        <v>9598</v>
      </c>
      <c r="V1" s="8" t="s">
        <v>4054</v>
      </c>
      <c r="W1" s="1"/>
      <c r="X1" s="7" t="s">
        <v>4174</v>
      </c>
    </row>
    <row r="2" spans="1:24" x14ac:dyDescent="0.4">
      <c r="A2" s="9" t="s">
        <v>9599</v>
      </c>
      <c r="B2" s="9" t="s">
        <v>4047</v>
      </c>
      <c r="C2" s="180" t="s">
        <v>9600</v>
      </c>
      <c r="D2" s="11">
        <v>5003</v>
      </c>
      <c r="E2" s="267" t="s">
        <v>0</v>
      </c>
      <c r="F2" s="11">
        <v>1976</v>
      </c>
      <c r="G2" s="11" t="s">
        <v>0</v>
      </c>
      <c r="H2" s="9" t="s">
        <v>9601</v>
      </c>
      <c r="I2" s="9" t="s">
        <v>0</v>
      </c>
      <c r="J2" s="11"/>
      <c r="K2" s="11"/>
      <c r="L2" s="11"/>
      <c r="M2" s="11"/>
      <c r="N2" s="11"/>
      <c r="O2" s="11"/>
      <c r="P2" s="11"/>
      <c r="Q2" s="9"/>
      <c r="R2" s="21" t="s">
        <v>6191</v>
      </c>
      <c r="S2" s="21" t="s">
        <v>6191</v>
      </c>
      <c r="T2" s="2"/>
      <c r="U2" s="11" t="s">
        <v>4170</v>
      </c>
      <c r="V2" s="11"/>
      <c r="W2" s="2"/>
      <c r="X2" s="21">
        <f>IF(U2="Nuova",IF(R2="p.a.r.",300,R2),IF(U2="Usata",IF(S2="p.a.r.",300,S2),0))</f>
        <v>0</v>
      </c>
    </row>
    <row r="3" spans="1:24" x14ac:dyDescent="0.4">
      <c r="A3" s="9" t="s">
        <v>9599</v>
      </c>
      <c r="B3" s="9" t="s">
        <v>4047</v>
      </c>
      <c r="C3" s="180" t="s">
        <v>9602</v>
      </c>
      <c r="D3" s="11">
        <v>5001</v>
      </c>
      <c r="E3" s="267" t="s">
        <v>0</v>
      </c>
      <c r="F3" s="11">
        <v>1976</v>
      </c>
      <c r="G3" s="11" t="s">
        <v>0</v>
      </c>
      <c r="H3" s="9" t="s">
        <v>9603</v>
      </c>
      <c r="I3" s="9" t="s">
        <v>2</v>
      </c>
      <c r="J3" s="11"/>
      <c r="K3" s="11"/>
      <c r="L3" s="11"/>
      <c r="M3" s="11"/>
      <c r="N3" s="11"/>
      <c r="O3" s="11"/>
      <c r="P3" s="11"/>
      <c r="Q3" s="9"/>
      <c r="R3" s="21" t="s">
        <v>6191</v>
      </c>
      <c r="S3" s="21" t="s">
        <v>6191</v>
      </c>
      <c r="T3" s="2"/>
      <c r="U3" s="11" t="s">
        <v>4170</v>
      </c>
      <c r="V3" s="11"/>
      <c r="W3" s="2"/>
      <c r="X3" s="21">
        <f t="shared" ref="X3:X66" si="0">IF(U3="Nuova",IF(R3="p.a.r.",300,R3),IF(U3="Usata",IF(S3="p.a.r.",300,S3),0))</f>
        <v>0</v>
      </c>
    </row>
    <row r="4" spans="1:24" x14ac:dyDescent="0.4">
      <c r="A4" s="9" t="s">
        <v>9599</v>
      </c>
      <c r="B4" s="9" t="s">
        <v>4047</v>
      </c>
      <c r="C4" s="180" t="s">
        <v>9604</v>
      </c>
      <c r="D4" s="11" t="s">
        <v>0</v>
      </c>
      <c r="E4" s="267" t="s">
        <v>9605</v>
      </c>
      <c r="F4" s="11" t="s">
        <v>0</v>
      </c>
      <c r="G4" s="11" t="s">
        <v>0</v>
      </c>
      <c r="H4" s="9" t="s">
        <v>9606</v>
      </c>
      <c r="I4" s="9" t="s">
        <v>2</v>
      </c>
      <c r="J4" s="11"/>
      <c r="K4" s="11"/>
      <c r="L4" s="11"/>
      <c r="M4" s="11"/>
      <c r="N4" s="11"/>
      <c r="O4" s="11"/>
      <c r="P4" s="11"/>
      <c r="Q4" s="9"/>
      <c r="R4" s="21" t="s">
        <v>6191</v>
      </c>
      <c r="S4" s="21" t="s">
        <v>6191</v>
      </c>
      <c r="T4" s="2"/>
      <c r="U4" s="11" t="s">
        <v>4170</v>
      </c>
      <c r="V4" s="11"/>
      <c r="W4" s="2"/>
      <c r="X4" s="21">
        <f t="shared" si="0"/>
        <v>0</v>
      </c>
    </row>
    <row r="5" spans="1:24" x14ac:dyDescent="0.4">
      <c r="A5" s="9" t="s">
        <v>9599</v>
      </c>
      <c r="B5" s="9" t="s">
        <v>4047</v>
      </c>
      <c r="C5" s="180" t="s">
        <v>9607</v>
      </c>
      <c r="D5" s="11" t="s">
        <v>0</v>
      </c>
      <c r="E5" s="267" t="s">
        <v>0</v>
      </c>
      <c r="F5" s="11" t="s">
        <v>0</v>
      </c>
      <c r="G5" s="11" t="s">
        <v>0</v>
      </c>
      <c r="H5" s="9" t="s">
        <v>9608</v>
      </c>
      <c r="I5" s="9" t="s">
        <v>2</v>
      </c>
      <c r="J5" s="11"/>
      <c r="K5" s="11"/>
      <c r="L5" s="11"/>
      <c r="M5" s="11"/>
      <c r="N5" s="11"/>
      <c r="O5" s="11"/>
      <c r="P5" s="11"/>
      <c r="Q5" s="9"/>
      <c r="R5" s="21" t="s">
        <v>6191</v>
      </c>
      <c r="S5" s="21" t="s">
        <v>6191</v>
      </c>
      <c r="T5" s="2"/>
      <c r="U5" s="11" t="s">
        <v>4170</v>
      </c>
      <c r="V5" s="11"/>
      <c r="W5" s="2"/>
      <c r="X5" s="21">
        <f t="shared" si="0"/>
        <v>0</v>
      </c>
    </row>
    <row r="6" spans="1:24" x14ac:dyDescent="0.4">
      <c r="A6" s="9" t="s">
        <v>9599</v>
      </c>
      <c r="B6" s="9" t="s">
        <v>4047</v>
      </c>
      <c r="C6" s="180" t="s">
        <v>9609</v>
      </c>
      <c r="D6" s="11" t="s">
        <v>0</v>
      </c>
      <c r="E6" s="267" t="s">
        <v>0</v>
      </c>
      <c r="F6" s="11" t="s">
        <v>0</v>
      </c>
      <c r="G6" s="11" t="s">
        <v>0</v>
      </c>
      <c r="H6" s="9" t="s">
        <v>9610</v>
      </c>
      <c r="I6" s="9" t="s">
        <v>2</v>
      </c>
      <c r="J6" s="11"/>
      <c r="K6" s="11"/>
      <c r="L6" s="11"/>
      <c r="M6" s="11"/>
      <c r="N6" s="11"/>
      <c r="O6" s="11"/>
      <c r="P6" s="11"/>
      <c r="Q6" s="9"/>
      <c r="R6" s="21" t="s">
        <v>6191</v>
      </c>
      <c r="S6" s="21" t="s">
        <v>6191</v>
      </c>
      <c r="T6" s="2"/>
      <c r="U6" s="11" t="s">
        <v>4170</v>
      </c>
      <c r="V6" s="11"/>
      <c r="W6" s="2"/>
      <c r="X6" s="21">
        <f t="shared" si="0"/>
        <v>0</v>
      </c>
    </row>
    <row r="7" spans="1:24" x14ac:dyDescent="0.4">
      <c r="A7" s="9" t="s">
        <v>9599</v>
      </c>
      <c r="B7" s="9" t="s">
        <v>4047</v>
      </c>
      <c r="C7" s="180" t="s">
        <v>9611</v>
      </c>
      <c r="D7" s="11">
        <v>5031</v>
      </c>
      <c r="E7" s="267" t="s">
        <v>0</v>
      </c>
      <c r="F7" s="11" t="s">
        <v>0</v>
      </c>
      <c r="G7" s="11" t="s">
        <v>0</v>
      </c>
      <c r="H7" s="9" t="s">
        <v>9612</v>
      </c>
      <c r="I7" s="9" t="s">
        <v>2</v>
      </c>
      <c r="J7" s="11"/>
      <c r="K7" s="11"/>
      <c r="L7" s="11"/>
      <c r="M7" s="11"/>
      <c r="N7" s="11"/>
      <c r="O7" s="11"/>
      <c r="P7" s="11"/>
      <c r="Q7" s="9"/>
      <c r="R7" s="21" t="s">
        <v>6191</v>
      </c>
      <c r="S7" s="21" t="s">
        <v>6191</v>
      </c>
      <c r="T7" s="2"/>
      <c r="U7" s="11" t="s">
        <v>4170</v>
      </c>
      <c r="V7" s="11"/>
      <c r="W7" s="2"/>
      <c r="X7" s="21">
        <f t="shared" si="0"/>
        <v>0</v>
      </c>
    </row>
    <row r="8" spans="1:24" x14ac:dyDescent="0.4">
      <c r="A8" s="9" t="s">
        <v>9599</v>
      </c>
      <c r="B8" s="9" t="s">
        <v>4047</v>
      </c>
      <c r="C8" s="180" t="s">
        <v>9613</v>
      </c>
      <c r="D8" s="11">
        <v>5032</v>
      </c>
      <c r="E8" s="267" t="s">
        <v>0</v>
      </c>
      <c r="F8" s="11" t="s">
        <v>0</v>
      </c>
      <c r="G8" s="11" t="s">
        <v>0</v>
      </c>
      <c r="H8" s="9" t="s">
        <v>9614</v>
      </c>
      <c r="I8" s="9" t="s">
        <v>2</v>
      </c>
      <c r="J8" s="11"/>
      <c r="K8" s="11"/>
      <c r="L8" s="11"/>
      <c r="M8" s="11"/>
      <c r="N8" s="11"/>
      <c r="O8" s="11"/>
      <c r="P8" s="11"/>
      <c r="Q8" s="9"/>
      <c r="R8" s="21" t="s">
        <v>6191</v>
      </c>
      <c r="S8" s="21" t="s">
        <v>6191</v>
      </c>
      <c r="T8" s="2"/>
      <c r="U8" s="11" t="s">
        <v>4170</v>
      </c>
      <c r="V8" s="11"/>
      <c r="W8" s="2"/>
      <c r="X8" s="21">
        <f t="shared" si="0"/>
        <v>0</v>
      </c>
    </row>
    <row r="9" spans="1:24" x14ac:dyDescent="0.4">
      <c r="A9" s="9" t="s">
        <v>9599</v>
      </c>
      <c r="B9" s="9" t="s">
        <v>4047</v>
      </c>
      <c r="C9" s="180" t="s">
        <v>9615</v>
      </c>
      <c r="D9" s="11">
        <v>5033</v>
      </c>
      <c r="E9" s="267" t="s">
        <v>0</v>
      </c>
      <c r="F9" s="14" t="s">
        <v>0</v>
      </c>
      <c r="G9" s="11" t="s">
        <v>0</v>
      </c>
      <c r="H9" s="9" t="s">
        <v>9616</v>
      </c>
      <c r="I9" s="9" t="s">
        <v>2</v>
      </c>
      <c r="J9" s="11"/>
      <c r="K9" s="11"/>
      <c r="L9" s="11"/>
      <c r="M9" s="11"/>
      <c r="N9" s="11"/>
      <c r="O9" s="11"/>
      <c r="P9" s="11"/>
      <c r="Q9" s="9"/>
      <c r="R9" s="21" t="s">
        <v>6191</v>
      </c>
      <c r="S9" s="21" t="s">
        <v>6191</v>
      </c>
      <c r="T9" s="2"/>
      <c r="U9" s="11" t="s">
        <v>4170</v>
      </c>
      <c r="V9" s="11"/>
      <c r="W9" s="2"/>
      <c r="X9" s="21">
        <f t="shared" si="0"/>
        <v>0</v>
      </c>
    </row>
    <row r="10" spans="1:24" x14ac:dyDescent="0.4">
      <c r="A10" s="9" t="s">
        <v>9599</v>
      </c>
      <c r="B10" s="9" t="s">
        <v>4047</v>
      </c>
      <c r="C10" s="180" t="s">
        <v>9617</v>
      </c>
      <c r="D10" s="11">
        <v>5002</v>
      </c>
      <c r="E10" s="267" t="s">
        <v>0</v>
      </c>
      <c r="F10" s="11">
        <v>1977</v>
      </c>
      <c r="G10" s="11" t="s">
        <v>0</v>
      </c>
      <c r="H10" s="9" t="s">
        <v>9618</v>
      </c>
      <c r="I10" s="9" t="s">
        <v>112</v>
      </c>
      <c r="J10" s="11"/>
      <c r="K10" s="11"/>
      <c r="L10" s="11"/>
      <c r="M10" s="11"/>
      <c r="N10" s="11"/>
      <c r="O10" s="11"/>
      <c r="P10" s="11"/>
      <c r="Q10" s="9"/>
      <c r="R10" s="21" t="s">
        <v>6191</v>
      </c>
      <c r="S10" s="21">
        <v>90</v>
      </c>
      <c r="T10" s="2"/>
      <c r="U10" s="11" t="s">
        <v>4168</v>
      </c>
      <c r="V10" s="11"/>
      <c r="W10" s="2"/>
      <c r="X10" s="21">
        <f t="shared" si="0"/>
        <v>90</v>
      </c>
    </row>
    <row r="11" spans="1:24" x14ac:dyDescent="0.4">
      <c r="A11" s="9" t="s">
        <v>9599</v>
      </c>
      <c r="B11" s="9" t="s">
        <v>4047</v>
      </c>
      <c r="C11" s="180" t="s">
        <v>9619</v>
      </c>
      <c r="D11" s="11" t="s">
        <v>8182</v>
      </c>
      <c r="E11" s="267" t="s">
        <v>0</v>
      </c>
      <c r="F11" s="11">
        <v>1977</v>
      </c>
      <c r="G11" s="11" t="s">
        <v>0</v>
      </c>
      <c r="H11" s="9" t="s">
        <v>9620</v>
      </c>
      <c r="I11" s="9" t="s">
        <v>0</v>
      </c>
      <c r="J11" s="11"/>
      <c r="K11" s="11"/>
      <c r="L11" s="11"/>
      <c r="M11" s="11"/>
      <c r="N11" s="11"/>
      <c r="O11" s="11"/>
      <c r="P11" s="11"/>
      <c r="Q11" s="9"/>
      <c r="R11" s="21" t="s">
        <v>6191</v>
      </c>
      <c r="S11" s="21" t="s">
        <v>6191</v>
      </c>
      <c r="T11" s="2"/>
      <c r="U11" s="11" t="s">
        <v>4170</v>
      </c>
      <c r="V11" s="11"/>
      <c r="W11" s="2"/>
      <c r="X11" s="21">
        <f t="shared" si="0"/>
        <v>0</v>
      </c>
    </row>
    <row r="12" spans="1:24" x14ac:dyDescent="0.4">
      <c r="A12" s="9" t="s">
        <v>9599</v>
      </c>
      <c r="B12" s="9" t="s">
        <v>4047</v>
      </c>
      <c r="C12" s="180" t="s">
        <v>9621</v>
      </c>
      <c r="D12" s="11">
        <v>5004</v>
      </c>
      <c r="E12" s="267" t="s">
        <v>0</v>
      </c>
      <c r="F12" s="11">
        <v>1977</v>
      </c>
      <c r="G12" s="11" t="s">
        <v>0</v>
      </c>
      <c r="H12" s="9" t="s">
        <v>9622</v>
      </c>
      <c r="I12" s="9" t="s">
        <v>0</v>
      </c>
      <c r="J12" s="11"/>
      <c r="K12" s="11"/>
      <c r="L12" s="11"/>
      <c r="M12" s="11"/>
      <c r="N12" s="11"/>
      <c r="O12" s="11"/>
      <c r="P12" s="11"/>
      <c r="Q12" s="9"/>
      <c r="R12" s="21" t="s">
        <v>6191</v>
      </c>
      <c r="S12" s="21" t="s">
        <v>6191</v>
      </c>
      <c r="T12" s="2"/>
      <c r="U12" s="11" t="s">
        <v>4170</v>
      </c>
      <c r="V12" s="11"/>
      <c r="W12" s="2"/>
      <c r="X12" s="21">
        <f t="shared" si="0"/>
        <v>0</v>
      </c>
    </row>
    <row r="13" spans="1:24" x14ac:dyDescent="0.4">
      <c r="A13" s="9" t="s">
        <v>9599</v>
      </c>
      <c r="B13" s="9" t="s">
        <v>4047</v>
      </c>
      <c r="C13" s="180" t="s">
        <v>9623</v>
      </c>
      <c r="D13" s="11" t="s">
        <v>8183</v>
      </c>
      <c r="E13" s="267" t="s">
        <v>0</v>
      </c>
      <c r="F13" s="11">
        <v>1977</v>
      </c>
      <c r="G13" s="11" t="s">
        <v>0</v>
      </c>
      <c r="H13" s="9" t="s">
        <v>9624</v>
      </c>
      <c r="I13" s="9" t="s">
        <v>0</v>
      </c>
      <c r="J13" s="11"/>
      <c r="K13" s="11"/>
      <c r="L13" s="11"/>
      <c r="M13" s="11"/>
      <c r="N13" s="11"/>
      <c r="O13" s="11"/>
      <c r="P13" s="11"/>
      <c r="Q13" s="9"/>
      <c r="R13" s="21" t="s">
        <v>6191</v>
      </c>
      <c r="S13" s="21" t="s">
        <v>6191</v>
      </c>
      <c r="T13" s="2"/>
      <c r="U13" s="11" t="s">
        <v>4170</v>
      </c>
      <c r="V13" s="11"/>
      <c r="W13" s="2"/>
      <c r="X13" s="21">
        <f t="shared" si="0"/>
        <v>0</v>
      </c>
    </row>
    <row r="14" spans="1:24" x14ac:dyDescent="0.4">
      <c r="A14" s="9" t="s">
        <v>9599</v>
      </c>
      <c r="B14" s="9" t="s">
        <v>4047</v>
      </c>
      <c r="C14" s="180" t="s">
        <v>9625</v>
      </c>
      <c r="D14" s="11" t="s">
        <v>0</v>
      </c>
      <c r="E14" s="267" t="s">
        <v>0</v>
      </c>
      <c r="F14" s="14" t="s">
        <v>0</v>
      </c>
      <c r="G14" s="11" t="s">
        <v>0</v>
      </c>
      <c r="H14" s="9" t="s">
        <v>9626</v>
      </c>
      <c r="I14" s="9" t="s">
        <v>2</v>
      </c>
      <c r="J14" s="11"/>
      <c r="K14" s="11"/>
      <c r="L14" s="11"/>
      <c r="M14" s="11"/>
      <c r="N14" s="11"/>
      <c r="O14" s="11"/>
      <c r="P14" s="11"/>
      <c r="Q14" s="9"/>
      <c r="R14" s="21">
        <v>100</v>
      </c>
      <c r="S14" s="21">
        <v>75</v>
      </c>
      <c r="T14" s="2"/>
      <c r="U14" s="11" t="s">
        <v>4170</v>
      </c>
      <c r="V14" s="11"/>
      <c r="W14" s="2"/>
      <c r="X14" s="21">
        <f t="shared" si="0"/>
        <v>0</v>
      </c>
    </row>
    <row r="15" spans="1:24" x14ac:dyDescent="0.4">
      <c r="A15" s="9" t="s">
        <v>9599</v>
      </c>
      <c r="B15" s="9" t="s">
        <v>4047</v>
      </c>
      <c r="C15" s="180" t="s">
        <v>9627</v>
      </c>
      <c r="D15" s="11" t="s">
        <v>0</v>
      </c>
      <c r="E15" s="267" t="s">
        <v>0</v>
      </c>
      <c r="F15" s="14" t="s">
        <v>0</v>
      </c>
      <c r="G15" s="11" t="s">
        <v>0</v>
      </c>
      <c r="H15" s="9" t="s">
        <v>9628</v>
      </c>
      <c r="I15" s="9" t="s">
        <v>0</v>
      </c>
      <c r="J15" s="11"/>
      <c r="K15" s="11"/>
      <c r="L15" s="11"/>
      <c r="M15" s="11"/>
      <c r="N15" s="11"/>
      <c r="O15" s="11"/>
      <c r="P15" s="11"/>
      <c r="Q15" s="9"/>
      <c r="R15" s="21" t="s">
        <v>6191</v>
      </c>
      <c r="S15" s="21" t="s">
        <v>6191</v>
      </c>
      <c r="T15" s="2"/>
      <c r="U15" s="11" t="s">
        <v>4170</v>
      </c>
      <c r="V15" s="11"/>
      <c r="W15" s="2"/>
      <c r="X15" s="21">
        <f t="shared" si="0"/>
        <v>0</v>
      </c>
    </row>
    <row r="16" spans="1:24" x14ac:dyDescent="0.4">
      <c r="A16" s="9" t="s">
        <v>9599</v>
      </c>
      <c r="B16" s="9" t="s">
        <v>4047</v>
      </c>
      <c r="C16" s="180" t="s">
        <v>9629</v>
      </c>
      <c r="D16" s="11" t="s">
        <v>0</v>
      </c>
      <c r="E16" s="267" t="s">
        <v>0</v>
      </c>
      <c r="F16" s="14" t="s">
        <v>0</v>
      </c>
      <c r="G16" s="11" t="s">
        <v>0</v>
      </c>
      <c r="H16" s="9" t="s">
        <v>9630</v>
      </c>
      <c r="I16" s="9" t="s">
        <v>0</v>
      </c>
      <c r="J16" s="11"/>
      <c r="K16" s="11"/>
      <c r="L16" s="11"/>
      <c r="M16" s="11"/>
      <c r="N16" s="11"/>
      <c r="O16" s="11"/>
      <c r="P16" s="11"/>
      <c r="Q16" s="9"/>
      <c r="R16" s="21" t="s">
        <v>6191</v>
      </c>
      <c r="S16" s="21" t="s">
        <v>6191</v>
      </c>
      <c r="T16" s="2"/>
      <c r="U16" s="11" t="s">
        <v>4170</v>
      </c>
      <c r="V16" s="11"/>
      <c r="W16" s="2"/>
      <c r="X16" s="21">
        <f t="shared" si="0"/>
        <v>0</v>
      </c>
    </row>
    <row r="17" spans="1:24" x14ac:dyDescent="0.4">
      <c r="A17" s="9" t="s">
        <v>9599</v>
      </c>
      <c r="B17" s="9" t="s">
        <v>4047</v>
      </c>
      <c r="C17" s="180" t="s">
        <v>9631</v>
      </c>
      <c r="D17" s="11" t="s">
        <v>0</v>
      </c>
      <c r="E17" s="267" t="s">
        <v>0</v>
      </c>
      <c r="F17" s="14" t="s">
        <v>0</v>
      </c>
      <c r="G17" s="11" t="s">
        <v>0</v>
      </c>
      <c r="H17" s="9" t="s">
        <v>9632</v>
      </c>
      <c r="I17" s="9" t="s">
        <v>2</v>
      </c>
      <c r="J17" s="11"/>
      <c r="K17" s="11"/>
      <c r="L17" s="11"/>
      <c r="M17" s="11"/>
      <c r="N17" s="11"/>
      <c r="O17" s="11"/>
      <c r="P17" s="11"/>
      <c r="Q17" s="9"/>
      <c r="R17" s="21" t="s">
        <v>6191</v>
      </c>
      <c r="S17" s="21">
        <v>60</v>
      </c>
      <c r="T17" s="2"/>
      <c r="U17" s="11" t="s">
        <v>4170</v>
      </c>
      <c r="V17" s="11"/>
      <c r="W17" s="2"/>
      <c r="X17" s="21">
        <f t="shared" si="0"/>
        <v>0</v>
      </c>
    </row>
    <row r="18" spans="1:24" x14ac:dyDescent="0.4">
      <c r="A18" s="9" t="s">
        <v>9599</v>
      </c>
      <c r="B18" s="9" t="s">
        <v>4047</v>
      </c>
      <c r="C18" s="180" t="s">
        <v>9633</v>
      </c>
      <c r="D18" s="11">
        <v>5005</v>
      </c>
      <c r="E18" s="267">
        <v>5000</v>
      </c>
      <c r="F18" s="11">
        <v>1977</v>
      </c>
      <c r="G18" s="11" t="s">
        <v>0</v>
      </c>
      <c r="H18" s="9" t="s">
        <v>9634</v>
      </c>
      <c r="I18" s="9" t="s">
        <v>2</v>
      </c>
      <c r="J18" s="11"/>
      <c r="K18" s="11"/>
      <c r="L18" s="11"/>
      <c r="M18" s="11"/>
      <c r="N18" s="11"/>
      <c r="O18" s="11"/>
      <c r="P18" s="11"/>
      <c r="Q18" s="9"/>
      <c r="R18" s="21">
        <v>45</v>
      </c>
      <c r="S18" s="21">
        <v>30</v>
      </c>
      <c r="T18" s="2"/>
      <c r="U18" s="11" t="s">
        <v>4170</v>
      </c>
      <c r="V18" s="11"/>
      <c r="W18" s="2"/>
      <c r="X18" s="21">
        <f t="shared" si="0"/>
        <v>0</v>
      </c>
    </row>
    <row r="19" spans="1:24" x14ac:dyDescent="0.4">
      <c r="A19" s="9" t="s">
        <v>9599</v>
      </c>
      <c r="B19" s="9" t="s">
        <v>4047</v>
      </c>
      <c r="C19" s="180" t="s">
        <v>9635</v>
      </c>
      <c r="D19" s="11" t="s">
        <v>8184</v>
      </c>
      <c r="E19" s="267">
        <v>5000</v>
      </c>
      <c r="F19" s="11">
        <v>1977</v>
      </c>
      <c r="G19" s="11" t="s">
        <v>0</v>
      </c>
      <c r="H19" s="9" t="s">
        <v>9636</v>
      </c>
      <c r="I19" s="9" t="s">
        <v>2</v>
      </c>
      <c r="J19" s="11"/>
      <c r="K19" s="11"/>
      <c r="L19" s="11"/>
      <c r="M19" s="11"/>
      <c r="N19" s="11"/>
      <c r="O19" s="11"/>
      <c r="P19" s="11"/>
      <c r="Q19" s="9"/>
      <c r="R19" s="21">
        <v>60</v>
      </c>
      <c r="S19" s="21">
        <v>40</v>
      </c>
      <c r="T19" s="2"/>
      <c r="U19" s="11" t="s">
        <v>4170</v>
      </c>
      <c r="V19" s="11"/>
      <c r="W19" s="2"/>
      <c r="X19" s="21">
        <f t="shared" si="0"/>
        <v>0</v>
      </c>
    </row>
    <row r="20" spans="1:24" x14ac:dyDescent="0.4">
      <c r="A20" s="9" t="s">
        <v>9599</v>
      </c>
      <c r="B20" s="9" t="s">
        <v>4047</v>
      </c>
      <c r="C20" s="180" t="s">
        <v>9637</v>
      </c>
      <c r="D20" s="11">
        <v>5006</v>
      </c>
      <c r="E20" s="267">
        <v>5000</v>
      </c>
      <c r="F20" s="11">
        <v>1977</v>
      </c>
      <c r="G20" s="11" t="s">
        <v>0</v>
      </c>
      <c r="H20" s="9" t="s">
        <v>9638</v>
      </c>
      <c r="I20" s="9" t="s">
        <v>2</v>
      </c>
      <c r="J20" s="11"/>
      <c r="K20" s="11"/>
      <c r="L20" s="11"/>
      <c r="M20" s="11"/>
      <c r="N20" s="11"/>
      <c r="O20" s="11"/>
      <c r="P20" s="11"/>
      <c r="Q20" s="9"/>
      <c r="R20" s="21">
        <v>45</v>
      </c>
      <c r="S20" s="21">
        <v>30</v>
      </c>
      <c r="T20" s="2"/>
      <c r="U20" s="11" t="s">
        <v>4170</v>
      </c>
      <c r="V20" s="11"/>
      <c r="W20" s="2"/>
      <c r="X20" s="21">
        <f t="shared" si="0"/>
        <v>0</v>
      </c>
    </row>
    <row r="21" spans="1:24" x14ac:dyDescent="0.4">
      <c r="A21" s="9" t="s">
        <v>9599</v>
      </c>
      <c r="B21" s="9" t="s">
        <v>4047</v>
      </c>
      <c r="C21" s="180" t="s">
        <v>9639</v>
      </c>
      <c r="D21" s="11" t="s">
        <v>8185</v>
      </c>
      <c r="E21" s="267">
        <v>5000</v>
      </c>
      <c r="F21" s="11">
        <v>1977</v>
      </c>
      <c r="G21" s="11" t="s">
        <v>0</v>
      </c>
      <c r="H21" s="9" t="s">
        <v>9640</v>
      </c>
      <c r="I21" s="9" t="s">
        <v>2</v>
      </c>
      <c r="J21" s="11"/>
      <c r="K21" s="11"/>
      <c r="L21" s="11"/>
      <c r="M21" s="11"/>
      <c r="N21" s="11"/>
      <c r="O21" s="11"/>
      <c r="P21" s="11"/>
      <c r="Q21" s="9"/>
      <c r="R21" s="21">
        <v>50</v>
      </c>
      <c r="S21" s="21">
        <v>30</v>
      </c>
      <c r="T21" s="2"/>
      <c r="U21" s="11" t="s">
        <v>4170</v>
      </c>
      <c r="V21" s="11"/>
      <c r="W21" s="2"/>
      <c r="X21" s="21">
        <f t="shared" si="0"/>
        <v>0</v>
      </c>
    </row>
    <row r="22" spans="1:24" x14ac:dyDescent="0.4">
      <c r="A22" s="9" t="s">
        <v>9599</v>
      </c>
      <c r="B22" s="9" t="s">
        <v>4047</v>
      </c>
      <c r="C22" s="180" t="s">
        <v>9641</v>
      </c>
      <c r="D22" s="11">
        <v>5007</v>
      </c>
      <c r="E22" s="267">
        <v>5000</v>
      </c>
      <c r="F22" s="11">
        <v>1977</v>
      </c>
      <c r="G22" s="11" t="s">
        <v>0</v>
      </c>
      <c r="H22" s="9" t="s">
        <v>9642</v>
      </c>
      <c r="I22" s="9" t="s">
        <v>2</v>
      </c>
      <c r="J22" s="11"/>
      <c r="K22" s="11"/>
      <c r="L22" s="11"/>
      <c r="M22" s="11"/>
      <c r="N22" s="11"/>
      <c r="O22" s="11"/>
      <c r="P22" s="11"/>
      <c r="Q22" s="9"/>
      <c r="R22" s="21">
        <v>50</v>
      </c>
      <c r="S22" s="21">
        <v>30</v>
      </c>
      <c r="T22" s="2"/>
      <c r="U22" s="11" t="s">
        <v>4170</v>
      </c>
      <c r="V22" s="11"/>
      <c r="W22" s="2"/>
      <c r="X22" s="21">
        <f t="shared" si="0"/>
        <v>0</v>
      </c>
    </row>
    <row r="23" spans="1:24" x14ac:dyDescent="0.4">
      <c r="A23" s="9" t="s">
        <v>9599</v>
      </c>
      <c r="B23" s="9" t="s">
        <v>4047</v>
      </c>
      <c r="C23" s="180" t="s">
        <v>9643</v>
      </c>
      <c r="D23" s="11" t="s">
        <v>8186</v>
      </c>
      <c r="E23" s="267">
        <v>5000</v>
      </c>
      <c r="F23" s="11">
        <v>1977</v>
      </c>
      <c r="G23" s="11" t="s">
        <v>0</v>
      </c>
      <c r="H23" s="9" t="s">
        <v>9644</v>
      </c>
      <c r="I23" s="9" t="s">
        <v>2</v>
      </c>
      <c r="J23" s="11"/>
      <c r="K23" s="11"/>
      <c r="L23" s="11"/>
      <c r="M23" s="11"/>
      <c r="N23" s="11"/>
      <c r="O23" s="11"/>
      <c r="P23" s="11"/>
      <c r="Q23" s="9"/>
      <c r="R23" s="21">
        <v>250</v>
      </c>
      <c r="S23" s="21">
        <v>200</v>
      </c>
      <c r="T23" s="2"/>
      <c r="U23" s="11" t="s">
        <v>4170</v>
      </c>
      <c r="V23" s="11"/>
      <c r="W23" s="2"/>
      <c r="X23" s="21">
        <f t="shared" si="0"/>
        <v>0</v>
      </c>
    </row>
    <row r="24" spans="1:24" x14ac:dyDescent="0.4">
      <c r="A24" s="9" t="s">
        <v>9599</v>
      </c>
      <c r="B24" s="9" t="s">
        <v>4047</v>
      </c>
      <c r="C24" s="180" t="s">
        <v>9645</v>
      </c>
      <c r="D24" s="11">
        <v>5008</v>
      </c>
      <c r="E24" s="267">
        <v>5000</v>
      </c>
      <c r="F24" s="11">
        <v>1977</v>
      </c>
      <c r="G24" s="11" t="s">
        <v>0</v>
      </c>
      <c r="H24" s="9" t="s">
        <v>9646</v>
      </c>
      <c r="I24" s="9" t="s">
        <v>2</v>
      </c>
      <c r="J24" s="11"/>
      <c r="K24" s="11"/>
      <c r="L24" s="11"/>
      <c r="M24" s="11"/>
      <c r="N24" s="11"/>
      <c r="O24" s="11"/>
      <c r="P24" s="11"/>
      <c r="Q24" s="9"/>
      <c r="R24" s="21" t="s">
        <v>6191</v>
      </c>
      <c r="S24" s="21" t="s">
        <v>6191</v>
      </c>
      <c r="T24" s="2"/>
      <c r="U24" s="11" t="s">
        <v>4170</v>
      </c>
      <c r="V24" s="11"/>
      <c r="W24" s="2"/>
      <c r="X24" s="21">
        <f t="shared" si="0"/>
        <v>0</v>
      </c>
    </row>
    <row r="25" spans="1:24" x14ac:dyDescent="0.4">
      <c r="A25" s="9" t="s">
        <v>9599</v>
      </c>
      <c r="B25" s="9" t="s">
        <v>4047</v>
      </c>
      <c r="C25" s="180" t="s">
        <v>9647</v>
      </c>
      <c r="D25" s="11" t="s">
        <v>8187</v>
      </c>
      <c r="E25" s="267">
        <v>5000</v>
      </c>
      <c r="F25" s="11">
        <v>1980</v>
      </c>
      <c r="G25" s="11" t="s">
        <v>0</v>
      </c>
      <c r="H25" s="9" t="s">
        <v>9646</v>
      </c>
      <c r="I25" s="9" t="s">
        <v>2</v>
      </c>
      <c r="J25" s="11"/>
      <c r="K25" s="11"/>
      <c r="L25" s="11"/>
      <c r="M25" s="11"/>
      <c r="N25" s="11"/>
      <c r="O25" s="11"/>
      <c r="P25" s="11"/>
      <c r="Q25" s="9"/>
      <c r="R25" s="21" t="s">
        <v>6191</v>
      </c>
      <c r="S25" s="21" t="s">
        <v>6191</v>
      </c>
      <c r="T25" s="2"/>
      <c r="U25" s="11" t="s">
        <v>4170</v>
      </c>
      <c r="V25" s="11"/>
      <c r="W25" s="2"/>
      <c r="X25" s="21">
        <f t="shared" si="0"/>
        <v>0</v>
      </c>
    </row>
    <row r="26" spans="1:24" x14ac:dyDescent="0.4">
      <c r="A26" s="9" t="s">
        <v>9599</v>
      </c>
      <c r="B26" s="9" t="s">
        <v>4047</v>
      </c>
      <c r="C26" s="180" t="s">
        <v>9648</v>
      </c>
      <c r="D26" s="11">
        <v>5010</v>
      </c>
      <c r="E26" s="267" t="s">
        <v>0</v>
      </c>
      <c r="F26" s="11">
        <v>1981</v>
      </c>
      <c r="G26" s="11" t="s">
        <v>0</v>
      </c>
      <c r="H26" s="9" t="s">
        <v>9649</v>
      </c>
      <c r="I26" s="9" t="s">
        <v>0</v>
      </c>
      <c r="J26" s="11"/>
      <c r="K26" s="11"/>
      <c r="L26" s="11"/>
      <c r="M26" s="11"/>
      <c r="N26" s="11"/>
      <c r="O26" s="11"/>
      <c r="P26" s="11"/>
      <c r="Q26" s="9"/>
      <c r="R26" s="21" t="s">
        <v>6191</v>
      </c>
      <c r="S26" s="21" t="s">
        <v>6191</v>
      </c>
      <c r="T26" s="2"/>
      <c r="U26" s="11" t="s">
        <v>4170</v>
      </c>
      <c r="V26" s="11"/>
      <c r="W26" s="2"/>
      <c r="X26" s="21">
        <f t="shared" si="0"/>
        <v>0</v>
      </c>
    </row>
    <row r="27" spans="1:24" x14ac:dyDescent="0.4">
      <c r="A27" s="9" t="s">
        <v>9599</v>
      </c>
      <c r="B27" s="9" t="s">
        <v>4047</v>
      </c>
      <c r="C27" s="180" t="s">
        <v>9650</v>
      </c>
      <c r="D27" s="11">
        <v>5013</v>
      </c>
      <c r="E27" s="267" t="s">
        <v>0</v>
      </c>
      <c r="F27" s="11">
        <v>1982</v>
      </c>
      <c r="G27" s="11" t="s">
        <v>0</v>
      </c>
      <c r="H27" s="9" t="s">
        <v>9651</v>
      </c>
      <c r="I27" s="9" t="s">
        <v>2</v>
      </c>
      <c r="J27" s="11"/>
      <c r="K27" s="11"/>
      <c r="L27" s="11"/>
      <c r="M27" s="11"/>
      <c r="N27" s="11"/>
      <c r="O27" s="11"/>
      <c r="P27" s="11"/>
      <c r="Q27" s="9"/>
      <c r="R27" s="21">
        <v>0</v>
      </c>
      <c r="S27" s="21">
        <v>175</v>
      </c>
      <c r="T27" s="2"/>
      <c r="U27" s="11" t="s">
        <v>4170</v>
      </c>
      <c r="V27" s="11"/>
      <c r="W27" s="2"/>
      <c r="X27" s="21">
        <f t="shared" si="0"/>
        <v>0</v>
      </c>
    </row>
    <row r="28" spans="1:24" x14ac:dyDescent="0.4">
      <c r="A28" s="9" t="s">
        <v>9599</v>
      </c>
      <c r="B28" s="9" t="s">
        <v>4047</v>
      </c>
      <c r="C28" s="180" t="s">
        <v>9652</v>
      </c>
      <c r="D28" s="11">
        <v>5014</v>
      </c>
      <c r="E28" s="267" t="s">
        <v>0</v>
      </c>
      <c r="F28" s="11">
        <v>1982</v>
      </c>
      <c r="G28" s="11" t="s">
        <v>0</v>
      </c>
      <c r="H28" s="9" t="s">
        <v>9653</v>
      </c>
      <c r="I28" s="9" t="s">
        <v>2</v>
      </c>
      <c r="J28" s="11"/>
      <c r="K28" s="11"/>
      <c r="L28" s="11"/>
      <c r="M28" s="11"/>
      <c r="N28" s="11"/>
      <c r="O28" s="11"/>
      <c r="P28" s="11"/>
      <c r="Q28" s="9"/>
      <c r="R28" s="21">
        <v>0</v>
      </c>
      <c r="S28" s="21">
        <v>175</v>
      </c>
      <c r="T28" s="2"/>
      <c r="U28" s="11" t="s">
        <v>4170</v>
      </c>
      <c r="V28" s="11"/>
      <c r="W28" s="2"/>
      <c r="X28" s="21">
        <f t="shared" si="0"/>
        <v>0</v>
      </c>
    </row>
    <row r="29" spans="1:24" x14ac:dyDescent="0.4">
      <c r="A29" s="9" t="s">
        <v>9599</v>
      </c>
      <c r="B29" s="9" t="s">
        <v>4047</v>
      </c>
      <c r="C29" s="180" t="s">
        <v>9654</v>
      </c>
      <c r="D29" s="11">
        <v>5012</v>
      </c>
      <c r="E29" s="267" t="s">
        <v>0</v>
      </c>
      <c r="F29" s="11">
        <v>1982</v>
      </c>
      <c r="G29" s="11" t="s">
        <v>0</v>
      </c>
      <c r="H29" s="9" t="s">
        <v>9655</v>
      </c>
      <c r="I29" s="9" t="s">
        <v>2</v>
      </c>
      <c r="J29" s="11"/>
      <c r="K29" s="11"/>
      <c r="L29" s="11"/>
      <c r="M29" s="11"/>
      <c r="N29" s="11"/>
      <c r="O29" s="11"/>
      <c r="P29" s="11"/>
      <c r="Q29" s="9"/>
      <c r="R29" s="21" t="s">
        <v>6191</v>
      </c>
      <c r="S29" s="21">
        <v>200</v>
      </c>
      <c r="T29" s="2"/>
      <c r="U29" s="11" t="s">
        <v>4170</v>
      </c>
      <c r="V29" s="11"/>
      <c r="W29" s="2"/>
      <c r="X29" s="21">
        <f t="shared" si="0"/>
        <v>0</v>
      </c>
    </row>
    <row r="30" spans="1:24" x14ac:dyDescent="0.4">
      <c r="A30" s="9" t="s">
        <v>9599</v>
      </c>
      <c r="B30" s="9" t="s">
        <v>4047</v>
      </c>
      <c r="C30" s="180" t="s">
        <v>9656</v>
      </c>
      <c r="D30" s="11" t="s">
        <v>9657</v>
      </c>
      <c r="E30" s="267" t="s">
        <v>0</v>
      </c>
      <c r="F30" s="11">
        <v>1982</v>
      </c>
      <c r="G30" s="11" t="s">
        <v>0</v>
      </c>
      <c r="H30" s="9" t="s">
        <v>9658</v>
      </c>
      <c r="I30" s="9" t="s">
        <v>2</v>
      </c>
      <c r="J30" s="11"/>
      <c r="K30" s="11"/>
      <c r="L30" s="11"/>
      <c r="M30" s="11"/>
      <c r="N30" s="11"/>
      <c r="O30" s="11"/>
      <c r="P30" s="11"/>
      <c r="Q30" s="9"/>
      <c r="R30" s="21">
        <v>60</v>
      </c>
      <c r="S30" s="21">
        <v>40</v>
      </c>
      <c r="T30" s="2"/>
      <c r="U30" s="11" t="s">
        <v>4167</v>
      </c>
      <c r="V30" s="11"/>
      <c r="W30" s="2"/>
      <c r="X30" s="21">
        <f t="shared" si="0"/>
        <v>60</v>
      </c>
    </row>
    <row r="31" spans="1:24" x14ac:dyDescent="0.4">
      <c r="A31" s="9" t="s">
        <v>9599</v>
      </c>
      <c r="B31" s="9" t="s">
        <v>4047</v>
      </c>
      <c r="C31" s="180" t="s">
        <v>9659</v>
      </c>
      <c r="D31" s="11">
        <v>5009</v>
      </c>
      <c r="E31" s="267">
        <v>3000</v>
      </c>
      <c r="F31" s="11">
        <v>1982</v>
      </c>
      <c r="G31" s="11" t="s">
        <v>0</v>
      </c>
      <c r="H31" s="9" t="s">
        <v>9660</v>
      </c>
      <c r="I31" s="9" t="s">
        <v>2</v>
      </c>
      <c r="J31" s="11"/>
      <c r="K31" s="11"/>
      <c r="L31" s="11"/>
      <c r="M31" s="11"/>
      <c r="N31" s="11"/>
      <c r="O31" s="11"/>
      <c r="P31" s="11"/>
      <c r="Q31" s="9"/>
      <c r="R31" s="21">
        <v>170</v>
      </c>
      <c r="S31" s="21">
        <v>130</v>
      </c>
      <c r="T31" s="2"/>
      <c r="U31" s="11" t="s">
        <v>4170</v>
      </c>
      <c r="V31" s="11"/>
      <c r="W31" s="2"/>
      <c r="X31" s="21">
        <f t="shared" si="0"/>
        <v>0</v>
      </c>
    </row>
    <row r="32" spans="1:24" x14ac:dyDescent="0.4">
      <c r="A32" s="9" t="s">
        <v>9599</v>
      </c>
      <c r="B32" s="9" t="s">
        <v>4047</v>
      </c>
      <c r="C32" s="180" t="s">
        <v>9661</v>
      </c>
      <c r="D32" s="11">
        <v>5015</v>
      </c>
      <c r="E32" s="267">
        <v>9000</v>
      </c>
      <c r="F32" s="11">
        <v>1985</v>
      </c>
      <c r="G32" s="11" t="s">
        <v>0</v>
      </c>
      <c r="H32" s="9" t="s">
        <v>9662</v>
      </c>
      <c r="I32" s="9" t="s">
        <v>158</v>
      </c>
      <c r="J32" s="11"/>
      <c r="K32" s="11"/>
      <c r="L32" s="11"/>
      <c r="M32" s="11"/>
      <c r="N32" s="11"/>
      <c r="O32" s="11"/>
      <c r="P32" s="11"/>
      <c r="Q32" s="9"/>
      <c r="R32" s="21">
        <v>90</v>
      </c>
      <c r="S32" s="21">
        <v>65</v>
      </c>
      <c r="T32" s="2"/>
      <c r="U32" s="11" t="s">
        <v>4170</v>
      </c>
      <c r="V32" s="11"/>
      <c r="W32" s="2"/>
      <c r="X32" s="21">
        <f t="shared" si="0"/>
        <v>0</v>
      </c>
    </row>
    <row r="33" spans="1:24" x14ac:dyDescent="0.4">
      <c r="A33" s="9" t="s">
        <v>9599</v>
      </c>
      <c r="B33" s="9" t="s">
        <v>4047</v>
      </c>
      <c r="C33" s="180" t="s">
        <v>9663</v>
      </c>
      <c r="D33" s="11">
        <v>5011</v>
      </c>
      <c r="E33" s="267" t="s">
        <v>0</v>
      </c>
      <c r="F33" s="11">
        <v>1984</v>
      </c>
      <c r="G33" s="11" t="s">
        <v>0</v>
      </c>
      <c r="H33" s="9" t="s">
        <v>8403</v>
      </c>
      <c r="I33" s="9" t="s">
        <v>2</v>
      </c>
      <c r="J33" s="11"/>
      <c r="K33" s="11"/>
      <c r="L33" s="11"/>
      <c r="M33" s="11"/>
      <c r="N33" s="11"/>
      <c r="O33" s="11"/>
      <c r="P33" s="11"/>
      <c r="Q33" s="9"/>
      <c r="R33" s="21">
        <v>0</v>
      </c>
      <c r="S33" s="21">
        <v>30</v>
      </c>
      <c r="T33" s="2"/>
      <c r="U33" s="11" t="s">
        <v>4170</v>
      </c>
      <c r="V33" s="11"/>
      <c r="W33" s="2"/>
      <c r="X33" s="21">
        <f t="shared" si="0"/>
        <v>0</v>
      </c>
    </row>
    <row r="34" spans="1:24" x14ac:dyDescent="0.4">
      <c r="A34" s="9" t="s">
        <v>9599</v>
      </c>
      <c r="B34" s="9" t="s">
        <v>4047</v>
      </c>
      <c r="C34" s="180" t="s">
        <v>9664</v>
      </c>
      <c r="D34" s="11" t="s">
        <v>8188</v>
      </c>
      <c r="E34" s="267" t="s">
        <v>0</v>
      </c>
      <c r="F34" s="11">
        <v>1984</v>
      </c>
      <c r="G34" s="11" t="s">
        <v>0</v>
      </c>
      <c r="H34" s="9" t="s">
        <v>9665</v>
      </c>
      <c r="I34" s="9" t="s">
        <v>2</v>
      </c>
      <c r="J34" s="11"/>
      <c r="K34" s="11"/>
      <c r="L34" s="11"/>
      <c r="M34" s="11"/>
      <c r="N34" s="11"/>
      <c r="O34" s="11"/>
      <c r="P34" s="11"/>
      <c r="Q34" s="9"/>
      <c r="R34" s="21">
        <v>0</v>
      </c>
      <c r="S34" s="21">
        <v>20</v>
      </c>
      <c r="T34" s="2"/>
      <c r="U34" s="11" t="s">
        <v>4170</v>
      </c>
      <c r="V34" s="11"/>
      <c r="W34" s="2"/>
      <c r="X34" s="21">
        <f t="shared" si="0"/>
        <v>0</v>
      </c>
    </row>
    <row r="35" spans="1:24" x14ac:dyDescent="0.4">
      <c r="A35" s="9" t="s">
        <v>9599</v>
      </c>
      <c r="B35" s="9" t="s">
        <v>4047</v>
      </c>
      <c r="C35" s="180" t="s">
        <v>9666</v>
      </c>
      <c r="D35" s="11" t="s">
        <v>8189</v>
      </c>
      <c r="E35" s="267" t="s">
        <v>0</v>
      </c>
      <c r="F35" s="11">
        <v>1984</v>
      </c>
      <c r="G35" s="11" t="s">
        <v>0</v>
      </c>
      <c r="H35" s="9" t="s">
        <v>9667</v>
      </c>
      <c r="I35" s="9" t="s">
        <v>2</v>
      </c>
      <c r="J35" s="11"/>
      <c r="K35" s="11"/>
      <c r="L35" s="11"/>
      <c r="M35" s="11"/>
      <c r="N35" s="11"/>
      <c r="O35" s="11"/>
      <c r="P35" s="11"/>
      <c r="Q35" s="9"/>
      <c r="R35" s="21">
        <v>0</v>
      </c>
      <c r="S35" s="21">
        <v>20</v>
      </c>
      <c r="T35" s="2"/>
      <c r="U35" s="11" t="s">
        <v>4170</v>
      </c>
      <c r="V35" s="11"/>
      <c r="W35" s="2"/>
      <c r="X35" s="21">
        <f t="shared" si="0"/>
        <v>0</v>
      </c>
    </row>
    <row r="36" spans="1:24" x14ac:dyDescent="0.4">
      <c r="A36" s="9" t="s">
        <v>9599</v>
      </c>
      <c r="B36" s="9" t="s">
        <v>4047</v>
      </c>
      <c r="C36" s="180" t="s">
        <v>9668</v>
      </c>
      <c r="D36" s="11" t="s">
        <v>0</v>
      </c>
      <c r="E36" s="267" t="s">
        <v>0</v>
      </c>
      <c r="F36" s="14" t="s">
        <v>0</v>
      </c>
      <c r="G36" s="11" t="s">
        <v>0</v>
      </c>
      <c r="H36" s="9" t="s">
        <v>9669</v>
      </c>
      <c r="I36" s="9" t="s">
        <v>0</v>
      </c>
      <c r="J36" s="11"/>
      <c r="K36" s="11"/>
      <c r="L36" s="11"/>
      <c r="M36" s="11"/>
      <c r="N36" s="11"/>
      <c r="O36" s="11"/>
      <c r="P36" s="11"/>
      <c r="Q36" s="9"/>
      <c r="R36" s="21">
        <v>0</v>
      </c>
      <c r="S36" s="21">
        <v>60</v>
      </c>
      <c r="T36" s="2"/>
      <c r="U36" s="11" t="s">
        <v>4170</v>
      </c>
      <c r="V36" s="11"/>
      <c r="W36" s="2"/>
      <c r="X36" s="21">
        <f t="shared" si="0"/>
        <v>0</v>
      </c>
    </row>
    <row r="37" spans="1:24" x14ac:dyDescent="0.4">
      <c r="A37" s="9" t="s">
        <v>9599</v>
      </c>
      <c r="B37" s="9" t="s">
        <v>4047</v>
      </c>
      <c r="C37" s="180" t="s">
        <v>9670</v>
      </c>
      <c r="D37" s="11" t="s">
        <v>0</v>
      </c>
      <c r="E37" s="267" t="s">
        <v>0</v>
      </c>
      <c r="F37" s="14" t="s">
        <v>0</v>
      </c>
      <c r="G37" s="11" t="s">
        <v>0</v>
      </c>
      <c r="H37" s="9" t="s">
        <v>9671</v>
      </c>
      <c r="I37" s="9" t="s">
        <v>0</v>
      </c>
      <c r="J37" s="11"/>
      <c r="K37" s="11"/>
      <c r="L37" s="11"/>
      <c r="M37" s="11"/>
      <c r="N37" s="11"/>
      <c r="O37" s="11"/>
      <c r="P37" s="11"/>
      <c r="Q37" s="9"/>
      <c r="R37" s="21">
        <v>0</v>
      </c>
      <c r="S37" s="21">
        <v>75</v>
      </c>
      <c r="T37" s="2"/>
      <c r="U37" s="11" t="s">
        <v>4170</v>
      </c>
      <c r="V37" s="11"/>
      <c r="W37" s="2"/>
      <c r="X37" s="21">
        <f t="shared" si="0"/>
        <v>0</v>
      </c>
    </row>
    <row r="38" spans="1:24" x14ac:dyDescent="0.4">
      <c r="A38" s="9" t="s">
        <v>9599</v>
      </c>
      <c r="B38" s="9" t="s">
        <v>9672</v>
      </c>
      <c r="C38" s="180" t="s">
        <v>9673</v>
      </c>
      <c r="D38" s="11" t="s">
        <v>0</v>
      </c>
      <c r="E38" s="267" t="s">
        <v>0</v>
      </c>
      <c r="F38" s="11">
        <v>1982</v>
      </c>
      <c r="G38" s="11" t="s">
        <v>0</v>
      </c>
      <c r="H38" s="9" t="s">
        <v>9674</v>
      </c>
      <c r="I38" s="9" t="s">
        <v>0</v>
      </c>
      <c r="J38" s="11"/>
      <c r="K38" s="11"/>
      <c r="L38" s="11"/>
      <c r="M38" s="11"/>
      <c r="N38" s="11"/>
      <c r="O38" s="11"/>
      <c r="P38" s="11"/>
      <c r="Q38" s="9"/>
      <c r="R38" s="21">
        <v>0</v>
      </c>
      <c r="S38" s="21" t="s">
        <v>6191</v>
      </c>
      <c r="T38" s="2"/>
      <c r="U38" s="11" t="s">
        <v>4170</v>
      </c>
      <c r="V38" s="11"/>
      <c r="W38" s="2"/>
      <c r="X38" s="21">
        <f t="shared" si="0"/>
        <v>0</v>
      </c>
    </row>
    <row r="39" spans="1:24" x14ac:dyDescent="0.4">
      <c r="A39" s="9" t="s">
        <v>9599</v>
      </c>
      <c r="B39" s="9" t="s">
        <v>9672</v>
      </c>
      <c r="C39" s="180" t="s">
        <v>9675</v>
      </c>
      <c r="D39" s="11">
        <v>5016</v>
      </c>
      <c r="E39" s="267" t="s">
        <v>0</v>
      </c>
      <c r="F39" s="11">
        <v>1982</v>
      </c>
      <c r="G39" s="11" t="s">
        <v>0</v>
      </c>
      <c r="H39" s="9" t="s">
        <v>9676</v>
      </c>
      <c r="I39" s="9" t="s">
        <v>0</v>
      </c>
      <c r="J39" s="11"/>
      <c r="K39" s="11"/>
      <c r="L39" s="11"/>
      <c r="M39" s="11"/>
      <c r="N39" s="11"/>
      <c r="O39" s="11"/>
      <c r="P39" s="11"/>
      <c r="Q39" s="9"/>
      <c r="R39" s="21">
        <v>0</v>
      </c>
      <c r="S39" s="21" t="s">
        <v>6191</v>
      </c>
      <c r="T39" s="2"/>
      <c r="U39" s="11" t="s">
        <v>4170</v>
      </c>
      <c r="V39" s="11"/>
      <c r="W39" s="2"/>
      <c r="X39" s="21">
        <f t="shared" si="0"/>
        <v>0</v>
      </c>
    </row>
    <row r="40" spans="1:24" x14ac:dyDescent="0.4">
      <c r="A40" s="9" t="s">
        <v>9599</v>
      </c>
      <c r="B40" s="9" t="s">
        <v>9672</v>
      </c>
      <c r="C40" s="180" t="s">
        <v>9677</v>
      </c>
      <c r="D40" s="11">
        <v>5017</v>
      </c>
      <c r="E40" s="267">
        <v>10000</v>
      </c>
      <c r="F40" s="11">
        <v>1982</v>
      </c>
      <c r="G40" s="11" t="s">
        <v>0</v>
      </c>
      <c r="H40" s="9" t="s">
        <v>9678</v>
      </c>
      <c r="I40" s="9" t="s">
        <v>0</v>
      </c>
      <c r="J40" s="11"/>
      <c r="K40" s="11"/>
      <c r="L40" s="11"/>
      <c r="M40" s="11"/>
      <c r="N40" s="11"/>
      <c r="O40" s="11"/>
      <c r="P40" s="11"/>
      <c r="Q40" s="9"/>
      <c r="R40" s="21">
        <v>0</v>
      </c>
      <c r="S40" s="21" t="s">
        <v>6191</v>
      </c>
      <c r="T40" s="2"/>
      <c r="U40" s="11" t="s">
        <v>4170</v>
      </c>
      <c r="V40" s="11"/>
      <c r="W40" s="2"/>
      <c r="X40" s="21">
        <f t="shared" si="0"/>
        <v>0</v>
      </c>
    </row>
    <row r="41" spans="1:24" x14ac:dyDescent="0.4">
      <c r="A41" s="9" t="s">
        <v>9599</v>
      </c>
      <c r="B41" s="9" t="s">
        <v>9672</v>
      </c>
      <c r="C41" s="180" t="s">
        <v>9679</v>
      </c>
      <c r="D41" s="11" t="s">
        <v>8190</v>
      </c>
      <c r="E41" s="267">
        <v>10000</v>
      </c>
      <c r="F41" s="11">
        <v>1982</v>
      </c>
      <c r="G41" s="11" t="s">
        <v>0</v>
      </c>
      <c r="H41" s="9" t="s">
        <v>9680</v>
      </c>
      <c r="I41" s="9" t="s">
        <v>0</v>
      </c>
      <c r="J41" s="11"/>
      <c r="K41" s="11"/>
      <c r="L41" s="11"/>
      <c r="M41" s="11"/>
      <c r="N41" s="11"/>
      <c r="O41" s="11"/>
      <c r="P41" s="11"/>
      <c r="Q41" s="9"/>
      <c r="R41" s="21">
        <v>0</v>
      </c>
      <c r="S41" s="21" t="s">
        <v>6191</v>
      </c>
      <c r="T41" s="2"/>
      <c r="U41" s="11" t="s">
        <v>4170</v>
      </c>
      <c r="V41" s="11"/>
      <c r="W41" s="2"/>
      <c r="X41" s="21">
        <f t="shared" si="0"/>
        <v>0</v>
      </c>
    </row>
    <row r="42" spans="1:24" x14ac:dyDescent="0.4">
      <c r="A42" s="9" t="s">
        <v>9599</v>
      </c>
      <c r="B42" s="9" t="s">
        <v>9672</v>
      </c>
      <c r="C42" s="180" t="s">
        <v>9681</v>
      </c>
      <c r="D42" s="11" t="s">
        <v>8191</v>
      </c>
      <c r="E42" s="267">
        <v>10000</v>
      </c>
      <c r="F42" s="11">
        <v>1982</v>
      </c>
      <c r="G42" s="11" t="s">
        <v>0</v>
      </c>
      <c r="H42" s="9" t="s">
        <v>9682</v>
      </c>
      <c r="I42" s="9" t="s">
        <v>0</v>
      </c>
      <c r="J42" s="11"/>
      <c r="K42" s="11"/>
      <c r="L42" s="11"/>
      <c r="M42" s="11"/>
      <c r="N42" s="11"/>
      <c r="O42" s="11"/>
      <c r="P42" s="11"/>
      <c r="Q42" s="9"/>
      <c r="R42" s="21">
        <v>0</v>
      </c>
      <c r="S42" s="21" t="s">
        <v>6191</v>
      </c>
      <c r="T42" s="2"/>
      <c r="U42" s="11" t="s">
        <v>4170</v>
      </c>
      <c r="V42" s="11"/>
      <c r="W42" s="2"/>
      <c r="X42" s="21">
        <f t="shared" si="0"/>
        <v>0</v>
      </c>
    </row>
    <row r="43" spans="1:24" x14ac:dyDescent="0.4">
      <c r="A43" s="9" t="s">
        <v>9599</v>
      </c>
      <c r="B43" s="9" t="s">
        <v>9672</v>
      </c>
      <c r="C43" s="180" t="s">
        <v>9683</v>
      </c>
      <c r="D43" s="11" t="s">
        <v>8192</v>
      </c>
      <c r="E43" s="267">
        <v>10000</v>
      </c>
      <c r="F43" s="11">
        <v>1982</v>
      </c>
      <c r="G43" s="11" t="s">
        <v>0</v>
      </c>
      <c r="H43" s="9" t="s">
        <v>9684</v>
      </c>
      <c r="I43" s="9" t="s">
        <v>0</v>
      </c>
      <c r="J43" s="11"/>
      <c r="K43" s="11"/>
      <c r="L43" s="11"/>
      <c r="M43" s="11"/>
      <c r="N43" s="11"/>
      <c r="O43" s="11"/>
      <c r="P43" s="11"/>
      <c r="Q43" s="9"/>
      <c r="R43" s="21">
        <v>0</v>
      </c>
      <c r="S43" s="21" t="s">
        <v>6191</v>
      </c>
      <c r="T43" s="2"/>
      <c r="U43" s="11" t="s">
        <v>4170</v>
      </c>
      <c r="V43" s="11"/>
      <c r="W43" s="2"/>
      <c r="X43" s="21">
        <f t="shared" si="0"/>
        <v>0</v>
      </c>
    </row>
    <row r="44" spans="1:24" x14ac:dyDescent="0.4">
      <c r="A44" s="9" t="s">
        <v>9599</v>
      </c>
      <c r="B44" s="9" t="s">
        <v>9672</v>
      </c>
      <c r="C44" s="180" t="s">
        <v>9685</v>
      </c>
      <c r="D44" s="11">
        <v>5018</v>
      </c>
      <c r="E44" s="267">
        <v>10000</v>
      </c>
      <c r="F44" s="11">
        <v>1982</v>
      </c>
      <c r="G44" s="11" t="s">
        <v>0</v>
      </c>
      <c r="H44" s="9" t="s">
        <v>9682</v>
      </c>
      <c r="I44" s="9" t="s">
        <v>0</v>
      </c>
      <c r="J44" s="11"/>
      <c r="K44" s="11"/>
      <c r="L44" s="11"/>
      <c r="M44" s="11"/>
      <c r="N44" s="11"/>
      <c r="O44" s="11"/>
      <c r="P44" s="11"/>
      <c r="Q44" s="9"/>
      <c r="R44" s="21">
        <v>0</v>
      </c>
      <c r="S44" s="21" t="s">
        <v>6191</v>
      </c>
      <c r="T44" s="2"/>
      <c r="U44" s="11" t="s">
        <v>4170</v>
      </c>
      <c r="V44" s="11"/>
      <c r="W44" s="2"/>
      <c r="X44" s="21">
        <f t="shared" si="0"/>
        <v>0</v>
      </c>
    </row>
    <row r="45" spans="1:24" x14ac:dyDescent="0.4">
      <c r="A45" s="9" t="s">
        <v>9599</v>
      </c>
      <c r="B45" s="9" t="s">
        <v>9672</v>
      </c>
      <c r="C45" s="180" t="s">
        <v>9686</v>
      </c>
      <c r="D45" s="11">
        <v>5019</v>
      </c>
      <c r="E45" s="267" t="s">
        <v>0</v>
      </c>
      <c r="F45" s="11" t="s">
        <v>0</v>
      </c>
      <c r="G45" s="11" t="s">
        <v>0</v>
      </c>
      <c r="H45" s="9" t="s">
        <v>9687</v>
      </c>
      <c r="I45" s="9" t="s">
        <v>2</v>
      </c>
      <c r="J45" s="11"/>
      <c r="K45" s="11"/>
      <c r="L45" s="11"/>
      <c r="M45" s="11"/>
      <c r="N45" s="11"/>
      <c r="O45" s="11"/>
      <c r="P45" s="11"/>
      <c r="Q45" s="9"/>
      <c r="R45" s="21">
        <v>0</v>
      </c>
      <c r="S45" s="21" t="s">
        <v>6191</v>
      </c>
      <c r="T45" s="2"/>
      <c r="U45" s="11" t="s">
        <v>4170</v>
      </c>
      <c r="V45" s="11"/>
      <c r="W45" s="2"/>
      <c r="X45" s="21">
        <f t="shared" si="0"/>
        <v>0</v>
      </c>
    </row>
    <row r="46" spans="1:24" x14ac:dyDescent="0.4">
      <c r="A46" s="9" t="s">
        <v>9599</v>
      </c>
      <c r="B46" s="9" t="s">
        <v>9672</v>
      </c>
      <c r="C46" s="180" t="s">
        <v>9688</v>
      </c>
      <c r="D46" s="11">
        <v>5020</v>
      </c>
      <c r="E46" s="267" t="s">
        <v>0</v>
      </c>
      <c r="F46" s="11" t="s">
        <v>0</v>
      </c>
      <c r="G46" s="11" t="s">
        <v>0</v>
      </c>
      <c r="H46" s="9" t="s">
        <v>9689</v>
      </c>
      <c r="I46" s="9" t="s">
        <v>2</v>
      </c>
      <c r="J46" s="11"/>
      <c r="K46" s="11"/>
      <c r="L46" s="11"/>
      <c r="M46" s="11"/>
      <c r="N46" s="11"/>
      <c r="O46" s="11"/>
      <c r="P46" s="11"/>
      <c r="Q46" s="9"/>
      <c r="R46" s="21">
        <v>0</v>
      </c>
      <c r="S46" s="21" t="s">
        <v>6191</v>
      </c>
      <c r="T46" s="2"/>
      <c r="U46" s="11" t="s">
        <v>4170</v>
      </c>
      <c r="V46" s="11"/>
      <c r="W46" s="2"/>
      <c r="X46" s="21">
        <f t="shared" si="0"/>
        <v>0</v>
      </c>
    </row>
    <row r="47" spans="1:24" x14ac:dyDescent="0.4">
      <c r="A47" s="9" t="s">
        <v>9599</v>
      </c>
      <c r="B47" s="9" t="s">
        <v>9672</v>
      </c>
      <c r="C47" s="180" t="s">
        <v>9690</v>
      </c>
      <c r="D47" s="11">
        <v>5069</v>
      </c>
      <c r="E47" s="267" t="s">
        <v>0</v>
      </c>
      <c r="F47" s="11">
        <v>1976</v>
      </c>
      <c r="G47" s="11" t="s">
        <v>0</v>
      </c>
      <c r="H47" s="9" t="s">
        <v>9691</v>
      </c>
      <c r="I47" s="9" t="s">
        <v>0</v>
      </c>
      <c r="J47" s="11"/>
      <c r="K47" s="11"/>
      <c r="L47" s="11"/>
      <c r="M47" s="11"/>
      <c r="N47" s="11"/>
      <c r="O47" s="11"/>
      <c r="P47" s="11"/>
      <c r="Q47" s="9"/>
      <c r="R47" s="21">
        <v>0</v>
      </c>
      <c r="S47" s="21" t="s">
        <v>6191</v>
      </c>
      <c r="T47" s="2"/>
      <c r="U47" s="11" t="s">
        <v>4170</v>
      </c>
      <c r="V47" s="11"/>
      <c r="W47" s="2"/>
      <c r="X47" s="21">
        <f t="shared" si="0"/>
        <v>0</v>
      </c>
    </row>
    <row r="48" spans="1:24" x14ac:dyDescent="0.4">
      <c r="A48" s="9" t="s">
        <v>9599</v>
      </c>
      <c r="B48" s="9" t="s">
        <v>9672</v>
      </c>
      <c r="C48" s="180" t="s">
        <v>9692</v>
      </c>
      <c r="D48" s="11">
        <v>5070</v>
      </c>
      <c r="E48" s="267" t="s">
        <v>0</v>
      </c>
      <c r="F48" s="11">
        <v>1976</v>
      </c>
      <c r="G48" s="11" t="s">
        <v>0</v>
      </c>
      <c r="H48" s="9" t="s">
        <v>9693</v>
      </c>
      <c r="I48" s="9" t="s">
        <v>0</v>
      </c>
      <c r="J48" s="11"/>
      <c r="K48" s="11"/>
      <c r="L48" s="11"/>
      <c r="M48" s="11"/>
      <c r="N48" s="11"/>
      <c r="O48" s="11"/>
      <c r="P48" s="11"/>
      <c r="Q48" s="9"/>
      <c r="R48" s="21">
        <v>0</v>
      </c>
      <c r="S48" s="21" t="s">
        <v>6191</v>
      </c>
      <c r="T48" s="2"/>
      <c r="U48" s="11" t="s">
        <v>4170</v>
      </c>
      <c r="V48" s="11"/>
      <c r="W48" s="2"/>
      <c r="X48" s="21">
        <f t="shared" si="0"/>
        <v>0</v>
      </c>
    </row>
    <row r="49" spans="1:24" x14ac:dyDescent="0.4">
      <c r="A49" s="9" t="s">
        <v>9599</v>
      </c>
      <c r="B49" s="9" t="s">
        <v>9672</v>
      </c>
      <c r="C49" s="180" t="s">
        <v>9694</v>
      </c>
      <c r="D49" s="11">
        <v>5067</v>
      </c>
      <c r="E49" s="267" t="s">
        <v>0</v>
      </c>
      <c r="F49" s="11">
        <v>1976</v>
      </c>
      <c r="G49" s="11" t="s">
        <v>0</v>
      </c>
      <c r="H49" s="9" t="s">
        <v>9695</v>
      </c>
      <c r="I49" s="9" t="s">
        <v>0</v>
      </c>
      <c r="J49" s="11"/>
      <c r="K49" s="11"/>
      <c r="L49" s="11"/>
      <c r="M49" s="11"/>
      <c r="N49" s="11"/>
      <c r="O49" s="11"/>
      <c r="P49" s="11"/>
      <c r="Q49" s="9"/>
      <c r="R49" s="21">
        <v>0</v>
      </c>
      <c r="S49" s="21" t="s">
        <v>6191</v>
      </c>
      <c r="T49" s="2"/>
      <c r="U49" s="11" t="s">
        <v>4170</v>
      </c>
      <c r="V49" s="11"/>
      <c r="W49" s="2"/>
      <c r="X49" s="21">
        <f t="shared" si="0"/>
        <v>0</v>
      </c>
    </row>
    <row r="50" spans="1:24" x14ac:dyDescent="0.4">
      <c r="A50" s="9" t="s">
        <v>9599</v>
      </c>
      <c r="B50" s="9" t="s">
        <v>9672</v>
      </c>
      <c r="C50" s="180" t="s">
        <v>9696</v>
      </c>
      <c r="D50" s="11">
        <v>5067</v>
      </c>
      <c r="E50" s="267" t="s">
        <v>0</v>
      </c>
      <c r="F50" s="11">
        <v>1976</v>
      </c>
      <c r="G50" s="11" t="s">
        <v>0</v>
      </c>
      <c r="H50" s="9" t="s">
        <v>9697</v>
      </c>
      <c r="I50" s="9" t="s">
        <v>0</v>
      </c>
      <c r="J50" s="11"/>
      <c r="K50" s="11"/>
      <c r="L50" s="11"/>
      <c r="M50" s="11"/>
      <c r="N50" s="11"/>
      <c r="O50" s="11"/>
      <c r="P50" s="11"/>
      <c r="Q50" s="9"/>
      <c r="R50" s="21">
        <v>0</v>
      </c>
      <c r="S50" s="21" t="s">
        <v>6191</v>
      </c>
      <c r="T50" s="2"/>
      <c r="U50" s="11" t="s">
        <v>4170</v>
      </c>
      <c r="V50" s="11"/>
      <c r="W50" s="2"/>
      <c r="X50" s="21">
        <f t="shared" si="0"/>
        <v>0</v>
      </c>
    </row>
    <row r="51" spans="1:24" x14ac:dyDescent="0.4">
      <c r="A51" s="9" t="s">
        <v>9599</v>
      </c>
      <c r="B51" s="9" t="s">
        <v>9672</v>
      </c>
      <c r="C51" s="180" t="s">
        <v>9698</v>
      </c>
      <c r="D51" s="11">
        <v>5068</v>
      </c>
      <c r="E51" s="267" t="s">
        <v>0</v>
      </c>
      <c r="F51" s="11">
        <v>1976</v>
      </c>
      <c r="G51" s="11" t="s">
        <v>0</v>
      </c>
      <c r="H51" s="9" t="s">
        <v>9699</v>
      </c>
      <c r="I51" s="9" t="s">
        <v>0</v>
      </c>
      <c r="J51" s="11"/>
      <c r="K51" s="11"/>
      <c r="L51" s="11"/>
      <c r="M51" s="11"/>
      <c r="N51" s="11"/>
      <c r="O51" s="11"/>
      <c r="P51" s="11"/>
      <c r="Q51" s="9"/>
      <c r="R51" s="21">
        <v>0</v>
      </c>
      <c r="S51" s="21" t="s">
        <v>6191</v>
      </c>
      <c r="T51" s="2"/>
      <c r="U51" s="11" t="s">
        <v>4170</v>
      </c>
      <c r="V51" s="11"/>
      <c r="W51" s="2"/>
      <c r="X51" s="21">
        <f t="shared" si="0"/>
        <v>0</v>
      </c>
    </row>
    <row r="52" spans="1:24" x14ac:dyDescent="0.4">
      <c r="A52" s="9" t="s">
        <v>9599</v>
      </c>
      <c r="B52" s="9" t="s">
        <v>9672</v>
      </c>
      <c r="C52" s="180" t="s">
        <v>9700</v>
      </c>
      <c r="D52" s="11">
        <v>5068</v>
      </c>
      <c r="E52" s="267" t="s">
        <v>0</v>
      </c>
      <c r="F52" s="11">
        <v>1976</v>
      </c>
      <c r="G52" s="11" t="s">
        <v>0</v>
      </c>
      <c r="H52" s="9" t="s">
        <v>9701</v>
      </c>
      <c r="I52" s="9" t="s">
        <v>0</v>
      </c>
      <c r="J52" s="11"/>
      <c r="K52" s="11"/>
      <c r="L52" s="11"/>
      <c r="M52" s="11"/>
      <c r="N52" s="11"/>
      <c r="O52" s="11"/>
      <c r="P52" s="11"/>
      <c r="Q52" s="9"/>
      <c r="R52" s="21">
        <v>0</v>
      </c>
      <c r="S52" s="21" t="s">
        <v>6191</v>
      </c>
      <c r="T52" s="2"/>
      <c r="U52" s="11" t="s">
        <v>4170</v>
      </c>
      <c r="V52" s="11"/>
      <c r="W52" s="2"/>
      <c r="X52" s="21">
        <f t="shared" si="0"/>
        <v>0</v>
      </c>
    </row>
    <row r="53" spans="1:24" x14ac:dyDescent="0.4">
      <c r="A53" s="9" t="s">
        <v>9599</v>
      </c>
      <c r="B53" s="9" t="s">
        <v>9672</v>
      </c>
      <c r="C53" s="180" t="s">
        <v>9702</v>
      </c>
      <c r="D53" s="11">
        <v>5073</v>
      </c>
      <c r="E53" s="267" t="s">
        <v>8414</v>
      </c>
      <c r="F53" s="11">
        <v>1983</v>
      </c>
      <c r="G53" s="11" t="s">
        <v>0</v>
      </c>
      <c r="H53" s="9" t="s">
        <v>9703</v>
      </c>
      <c r="I53" s="9" t="s">
        <v>0</v>
      </c>
      <c r="J53" s="11"/>
      <c r="K53" s="11"/>
      <c r="L53" s="11"/>
      <c r="M53" s="11"/>
      <c r="N53" s="11"/>
      <c r="O53" s="11"/>
      <c r="P53" s="11"/>
      <c r="Q53" s="9"/>
      <c r="R53" s="21">
        <v>0</v>
      </c>
      <c r="S53" s="21" t="s">
        <v>6191</v>
      </c>
      <c r="T53" s="2"/>
      <c r="U53" s="11" t="s">
        <v>4170</v>
      </c>
      <c r="V53" s="11"/>
      <c r="W53" s="2"/>
      <c r="X53" s="21">
        <f t="shared" si="0"/>
        <v>0</v>
      </c>
    </row>
    <row r="54" spans="1:24" x14ac:dyDescent="0.4">
      <c r="A54" s="9" t="s">
        <v>9599</v>
      </c>
      <c r="B54" s="9" t="s">
        <v>9672</v>
      </c>
      <c r="C54" s="180" t="s">
        <v>9704</v>
      </c>
      <c r="D54" s="11" t="s">
        <v>0</v>
      </c>
      <c r="E54" s="267" t="s">
        <v>0</v>
      </c>
      <c r="F54" s="14" t="s">
        <v>0</v>
      </c>
      <c r="G54" s="11" t="s">
        <v>0</v>
      </c>
      <c r="H54" s="9" t="s">
        <v>9705</v>
      </c>
      <c r="I54" s="9" t="s">
        <v>0</v>
      </c>
      <c r="J54" s="11"/>
      <c r="K54" s="11"/>
      <c r="L54" s="11"/>
      <c r="M54" s="11"/>
      <c r="N54" s="11"/>
      <c r="O54" s="11"/>
      <c r="P54" s="11"/>
      <c r="Q54" s="9"/>
      <c r="R54" s="21">
        <v>0</v>
      </c>
      <c r="S54" s="21" t="s">
        <v>6191</v>
      </c>
      <c r="T54" s="2"/>
      <c r="U54" s="11" t="s">
        <v>4170</v>
      </c>
      <c r="V54" s="11"/>
      <c r="W54" s="2"/>
      <c r="X54" s="21">
        <f t="shared" si="0"/>
        <v>0</v>
      </c>
    </row>
    <row r="55" spans="1:24" x14ac:dyDescent="0.4">
      <c r="A55" s="9" t="s">
        <v>9599</v>
      </c>
      <c r="B55" s="9" t="s">
        <v>9672</v>
      </c>
      <c r="C55" s="180" t="s">
        <v>9706</v>
      </c>
      <c r="D55" s="11">
        <v>5061</v>
      </c>
      <c r="E55" s="267" t="s">
        <v>0</v>
      </c>
      <c r="F55" s="11">
        <v>1979</v>
      </c>
      <c r="G55" s="11" t="s">
        <v>0</v>
      </c>
      <c r="H55" s="9" t="s">
        <v>9707</v>
      </c>
      <c r="I55" s="9" t="s">
        <v>0</v>
      </c>
      <c r="J55" s="11"/>
      <c r="K55" s="11"/>
      <c r="L55" s="11"/>
      <c r="M55" s="11"/>
      <c r="N55" s="11"/>
      <c r="O55" s="11"/>
      <c r="P55" s="11"/>
      <c r="Q55" s="9"/>
      <c r="R55" s="21" t="s">
        <v>6191</v>
      </c>
      <c r="S55" s="21">
        <v>150</v>
      </c>
      <c r="T55" s="2"/>
      <c r="U55" s="11" t="s">
        <v>4170</v>
      </c>
      <c r="V55" s="11"/>
      <c r="W55" s="2"/>
      <c r="X55" s="21">
        <f t="shared" si="0"/>
        <v>0</v>
      </c>
    </row>
    <row r="56" spans="1:24" x14ac:dyDescent="0.4">
      <c r="A56" s="9" t="s">
        <v>9599</v>
      </c>
      <c r="B56" s="9" t="s">
        <v>9672</v>
      </c>
      <c r="C56" s="180" t="s">
        <v>9708</v>
      </c>
      <c r="D56" s="11">
        <v>5062</v>
      </c>
      <c r="E56" s="267">
        <v>5000</v>
      </c>
      <c r="F56" s="14" t="s">
        <v>0</v>
      </c>
      <c r="G56" s="11" t="s">
        <v>0</v>
      </c>
      <c r="H56" s="9" t="s">
        <v>9709</v>
      </c>
      <c r="I56" s="9" t="s">
        <v>0</v>
      </c>
      <c r="J56" s="11"/>
      <c r="K56" s="11"/>
      <c r="L56" s="11"/>
      <c r="M56" s="11"/>
      <c r="N56" s="11"/>
      <c r="O56" s="11"/>
      <c r="P56" s="11"/>
      <c r="Q56" s="9"/>
      <c r="R56" s="21" t="s">
        <v>6191</v>
      </c>
      <c r="S56" s="21" t="s">
        <v>6191</v>
      </c>
      <c r="T56" s="2"/>
      <c r="U56" s="11" t="s">
        <v>4170</v>
      </c>
      <c r="V56" s="11"/>
      <c r="W56" s="2"/>
      <c r="X56" s="21">
        <f t="shared" si="0"/>
        <v>0</v>
      </c>
    </row>
    <row r="57" spans="1:24" x14ac:dyDescent="0.4">
      <c r="A57" s="9" t="s">
        <v>9599</v>
      </c>
      <c r="B57" s="9" t="s">
        <v>9672</v>
      </c>
      <c r="C57" s="180" t="s">
        <v>9710</v>
      </c>
      <c r="D57" s="11" t="s">
        <v>0</v>
      </c>
      <c r="E57" s="267">
        <v>10000</v>
      </c>
      <c r="F57" s="14" t="s">
        <v>0</v>
      </c>
      <c r="G57" s="11" t="s">
        <v>0</v>
      </c>
      <c r="H57" s="9" t="s">
        <v>9711</v>
      </c>
      <c r="I57" s="9" t="s">
        <v>0</v>
      </c>
      <c r="J57" s="11"/>
      <c r="K57" s="11"/>
      <c r="L57" s="11"/>
      <c r="M57" s="11"/>
      <c r="N57" s="11"/>
      <c r="O57" s="11"/>
      <c r="P57" s="11"/>
      <c r="Q57" s="9"/>
      <c r="R57" s="21" t="s">
        <v>6191</v>
      </c>
      <c r="S57" s="21" t="s">
        <v>6191</v>
      </c>
      <c r="T57" s="2"/>
      <c r="U57" s="11" t="s">
        <v>4170</v>
      </c>
      <c r="V57" s="11"/>
      <c r="W57" s="2"/>
      <c r="X57" s="21">
        <f t="shared" si="0"/>
        <v>0</v>
      </c>
    </row>
    <row r="58" spans="1:24" x14ac:dyDescent="0.4">
      <c r="A58" s="9" t="s">
        <v>9599</v>
      </c>
      <c r="B58" s="9" t="s">
        <v>9672</v>
      </c>
      <c r="C58" s="180" t="s">
        <v>9712</v>
      </c>
      <c r="D58" s="11">
        <v>5063</v>
      </c>
      <c r="E58" s="267">
        <v>10000</v>
      </c>
      <c r="F58" s="14" t="s">
        <v>0</v>
      </c>
      <c r="G58" s="11" t="s">
        <v>0</v>
      </c>
      <c r="H58" s="9" t="s">
        <v>9713</v>
      </c>
      <c r="I58" s="9" t="s">
        <v>0</v>
      </c>
      <c r="J58" s="11"/>
      <c r="K58" s="11"/>
      <c r="L58" s="11"/>
      <c r="M58" s="11"/>
      <c r="N58" s="11"/>
      <c r="O58" s="11"/>
      <c r="P58" s="11"/>
      <c r="Q58" s="9"/>
      <c r="R58" s="21" t="s">
        <v>6191</v>
      </c>
      <c r="S58" s="21" t="s">
        <v>6191</v>
      </c>
      <c r="T58" s="2"/>
      <c r="U58" s="11" t="s">
        <v>4170</v>
      </c>
      <c r="V58" s="11"/>
      <c r="W58" s="2"/>
      <c r="X58" s="21">
        <f t="shared" si="0"/>
        <v>0</v>
      </c>
    </row>
    <row r="59" spans="1:24" x14ac:dyDescent="0.4">
      <c r="A59" s="9" t="s">
        <v>9599</v>
      </c>
      <c r="B59" s="9" t="s">
        <v>9672</v>
      </c>
      <c r="C59" s="180" t="s">
        <v>9714</v>
      </c>
      <c r="D59" s="11" t="s">
        <v>0</v>
      </c>
      <c r="E59" s="267">
        <v>5000</v>
      </c>
      <c r="F59" s="14" t="s">
        <v>0</v>
      </c>
      <c r="G59" s="11" t="s">
        <v>0</v>
      </c>
      <c r="H59" s="9" t="s">
        <v>9715</v>
      </c>
      <c r="I59" s="9" t="s">
        <v>0</v>
      </c>
      <c r="J59" s="11"/>
      <c r="K59" s="11"/>
      <c r="L59" s="11"/>
      <c r="M59" s="11"/>
      <c r="N59" s="11"/>
      <c r="O59" s="11"/>
      <c r="P59" s="11"/>
      <c r="Q59" s="9"/>
      <c r="R59" s="21" t="s">
        <v>6191</v>
      </c>
      <c r="S59" s="21" t="s">
        <v>6191</v>
      </c>
      <c r="T59" s="2"/>
      <c r="U59" s="11" t="s">
        <v>4170</v>
      </c>
      <c r="V59" s="11"/>
      <c r="W59" s="2"/>
      <c r="X59" s="21">
        <f t="shared" si="0"/>
        <v>0</v>
      </c>
    </row>
    <row r="60" spans="1:24" x14ac:dyDescent="0.4">
      <c r="A60" s="9" t="s">
        <v>9599</v>
      </c>
      <c r="B60" s="9" t="s">
        <v>9672</v>
      </c>
      <c r="C60" s="180" t="s">
        <v>9716</v>
      </c>
      <c r="D60" s="11">
        <v>5064</v>
      </c>
      <c r="E60" s="267">
        <v>5000</v>
      </c>
      <c r="F60" s="14" t="s">
        <v>0</v>
      </c>
      <c r="G60" s="11" t="s">
        <v>0</v>
      </c>
      <c r="H60" s="9" t="s">
        <v>9717</v>
      </c>
      <c r="I60" s="9" t="s">
        <v>0</v>
      </c>
      <c r="J60" s="11"/>
      <c r="K60" s="11"/>
      <c r="L60" s="11"/>
      <c r="M60" s="11"/>
      <c r="N60" s="11"/>
      <c r="O60" s="11"/>
      <c r="P60" s="11"/>
      <c r="Q60" s="9"/>
      <c r="R60" s="21" t="s">
        <v>6191</v>
      </c>
      <c r="S60" s="21" t="s">
        <v>6191</v>
      </c>
      <c r="T60" s="2"/>
      <c r="U60" s="11" t="s">
        <v>4170</v>
      </c>
      <c r="V60" s="11"/>
      <c r="W60" s="2"/>
      <c r="X60" s="21">
        <f t="shared" si="0"/>
        <v>0</v>
      </c>
    </row>
    <row r="61" spans="1:24" x14ac:dyDescent="0.4">
      <c r="A61" s="9" t="s">
        <v>9599</v>
      </c>
      <c r="B61" s="9" t="s">
        <v>9672</v>
      </c>
      <c r="C61" s="180" t="s">
        <v>9718</v>
      </c>
      <c r="D61" s="11">
        <v>5101</v>
      </c>
      <c r="E61" s="267" t="s">
        <v>0</v>
      </c>
      <c r="F61" s="11">
        <v>1980</v>
      </c>
      <c r="G61" s="11" t="s">
        <v>0</v>
      </c>
      <c r="H61" s="9" t="s">
        <v>9719</v>
      </c>
      <c r="I61" s="9" t="s">
        <v>0</v>
      </c>
      <c r="J61" s="11"/>
      <c r="K61" s="11"/>
      <c r="L61" s="11"/>
      <c r="M61" s="11"/>
      <c r="N61" s="11"/>
      <c r="O61" s="11"/>
      <c r="P61" s="11"/>
      <c r="Q61" s="9"/>
      <c r="R61" s="21">
        <v>0</v>
      </c>
      <c r="S61" s="21" t="s">
        <v>6191</v>
      </c>
      <c r="T61" s="2"/>
      <c r="U61" s="11" t="s">
        <v>4170</v>
      </c>
      <c r="V61" s="11"/>
      <c r="W61" s="2"/>
      <c r="X61" s="21">
        <f t="shared" si="0"/>
        <v>0</v>
      </c>
    </row>
    <row r="62" spans="1:24" x14ac:dyDescent="0.4">
      <c r="A62" s="9" t="s">
        <v>9599</v>
      </c>
      <c r="B62" s="9" t="s">
        <v>9672</v>
      </c>
      <c r="C62" s="180" t="s">
        <v>9720</v>
      </c>
      <c r="D62" s="11" t="s">
        <v>0</v>
      </c>
      <c r="E62" s="267" t="s">
        <v>0</v>
      </c>
      <c r="F62" s="11">
        <v>1980</v>
      </c>
      <c r="G62" s="11" t="s">
        <v>0</v>
      </c>
      <c r="H62" s="9" t="s">
        <v>9721</v>
      </c>
      <c r="I62" s="9" t="s">
        <v>0</v>
      </c>
      <c r="J62" s="11"/>
      <c r="K62" s="11"/>
      <c r="L62" s="11"/>
      <c r="M62" s="11"/>
      <c r="N62" s="11"/>
      <c r="O62" s="11"/>
      <c r="P62" s="11"/>
      <c r="Q62" s="9"/>
      <c r="R62" s="21">
        <v>0</v>
      </c>
      <c r="S62" s="21" t="s">
        <v>6191</v>
      </c>
      <c r="T62" s="2"/>
      <c r="U62" s="11" t="s">
        <v>4170</v>
      </c>
      <c r="V62" s="11"/>
      <c r="W62" s="2"/>
      <c r="X62" s="21">
        <f t="shared" si="0"/>
        <v>0</v>
      </c>
    </row>
    <row r="63" spans="1:24" x14ac:dyDescent="0.4">
      <c r="A63" s="9" t="s">
        <v>9599</v>
      </c>
      <c r="B63" s="9" t="s">
        <v>9672</v>
      </c>
      <c r="C63" s="180" t="s">
        <v>9722</v>
      </c>
      <c r="D63" s="11">
        <v>5100</v>
      </c>
      <c r="E63" s="267" t="s">
        <v>0</v>
      </c>
      <c r="F63" s="11">
        <v>1980</v>
      </c>
      <c r="G63" s="11" t="s">
        <v>0</v>
      </c>
      <c r="H63" s="9" t="s">
        <v>9723</v>
      </c>
      <c r="I63" s="9" t="s">
        <v>0</v>
      </c>
      <c r="J63" s="11"/>
      <c r="K63" s="11"/>
      <c r="L63" s="11"/>
      <c r="M63" s="11"/>
      <c r="N63" s="11"/>
      <c r="O63" s="11"/>
      <c r="P63" s="11"/>
      <c r="Q63" s="9"/>
      <c r="R63" s="21">
        <v>0</v>
      </c>
      <c r="S63" s="21" t="s">
        <v>6191</v>
      </c>
      <c r="T63" s="2"/>
      <c r="U63" s="11" t="s">
        <v>4170</v>
      </c>
      <c r="V63" s="11"/>
      <c r="W63" s="2"/>
      <c r="X63" s="21">
        <f t="shared" si="0"/>
        <v>0</v>
      </c>
    </row>
    <row r="64" spans="1:24" x14ac:dyDescent="0.4">
      <c r="A64" s="9" t="s">
        <v>9599</v>
      </c>
      <c r="B64" s="9" t="s">
        <v>9672</v>
      </c>
      <c r="C64" s="180" t="s">
        <v>9724</v>
      </c>
      <c r="D64" s="11" t="s">
        <v>0</v>
      </c>
      <c r="E64" s="267" t="s">
        <v>0</v>
      </c>
      <c r="F64" s="11">
        <v>1980</v>
      </c>
      <c r="G64" s="11" t="s">
        <v>0</v>
      </c>
      <c r="H64" s="9" t="s">
        <v>9725</v>
      </c>
      <c r="I64" s="9" t="s">
        <v>0</v>
      </c>
      <c r="J64" s="11"/>
      <c r="K64" s="11"/>
      <c r="L64" s="11"/>
      <c r="M64" s="11"/>
      <c r="N64" s="11"/>
      <c r="O64" s="11"/>
      <c r="P64" s="11"/>
      <c r="Q64" s="9"/>
      <c r="R64" s="21">
        <v>0</v>
      </c>
      <c r="S64" s="21" t="s">
        <v>6191</v>
      </c>
      <c r="T64" s="2"/>
      <c r="U64" s="11" t="s">
        <v>4170</v>
      </c>
      <c r="V64" s="11"/>
      <c r="W64" s="2"/>
      <c r="X64" s="21">
        <f t="shared" si="0"/>
        <v>0</v>
      </c>
    </row>
    <row r="65" spans="1:26" x14ac:dyDescent="0.4">
      <c r="A65" s="9" t="s">
        <v>9599</v>
      </c>
      <c r="B65" s="9" t="s">
        <v>9672</v>
      </c>
      <c r="C65" s="180" t="s">
        <v>9726</v>
      </c>
      <c r="D65" s="11" t="s">
        <v>0</v>
      </c>
      <c r="E65" s="267" t="s">
        <v>0</v>
      </c>
      <c r="F65" s="11">
        <v>1980</v>
      </c>
      <c r="G65" s="11" t="s">
        <v>0</v>
      </c>
      <c r="H65" s="9" t="s">
        <v>9727</v>
      </c>
      <c r="I65" s="9" t="s">
        <v>0</v>
      </c>
      <c r="J65" s="11"/>
      <c r="K65" s="11"/>
      <c r="L65" s="11"/>
      <c r="M65" s="11"/>
      <c r="N65" s="11"/>
      <c r="O65" s="11"/>
      <c r="P65" s="11"/>
      <c r="Q65" s="9"/>
      <c r="R65" s="21" t="s">
        <v>6191</v>
      </c>
      <c r="S65" s="21" t="s">
        <v>6191</v>
      </c>
      <c r="T65" s="2"/>
      <c r="U65" s="11" t="s">
        <v>4170</v>
      </c>
      <c r="V65" s="11"/>
      <c r="W65" s="2"/>
      <c r="X65" s="21">
        <f t="shared" si="0"/>
        <v>0</v>
      </c>
    </row>
    <row r="66" spans="1:26" x14ac:dyDescent="0.4">
      <c r="A66" s="9" t="s">
        <v>9599</v>
      </c>
      <c r="B66" s="9" t="s">
        <v>9672</v>
      </c>
      <c r="C66" s="180" t="s">
        <v>9728</v>
      </c>
      <c r="D66" s="11" t="s">
        <v>0</v>
      </c>
      <c r="E66" s="267" t="s">
        <v>9729</v>
      </c>
      <c r="F66" s="11">
        <v>1980</v>
      </c>
      <c r="G66" s="11" t="s">
        <v>0</v>
      </c>
      <c r="H66" s="9" t="s">
        <v>9730</v>
      </c>
      <c r="I66" s="9" t="s">
        <v>0</v>
      </c>
      <c r="J66" s="11"/>
      <c r="K66" s="11"/>
      <c r="L66" s="11"/>
      <c r="M66" s="11"/>
      <c r="N66" s="11"/>
      <c r="O66" s="11"/>
      <c r="P66" s="11"/>
      <c r="Q66" s="9"/>
      <c r="R66" s="21">
        <v>170</v>
      </c>
      <c r="S66" s="21">
        <v>140</v>
      </c>
      <c r="T66" s="2"/>
      <c r="U66" s="11" t="s">
        <v>4170</v>
      </c>
      <c r="V66" s="11"/>
      <c r="W66" s="2"/>
      <c r="X66" s="21">
        <f t="shared" si="0"/>
        <v>0</v>
      </c>
    </row>
    <row r="67" spans="1:26" x14ac:dyDescent="0.4">
      <c r="A67" s="9" t="s">
        <v>9599</v>
      </c>
      <c r="B67" s="9" t="s">
        <v>9672</v>
      </c>
      <c r="C67" s="180" t="s">
        <v>9731</v>
      </c>
      <c r="D67" s="11">
        <v>5110</v>
      </c>
      <c r="E67" s="267" t="s">
        <v>9732</v>
      </c>
      <c r="F67" s="11">
        <v>1980</v>
      </c>
      <c r="G67" s="11" t="s">
        <v>0</v>
      </c>
      <c r="H67" s="9" t="s">
        <v>9730</v>
      </c>
      <c r="I67" s="9" t="s">
        <v>0</v>
      </c>
      <c r="J67" s="11"/>
      <c r="K67" s="11"/>
      <c r="L67" s="11"/>
      <c r="M67" s="11"/>
      <c r="N67" s="11"/>
      <c r="O67" s="11"/>
      <c r="P67" s="11"/>
      <c r="Q67" s="9"/>
      <c r="R67" s="21">
        <v>100</v>
      </c>
      <c r="S67" s="21">
        <v>75</v>
      </c>
      <c r="T67" s="2"/>
      <c r="U67" s="11" t="s">
        <v>4167</v>
      </c>
      <c r="V67" s="11"/>
      <c r="W67" s="2"/>
      <c r="X67" s="21">
        <f t="shared" ref="X67:X130" si="1">IF(U67="Nuova",IF(R67="p.a.r.",300,R67),IF(U67="Usata",IF(S67="p.a.r.",300,S67),0))</f>
        <v>100</v>
      </c>
      <c r="Z67" t="s">
        <v>16898</v>
      </c>
    </row>
    <row r="68" spans="1:26" x14ac:dyDescent="0.4">
      <c r="A68" s="9" t="s">
        <v>9599</v>
      </c>
      <c r="B68" s="9" t="s">
        <v>9672</v>
      </c>
      <c r="C68" s="180" t="s">
        <v>9733</v>
      </c>
      <c r="D68" s="11">
        <v>5111</v>
      </c>
      <c r="E68" s="267" t="s">
        <v>8769</v>
      </c>
      <c r="F68" s="11">
        <v>1980</v>
      </c>
      <c r="G68" s="11" t="s">
        <v>0</v>
      </c>
      <c r="H68" s="9" t="s">
        <v>9730</v>
      </c>
      <c r="I68" s="9" t="s">
        <v>0</v>
      </c>
      <c r="J68" s="11"/>
      <c r="K68" s="11"/>
      <c r="L68" s="11"/>
      <c r="M68" s="11"/>
      <c r="N68" s="11"/>
      <c r="O68" s="11"/>
      <c r="P68" s="11"/>
      <c r="Q68" s="9"/>
      <c r="R68" s="21" t="s">
        <v>6191</v>
      </c>
      <c r="S68" s="21" t="s">
        <v>6191</v>
      </c>
      <c r="T68" s="2"/>
      <c r="U68" s="11" t="s">
        <v>4170</v>
      </c>
      <c r="V68" s="11"/>
      <c r="W68" s="2"/>
      <c r="X68" s="21">
        <f t="shared" si="1"/>
        <v>0</v>
      </c>
    </row>
    <row r="69" spans="1:26" x14ac:dyDescent="0.4">
      <c r="A69" s="9" t="s">
        <v>9599</v>
      </c>
      <c r="B69" s="9" t="s">
        <v>9672</v>
      </c>
      <c r="C69" s="180" t="s">
        <v>9734</v>
      </c>
      <c r="D69" s="11" t="s">
        <v>0</v>
      </c>
      <c r="E69" s="267" t="s">
        <v>9732</v>
      </c>
      <c r="F69" s="11">
        <v>1980</v>
      </c>
      <c r="G69" s="11" t="s">
        <v>0</v>
      </c>
      <c r="H69" s="9" t="s">
        <v>9735</v>
      </c>
      <c r="I69" s="9" t="s">
        <v>0</v>
      </c>
      <c r="J69" s="11"/>
      <c r="K69" s="11"/>
      <c r="L69" s="11"/>
      <c r="M69" s="11"/>
      <c r="N69" s="11"/>
      <c r="O69" s="11"/>
      <c r="P69" s="11"/>
      <c r="Q69" s="9"/>
      <c r="R69" s="21">
        <v>120</v>
      </c>
      <c r="S69" s="21">
        <v>90</v>
      </c>
      <c r="T69" s="2"/>
      <c r="U69" s="11" t="s">
        <v>4170</v>
      </c>
      <c r="V69" s="11"/>
      <c r="W69" s="2"/>
      <c r="X69" s="21">
        <f t="shared" si="1"/>
        <v>0</v>
      </c>
    </row>
    <row r="70" spans="1:26" x14ac:dyDescent="0.4">
      <c r="A70" s="9" t="s">
        <v>9599</v>
      </c>
      <c r="B70" s="9" t="s">
        <v>9672</v>
      </c>
      <c r="C70" s="180" t="s">
        <v>9736</v>
      </c>
      <c r="D70" s="11" t="s">
        <v>0</v>
      </c>
      <c r="E70" s="267" t="s">
        <v>8769</v>
      </c>
      <c r="F70" s="11">
        <v>1980</v>
      </c>
      <c r="G70" s="11" t="s">
        <v>0</v>
      </c>
      <c r="H70" s="9" t="s">
        <v>9735</v>
      </c>
      <c r="I70" s="9" t="s">
        <v>0</v>
      </c>
      <c r="J70" s="11"/>
      <c r="K70" s="11"/>
      <c r="L70" s="11"/>
      <c r="M70" s="11"/>
      <c r="N70" s="11"/>
      <c r="O70" s="11"/>
      <c r="P70" s="11"/>
      <c r="Q70" s="9"/>
      <c r="R70" s="21">
        <v>180</v>
      </c>
      <c r="S70" s="21">
        <v>150</v>
      </c>
      <c r="T70" s="2"/>
      <c r="U70" s="11" t="s">
        <v>4170</v>
      </c>
      <c r="V70" s="11"/>
      <c r="W70" s="2"/>
      <c r="X70" s="21">
        <f t="shared" si="1"/>
        <v>0</v>
      </c>
    </row>
    <row r="71" spans="1:26" x14ac:dyDescent="0.4">
      <c r="A71" s="9" t="s">
        <v>9599</v>
      </c>
      <c r="B71" s="9" t="s">
        <v>9672</v>
      </c>
      <c r="C71" s="180" t="s">
        <v>9737</v>
      </c>
      <c r="D71" s="11" t="s">
        <v>0</v>
      </c>
      <c r="E71" s="267" t="s">
        <v>0</v>
      </c>
      <c r="F71" s="14" t="s">
        <v>0</v>
      </c>
      <c r="G71" s="11" t="s">
        <v>0</v>
      </c>
      <c r="H71" s="9" t="s">
        <v>9738</v>
      </c>
      <c r="I71" s="9" t="s">
        <v>0</v>
      </c>
      <c r="J71" s="11"/>
      <c r="K71" s="11"/>
      <c r="L71" s="11"/>
      <c r="M71" s="11"/>
      <c r="N71" s="11"/>
      <c r="O71" s="11"/>
      <c r="P71" s="11"/>
      <c r="Q71" s="9"/>
      <c r="R71" s="21">
        <v>0</v>
      </c>
      <c r="S71" s="21" t="s">
        <v>6191</v>
      </c>
      <c r="T71" s="2"/>
      <c r="U71" s="11" t="s">
        <v>4170</v>
      </c>
      <c r="V71" s="11"/>
      <c r="W71" s="2"/>
      <c r="X71" s="21">
        <f t="shared" si="1"/>
        <v>0</v>
      </c>
    </row>
    <row r="72" spans="1:26" x14ac:dyDescent="0.4">
      <c r="A72" s="9" t="s">
        <v>9599</v>
      </c>
      <c r="B72" s="9" t="s">
        <v>9672</v>
      </c>
      <c r="C72" s="180" t="s">
        <v>9739</v>
      </c>
      <c r="D72" s="11" t="s">
        <v>0</v>
      </c>
      <c r="E72" s="267" t="s">
        <v>0</v>
      </c>
      <c r="F72" s="14" t="s">
        <v>0</v>
      </c>
      <c r="G72" s="11" t="s">
        <v>0</v>
      </c>
      <c r="H72" s="9" t="s">
        <v>9740</v>
      </c>
      <c r="I72" s="9" t="s">
        <v>0</v>
      </c>
      <c r="J72" s="11"/>
      <c r="K72" s="11"/>
      <c r="L72" s="11"/>
      <c r="M72" s="11"/>
      <c r="N72" s="11"/>
      <c r="O72" s="11"/>
      <c r="P72" s="11"/>
      <c r="Q72" s="9"/>
      <c r="R72" s="21">
        <v>0</v>
      </c>
      <c r="S72" s="21" t="s">
        <v>6191</v>
      </c>
      <c r="T72" s="2"/>
      <c r="U72" s="11" t="s">
        <v>4170</v>
      </c>
      <c r="V72" s="11"/>
      <c r="W72" s="2"/>
      <c r="X72" s="21">
        <f t="shared" si="1"/>
        <v>0</v>
      </c>
    </row>
    <row r="73" spans="1:26" x14ac:dyDescent="0.4">
      <c r="A73" s="9" t="s">
        <v>9599</v>
      </c>
      <c r="B73" s="9" t="s">
        <v>9672</v>
      </c>
      <c r="C73" s="180" t="s">
        <v>9741</v>
      </c>
      <c r="D73" s="11">
        <v>5080</v>
      </c>
      <c r="E73" s="267" t="s">
        <v>0</v>
      </c>
      <c r="F73" s="14" t="s">
        <v>0</v>
      </c>
      <c r="G73" s="11" t="s">
        <v>0</v>
      </c>
      <c r="H73" s="9" t="s">
        <v>9742</v>
      </c>
      <c r="I73" s="9" t="s">
        <v>0</v>
      </c>
      <c r="J73" s="11"/>
      <c r="K73" s="11"/>
      <c r="L73" s="11"/>
      <c r="M73" s="11"/>
      <c r="N73" s="11"/>
      <c r="O73" s="11"/>
      <c r="P73" s="11"/>
      <c r="Q73" s="9"/>
      <c r="R73" s="21">
        <v>0</v>
      </c>
      <c r="S73" s="21">
        <v>200</v>
      </c>
      <c r="T73" s="2"/>
      <c r="U73" s="11" t="s">
        <v>4170</v>
      </c>
      <c r="V73" s="11"/>
      <c r="W73" s="2"/>
      <c r="X73" s="21">
        <f t="shared" si="1"/>
        <v>0</v>
      </c>
    </row>
    <row r="74" spans="1:26" x14ac:dyDescent="0.4">
      <c r="A74" s="9" t="s">
        <v>9599</v>
      </c>
      <c r="B74" s="9" t="s">
        <v>9672</v>
      </c>
      <c r="C74" s="180" t="s">
        <v>9743</v>
      </c>
      <c r="D74" s="11" t="s">
        <v>0</v>
      </c>
      <c r="E74" s="267" t="s">
        <v>0</v>
      </c>
      <c r="F74" s="14" t="s">
        <v>0</v>
      </c>
      <c r="G74" s="11" t="s">
        <v>0</v>
      </c>
      <c r="H74" s="9" t="s">
        <v>9744</v>
      </c>
      <c r="I74" s="9" t="s">
        <v>0</v>
      </c>
      <c r="J74" s="11"/>
      <c r="K74" s="11"/>
      <c r="L74" s="11"/>
      <c r="M74" s="11"/>
      <c r="N74" s="11"/>
      <c r="O74" s="11"/>
      <c r="P74" s="11"/>
      <c r="Q74" s="9"/>
      <c r="R74" s="21">
        <v>0</v>
      </c>
      <c r="S74" s="21">
        <v>200</v>
      </c>
      <c r="T74" s="2"/>
      <c r="U74" s="11" t="s">
        <v>4170</v>
      </c>
      <c r="V74" s="11"/>
      <c r="W74" s="2"/>
      <c r="X74" s="21">
        <f t="shared" si="1"/>
        <v>0</v>
      </c>
    </row>
    <row r="75" spans="1:26" x14ac:dyDescent="0.4">
      <c r="A75" s="9" t="s">
        <v>9599</v>
      </c>
      <c r="B75" s="9" t="s">
        <v>9672</v>
      </c>
      <c r="C75" s="180" t="s">
        <v>9745</v>
      </c>
      <c r="D75" s="11">
        <v>5081</v>
      </c>
      <c r="E75" s="267">
        <v>10000</v>
      </c>
      <c r="F75" s="14" t="s">
        <v>0</v>
      </c>
      <c r="G75" s="11" t="s">
        <v>0</v>
      </c>
      <c r="H75" s="9" t="s">
        <v>9746</v>
      </c>
      <c r="I75" s="9" t="s">
        <v>0</v>
      </c>
      <c r="J75" s="11"/>
      <c r="K75" s="11"/>
      <c r="L75" s="11"/>
      <c r="M75" s="11"/>
      <c r="N75" s="11"/>
      <c r="O75" s="11"/>
      <c r="P75" s="11"/>
      <c r="Q75" s="9"/>
      <c r="R75" s="21">
        <v>0</v>
      </c>
      <c r="S75" s="21" t="s">
        <v>6191</v>
      </c>
      <c r="T75" s="2"/>
      <c r="U75" s="11" t="s">
        <v>4170</v>
      </c>
      <c r="V75" s="11"/>
      <c r="W75" s="2"/>
      <c r="X75" s="21">
        <f t="shared" si="1"/>
        <v>0</v>
      </c>
    </row>
    <row r="76" spans="1:26" x14ac:dyDescent="0.4">
      <c r="A76" s="9" t="s">
        <v>9599</v>
      </c>
      <c r="B76" s="9" t="s">
        <v>9672</v>
      </c>
      <c r="C76" s="180" t="s">
        <v>9747</v>
      </c>
      <c r="D76" s="11" t="s">
        <v>0</v>
      </c>
      <c r="E76" s="267" t="s">
        <v>0</v>
      </c>
      <c r="F76" s="14" t="s">
        <v>0</v>
      </c>
      <c r="G76" s="11" t="s">
        <v>0</v>
      </c>
      <c r="H76" s="9" t="s">
        <v>9748</v>
      </c>
      <c r="I76" s="9" t="s">
        <v>0</v>
      </c>
      <c r="J76" s="11"/>
      <c r="K76" s="11"/>
      <c r="L76" s="11"/>
      <c r="M76" s="11"/>
      <c r="N76" s="11"/>
      <c r="O76" s="11"/>
      <c r="P76" s="11"/>
      <c r="Q76" s="9"/>
      <c r="R76" s="21">
        <v>0</v>
      </c>
      <c r="S76" s="21">
        <v>210</v>
      </c>
      <c r="T76" s="2"/>
      <c r="U76" s="11" t="s">
        <v>4170</v>
      </c>
      <c r="V76" s="11"/>
      <c r="W76" s="2"/>
      <c r="X76" s="21">
        <f t="shared" si="1"/>
        <v>0</v>
      </c>
    </row>
    <row r="77" spans="1:26" x14ac:dyDescent="0.4">
      <c r="A77" s="9" t="s">
        <v>9599</v>
      </c>
      <c r="B77" s="9" t="s">
        <v>9672</v>
      </c>
      <c r="C77" s="180" t="s">
        <v>9749</v>
      </c>
      <c r="D77" s="11" t="s">
        <v>8193</v>
      </c>
      <c r="E77" s="267" t="s">
        <v>0</v>
      </c>
      <c r="F77" s="14" t="s">
        <v>0</v>
      </c>
      <c r="G77" s="11" t="s">
        <v>0</v>
      </c>
      <c r="H77" s="9" t="s">
        <v>9750</v>
      </c>
      <c r="I77" s="9" t="s">
        <v>0</v>
      </c>
      <c r="J77" s="11"/>
      <c r="K77" s="11"/>
      <c r="L77" s="11"/>
      <c r="M77" s="11"/>
      <c r="N77" s="11"/>
      <c r="O77" s="11"/>
      <c r="P77" s="11"/>
      <c r="Q77" s="9"/>
      <c r="R77" s="21">
        <v>0</v>
      </c>
      <c r="S77" s="21">
        <v>180</v>
      </c>
      <c r="T77" s="2"/>
      <c r="U77" s="11" t="s">
        <v>4170</v>
      </c>
      <c r="V77" s="11"/>
      <c r="W77" s="2"/>
      <c r="X77" s="21">
        <f t="shared" si="1"/>
        <v>0</v>
      </c>
    </row>
    <row r="78" spans="1:26" x14ac:dyDescent="0.4">
      <c r="A78" s="9" t="s">
        <v>9599</v>
      </c>
      <c r="B78" s="9" t="s">
        <v>9672</v>
      </c>
      <c r="C78" s="180" t="s">
        <v>9751</v>
      </c>
      <c r="D78" s="11" t="s">
        <v>0</v>
      </c>
      <c r="E78" s="267" t="s">
        <v>0</v>
      </c>
      <c r="F78" s="14" t="s">
        <v>0</v>
      </c>
      <c r="G78" s="11" t="s">
        <v>0</v>
      </c>
      <c r="H78" s="9" t="s">
        <v>9752</v>
      </c>
      <c r="I78" s="9" t="s">
        <v>0</v>
      </c>
      <c r="J78" s="11"/>
      <c r="K78" s="11"/>
      <c r="L78" s="11"/>
      <c r="M78" s="11"/>
      <c r="N78" s="11"/>
      <c r="O78" s="11"/>
      <c r="P78" s="11"/>
      <c r="Q78" s="9"/>
      <c r="R78" s="21">
        <v>0</v>
      </c>
      <c r="S78" s="21">
        <v>180</v>
      </c>
      <c r="T78" s="2"/>
      <c r="U78" s="11" t="s">
        <v>4170</v>
      </c>
      <c r="V78" s="11"/>
      <c r="W78" s="2"/>
      <c r="X78" s="21">
        <f t="shared" si="1"/>
        <v>0</v>
      </c>
    </row>
    <row r="79" spans="1:26" x14ac:dyDescent="0.4">
      <c r="A79" s="9" t="s">
        <v>9599</v>
      </c>
      <c r="B79" s="9" t="s">
        <v>9672</v>
      </c>
      <c r="C79" s="180" t="s">
        <v>9753</v>
      </c>
      <c r="D79" s="11">
        <v>5082</v>
      </c>
      <c r="E79" s="267" t="s">
        <v>0</v>
      </c>
      <c r="F79" s="14" t="s">
        <v>0</v>
      </c>
      <c r="G79" s="11" t="s">
        <v>0</v>
      </c>
      <c r="H79" s="9" t="s">
        <v>9754</v>
      </c>
      <c r="I79" s="9" t="s">
        <v>0</v>
      </c>
      <c r="J79" s="11"/>
      <c r="K79" s="11"/>
      <c r="L79" s="11"/>
      <c r="M79" s="11"/>
      <c r="N79" s="11"/>
      <c r="O79" s="11"/>
      <c r="P79" s="11"/>
      <c r="Q79" s="9"/>
      <c r="R79" s="21">
        <v>0</v>
      </c>
      <c r="S79" s="21">
        <v>180</v>
      </c>
      <c r="T79" s="2"/>
      <c r="U79" s="11" t="s">
        <v>4170</v>
      </c>
      <c r="V79" s="11"/>
      <c r="W79" s="2"/>
      <c r="X79" s="21">
        <f t="shared" si="1"/>
        <v>0</v>
      </c>
    </row>
    <row r="80" spans="1:26" x14ac:dyDescent="0.4">
      <c r="A80" s="9" t="s">
        <v>9599</v>
      </c>
      <c r="B80" s="9" t="s">
        <v>9672</v>
      </c>
      <c r="C80" s="180" t="s">
        <v>9755</v>
      </c>
      <c r="D80" s="11" t="s">
        <v>8194</v>
      </c>
      <c r="E80" s="267" t="s">
        <v>0</v>
      </c>
      <c r="F80" s="14" t="s">
        <v>0</v>
      </c>
      <c r="G80" s="11" t="s">
        <v>0</v>
      </c>
      <c r="H80" s="9" t="s">
        <v>9756</v>
      </c>
      <c r="I80" s="9" t="s">
        <v>0</v>
      </c>
      <c r="J80" s="11"/>
      <c r="K80" s="11"/>
      <c r="L80" s="11"/>
      <c r="M80" s="11"/>
      <c r="N80" s="11"/>
      <c r="O80" s="11"/>
      <c r="P80" s="11"/>
      <c r="Q80" s="9"/>
      <c r="R80" s="21">
        <v>0</v>
      </c>
      <c r="S80" s="21">
        <v>210</v>
      </c>
      <c r="T80" s="2"/>
      <c r="U80" s="11" t="s">
        <v>4170</v>
      </c>
      <c r="V80" s="11"/>
      <c r="W80" s="2"/>
      <c r="X80" s="21">
        <f t="shared" si="1"/>
        <v>0</v>
      </c>
    </row>
    <row r="81" spans="1:24" x14ac:dyDescent="0.4">
      <c r="A81" s="9" t="s">
        <v>9599</v>
      </c>
      <c r="B81" s="9" t="s">
        <v>9672</v>
      </c>
      <c r="C81" s="180" t="s">
        <v>9757</v>
      </c>
      <c r="D81" s="11">
        <v>5083</v>
      </c>
      <c r="E81" s="267" t="s">
        <v>0</v>
      </c>
      <c r="F81" s="14" t="s">
        <v>0</v>
      </c>
      <c r="G81" s="11" t="s">
        <v>0</v>
      </c>
      <c r="H81" s="9" t="s">
        <v>9758</v>
      </c>
      <c r="I81" s="9" t="s">
        <v>0</v>
      </c>
      <c r="J81" s="11"/>
      <c r="K81" s="11"/>
      <c r="L81" s="11"/>
      <c r="M81" s="11"/>
      <c r="N81" s="11"/>
      <c r="O81" s="11"/>
      <c r="P81" s="11"/>
      <c r="Q81" s="9"/>
      <c r="R81" s="21">
        <v>0</v>
      </c>
      <c r="S81" s="21">
        <v>180</v>
      </c>
      <c r="T81" s="2"/>
      <c r="U81" s="11" t="s">
        <v>4170</v>
      </c>
      <c r="V81" s="11"/>
      <c r="W81" s="2"/>
      <c r="X81" s="21">
        <f t="shared" si="1"/>
        <v>0</v>
      </c>
    </row>
    <row r="82" spans="1:24" x14ac:dyDescent="0.4">
      <c r="A82" s="9" t="s">
        <v>9599</v>
      </c>
      <c r="B82" s="9" t="s">
        <v>9672</v>
      </c>
      <c r="C82" s="180" t="s">
        <v>9759</v>
      </c>
      <c r="D82" s="11">
        <v>5084</v>
      </c>
      <c r="E82" s="267" t="s">
        <v>0</v>
      </c>
      <c r="F82" s="11">
        <v>1986</v>
      </c>
      <c r="G82" s="11" t="s">
        <v>0</v>
      </c>
      <c r="H82" s="9" t="s">
        <v>9760</v>
      </c>
      <c r="I82" s="9" t="s">
        <v>158</v>
      </c>
      <c r="J82" s="11"/>
      <c r="K82" s="11"/>
      <c r="L82" s="11"/>
      <c r="M82" s="11"/>
      <c r="N82" s="11"/>
      <c r="O82" s="11"/>
      <c r="P82" s="11"/>
      <c r="Q82" s="9"/>
      <c r="R82" s="21">
        <v>0</v>
      </c>
      <c r="S82" s="21">
        <v>15</v>
      </c>
      <c r="T82" s="2"/>
      <c r="U82" s="11" t="s">
        <v>4170</v>
      </c>
      <c r="V82" s="11"/>
      <c r="W82" s="2"/>
      <c r="X82" s="21">
        <f t="shared" si="1"/>
        <v>0</v>
      </c>
    </row>
    <row r="83" spans="1:24" x14ac:dyDescent="0.4">
      <c r="A83" s="9" t="s">
        <v>9599</v>
      </c>
      <c r="B83" s="9" t="s">
        <v>9672</v>
      </c>
      <c r="C83" s="180" t="s">
        <v>9761</v>
      </c>
      <c r="D83" s="11" t="s">
        <v>8198</v>
      </c>
      <c r="E83" s="267" t="s">
        <v>0</v>
      </c>
      <c r="F83" s="11">
        <v>1986</v>
      </c>
      <c r="G83" s="11" t="s">
        <v>0</v>
      </c>
      <c r="H83" s="9" t="s">
        <v>9762</v>
      </c>
      <c r="I83" s="9" t="s">
        <v>158</v>
      </c>
      <c r="J83" s="11"/>
      <c r="K83" s="11"/>
      <c r="L83" s="11"/>
      <c r="M83" s="11"/>
      <c r="N83" s="11"/>
      <c r="O83" s="11"/>
      <c r="P83" s="11"/>
      <c r="Q83" s="9"/>
      <c r="R83" s="21">
        <v>0</v>
      </c>
      <c r="S83" s="21">
        <v>25</v>
      </c>
      <c r="T83" s="2"/>
      <c r="U83" s="11" t="s">
        <v>4170</v>
      </c>
      <c r="V83" s="11"/>
      <c r="W83" s="2"/>
      <c r="X83" s="21">
        <f t="shared" si="1"/>
        <v>0</v>
      </c>
    </row>
    <row r="84" spans="1:24" x14ac:dyDescent="0.4">
      <c r="A84" s="9" t="s">
        <v>9599</v>
      </c>
      <c r="B84" s="9" t="s">
        <v>9672</v>
      </c>
      <c r="C84" s="180" t="s">
        <v>9763</v>
      </c>
      <c r="D84" s="11" t="s">
        <v>8197</v>
      </c>
      <c r="E84" s="267" t="s">
        <v>0</v>
      </c>
      <c r="F84" s="11">
        <v>1986</v>
      </c>
      <c r="G84" s="11" t="s">
        <v>0</v>
      </c>
      <c r="H84" s="9" t="s">
        <v>9764</v>
      </c>
      <c r="I84" s="9" t="s">
        <v>158</v>
      </c>
      <c r="J84" s="11"/>
      <c r="K84" s="11"/>
      <c r="L84" s="11"/>
      <c r="M84" s="11"/>
      <c r="N84" s="11"/>
      <c r="O84" s="11"/>
      <c r="P84" s="11"/>
      <c r="Q84" s="9"/>
      <c r="R84" s="21">
        <v>0</v>
      </c>
      <c r="S84" s="21">
        <v>25</v>
      </c>
      <c r="T84" s="2"/>
      <c r="U84" s="11" t="s">
        <v>4170</v>
      </c>
      <c r="V84" s="11"/>
      <c r="W84" s="2"/>
      <c r="X84" s="21">
        <f t="shared" si="1"/>
        <v>0</v>
      </c>
    </row>
    <row r="85" spans="1:24" x14ac:dyDescent="0.4">
      <c r="A85" s="9" t="s">
        <v>9599</v>
      </c>
      <c r="B85" s="9" t="s">
        <v>9672</v>
      </c>
      <c r="C85" s="180" t="s">
        <v>9765</v>
      </c>
      <c r="D85" s="11">
        <v>5085</v>
      </c>
      <c r="E85" s="267" t="s">
        <v>0</v>
      </c>
      <c r="F85" s="11">
        <v>1986</v>
      </c>
      <c r="G85" s="11" t="s">
        <v>0</v>
      </c>
      <c r="H85" s="9" t="s">
        <v>9766</v>
      </c>
      <c r="I85" s="9" t="s">
        <v>158</v>
      </c>
      <c r="J85" s="11"/>
      <c r="K85" s="11"/>
      <c r="L85" s="11"/>
      <c r="M85" s="11"/>
      <c r="N85" s="11"/>
      <c r="O85" s="11"/>
      <c r="P85" s="11"/>
      <c r="Q85" s="9"/>
      <c r="R85" s="21">
        <v>0</v>
      </c>
      <c r="S85" s="21">
        <v>40</v>
      </c>
      <c r="T85" s="2"/>
      <c r="U85" s="11" t="s">
        <v>4168</v>
      </c>
      <c r="V85" s="11"/>
      <c r="W85" s="2"/>
      <c r="X85" s="21">
        <f t="shared" si="1"/>
        <v>40</v>
      </c>
    </row>
    <row r="86" spans="1:24" x14ac:dyDescent="0.4">
      <c r="A86" s="9" t="s">
        <v>9599</v>
      </c>
      <c r="B86" s="9" t="s">
        <v>9672</v>
      </c>
      <c r="C86" s="180" t="s">
        <v>9767</v>
      </c>
      <c r="D86" s="11" t="s">
        <v>8199</v>
      </c>
      <c r="E86" s="267" t="s">
        <v>0</v>
      </c>
      <c r="F86" s="11">
        <v>1986</v>
      </c>
      <c r="G86" s="11" t="s">
        <v>0</v>
      </c>
      <c r="H86" s="9" t="s">
        <v>9768</v>
      </c>
      <c r="I86" s="9" t="s">
        <v>158</v>
      </c>
      <c r="J86" s="11"/>
      <c r="K86" s="11"/>
      <c r="L86" s="11"/>
      <c r="M86" s="11"/>
      <c r="N86" s="11"/>
      <c r="O86" s="11"/>
      <c r="P86" s="11"/>
      <c r="Q86" s="9"/>
      <c r="R86" s="21">
        <v>0</v>
      </c>
      <c r="S86" s="21">
        <v>40</v>
      </c>
      <c r="T86" s="2"/>
      <c r="U86" s="11" t="s">
        <v>4170</v>
      </c>
      <c r="V86" s="11"/>
      <c r="W86" s="2"/>
      <c r="X86" s="21">
        <f t="shared" si="1"/>
        <v>0</v>
      </c>
    </row>
    <row r="87" spans="1:24" x14ac:dyDescent="0.4">
      <c r="A87" s="9" t="s">
        <v>9599</v>
      </c>
      <c r="B87" s="9" t="s">
        <v>9672</v>
      </c>
      <c r="C87" s="180" t="s">
        <v>9769</v>
      </c>
      <c r="D87" s="11" t="s">
        <v>0</v>
      </c>
      <c r="E87" s="267" t="s">
        <v>0</v>
      </c>
      <c r="F87" s="11">
        <v>1986</v>
      </c>
      <c r="G87" s="11" t="s">
        <v>0</v>
      </c>
      <c r="H87" s="9" t="s">
        <v>9770</v>
      </c>
      <c r="I87" s="9" t="s">
        <v>158</v>
      </c>
      <c r="J87" s="11"/>
      <c r="K87" s="11"/>
      <c r="L87" s="11"/>
      <c r="M87" s="11"/>
      <c r="N87" s="11"/>
      <c r="O87" s="11"/>
      <c r="P87" s="11"/>
      <c r="Q87" s="9"/>
      <c r="R87" s="21">
        <v>0</v>
      </c>
      <c r="S87" s="21">
        <v>50</v>
      </c>
      <c r="T87" s="2"/>
      <c r="U87" s="11" t="s">
        <v>4170</v>
      </c>
      <c r="V87" s="11"/>
      <c r="W87" s="2"/>
      <c r="X87" s="21">
        <f t="shared" si="1"/>
        <v>0</v>
      </c>
    </row>
    <row r="88" spans="1:24" x14ac:dyDescent="0.4">
      <c r="A88" s="9" t="s">
        <v>9599</v>
      </c>
      <c r="B88" s="9" t="s">
        <v>9672</v>
      </c>
      <c r="C88" s="180" t="s">
        <v>9771</v>
      </c>
      <c r="D88" s="11" t="s">
        <v>0</v>
      </c>
      <c r="E88" s="267" t="s">
        <v>0</v>
      </c>
      <c r="F88" s="11">
        <v>1986</v>
      </c>
      <c r="G88" s="11" t="s">
        <v>0</v>
      </c>
      <c r="H88" s="9" t="s">
        <v>9772</v>
      </c>
      <c r="I88" s="9" t="s">
        <v>158</v>
      </c>
      <c r="J88" s="11"/>
      <c r="K88" s="11"/>
      <c r="L88" s="11"/>
      <c r="M88" s="11"/>
      <c r="N88" s="11"/>
      <c r="O88" s="11"/>
      <c r="P88" s="11"/>
      <c r="Q88" s="9"/>
      <c r="R88" s="21">
        <v>0</v>
      </c>
      <c r="S88" s="21">
        <v>70</v>
      </c>
      <c r="T88" s="2"/>
      <c r="U88" s="11" t="s">
        <v>4170</v>
      </c>
      <c r="V88" s="11"/>
      <c r="W88" s="2"/>
      <c r="X88" s="21">
        <f t="shared" si="1"/>
        <v>0</v>
      </c>
    </row>
    <row r="89" spans="1:24" x14ac:dyDescent="0.4">
      <c r="A89" s="9" t="s">
        <v>9599</v>
      </c>
      <c r="B89" s="9" t="s">
        <v>9672</v>
      </c>
      <c r="C89" s="180" t="s">
        <v>9773</v>
      </c>
      <c r="D89" s="11" t="s">
        <v>0</v>
      </c>
      <c r="E89" s="267" t="s">
        <v>0</v>
      </c>
      <c r="F89" s="11">
        <v>1986</v>
      </c>
      <c r="G89" s="11" t="s">
        <v>0</v>
      </c>
      <c r="H89" s="9" t="s">
        <v>9774</v>
      </c>
      <c r="I89" s="9" t="s">
        <v>158</v>
      </c>
      <c r="J89" s="11"/>
      <c r="K89" s="11"/>
      <c r="L89" s="11"/>
      <c r="M89" s="11"/>
      <c r="N89" s="11"/>
      <c r="O89" s="11"/>
      <c r="P89" s="11"/>
      <c r="Q89" s="9"/>
      <c r="R89" s="21">
        <v>0</v>
      </c>
      <c r="S89" s="21">
        <v>15</v>
      </c>
      <c r="T89" s="2"/>
      <c r="U89" s="11" t="s">
        <v>4170</v>
      </c>
      <c r="V89" s="11"/>
      <c r="W89" s="2"/>
      <c r="X89" s="21">
        <f t="shared" si="1"/>
        <v>0</v>
      </c>
    </row>
    <row r="90" spans="1:24" x14ac:dyDescent="0.4">
      <c r="A90" s="9" t="s">
        <v>9599</v>
      </c>
      <c r="B90" s="9" t="s">
        <v>9672</v>
      </c>
      <c r="C90" s="180" t="s">
        <v>9775</v>
      </c>
      <c r="D90" s="11" t="s">
        <v>8195</v>
      </c>
      <c r="E90" s="267" t="s">
        <v>0</v>
      </c>
      <c r="F90" s="11">
        <v>1986</v>
      </c>
      <c r="G90" s="11" t="s">
        <v>0</v>
      </c>
      <c r="H90" s="9" t="s">
        <v>9776</v>
      </c>
      <c r="I90" s="9" t="s">
        <v>158</v>
      </c>
      <c r="J90" s="11"/>
      <c r="K90" s="11"/>
      <c r="L90" s="11"/>
      <c r="M90" s="11"/>
      <c r="N90" s="11"/>
      <c r="O90" s="11"/>
      <c r="P90" s="11"/>
      <c r="Q90" s="9"/>
      <c r="R90" s="21">
        <v>0</v>
      </c>
      <c r="S90" s="21">
        <v>30</v>
      </c>
      <c r="T90" s="2"/>
      <c r="U90" s="11" t="s">
        <v>4168</v>
      </c>
      <c r="V90" s="11"/>
      <c r="W90" s="2"/>
      <c r="X90" s="21">
        <f t="shared" si="1"/>
        <v>30</v>
      </c>
    </row>
    <row r="91" spans="1:24" x14ac:dyDescent="0.4">
      <c r="A91" s="9" t="s">
        <v>9599</v>
      </c>
      <c r="B91" s="9" t="s">
        <v>9672</v>
      </c>
      <c r="C91" s="180" t="s">
        <v>9777</v>
      </c>
      <c r="D91" s="11" t="s">
        <v>8196</v>
      </c>
      <c r="E91" s="267" t="s">
        <v>0</v>
      </c>
      <c r="F91" s="11">
        <v>1986</v>
      </c>
      <c r="G91" s="11" t="s">
        <v>0</v>
      </c>
      <c r="H91" s="9" t="s">
        <v>9778</v>
      </c>
      <c r="I91" s="9" t="s">
        <v>158</v>
      </c>
      <c r="J91" s="11"/>
      <c r="K91" s="11"/>
      <c r="L91" s="11"/>
      <c r="M91" s="11"/>
      <c r="N91" s="11"/>
      <c r="O91" s="11"/>
      <c r="P91" s="11"/>
      <c r="Q91" s="9"/>
      <c r="R91" s="21">
        <v>0</v>
      </c>
      <c r="S91" s="21">
        <v>30</v>
      </c>
      <c r="T91" s="2"/>
      <c r="U91" s="11" t="s">
        <v>4170</v>
      </c>
      <c r="V91" s="11"/>
      <c r="W91" s="2"/>
      <c r="X91" s="21">
        <f t="shared" si="1"/>
        <v>0</v>
      </c>
    </row>
    <row r="92" spans="1:24" x14ac:dyDescent="0.4">
      <c r="A92" s="9" t="s">
        <v>9599</v>
      </c>
      <c r="B92" s="9" t="s">
        <v>9672</v>
      </c>
      <c r="C92" s="180" t="s">
        <v>9779</v>
      </c>
      <c r="D92" s="11" t="s">
        <v>8200</v>
      </c>
      <c r="E92" s="267" t="s">
        <v>0</v>
      </c>
      <c r="F92" s="11">
        <v>1988</v>
      </c>
      <c r="G92" s="11" t="s">
        <v>0</v>
      </c>
      <c r="H92" s="9" t="s">
        <v>9780</v>
      </c>
      <c r="I92" s="9" t="s">
        <v>0</v>
      </c>
      <c r="J92" s="11"/>
      <c r="K92" s="11"/>
      <c r="L92" s="11"/>
      <c r="M92" s="11"/>
      <c r="N92" s="11"/>
      <c r="O92" s="11"/>
      <c r="P92" s="11"/>
      <c r="Q92" s="9"/>
      <c r="R92" s="21">
        <v>0</v>
      </c>
      <c r="S92" s="21">
        <v>20</v>
      </c>
      <c r="T92" s="2"/>
      <c r="U92" s="11" t="s">
        <v>4168</v>
      </c>
      <c r="V92" s="11"/>
      <c r="W92" s="2"/>
      <c r="X92" s="21">
        <f t="shared" si="1"/>
        <v>20</v>
      </c>
    </row>
    <row r="93" spans="1:24" x14ac:dyDescent="0.4">
      <c r="A93" s="9" t="s">
        <v>9599</v>
      </c>
      <c r="B93" s="9" t="s">
        <v>9672</v>
      </c>
      <c r="C93" s="180" t="s">
        <v>9781</v>
      </c>
      <c r="D93" s="11">
        <v>5086</v>
      </c>
      <c r="E93" s="267" t="s">
        <v>0</v>
      </c>
      <c r="F93" s="11">
        <v>1988</v>
      </c>
      <c r="G93" s="11" t="s">
        <v>0</v>
      </c>
      <c r="H93" s="9" t="s">
        <v>9782</v>
      </c>
      <c r="I93" s="9" t="s">
        <v>0</v>
      </c>
      <c r="J93" s="11"/>
      <c r="K93" s="11"/>
      <c r="L93" s="11"/>
      <c r="M93" s="11"/>
      <c r="N93" s="11"/>
      <c r="O93" s="11"/>
      <c r="P93" s="11"/>
      <c r="Q93" s="9"/>
      <c r="R93" s="21">
        <v>0</v>
      </c>
      <c r="S93" s="21">
        <v>25</v>
      </c>
      <c r="T93" s="2"/>
      <c r="U93" s="11" t="s">
        <v>4170</v>
      </c>
      <c r="V93" s="11"/>
      <c r="W93" s="2"/>
      <c r="X93" s="21">
        <f t="shared" si="1"/>
        <v>0</v>
      </c>
    </row>
    <row r="94" spans="1:24" x14ac:dyDescent="0.4">
      <c r="A94" s="9" t="s">
        <v>9599</v>
      </c>
      <c r="B94" s="9" t="s">
        <v>9783</v>
      </c>
      <c r="C94" s="180" t="s">
        <v>9784</v>
      </c>
      <c r="D94" s="11">
        <v>5121</v>
      </c>
      <c r="E94" s="267">
        <v>9000</v>
      </c>
      <c r="F94" s="11">
        <v>1984</v>
      </c>
      <c r="G94" s="11" t="s">
        <v>0</v>
      </c>
      <c r="H94" s="9" t="s">
        <v>9785</v>
      </c>
      <c r="I94" s="9" t="s">
        <v>9786</v>
      </c>
      <c r="J94" s="11" t="s">
        <v>9787</v>
      </c>
      <c r="K94" s="11" t="s">
        <v>0</v>
      </c>
      <c r="L94" s="11" t="s">
        <v>0</v>
      </c>
      <c r="M94" s="11" t="s">
        <v>0</v>
      </c>
      <c r="N94" s="11" t="s">
        <v>0</v>
      </c>
      <c r="O94" s="11" t="s">
        <v>0</v>
      </c>
      <c r="P94" s="11"/>
      <c r="Q94" s="9"/>
      <c r="R94" s="21" t="s">
        <v>6191</v>
      </c>
      <c r="S94" s="21">
        <v>120</v>
      </c>
      <c r="T94" s="2"/>
      <c r="U94" s="11" t="s">
        <v>4168</v>
      </c>
      <c r="V94" s="11"/>
      <c r="W94" s="2"/>
      <c r="X94" s="21">
        <f t="shared" si="1"/>
        <v>120</v>
      </c>
    </row>
    <row r="95" spans="1:24" x14ac:dyDescent="0.4">
      <c r="A95" s="9" t="s">
        <v>9599</v>
      </c>
      <c r="B95" s="9" t="s">
        <v>9783</v>
      </c>
      <c r="C95" s="180" t="s">
        <v>9788</v>
      </c>
      <c r="D95" s="11">
        <v>5151</v>
      </c>
      <c r="E95" s="267">
        <v>9000</v>
      </c>
      <c r="F95" s="11">
        <v>1985</v>
      </c>
      <c r="G95" s="11" t="s">
        <v>0</v>
      </c>
      <c r="H95" s="9" t="s">
        <v>9789</v>
      </c>
      <c r="I95" s="9" t="s">
        <v>9790</v>
      </c>
      <c r="J95" s="11" t="s">
        <v>9787</v>
      </c>
      <c r="K95" s="11" t="s">
        <v>0</v>
      </c>
      <c r="L95" s="11" t="s">
        <v>0</v>
      </c>
      <c r="M95" s="11" t="s">
        <v>0</v>
      </c>
      <c r="N95" s="11" t="s">
        <v>0</v>
      </c>
      <c r="O95" s="11" t="s">
        <v>0</v>
      </c>
      <c r="P95" s="11"/>
      <c r="Q95" s="9"/>
      <c r="R95" s="21">
        <v>6</v>
      </c>
      <c r="S95" s="21">
        <v>5</v>
      </c>
      <c r="T95" s="2"/>
      <c r="U95" s="11" t="s">
        <v>4167</v>
      </c>
      <c r="V95" s="11"/>
      <c r="W95" s="2"/>
      <c r="X95" s="21">
        <f t="shared" si="1"/>
        <v>6</v>
      </c>
    </row>
    <row r="96" spans="1:24" x14ac:dyDescent="0.4">
      <c r="A96" s="9" t="s">
        <v>9599</v>
      </c>
      <c r="B96" s="9" t="s">
        <v>9783</v>
      </c>
      <c r="C96" s="180" t="s">
        <v>9791</v>
      </c>
      <c r="D96" s="11">
        <v>5152</v>
      </c>
      <c r="E96" s="267">
        <v>9000</v>
      </c>
      <c r="F96" s="11">
        <v>1985</v>
      </c>
      <c r="G96" s="11" t="s">
        <v>0</v>
      </c>
      <c r="H96" s="9" t="s">
        <v>9792</v>
      </c>
      <c r="I96" s="9" t="s">
        <v>9790</v>
      </c>
      <c r="J96" s="11" t="s">
        <v>9787</v>
      </c>
      <c r="K96" s="11" t="s">
        <v>0</v>
      </c>
      <c r="L96" s="11" t="s">
        <v>0</v>
      </c>
      <c r="M96" s="11" t="s">
        <v>0</v>
      </c>
      <c r="N96" s="11" t="s">
        <v>0</v>
      </c>
      <c r="O96" s="11" t="s">
        <v>0</v>
      </c>
      <c r="P96" s="11"/>
      <c r="Q96" s="9"/>
      <c r="R96" s="21">
        <v>18</v>
      </c>
      <c r="S96" s="21">
        <v>14</v>
      </c>
      <c r="T96" s="2"/>
      <c r="U96" s="11" t="s">
        <v>4167</v>
      </c>
      <c r="V96" s="11"/>
      <c r="W96" s="2"/>
      <c r="X96" s="21">
        <f t="shared" si="1"/>
        <v>18</v>
      </c>
    </row>
    <row r="97" spans="1:24" x14ac:dyDescent="0.4">
      <c r="A97" s="9" t="s">
        <v>9599</v>
      </c>
      <c r="B97" s="9" t="s">
        <v>9783</v>
      </c>
      <c r="C97" s="180" t="s">
        <v>9793</v>
      </c>
      <c r="D97" s="11">
        <v>5153</v>
      </c>
      <c r="E97" s="267">
        <v>9000</v>
      </c>
      <c r="F97" s="11">
        <v>1985</v>
      </c>
      <c r="G97" s="11" t="s">
        <v>0</v>
      </c>
      <c r="H97" s="9" t="s">
        <v>9794</v>
      </c>
      <c r="I97" s="9" t="s">
        <v>9790</v>
      </c>
      <c r="J97" s="11" t="s">
        <v>9787</v>
      </c>
      <c r="K97" s="11" t="s">
        <v>9795</v>
      </c>
      <c r="L97" s="11" t="s">
        <v>0</v>
      </c>
      <c r="M97" s="11" t="s">
        <v>0</v>
      </c>
      <c r="N97" s="11" t="s">
        <v>0</v>
      </c>
      <c r="O97" s="11" t="s">
        <v>0</v>
      </c>
      <c r="P97" s="11"/>
      <c r="Q97" s="9"/>
      <c r="R97" s="21">
        <v>3</v>
      </c>
      <c r="S97" s="21">
        <v>2</v>
      </c>
      <c r="T97" s="2"/>
      <c r="U97" s="11" t="s">
        <v>4167</v>
      </c>
      <c r="V97" s="11"/>
      <c r="W97" s="2"/>
      <c r="X97" s="21">
        <f t="shared" si="1"/>
        <v>3</v>
      </c>
    </row>
    <row r="98" spans="1:24" x14ac:dyDescent="0.4">
      <c r="A98" s="9" t="s">
        <v>9599</v>
      </c>
      <c r="B98" s="9" t="s">
        <v>9783</v>
      </c>
      <c r="C98" s="180" t="s">
        <v>9796</v>
      </c>
      <c r="D98" s="11" t="s">
        <v>0</v>
      </c>
      <c r="E98" s="267">
        <v>9000</v>
      </c>
      <c r="F98" s="11">
        <v>1985</v>
      </c>
      <c r="G98" s="11" t="s">
        <v>0</v>
      </c>
      <c r="H98" s="9" t="s">
        <v>9797</v>
      </c>
      <c r="I98" s="9" t="s">
        <v>9790</v>
      </c>
      <c r="J98" s="11" t="s">
        <v>9787</v>
      </c>
      <c r="K98" s="11" t="s">
        <v>9798</v>
      </c>
      <c r="L98" s="11" t="s">
        <v>0</v>
      </c>
      <c r="M98" s="11" t="s">
        <v>0</v>
      </c>
      <c r="N98" s="11" t="s">
        <v>0</v>
      </c>
      <c r="O98" s="11" t="s">
        <v>0</v>
      </c>
      <c r="P98" s="11"/>
      <c r="Q98" s="9"/>
      <c r="R98" s="21" t="s">
        <v>6191</v>
      </c>
      <c r="S98" s="21">
        <v>200</v>
      </c>
      <c r="T98" s="2"/>
      <c r="U98" s="11" t="s">
        <v>4170</v>
      </c>
      <c r="V98" s="11"/>
      <c r="W98" s="2"/>
      <c r="X98" s="21">
        <f t="shared" si="1"/>
        <v>0</v>
      </c>
    </row>
    <row r="99" spans="1:24" x14ac:dyDescent="0.4">
      <c r="A99" s="9" t="s">
        <v>9599</v>
      </c>
      <c r="B99" s="9" t="s">
        <v>9783</v>
      </c>
      <c r="C99" s="180" t="s">
        <v>9799</v>
      </c>
      <c r="D99" s="11" t="s">
        <v>0</v>
      </c>
      <c r="E99" s="267">
        <v>9000</v>
      </c>
      <c r="F99" s="11">
        <v>1985</v>
      </c>
      <c r="G99" s="11" t="s">
        <v>0</v>
      </c>
      <c r="H99" s="9" t="s">
        <v>9800</v>
      </c>
      <c r="I99" s="9" t="s">
        <v>9790</v>
      </c>
      <c r="J99" s="11" t="s">
        <v>9787</v>
      </c>
      <c r="K99" s="11" t="s">
        <v>9798</v>
      </c>
      <c r="L99" s="11" t="s">
        <v>0</v>
      </c>
      <c r="M99" s="11" t="s">
        <v>0</v>
      </c>
      <c r="N99" s="11" t="s">
        <v>0</v>
      </c>
      <c r="O99" s="11" t="s">
        <v>0</v>
      </c>
      <c r="P99" s="11"/>
      <c r="Q99" s="9"/>
      <c r="R99" s="21" t="s">
        <v>6191</v>
      </c>
      <c r="S99" s="21">
        <v>150</v>
      </c>
      <c r="T99" s="2"/>
      <c r="U99" s="11" t="s">
        <v>4170</v>
      </c>
      <c r="V99" s="11"/>
      <c r="W99" s="2"/>
      <c r="X99" s="21">
        <f t="shared" si="1"/>
        <v>0</v>
      </c>
    </row>
    <row r="100" spans="1:24" x14ac:dyDescent="0.4">
      <c r="A100" s="9" t="s">
        <v>9599</v>
      </c>
      <c r="B100" s="9" t="s">
        <v>9783</v>
      </c>
      <c r="C100" s="180" t="s">
        <v>9801</v>
      </c>
      <c r="D100" s="11">
        <v>5131</v>
      </c>
      <c r="E100" s="267">
        <v>9000</v>
      </c>
      <c r="F100" s="11">
        <v>1985</v>
      </c>
      <c r="G100" s="11" t="s">
        <v>0</v>
      </c>
      <c r="H100" s="9" t="s">
        <v>9802</v>
      </c>
      <c r="I100" s="9" t="s">
        <v>9790</v>
      </c>
      <c r="J100" s="11" t="s">
        <v>9787</v>
      </c>
      <c r="K100" s="181" t="s">
        <v>9798</v>
      </c>
      <c r="L100" s="181" t="s">
        <v>0</v>
      </c>
      <c r="M100" s="11" t="s">
        <v>0</v>
      </c>
      <c r="N100" s="11" t="s">
        <v>0</v>
      </c>
      <c r="O100" s="11" t="s">
        <v>0</v>
      </c>
      <c r="P100" s="11"/>
      <c r="Q100" s="9"/>
      <c r="R100" s="21" t="s">
        <v>6191</v>
      </c>
      <c r="S100" s="21">
        <v>150</v>
      </c>
      <c r="T100" s="2"/>
      <c r="U100" s="11" t="s">
        <v>4170</v>
      </c>
      <c r="V100" s="11"/>
      <c r="W100" s="2"/>
      <c r="X100" s="21">
        <f t="shared" si="1"/>
        <v>0</v>
      </c>
    </row>
    <row r="101" spans="1:24" x14ac:dyDescent="0.4">
      <c r="A101" s="9" t="s">
        <v>9599</v>
      </c>
      <c r="B101" s="9" t="s">
        <v>9783</v>
      </c>
      <c r="C101" s="180" t="s">
        <v>9803</v>
      </c>
      <c r="D101" s="11">
        <v>5133</v>
      </c>
      <c r="E101" s="267">
        <v>9000</v>
      </c>
      <c r="F101" s="11">
        <v>1985</v>
      </c>
      <c r="G101" s="11" t="s">
        <v>0</v>
      </c>
      <c r="H101" s="9" t="s">
        <v>9804</v>
      </c>
      <c r="I101" s="9" t="s">
        <v>9790</v>
      </c>
      <c r="J101" s="11" t="s">
        <v>9787</v>
      </c>
      <c r="K101" s="11" t="s">
        <v>9795</v>
      </c>
      <c r="L101" s="11" t="s">
        <v>0</v>
      </c>
      <c r="M101" s="11" t="s">
        <v>0</v>
      </c>
      <c r="N101" s="11" t="s">
        <v>0</v>
      </c>
      <c r="O101" s="11" t="s">
        <v>0</v>
      </c>
      <c r="P101" s="11"/>
      <c r="Q101" s="9"/>
      <c r="R101" s="21" t="s">
        <v>6191</v>
      </c>
      <c r="S101" s="21">
        <v>150</v>
      </c>
      <c r="T101" s="2"/>
      <c r="U101" s="11" t="s">
        <v>4170</v>
      </c>
      <c r="V101" s="11"/>
      <c r="W101" s="2"/>
      <c r="X101" s="21">
        <f t="shared" si="1"/>
        <v>0</v>
      </c>
    </row>
    <row r="102" spans="1:24" x14ac:dyDescent="0.4">
      <c r="A102" s="9" t="s">
        <v>9599</v>
      </c>
      <c r="B102" s="9" t="s">
        <v>9783</v>
      </c>
      <c r="C102" s="180" t="s">
        <v>9805</v>
      </c>
      <c r="D102" s="11">
        <v>5132</v>
      </c>
      <c r="E102" s="267">
        <v>9000</v>
      </c>
      <c r="F102" s="11">
        <v>1985</v>
      </c>
      <c r="G102" s="11" t="s">
        <v>0</v>
      </c>
      <c r="H102" s="9" t="s">
        <v>9806</v>
      </c>
      <c r="I102" s="9" t="s">
        <v>9790</v>
      </c>
      <c r="J102" s="11" t="s">
        <v>9787</v>
      </c>
      <c r="K102" s="11" t="s">
        <v>9795</v>
      </c>
      <c r="L102" s="11" t="s">
        <v>0</v>
      </c>
      <c r="M102" s="11" t="s">
        <v>0</v>
      </c>
      <c r="N102" s="11" t="s">
        <v>0</v>
      </c>
      <c r="O102" s="11" t="s">
        <v>0</v>
      </c>
      <c r="P102" s="11"/>
      <c r="Q102" s="9"/>
      <c r="R102" s="21" t="s">
        <v>6191</v>
      </c>
      <c r="S102" s="21">
        <v>150</v>
      </c>
      <c r="T102" s="2"/>
      <c r="U102" s="11" t="s">
        <v>4168</v>
      </c>
      <c r="V102" s="11"/>
      <c r="W102" s="2"/>
      <c r="X102" s="21">
        <f t="shared" si="1"/>
        <v>150</v>
      </c>
    </row>
    <row r="103" spans="1:24" x14ac:dyDescent="0.4">
      <c r="A103" s="9" t="s">
        <v>9599</v>
      </c>
      <c r="B103" s="9" t="s">
        <v>9783</v>
      </c>
      <c r="C103" s="180" t="s">
        <v>9807</v>
      </c>
      <c r="D103" s="11">
        <v>5154</v>
      </c>
      <c r="E103" s="267">
        <v>9000</v>
      </c>
      <c r="F103" s="11">
        <v>1985</v>
      </c>
      <c r="G103" s="11" t="s">
        <v>0</v>
      </c>
      <c r="H103" s="9" t="s">
        <v>9808</v>
      </c>
      <c r="I103" s="9" t="s">
        <v>9790</v>
      </c>
      <c r="J103" s="11" t="s">
        <v>9787</v>
      </c>
      <c r="K103" s="11" t="s">
        <v>9809</v>
      </c>
      <c r="L103" s="11" t="s">
        <v>0</v>
      </c>
      <c r="M103" s="11" t="s">
        <v>0</v>
      </c>
      <c r="N103" s="11" t="s">
        <v>0</v>
      </c>
      <c r="O103" s="11" t="s">
        <v>0</v>
      </c>
      <c r="P103" s="11"/>
      <c r="Q103" s="9"/>
      <c r="R103" s="21">
        <v>100</v>
      </c>
      <c r="S103" s="21">
        <v>80</v>
      </c>
      <c r="T103" s="2"/>
      <c r="U103" s="11" t="s">
        <v>4170</v>
      </c>
      <c r="V103" s="11"/>
      <c r="W103" s="2"/>
      <c r="X103" s="21">
        <f t="shared" si="1"/>
        <v>0</v>
      </c>
    </row>
    <row r="104" spans="1:24" x14ac:dyDescent="0.4">
      <c r="A104" s="9" t="s">
        <v>9599</v>
      </c>
      <c r="B104" s="9" t="s">
        <v>9783</v>
      </c>
      <c r="C104" s="180" t="s">
        <v>9810</v>
      </c>
      <c r="D104" s="11">
        <v>5156</v>
      </c>
      <c r="E104" s="267">
        <v>9000</v>
      </c>
      <c r="F104" s="11">
        <v>1985</v>
      </c>
      <c r="G104" s="11" t="s">
        <v>0</v>
      </c>
      <c r="H104" s="9" t="s">
        <v>9811</v>
      </c>
      <c r="I104" s="9" t="s">
        <v>112</v>
      </c>
      <c r="J104" s="11" t="s">
        <v>9787</v>
      </c>
      <c r="K104" s="11" t="s">
        <v>0</v>
      </c>
      <c r="L104" s="11" t="s">
        <v>0</v>
      </c>
      <c r="M104" s="11" t="s">
        <v>0</v>
      </c>
      <c r="N104" s="11" t="s">
        <v>0</v>
      </c>
      <c r="O104" s="11" t="s">
        <v>9812</v>
      </c>
      <c r="P104" s="11"/>
      <c r="Q104" s="9"/>
      <c r="R104" s="21">
        <v>40</v>
      </c>
      <c r="S104" s="21">
        <v>15</v>
      </c>
      <c r="T104" s="2"/>
      <c r="U104" s="11" t="s">
        <v>4167</v>
      </c>
      <c r="V104" s="11"/>
      <c r="W104" s="2"/>
      <c r="X104" s="21">
        <f t="shared" si="1"/>
        <v>40</v>
      </c>
    </row>
    <row r="105" spans="1:24" x14ac:dyDescent="0.4">
      <c r="A105" s="9" t="s">
        <v>9599</v>
      </c>
      <c r="B105" s="9" t="s">
        <v>9783</v>
      </c>
      <c r="C105" s="180" t="s">
        <v>9813</v>
      </c>
      <c r="D105" s="11">
        <v>5155</v>
      </c>
      <c r="E105" s="267">
        <v>9000</v>
      </c>
      <c r="F105" s="11">
        <v>1985</v>
      </c>
      <c r="G105" s="11" t="s">
        <v>0</v>
      </c>
      <c r="H105" s="9" t="s">
        <v>9814</v>
      </c>
      <c r="I105" s="9" t="s">
        <v>112</v>
      </c>
      <c r="J105" s="11" t="s">
        <v>9787</v>
      </c>
      <c r="K105" s="11" t="s">
        <v>9809</v>
      </c>
      <c r="L105" s="11" t="s">
        <v>0</v>
      </c>
      <c r="M105" s="11" t="s">
        <v>0</v>
      </c>
      <c r="N105" s="11" t="s">
        <v>0</v>
      </c>
      <c r="O105" s="11" t="s">
        <v>9812</v>
      </c>
      <c r="P105" s="11"/>
      <c r="Q105" s="9"/>
      <c r="R105" s="21">
        <v>130</v>
      </c>
      <c r="S105" s="21">
        <v>100</v>
      </c>
      <c r="T105" s="2"/>
      <c r="U105" s="11" t="s">
        <v>4170</v>
      </c>
      <c r="V105" s="11"/>
      <c r="W105" s="2"/>
      <c r="X105" s="21">
        <f t="shared" si="1"/>
        <v>0</v>
      </c>
    </row>
    <row r="106" spans="1:24" x14ac:dyDescent="0.4">
      <c r="A106" s="9" t="s">
        <v>9599</v>
      </c>
      <c r="B106" s="9" t="s">
        <v>9783</v>
      </c>
      <c r="C106" s="180" t="s">
        <v>9815</v>
      </c>
      <c r="D106" s="11">
        <v>5157</v>
      </c>
      <c r="E106" s="267">
        <v>9000</v>
      </c>
      <c r="F106" s="11">
        <v>1985</v>
      </c>
      <c r="G106" s="11" t="s">
        <v>0</v>
      </c>
      <c r="H106" s="9" t="s">
        <v>9816</v>
      </c>
      <c r="I106" s="9" t="s">
        <v>112</v>
      </c>
      <c r="J106" s="11" t="s">
        <v>9787</v>
      </c>
      <c r="K106" s="11" t="s">
        <v>0</v>
      </c>
      <c r="L106" s="11" t="s">
        <v>0</v>
      </c>
      <c r="M106" s="11" t="s">
        <v>0</v>
      </c>
      <c r="N106" s="11" t="s">
        <v>0</v>
      </c>
      <c r="O106" s="11" t="s">
        <v>9812</v>
      </c>
      <c r="P106" s="11"/>
      <c r="Q106" s="9"/>
      <c r="R106" s="21">
        <v>150</v>
      </c>
      <c r="S106" s="21">
        <v>60</v>
      </c>
      <c r="T106" s="2"/>
      <c r="U106" s="11" t="s">
        <v>4168</v>
      </c>
      <c r="V106" s="11"/>
      <c r="W106" s="2"/>
      <c r="X106" s="21">
        <f t="shared" si="1"/>
        <v>60</v>
      </c>
    </row>
    <row r="107" spans="1:24" x14ac:dyDescent="0.4">
      <c r="A107" s="9" t="s">
        <v>9599</v>
      </c>
      <c r="B107" s="9" t="s">
        <v>9783</v>
      </c>
      <c r="C107" s="180" t="s">
        <v>9817</v>
      </c>
      <c r="D107" s="11">
        <v>5158</v>
      </c>
      <c r="E107" s="267" t="s">
        <v>0</v>
      </c>
      <c r="F107" s="11">
        <v>1985</v>
      </c>
      <c r="G107" s="11" t="s">
        <v>0</v>
      </c>
      <c r="H107" s="9" t="s">
        <v>9818</v>
      </c>
      <c r="I107" s="9" t="s">
        <v>112</v>
      </c>
      <c r="J107" s="11" t="s">
        <v>9787</v>
      </c>
      <c r="K107" s="11" t="s">
        <v>0</v>
      </c>
      <c r="L107" s="11" t="s">
        <v>0</v>
      </c>
      <c r="M107" s="11" t="s">
        <v>0</v>
      </c>
      <c r="N107" s="11" t="s">
        <v>0</v>
      </c>
      <c r="O107" s="11" t="s">
        <v>9819</v>
      </c>
      <c r="P107" s="11"/>
      <c r="Q107" s="9"/>
      <c r="R107" s="21">
        <v>4</v>
      </c>
      <c r="S107" s="21">
        <v>3</v>
      </c>
      <c r="T107" s="2"/>
      <c r="U107" s="11" t="s">
        <v>4167</v>
      </c>
      <c r="V107" s="11"/>
      <c r="W107" s="2"/>
      <c r="X107" s="21">
        <f t="shared" si="1"/>
        <v>4</v>
      </c>
    </row>
    <row r="108" spans="1:24" x14ac:dyDescent="0.4">
      <c r="A108" s="9" t="s">
        <v>9599</v>
      </c>
      <c r="B108" s="9" t="s">
        <v>9783</v>
      </c>
      <c r="C108" s="180" t="s">
        <v>9820</v>
      </c>
      <c r="D108" s="11" t="s">
        <v>0</v>
      </c>
      <c r="E108" s="267">
        <v>10000</v>
      </c>
      <c r="F108" s="11">
        <v>1985</v>
      </c>
      <c r="G108" s="11" t="s">
        <v>0</v>
      </c>
      <c r="H108" s="9" t="s">
        <v>9821</v>
      </c>
      <c r="I108" s="9" t="s">
        <v>112</v>
      </c>
      <c r="J108" s="11" t="s">
        <v>9787</v>
      </c>
      <c r="K108" s="11" t="s">
        <v>9809</v>
      </c>
      <c r="L108" s="11" t="s">
        <v>0</v>
      </c>
      <c r="M108" s="11" t="s">
        <v>0</v>
      </c>
      <c r="N108" s="11" t="s">
        <v>0</v>
      </c>
      <c r="O108" s="11" t="s">
        <v>9819</v>
      </c>
      <c r="P108" s="11"/>
      <c r="Q108" s="9"/>
      <c r="R108" s="21">
        <v>170</v>
      </c>
      <c r="S108" s="21">
        <v>140</v>
      </c>
      <c r="T108" s="2"/>
      <c r="U108" s="11" t="s">
        <v>4170</v>
      </c>
      <c r="V108" s="11"/>
      <c r="W108" s="2"/>
      <c r="X108" s="21">
        <f t="shared" si="1"/>
        <v>0</v>
      </c>
    </row>
    <row r="109" spans="1:24" x14ac:dyDescent="0.4">
      <c r="A109" s="9" t="s">
        <v>9599</v>
      </c>
      <c r="B109" s="9" t="s">
        <v>9783</v>
      </c>
      <c r="C109" s="180" t="s">
        <v>9822</v>
      </c>
      <c r="D109" s="11" t="s">
        <v>0</v>
      </c>
      <c r="E109" s="267" t="s">
        <v>0</v>
      </c>
      <c r="F109" s="11">
        <v>1985</v>
      </c>
      <c r="G109" s="11" t="s">
        <v>0</v>
      </c>
      <c r="H109" s="9" t="s">
        <v>9823</v>
      </c>
      <c r="I109" s="9" t="s">
        <v>112</v>
      </c>
      <c r="J109" s="11" t="s">
        <v>9787</v>
      </c>
      <c r="K109" s="11" t="s">
        <v>9809</v>
      </c>
      <c r="L109" s="11" t="s">
        <v>0</v>
      </c>
      <c r="M109" s="11" t="s">
        <v>0</v>
      </c>
      <c r="N109" s="11" t="s">
        <v>0</v>
      </c>
      <c r="O109" s="11" t="s">
        <v>9819</v>
      </c>
      <c r="P109" s="11"/>
      <c r="Q109" s="9"/>
      <c r="R109" s="21">
        <v>170</v>
      </c>
      <c r="S109" s="21">
        <v>140</v>
      </c>
      <c r="T109" s="2"/>
      <c r="U109" s="11" t="s">
        <v>4170</v>
      </c>
      <c r="V109" s="11"/>
      <c r="W109" s="2"/>
      <c r="X109" s="21">
        <f t="shared" si="1"/>
        <v>0</v>
      </c>
    </row>
    <row r="110" spans="1:24" x14ac:dyDescent="0.4">
      <c r="A110" s="9" t="s">
        <v>9599</v>
      </c>
      <c r="B110" s="9" t="s">
        <v>9783</v>
      </c>
      <c r="C110" s="180" t="s">
        <v>9824</v>
      </c>
      <c r="D110" s="11" t="s">
        <v>0</v>
      </c>
      <c r="E110" s="267">
        <v>10000</v>
      </c>
      <c r="F110" s="11">
        <v>1985</v>
      </c>
      <c r="G110" s="11" t="s">
        <v>0</v>
      </c>
      <c r="H110" s="9" t="s">
        <v>9825</v>
      </c>
      <c r="I110" s="9" t="s">
        <v>112</v>
      </c>
      <c r="J110" s="11" t="s">
        <v>9787</v>
      </c>
      <c r="K110" s="11" t="s">
        <v>9809</v>
      </c>
      <c r="L110" s="11" t="s">
        <v>0</v>
      </c>
      <c r="M110" s="11" t="s">
        <v>0</v>
      </c>
      <c r="N110" s="11" t="s">
        <v>0</v>
      </c>
      <c r="O110" s="11" t="s">
        <v>9819</v>
      </c>
      <c r="P110" s="11"/>
      <c r="Q110" s="9"/>
      <c r="R110" s="21">
        <v>60</v>
      </c>
      <c r="S110" s="21">
        <v>40</v>
      </c>
      <c r="T110" s="2"/>
      <c r="U110" s="11" t="s">
        <v>4170</v>
      </c>
      <c r="V110" s="11"/>
      <c r="W110" s="2"/>
      <c r="X110" s="21">
        <f t="shared" si="1"/>
        <v>0</v>
      </c>
    </row>
    <row r="111" spans="1:24" x14ac:dyDescent="0.4">
      <c r="A111" s="9" t="s">
        <v>9599</v>
      </c>
      <c r="B111" s="9" t="s">
        <v>9783</v>
      </c>
      <c r="C111" s="180" t="s">
        <v>9826</v>
      </c>
      <c r="D111" s="11" t="s">
        <v>0</v>
      </c>
      <c r="E111" s="267">
        <v>20000</v>
      </c>
      <c r="F111" s="11">
        <v>1985</v>
      </c>
      <c r="G111" s="11" t="s">
        <v>0</v>
      </c>
      <c r="H111" s="9" t="s">
        <v>9825</v>
      </c>
      <c r="I111" s="9" t="s">
        <v>112</v>
      </c>
      <c r="J111" s="11" t="s">
        <v>9787</v>
      </c>
      <c r="K111" s="11" t="s">
        <v>9809</v>
      </c>
      <c r="L111" s="11" t="s">
        <v>0</v>
      </c>
      <c r="M111" s="11" t="s">
        <v>0</v>
      </c>
      <c r="N111" s="11" t="s">
        <v>0</v>
      </c>
      <c r="O111" s="11" t="s">
        <v>9819</v>
      </c>
      <c r="P111" s="11"/>
      <c r="Q111" s="9"/>
      <c r="R111" s="21">
        <v>60</v>
      </c>
      <c r="S111" s="21">
        <v>40</v>
      </c>
      <c r="T111" s="2"/>
      <c r="U111" s="11" t="s">
        <v>4170</v>
      </c>
      <c r="V111" s="11"/>
      <c r="W111" s="2"/>
      <c r="X111" s="21">
        <f t="shared" si="1"/>
        <v>0</v>
      </c>
    </row>
    <row r="112" spans="1:24" x14ac:dyDescent="0.4">
      <c r="A112" s="9" t="s">
        <v>9599</v>
      </c>
      <c r="B112" s="9" t="s">
        <v>9783</v>
      </c>
      <c r="C112" s="180" t="s">
        <v>9827</v>
      </c>
      <c r="D112" s="11" t="s">
        <v>0</v>
      </c>
      <c r="E112" s="267">
        <v>20000</v>
      </c>
      <c r="F112" s="11">
        <v>1985</v>
      </c>
      <c r="G112" s="11" t="s">
        <v>0</v>
      </c>
      <c r="H112" s="9" t="s">
        <v>9828</v>
      </c>
      <c r="I112" s="9" t="s">
        <v>112</v>
      </c>
      <c r="J112" s="11" t="s">
        <v>9787</v>
      </c>
      <c r="K112" s="11" t="s">
        <v>9809</v>
      </c>
      <c r="L112" s="11" t="s">
        <v>0</v>
      </c>
      <c r="M112" s="11" t="s">
        <v>0</v>
      </c>
      <c r="N112" s="11" t="s">
        <v>0</v>
      </c>
      <c r="O112" s="11" t="s">
        <v>9819</v>
      </c>
      <c r="P112" s="11"/>
      <c r="Q112" s="9"/>
      <c r="R112" s="21">
        <v>130</v>
      </c>
      <c r="S112" s="21">
        <v>100</v>
      </c>
      <c r="T112" s="2"/>
      <c r="U112" s="11" t="s">
        <v>4170</v>
      </c>
      <c r="V112" s="11"/>
      <c r="W112" s="2"/>
      <c r="X112" s="21">
        <f t="shared" si="1"/>
        <v>0</v>
      </c>
    </row>
    <row r="113" spans="1:24" x14ac:dyDescent="0.4">
      <c r="A113" s="9" t="s">
        <v>9599</v>
      </c>
      <c r="B113" s="9" t="s">
        <v>9783</v>
      </c>
      <c r="C113" s="180" t="s">
        <v>9829</v>
      </c>
      <c r="D113" s="11">
        <v>5159</v>
      </c>
      <c r="E113" s="267" t="s">
        <v>0</v>
      </c>
      <c r="F113" s="11">
        <v>1985</v>
      </c>
      <c r="G113" s="11" t="s">
        <v>0</v>
      </c>
      <c r="H113" s="9" t="s">
        <v>9830</v>
      </c>
      <c r="I113" s="9" t="s">
        <v>112</v>
      </c>
      <c r="J113" s="11" t="s">
        <v>9787</v>
      </c>
      <c r="K113" s="11" t="s">
        <v>0</v>
      </c>
      <c r="L113" s="11" t="s">
        <v>0</v>
      </c>
      <c r="M113" s="11" t="s">
        <v>0</v>
      </c>
      <c r="N113" s="11" t="s">
        <v>0</v>
      </c>
      <c r="O113" s="11" t="s">
        <v>9819</v>
      </c>
      <c r="P113" s="11"/>
      <c r="Q113" s="9"/>
      <c r="R113" s="21">
        <v>35</v>
      </c>
      <c r="S113" s="21">
        <v>25</v>
      </c>
      <c r="T113" s="2"/>
      <c r="U113" s="11" t="s">
        <v>4167</v>
      </c>
      <c r="V113" s="11"/>
      <c r="W113" s="2"/>
      <c r="X113" s="21">
        <f t="shared" si="1"/>
        <v>35</v>
      </c>
    </row>
    <row r="114" spans="1:24" x14ac:dyDescent="0.4">
      <c r="A114" s="9" t="s">
        <v>9599</v>
      </c>
      <c r="B114" s="9" t="s">
        <v>9783</v>
      </c>
      <c r="C114" s="180" t="s">
        <v>9831</v>
      </c>
      <c r="D114" s="11">
        <v>5164</v>
      </c>
      <c r="E114" s="267" t="s">
        <v>9832</v>
      </c>
      <c r="F114" s="11">
        <v>1985</v>
      </c>
      <c r="G114" s="11" t="s">
        <v>0</v>
      </c>
      <c r="H114" s="9" t="s">
        <v>9833</v>
      </c>
      <c r="I114" s="9" t="s">
        <v>112</v>
      </c>
      <c r="J114" s="11" t="s">
        <v>9787</v>
      </c>
      <c r="K114" s="11" t="s">
        <v>0</v>
      </c>
      <c r="L114" s="11" t="s">
        <v>0</v>
      </c>
      <c r="M114" s="11" t="s">
        <v>0</v>
      </c>
      <c r="N114" s="11" t="s">
        <v>0</v>
      </c>
      <c r="O114" s="11" t="s">
        <v>9819</v>
      </c>
      <c r="P114" s="11"/>
      <c r="Q114" s="9"/>
      <c r="R114" s="21">
        <v>40</v>
      </c>
      <c r="S114" s="21">
        <v>15</v>
      </c>
      <c r="T114" s="2"/>
      <c r="U114" s="11" t="s">
        <v>4167</v>
      </c>
      <c r="V114" s="11"/>
      <c r="W114" s="2"/>
      <c r="X114" s="21">
        <f t="shared" si="1"/>
        <v>40</v>
      </c>
    </row>
    <row r="115" spans="1:24" x14ac:dyDescent="0.4">
      <c r="A115" s="9" t="s">
        <v>9599</v>
      </c>
      <c r="B115" s="9" t="s">
        <v>9783</v>
      </c>
      <c r="C115" s="180" t="s">
        <v>9834</v>
      </c>
      <c r="D115" s="11">
        <v>5165</v>
      </c>
      <c r="E115" s="267" t="s">
        <v>9835</v>
      </c>
      <c r="F115" s="11">
        <v>1985</v>
      </c>
      <c r="G115" s="11" t="s">
        <v>0</v>
      </c>
      <c r="H115" s="9" t="s">
        <v>9836</v>
      </c>
      <c r="I115" s="9" t="s">
        <v>112</v>
      </c>
      <c r="J115" s="11" t="s">
        <v>9787</v>
      </c>
      <c r="K115" s="11" t="s">
        <v>0</v>
      </c>
      <c r="L115" s="11" t="s">
        <v>0</v>
      </c>
      <c r="M115" s="11" t="s">
        <v>0</v>
      </c>
      <c r="N115" s="11" t="s">
        <v>0</v>
      </c>
      <c r="O115" s="11" t="s">
        <v>9819</v>
      </c>
      <c r="P115" s="11"/>
      <c r="Q115" s="9"/>
      <c r="R115" s="21">
        <v>30</v>
      </c>
      <c r="S115" s="21">
        <v>15</v>
      </c>
      <c r="T115" s="2"/>
      <c r="U115" s="11" t="s">
        <v>4167</v>
      </c>
      <c r="V115" s="11"/>
      <c r="W115" s="2"/>
      <c r="X115" s="21">
        <f t="shared" si="1"/>
        <v>30</v>
      </c>
    </row>
    <row r="116" spans="1:24" x14ac:dyDescent="0.4">
      <c r="A116" s="9" t="s">
        <v>9599</v>
      </c>
      <c r="B116" s="9" t="s">
        <v>9783</v>
      </c>
      <c r="C116" s="180" t="s">
        <v>9837</v>
      </c>
      <c r="D116" s="11">
        <v>5160</v>
      </c>
      <c r="E116" s="267" t="s">
        <v>0</v>
      </c>
      <c r="F116" s="11">
        <v>1985</v>
      </c>
      <c r="G116" s="11" t="s">
        <v>0</v>
      </c>
      <c r="H116" s="9" t="s">
        <v>9838</v>
      </c>
      <c r="I116" s="9" t="s">
        <v>112</v>
      </c>
      <c r="J116" s="11" t="s">
        <v>9787</v>
      </c>
      <c r="K116" s="11" t="s">
        <v>0</v>
      </c>
      <c r="L116" s="11" t="s">
        <v>0</v>
      </c>
      <c r="M116" s="11" t="s">
        <v>0</v>
      </c>
      <c r="N116" s="11" t="s">
        <v>0</v>
      </c>
      <c r="O116" s="11" t="s">
        <v>9819</v>
      </c>
      <c r="P116" s="11"/>
      <c r="Q116" s="9"/>
      <c r="R116" s="21">
        <v>4</v>
      </c>
      <c r="S116" s="21">
        <v>3</v>
      </c>
      <c r="T116" s="2"/>
      <c r="U116" s="11" t="s">
        <v>4167</v>
      </c>
      <c r="V116" s="11"/>
      <c r="W116" s="2"/>
      <c r="X116" s="21">
        <f t="shared" si="1"/>
        <v>4</v>
      </c>
    </row>
    <row r="117" spans="1:24" x14ac:dyDescent="0.4">
      <c r="A117" s="9" t="s">
        <v>9599</v>
      </c>
      <c r="B117" s="9" t="s">
        <v>9783</v>
      </c>
      <c r="C117" s="180" t="s">
        <v>9839</v>
      </c>
      <c r="D117" s="11">
        <v>5161</v>
      </c>
      <c r="E117" s="267" t="s">
        <v>0</v>
      </c>
      <c r="F117" s="11">
        <v>1985</v>
      </c>
      <c r="G117" s="11" t="s">
        <v>0</v>
      </c>
      <c r="H117" s="9" t="s">
        <v>9840</v>
      </c>
      <c r="I117" s="9" t="s">
        <v>112</v>
      </c>
      <c r="J117" s="11" t="s">
        <v>9787</v>
      </c>
      <c r="K117" s="11" t="s">
        <v>0</v>
      </c>
      <c r="L117" s="11" t="s">
        <v>0</v>
      </c>
      <c r="M117" s="11" t="s">
        <v>0</v>
      </c>
      <c r="N117" s="11" t="s">
        <v>0</v>
      </c>
      <c r="O117" s="11" t="s">
        <v>9819</v>
      </c>
      <c r="P117" s="11"/>
      <c r="Q117" s="9"/>
      <c r="R117" s="21">
        <v>4</v>
      </c>
      <c r="S117" s="21">
        <v>3</v>
      </c>
      <c r="T117" s="2"/>
      <c r="U117" s="11" t="s">
        <v>4167</v>
      </c>
      <c r="V117" s="11"/>
      <c r="W117" s="2"/>
      <c r="X117" s="21">
        <f t="shared" si="1"/>
        <v>4</v>
      </c>
    </row>
    <row r="118" spans="1:24" x14ac:dyDescent="0.4">
      <c r="A118" s="9" t="s">
        <v>9599</v>
      </c>
      <c r="B118" s="9" t="s">
        <v>9783</v>
      </c>
      <c r="C118" s="180" t="s">
        <v>9841</v>
      </c>
      <c r="D118" s="11">
        <v>5163</v>
      </c>
      <c r="E118" s="267">
        <v>3000</v>
      </c>
      <c r="F118" s="11">
        <v>1985</v>
      </c>
      <c r="G118" s="11" t="s">
        <v>0</v>
      </c>
      <c r="H118" s="9" t="s">
        <v>9842</v>
      </c>
      <c r="I118" s="9" t="s">
        <v>112</v>
      </c>
      <c r="J118" s="11" t="s">
        <v>9787</v>
      </c>
      <c r="K118" s="11" t="s">
        <v>9809</v>
      </c>
      <c r="L118" s="11" t="s">
        <v>0</v>
      </c>
      <c r="M118" s="11" t="s">
        <v>0</v>
      </c>
      <c r="N118" s="11" t="s">
        <v>0</v>
      </c>
      <c r="O118" s="11" t="s">
        <v>9819</v>
      </c>
      <c r="P118" s="11"/>
      <c r="Q118" s="9"/>
      <c r="R118" s="21">
        <v>110</v>
      </c>
      <c r="S118" s="21">
        <v>90</v>
      </c>
      <c r="T118" s="2"/>
      <c r="U118" s="11" t="s">
        <v>4167</v>
      </c>
      <c r="V118" s="11"/>
      <c r="W118" s="2"/>
      <c r="X118" s="21">
        <f t="shared" si="1"/>
        <v>110</v>
      </c>
    </row>
    <row r="119" spans="1:24" x14ac:dyDescent="0.4">
      <c r="A119" s="9" t="s">
        <v>9599</v>
      </c>
      <c r="B119" s="9" t="s">
        <v>9783</v>
      </c>
      <c r="C119" s="180" t="s">
        <v>9843</v>
      </c>
      <c r="D119" s="11" t="s">
        <v>8201</v>
      </c>
      <c r="E119" s="267">
        <v>6000</v>
      </c>
      <c r="F119" s="11">
        <v>1985</v>
      </c>
      <c r="G119" s="11" t="s">
        <v>0</v>
      </c>
      <c r="H119" s="9" t="s">
        <v>9842</v>
      </c>
      <c r="I119" s="9" t="s">
        <v>112</v>
      </c>
      <c r="J119" s="11" t="s">
        <v>9787</v>
      </c>
      <c r="K119" s="11" t="s">
        <v>9809</v>
      </c>
      <c r="L119" s="11" t="s">
        <v>0</v>
      </c>
      <c r="M119" s="11" t="s">
        <v>0</v>
      </c>
      <c r="N119" s="11" t="s">
        <v>0</v>
      </c>
      <c r="O119" s="11" t="s">
        <v>9819</v>
      </c>
      <c r="P119" s="11"/>
      <c r="Q119" s="9"/>
      <c r="R119" s="21">
        <v>150</v>
      </c>
      <c r="S119" s="21">
        <v>110</v>
      </c>
      <c r="T119" s="2"/>
      <c r="U119" s="11" t="s">
        <v>4170</v>
      </c>
      <c r="V119" s="11"/>
      <c r="W119" s="2"/>
      <c r="X119" s="21">
        <f t="shared" si="1"/>
        <v>0</v>
      </c>
    </row>
    <row r="120" spans="1:24" x14ac:dyDescent="0.4">
      <c r="A120" s="9" t="s">
        <v>9599</v>
      </c>
      <c r="B120" s="9" t="s">
        <v>9783</v>
      </c>
      <c r="C120" s="180" t="s">
        <v>9844</v>
      </c>
      <c r="D120" s="11" t="s">
        <v>8202</v>
      </c>
      <c r="E120" s="267">
        <v>10000</v>
      </c>
      <c r="F120" s="11">
        <v>1985</v>
      </c>
      <c r="G120" s="11" t="s">
        <v>0</v>
      </c>
      <c r="H120" s="9" t="s">
        <v>9842</v>
      </c>
      <c r="I120" s="9" t="s">
        <v>112</v>
      </c>
      <c r="J120" s="11" t="s">
        <v>9787</v>
      </c>
      <c r="K120" s="11" t="s">
        <v>9809</v>
      </c>
      <c r="L120" s="11" t="s">
        <v>0</v>
      </c>
      <c r="M120" s="11" t="s">
        <v>0</v>
      </c>
      <c r="N120" s="11" t="s">
        <v>0</v>
      </c>
      <c r="O120" s="11" t="s">
        <v>9819</v>
      </c>
      <c r="P120" s="11"/>
      <c r="Q120" s="9"/>
      <c r="R120" s="21">
        <v>110</v>
      </c>
      <c r="S120" s="21">
        <v>90</v>
      </c>
      <c r="T120" s="2"/>
      <c r="U120" s="11" t="s">
        <v>4167</v>
      </c>
      <c r="V120" s="11"/>
      <c r="W120" s="2"/>
      <c r="X120" s="21">
        <f t="shared" si="1"/>
        <v>110</v>
      </c>
    </row>
    <row r="121" spans="1:24" x14ac:dyDescent="0.4">
      <c r="A121" s="9" t="s">
        <v>9599</v>
      </c>
      <c r="B121" s="9" t="s">
        <v>9783</v>
      </c>
      <c r="C121" s="180" t="s">
        <v>9845</v>
      </c>
      <c r="D121" s="11" t="s">
        <v>8203</v>
      </c>
      <c r="E121" s="267">
        <v>20000</v>
      </c>
      <c r="F121" s="11">
        <v>1985</v>
      </c>
      <c r="G121" s="11" t="s">
        <v>0</v>
      </c>
      <c r="H121" s="9" t="s">
        <v>9842</v>
      </c>
      <c r="I121" s="9" t="s">
        <v>112</v>
      </c>
      <c r="J121" s="11" t="s">
        <v>9787</v>
      </c>
      <c r="K121" s="11" t="s">
        <v>9809</v>
      </c>
      <c r="L121" s="11" t="s">
        <v>0</v>
      </c>
      <c r="M121" s="11" t="s">
        <v>0</v>
      </c>
      <c r="N121" s="11" t="s">
        <v>0</v>
      </c>
      <c r="O121" s="11" t="s">
        <v>9819</v>
      </c>
      <c r="P121" s="11"/>
      <c r="Q121" s="9"/>
      <c r="R121" s="21">
        <v>150</v>
      </c>
      <c r="S121" s="21">
        <v>110</v>
      </c>
      <c r="T121" s="2"/>
      <c r="U121" s="11" t="s">
        <v>4170</v>
      </c>
      <c r="V121" s="11"/>
      <c r="W121" s="2"/>
      <c r="X121" s="21">
        <f t="shared" si="1"/>
        <v>0</v>
      </c>
    </row>
    <row r="122" spans="1:24" x14ac:dyDescent="0.4">
      <c r="A122" s="9" t="s">
        <v>9599</v>
      </c>
      <c r="B122" s="9" t="s">
        <v>9783</v>
      </c>
      <c r="C122" s="180" t="s">
        <v>9846</v>
      </c>
      <c r="D122" s="11">
        <v>5162</v>
      </c>
      <c r="E122" s="267" t="s">
        <v>0</v>
      </c>
      <c r="F122" s="11">
        <v>1986</v>
      </c>
      <c r="G122" s="11" t="s">
        <v>0</v>
      </c>
      <c r="H122" s="9" t="s">
        <v>9847</v>
      </c>
      <c r="I122" s="9" t="s">
        <v>158</v>
      </c>
      <c r="J122" s="11" t="s">
        <v>9848</v>
      </c>
      <c r="K122" s="11" t="s">
        <v>0</v>
      </c>
      <c r="L122" s="11" t="s">
        <v>0</v>
      </c>
      <c r="M122" s="11" t="s">
        <v>0</v>
      </c>
      <c r="N122" s="11" t="s">
        <v>0</v>
      </c>
      <c r="O122" s="11" t="s">
        <v>9819</v>
      </c>
      <c r="P122" s="11"/>
      <c r="Q122" s="9"/>
      <c r="R122" s="21">
        <v>10</v>
      </c>
      <c r="S122" s="21">
        <v>6</v>
      </c>
      <c r="T122" s="2"/>
      <c r="U122" s="11" t="s">
        <v>4167</v>
      </c>
      <c r="V122" s="11"/>
      <c r="W122" s="2"/>
      <c r="X122" s="21">
        <f t="shared" si="1"/>
        <v>10</v>
      </c>
    </row>
    <row r="123" spans="1:24" x14ac:dyDescent="0.4">
      <c r="A123" s="9" t="s">
        <v>9599</v>
      </c>
      <c r="B123" s="9" t="s">
        <v>9783</v>
      </c>
      <c r="C123" s="180" t="s">
        <v>9849</v>
      </c>
      <c r="D123" s="11">
        <v>5181</v>
      </c>
      <c r="E123" s="267">
        <v>10000</v>
      </c>
      <c r="F123" s="11">
        <v>1986</v>
      </c>
      <c r="G123" s="11" t="s">
        <v>0</v>
      </c>
      <c r="H123" s="9" t="s">
        <v>9850</v>
      </c>
      <c r="I123" s="9" t="s">
        <v>158</v>
      </c>
      <c r="J123" s="11" t="s">
        <v>9848</v>
      </c>
      <c r="K123" s="11" t="s">
        <v>0</v>
      </c>
      <c r="L123" s="11" t="s">
        <v>0</v>
      </c>
      <c r="M123" s="11" t="s">
        <v>0</v>
      </c>
      <c r="N123" s="11" t="s">
        <v>0</v>
      </c>
      <c r="O123" s="11" t="s">
        <v>9819</v>
      </c>
      <c r="P123" s="11"/>
      <c r="Q123" s="9"/>
      <c r="R123" s="21">
        <v>20</v>
      </c>
      <c r="S123" s="21">
        <v>0</v>
      </c>
      <c r="T123" s="2"/>
      <c r="U123" s="11" t="s">
        <v>4167</v>
      </c>
      <c r="V123" s="11"/>
      <c r="W123" s="2"/>
      <c r="X123" s="21">
        <f t="shared" si="1"/>
        <v>20</v>
      </c>
    </row>
    <row r="124" spans="1:24" x14ac:dyDescent="0.4">
      <c r="A124" s="9" t="s">
        <v>9599</v>
      </c>
      <c r="B124" s="9" t="s">
        <v>9783</v>
      </c>
      <c r="C124" s="180" t="s">
        <v>9851</v>
      </c>
      <c r="D124" s="11">
        <v>5183</v>
      </c>
      <c r="E124" s="267">
        <v>10000</v>
      </c>
      <c r="F124" s="11">
        <v>1986</v>
      </c>
      <c r="G124" s="11" t="s">
        <v>0</v>
      </c>
      <c r="H124" s="9" t="s">
        <v>9852</v>
      </c>
      <c r="I124" s="9" t="s">
        <v>158</v>
      </c>
      <c r="J124" s="11" t="s">
        <v>9848</v>
      </c>
      <c r="K124" s="11" t="s">
        <v>9809</v>
      </c>
      <c r="L124" s="11" t="s">
        <v>0</v>
      </c>
      <c r="M124" s="11" t="s">
        <v>0</v>
      </c>
      <c r="N124" s="11" t="s">
        <v>0</v>
      </c>
      <c r="O124" s="11" t="s">
        <v>9819</v>
      </c>
      <c r="P124" s="11"/>
      <c r="Q124" s="9"/>
      <c r="R124" s="21">
        <v>20</v>
      </c>
      <c r="S124" s="21">
        <v>0</v>
      </c>
      <c r="T124" s="2"/>
      <c r="U124" s="11" t="s">
        <v>4167</v>
      </c>
      <c r="V124" s="11"/>
      <c r="W124" s="2"/>
      <c r="X124" s="21">
        <f t="shared" si="1"/>
        <v>20</v>
      </c>
    </row>
    <row r="125" spans="1:24" x14ac:dyDescent="0.4">
      <c r="A125" s="9" t="s">
        <v>9599</v>
      </c>
      <c r="B125" s="9" t="s">
        <v>9783</v>
      </c>
      <c r="C125" s="180" t="s">
        <v>9853</v>
      </c>
      <c r="D125" s="11">
        <v>5182</v>
      </c>
      <c r="E125" s="267">
        <v>10000</v>
      </c>
      <c r="F125" s="11">
        <v>1986</v>
      </c>
      <c r="G125" s="11" t="s">
        <v>0</v>
      </c>
      <c r="H125" s="9" t="s">
        <v>9854</v>
      </c>
      <c r="I125" s="9" t="s">
        <v>158</v>
      </c>
      <c r="J125" s="11" t="s">
        <v>9848</v>
      </c>
      <c r="K125" s="11" t="s">
        <v>0</v>
      </c>
      <c r="L125" s="11" t="s">
        <v>0</v>
      </c>
      <c r="M125" s="11" t="s">
        <v>0</v>
      </c>
      <c r="N125" s="11" t="s">
        <v>0</v>
      </c>
      <c r="O125" s="11" t="s">
        <v>9819</v>
      </c>
      <c r="P125" s="11"/>
      <c r="Q125" s="9"/>
      <c r="R125" s="21">
        <v>10</v>
      </c>
      <c r="S125" s="21">
        <v>7</v>
      </c>
      <c r="T125" s="2"/>
      <c r="U125" s="11" t="s">
        <v>4167</v>
      </c>
      <c r="V125" s="11"/>
      <c r="W125" s="2"/>
      <c r="X125" s="21">
        <f t="shared" si="1"/>
        <v>10</v>
      </c>
    </row>
    <row r="126" spans="1:24" x14ac:dyDescent="0.4">
      <c r="A126" s="9" t="s">
        <v>9599</v>
      </c>
      <c r="B126" s="9" t="s">
        <v>9783</v>
      </c>
      <c r="C126" s="180" t="s">
        <v>9855</v>
      </c>
      <c r="D126" s="11" t="s">
        <v>0</v>
      </c>
      <c r="E126" s="267">
        <v>10000</v>
      </c>
      <c r="F126" s="11">
        <v>1986</v>
      </c>
      <c r="G126" s="11" t="s">
        <v>0</v>
      </c>
      <c r="H126" s="9" t="s">
        <v>9856</v>
      </c>
      <c r="I126" s="9" t="s">
        <v>158</v>
      </c>
      <c r="J126" s="11" t="s">
        <v>9848</v>
      </c>
      <c r="K126" s="11" t="s">
        <v>0</v>
      </c>
      <c r="L126" s="11" t="s">
        <v>0</v>
      </c>
      <c r="M126" s="11" t="s">
        <v>0</v>
      </c>
      <c r="N126" s="11" t="s">
        <v>0</v>
      </c>
      <c r="O126" s="11" t="s">
        <v>9819</v>
      </c>
      <c r="P126" s="11"/>
      <c r="Q126" s="9"/>
      <c r="R126" s="21">
        <v>12</v>
      </c>
      <c r="S126" s="21">
        <v>8</v>
      </c>
      <c r="T126" s="2"/>
      <c r="U126" s="11" t="s">
        <v>4167</v>
      </c>
      <c r="V126" s="11"/>
      <c r="W126" s="2"/>
      <c r="X126" s="21">
        <f t="shared" si="1"/>
        <v>12</v>
      </c>
    </row>
    <row r="127" spans="1:24" x14ac:dyDescent="0.4">
      <c r="A127" s="9" t="s">
        <v>9599</v>
      </c>
      <c r="B127" s="9" t="s">
        <v>9783</v>
      </c>
      <c r="C127" s="180" t="s">
        <v>9857</v>
      </c>
      <c r="D127" s="11">
        <v>5184</v>
      </c>
      <c r="E127" s="267">
        <v>10000</v>
      </c>
      <c r="F127" s="11">
        <v>1986</v>
      </c>
      <c r="G127" s="11" t="s">
        <v>0</v>
      </c>
      <c r="H127" s="9" t="s">
        <v>9858</v>
      </c>
      <c r="I127" s="9" t="s">
        <v>158</v>
      </c>
      <c r="J127" s="11" t="s">
        <v>9787</v>
      </c>
      <c r="K127" s="11" t="s">
        <v>0</v>
      </c>
      <c r="L127" s="11" t="s">
        <v>0</v>
      </c>
      <c r="M127" s="11" t="s">
        <v>0</v>
      </c>
      <c r="N127" s="11" t="s">
        <v>0</v>
      </c>
      <c r="O127" s="11" t="s">
        <v>9819</v>
      </c>
      <c r="P127" s="11"/>
      <c r="Q127" s="9"/>
      <c r="R127" s="21">
        <v>10</v>
      </c>
      <c r="S127" s="21">
        <v>7</v>
      </c>
      <c r="T127" s="2"/>
      <c r="U127" s="11" t="s">
        <v>4167</v>
      </c>
      <c r="V127" s="11"/>
      <c r="W127" s="2"/>
      <c r="X127" s="21">
        <f t="shared" si="1"/>
        <v>10</v>
      </c>
    </row>
    <row r="128" spans="1:24" x14ac:dyDescent="0.4">
      <c r="A128" s="9" t="s">
        <v>9599</v>
      </c>
      <c r="B128" s="9" t="s">
        <v>9783</v>
      </c>
      <c r="C128" s="180" t="s">
        <v>9859</v>
      </c>
      <c r="D128" s="11" t="s">
        <v>0</v>
      </c>
      <c r="E128" s="267">
        <v>10000</v>
      </c>
      <c r="F128" s="11">
        <v>1986</v>
      </c>
      <c r="G128" s="11" t="s">
        <v>0</v>
      </c>
      <c r="H128" s="9" t="s">
        <v>9860</v>
      </c>
      <c r="I128" s="9" t="s">
        <v>158</v>
      </c>
      <c r="J128" s="11" t="s">
        <v>9787</v>
      </c>
      <c r="K128" s="11" t="s">
        <v>0</v>
      </c>
      <c r="L128" s="11" t="s">
        <v>0</v>
      </c>
      <c r="M128" s="11" t="s">
        <v>0</v>
      </c>
      <c r="N128" s="11" t="s">
        <v>0</v>
      </c>
      <c r="O128" s="11" t="s">
        <v>9819</v>
      </c>
      <c r="P128" s="11"/>
      <c r="Q128" s="9"/>
      <c r="R128" s="21">
        <v>10</v>
      </c>
      <c r="S128" s="21">
        <v>7</v>
      </c>
      <c r="T128" s="2"/>
      <c r="U128" s="11" t="s">
        <v>4170</v>
      </c>
      <c r="V128" s="11"/>
      <c r="W128" s="2"/>
      <c r="X128" s="21">
        <f t="shared" si="1"/>
        <v>0</v>
      </c>
    </row>
    <row r="129" spans="1:24" x14ac:dyDescent="0.4">
      <c r="A129" s="9" t="s">
        <v>9599</v>
      </c>
      <c r="B129" s="9" t="s">
        <v>9783</v>
      </c>
      <c r="C129" s="180" t="s">
        <v>9861</v>
      </c>
      <c r="D129" s="11" t="s">
        <v>0</v>
      </c>
      <c r="E129" s="267">
        <v>5000</v>
      </c>
      <c r="F129" s="11">
        <v>1986</v>
      </c>
      <c r="G129" s="11" t="s">
        <v>0</v>
      </c>
      <c r="H129" s="9" t="s">
        <v>9862</v>
      </c>
      <c r="I129" s="9" t="s">
        <v>112</v>
      </c>
      <c r="J129" s="11" t="s">
        <v>9787</v>
      </c>
      <c r="K129" s="11" t="s">
        <v>9809</v>
      </c>
      <c r="L129" s="11" t="s">
        <v>0</v>
      </c>
      <c r="M129" s="11" t="s">
        <v>0</v>
      </c>
      <c r="N129" s="11" t="s">
        <v>0</v>
      </c>
      <c r="O129" s="11" t="s">
        <v>9819</v>
      </c>
      <c r="P129" s="11"/>
      <c r="Q129" s="9"/>
      <c r="R129" s="21" t="s">
        <v>6191</v>
      </c>
      <c r="S129" s="21">
        <v>170</v>
      </c>
      <c r="T129" s="2"/>
      <c r="U129" s="11" t="s">
        <v>4168</v>
      </c>
      <c r="V129" s="11"/>
      <c r="W129" s="2"/>
      <c r="X129" s="21">
        <f t="shared" si="1"/>
        <v>170</v>
      </c>
    </row>
    <row r="130" spans="1:24" x14ac:dyDescent="0.4">
      <c r="A130" s="9" t="s">
        <v>9599</v>
      </c>
      <c r="B130" s="9" t="s">
        <v>9783</v>
      </c>
      <c r="C130" s="180" t="s">
        <v>9863</v>
      </c>
      <c r="D130" s="11" t="s">
        <v>0</v>
      </c>
      <c r="E130" s="267">
        <v>5000</v>
      </c>
      <c r="F130" s="11">
        <v>1986</v>
      </c>
      <c r="G130" s="11" t="s">
        <v>0</v>
      </c>
      <c r="H130" s="9" t="s">
        <v>9864</v>
      </c>
      <c r="I130" s="9" t="s">
        <v>112</v>
      </c>
      <c r="J130" s="11" t="s">
        <v>9787</v>
      </c>
      <c r="K130" s="11" t="s">
        <v>9809</v>
      </c>
      <c r="L130" s="11" t="s">
        <v>0</v>
      </c>
      <c r="M130" s="11" t="s">
        <v>0</v>
      </c>
      <c r="N130" s="11" t="s">
        <v>0</v>
      </c>
      <c r="O130" s="11" t="s">
        <v>9819</v>
      </c>
      <c r="P130" s="11"/>
      <c r="Q130" s="9"/>
      <c r="R130" s="21" t="s">
        <v>6191</v>
      </c>
      <c r="S130" s="21">
        <v>110</v>
      </c>
      <c r="T130" s="2"/>
      <c r="U130" s="11" t="s">
        <v>4168</v>
      </c>
      <c r="V130" s="11"/>
      <c r="W130" s="2"/>
      <c r="X130" s="21">
        <f t="shared" si="1"/>
        <v>110</v>
      </c>
    </row>
    <row r="131" spans="1:24" x14ac:dyDescent="0.4">
      <c r="A131" s="9" t="s">
        <v>9599</v>
      </c>
      <c r="B131" s="9" t="s">
        <v>9783</v>
      </c>
      <c r="C131" s="180" t="s">
        <v>9865</v>
      </c>
      <c r="D131" s="11" t="s">
        <v>0</v>
      </c>
      <c r="E131" s="267">
        <v>5000</v>
      </c>
      <c r="F131" s="11">
        <v>1986</v>
      </c>
      <c r="G131" s="11" t="s">
        <v>0</v>
      </c>
      <c r="H131" s="9" t="s">
        <v>9866</v>
      </c>
      <c r="I131" s="9" t="s">
        <v>112</v>
      </c>
      <c r="J131" s="11" t="s">
        <v>9787</v>
      </c>
      <c r="K131" s="11" t="s">
        <v>9809</v>
      </c>
      <c r="L131" s="11" t="s">
        <v>0</v>
      </c>
      <c r="M131" s="11" t="s">
        <v>0</v>
      </c>
      <c r="N131" s="11" t="s">
        <v>0</v>
      </c>
      <c r="O131" s="11" t="s">
        <v>9819</v>
      </c>
      <c r="P131" s="11"/>
      <c r="Q131" s="9"/>
      <c r="R131" s="21" t="s">
        <v>6191</v>
      </c>
      <c r="S131" s="21">
        <v>100</v>
      </c>
      <c r="T131" s="2"/>
      <c r="U131" s="11" t="s">
        <v>4170</v>
      </c>
      <c r="V131" s="11"/>
      <c r="W131" s="2"/>
      <c r="X131" s="21">
        <f t="shared" ref="X131:X194" si="2">IF(U131="Nuova",IF(R131="p.a.r.",300,R131),IF(U131="Usata",IF(S131="p.a.r.",300,S131),0))</f>
        <v>0</v>
      </c>
    </row>
    <row r="132" spans="1:24" x14ac:dyDescent="0.4">
      <c r="A132" s="9" t="s">
        <v>9599</v>
      </c>
      <c r="B132" s="9" t="s">
        <v>9783</v>
      </c>
      <c r="C132" s="180" t="s">
        <v>9867</v>
      </c>
      <c r="D132" s="11" t="s">
        <v>0</v>
      </c>
      <c r="E132" s="267">
        <v>5000</v>
      </c>
      <c r="F132" s="11">
        <v>1986</v>
      </c>
      <c r="G132" s="11" t="s">
        <v>0</v>
      </c>
      <c r="H132" s="9" t="s">
        <v>9868</v>
      </c>
      <c r="I132" s="9" t="s">
        <v>112</v>
      </c>
      <c r="J132" s="11" t="s">
        <v>9787</v>
      </c>
      <c r="K132" s="11" t="s">
        <v>9809</v>
      </c>
      <c r="L132" s="11" t="s">
        <v>0</v>
      </c>
      <c r="M132" s="11" t="s">
        <v>0</v>
      </c>
      <c r="N132" s="11" t="s">
        <v>0</v>
      </c>
      <c r="O132" s="11" t="s">
        <v>9819</v>
      </c>
      <c r="P132" s="11"/>
      <c r="Q132" s="9"/>
      <c r="R132" s="21">
        <v>160</v>
      </c>
      <c r="S132" s="21">
        <v>120</v>
      </c>
      <c r="T132" s="2"/>
      <c r="U132" s="11" t="s">
        <v>4170</v>
      </c>
      <c r="V132" s="11"/>
      <c r="W132" s="2"/>
      <c r="X132" s="21">
        <f t="shared" si="2"/>
        <v>0</v>
      </c>
    </row>
    <row r="133" spans="1:24" x14ac:dyDescent="0.4">
      <c r="A133" s="9" t="s">
        <v>9599</v>
      </c>
      <c r="B133" s="9" t="s">
        <v>9783</v>
      </c>
      <c r="C133" s="180" t="s">
        <v>9869</v>
      </c>
      <c r="D133" s="11">
        <v>5185</v>
      </c>
      <c r="E133" s="267">
        <v>10000</v>
      </c>
      <c r="F133" s="11">
        <v>1986</v>
      </c>
      <c r="G133" s="11" t="s">
        <v>0</v>
      </c>
      <c r="H133" s="9" t="s">
        <v>9870</v>
      </c>
      <c r="I133" s="9" t="s">
        <v>112</v>
      </c>
      <c r="J133" s="11" t="s">
        <v>9787</v>
      </c>
      <c r="K133" s="11" t="s">
        <v>9809</v>
      </c>
      <c r="L133" s="11" t="s">
        <v>0</v>
      </c>
      <c r="M133" s="11" t="s">
        <v>0</v>
      </c>
      <c r="N133" s="11" t="s">
        <v>0</v>
      </c>
      <c r="O133" s="11" t="s">
        <v>9819</v>
      </c>
      <c r="P133" s="11"/>
      <c r="Q133" s="9"/>
      <c r="R133" s="21" t="s">
        <v>6191</v>
      </c>
      <c r="S133" s="21">
        <v>150</v>
      </c>
      <c r="T133" s="2"/>
      <c r="U133" s="11" t="s">
        <v>4170</v>
      </c>
      <c r="V133" s="11"/>
      <c r="W133" s="2"/>
      <c r="X133" s="21">
        <f t="shared" si="2"/>
        <v>0</v>
      </c>
    </row>
    <row r="134" spans="1:24" x14ac:dyDescent="0.4">
      <c r="A134" s="9" t="s">
        <v>9599</v>
      </c>
      <c r="B134" s="9" t="s">
        <v>9783</v>
      </c>
      <c r="C134" s="180" t="s">
        <v>9871</v>
      </c>
      <c r="D134" s="11" t="s">
        <v>0</v>
      </c>
      <c r="E134" s="267">
        <v>10000</v>
      </c>
      <c r="F134" s="11">
        <v>1986</v>
      </c>
      <c r="G134" s="11" t="s">
        <v>0</v>
      </c>
      <c r="H134" s="9" t="s">
        <v>9872</v>
      </c>
      <c r="I134" s="9" t="s">
        <v>112</v>
      </c>
      <c r="J134" s="11" t="s">
        <v>9787</v>
      </c>
      <c r="K134" s="11" t="s">
        <v>9809</v>
      </c>
      <c r="L134" s="11" t="s">
        <v>0</v>
      </c>
      <c r="M134" s="11" t="s">
        <v>0</v>
      </c>
      <c r="N134" s="11" t="s">
        <v>0</v>
      </c>
      <c r="O134" s="11" t="s">
        <v>9819</v>
      </c>
      <c r="P134" s="11"/>
      <c r="Q134" s="9"/>
      <c r="R134" s="21" t="s">
        <v>6191</v>
      </c>
      <c r="S134" s="21">
        <v>150</v>
      </c>
      <c r="T134" s="2"/>
      <c r="U134" s="11" t="s">
        <v>4170</v>
      </c>
      <c r="V134" s="11"/>
      <c r="W134" s="2"/>
      <c r="X134" s="21">
        <f t="shared" si="2"/>
        <v>0</v>
      </c>
    </row>
    <row r="135" spans="1:24" x14ac:dyDescent="0.4">
      <c r="A135" s="9" t="s">
        <v>9599</v>
      </c>
      <c r="B135" s="9" t="s">
        <v>9783</v>
      </c>
      <c r="C135" s="180" t="s">
        <v>9873</v>
      </c>
      <c r="D135" s="11" t="s">
        <v>8204</v>
      </c>
      <c r="E135" s="267">
        <v>10000</v>
      </c>
      <c r="F135" s="11">
        <v>1986</v>
      </c>
      <c r="G135" s="11" t="s">
        <v>0</v>
      </c>
      <c r="H135" s="9" t="s">
        <v>9874</v>
      </c>
      <c r="I135" s="9" t="s">
        <v>112</v>
      </c>
      <c r="J135" s="11" t="s">
        <v>9787</v>
      </c>
      <c r="K135" s="11" t="s">
        <v>9809</v>
      </c>
      <c r="L135" s="11" t="s">
        <v>0</v>
      </c>
      <c r="M135" s="11" t="s">
        <v>0</v>
      </c>
      <c r="N135" s="11" t="s">
        <v>0</v>
      </c>
      <c r="O135" s="11" t="s">
        <v>9819</v>
      </c>
      <c r="P135" s="11"/>
      <c r="Q135" s="9"/>
      <c r="R135" s="21" t="s">
        <v>6191</v>
      </c>
      <c r="S135" s="21">
        <v>150</v>
      </c>
      <c r="T135" s="2"/>
      <c r="U135" s="11" t="s">
        <v>4170</v>
      </c>
      <c r="V135" s="11"/>
      <c r="W135" s="2"/>
      <c r="X135" s="21">
        <f t="shared" si="2"/>
        <v>0</v>
      </c>
    </row>
    <row r="136" spans="1:24" x14ac:dyDescent="0.4">
      <c r="A136" s="9" t="s">
        <v>9599</v>
      </c>
      <c r="B136" s="9" t="s">
        <v>9783</v>
      </c>
      <c r="C136" s="180" t="s">
        <v>9875</v>
      </c>
      <c r="D136" s="11" t="s">
        <v>0</v>
      </c>
      <c r="E136" s="267">
        <v>10000</v>
      </c>
      <c r="F136" s="11">
        <v>1986</v>
      </c>
      <c r="G136" s="11" t="s">
        <v>0</v>
      </c>
      <c r="H136" s="9" t="s">
        <v>9876</v>
      </c>
      <c r="I136" s="9" t="s">
        <v>112</v>
      </c>
      <c r="J136" s="11" t="s">
        <v>9787</v>
      </c>
      <c r="K136" s="11" t="s">
        <v>9809</v>
      </c>
      <c r="L136" s="11" t="s">
        <v>0</v>
      </c>
      <c r="M136" s="11" t="s">
        <v>0</v>
      </c>
      <c r="N136" s="11" t="s">
        <v>0</v>
      </c>
      <c r="O136" s="11" t="s">
        <v>9819</v>
      </c>
      <c r="P136" s="11"/>
      <c r="Q136" s="9"/>
      <c r="R136" s="21">
        <v>160</v>
      </c>
      <c r="S136" s="21">
        <v>120</v>
      </c>
      <c r="T136" s="2"/>
      <c r="U136" s="11" t="s">
        <v>4170</v>
      </c>
      <c r="V136" s="11"/>
      <c r="W136" s="2"/>
      <c r="X136" s="21">
        <f t="shared" si="2"/>
        <v>0</v>
      </c>
    </row>
    <row r="137" spans="1:24" x14ac:dyDescent="0.4">
      <c r="A137" s="9" t="s">
        <v>9599</v>
      </c>
      <c r="B137" s="9" t="s">
        <v>9783</v>
      </c>
      <c r="C137" s="180" t="s">
        <v>9877</v>
      </c>
      <c r="D137" s="11" t="s">
        <v>8205</v>
      </c>
      <c r="E137" s="267">
        <v>10000</v>
      </c>
      <c r="F137" s="11">
        <v>1986</v>
      </c>
      <c r="G137" s="11" t="s">
        <v>0</v>
      </c>
      <c r="H137" s="9" t="s">
        <v>9878</v>
      </c>
      <c r="I137" s="9" t="s">
        <v>112</v>
      </c>
      <c r="J137" s="11" t="s">
        <v>9787</v>
      </c>
      <c r="K137" s="11" t="s">
        <v>9809</v>
      </c>
      <c r="L137" s="11" t="s">
        <v>0</v>
      </c>
      <c r="M137" s="11" t="s">
        <v>0</v>
      </c>
      <c r="N137" s="11" t="s">
        <v>0</v>
      </c>
      <c r="O137" s="11" t="s">
        <v>9819</v>
      </c>
      <c r="P137" s="11"/>
      <c r="Q137" s="9"/>
      <c r="R137" s="21">
        <v>160</v>
      </c>
      <c r="S137" s="21">
        <v>120</v>
      </c>
      <c r="T137" s="2"/>
      <c r="U137" s="11" t="s">
        <v>4170</v>
      </c>
      <c r="V137" s="11"/>
      <c r="W137" s="2"/>
      <c r="X137" s="21">
        <f t="shared" si="2"/>
        <v>0</v>
      </c>
    </row>
    <row r="138" spans="1:24" x14ac:dyDescent="0.4">
      <c r="A138" s="9" t="s">
        <v>9599</v>
      </c>
      <c r="B138" s="9" t="s">
        <v>9783</v>
      </c>
      <c r="C138" s="180" t="s">
        <v>9879</v>
      </c>
      <c r="D138" s="11">
        <v>5186</v>
      </c>
      <c r="E138" s="267">
        <v>10000</v>
      </c>
      <c r="F138" s="11">
        <v>1986</v>
      </c>
      <c r="G138" s="11" t="s">
        <v>0</v>
      </c>
      <c r="H138" s="9" t="s">
        <v>9880</v>
      </c>
      <c r="I138" s="9" t="s">
        <v>112</v>
      </c>
      <c r="J138" s="11" t="s">
        <v>9787</v>
      </c>
      <c r="K138" s="11" t="s">
        <v>0</v>
      </c>
      <c r="L138" s="11" t="s">
        <v>0</v>
      </c>
      <c r="M138" s="11" t="s">
        <v>0</v>
      </c>
      <c r="N138" s="11" t="s">
        <v>0</v>
      </c>
      <c r="O138" s="11" t="s">
        <v>9819</v>
      </c>
      <c r="P138" s="11"/>
      <c r="Q138" s="9"/>
      <c r="R138" s="21">
        <v>65</v>
      </c>
      <c r="S138" s="21">
        <v>40</v>
      </c>
      <c r="T138" s="2"/>
      <c r="U138" s="11" t="s">
        <v>4167</v>
      </c>
      <c r="V138" s="11"/>
      <c r="W138" s="2"/>
      <c r="X138" s="21">
        <f t="shared" si="2"/>
        <v>65</v>
      </c>
    </row>
    <row r="139" spans="1:24" x14ac:dyDescent="0.4">
      <c r="A139" s="9" t="s">
        <v>9599</v>
      </c>
      <c r="B139" s="9" t="s">
        <v>9783</v>
      </c>
      <c r="C139" s="180" t="s">
        <v>9881</v>
      </c>
      <c r="D139" s="11">
        <v>5187</v>
      </c>
      <c r="E139" s="267">
        <v>5000</v>
      </c>
      <c r="F139" s="11">
        <v>1986</v>
      </c>
      <c r="G139" s="11" t="s">
        <v>0</v>
      </c>
      <c r="H139" s="9" t="s">
        <v>9882</v>
      </c>
      <c r="I139" s="9" t="s">
        <v>112</v>
      </c>
      <c r="J139" s="11" t="s">
        <v>9787</v>
      </c>
      <c r="K139" s="11" t="s">
        <v>0</v>
      </c>
      <c r="L139" s="11" t="s">
        <v>0</v>
      </c>
      <c r="M139" s="11" t="s">
        <v>0</v>
      </c>
      <c r="N139" s="11" t="s">
        <v>0</v>
      </c>
      <c r="O139" s="11" t="s">
        <v>9819</v>
      </c>
      <c r="P139" s="11"/>
      <c r="Q139" s="9"/>
      <c r="R139" s="21">
        <v>45</v>
      </c>
      <c r="S139" s="21">
        <v>25</v>
      </c>
      <c r="T139" s="2"/>
      <c r="U139" s="11" t="s">
        <v>4167</v>
      </c>
      <c r="V139" s="11"/>
      <c r="W139" s="2"/>
      <c r="X139" s="21">
        <f t="shared" si="2"/>
        <v>45</v>
      </c>
    </row>
    <row r="140" spans="1:24" x14ac:dyDescent="0.4">
      <c r="A140" s="9" t="s">
        <v>9599</v>
      </c>
      <c r="B140" s="9" t="s">
        <v>9783</v>
      </c>
      <c r="C140" s="180" t="s">
        <v>9883</v>
      </c>
      <c r="D140" s="11">
        <v>5188</v>
      </c>
      <c r="E140" s="267">
        <v>10000</v>
      </c>
      <c r="F140" s="11">
        <v>1986</v>
      </c>
      <c r="G140" s="11" t="s">
        <v>0</v>
      </c>
      <c r="H140" s="9" t="s">
        <v>9884</v>
      </c>
      <c r="I140" s="9" t="s">
        <v>112</v>
      </c>
      <c r="J140" s="11" t="s">
        <v>9787</v>
      </c>
      <c r="K140" s="11" t="s">
        <v>0</v>
      </c>
      <c r="L140" s="11" t="s">
        <v>0</v>
      </c>
      <c r="M140" s="11" t="s">
        <v>0</v>
      </c>
      <c r="N140" s="11" t="s">
        <v>0</v>
      </c>
      <c r="O140" s="11" t="s">
        <v>9819</v>
      </c>
      <c r="P140" s="11"/>
      <c r="Q140" s="9"/>
      <c r="R140" s="21">
        <v>75</v>
      </c>
      <c r="S140" s="21">
        <v>50</v>
      </c>
      <c r="T140" s="2"/>
      <c r="U140" s="11" t="s">
        <v>4167</v>
      </c>
      <c r="V140" s="11"/>
      <c r="W140" s="2"/>
      <c r="X140" s="21">
        <f t="shared" si="2"/>
        <v>75</v>
      </c>
    </row>
    <row r="141" spans="1:24" x14ac:dyDescent="0.4">
      <c r="A141" s="9" t="s">
        <v>9599</v>
      </c>
      <c r="B141" s="9" t="s">
        <v>9783</v>
      </c>
      <c r="C141" s="180" t="s">
        <v>9885</v>
      </c>
      <c r="D141" s="11">
        <v>5189</v>
      </c>
      <c r="E141" s="267">
        <v>5000</v>
      </c>
      <c r="F141" s="11">
        <v>1986</v>
      </c>
      <c r="G141" s="11" t="s">
        <v>0</v>
      </c>
      <c r="H141" s="9" t="s">
        <v>9886</v>
      </c>
      <c r="I141" s="9" t="s">
        <v>112</v>
      </c>
      <c r="J141" s="11" t="s">
        <v>9787</v>
      </c>
      <c r="K141" s="11" t="s">
        <v>0</v>
      </c>
      <c r="L141" s="11" t="s">
        <v>0</v>
      </c>
      <c r="M141" s="11" t="s">
        <v>0</v>
      </c>
      <c r="N141" s="11" t="s">
        <v>0</v>
      </c>
      <c r="O141" s="11" t="s">
        <v>9819</v>
      </c>
      <c r="P141" s="11"/>
      <c r="Q141" s="9"/>
      <c r="R141" s="21" t="s">
        <v>6191</v>
      </c>
      <c r="S141" s="21">
        <v>180</v>
      </c>
      <c r="T141" s="2"/>
      <c r="U141" s="11" t="s">
        <v>4170</v>
      </c>
      <c r="V141" s="11"/>
      <c r="W141" s="2"/>
      <c r="X141" s="21">
        <f t="shared" si="2"/>
        <v>0</v>
      </c>
    </row>
    <row r="142" spans="1:24" x14ac:dyDescent="0.4">
      <c r="A142" s="9" t="s">
        <v>9599</v>
      </c>
      <c r="B142" s="9" t="s">
        <v>9783</v>
      </c>
      <c r="C142" s="180" t="s">
        <v>9887</v>
      </c>
      <c r="D142" s="11" t="s">
        <v>8206</v>
      </c>
      <c r="E142" s="267">
        <v>5000</v>
      </c>
      <c r="F142" s="11">
        <v>1986</v>
      </c>
      <c r="G142" s="11" t="s">
        <v>0</v>
      </c>
      <c r="H142" s="9" t="s">
        <v>9888</v>
      </c>
      <c r="I142" s="9" t="s">
        <v>112</v>
      </c>
      <c r="J142" s="11" t="s">
        <v>9787</v>
      </c>
      <c r="K142" s="11" t="s">
        <v>0</v>
      </c>
      <c r="L142" s="11" t="s">
        <v>0</v>
      </c>
      <c r="M142" s="11" t="s">
        <v>0</v>
      </c>
      <c r="N142" s="11" t="s">
        <v>0</v>
      </c>
      <c r="O142" s="11" t="s">
        <v>9812</v>
      </c>
      <c r="P142" s="11"/>
      <c r="Q142" s="9"/>
      <c r="R142" s="21" t="s">
        <v>6191</v>
      </c>
      <c r="S142" s="21">
        <v>180</v>
      </c>
      <c r="T142" s="2"/>
      <c r="U142" s="11" t="s">
        <v>4170</v>
      </c>
      <c r="V142" s="11"/>
      <c r="W142" s="2"/>
      <c r="X142" s="21">
        <f t="shared" si="2"/>
        <v>0</v>
      </c>
    </row>
    <row r="143" spans="1:24" x14ac:dyDescent="0.4">
      <c r="A143" s="9" t="s">
        <v>9599</v>
      </c>
      <c r="B143" s="9" t="s">
        <v>9783</v>
      </c>
      <c r="C143" s="180" t="s">
        <v>9889</v>
      </c>
      <c r="D143" s="11">
        <v>5190</v>
      </c>
      <c r="E143" s="267">
        <v>10000</v>
      </c>
      <c r="F143" s="11">
        <v>1986</v>
      </c>
      <c r="G143" s="11" t="s">
        <v>0</v>
      </c>
      <c r="H143" s="9" t="s">
        <v>9886</v>
      </c>
      <c r="I143" s="9" t="s">
        <v>112</v>
      </c>
      <c r="J143" s="11" t="s">
        <v>9787</v>
      </c>
      <c r="K143" s="11" t="s">
        <v>0</v>
      </c>
      <c r="L143" s="11" t="s">
        <v>0</v>
      </c>
      <c r="M143" s="11" t="s">
        <v>0</v>
      </c>
      <c r="N143" s="11" t="s">
        <v>0</v>
      </c>
      <c r="O143" s="11" t="s">
        <v>9819</v>
      </c>
      <c r="P143" s="11"/>
      <c r="Q143" s="9"/>
      <c r="R143" s="21">
        <v>10</v>
      </c>
      <c r="S143" s="21">
        <v>7</v>
      </c>
      <c r="T143" s="2"/>
      <c r="U143" s="11" t="s">
        <v>4167</v>
      </c>
      <c r="V143" s="11"/>
      <c r="W143" s="2"/>
      <c r="X143" s="21">
        <f t="shared" si="2"/>
        <v>10</v>
      </c>
    </row>
    <row r="144" spans="1:24" x14ac:dyDescent="0.4">
      <c r="A144" s="9" t="s">
        <v>9599</v>
      </c>
      <c r="B144" s="9" t="s">
        <v>9783</v>
      </c>
      <c r="C144" s="180" t="s">
        <v>9890</v>
      </c>
      <c r="D144" s="11" t="s">
        <v>0</v>
      </c>
      <c r="E144" s="267">
        <v>10000</v>
      </c>
      <c r="F144" s="11">
        <v>1986</v>
      </c>
      <c r="G144" s="11" t="s">
        <v>0</v>
      </c>
      <c r="H144" s="9" t="s">
        <v>9891</v>
      </c>
      <c r="I144" s="9" t="s">
        <v>112</v>
      </c>
      <c r="J144" s="11" t="s">
        <v>9787</v>
      </c>
      <c r="K144" s="11" t="s">
        <v>9809</v>
      </c>
      <c r="L144" s="11" t="s">
        <v>0</v>
      </c>
      <c r="M144" s="11" t="s">
        <v>0</v>
      </c>
      <c r="N144" s="11" t="s">
        <v>0</v>
      </c>
      <c r="O144" s="11" t="s">
        <v>9819</v>
      </c>
      <c r="P144" s="11"/>
      <c r="Q144" s="9"/>
      <c r="R144" s="21">
        <v>175</v>
      </c>
      <c r="S144" s="21">
        <v>150</v>
      </c>
      <c r="T144" s="2"/>
      <c r="U144" s="11" t="s">
        <v>4170</v>
      </c>
      <c r="V144" s="11"/>
      <c r="W144" s="2"/>
      <c r="X144" s="21">
        <f t="shared" si="2"/>
        <v>0</v>
      </c>
    </row>
    <row r="145" spans="1:24" x14ac:dyDescent="0.4">
      <c r="A145" s="9" t="s">
        <v>9599</v>
      </c>
      <c r="B145" s="9" t="s">
        <v>9783</v>
      </c>
      <c r="C145" s="180" t="s">
        <v>9892</v>
      </c>
      <c r="D145" s="11" t="s">
        <v>0</v>
      </c>
      <c r="E145" s="267">
        <v>10000</v>
      </c>
      <c r="F145" s="11">
        <v>1986</v>
      </c>
      <c r="G145" s="11" t="s">
        <v>0</v>
      </c>
      <c r="H145" s="9" t="s">
        <v>9893</v>
      </c>
      <c r="I145" s="9" t="s">
        <v>112</v>
      </c>
      <c r="J145" s="11" t="s">
        <v>9787</v>
      </c>
      <c r="K145" s="11" t="s">
        <v>9809</v>
      </c>
      <c r="L145" s="11" t="s">
        <v>0</v>
      </c>
      <c r="M145" s="11" t="s">
        <v>0</v>
      </c>
      <c r="N145" s="11" t="s">
        <v>0</v>
      </c>
      <c r="O145" s="11" t="s">
        <v>9819</v>
      </c>
      <c r="P145" s="11"/>
      <c r="Q145" s="9"/>
      <c r="R145" s="21">
        <v>175</v>
      </c>
      <c r="S145" s="21">
        <v>150</v>
      </c>
      <c r="T145" s="2"/>
      <c r="U145" s="11" t="s">
        <v>4170</v>
      </c>
      <c r="V145" s="11"/>
      <c r="W145" s="2"/>
      <c r="X145" s="21">
        <f t="shared" si="2"/>
        <v>0</v>
      </c>
    </row>
    <row r="146" spans="1:24" x14ac:dyDescent="0.4">
      <c r="A146" s="9" t="s">
        <v>9599</v>
      </c>
      <c r="B146" s="9" t="s">
        <v>9783</v>
      </c>
      <c r="C146" s="180" t="s">
        <v>9894</v>
      </c>
      <c r="D146" s="11" t="s">
        <v>0</v>
      </c>
      <c r="E146" s="267">
        <v>10000</v>
      </c>
      <c r="F146" s="11">
        <v>1986</v>
      </c>
      <c r="G146" s="11" t="s">
        <v>0</v>
      </c>
      <c r="H146" s="9" t="s">
        <v>9895</v>
      </c>
      <c r="I146" s="9" t="s">
        <v>112</v>
      </c>
      <c r="J146" s="11" t="s">
        <v>9787</v>
      </c>
      <c r="K146" s="11" t="s">
        <v>9809</v>
      </c>
      <c r="L146" s="11" t="s">
        <v>0</v>
      </c>
      <c r="M146" s="11" t="s">
        <v>0</v>
      </c>
      <c r="N146" s="11" t="s">
        <v>0</v>
      </c>
      <c r="O146" s="11" t="s">
        <v>9819</v>
      </c>
      <c r="P146" s="11"/>
      <c r="Q146" s="9"/>
      <c r="R146" s="21">
        <v>175</v>
      </c>
      <c r="S146" s="21">
        <v>150</v>
      </c>
      <c r="T146" s="2"/>
      <c r="U146" s="11" t="s">
        <v>4170</v>
      </c>
      <c r="V146" s="11"/>
      <c r="W146" s="2"/>
      <c r="X146" s="21">
        <f t="shared" si="2"/>
        <v>0</v>
      </c>
    </row>
    <row r="147" spans="1:24" x14ac:dyDescent="0.4">
      <c r="A147" s="9" t="s">
        <v>9599</v>
      </c>
      <c r="B147" s="9" t="s">
        <v>9783</v>
      </c>
      <c r="C147" s="180" t="s">
        <v>9896</v>
      </c>
      <c r="D147" s="11" t="s">
        <v>8207</v>
      </c>
      <c r="E147" s="267">
        <v>10000</v>
      </c>
      <c r="F147" s="11">
        <v>1986</v>
      </c>
      <c r="G147" s="11" t="s">
        <v>0</v>
      </c>
      <c r="H147" s="9" t="s">
        <v>9897</v>
      </c>
      <c r="I147" s="9" t="s">
        <v>112</v>
      </c>
      <c r="J147" s="11" t="s">
        <v>9787</v>
      </c>
      <c r="K147" s="11" t="s">
        <v>9809</v>
      </c>
      <c r="L147" s="11" t="s">
        <v>0</v>
      </c>
      <c r="M147" s="11" t="s">
        <v>0</v>
      </c>
      <c r="N147" s="11" t="s">
        <v>0</v>
      </c>
      <c r="O147" s="11" t="s">
        <v>9819</v>
      </c>
      <c r="P147" s="11"/>
      <c r="Q147" s="9"/>
      <c r="R147" s="21">
        <v>175</v>
      </c>
      <c r="S147" s="21">
        <v>150</v>
      </c>
      <c r="T147" s="2"/>
      <c r="U147" s="11" t="s">
        <v>4170</v>
      </c>
      <c r="V147" s="11"/>
      <c r="W147" s="2"/>
      <c r="X147" s="21">
        <f t="shared" si="2"/>
        <v>0</v>
      </c>
    </row>
    <row r="148" spans="1:24" x14ac:dyDescent="0.4">
      <c r="A148" s="9" t="s">
        <v>9599</v>
      </c>
      <c r="B148" s="9" t="s">
        <v>9783</v>
      </c>
      <c r="C148" s="180" t="s">
        <v>9898</v>
      </c>
      <c r="D148" s="11" t="s">
        <v>0</v>
      </c>
      <c r="E148" s="267">
        <v>10000</v>
      </c>
      <c r="F148" s="11">
        <v>1986</v>
      </c>
      <c r="G148" s="11" t="s">
        <v>0</v>
      </c>
      <c r="H148" s="9" t="s">
        <v>9899</v>
      </c>
      <c r="I148" s="9" t="s">
        <v>112</v>
      </c>
      <c r="J148" s="11" t="s">
        <v>9787</v>
      </c>
      <c r="K148" s="11" t="s">
        <v>0</v>
      </c>
      <c r="L148" s="11" t="s">
        <v>0</v>
      </c>
      <c r="M148" s="11" t="s">
        <v>0</v>
      </c>
      <c r="N148" s="11" t="s">
        <v>0</v>
      </c>
      <c r="O148" s="11" t="s">
        <v>9819</v>
      </c>
      <c r="P148" s="11"/>
      <c r="Q148" s="9"/>
      <c r="R148" s="21">
        <v>130</v>
      </c>
      <c r="S148" s="21">
        <v>80</v>
      </c>
      <c r="T148" s="2"/>
      <c r="U148" s="11" t="s">
        <v>4168</v>
      </c>
      <c r="V148" s="11"/>
      <c r="W148" s="2"/>
      <c r="X148" s="21">
        <f t="shared" si="2"/>
        <v>80</v>
      </c>
    </row>
    <row r="149" spans="1:24" x14ac:dyDescent="0.4">
      <c r="A149" s="9" t="s">
        <v>9599</v>
      </c>
      <c r="B149" s="9" t="s">
        <v>9900</v>
      </c>
      <c r="C149" s="180" t="s">
        <v>9901</v>
      </c>
      <c r="D149" s="11" t="s">
        <v>0</v>
      </c>
      <c r="E149" s="267">
        <v>5000</v>
      </c>
      <c r="F149" s="19" t="s">
        <v>0</v>
      </c>
      <c r="G149" s="14" t="s">
        <v>157</v>
      </c>
      <c r="H149" s="9" t="s">
        <v>9902</v>
      </c>
      <c r="I149" s="9" t="s">
        <v>0</v>
      </c>
      <c r="J149" s="11" t="s">
        <v>9848</v>
      </c>
      <c r="K149" s="11" t="s">
        <v>0</v>
      </c>
      <c r="L149" s="11" t="s">
        <v>0</v>
      </c>
      <c r="M149" s="11" t="s">
        <v>0</v>
      </c>
      <c r="N149" s="11" t="s">
        <v>0</v>
      </c>
      <c r="O149" s="11" t="s">
        <v>0</v>
      </c>
      <c r="P149" s="11"/>
      <c r="Q149" s="9"/>
      <c r="R149" s="21">
        <v>100</v>
      </c>
      <c r="S149" s="21">
        <v>65</v>
      </c>
      <c r="T149" s="2"/>
      <c r="U149" s="11" t="s">
        <v>4170</v>
      </c>
      <c r="V149" s="11"/>
      <c r="W149" s="2"/>
      <c r="X149" s="21">
        <f t="shared" si="2"/>
        <v>0</v>
      </c>
    </row>
    <row r="150" spans="1:24" x14ac:dyDescent="0.4">
      <c r="A150" s="9" t="s">
        <v>9599</v>
      </c>
      <c r="B150" s="9" t="s">
        <v>9900</v>
      </c>
      <c r="C150" s="180" t="s">
        <v>9903</v>
      </c>
      <c r="D150" s="11" t="s">
        <v>0</v>
      </c>
      <c r="E150" s="267">
        <v>10000</v>
      </c>
      <c r="F150" s="19" t="s">
        <v>0</v>
      </c>
      <c r="G150" s="14" t="s">
        <v>157</v>
      </c>
      <c r="H150" s="9" t="s">
        <v>9902</v>
      </c>
      <c r="I150" s="9" t="s">
        <v>0</v>
      </c>
      <c r="J150" s="11" t="s">
        <v>9848</v>
      </c>
      <c r="K150" s="11" t="s">
        <v>0</v>
      </c>
      <c r="L150" s="11" t="s">
        <v>0</v>
      </c>
      <c r="M150" s="11" t="s">
        <v>0</v>
      </c>
      <c r="N150" s="11" t="s">
        <v>0</v>
      </c>
      <c r="O150" s="11" t="s">
        <v>0</v>
      </c>
      <c r="P150" s="11"/>
      <c r="Q150" s="9"/>
      <c r="R150" s="21">
        <v>100</v>
      </c>
      <c r="S150" s="21">
        <v>65</v>
      </c>
      <c r="T150" s="2"/>
      <c r="U150" s="11" t="s">
        <v>4170</v>
      </c>
      <c r="V150" s="11"/>
      <c r="W150" s="2"/>
      <c r="X150" s="21">
        <f t="shared" si="2"/>
        <v>0</v>
      </c>
    </row>
    <row r="151" spans="1:24" x14ac:dyDescent="0.4">
      <c r="A151" s="9" t="s">
        <v>9599</v>
      </c>
      <c r="B151" s="9" t="s">
        <v>9900</v>
      </c>
      <c r="C151" s="180" t="s">
        <v>9904</v>
      </c>
      <c r="D151" s="11">
        <v>5205</v>
      </c>
      <c r="E151" s="267">
        <v>10000</v>
      </c>
      <c r="F151" s="19" t="s">
        <v>0</v>
      </c>
      <c r="G151" s="14" t="s">
        <v>157</v>
      </c>
      <c r="H151" s="9" t="s">
        <v>9905</v>
      </c>
      <c r="I151" s="9" t="s">
        <v>2</v>
      </c>
      <c r="J151" s="11" t="s">
        <v>9848</v>
      </c>
      <c r="K151" s="11" t="s">
        <v>4171</v>
      </c>
      <c r="L151" s="11" t="s">
        <v>0</v>
      </c>
      <c r="M151" s="11" t="s">
        <v>4171</v>
      </c>
      <c r="N151" s="11" t="s">
        <v>9906</v>
      </c>
      <c r="O151" s="11" t="s">
        <v>9819</v>
      </c>
      <c r="P151" s="11"/>
      <c r="Q151" s="9"/>
      <c r="R151" s="21">
        <v>150</v>
      </c>
      <c r="S151" s="21">
        <v>40</v>
      </c>
      <c r="T151" s="2"/>
      <c r="U151" s="11" t="s">
        <v>4170</v>
      </c>
      <c r="V151" s="11"/>
      <c r="W151" s="2"/>
      <c r="X151" s="21">
        <f t="shared" si="2"/>
        <v>0</v>
      </c>
    </row>
    <row r="152" spans="1:24" x14ac:dyDescent="0.4">
      <c r="A152" s="9" t="s">
        <v>9599</v>
      </c>
      <c r="B152" s="9" t="s">
        <v>9900</v>
      </c>
      <c r="C152" s="180" t="s">
        <v>9907</v>
      </c>
      <c r="D152" s="11">
        <v>5202</v>
      </c>
      <c r="E152" s="267">
        <v>10000</v>
      </c>
      <c r="F152" s="19" t="s">
        <v>0</v>
      </c>
      <c r="G152" s="14" t="s">
        <v>157</v>
      </c>
      <c r="H152" s="9" t="s">
        <v>9908</v>
      </c>
      <c r="I152" s="9" t="s">
        <v>112</v>
      </c>
      <c r="J152" s="11" t="s">
        <v>9787</v>
      </c>
      <c r="K152" s="11" t="s">
        <v>0</v>
      </c>
      <c r="L152" s="11" t="s">
        <v>0</v>
      </c>
      <c r="M152" s="11" t="s">
        <v>0</v>
      </c>
      <c r="N152" s="11" t="s">
        <v>0</v>
      </c>
      <c r="O152" s="11" t="s">
        <v>9819</v>
      </c>
      <c r="P152" s="11"/>
      <c r="Q152" s="9"/>
      <c r="R152" s="21">
        <v>25</v>
      </c>
      <c r="S152" s="21">
        <v>20</v>
      </c>
      <c r="T152" s="2"/>
      <c r="U152" s="11" t="s">
        <v>4167</v>
      </c>
      <c r="V152" s="11"/>
      <c r="W152" s="2"/>
      <c r="X152" s="21">
        <f t="shared" si="2"/>
        <v>25</v>
      </c>
    </row>
    <row r="153" spans="1:24" x14ac:dyDescent="0.4">
      <c r="A153" s="9" t="s">
        <v>9599</v>
      </c>
      <c r="B153" s="9" t="s">
        <v>9900</v>
      </c>
      <c r="C153" s="180" t="s">
        <v>9909</v>
      </c>
      <c r="D153" s="11">
        <v>5201</v>
      </c>
      <c r="E153" s="267">
        <v>5000</v>
      </c>
      <c r="F153" s="19" t="s">
        <v>0</v>
      </c>
      <c r="G153" s="14" t="s">
        <v>157</v>
      </c>
      <c r="H153" s="9" t="s">
        <v>9910</v>
      </c>
      <c r="I153" s="9" t="s">
        <v>112</v>
      </c>
      <c r="J153" s="11" t="s">
        <v>9787</v>
      </c>
      <c r="K153" s="11" t="s">
        <v>0</v>
      </c>
      <c r="L153" s="11" t="s">
        <v>0</v>
      </c>
      <c r="M153" s="11" t="s">
        <v>0</v>
      </c>
      <c r="N153" s="11" t="s">
        <v>0</v>
      </c>
      <c r="O153" s="11" t="s">
        <v>9819</v>
      </c>
      <c r="P153" s="11"/>
      <c r="Q153" s="9"/>
      <c r="R153" s="21" t="s">
        <v>6191</v>
      </c>
      <c r="S153" s="21">
        <v>150</v>
      </c>
      <c r="T153" s="2"/>
      <c r="U153" s="11" t="s">
        <v>4170</v>
      </c>
      <c r="V153" s="11"/>
      <c r="W153" s="2"/>
      <c r="X153" s="21">
        <f t="shared" si="2"/>
        <v>0</v>
      </c>
    </row>
    <row r="154" spans="1:24" x14ac:dyDescent="0.4">
      <c r="A154" s="9" t="s">
        <v>9599</v>
      </c>
      <c r="B154" s="9" t="s">
        <v>9900</v>
      </c>
      <c r="C154" s="180" t="s">
        <v>9911</v>
      </c>
      <c r="D154" s="11" t="s">
        <v>0</v>
      </c>
      <c r="E154" s="267">
        <v>10000</v>
      </c>
      <c r="F154" s="19" t="s">
        <v>0</v>
      </c>
      <c r="G154" s="14" t="s">
        <v>157</v>
      </c>
      <c r="H154" s="9" t="s">
        <v>9910</v>
      </c>
      <c r="I154" s="9" t="s">
        <v>112</v>
      </c>
      <c r="J154" s="11" t="s">
        <v>9787</v>
      </c>
      <c r="K154" s="11" t="s">
        <v>0</v>
      </c>
      <c r="L154" s="11" t="s">
        <v>0</v>
      </c>
      <c r="M154" s="11" t="s">
        <v>0</v>
      </c>
      <c r="N154" s="11" t="s">
        <v>0</v>
      </c>
      <c r="O154" s="11" t="s">
        <v>9819</v>
      </c>
      <c r="P154" s="11"/>
      <c r="Q154" s="9"/>
      <c r="R154" s="21" t="s">
        <v>6191</v>
      </c>
      <c r="S154" s="21">
        <v>150</v>
      </c>
      <c r="T154" s="2"/>
      <c r="U154" s="11" t="s">
        <v>4170</v>
      </c>
      <c r="V154" s="11"/>
      <c r="W154" s="2"/>
      <c r="X154" s="21">
        <f t="shared" si="2"/>
        <v>0</v>
      </c>
    </row>
    <row r="155" spans="1:24" x14ac:dyDescent="0.4">
      <c r="A155" s="9" t="s">
        <v>9599</v>
      </c>
      <c r="B155" s="9" t="s">
        <v>9900</v>
      </c>
      <c r="C155" s="180" t="s">
        <v>9912</v>
      </c>
      <c r="D155" s="11" t="s">
        <v>0</v>
      </c>
      <c r="E155" s="267">
        <v>10000</v>
      </c>
      <c r="F155" s="19" t="s">
        <v>0</v>
      </c>
      <c r="G155" s="14" t="s">
        <v>157</v>
      </c>
      <c r="H155" s="9" t="s">
        <v>9913</v>
      </c>
      <c r="I155" s="9" t="s">
        <v>112</v>
      </c>
      <c r="J155" s="11" t="s">
        <v>9787</v>
      </c>
      <c r="K155" s="11" t="s">
        <v>0</v>
      </c>
      <c r="L155" s="11" t="s">
        <v>0</v>
      </c>
      <c r="M155" s="11" t="s">
        <v>0</v>
      </c>
      <c r="N155" s="11" t="s">
        <v>0</v>
      </c>
      <c r="O155" s="11" t="s">
        <v>9819</v>
      </c>
      <c r="P155" s="11"/>
      <c r="Q155" s="9"/>
      <c r="R155" s="21" t="s">
        <v>6191</v>
      </c>
      <c r="S155" s="21">
        <v>220</v>
      </c>
      <c r="T155" s="2"/>
      <c r="U155" s="11" t="s">
        <v>4170</v>
      </c>
      <c r="V155" s="11"/>
      <c r="W155" s="2"/>
      <c r="X155" s="21">
        <f t="shared" si="2"/>
        <v>0</v>
      </c>
    </row>
    <row r="156" spans="1:24" x14ac:dyDescent="0.4">
      <c r="A156" s="9" t="s">
        <v>9599</v>
      </c>
      <c r="B156" s="9" t="s">
        <v>9900</v>
      </c>
      <c r="C156" s="180" t="s">
        <v>9914</v>
      </c>
      <c r="D156" s="11" t="s">
        <v>0</v>
      </c>
      <c r="E156" s="267">
        <v>5000</v>
      </c>
      <c r="F156" s="19" t="s">
        <v>0</v>
      </c>
      <c r="G156" s="14" t="s">
        <v>157</v>
      </c>
      <c r="H156" s="9" t="s">
        <v>9915</v>
      </c>
      <c r="I156" s="9" t="s">
        <v>2</v>
      </c>
      <c r="J156" s="11" t="s">
        <v>9848</v>
      </c>
      <c r="K156" s="11" t="s">
        <v>4171</v>
      </c>
      <c r="L156" s="11" t="s">
        <v>4171</v>
      </c>
      <c r="M156" s="11" t="s">
        <v>4171</v>
      </c>
      <c r="N156" s="11" t="s">
        <v>9906</v>
      </c>
      <c r="O156" s="11" t="s">
        <v>9819</v>
      </c>
      <c r="P156" s="11"/>
      <c r="Q156" s="9"/>
      <c r="R156" s="21">
        <v>175</v>
      </c>
      <c r="S156" s="21">
        <v>130</v>
      </c>
      <c r="T156" s="2"/>
      <c r="U156" s="11" t="s">
        <v>4170</v>
      </c>
      <c r="V156" s="11"/>
      <c r="W156" s="2"/>
      <c r="X156" s="21">
        <f t="shared" si="2"/>
        <v>0</v>
      </c>
    </row>
    <row r="157" spans="1:24" x14ac:dyDescent="0.4">
      <c r="A157" s="9" t="s">
        <v>9599</v>
      </c>
      <c r="B157" s="9" t="s">
        <v>9900</v>
      </c>
      <c r="C157" s="180" t="s">
        <v>9916</v>
      </c>
      <c r="D157" s="11" t="s">
        <v>0</v>
      </c>
      <c r="E157" s="267">
        <v>5000</v>
      </c>
      <c r="F157" s="19" t="s">
        <v>0</v>
      </c>
      <c r="G157" s="14" t="s">
        <v>157</v>
      </c>
      <c r="H157" s="9" t="s">
        <v>9917</v>
      </c>
      <c r="I157" s="9" t="s">
        <v>2</v>
      </c>
      <c r="J157" s="11" t="s">
        <v>9848</v>
      </c>
      <c r="K157" s="11" t="s">
        <v>4171</v>
      </c>
      <c r="L157" s="11" t="s">
        <v>4171</v>
      </c>
      <c r="M157" s="11" t="s">
        <v>4171</v>
      </c>
      <c r="N157" s="11" t="s">
        <v>9906</v>
      </c>
      <c r="O157" s="11" t="s">
        <v>9819</v>
      </c>
      <c r="P157" s="11"/>
      <c r="Q157" s="9"/>
      <c r="R157" s="21">
        <v>175</v>
      </c>
      <c r="S157" s="21">
        <v>130</v>
      </c>
      <c r="T157" s="2"/>
      <c r="U157" s="11" t="s">
        <v>4170</v>
      </c>
      <c r="V157" s="11"/>
      <c r="W157" s="2"/>
      <c r="X157" s="21">
        <f t="shared" si="2"/>
        <v>0</v>
      </c>
    </row>
    <row r="158" spans="1:24" x14ac:dyDescent="0.4">
      <c r="A158" s="9" t="s">
        <v>9599</v>
      </c>
      <c r="B158" s="9" t="s">
        <v>9900</v>
      </c>
      <c r="C158" s="180" t="s">
        <v>9918</v>
      </c>
      <c r="D158" s="11" t="s">
        <v>0</v>
      </c>
      <c r="E158" s="267">
        <v>5000</v>
      </c>
      <c r="F158" s="19" t="s">
        <v>0</v>
      </c>
      <c r="G158" s="14" t="s">
        <v>157</v>
      </c>
      <c r="H158" s="9" t="s">
        <v>9919</v>
      </c>
      <c r="I158" s="9" t="s">
        <v>2</v>
      </c>
      <c r="J158" s="11" t="s">
        <v>9848</v>
      </c>
      <c r="K158" s="11" t="s">
        <v>0</v>
      </c>
      <c r="L158" s="11" t="s">
        <v>4171</v>
      </c>
      <c r="M158" s="11" t="s">
        <v>4171</v>
      </c>
      <c r="N158" s="11" t="s">
        <v>9906</v>
      </c>
      <c r="O158" s="11" t="s">
        <v>9819</v>
      </c>
      <c r="P158" s="11"/>
      <c r="Q158" s="9"/>
      <c r="R158" s="21">
        <v>175</v>
      </c>
      <c r="S158" s="21">
        <v>130</v>
      </c>
      <c r="T158" s="2"/>
      <c r="U158" s="11" t="s">
        <v>4170</v>
      </c>
      <c r="V158" s="11"/>
      <c r="W158" s="2"/>
      <c r="X158" s="21">
        <f t="shared" si="2"/>
        <v>0</v>
      </c>
    </row>
    <row r="159" spans="1:24" x14ac:dyDescent="0.4">
      <c r="A159" s="9" t="s">
        <v>9599</v>
      </c>
      <c r="B159" s="9" t="s">
        <v>9900</v>
      </c>
      <c r="C159" s="180" t="s">
        <v>9920</v>
      </c>
      <c r="D159" s="11" t="s">
        <v>0</v>
      </c>
      <c r="E159" s="267">
        <v>5000</v>
      </c>
      <c r="F159" s="19" t="s">
        <v>0</v>
      </c>
      <c r="G159" s="14" t="s">
        <v>157</v>
      </c>
      <c r="H159" s="9" t="s">
        <v>9921</v>
      </c>
      <c r="I159" s="9" t="s">
        <v>2</v>
      </c>
      <c r="J159" s="11" t="s">
        <v>9848</v>
      </c>
      <c r="K159" s="11" t="s">
        <v>4171</v>
      </c>
      <c r="L159" s="11" t="s">
        <v>0</v>
      </c>
      <c r="M159" s="11" t="s">
        <v>4171</v>
      </c>
      <c r="N159" s="11" t="s">
        <v>9906</v>
      </c>
      <c r="O159" s="11" t="s">
        <v>9819</v>
      </c>
      <c r="P159" s="11"/>
      <c r="Q159" s="9"/>
      <c r="R159" s="21" t="s">
        <v>6191</v>
      </c>
      <c r="S159" s="21" t="s">
        <v>6191</v>
      </c>
      <c r="T159" s="2"/>
      <c r="U159" s="11" t="s">
        <v>4170</v>
      </c>
      <c r="V159" s="11"/>
      <c r="W159" s="2"/>
      <c r="X159" s="21">
        <f t="shared" si="2"/>
        <v>0</v>
      </c>
    </row>
    <row r="160" spans="1:24" x14ac:dyDescent="0.4">
      <c r="A160" s="9" t="s">
        <v>9599</v>
      </c>
      <c r="B160" s="9" t="s">
        <v>9900</v>
      </c>
      <c r="C160" s="180" t="s">
        <v>9922</v>
      </c>
      <c r="D160" s="11" t="s">
        <v>0</v>
      </c>
      <c r="E160" s="267" t="s">
        <v>0</v>
      </c>
      <c r="F160" s="19" t="s">
        <v>0</v>
      </c>
      <c r="G160" s="14" t="s">
        <v>0</v>
      </c>
      <c r="H160" s="9" t="s">
        <v>9923</v>
      </c>
      <c r="I160" s="9" t="s">
        <v>2</v>
      </c>
      <c r="J160" s="11" t="s">
        <v>9848</v>
      </c>
      <c r="K160" s="11" t="s">
        <v>0</v>
      </c>
      <c r="L160" s="11" t="s">
        <v>0</v>
      </c>
      <c r="M160" s="11" t="s">
        <v>4171</v>
      </c>
      <c r="N160" s="11" t="s">
        <v>9906</v>
      </c>
      <c r="O160" s="11" t="s">
        <v>9924</v>
      </c>
      <c r="P160" s="11"/>
      <c r="Q160" s="9"/>
      <c r="R160" s="21" t="s">
        <v>6191</v>
      </c>
      <c r="S160" s="21" t="s">
        <v>6191</v>
      </c>
      <c r="T160" s="2"/>
      <c r="U160" s="11" t="s">
        <v>4170</v>
      </c>
      <c r="V160" s="11"/>
      <c r="W160" s="2"/>
      <c r="X160" s="21">
        <f t="shared" si="2"/>
        <v>0</v>
      </c>
    </row>
    <row r="161" spans="1:24" x14ac:dyDescent="0.4">
      <c r="A161" s="9" t="s">
        <v>9599</v>
      </c>
      <c r="B161" s="9" t="s">
        <v>9900</v>
      </c>
      <c r="C161" s="180" t="s">
        <v>9925</v>
      </c>
      <c r="D161" s="11">
        <v>5212</v>
      </c>
      <c r="E161" s="267">
        <v>5000</v>
      </c>
      <c r="F161" s="19" t="s">
        <v>0</v>
      </c>
      <c r="G161" s="14" t="s">
        <v>157</v>
      </c>
      <c r="H161" s="9" t="s">
        <v>9926</v>
      </c>
      <c r="I161" s="9" t="s">
        <v>112</v>
      </c>
      <c r="J161" s="11" t="s">
        <v>9927</v>
      </c>
      <c r="K161" s="11" t="s">
        <v>0</v>
      </c>
      <c r="L161" s="11" t="s">
        <v>0</v>
      </c>
      <c r="M161" s="11" t="s">
        <v>4171</v>
      </c>
      <c r="N161" s="11" t="s">
        <v>9906</v>
      </c>
      <c r="O161" s="11" t="s">
        <v>9819</v>
      </c>
      <c r="P161" s="11"/>
      <c r="Q161" s="9"/>
      <c r="R161" s="21">
        <v>16</v>
      </c>
      <c r="S161" s="21">
        <v>10</v>
      </c>
      <c r="T161" s="2"/>
      <c r="U161" s="11" t="s">
        <v>4167</v>
      </c>
      <c r="V161" s="11"/>
      <c r="W161" s="2"/>
      <c r="X161" s="21">
        <f t="shared" si="2"/>
        <v>16</v>
      </c>
    </row>
    <row r="162" spans="1:24" x14ac:dyDescent="0.4">
      <c r="A162" s="9" t="s">
        <v>9599</v>
      </c>
      <c r="B162" s="9" t="s">
        <v>9900</v>
      </c>
      <c r="C162" s="180" t="s">
        <v>9928</v>
      </c>
      <c r="D162" s="11" t="s">
        <v>8211</v>
      </c>
      <c r="E162" s="267">
        <v>5000</v>
      </c>
      <c r="F162" s="19" t="s">
        <v>0</v>
      </c>
      <c r="G162" s="14" t="s">
        <v>157</v>
      </c>
      <c r="H162" s="9" t="s">
        <v>16662</v>
      </c>
      <c r="I162" s="9" t="s">
        <v>112</v>
      </c>
      <c r="J162" s="11" t="s">
        <v>9927</v>
      </c>
      <c r="K162" s="11" t="s">
        <v>0</v>
      </c>
      <c r="L162" s="11" t="s">
        <v>0</v>
      </c>
      <c r="M162" s="11" t="s">
        <v>4171</v>
      </c>
      <c r="N162" s="11" t="s">
        <v>0</v>
      </c>
      <c r="O162" s="11" t="s">
        <v>9819</v>
      </c>
      <c r="P162" s="11"/>
      <c r="Q162" s="9"/>
      <c r="R162" s="21">
        <v>16</v>
      </c>
      <c r="S162" s="21">
        <v>10</v>
      </c>
      <c r="T162" s="2"/>
      <c r="U162" s="11" t="s">
        <v>4167</v>
      </c>
      <c r="V162" s="11"/>
      <c r="W162" s="2"/>
      <c r="X162" s="21">
        <f t="shared" si="2"/>
        <v>16</v>
      </c>
    </row>
    <row r="163" spans="1:24" x14ac:dyDescent="0.4">
      <c r="A163" s="9" t="s">
        <v>9599</v>
      </c>
      <c r="B163" s="9" t="s">
        <v>9900</v>
      </c>
      <c r="C163" s="180" t="s">
        <v>9929</v>
      </c>
      <c r="D163" s="11">
        <v>5213</v>
      </c>
      <c r="E163" s="267">
        <v>10000</v>
      </c>
      <c r="F163" s="19" t="s">
        <v>0</v>
      </c>
      <c r="G163" s="14" t="s">
        <v>157</v>
      </c>
      <c r="H163" s="9" t="s">
        <v>9930</v>
      </c>
      <c r="I163" s="9" t="s">
        <v>112</v>
      </c>
      <c r="J163" s="11" t="s">
        <v>9927</v>
      </c>
      <c r="K163" s="11" t="s">
        <v>4171</v>
      </c>
      <c r="L163" s="11" t="s">
        <v>0</v>
      </c>
      <c r="M163" s="11" t="s">
        <v>0</v>
      </c>
      <c r="N163" s="11" t="s">
        <v>0</v>
      </c>
      <c r="O163" s="11" t="s">
        <v>0</v>
      </c>
      <c r="P163" s="11"/>
      <c r="Q163" s="9"/>
      <c r="R163" s="21">
        <v>16</v>
      </c>
      <c r="S163" s="21">
        <v>10</v>
      </c>
      <c r="T163" s="2"/>
      <c r="U163" s="11" t="s">
        <v>4167</v>
      </c>
      <c r="V163" s="11"/>
      <c r="W163" s="2"/>
      <c r="X163" s="21">
        <f t="shared" si="2"/>
        <v>16</v>
      </c>
    </row>
    <row r="164" spans="1:24" x14ac:dyDescent="0.4">
      <c r="A164" s="9" t="s">
        <v>9599</v>
      </c>
      <c r="B164" s="9" t="s">
        <v>9900</v>
      </c>
      <c r="C164" s="180" t="s">
        <v>9931</v>
      </c>
      <c r="D164" s="11" t="s">
        <v>0</v>
      </c>
      <c r="E164" s="267">
        <v>5000</v>
      </c>
      <c r="F164" s="19" t="s">
        <v>0</v>
      </c>
      <c r="G164" s="14" t="s">
        <v>163</v>
      </c>
      <c r="H164" s="9" t="s">
        <v>9932</v>
      </c>
      <c r="I164" s="9" t="s">
        <v>158</v>
      </c>
      <c r="J164" s="11" t="s">
        <v>9848</v>
      </c>
      <c r="K164" s="11" t="s">
        <v>9933</v>
      </c>
      <c r="L164" s="11" t="s">
        <v>0</v>
      </c>
      <c r="M164" s="11" t="s">
        <v>4171</v>
      </c>
      <c r="N164" s="11" t="s">
        <v>9934</v>
      </c>
      <c r="O164" s="11" t="s">
        <v>9819</v>
      </c>
      <c r="P164" s="11"/>
      <c r="Q164" s="9"/>
      <c r="R164" s="21" t="s">
        <v>6191</v>
      </c>
      <c r="S164" s="21" t="s">
        <v>6191</v>
      </c>
      <c r="T164" s="2"/>
      <c r="U164" s="11" t="s">
        <v>4170</v>
      </c>
      <c r="V164" s="11"/>
      <c r="W164" s="2"/>
      <c r="X164" s="21">
        <f t="shared" si="2"/>
        <v>0</v>
      </c>
    </row>
    <row r="165" spans="1:24" x14ac:dyDescent="0.4">
      <c r="A165" s="9" t="s">
        <v>9599</v>
      </c>
      <c r="B165" s="9" t="s">
        <v>9900</v>
      </c>
      <c r="C165" s="180" t="s">
        <v>9935</v>
      </c>
      <c r="D165" s="11">
        <v>5206</v>
      </c>
      <c r="E165" s="267">
        <v>10000</v>
      </c>
      <c r="F165" s="19" t="s">
        <v>0</v>
      </c>
      <c r="G165" s="14" t="s">
        <v>163</v>
      </c>
      <c r="H165" s="9" t="s">
        <v>9936</v>
      </c>
      <c r="I165" s="9" t="s">
        <v>158</v>
      </c>
      <c r="J165" s="11" t="s">
        <v>9848</v>
      </c>
      <c r="K165" s="11" t="s">
        <v>9937</v>
      </c>
      <c r="L165" s="11" t="s">
        <v>4171</v>
      </c>
      <c r="M165" s="11" t="s">
        <v>4171</v>
      </c>
      <c r="N165" s="11" t="s">
        <v>9934</v>
      </c>
      <c r="O165" s="11" t="s">
        <v>9924</v>
      </c>
      <c r="P165" s="11"/>
      <c r="Q165" s="9"/>
      <c r="R165" s="21" t="s">
        <v>6191</v>
      </c>
      <c r="S165" s="21">
        <v>200</v>
      </c>
      <c r="T165" s="2"/>
      <c r="U165" s="11" t="s">
        <v>4170</v>
      </c>
      <c r="V165" s="11"/>
      <c r="W165" s="2"/>
      <c r="X165" s="21">
        <f t="shared" si="2"/>
        <v>0</v>
      </c>
    </row>
    <row r="166" spans="1:24" x14ac:dyDescent="0.4">
      <c r="A166" s="9" t="s">
        <v>9599</v>
      </c>
      <c r="B166" s="9" t="s">
        <v>9900</v>
      </c>
      <c r="C166" s="180" t="s">
        <v>9938</v>
      </c>
      <c r="D166" s="11" t="s">
        <v>8208</v>
      </c>
      <c r="E166" s="267">
        <v>10000</v>
      </c>
      <c r="F166" s="19" t="s">
        <v>0</v>
      </c>
      <c r="G166" s="14" t="s">
        <v>163</v>
      </c>
      <c r="H166" s="9" t="s">
        <v>9939</v>
      </c>
      <c r="I166" s="9" t="s">
        <v>158</v>
      </c>
      <c r="J166" s="11" t="s">
        <v>9848</v>
      </c>
      <c r="K166" s="11" t="s">
        <v>9937</v>
      </c>
      <c r="L166" s="11" t="s">
        <v>4171</v>
      </c>
      <c r="M166" s="11" t="s">
        <v>4171</v>
      </c>
      <c r="N166" s="11" t="s">
        <v>9934</v>
      </c>
      <c r="O166" s="11" t="s">
        <v>9924</v>
      </c>
      <c r="P166" s="11"/>
      <c r="Q166" s="9"/>
      <c r="R166" s="21" t="s">
        <v>6191</v>
      </c>
      <c r="S166" s="21">
        <v>170</v>
      </c>
      <c r="T166" s="2"/>
      <c r="U166" s="11" t="s">
        <v>4167</v>
      </c>
      <c r="V166" s="11"/>
      <c r="W166" s="2"/>
      <c r="X166" s="21">
        <f t="shared" si="2"/>
        <v>300</v>
      </c>
    </row>
    <row r="167" spans="1:24" x14ac:dyDescent="0.4">
      <c r="A167" s="9" t="s">
        <v>9599</v>
      </c>
      <c r="B167" s="9" t="s">
        <v>9900</v>
      </c>
      <c r="C167" s="180" t="s">
        <v>9940</v>
      </c>
      <c r="D167" s="11">
        <v>5207</v>
      </c>
      <c r="E167" s="267">
        <v>5000</v>
      </c>
      <c r="F167" s="19" t="s">
        <v>0</v>
      </c>
      <c r="G167" s="14" t="s">
        <v>163</v>
      </c>
      <c r="H167" s="9" t="s">
        <v>9941</v>
      </c>
      <c r="I167" s="9" t="s">
        <v>1136</v>
      </c>
      <c r="J167" s="11" t="s">
        <v>9848</v>
      </c>
      <c r="K167" s="11" t="s">
        <v>9933</v>
      </c>
      <c r="L167" s="11" t="s">
        <v>4171</v>
      </c>
      <c r="M167" s="11" t="s">
        <v>4171</v>
      </c>
      <c r="N167" s="11" t="s">
        <v>9934</v>
      </c>
      <c r="O167" s="11" t="s">
        <v>9819</v>
      </c>
      <c r="P167" s="11"/>
      <c r="Q167" s="9"/>
      <c r="R167" s="21">
        <v>110</v>
      </c>
      <c r="S167" s="21">
        <v>45</v>
      </c>
      <c r="T167" s="2"/>
      <c r="U167" s="11" t="s">
        <v>4168</v>
      </c>
      <c r="V167" s="11"/>
      <c r="W167" s="2"/>
      <c r="X167" s="21">
        <f t="shared" si="2"/>
        <v>45</v>
      </c>
    </row>
    <row r="168" spans="1:24" x14ac:dyDescent="0.4">
      <c r="A168" s="9" t="s">
        <v>9599</v>
      </c>
      <c r="B168" s="9" t="s">
        <v>9900</v>
      </c>
      <c r="C168" s="180" t="s">
        <v>9942</v>
      </c>
      <c r="D168" s="11" t="s">
        <v>8209</v>
      </c>
      <c r="E168" s="267">
        <v>5000</v>
      </c>
      <c r="F168" s="19" t="s">
        <v>0</v>
      </c>
      <c r="G168" s="14" t="s">
        <v>163</v>
      </c>
      <c r="H168" s="9" t="s">
        <v>9943</v>
      </c>
      <c r="I168" s="9" t="s">
        <v>1136</v>
      </c>
      <c r="J168" s="11" t="s">
        <v>9848</v>
      </c>
      <c r="K168" s="11" t="s">
        <v>9933</v>
      </c>
      <c r="L168" s="11" t="s">
        <v>4171</v>
      </c>
      <c r="M168" s="11" t="s">
        <v>4171</v>
      </c>
      <c r="N168" s="11" t="s">
        <v>9934</v>
      </c>
      <c r="O168" s="11" t="s">
        <v>9819</v>
      </c>
      <c r="P168" s="11"/>
      <c r="Q168" s="9"/>
      <c r="R168" s="21">
        <v>110</v>
      </c>
      <c r="S168" s="21">
        <v>45</v>
      </c>
      <c r="T168" s="2"/>
      <c r="U168" s="11" t="s">
        <v>4168</v>
      </c>
      <c r="V168" s="11"/>
      <c r="W168" s="2"/>
      <c r="X168" s="21">
        <f t="shared" si="2"/>
        <v>45</v>
      </c>
    </row>
    <row r="169" spans="1:24" x14ac:dyDescent="0.4">
      <c r="A169" s="9" t="s">
        <v>9599</v>
      </c>
      <c r="B169" s="9" t="s">
        <v>9900</v>
      </c>
      <c r="C169" s="180" t="s">
        <v>9944</v>
      </c>
      <c r="D169" s="11" t="s">
        <v>8210</v>
      </c>
      <c r="E169" s="267">
        <v>5000</v>
      </c>
      <c r="F169" s="19" t="s">
        <v>0</v>
      </c>
      <c r="G169" s="14" t="s">
        <v>163</v>
      </c>
      <c r="H169" s="9" t="s">
        <v>9945</v>
      </c>
      <c r="I169" s="9" t="s">
        <v>1136</v>
      </c>
      <c r="J169" s="11" t="s">
        <v>9848</v>
      </c>
      <c r="K169" s="11" t="s">
        <v>9933</v>
      </c>
      <c r="L169" s="11" t="s">
        <v>4171</v>
      </c>
      <c r="M169" s="11" t="s">
        <v>4171</v>
      </c>
      <c r="N169" s="11" t="s">
        <v>9934</v>
      </c>
      <c r="O169" s="11" t="s">
        <v>0</v>
      </c>
      <c r="P169" s="11"/>
      <c r="Q169" s="9"/>
      <c r="R169" s="21">
        <v>140</v>
      </c>
      <c r="S169" s="21">
        <v>120</v>
      </c>
      <c r="T169" s="2"/>
      <c r="U169" s="11" t="s">
        <v>4170</v>
      </c>
      <c r="V169" s="11"/>
      <c r="W169" s="2"/>
      <c r="X169" s="21">
        <f t="shared" si="2"/>
        <v>0</v>
      </c>
    </row>
    <row r="170" spans="1:24" x14ac:dyDescent="0.4">
      <c r="A170" s="9" t="s">
        <v>9599</v>
      </c>
      <c r="B170" s="9" t="s">
        <v>9900</v>
      </c>
      <c r="C170" s="180" t="s">
        <v>9946</v>
      </c>
      <c r="D170" s="11" t="s">
        <v>0</v>
      </c>
      <c r="E170" s="267">
        <v>5000</v>
      </c>
      <c r="F170" s="19" t="s">
        <v>0</v>
      </c>
      <c r="G170" s="14" t="s">
        <v>163</v>
      </c>
      <c r="H170" s="9" t="s">
        <v>9947</v>
      </c>
      <c r="I170" s="9" t="s">
        <v>0</v>
      </c>
      <c r="J170" s="11" t="s">
        <v>9848</v>
      </c>
      <c r="K170" s="11" t="s">
        <v>9933</v>
      </c>
      <c r="L170" s="11" t="s">
        <v>0</v>
      </c>
      <c r="M170" s="11" t="s">
        <v>4171</v>
      </c>
      <c r="N170" s="11" t="s">
        <v>9934</v>
      </c>
      <c r="O170" s="11" t="s">
        <v>0</v>
      </c>
      <c r="P170" s="11"/>
      <c r="Q170" s="9"/>
      <c r="R170" s="21">
        <v>140</v>
      </c>
      <c r="S170" s="21">
        <v>120</v>
      </c>
      <c r="T170" s="2"/>
      <c r="U170" s="11" t="s">
        <v>4170</v>
      </c>
      <c r="V170" s="11"/>
      <c r="W170" s="2"/>
      <c r="X170" s="21">
        <f t="shared" si="2"/>
        <v>0</v>
      </c>
    </row>
    <row r="171" spans="1:24" x14ac:dyDescent="0.4">
      <c r="A171" s="9" t="s">
        <v>9599</v>
      </c>
      <c r="B171" s="9" t="s">
        <v>9900</v>
      </c>
      <c r="C171" s="180" t="s">
        <v>9948</v>
      </c>
      <c r="D171" s="11" t="s">
        <v>0</v>
      </c>
      <c r="E171" s="267">
        <v>10000</v>
      </c>
      <c r="F171" s="19" t="s">
        <v>0</v>
      </c>
      <c r="G171" s="14" t="s">
        <v>163</v>
      </c>
      <c r="H171" s="9" t="s">
        <v>9949</v>
      </c>
      <c r="I171" s="9" t="s">
        <v>1136</v>
      </c>
      <c r="J171" s="11" t="s">
        <v>9848</v>
      </c>
      <c r="K171" s="11" t="s">
        <v>4171</v>
      </c>
      <c r="L171" s="11" t="s">
        <v>4171</v>
      </c>
      <c r="M171" s="11" t="s">
        <v>4171</v>
      </c>
      <c r="N171" s="11" t="s">
        <v>9934</v>
      </c>
      <c r="O171" s="11" t="s">
        <v>9812</v>
      </c>
      <c r="P171" s="11"/>
      <c r="Q171" s="9"/>
      <c r="R171" s="21" t="s">
        <v>6191</v>
      </c>
      <c r="S171" s="21" t="s">
        <v>6191</v>
      </c>
      <c r="T171" s="2"/>
      <c r="U171" s="11" t="s">
        <v>4170</v>
      </c>
      <c r="V171" s="11"/>
      <c r="W171" s="2"/>
      <c r="X171" s="21">
        <f t="shared" si="2"/>
        <v>0</v>
      </c>
    </row>
    <row r="172" spans="1:24" x14ac:dyDescent="0.4">
      <c r="A172" s="9" t="s">
        <v>9599</v>
      </c>
      <c r="B172" s="9" t="s">
        <v>9900</v>
      </c>
      <c r="C172" s="180" t="s">
        <v>9950</v>
      </c>
      <c r="D172" s="11" t="s">
        <v>0</v>
      </c>
      <c r="E172" s="267">
        <v>10000</v>
      </c>
      <c r="F172" s="19" t="s">
        <v>0</v>
      </c>
      <c r="G172" s="14" t="s">
        <v>163</v>
      </c>
      <c r="H172" s="9" t="s">
        <v>9951</v>
      </c>
      <c r="I172" s="9" t="s">
        <v>1136</v>
      </c>
      <c r="J172" s="11" t="s">
        <v>9848</v>
      </c>
      <c r="K172" s="11" t="s">
        <v>9933</v>
      </c>
      <c r="L172" s="11" t="s">
        <v>0</v>
      </c>
      <c r="M172" s="11" t="s">
        <v>0</v>
      </c>
      <c r="N172" s="11" t="s">
        <v>0</v>
      </c>
      <c r="O172" s="11" t="s">
        <v>9812</v>
      </c>
      <c r="P172" s="11"/>
      <c r="Q172" s="9"/>
      <c r="R172" s="21">
        <v>130</v>
      </c>
      <c r="S172" s="21">
        <v>100</v>
      </c>
      <c r="T172" s="2"/>
      <c r="U172" s="11" t="s">
        <v>4170</v>
      </c>
      <c r="V172" s="11"/>
      <c r="W172" s="2"/>
      <c r="X172" s="21">
        <f t="shared" si="2"/>
        <v>0</v>
      </c>
    </row>
    <row r="173" spans="1:24" x14ac:dyDescent="0.4">
      <c r="A173" s="9" t="s">
        <v>9599</v>
      </c>
      <c r="B173" s="9" t="s">
        <v>9900</v>
      </c>
      <c r="C173" s="180" t="s">
        <v>9952</v>
      </c>
      <c r="D173" s="11" t="s">
        <v>0</v>
      </c>
      <c r="E173" s="267">
        <v>10000</v>
      </c>
      <c r="F173" s="19" t="s">
        <v>0</v>
      </c>
      <c r="G173" s="14" t="s">
        <v>163</v>
      </c>
      <c r="H173" s="9" t="s">
        <v>9953</v>
      </c>
      <c r="I173" s="9" t="s">
        <v>1136</v>
      </c>
      <c r="J173" s="11" t="s">
        <v>9848</v>
      </c>
      <c r="K173" s="11" t="s">
        <v>9933</v>
      </c>
      <c r="L173" s="11" t="s">
        <v>0</v>
      </c>
      <c r="M173" s="11" t="s">
        <v>4171</v>
      </c>
      <c r="N173" s="11" t="s">
        <v>9934</v>
      </c>
      <c r="O173" s="11" t="s">
        <v>9812</v>
      </c>
      <c r="P173" s="11"/>
      <c r="Q173" s="9"/>
      <c r="R173" s="21" t="s">
        <v>6191</v>
      </c>
      <c r="S173" s="21">
        <v>200</v>
      </c>
      <c r="T173" s="2"/>
      <c r="U173" s="11" t="s">
        <v>4170</v>
      </c>
      <c r="V173" s="11"/>
      <c r="W173" s="2"/>
      <c r="X173" s="21">
        <f t="shared" si="2"/>
        <v>0</v>
      </c>
    </row>
    <row r="174" spans="1:24" x14ac:dyDescent="0.4">
      <c r="A174" s="9" t="s">
        <v>9599</v>
      </c>
      <c r="B174" s="9" t="s">
        <v>9900</v>
      </c>
      <c r="C174" s="180" t="s">
        <v>9954</v>
      </c>
      <c r="D174" s="11" t="s">
        <v>0</v>
      </c>
      <c r="E174" s="267">
        <v>5000</v>
      </c>
      <c r="F174" s="19" t="s">
        <v>0</v>
      </c>
      <c r="G174" s="14" t="s">
        <v>0</v>
      </c>
      <c r="H174" s="9" t="s">
        <v>9955</v>
      </c>
      <c r="I174" s="9" t="s">
        <v>112</v>
      </c>
      <c r="J174" s="11" t="s">
        <v>9848</v>
      </c>
      <c r="K174" s="11" t="s">
        <v>0</v>
      </c>
      <c r="L174" s="11" t="s">
        <v>0</v>
      </c>
      <c r="M174" s="11" t="s">
        <v>0</v>
      </c>
      <c r="N174" s="11" t="s">
        <v>9906</v>
      </c>
      <c r="O174" s="11" t="s">
        <v>9819</v>
      </c>
      <c r="P174" s="11"/>
      <c r="Q174" s="9"/>
      <c r="R174" s="21">
        <v>180</v>
      </c>
      <c r="S174" s="21">
        <v>140</v>
      </c>
      <c r="T174" s="2"/>
      <c r="U174" s="11" t="s">
        <v>4167</v>
      </c>
      <c r="V174" s="11"/>
      <c r="W174" s="2"/>
      <c r="X174" s="21">
        <f t="shared" si="2"/>
        <v>180</v>
      </c>
    </row>
    <row r="175" spans="1:24" x14ac:dyDescent="0.4">
      <c r="A175" s="9" t="s">
        <v>9599</v>
      </c>
      <c r="B175" s="9" t="s">
        <v>9900</v>
      </c>
      <c r="C175" s="180" t="s">
        <v>9956</v>
      </c>
      <c r="D175" s="11">
        <v>5214</v>
      </c>
      <c r="E175" s="267">
        <v>5000</v>
      </c>
      <c r="F175" s="19" t="s">
        <v>0</v>
      </c>
      <c r="G175" s="14" t="s">
        <v>165</v>
      </c>
      <c r="H175" s="9" t="s">
        <v>9957</v>
      </c>
      <c r="I175" s="9" t="s">
        <v>112</v>
      </c>
      <c r="J175" s="11" t="s">
        <v>9848</v>
      </c>
      <c r="K175" s="11" t="s">
        <v>0</v>
      </c>
      <c r="L175" s="11" t="s">
        <v>0</v>
      </c>
      <c r="M175" s="11" t="s">
        <v>0</v>
      </c>
      <c r="N175" s="11" t="s">
        <v>9906</v>
      </c>
      <c r="O175" s="11" t="s">
        <v>0</v>
      </c>
      <c r="P175" s="11"/>
      <c r="Q175" s="9"/>
      <c r="R175" s="21">
        <v>35</v>
      </c>
      <c r="S175" s="21">
        <v>25</v>
      </c>
      <c r="T175" s="2"/>
      <c r="U175" s="11" t="s">
        <v>4167</v>
      </c>
      <c r="V175" s="11"/>
      <c r="W175" s="2"/>
      <c r="X175" s="21">
        <f t="shared" si="2"/>
        <v>35</v>
      </c>
    </row>
    <row r="176" spans="1:24" x14ac:dyDescent="0.4">
      <c r="A176" s="9" t="s">
        <v>9599</v>
      </c>
      <c r="B176" s="9" t="s">
        <v>9900</v>
      </c>
      <c r="C176" s="180" t="s">
        <v>9958</v>
      </c>
      <c r="D176" s="11" t="s">
        <v>0</v>
      </c>
      <c r="E176" s="267">
        <v>5000</v>
      </c>
      <c r="F176" s="19" t="s">
        <v>0</v>
      </c>
      <c r="G176" s="14" t="s">
        <v>165</v>
      </c>
      <c r="H176" s="9" t="s">
        <v>9959</v>
      </c>
      <c r="I176" s="9" t="s">
        <v>112</v>
      </c>
      <c r="J176" s="11" t="s">
        <v>9848</v>
      </c>
      <c r="K176" s="11" t="s">
        <v>0</v>
      </c>
      <c r="L176" s="11" t="s">
        <v>0</v>
      </c>
      <c r="M176" s="11" t="s">
        <v>0</v>
      </c>
      <c r="N176" s="11" t="s">
        <v>9906</v>
      </c>
      <c r="O176" s="11" t="s">
        <v>9819</v>
      </c>
      <c r="P176" s="11"/>
      <c r="Q176" s="9"/>
      <c r="R176" s="21">
        <v>60</v>
      </c>
      <c r="S176" s="21">
        <v>35</v>
      </c>
      <c r="T176" s="2"/>
      <c r="U176" s="11" t="s">
        <v>4168</v>
      </c>
      <c r="V176" s="11"/>
      <c r="W176" s="2"/>
      <c r="X176" s="21">
        <f t="shared" si="2"/>
        <v>35</v>
      </c>
    </row>
    <row r="177" spans="1:24" x14ac:dyDescent="0.4">
      <c r="A177" s="9" t="s">
        <v>9599</v>
      </c>
      <c r="B177" s="9" t="s">
        <v>9900</v>
      </c>
      <c r="C177" s="180" t="s">
        <v>9960</v>
      </c>
      <c r="D177" s="11" t="s">
        <v>0</v>
      </c>
      <c r="E177" s="267">
        <v>5000</v>
      </c>
      <c r="F177" s="19" t="s">
        <v>0</v>
      </c>
      <c r="G177" s="14" t="s">
        <v>165</v>
      </c>
      <c r="H177" s="9" t="s">
        <v>9961</v>
      </c>
      <c r="I177" s="9" t="s">
        <v>112</v>
      </c>
      <c r="J177" s="11" t="s">
        <v>9848</v>
      </c>
      <c r="K177" s="11" t="s">
        <v>0</v>
      </c>
      <c r="L177" s="11" t="s">
        <v>0</v>
      </c>
      <c r="M177" s="11" t="s">
        <v>0</v>
      </c>
      <c r="N177" s="11" t="s">
        <v>0</v>
      </c>
      <c r="O177" s="11" t="s">
        <v>9819</v>
      </c>
      <c r="P177" s="11"/>
      <c r="Q177" s="9"/>
      <c r="R177" s="21">
        <v>45</v>
      </c>
      <c r="S177" s="21">
        <v>30</v>
      </c>
      <c r="T177" s="2"/>
      <c r="U177" s="11" t="s">
        <v>4170</v>
      </c>
      <c r="V177" s="11"/>
      <c r="W177" s="2"/>
      <c r="X177" s="21">
        <f t="shared" si="2"/>
        <v>0</v>
      </c>
    </row>
    <row r="178" spans="1:24" x14ac:dyDescent="0.4">
      <c r="A178" s="9" t="s">
        <v>9599</v>
      </c>
      <c r="B178" s="9" t="s">
        <v>9900</v>
      </c>
      <c r="C178" s="180" t="s">
        <v>9962</v>
      </c>
      <c r="D178" s="11" t="s">
        <v>0</v>
      </c>
      <c r="E178" s="267">
        <v>5000</v>
      </c>
      <c r="F178" s="19" t="s">
        <v>0</v>
      </c>
      <c r="G178" s="14" t="s">
        <v>165</v>
      </c>
      <c r="H178" s="9" t="s">
        <v>9961</v>
      </c>
      <c r="I178" s="9" t="s">
        <v>112</v>
      </c>
      <c r="J178" s="11" t="s">
        <v>9848</v>
      </c>
      <c r="K178" s="11" t="s">
        <v>0</v>
      </c>
      <c r="L178" s="11" t="s">
        <v>0</v>
      </c>
      <c r="M178" s="11" t="s">
        <v>4171</v>
      </c>
      <c r="N178" s="11" t="s">
        <v>9906</v>
      </c>
      <c r="O178" s="11" t="s">
        <v>9819</v>
      </c>
      <c r="P178" s="11"/>
      <c r="Q178" s="9"/>
      <c r="R178" s="21" t="s">
        <v>6191</v>
      </c>
      <c r="S178" s="21" t="s">
        <v>6191</v>
      </c>
      <c r="T178" s="2"/>
      <c r="U178" s="11" t="s">
        <v>4170</v>
      </c>
      <c r="V178" s="11"/>
      <c r="W178" s="2"/>
      <c r="X178" s="21">
        <f t="shared" si="2"/>
        <v>0</v>
      </c>
    </row>
    <row r="179" spans="1:24" x14ac:dyDescent="0.4">
      <c r="A179" s="9" t="s">
        <v>9599</v>
      </c>
      <c r="B179" s="9" t="s">
        <v>9900</v>
      </c>
      <c r="C179" s="180" t="s">
        <v>9963</v>
      </c>
      <c r="D179" s="11">
        <v>5215</v>
      </c>
      <c r="E179" s="267">
        <v>10000</v>
      </c>
      <c r="F179" s="19" t="s">
        <v>0</v>
      </c>
      <c r="G179" s="14" t="s">
        <v>165</v>
      </c>
      <c r="H179" s="9" t="s">
        <v>9964</v>
      </c>
      <c r="I179" s="9" t="s">
        <v>2</v>
      </c>
      <c r="J179" s="11" t="s">
        <v>9787</v>
      </c>
      <c r="K179" s="11" t="s">
        <v>4171</v>
      </c>
      <c r="L179" s="11" t="s">
        <v>4171</v>
      </c>
      <c r="M179" s="11" t="s">
        <v>4171</v>
      </c>
      <c r="N179" s="11" t="s">
        <v>0</v>
      </c>
      <c r="O179" s="11" t="s">
        <v>0</v>
      </c>
      <c r="P179" s="11"/>
      <c r="Q179" s="9"/>
      <c r="R179" s="21" t="s">
        <v>6191</v>
      </c>
      <c r="S179" s="21" t="s">
        <v>6191</v>
      </c>
      <c r="T179" s="2"/>
      <c r="U179" s="11" t="s">
        <v>4170</v>
      </c>
      <c r="V179" s="11"/>
      <c r="W179" s="2"/>
      <c r="X179" s="21">
        <f t="shared" si="2"/>
        <v>0</v>
      </c>
    </row>
    <row r="180" spans="1:24" x14ac:dyDescent="0.4">
      <c r="A180" s="9" t="s">
        <v>9599</v>
      </c>
      <c r="B180" s="9" t="s">
        <v>9900</v>
      </c>
      <c r="C180" s="180" t="s">
        <v>9965</v>
      </c>
      <c r="D180" s="11" t="s">
        <v>0</v>
      </c>
      <c r="E180" s="267" t="s">
        <v>9966</v>
      </c>
      <c r="F180" s="19" t="s">
        <v>0</v>
      </c>
      <c r="G180" s="14" t="s">
        <v>0</v>
      </c>
      <c r="H180" s="9" t="s">
        <v>9967</v>
      </c>
      <c r="I180" s="9" t="s">
        <v>2</v>
      </c>
      <c r="J180" s="11" t="s">
        <v>9848</v>
      </c>
      <c r="K180" s="11" t="s">
        <v>4171</v>
      </c>
      <c r="L180" s="11" t="s">
        <v>4171</v>
      </c>
      <c r="M180" s="11"/>
      <c r="N180" s="11"/>
      <c r="O180" s="11" t="s">
        <v>0</v>
      </c>
      <c r="P180" s="11"/>
      <c r="Q180" s="9"/>
      <c r="R180" s="21" t="s">
        <v>6191</v>
      </c>
      <c r="S180" s="21" t="s">
        <v>6191</v>
      </c>
      <c r="T180" s="2"/>
      <c r="U180" s="11" t="s">
        <v>4170</v>
      </c>
      <c r="V180" s="11"/>
      <c r="W180" s="2"/>
      <c r="X180" s="21">
        <f t="shared" si="2"/>
        <v>0</v>
      </c>
    </row>
    <row r="181" spans="1:24" x14ac:dyDescent="0.4">
      <c r="A181" s="9" t="s">
        <v>9599</v>
      </c>
      <c r="B181" s="9" t="s">
        <v>9900</v>
      </c>
      <c r="C181" s="180" t="s">
        <v>9968</v>
      </c>
      <c r="D181" s="11" t="s">
        <v>0</v>
      </c>
      <c r="E181" s="267" t="s">
        <v>9966</v>
      </c>
      <c r="F181" s="19" t="s">
        <v>0</v>
      </c>
      <c r="G181" s="14" t="s">
        <v>0</v>
      </c>
      <c r="H181" s="9" t="s">
        <v>9969</v>
      </c>
      <c r="I181" s="9" t="s">
        <v>173</v>
      </c>
      <c r="J181" s="11" t="s">
        <v>9848</v>
      </c>
      <c r="K181" s="11" t="s">
        <v>0</v>
      </c>
      <c r="L181" s="11" t="s">
        <v>4171</v>
      </c>
      <c r="M181" s="11"/>
      <c r="N181" s="11"/>
      <c r="O181" s="11" t="s">
        <v>9812</v>
      </c>
      <c r="P181" s="11"/>
      <c r="Q181" s="9"/>
      <c r="R181" s="21" t="s">
        <v>6191</v>
      </c>
      <c r="S181" s="21" t="s">
        <v>6191</v>
      </c>
      <c r="T181" s="2"/>
      <c r="U181" s="11" t="s">
        <v>4170</v>
      </c>
      <c r="V181" s="11"/>
      <c r="W181" s="2"/>
      <c r="X181" s="21">
        <f t="shared" si="2"/>
        <v>0</v>
      </c>
    </row>
    <row r="182" spans="1:24" x14ac:dyDescent="0.4">
      <c r="A182" s="9" t="s">
        <v>9599</v>
      </c>
      <c r="B182" s="9" t="s">
        <v>9900</v>
      </c>
      <c r="C182" s="180" t="s">
        <v>9970</v>
      </c>
      <c r="D182" s="11" t="s">
        <v>0</v>
      </c>
      <c r="E182" s="267" t="s">
        <v>9966</v>
      </c>
      <c r="F182" s="19" t="s">
        <v>0</v>
      </c>
      <c r="G182" s="14" t="s">
        <v>0</v>
      </c>
      <c r="H182" s="9" t="s">
        <v>9969</v>
      </c>
      <c r="I182" s="9" t="s">
        <v>173</v>
      </c>
      <c r="J182" s="11" t="s">
        <v>9848</v>
      </c>
      <c r="K182" s="11" t="s">
        <v>0</v>
      </c>
      <c r="L182" s="11" t="s">
        <v>4171</v>
      </c>
      <c r="M182" s="11"/>
      <c r="N182" s="11"/>
      <c r="O182" s="11" t="s">
        <v>0</v>
      </c>
      <c r="P182" s="11"/>
      <c r="Q182" s="9"/>
      <c r="R182" s="21" t="s">
        <v>6191</v>
      </c>
      <c r="S182" s="21" t="s">
        <v>6191</v>
      </c>
      <c r="T182" s="2"/>
      <c r="U182" s="11" t="s">
        <v>4170</v>
      </c>
      <c r="V182" s="11"/>
      <c r="W182" s="2"/>
      <c r="X182" s="21">
        <f t="shared" si="2"/>
        <v>0</v>
      </c>
    </row>
    <row r="183" spans="1:24" x14ac:dyDescent="0.4">
      <c r="A183" s="9" t="s">
        <v>9599</v>
      </c>
      <c r="B183" s="9" t="s">
        <v>9971</v>
      </c>
      <c r="C183" s="180" t="s">
        <v>9972</v>
      </c>
      <c r="D183" s="11">
        <v>5252</v>
      </c>
      <c r="E183" s="267">
        <v>10000</v>
      </c>
      <c r="F183" s="11">
        <v>1985</v>
      </c>
      <c r="G183" s="11" t="s">
        <v>0</v>
      </c>
      <c r="H183" s="9" t="s">
        <v>8404</v>
      </c>
      <c r="I183" s="9" t="s">
        <v>2</v>
      </c>
      <c r="J183" s="11" t="s">
        <v>9973</v>
      </c>
      <c r="K183" s="11" t="s">
        <v>0</v>
      </c>
      <c r="L183" s="11"/>
      <c r="M183" s="11" t="s">
        <v>4171</v>
      </c>
      <c r="N183" s="11" t="s">
        <v>9906</v>
      </c>
      <c r="O183" s="11" t="s">
        <v>0</v>
      </c>
      <c r="P183" s="11"/>
      <c r="Q183" s="9" t="s">
        <v>9974</v>
      </c>
      <c r="R183" s="21" t="s">
        <v>6191</v>
      </c>
      <c r="S183" s="21" t="s">
        <v>6191</v>
      </c>
      <c r="T183" s="2"/>
      <c r="U183" s="11" t="s">
        <v>4170</v>
      </c>
      <c r="V183" s="11"/>
      <c r="W183" s="2"/>
      <c r="X183" s="21">
        <f t="shared" si="2"/>
        <v>0</v>
      </c>
    </row>
    <row r="184" spans="1:24" x14ac:dyDescent="0.4">
      <c r="A184" s="9" t="s">
        <v>9599</v>
      </c>
      <c r="B184" s="9" t="s">
        <v>9971</v>
      </c>
      <c r="C184" s="180" t="s">
        <v>9975</v>
      </c>
      <c r="D184" s="11">
        <v>5251</v>
      </c>
      <c r="E184" s="267">
        <v>5000</v>
      </c>
      <c r="F184" s="11">
        <v>1985</v>
      </c>
      <c r="G184" s="11" t="s">
        <v>0</v>
      </c>
      <c r="H184" s="9" t="s">
        <v>9976</v>
      </c>
      <c r="I184" s="9" t="s">
        <v>2</v>
      </c>
      <c r="J184" s="11" t="s">
        <v>9848</v>
      </c>
      <c r="K184" s="11" t="s">
        <v>0</v>
      </c>
      <c r="L184" s="11"/>
      <c r="M184" s="11"/>
      <c r="N184" s="11"/>
      <c r="O184" s="11" t="s">
        <v>0</v>
      </c>
      <c r="P184" s="11"/>
      <c r="Q184" s="9"/>
      <c r="R184" s="21" t="s">
        <v>6191</v>
      </c>
      <c r="S184" s="21" t="s">
        <v>6191</v>
      </c>
      <c r="T184" s="2"/>
      <c r="U184" s="11" t="s">
        <v>4170</v>
      </c>
      <c r="V184" s="11"/>
      <c r="W184" s="2"/>
      <c r="X184" s="21">
        <f t="shared" si="2"/>
        <v>0</v>
      </c>
    </row>
    <row r="185" spans="1:24" x14ac:dyDescent="0.4">
      <c r="A185" s="9" t="s">
        <v>9599</v>
      </c>
      <c r="B185" s="9" t="s">
        <v>9971</v>
      </c>
      <c r="C185" s="180" t="s">
        <v>9977</v>
      </c>
      <c r="D185" s="11">
        <v>5253</v>
      </c>
      <c r="E185" s="267">
        <v>10000</v>
      </c>
      <c r="F185" s="19" t="s">
        <v>0</v>
      </c>
      <c r="G185" s="14" t="s">
        <v>157</v>
      </c>
      <c r="H185" s="9" t="s">
        <v>9978</v>
      </c>
      <c r="I185" s="9" t="s">
        <v>158</v>
      </c>
      <c r="J185" s="11" t="s">
        <v>9848</v>
      </c>
      <c r="K185" s="11" t="s">
        <v>0</v>
      </c>
      <c r="L185" s="11"/>
      <c r="M185" s="11"/>
      <c r="N185" s="11"/>
      <c r="O185" s="11" t="s">
        <v>9819</v>
      </c>
      <c r="P185" s="11"/>
      <c r="Q185" s="9"/>
      <c r="R185" s="21" t="s">
        <v>6191</v>
      </c>
      <c r="S185" s="21" t="s">
        <v>6191</v>
      </c>
      <c r="T185" s="2"/>
      <c r="U185" s="11" t="s">
        <v>4170</v>
      </c>
      <c r="V185" s="11"/>
      <c r="W185" s="2"/>
      <c r="X185" s="21">
        <f t="shared" si="2"/>
        <v>0</v>
      </c>
    </row>
    <row r="186" spans="1:24" x14ac:dyDescent="0.4">
      <c r="A186" s="9" t="s">
        <v>9599</v>
      </c>
      <c r="B186" s="9" t="s">
        <v>9971</v>
      </c>
      <c r="C186" s="180" t="s">
        <v>9979</v>
      </c>
      <c r="D186" s="11" t="s">
        <v>0</v>
      </c>
      <c r="E186" s="267">
        <v>10000</v>
      </c>
      <c r="F186" s="19" t="s">
        <v>0</v>
      </c>
      <c r="G186" s="14" t="s">
        <v>157</v>
      </c>
      <c r="H186" s="9" t="s">
        <v>9980</v>
      </c>
      <c r="I186" s="9" t="s">
        <v>158</v>
      </c>
      <c r="J186" s="11" t="s">
        <v>9848</v>
      </c>
      <c r="K186" s="11" t="s">
        <v>0</v>
      </c>
      <c r="L186" s="11"/>
      <c r="M186" s="11"/>
      <c r="N186" s="11"/>
      <c r="O186" s="11" t="s">
        <v>9819</v>
      </c>
      <c r="P186" s="11"/>
      <c r="Q186" s="9"/>
      <c r="R186" s="21" t="s">
        <v>6191</v>
      </c>
      <c r="S186" s="21" t="s">
        <v>6191</v>
      </c>
      <c r="T186" s="2"/>
      <c r="U186" s="11" t="s">
        <v>4170</v>
      </c>
      <c r="V186" s="11"/>
      <c r="W186" s="2"/>
      <c r="X186" s="21">
        <f t="shared" si="2"/>
        <v>0</v>
      </c>
    </row>
    <row r="187" spans="1:24" x14ac:dyDescent="0.4">
      <c r="A187" s="9" t="s">
        <v>9599</v>
      </c>
      <c r="B187" s="9" t="s">
        <v>9971</v>
      </c>
      <c r="C187" s="180" t="s">
        <v>9981</v>
      </c>
      <c r="D187" s="11" t="s">
        <v>0</v>
      </c>
      <c r="E187" s="267">
        <v>5000</v>
      </c>
      <c r="F187" s="19" t="s">
        <v>0</v>
      </c>
      <c r="G187" s="14" t="s">
        <v>163</v>
      </c>
      <c r="H187" s="9" t="s">
        <v>9982</v>
      </c>
      <c r="I187" s="9" t="s">
        <v>0</v>
      </c>
      <c r="J187" s="11" t="s">
        <v>9848</v>
      </c>
      <c r="K187" s="11" t="s">
        <v>0</v>
      </c>
      <c r="L187" s="11"/>
      <c r="M187" s="11"/>
      <c r="N187" s="11"/>
      <c r="O187" s="11"/>
      <c r="P187" s="11"/>
      <c r="Q187" s="9"/>
      <c r="R187" s="21">
        <v>40</v>
      </c>
      <c r="S187" s="21">
        <v>30</v>
      </c>
      <c r="T187" s="2"/>
      <c r="U187" s="11" t="s">
        <v>4167</v>
      </c>
      <c r="V187" s="11"/>
      <c r="W187" s="2"/>
      <c r="X187" s="21">
        <f t="shared" si="2"/>
        <v>40</v>
      </c>
    </row>
    <row r="188" spans="1:24" x14ac:dyDescent="0.4">
      <c r="A188" s="9" t="s">
        <v>9599</v>
      </c>
      <c r="B188" s="9" t="s">
        <v>9971</v>
      </c>
      <c r="C188" s="180" t="s">
        <v>9983</v>
      </c>
      <c r="D188" s="11" t="s">
        <v>0</v>
      </c>
      <c r="E188" s="267">
        <v>10000</v>
      </c>
      <c r="F188" s="19" t="s">
        <v>0</v>
      </c>
      <c r="G188" s="14" t="s">
        <v>163</v>
      </c>
      <c r="H188" s="9" t="s">
        <v>4181</v>
      </c>
      <c r="I188" s="9" t="s">
        <v>158</v>
      </c>
      <c r="J188" s="11" t="s">
        <v>9848</v>
      </c>
      <c r="K188" s="11" t="s">
        <v>0</v>
      </c>
      <c r="L188" s="11"/>
      <c r="M188" s="11" t="s">
        <v>0</v>
      </c>
      <c r="N188" s="11" t="s">
        <v>0</v>
      </c>
      <c r="O188" s="11" t="s">
        <v>0</v>
      </c>
      <c r="P188" s="11"/>
      <c r="Q188" s="9"/>
      <c r="R188" s="21" t="s">
        <v>6191</v>
      </c>
      <c r="S188" s="21" t="s">
        <v>6191</v>
      </c>
      <c r="T188" s="2"/>
      <c r="U188" s="11" t="s">
        <v>4170</v>
      </c>
      <c r="V188" s="11"/>
      <c r="W188" s="2"/>
      <c r="X188" s="21">
        <f t="shared" si="2"/>
        <v>0</v>
      </c>
    </row>
    <row r="189" spans="1:24" x14ac:dyDescent="0.4">
      <c r="A189" s="9" t="s">
        <v>9599</v>
      </c>
      <c r="B189" s="9" t="s">
        <v>9971</v>
      </c>
      <c r="C189" s="180" t="s">
        <v>9984</v>
      </c>
      <c r="D189" s="11">
        <v>5225</v>
      </c>
      <c r="E189" s="267">
        <v>5000</v>
      </c>
      <c r="F189" s="19" t="s">
        <v>0</v>
      </c>
      <c r="G189" s="14" t="s">
        <v>1150</v>
      </c>
      <c r="H189" s="9" t="s">
        <v>9985</v>
      </c>
      <c r="I189" s="9" t="s">
        <v>112</v>
      </c>
      <c r="J189" s="11" t="s">
        <v>9848</v>
      </c>
      <c r="K189" s="11" t="s">
        <v>4171</v>
      </c>
      <c r="L189" s="11"/>
      <c r="M189" s="11"/>
      <c r="N189" s="11"/>
      <c r="O189" s="11" t="s">
        <v>0</v>
      </c>
      <c r="P189" s="11"/>
      <c r="Q189" s="9"/>
      <c r="R189" s="21">
        <v>80</v>
      </c>
      <c r="S189" s="21">
        <v>40</v>
      </c>
      <c r="T189" s="2"/>
      <c r="U189" s="11" t="s">
        <v>4168</v>
      </c>
      <c r="V189" s="11"/>
      <c r="W189" s="2"/>
      <c r="X189" s="21">
        <f t="shared" si="2"/>
        <v>40</v>
      </c>
    </row>
    <row r="190" spans="1:24" x14ac:dyDescent="0.4">
      <c r="A190" s="9" t="s">
        <v>9599</v>
      </c>
      <c r="B190" s="9" t="s">
        <v>9971</v>
      </c>
      <c r="C190" s="180" t="s">
        <v>9986</v>
      </c>
      <c r="D190" s="11" t="s">
        <v>0</v>
      </c>
      <c r="E190" s="267">
        <v>5000</v>
      </c>
      <c r="F190" s="19" t="s">
        <v>0</v>
      </c>
      <c r="G190" s="14" t="s">
        <v>1150</v>
      </c>
      <c r="H190" s="9" t="s">
        <v>9987</v>
      </c>
      <c r="I190" s="9" t="s">
        <v>112</v>
      </c>
      <c r="J190" s="11" t="s">
        <v>9848</v>
      </c>
      <c r="K190" s="11" t="s">
        <v>0</v>
      </c>
      <c r="L190" s="11"/>
      <c r="M190" s="11"/>
      <c r="N190" s="11"/>
      <c r="O190" s="11"/>
      <c r="P190" s="11"/>
      <c r="Q190" s="9"/>
      <c r="R190" s="21">
        <v>160</v>
      </c>
      <c r="S190" s="21">
        <v>80</v>
      </c>
      <c r="T190" s="2"/>
      <c r="U190" s="11" t="s">
        <v>4170</v>
      </c>
      <c r="V190" s="11"/>
      <c r="W190" s="2"/>
      <c r="X190" s="21">
        <f t="shared" si="2"/>
        <v>0</v>
      </c>
    </row>
    <row r="191" spans="1:24" x14ac:dyDescent="0.4">
      <c r="A191" s="9" t="s">
        <v>9599</v>
      </c>
      <c r="B191" s="9" t="s">
        <v>9971</v>
      </c>
      <c r="C191" s="180" t="s">
        <v>9988</v>
      </c>
      <c r="D191" s="11">
        <v>5281</v>
      </c>
      <c r="E191" s="267">
        <v>5000</v>
      </c>
      <c r="F191" s="19" t="s">
        <v>0</v>
      </c>
      <c r="G191" s="14" t="s">
        <v>1157</v>
      </c>
      <c r="H191" s="9" t="s">
        <v>9989</v>
      </c>
      <c r="I191" s="9" t="s">
        <v>8416</v>
      </c>
      <c r="J191" s="11" t="s">
        <v>9848</v>
      </c>
      <c r="K191" s="11" t="s">
        <v>4171</v>
      </c>
      <c r="L191" s="11"/>
      <c r="M191" s="11"/>
      <c r="N191" s="11"/>
      <c r="O191" s="11"/>
      <c r="P191" s="11"/>
      <c r="Q191" s="9"/>
      <c r="R191" s="21">
        <v>20</v>
      </c>
      <c r="S191" s="21">
        <v>10</v>
      </c>
      <c r="T191" s="2"/>
      <c r="U191" s="11" t="s">
        <v>4167</v>
      </c>
      <c r="V191" s="11"/>
      <c r="W191" s="2"/>
      <c r="X191" s="21">
        <f t="shared" si="2"/>
        <v>20</v>
      </c>
    </row>
    <row r="192" spans="1:24" x14ac:dyDescent="0.4">
      <c r="A192" s="9" t="s">
        <v>9599</v>
      </c>
      <c r="B192" s="9" t="s">
        <v>9971</v>
      </c>
      <c r="C192" s="180" t="s">
        <v>9990</v>
      </c>
      <c r="D192" s="11" t="s">
        <v>0</v>
      </c>
      <c r="E192" s="267">
        <v>5000</v>
      </c>
      <c r="F192" s="19" t="s">
        <v>0</v>
      </c>
      <c r="G192" s="14" t="s">
        <v>1157</v>
      </c>
      <c r="H192" s="9" t="s">
        <v>9991</v>
      </c>
      <c r="I192" s="9" t="s">
        <v>8416</v>
      </c>
      <c r="J192" s="11" t="s">
        <v>9848</v>
      </c>
      <c r="K192" s="11" t="s">
        <v>0</v>
      </c>
      <c r="L192" s="11"/>
      <c r="M192" s="11"/>
      <c r="N192" s="11"/>
      <c r="O192" s="11"/>
      <c r="P192" s="11"/>
      <c r="Q192" s="9"/>
      <c r="R192" s="21">
        <v>50</v>
      </c>
      <c r="S192" s="21">
        <v>35</v>
      </c>
      <c r="T192" s="2"/>
      <c r="U192" s="11" t="s">
        <v>4170</v>
      </c>
      <c r="V192" s="11"/>
      <c r="W192" s="2"/>
      <c r="X192" s="21">
        <f t="shared" si="2"/>
        <v>0</v>
      </c>
    </row>
    <row r="193" spans="1:24" x14ac:dyDescent="0.4">
      <c r="A193" s="9" t="s">
        <v>9599</v>
      </c>
      <c r="B193" s="9" t="s">
        <v>9971</v>
      </c>
      <c r="C193" s="180" t="s">
        <v>9992</v>
      </c>
      <c r="D193" s="11">
        <v>5407</v>
      </c>
      <c r="E193" s="267">
        <v>5000</v>
      </c>
      <c r="F193" s="19" t="s">
        <v>0</v>
      </c>
      <c r="G193" s="14" t="s">
        <v>1157</v>
      </c>
      <c r="H193" s="9" t="s">
        <v>9982</v>
      </c>
      <c r="I193" s="9" t="s">
        <v>0</v>
      </c>
      <c r="J193" s="11" t="s">
        <v>9848</v>
      </c>
      <c r="K193" s="11"/>
      <c r="L193" s="11"/>
      <c r="M193" s="11" t="s">
        <v>0</v>
      </c>
      <c r="N193" s="11" t="s">
        <v>9906</v>
      </c>
      <c r="O193" s="11"/>
      <c r="P193" s="11"/>
      <c r="Q193" s="9"/>
      <c r="R193" s="21">
        <v>5</v>
      </c>
      <c r="S193" s="21">
        <v>4</v>
      </c>
      <c r="T193" s="2"/>
      <c r="U193" s="11" t="s">
        <v>4167</v>
      </c>
      <c r="V193" s="11"/>
      <c r="W193" s="2"/>
      <c r="X193" s="21">
        <f t="shared" si="2"/>
        <v>5</v>
      </c>
    </row>
    <row r="194" spans="1:24" x14ac:dyDescent="0.4">
      <c r="A194" s="9" t="s">
        <v>9599</v>
      </c>
      <c r="B194" s="9" t="s">
        <v>9971</v>
      </c>
      <c r="C194" s="180" t="s">
        <v>9993</v>
      </c>
      <c r="D194" s="11">
        <v>5271</v>
      </c>
      <c r="E194" s="267">
        <v>10000</v>
      </c>
      <c r="F194" s="19" t="s">
        <v>0</v>
      </c>
      <c r="G194" s="14" t="s">
        <v>1157</v>
      </c>
      <c r="H194" s="9" t="s">
        <v>9994</v>
      </c>
      <c r="I194" s="9" t="s">
        <v>173</v>
      </c>
      <c r="J194" s="11"/>
      <c r="K194" s="11"/>
      <c r="L194" s="11"/>
      <c r="M194" s="11"/>
      <c r="N194" s="11"/>
      <c r="O194" s="11"/>
      <c r="P194" s="11"/>
      <c r="Q194" s="9"/>
      <c r="R194" s="21" t="s">
        <v>6191</v>
      </c>
      <c r="S194" s="21" t="s">
        <v>6191</v>
      </c>
      <c r="T194" s="2"/>
      <c r="U194" s="11" t="s">
        <v>4170</v>
      </c>
      <c r="V194" s="11"/>
      <c r="W194" s="2"/>
      <c r="X194" s="21">
        <f t="shared" si="2"/>
        <v>0</v>
      </c>
    </row>
    <row r="195" spans="1:24" x14ac:dyDescent="0.4">
      <c r="A195" s="9" t="s">
        <v>9599</v>
      </c>
      <c r="B195" s="9" t="s">
        <v>9971</v>
      </c>
      <c r="C195" s="180" t="s">
        <v>9995</v>
      </c>
      <c r="D195" s="11">
        <v>5273</v>
      </c>
      <c r="E195" s="267">
        <v>10000</v>
      </c>
      <c r="F195" s="19" t="s">
        <v>0</v>
      </c>
      <c r="G195" s="14" t="s">
        <v>533</v>
      </c>
      <c r="H195" s="9" t="s">
        <v>9996</v>
      </c>
      <c r="I195" s="9" t="s">
        <v>2</v>
      </c>
      <c r="J195" s="11"/>
      <c r="K195" s="11"/>
      <c r="L195" s="11"/>
      <c r="M195" s="11"/>
      <c r="N195" s="11"/>
      <c r="O195" s="11"/>
      <c r="P195" s="11"/>
      <c r="Q195" s="9"/>
      <c r="R195" s="21">
        <v>20</v>
      </c>
      <c r="S195" s="21">
        <v>14</v>
      </c>
      <c r="T195" s="2"/>
      <c r="U195" s="11" t="s">
        <v>4167</v>
      </c>
      <c r="V195" s="11"/>
      <c r="W195" s="2"/>
      <c r="X195" s="21">
        <f t="shared" ref="X195:X258" si="3">IF(U195="Nuova",IF(R195="p.a.r.",300,R195),IF(U195="Usata",IF(S195="p.a.r.",300,S195),0))</f>
        <v>20</v>
      </c>
    </row>
    <row r="196" spans="1:24" x14ac:dyDescent="0.4">
      <c r="A196" s="9" t="s">
        <v>9599</v>
      </c>
      <c r="B196" s="9" t="s">
        <v>9971</v>
      </c>
      <c r="C196" s="180" t="s">
        <v>9997</v>
      </c>
      <c r="D196" s="11" t="s">
        <v>0</v>
      </c>
      <c r="E196" s="267">
        <v>10000</v>
      </c>
      <c r="F196" s="19" t="s">
        <v>0</v>
      </c>
      <c r="G196" s="14" t="s">
        <v>533</v>
      </c>
      <c r="H196" s="9" t="s">
        <v>9998</v>
      </c>
      <c r="I196" s="9" t="s">
        <v>2</v>
      </c>
      <c r="J196" s="11"/>
      <c r="K196" s="11"/>
      <c r="L196" s="11"/>
      <c r="M196" s="11"/>
      <c r="N196" s="11"/>
      <c r="O196" s="11"/>
      <c r="P196" s="11"/>
      <c r="Q196" s="9"/>
      <c r="R196" s="21" t="s">
        <v>9999</v>
      </c>
      <c r="S196" s="21" t="s">
        <v>9999</v>
      </c>
      <c r="T196" s="2"/>
      <c r="U196" s="11" t="s">
        <v>4170</v>
      </c>
      <c r="V196" s="11"/>
      <c r="W196" s="2"/>
      <c r="X196" s="21">
        <f t="shared" si="3"/>
        <v>0</v>
      </c>
    </row>
    <row r="197" spans="1:24" x14ac:dyDescent="0.4">
      <c r="A197" s="9" t="s">
        <v>9599</v>
      </c>
      <c r="B197" s="9" t="s">
        <v>9971</v>
      </c>
      <c r="C197" s="180" t="s">
        <v>10000</v>
      </c>
      <c r="D197" s="11">
        <v>5274</v>
      </c>
      <c r="E197" s="267">
        <v>10000</v>
      </c>
      <c r="F197" s="19" t="s">
        <v>0</v>
      </c>
      <c r="G197" s="14" t="s">
        <v>533</v>
      </c>
      <c r="H197" s="9" t="s">
        <v>10001</v>
      </c>
      <c r="I197" s="9" t="s">
        <v>2</v>
      </c>
      <c r="J197" s="11"/>
      <c r="K197" s="11"/>
      <c r="L197" s="11"/>
      <c r="M197" s="11"/>
      <c r="N197" s="11"/>
      <c r="O197" s="11"/>
      <c r="P197" s="11"/>
      <c r="Q197" s="9"/>
      <c r="R197" s="21">
        <v>20</v>
      </c>
      <c r="S197" s="21">
        <v>14</v>
      </c>
      <c r="T197" s="2"/>
      <c r="U197" s="11" t="s">
        <v>4170</v>
      </c>
      <c r="V197" s="11"/>
      <c r="W197" s="2"/>
      <c r="X197" s="21">
        <f t="shared" si="3"/>
        <v>0</v>
      </c>
    </row>
    <row r="198" spans="1:24" x14ac:dyDescent="0.4">
      <c r="A198" s="9" t="s">
        <v>9599</v>
      </c>
      <c r="B198" s="9" t="s">
        <v>9971</v>
      </c>
      <c r="C198" s="180" t="s">
        <v>10002</v>
      </c>
      <c r="D198" s="11">
        <v>5275</v>
      </c>
      <c r="E198" s="267">
        <v>10000</v>
      </c>
      <c r="F198" s="19" t="s">
        <v>0</v>
      </c>
      <c r="G198" s="14" t="s">
        <v>533</v>
      </c>
      <c r="H198" s="9" t="s">
        <v>10003</v>
      </c>
      <c r="I198" s="9" t="s">
        <v>2</v>
      </c>
      <c r="J198" s="11"/>
      <c r="K198" s="11"/>
      <c r="L198" s="11"/>
      <c r="M198" s="11"/>
      <c r="N198" s="11"/>
      <c r="O198" s="11"/>
      <c r="P198" s="11"/>
      <c r="Q198" s="9"/>
      <c r="R198" s="21">
        <v>20</v>
      </c>
      <c r="S198" s="21">
        <v>14</v>
      </c>
      <c r="T198" s="2"/>
      <c r="U198" s="11" t="s">
        <v>4167</v>
      </c>
      <c r="V198" s="11"/>
      <c r="W198" s="2"/>
      <c r="X198" s="21">
        <f t="shared" si="3"/>
        <v>20</v>
      </c>
    </row>
    <row r="199" spans="1:24" x14ac:dyDescent="0.4">
      <c r="A199" s="9" t="s">
        <v>9599</v>
      </c>
      <c r="B199" s="9" t="s">
        <v>9971</v>
      </c>
      <c r="C199" s="180" t="s">
        <v>10004</v>
      </c>
      <c r="D199" s="11">
        <v>5272</v>
      </c>
      <c r="E199" s="267">
        <v>10000</v>
      </c>
      <c r="F199" s="19" t="s">
        <v>0</v>
      </c>
      <c r="G199" s="14" t="s">
        <v>533</v>
      </c>
      <c r="H199" s="9" t="s">
        <v>10005</v>
      </c>
      <c r="I199" s="9" t="s">
        <v>2</v>
      </c>
      <c r="J199" s="11"/>
      <c r="K199" s="11"/>
      <c r="L199" s="11"/>
      <c r="M199" s="11"/>
      <c r="N199" s="11"/>
      <c r="O199" s="11"/>
      <c r="P199" s="11"/>
      <c r="Q199" s="9"/>
      <c r="R199" s="21">
        <v>20</v>
      </c>
      <c r="S199" s="21">
        <v>14</v>
      </c>
      <c r="T199" s="2"/>
      <c r="U199" s="11" t="s">
        <v>4167</v>
      </c>
      <c r="V199" s="11"/>
      <c r="W199" s="2"/>
      <c r="X199" s="21">
        <f t="shared" si="3"/>
        <v>20</v>
      </c>
    </row>
    <row r="200" spans="1:24" x14ac:dyDescent="0.4">
      <c r="A200" s="9" t="s">
        <v>9599</v>
      </c>
      <c r="B200" s="9" t="s">
        <v>9971</v>
      </c>
      <c r="C200" s="180" t="s">
        <v>10006</v>
      </c>
      <c r="D200" s="11" t="s">
        <v>0</v>
      </c>
      <c r="E200" s="267">
        <v>5000</v>
      </c>
      <c r="F200" s="19" t="s">
        <v>0</v>
      </c>
      <c r="G200" s="14" t="s">
        <v>546</v>
      </c>
      <c r="H200" s="9" t="s">
        <v>10007</v>
      </c>
      <c r="I200" s="9" t="s">
        <v>10008</v>
      </c>
      <c r="J200" s="11" t="s">
        <v>9848</v>
      </c>
      <c r="K200" s="11" t="s">
        <v>0</v>
      </c>
      <c r="L200" s="11" t="s">
        <v>4171</v>
      </c>
      <c r="M200" s="11"/>
      <c r="N200" s="11" t="s">
        <v>9906</v>
      </c>
      <c r="O200" s="11" t="s">
        <v>0</v>
      </c>
      <c r="P200" s="11"/>
      <c r="Q200" s="9" t="s">
        <v>10009</v>
      </c>
      <c r="R200" s="21" t="s">
        <v>6191</v>
      </c>
      <c r="S200" s="21" t="s">
        <v>6191</v>
      </c>
      <c r="T200" s="2"/>
      <c r="U200" s="11" t="s">
        <v>4170</v>
      </c>
      <c r="V200" s="11"/>
      <c r="W200" s="2"/>
      <c r="X200" s="21">
        <f t="shared" si="3"/>
        <v>0</v>
      </c>
    </row>
    <row r="201" spans="1:24" x14ac:dyDescent="0.4">
      <c r="A201" s="9" t="s">
        <v>9599</v>
      </c>
      <c r="B201" s="9" t="s">
        <v>9971</v>
      </c>
      <c r="C201" s="180" t="s">
        <v>10010</v>
      </c>
      <c r="D201" s="11" t="s">
        <v>0</v>
      </c>
      <c r="E201" s="267">
        <v>5000</v>
      </c>
      <c r="F201" s="19" t="s">
        <v>0</v>
      </c>
      <c r="G201" s="14" t="s">
        <v>546</v>
      </c>
      <c r="H201" s="9" t="s">
        <v>10011</v>
      </c>
      <c r="I201" s="9" t="s">
        <v>10008</v>
      </c>
      <c r="J201" s="11" t="s">
        <v>9848</v>
      </c>
      <c r="K201" s="11" t="s">
        <v>0</v>
      </c>
      <c r="L201" s="11" t="s">
        <v>4171</v>
      </c>
      <c r="M201" s="11"/>
      <c r="N201" s="11" t="s">
        <v>9906</v>
      </c>
      <c r="O201" s="11" t="s">
        <v>0</v>
      </c>
      <c r="P201" s="11"/>
      <c r="Q201" s="9" t="s">
        <v>10012</v>
      </c>
      <c r="R201" s="21">
        <v>250</v>
      </c>
      <c r="S201" s="21">
        <v>200</v>
      </c>
      <c r="T201" s="2"/>
      <c r="U201" s="11" t="s">
        <v>4170</v>
      </c>
      <c r="V201" s="11"/>
      <c r="W201" s="2"/>
      <c r="X201" s="21">
        <f t="shared" si="3"/>
        <v>0</v>
      </c>
    </row>
    <row r="202" spans="1:24" x14ac:dyDescent="0.4">
      <c r="A202" s="9" t="s">
        <v>9599</v>
      </c>
      <c r="B202" s="9" t="s">
        <v>9971</v>
      </c>
      <c r="C202" s="180" t="s">
        <v>10013</v>
      </c>
      <c r="D202" s="11" t="s">
        <v>0</v>
      </c>
      <c r="E202" s="267">
        <v>5000</v>
      </c>
      <c r="F202" s="19" t="s">
        <v>0</v>
      </c>
      <c r="G202" s="14" t="s">
        <v>546</v>
      </c>
      <c r="H202" s="9" t="s">
        <v>10011</v>
      </c>
      <c r="I202" s="9" t="s">
        <v>10008</v>
      </c>
      <c r="J202" s="11" t="s">
        <v>9848</v>
      </c>
      <c r="K202" s="11" t="s">
        <v>0</v>
      </c>
      <c r="L202" s="11" t="s">
        <v>4171</v>
      </c>
      <c r="M202" s="11"/>
      <c r="N202" s="11" t="s">
        <v>0</v>
      </c>
      <c r="O202" s="11" t="s">
        <v>0</v>
      </c>
      <c r="P202" s="11"/>
      <c r="Q202" s="9" t="s">
        <v>10009</v>
      </c>
      <c r="R202" s="21">
        <v>250</v>
      </c>
      <c r="S202" s="21">
        <v>200</v>
      </c>
      <c r="T202" s="2"/>
      <c r="U202" s="11" t="s">
        <v>4170</v>
      </c>
      <c r="V202" s="11"/>
      <c r="W202" s="2"/>
      <c r="X202" s="21">
        <f t="shared" si="3"/>
        <v>0</v>
      </c>
    </row>
    <row r="203" spans="1:24" x14ac:dyDescent="0.4">
      <c r="A203" s="9" t="s">
        <v>9599</v>
      </c>
      <c r="B203" s="9" t="s">
        <v>9971</v>
      </c>
      <c r="C203" s="180" t="s">
        <v>10014</v>
      </c>
      <c r="D203" s="11" t="s">
        <v>0</v>
      </c>
      <c r="E203" s="267">
        <v>5000</v>
      </c>
      <c r="F203" s="19" t="s">
        <v>0</v>
      </c>
      <c r="G203" s="14" t="s">
        <v>546</v>
      </c>
      <c r="H203" s="9" t="s">
        <v>10015</v>
      </c>
      <c r="I203" s="9" t="s">
        <v>10008</v>
      </c>
      <c r="J203" s="11" t="s">
        <v>9848</v>
      </c>
      <c r="K203" s="11" t="s">
        <v>0</v>
      </c>
      <c r="L203" s="11" t="s">
        <v>4171</v>
      </c>
      <c r="M203" s="11"/>
      <c r="N203" s="11" t="s">
        <v>9906</v>
      </c>
      <c r="O203" s="11" t="s">
        <v>0</v>
      </c>
      <c r="P203" s="11"/>
      <c r="Q203" s="9" t="s">
        <v>10012</v>
      </c>
      <c r="R203" s="21">
        <v>250</v>
      </c>
      <c r="S203" s="21">
        <v>200</v>
      </c>
      <c r="T203" s="2"/>
      <c r="U203" s="11" t="s">
        <v>4170</v>
      </c>
      <c r="V203" s="11"/>
      <c r="W203" s="2"/>
      <c r="X203" s="21">
        <f t="shared" si="3"/>
        <v>0</v>
      </c>
    </row>
    <row r="204" spans="1:24" x14ac:dyDescent="0.4">
      <c r="A204" s="9" t="s">
        <v>9599</v>
      </c>
      <c r="B204" s="9" t="s">
        <v>9971</v>
      </c>
      <c r="C204" s="180" t="s">
        <v>10016</v>
      </c>
      <c r="D204" s="11" t="s">
        <v>0</v>
      </c>
      <c r="E204" s="267">
        <v>5000</v>
      </c>
      <c r="F204" s="19" t="s">
        <v>0</v>
      </c>
      <c r="G204" s="14" t="s">
        <v>546</v>
      </c>
      <c r="H204" s="9" t="s">
        <v>10015</v>
      </c>
      <c r="I204" s="9" t="s">
        <v>10008</v>
      </c>
      <c r="J204" s="11" t="s">
        <v>9848</v>
      </c>
      <c r="K204" s="11" t="s">
        <v>4171</v>
      </c>
      <c r="L204" s="11" t="s">
        <v>4171</v>
      </c>
      <c r="M204" s="11"/>
      <c r="N204" s="11" t="s">
        <v>9906</v>
      </c>
      <c r="O204" s="11" t="s">
        <v>0</v>
      </c>
      <c r="P204" s="11"/>
      <c r="Q204" s="9" t="s">
        <v>10009</v>
      </c>
      <c r="R204" s="21">
        <v>250</v>
      </c>
      <c r="S204" s="21">
        <v>200</v>
      </c>
      <c r="T204" s="2"/>
      <c r="U204" s="11" t="s">
        <v>4170</v>
      </c>
      <c r="V204" s="11"/>
      <c r="W204" s="2"/>
      <c r="X204" s="21">
        <f t="shared" si="3"/>
        <v>0</v>
      </c>
    </row>
    <row r="205" spans="1:24" x14ac:dyDescent="0.4">
      <c r="A205" s="9" t="s">
        <v>9599</v>
      </c>
      <c r="B205" s="9" t="s">
        <v>9971</v>
      </c>
      <c r="C205" s="180" t="s">
        <v>10017</v>
      </c>
      <c r="D205" s="11" t="s">
        <v>0</v>
      </c>
      <c r="E205" s="267">
        <v>5000</v>
      </c>
      <c r="F205" s="19" t="s">
        <v>0</v>
      </c>
      <c r="G205" s="14" t="s">
        <v>546</v>
      </c>
      <c r="H205" s="9" t="s">
        <v>10015</v>
      </c>
      <c r="I205" s="9" t="s">
        <v>10008</v>
      </c>
      <c r="J205" s="11" t="s">
        <v>9848</v>
      </c>
      <c r="K205" s="11" t="s">
        <v>0</v>
      </c>
      <c r="L205" s="11" t="s">
        <v>4171</v>
      </c>
      <c r="M205" s="11"/>
      <c r="N205" s="11" t="s">
        <v>0</v>
      </c>
      <c r="O205" s="11" t="s">
        <v>0</v>
      </c>
      <c r="P205" s="11"/>
      <c r="Q205" s="9" t="s">
        <v>10009</v>
      </c>
      <c r="R205" s="21">
        <v>250</v>
      </c>
      <c r="S205" s="21">
        <v>200</v>
      </c>
      <c r="T205" s="2"/>
      <c r="U205" s="11" t="s">
        <v>4170</v>
      </c>
      <c r="V205" s="11"/>
      <c r="W205" s="2"/>
      <c r="X205" s="21">
        <f t="shared" si="3"/>
        <v>0</v>
      </c>
    </row>
    <row r="206" spans="1:24" x14ac:dyDescent="0.4">
      <c r="A206" s="9" t="s">
        <v>9599</v>
      </c>
      <c r="B206" s="9" t="s">
        <v>9971</v>
      </c>
      <c r="C206" s="180" t="s">
        <v>10018</v>
      </c>
      <c r="D206" s="11" t="s">
        <v>0</v>
      </c>
      <c r="E206" s="267">
        <v>5000</v>
      </c>
      <c r="F206" s="19" t="s">
        <v>0</v>
      </c>
      <c r="G206" s="14" t="s">
        <v>546</v>
      </c>
      <c r="H206" s="9" t="s">
        <v>10015</v>
      </c>
      <c r="I206" s="9" t="s">
        <v>10008</v>
      </c>
      <c r="J206" s="11" t="s">
        <v>9848</v>
      </c>
      <c r="K206" s="11" t="s">
        <v>0</v>
      </c>
      <c r="L206" s="11" t="s">
        <v>4171</v>
      </c>
      <c r="M206" s="11"/>
      <c r="N206" s="11" t="s">
        <v>0</v>
      </c>
      <c r="O206" s="11" t="s">
        <v>0</v>
      </c>
      <c r="P206" s="11"/>
      <c r="Q206" s="9" t="s">
        <v>10019</v>
      </c>
      <c r="R206" s="21" t="s">
        <v>6191</v>
      </c>
      <c r="S206" s="21" t="s">
        <v>6191</v>
      </c>
      <c r="T206" s="2"/>
      <c r="U206" s="11" t="s">
        <v>4170</v>
      </c>
      <c r="V206" s="11"/>
      <c r="W206" s="2"/>
      <c r="X206" s="21">
        <f t="shared" si="3"/>
        <v>0</v>
      </c>
    </row>
    <row r="207" spans="1:24" x14ac:dyDescent="0.4">
      <c r="A207" s="9" t="s">
        <v>9599</v>
      </c>
      <c r="B207" s="9" t="s">
        <v>9971</v>
      </c>
      <c r="C207" s="180" t="s">
        <v>10020</v>
      </c>
      <c r="D207" s="11" t="s">
        <v>0</v>
      </c>
      <c r="E207" s="267">
        <v>5000</v>
      </c>
      <c r="F207" s="19" t="s">
        <v>0</v>
      </c>
      <c r="G207" s="14" t="s">
        <v>546</v>
      </c>
      <c r="H207" s="9" t="s">
        <v>10021</v>
      </c>
      <c r="I207" s="9" t="s">
        <v>10008</v>
      </c>
      <c r="J207" s="11" t="s">
        <v>9848</v>
      </c>
      <c r="K207" s="11" t="s">
        <v>4171</v>
      </c>
      <c r="L207" s="11" t="s">
        <v>4171</v>
      </c>
      <c r="M207" s="11"/>
      <c r="N207" s="11" t="s">
        <v>0</v>
      </c>
      <c r="O207" s="11" t="s">
        <v>0</v>
      </c>
      <c r="P207" s="11"/>
      <c r="Q207" s="9" t="s">
        <v>10009</v>
      </c>
      <c r="R207" s="21" t="s">
        <v>6191</v>
      </c>
      <c r="S207" s="21" t="s">
        <v>6191</v>
      </c>
      <c r="T207" s="2"/>
      <c r="U207" s="11" t="s">
        <v>4170</v>
      </c>
      <c r="V207" s="11"/>
      <c r="W207" s="2"/>
      <c r="X207" s="21">
        <f t="shared" si="3"/>
        <v>0</v>
      </c>
    </row>
    <row r="208" spans="1:24" x14ac:dyDescent="0.4">
      <c r="A208" s="9" t="s">
        <v>9599</v>
      </c>
      <c r="B208" s="9" t="s">
        <v>9971</v>
      </c>
      <c r="C208" s="180" t="s">
        <v>10022</v>
      </c>
      <c r="D208" s="11" t="s">
        <v>0</v>
      </c>
      <c r="E208" s="267">
        <v>5000</v>
      </c>
      <c r="F208" s="19" t="s">
        <v>0</v>
      </c>
      <c r="G208" s="14" t="s">
        <v>546</v>
      </c>
      <c r="H208" s="9" t="s">
        <v>10023</v>
      </c>
      <c r="I208" s="9" t="s">
        <v>10008</v>
      </c>
      <c r="J208" s="11" t="s">
        <v>9848</v>
      </c>
      <c r="K208" s="11" t="s">
        <v>0</v>
      </c>
      <c r="L208" s="11" t="s">
        <v>4171</v>
      </c>
      <c r="M208" s="11"/>
      <c r="N208" s="11" t="s">
        <v>0</v>
      </c>
      <c r="O208" s="11" t="s">
        <v>0</v>
      </c>
      <c r="P208" s="11"/>
      <c r="Q208" s="9" t="s">
        <v>10012</v>
      </c>
      <c r="R208" s="21" t="s">
        <v>6191</v>
      </c>
      <c r="S208" s="21" t="s">
        <v>6191</v>
      </c>
      <c r="T208" s="2"/>
      <c r="U208" s="11" t="s">
        <v>4170</v>
      </c>
      <c r="V208" s="11"/>
      <c r="W208" s="2"/>
      <c r="X208" s="21">
        <f t="shared" si="3"/>
        <v>0</v>
      </c>
    </row>
    <row r="209" spans="1:24" x14ac:dyDescent="0.4">
      <c r="A209" s="9" t="s">
        <v>9599</v>
      </c>
      <c r="B209" s="9" t="s">
        <v>9971</v>
      </c>
      <c r="C209" s="180" t="s">
        <v>10024</v>
      </c>
      <c r="D209" s="11" t="s">
        <v>0</v>
      </c>
      <c r="E209" s="267">
        <v>5000</v>
      </c>
      <c r="F209" s="19" t="s">
        <v>0</v>
      </c>
      <c r="G209" s="14" t="s">
        <v>546</v>
      </c>
      <c r="H209" s="9" t="s">
        <v>10023</v>
      </c>
      <c r="I209" s="9" t="s">
        <v>10008</v>
      </c>
      <c r="J209" s="11" t="s">
        <v>9848</v>
      </c>
      <c r="K209" s="11" t="s">
        <v>0</v>
      </c>
      <c r="L209" s="11" t="s">
        <v>4171</v>
      </c>
      <c r="M209" s="11"/>
      <c r="N209" s="11" t="s">
        <v>0</v>
      </c>
      <c r="O209" s="11" t="s">
        <v>0</v>
      </c>
      <c r="P209" s="11"/>
      <c r="Q209" s="9" t="s">
        <v>10009</v>
      </c>
      <c r="R209" s="21" t="s">
        <v>6191</v>
      </c>
      <c r="S209" s="21" t="s">
        <v>6191</v>
      </c>
      <c r="T209" s="2"/>
      <c r="U209" s="11" t="s">
        <v>4170</v>
      </c>
      <c r="V209" s="11"/>
      <c r="W209" s="2"/>
      <c r="X209" s="21">
        <f t="shared" si="3"/>
        <v>0</v>
      </c>
    </row>
    <row r="210" spans="1:24" x14ac:dyDescent="0.4">
      <c r="A210" s="9" t="s">
        <v>9599</v>
      </c>
      <c r="B210" s="9" t="s">
        <v>9971</v>
      </c>
      <c r="C210" s="180" t="s">
        <v>10025</v>
      </c>
      <c r="D210" s="11" t="s">
        <v>0</v>
      </c>
      <c r="E210" s="267">
        <v>5000</v>
      </c>
      <c r="F210" s="19" t="s">
        <v>0</v>
      </c>
      <c r="G210" s="14" t="s">
        <v>546</v>
      </c>
      <c r="H210" s="9" t="s">
        <v>10026</v>
      </c>
      <c r="I210" s="9" t="s">
        <v>10008</v>
      </c>
      <c r="J210" s="11" t="s">
        <v>9848</v>
      </c>
      <c r="K210" s="11" t="s">
        <v>0</v>
      </c>
      <c r="L210" s="11" t="s">
        <v>0</v>
      </c>
      <c r="M210" s="11"/>
      <c r="N210" s="11" t="s">
        <v>0</v>
      </c>
      <c r="O210" s="11" t="s">
        <v>0</v>
      </c>
      <c r="P210" s="11"/>
      <c r="Q210" s="9" t="s">
        <v>10027</v>
      </c>
      <c r="R210" s="21" t="s">
        <v>9999</v>
      </c>
      <c r="S210" s="21" t="s">
        <v>9999</v>
      </c>
      <c r="T210" s="2"/>
      <c r="U210" s="11" t="s">
        <v>4170</v>
      </c>
      <c r="V210" s="11"/>
      <c r="W210" s="2"/>
      <c r="X210" s="21">
        <f t="shared" si="3"/>
        <v>0</v>
      </c>
    </row>
    <row r="211" spans="1:24" x14ac:dyDescent="0.4">
      <c r="A211" s="9" t="s">
        <v>9599</v>
      </c>
      <c r="B211" s="9" t="s">
        <v>9971</v>
      </c>
      <c r="C211" s="180" t="s">
        <v>10028</v>
      </c>
      <c r="D211" s="11" t="s">
        <v>0</v>
      </c>
      <c r="E211" s="267">
        <v>5000</v>
      </c>
      <c r="F211" s="19" t="s">
        <v>0</v>
      </c>
      <c r="G211" s="14" t="s">
        <v>546</v>
      </c>
      <c r="H211" s="9" t="s">
        <v>10026</v>
      </c>
      <c r="I211" s="9" t="s">
        <v>10008</v>
      </c>
      <c r="J211" s="11" t="s">
        <v>9848</v>
      </c>
      <c r="K211" s="11" t="s">
        <v>4171</v>
      </c>
      <c r="L211" s="11" t="s">
        <v>4171</v>
      </c>
      <c r="M211" s="11"/>
      <c r="N211" s="11" t="s">
        <v>0</v>
      </c>
      <c r="O211" s="11" t="s">
        <v>0</v>
      </c>
      <c r="P211" s="11"/>
      <c r="Q211" s="9" t="s">
        <v>10012</v>
      </c>
      <c r="R211" s="21">
        <v>90</v>
      </c>
      <c r="S211" s="21">
        <v>70</v>
      </c>
      <c r="T211" s="2"/>
      <c r="U211" s="11" t="s">
        <v>4170</v>
      </c>
      <c r="V211" s="11"/>
      <c r="W211" s="2"/>
      <c r="X211" s="21">
        <f t="shared" si="3"/>
        <v>0</v>
      </c>
    </row>
    <row r="212" spans="1:24" x14ac:dyDescent="0.4">
      <c r="A212" s="9" t="s">
        <v>9599</v>
      </c>
      <c r="B212" s="9" t="s">
        <v>9971</v>
      </c>
      <c r="C212" s="180" t="s">
        <v>10029</v>
      </c>
      <c r="D212" s="11" t="s">
        <v>0</v>
      </c>
      <c r="E212" s="267">
        <v>5000</v>
      </c>
      <c r="F212" s="19" t="s">
        <v>0</v>
      </c>
      <c r="G212" s="14" t="s">
        <v>546</v>
      </c>
      <c r="H212" s="9" t="s">
        <v>10030</v>
      </c>
      <c r="I212" s="9" t="s">
        <v>10008</v>
      </c>
      <c r="J212" s="11" t="s">
        <v>9848</v>
      </c>
      <c r="K212" s="11" t="s">
        <v>4171</v>
      </c>
      <c r="L212" s="11" t="s">
        <v>4171</v>
      </c>
      <c r="M212" s="11"/>
      <c r="N212" s="11" t="s">
        <v>0</v>
      </c>
      <c r="O212" s="11" t="s">
        <v>0</v>
      </c>
      <c r="P212" s="11"/>
      <c r="Q212" s="9" t="s">
        <v>10009</v>
      </c>
      <c r="R212" s="21">
        <v>90</v>
      </c>
      <c r="S212" s="21">
        <v>70</v>
      </c>
      <c r="T212" s="2"/>
      <c r="U212" s="11" t="s">
        <v>4170</v>
      </c>
      <c r="V212" s="11"/>
      <c r="W212" s="2"/>
      <c r="X212" s="21">
        <f t="shared" si="3"/>
        <v>0</v>
      </c>
    </row>
    <row r="213" spans="1:24" x14ac:dyDescent="0.4">
      <c r="A213" s="9" t="s">
        <v>9599</v>
      </c>
      <c r="B213" s="9" t="s">
        <v>9971</v>
      </c>
      <c r="C213" s="180" t="s">
        <v>10031</v>
      </c>
      <c r="D213" s="11" t="s">
        <v>0</v>
      </c>
      <c r="E213" s="267">
        <v>5000</v>
      </c>
      <c r="F213" s="19" t="s">
        <v>0</v>
      </c>
      <c r="G213" s="14" t="s">
        <v>546</v>
      </c>
      <c r="H213" s="9" t="s">
        <v>10032</v>
      </c>
      <c r="I213" s="9" t="s">
        <v>10008</v>
      </c>
      <c r="J213" s="11" t="s">
        <v>9848</v>
      </c>
      <c r="K213" s="11" t="s">
        <v>4171</v>
      </c>
      <c r="L213" s="11" t="s">
        <v>4171</v>
      </c>
      <c r="M213" s="11"/>
      <c r="N213" s="11" t="s">
        <v>0</v>
      </c>
      <c r="O213" s="11" t="s">
        <v>0</v>
      </c>
      <c r="P213" s="11"/>
      <c r="Q213" s="9" t="s">
        <v>10012</v>
      </c>
      <c r="R213" s="21">
        <v>250</v>
      </c>
      <c r="S213" s="21">
        <v>200</v>
      </c>
      <c r="T213" s="2"/>
      <c r="U213" s="11" t="s">
        <v>4170</v>
      </c>
      <c r="V213" s="11"/>
      <c r="W213" s="2"/>
      <c r="X213" s="21">
        <f t="shared" si="3"/>
        <v>0</v>
      </c>
    </row>
    <row r="214" spans="1:24" x14ac:dyDescent="0.4">
      <c r="A214" s="9" t="s">
        <v>9599</v>
      </c>
      <c r="B214" s="9" t="s">
        <v>9971</v>
      </c>
      <c r="C214" s="180" t="s">
        <v>10033</v>
      </c>
      <c r="D214" s="11" t="s">
        <v>0</v>
      </c>
      <c r="E214" s="267">
        <v>5000</v>
      </c>
      <c r="F214" s="19" t="s">
        <v>0</v>
      </c>
      <c r="G214" s="14" t="s">
        <v>546</v>
      </c>
      <c r="H214" s="9" t="s">
        <v>10034</v>
      </c>
      <c r="I214" s="9" t="s">
        <v>10008</v>
      </c>
      <c r="J214" s="11" t="s">
        <v>9848</v>
      </c>
      <c r="K214" s="11" t="s">
        <v>4171</v>
      </c>
      <c r="L214" s="11" t="s">
        <v>4171</v>
      </c>
      <c r="M214" s="11"/>
      <c r="N214" s="11" t="s">
        <v>0</v>
      </c>
      <c r="O214" s="11" t="s">
        <v>0</v>
      </c>
      <c r="P214" s="11"/>
      <c r="Q214" s="9" t="s">
        <v>10009</v>
      </c>
      <c r="R214" s="21" t="s">
        <v>6191</v>
      </c>
      <c r="S214" s="21" t="s">
        <v>6191</v>
      </c>
      <c r="T214" s="2"/>
      <c r="U214" s="11" t="s">
        <v>4170</v>
      </c>
      <c r="V214" s="11"/>
      <c r="W214" s="2"/>
      <c r="X214" s="21">
        <f t="shared" si="3"/>
        <v>0</v>
      </c>
    </row>
    <row r="215" spans="1:24" x14ac:dyDescent="0.4">
      <c r="A215" s="9" t="s">
        <v>9599</v>
      </c>
      <c r="B215" s="9" t="s">
        <v>9971</v>
      </c>
      <c r="C215" s="180" t="s">
        <v>10035</v>
      </c>
      <c r="D215" s="11" t="s">
        <v>0</v>
      </c>
      <c r="E215" s="267">
        <v>5000</v>
      </c>
      <c r="F215" s="19" t="s">
        <v>0</v>
      </c>
      <c r="G215" s="14" t="s">
        <v>546</v>
      </c>
      <c r="H215" s="9" t="s">
        <v>8406</v>
      </c>
      <c r="I215" s="9" t="s">
        <v>10008</v>
      </c>
      <c r="J215" s="11" t="s">
        <v>9848</v>
      </c>
      <c r="K215" s="11" t="s">
        <v>4171</v>
      </c>
      <c r="L215" s="11" t="s">
        <v>4171</v>
      </c>
      <c r="M215" s="11"/>
      <c r="N215" s="11" t="s">
        <v>0</v>
      </c>
      <c r="O215" s="11" t="s">
        <v>0</v>
      </c>
      <c r="P215" s="11"/>
      <c r="Q215" s="9" t="s">
        <v>10012</v>
      </c>
      <c r="R215" s="21">
        <v>90</v>
      </c>
      <c r="S215" s="21">
        <v>70</v>
      </c>
      <c r="T215" s="2"/>
      <c r="U215" s="11" t="s">
        <v>4170</v>
      </c>
      <c r="V215" s="11"/>
      <c r="W215" s="2"/>
      <c r="X215" s="21">
        <f t="shared" si="3"/>
        <v>0</v>
      </c>
    </row>
    <row r="216" spans="1:24" x14ac:dyDescent="0.4">
      <c r="A216" s="9" t="s">
        <v>9599</v>
      </c>
      <c r="B216" s="9" t="s">
        <v>9971</v>
      </c>
      <c r="C216" s="180" t="s">
        <v>10036</v>
      </c>
      <c r="D216" s="11" t="s">
        <v>0</v>
      </c>
      <c r="E216" s="267">
        <v>5000</v>
      </c>
      <c r="F216" s="19" t="s">
        <v>0</v>
      </c>
      <c r="G216" s="14" t="s">
        <v>546</v>
      </c>
      <c r="H216" s="9" t="s">
        <v>8406</v>
      </c>
      <c r="I216" s="9" t="s">
        <v>10008</v>
      </c>
      <c r="J216" s="11" t="s">
        <v>9848</v>
      </c>
      <c r="K216" s="11" t="s">
        <v>0</v>
      </c>
      <c r="L216" s="11" t="s">
        <v>4171</v>
      </c>
      <c r="M216" s="11"/>
      <c r="N216" s="11" t="s">
        <v>0</v>
      </c>
      <c r="O216" s="11" t="s">
        <v>0</v>
      </c>
      <c r="P216" s="11"/>
      <c r="Q216" s="9" t="s">
        <v>10012</v>
      </c>
      <c r="R216" s="21" t="s">
        <v>9999</v>
      </c>
      <c r="S216" s="21" t="s">
        <v>9999</v>
      </c>
      <c r="T216" s="2"/>
      <c r="U216" s="11" t="s">
        <v>4170</v>
      </c>
      <c r="V216" s="11"/>
      <c r="W216" s="2"/>
      <c r="X216" s="21">
        <f t="shared" si="3"/>
        <v>0</v>
      </c>
    </row>
    <row r="217" spans="1:24" x14ac:dyDescent="0.4">
      <c r="A217" s="9" t="s">
        <v>9599</v>
      </c>
      <c r="B217" s="9" t="s">
        <v>9971</v>
      </c>
      <c r="C217" s="180" t="s">
        <v>10037</v>
      </c>
      <c r="D217" s="11" t="s">
        <v>0</v>
      </c>
      <c r="E217" s="267">
        <v>5000</v>
      </c>
      <c r="F217" s="19" t="s">
        <v>0</v>
      </c>
      <c r="G217" s="14" t="s">
        <v>546</v>
      </c>
      <c r="H217" s="9" t="s">
        <v>8406</v>
      </c>
      <c r="I217" s="9" t="s">
        <v>10008</v>
      </c>
      <c r="J217" s="11" t="s">
        <v>9848</v>
      </c>
      <c r="K217" s="11" t="s">
        <v>0</v>
      </c>
      <c r="L217" s="11" t="s">
        <v>4171</v>
      </c>
      <c r="M217" s="11"/>
      <c r="N217" s="11" t="s">
        <v>9906</v>
      </c>
      <c r="O217" s="11" t="s">
        <v>0</v>
      </c>
      <c r="P217" s="11"/>
      <c r="Q217" s="9" t="s">
        <v>10038</v>
      </c>
      <c r="R217" s="21">
        <v>60</v>
      </c>
      <c r="S217" s="21">
        <v>45</v>
      </c>
      <c r="T217" s="2"/>
      <c r="U217" s="11" t="s">
        <v>4170</v>
      </c>
      <c r="V217" s="11"/>
      <c r="W217" s="2"/>
      <c r="X217" s="21">
        <f t="shared" si="3"/>
        <v>0</v>
      </c>
    </row>
    <row r="218" spans="1:24" x14ac:dyDescent="0.4">
      <c r="A218" s="9" t="s">
        <v>9599</v>
      </c>
      <c r="B218" s="9" t="s">
        <v>9971</v>
      </c>
      <c r="C218" s="180" t="s">
        <v>10039</v>
      </c>
      <c r="D218" s="11" t="s">
        <v>0</v>
      </c>
      <c r="E218" s="267">
        <v>5000</v>
      </c>
      <c r="F218" s="19" t="s">
        <v>0</v>
      </c>
      <c r="G218" s="14" t="s">
        <v>546</v>
      </c>
      <c r="H218" s="9" t="s">
        <v>8406</v>
      </c>
      <c r="I218" s="9" t="s">
        <v>10008</v>
      </c>
      <c r="J218" s="11" t="s">
        <v>9848</v>
      </c>
      <c r="K218" s="11" t="s">
        <v>0</v>
      </c>
      <c r="L218" s="11" t="s">
        <v>4171</v>
      </c>
      <c r="M218" s="11"/>
      <c r="N218" s="11" t="s">
        <v>0</v>
      </c>
      <c r="O218" s="11" t="s">
        <v>0</v>
      </c>
      <c r="P218" s="11"/>
      <c r="Q218" s="9" t="s">
        <v>10038</v>
      </c>
      <c r="R218" s="21">
        <v>60</v>
      </c>
      <c r="S218" s="21">
        <v>45</v>
      </c>
      <c r="T218" s="2"/>
      <c r="U218" s="11" t="s">
        <v>4170</v>
      </c>
      <c r="V218" s="11"/>
      <c r="W218" s="2"/>
      <c r="X218" s="21">
        <f t="shared" si="3"/>
        <v>0</v>
      </c>
    </row>
    <row r="219" spans="1:24" x14ac:dyDescent="0.4">
      <c r="A219" s="9" t="s">
        <v>9599</v>
      </c>
      <c r="B219" s="9" t="s">
        <v>9971</v>
      </c>
      <c r="C219" s="180" t="s">
        <v>10040</v>
      </c>
      <c r="D219" s="11" t="s">
        <v>0</v>
      </c>
      <c r="E219" s="267">
        <v>5000</v>
      </c>
      <c r="F219" s="19" t="s">
        <v>0</v>
      </c>
      <c r="G219" s="14" t="s">
        <v>546</v>
      </c>
      <c r="H219" s="9" t="s">
        <v>10041</v>
      </c>
      <c r="I219" s="9" t="s">
        <v>10008</v>
      </c>
      <c r="J219" s="11" t="s">
        <v>9848</v>
      </c>
      <c r="K219" s="11" t="s">
        <v>4171</v>
      </c>
      <c r="L219" s="11" t="s">
        <v>4171</v>
      </c>
      <c r="M219" s="11"/>
      <c r="N219" s="11" t="s">
        <v>0</v>
      </c>
      <c r="O219" s="11" t="s">
        <v>0</v>
      </c>
      <c r="P219" s="11"/>
      <c r="Q219" s="9" t="s">
        <v>10042</v>
      </c>
      <c r="R219" s="21" t="s">
        <v>6191</v>
      </c>
      <c r="S219" s="21" t="s">
        <v>6191</v>
      </c>
      <c r="T219" s="2"/>
      <c r="U219" s="11" t="s">
        <v>4170</v>
      </c>
      <c r="V219" s="11"/>
      <c r="W219" s="2"/>
      <c r="X219" s="21">
        <f t="shared" si="3"/>
        <v>0</v>
      </c>
    </row>
    <row r="220" spans="1:24" x14ac:dyDescent="0.4">
      <c r="A220" s="9" t="s">
        <v>9599</v>
      </c>
      <c r="B220" s="9" t="s">
        <v>9971</v>
      </c>
      <c r="C220" s="180" t="s">
        <v>10043</v>
      </c>
      <c r="D220" s="11" t="s">
        <v>0</v>
      </c>
      <c r="E220" s="267">
        <v>5000</v>
      </c>
      <c r="F220" s="19" t="s">
        <v>0</v>
      </c>
      <c r="G220" s="14" t="s">
        <v>546</v>
      </c>
      <c r="H220" s="9" t="s">
        <v>10044</v>
      </c>
      <c r="I220" s="9" t="s">
        <v>10008</v>
      </c>
      <c r="J220" s="11" t="s">
        <v>9848</v>
      </c>
      <c r="K220" s="11" t="s">
        <v>0</v>
      </c>
      <c r="L220" s="11" t="s">
        <v>4171</v>
      </c>
      <c r="M220" s="11"/>
      <c r="N220" s="11" t="s">
        <v>0</v>
      </c>
      <c r="O220" s="11" t="s">
        <v>0</v>
      </c>
      <c r="P220" s="11"/>
      <c r="Q220" s="9" t="s">
        <v>10009</v>
      </c>
      <c r="R220" s="21" t="s">
        <v>6191</v>
      </c>
      <c r="S220" s="21" t="s">
        <v>6191</v>
      </c>
      <c r="T220" s="2"/>
      <c r="U220" s="11" t="s">
        <v>4170</v>
      </c>
      <c r="V220" s="11"/>
      <c r="W220" s="2"/>
      <c r="X220" s="21">
        <f t="shared" si="3"/>
        <v>0</v>
      </c>
    </row>
    <row r="221" spans="1:24" x14ac:dyDescent="0.4">
      <c r="A221" s="9" t="s">
        <v>9599</v>
      </c>
      <c r="B221" s="9" t="s">
        <v>9971</v>
      </c>
      <c r="C221" s="180" t="s">
        <v>10045</v>
      </c>
      <c r="D221" s="11" t="s">
        <v>0</v>
      </c>
      <c r="E221" s="267">
        <v>5000</v>
      </c>
      <c r="F221" s="19" t="s">
        <v>0</v>
      </c>
      <c r="G221" s="14" t="s">
        <v>546</v>
      </c>
      <c r="H221" s="9" t="s">
        <v>10046</v>
      </c>
      <c r="I221" s="9" t="s">
        <v>10008</v>
      </c>
      <c r="J221" s="11" t="s">
        <v>9848</v>
      </c>
      <c r="K221" s="11" t="s">
        <v>0</v>
      </c>
      <c r="L221" s="11" t="s">
        <v>4171</v>
      </c>
      <c r="M221" s="11"/>
      <c r="N221" s="11" t="s">
        <v>9906</v>
      </c>
      <c r="O221" s="11" t="s">
        <v>0</v>
      </c>
      <c r="P221" s="11"/>
      <c r="Q221" s="9" t="s">
        <v>10009</v>
      </c>
      <c r="R221" s="21">
        <v>50</v>
      </c>
      <c r="S221" s="21">
        <v>40</v>
      </c>
      <c r="T221" s="2"/>
      <c r="U221" s="11" t="s">
        <v>4170</v>
      </c>
      <c r="V221" s="11"/>
      <c r="W221" s="2"/>
      <c r="X221" s="21">
        <f t="shared" si="3"/>
        <v>0</v>
      </c>
    </row>
    <row r="222" spans="1:24" x14ac:dyDescent="0.4">
      <c r="A222" s="9" t="s">
        <v>9599</v>
      </c>
      <c r="B222" s="9" t="s">
        <v>9971</v>
      </c>
      <c r="C222" s="180" t="s">
        <v>10047</v>
      </c>
      <c r="D222" s="11" t="s">
        <v>0</v>
      </c>
      <c r="E222" s="267">
        <v>5000</v>
      </c>
      <c r="F222" s="19" t="s">
        <v>0</v>
      </c>
      <c r="G222" s="14" t="s">
        <v>546</v>
      </c>
      <c r="H222" s="9" t="s">
        <v>10048</v>
      </c>
      <c r="I222" s="9" t="s">
        <v>10008</v>
      </c>
      <c r="J222" s="11" t="s">
        <v>9848</v>
      </c>
      <c r="K222" s="11" t="s">
        <v>4171</v>
      </c>
      <c r="L222" s="11" t="s">
        <v>4171</v>
      </c>
      <c r="M222" s="11"/>
      <c r="N222" s="11" t="s">
        <v>0</v>
      </c>
      <c r="O222" s="11" t="s">
        <v>0</v>
      </c>
      <c r="P222" s="11"/>
      <c r="Q222" s="9" t="s">
        <v>10038</v>
      </c>
      <c r="R222" s="21">
        <v>60</v>
      </c>
      <c r="S222" s="21">
        <v>50</v>
      </c>
      <c r="T222" s="2"/>
      <c r="U222" s="11" t="s">
        <v>4170</v>
      </c>
      <c r="V222" s="11"/>
      <c r="W222" s="2"/>
      <c r="X222" s="21">
        <f t="shared" si="3"/>
        <v>0</v>
      </c>
    </row>
    <row r="223" spans="1:24" x14ac:dyDescent="0.4">
      <c r="A223" s="9" t="s">
        <v>9599</v>
      </c>
      <c r="B223" s="9" t="s">
        <v>9971</v>
      </c>
      <c r="C223" s="180" t="s">
        <v>10049</v>
      </c>
      <c r="D223" s="11">
        <v>5282</v>
      </c>
      <c r="E223" s="267">
        <v>5000</v>
      </c>
      <c r="F223" s="19" t="s">
        <v>0</v>
      </c>
      <c r="G223" s="14" t="s">
        <v>546</v>
      </c>
      <c r="H223" s="9" t="s">
        <v>10050</v>
      </c>
      <c r="I223" s="9" t="s">
        <v>10008</v>
      </c>
      <c r="J223" s="11" t="s">
        <v>9848</v>
      </c>
      <c r="K223" s="11" t="s">
        <v>4171</v>
      </c>
      <c r="L223" s="11" t="s">
        <v>4171</v>
      </c>
      <c r="M223" s="11"/>
      <c r="N223" s="11" t="s">
        <v>9906</v>
      </c>
      <c r="O223" s="11" t="s">
        <v>0</v>
      </c>
      <c r="P223" s="11"/>
      <c r="Q223" s="9" t="s">
        <v>10038</v>
      </c>
      <c r="R223" s="21">
        <v>20</v>
      </c>
      <c r="S223" s="21">
        <v>15</v>
      </c>
      <c r="T223" s="2"/>
      <c r="U223" s="11" t="s">
        <v>4167</v>
      </c>
      <c r="V223" s="11"/>
      <c r="W223" s="2"/>
      <c r="X223" s="21">
        <f t="shared" si="3"/>
        <v>20</v>
      </c>
    </row>
    <row r="224" spans="1:24" x14ac:dyDescent="0.4">
      <c r="A224" s="9" t="s">
        <v>9599</v>
      </c>
      <c r="B224" s="9" t="s">
        <v>9971</v>
      </c>
      <c r="C224" s="180" t="s">
        <v>10051</v>
      </c>
      <c r="D224" s="11" t="s">
        <v>0</v>
      </c>
      <c r="E224" s="267">
        <v>5000</v>
      </c>
      <c r="F224" s="19" t="s">
        <v>0</v>
      </c>
      <c r="G224" s="14" t="s">
        <v>546</v>
      </c>
      <c r="H224" s="9" t="s">
        <v>10052</v>
      </c>
      <c r="I224" s="9" t="s">
        <v>10008</v>
      </c>
      <c r="J224" s="11" t="s">
        <v>9848</v>
      </c>
      <c r="K224" s="11" t="s">
        <v>4171</v>
      </c>
      <c r="L224" s="11" t="s">
        <v>4171</v>
      </c>
      <c r="M224" s="11"/>
      <c r="N224" s="11" t="s">
        <v>9906</v>
      </c>
      <c r="O224" s="11" t="s">
        <v>0</v>
      </c>
      <c r="P224" s="11"/>
      <c r="Q224" s="9" t="s">
        <v>10038</v>
      </c>
      <c r="R224" s="21">
        <v>35</v>
      </c>
      <c r="S224" s="21">
        <v>25</v>
      </c>
      <c r="T224" s="2"/>
      <c r="U224" s="11" t="s">
        <v>4170</v>
      </c>
      <c r="V224" s="11"/>
      <c r="W224" s="2"/>
      <c r="X224" s="21">
        <f t="shared" si="3"/>
        <v>0</v>
      </c>
    </row>
    <row r="225" spans="1:24" x14ac:dyDescent="0.4">
      <c r="A225" s="9" t="s">
        <v>9599</v>
      </c>
      <c r="B225" s="9" t="s">
        <v>9971</v>
      </c>
      <c r="C225" s="180" t="s">
        <v>10053</v>
      </c>
      <c r="D225" s="11" t="s">
        <v>8212</v>
      </c>
      <c r="E225" s="267">
        <v>5000</v>
      </c>
      <c r="F225" s="19" t="s">
        <v>0</v>
      </c>
      <c r="G225" s="14" t="s">
        <v>546</v>
      </c>
      <c r="H225" s="9" t="s">
        <v>10046</v>
      </c>
      <c r="I225" s="9" t="s">
        <v>10008</v>
      </c>
      <c r="J225" s="11" t="s">
        <v>9848</v>
      </c>
      <c r="K225" s="11" t="s">
        <v>0</v>
      </c>
      <c r="L225" s="11" t="s">
        <v>4171</v>
      </c>
      <c r="M225" s="11"/>
      <c r="N225" s="11" t="s">
        <v>9906</v>
      </c>
      <c r="O225" s="11" t="s">
        <v>0</v>
      </c>
      <c r="P225" s="11"/>
      <c r="Q225" s="9" t="s">
        <v>10038</v>
      </c>
      <c r="R225" s="21">
        <v>20</v>
      </c>
      <c r="S225" s="21">
        <v>15</v>
      </c>
      <c r="T225" s="2"/>
      <c r="U225" s="11" t="s">
        <v>4167</v>
      </c>
      <c r="V225" s="11"/>
      <c r="W225" s="2"/>
      <c r="X225" s="21">
        <f t="shared" si="3"/>
        <v>20</v>
      </c>
    </row>
    <row r="226" spans="1:24" x14ac:dyDescent="0.4">
      <c r="A226" s="9" t="s">
        <v>9599</v>
      </c>
      <c r="B226" s="9" t="s">
        <v>9971</v>
      </c>
      <c r="C226" s="180" t="s">
        <v>10054</v>
      </c>
      <c r="D226" s="11" t="s">
        <v>0</v>
      </c>
      <c r="E226" s="267">
        <v>5000</v>
      </c>
      <c r="F226" s="19" t="s">
        <v>0</v>
      </c>
      <c r="G226" s="14" t="s">
        <v>546</v>
      </c>
      <c r="H226" s="9" t="s">
        <v>10046</v>
      </c>
      <c r="I226" s="9" t="s">
        <v>10008</v>
      </c>
      <c r="J226" s="11" t="s">
        <v>9848</v>
      </c>
      <c r="K226" s="11" t="s">
        <v>0</v>
      </c>
      <c r="L226" s="11" t="s">
        <v>4171</v>
      </c>
      <c r="M226" s="11"/>
      <c r="N226" s="11" t="s">
        <v>9906</v>
      </c>
      <c r="O226" s="11" t="s">
        <v>0</v>
      </c>
      <c r="P226" s="11"/>
      <c r="Q226" s="9" t="s">
        <v>10038</v>
      </c>
      <c r="R226" s="21">
        <v>40</v>
      </c>
      <c r="S226" s="21">
        <v>30</v>
      </c>
      <c r="T226" s="2"/>
      <c r="U226" s="11" t="s">
        <v>4170</v>
      </c>
      <c r="V226" s="11"/>
      <c r="W226" s="2"/>
      <c r="X226" s="21">
        <f t="shared" si="3"/>
        <v>0</v>
      </c>
    </row>
    <row r="227" spans="1:24" x14ac:dyDescent="0.4">
      <c r="A227" s="9" t="s">
        <v>9599</v>
      </c>
      <c r="B227" s="9" t="s">
        <v>9971</v>
      </c>
      <c r="C227" s="180" t="s">
        <v>10055</v>
      </c>
      <c r="D227" s="11" t="s">
        <v>0</v>
      </c>
      <c r="E227" s="267">
        <v>5000</v>
      </c>
      <c r="F227" s="19" t="s">
        <v>0</v>
      </c>
      <c r="G227" s="14" t="s">
        <v>546</v>
      </c>
      <c r="H227" s="9" t="s">
        <v>10046</v>
      </c>
      <c r="I227" s="9" t="s">
        <v>10008</v>
      </c>
      <c r="J227" s="11" t="s">
        <v>9848</v>
      </c>
      <c r="K227" s="11" t="s">
        <v>0</v>
      </c>
      <c r="L227" s="11" t="s">
        <v>4171</v>
      </c>
      <c r="M227" s="11"/>
      <c r="N227" s="11" t="s">
        <v>0</v>
      </c>
      <c r="O227" s="11" t="s">
        <v>0</v>
      </c>
      <c r="P227" s="11"/>
      <c r="Q227" s="9" t="s">
        <v>10038</v>
      </c>
      <c r="R227" s="21">
        <v>35</v>
      </c>
      <c r="S227" s="21">
        <v>25</v>
      </c>
      <c r="T227" s="2"/>
      <c r="U227" s="11" t="s">
        <v>4170</v>
      </c>
      <c r="V227" s="11"/>
      <c r="W227" s="2"/>
      <c r="X227" s="21">
        <f t="shared" si="3"/>
        <v>0</v>
      </c>
    </row>
    <row r="228" spans="1:24" x14ac:dyDescent="0.4">
      <c r="A228" s="9" t="s">
        <v>9599</v>
      </c>
      <c r="B228" s="9" t="s">
        <v>9971</v>
      </c>
      <c r="C228" s="180" t="s">
        <v>10056</v>
      </c>
      <c r="D228" s="11" t="s">
        <v>0</v>
      </c>
      <c r="E228" s="267">
        <v>5000</v>
      </c>
      <c r="F228" s="19" t="s">
        <v>0</v>
      </c>
      <c r="G228" s="14" t="s">
        <v>546</v>
      </c>
      <c r="H228" s="9" t="s">
        <v>10046</v>
      </c>
      <c r="I228" s="9" t="s">
        <v>10008</v>
      </c>
      <c r="J228" s="11" t="s">
        <v>9848</v>
      </c>
      <c r="K228" s="11" t="s">
        <v>0</v>
      </c>
      <c r="L228" s="11" t="s">
        <v>4171</v>
      </c>
      <c r="M228" s="11"/>
      <c r="N228" s="11" t="s">
        <v>0</v>
      </c>
      <c r="O228" s="11" t="s">
        <v>0</v>
      </c>
      <c r="P228" s="11"/>
      <c r="Q228" s="9" t="s">
        <v>10038</v>
      </c>
      <c r="R228" s="21">
        <v>40</v>
      </c>
      <c r="S228" s="21">
        <v>30</v>
      </c>
      <c r="T228" s="2"/>
      <c r="U228" s="11" t="s">
        <v>4170</v>
      </c>
      <c r="V228" s="11"/>
      <c r="W228" s="2"/>
      <c r="X228" s="21">
        <f t="shared" si="3"/>
        <v>0</v>
      </c>
    </row>
    <row r="229" spans="1:24" x14ac:dyDescent="0.4">
      <c r="A229" s="9" t="s">
        <v>9599</v>
      </c>
      <c r="B229" s="9" t="s">
        <v>9971</v>
      </c>
      <c r="C229" s="180" t="s">
        <v>10057</v>
      </c>
      <c r="D229" s="11" t="s">
        <v>0</v>
      </c>
      <c r="E229" s="267">
        <v>5000</v>
      </c>
      <c r="F229" s="19" t="s">
        <v>0</v>
      </c>
      <c r="G229" s="14" t="s">
        <v>546</v>
      </c>
      <c r="H229" s="9" t="s">
        <v>10046</v>
      </c>
      <c r="I229" s="9" t="s">
        <v>10008</v>
      </c>
      <c r="J229" s="11" t="s">
        <v>9848</v>
      </c>
      <c r="K229" s="11" t="s">
        <v>0</v>
      </c>
      <c r="L229" s="11" t="s">
        <v>4171</v>
      </c>
      <c r="M229" s="11"/>
      <c r="N229" s="11" t="s">
        <v>0</v>
      </c>
      <c r="O229" s="11" t="s">
        <v>0</v>
      </c>
      <c r="P229" s="11"/>
      <c r="Q229" s="9" t="s">
        <v>10058</v>
      </c>
      <c r="R229" s="21" t="s">
        <v>6191</v>
      </c>
      <c r="S229" s="21" t="s">
        <v>6191</v>
      </c>
      <c r="T229" s="2"/>
      <c r="U229" s="11" t="s">
        <v>4170</v>
      </c>
      <c r="V229" s="11"/>
      <c r="W229" s="2"/>
      <c r="X229" s="21">
        <f t="shared" si="3"/>
        <v>0</v>
      </c>
    </row>
    <row r="230" spans="1:24" x14ac:dyDescent="0.4">
      <c r="A230" s="9" t="s">
        <v>9599</v>
      </c>
      <c r="B230" s="9" t="s">
        <v>9971</v>
      </c>
      <c r="C230" s="180" t="s">
        <v>10059</v>
      </c>
      <c r="D230" s="11">
        <v>5419</v>
      </c>
      <c r="E230" s="267">
        <v>5000</v>
      </c>
      <c r="F230" s="19" t="s">
        <v>0</v>
      </c>
      <c r="G230" s="14" t="s">
        <v>546</v>
      </c>
      <c r="H230" s="9" t="s">
        <v>10046</v>
      </c>
      <c r="I230" s="9" t="s">
        <v>10008</v>
      </c>
      <c r="J230" s="11" t="s">
        <v>9848</v>
      </c>
      <c r="K230" s="11" t="s">
        <v>0</v>
      </c>
      <c r="L230" s="11" t="s">
        <v>0</v>
      </c>
      <c r="M230" s="11"/>
      <c r="N230" s="11" t="s">
        <v>9906</v>
      </c>
      <c r="O230" s="11" t="s">
        <v>0</v>
      </c>
      <c r="P230" s="11"/>
      <c r="Q230" s="9" t="s">
        <v>10060</v>
      </c>
      <c r="R230" s="21">
        <v>15</v>
      </c>
      <c r="S230" s="21">
        <v>10</v>
      </c>
      <c r="T230" s="2"/>
      <c r="U230" s="11" t="s">
        <v>4167</v>
      </c>
      <c r="V230" s="11"/>
      <c r="W230" s="2"/>
      <c r="X230" s="21">
        <f t="shared" si="3"/>
        <v>15</v>
      </c>
    </row>
    <row r="231" spans="1:24" x14ac:dyDescent="0.4">
      <c r="A231" s="9" t="s">
        <v>9599</v>
      </c>
      <c r="B231" s="9" t="s">
        <v>9971</v>
      </c>
      <c r="C231" s="180" t="s">
        <v>10061</v>
      </c>
      <c r="D231" s="11" t="s">
        <v>0</v>
      </c>
      <c r="E231" s="267">
        <v>5000</v>
      </c>
      <c r="F231" s="19" t="s">
        <v>0</v>
      </c>
      <c r="G231" s="14" t="s">
        <v>546</v>
      </c>
      <c r="H231" s="9" t="s">
        <v>10062</v>
      </c>
      <c r="I231" s="9" t="s">
        <v>10008</v>
      </c>
      <c r="J231" s="11" t="s">
        <v>9848</v>
      </c>
      <c r="K231" s="11" t="s">
        <v>0</v>
      </c>
      <c r="L231" s="11" t="s">
        <v>4171</v>
      </c>
      <c r="M231" s="11"/>
      <c r="N231" s="11" t="s">
        <v>0</v>
      </c>
      <c r="O231" s="11" t="s">
        <v>0</v>
      </c>
      <c r="P231" s="11"/>
      <c r="Q231" s="9" t="s">
        <v>10009</v>
      </c>
      <c r="R231" s="21" t="s">
        <v>6191</v>
      </c>
      <c r="S231" s="21" t="s">
        <v>6191</v>
      </c>
      <c r="T231" s="2"/>
      <c r="U231" s="11" t="s">
        <v>4170</v>
      </c>
      <c r="V231" s="11"/>
      <c r="W231" s="2"/>
      <c r="X231" s="21">
        <f t="shared" si="3"/>
        <v>0</v>
      </c>
    </row>
    <row r="232" spans="1:24" x14ac:dyDescent="0.4">
      <c r="A232" s="9" t="s">
        <v>9599</v>
      </c>
      <c r="B232" s="9" t="s">
        <v>9971</v>
      </c>
      <c r="C232" s="180" t="s">
        <v>10063</v>
      </c>
      <c r="D232" s="11" t="s">
        <v>0</v>
      </c>
      <c r="E232" s="267">
        <v>5000</v>
      </c>
      <c r="F232" s="19" t="s">
        <v>0</v>
      </c>
      <c r="G232" s="14" t="s">
        <v>546</v>
      </c>
      <c r="H232" s="9" t="s">
        <v>10064</v>
      </c>
      <c r="I232" s="9" t="s">
        <v>10008</v>
      </c>
      <c r="J232" s="11" t="s">
        <v>9848</v>
      </c>
      <c r="K232" s="11" t="s">
        <v>4171</v>
      </c>
      <c r="L232" s="11" t="s">
        <v>4171</v>
      </c>
      <c r="M232" s="11"/>
      <c r="N232" s="11" t="s">
        <v>9906</v>
      </c>
      <c r="O232" s="11" t="s">
        <v>0</v>
      </c>
      <c r="P232" s="11"/>
      <c r="Q232" s="9" t="s">
        <v>10009</v>
      </c>
      <c r="R232" s="21">
        <v>45</v>
      </c>
      <c r="S232" s="21">
        <v>35</v>
      </c>
      <c r="T232" s="2"/>
      <c r="U232" s="11" t="s">
        <v>4170</v>
      </c>
      <c r="V232" s="11"/>
      <c r="W232" s="2"/>
      <c r="X232" s="21">
        <f t="shared" si="3"/>
        <v>0</v>
      </c>
    </row>
    <row r="233" spans="1:24" x14ac:dyDescent="0.4">
      <c r="A233" s="9" t="s">
        <v>9599</v>
      </c>
      <c r="B233" s="9" t="s">
        <v>9971</v>
      </c>
      <c r="C233" s="180" t="s">
        <v>10065</v>
      </c>
      <c r="D233" s="11">
        <v>5283</v>
      </c>
      <c r="E233" s="267">
        <v>5000</v>
      </c>
      <c r="F233" s="19" t="s">
        <v>0</v>
      </c>
      <c r="G233" s="14" t="s">
        <v>546</v>
      </c>
      <c r="H233" s="9" t="s">
        <v>10066</v>
      </c>
      <c r="I233" s="9" t="s">
        <v>10008</v>
      </c>
      <c r="J233" s="11" t="s">
        <v>9848</v>
      </c>
      <c r="K233" s="11" t="s">
        <v>4171</v>
      </c>
      <c r="L233" s="11" t="s">
        <v>4171</v>
      </c>
      <c r="M233" s="11"/>
      <c r="N233" s="11" t="s">
        <v>9906</v>
      </c>
      <c r="O233" s="11" t="s">
        <v>0</v>
      </c>
      <c r="P233" s="11"/>
      <c r="Q233" s="9" t="s">
        <v>10038</v>
      </c>
      <c r="R233" s="21">
        <v>20</v>
      </c>
      <c r="S233" s="21">
        <v>15</v>
      </c>
      <c r="T233" s="2"/>
      <c r="U233" s="11" t="s">
        <v>4167</v>
      </c>
      <c r="V233" s="11"/>
      <c r="W233" s="2"/>
      <c r="X233" s="21">
        <f t="shared" si="3"/>
        <v>20</v>
      </c>
    </row>
    <row r="234" spans="1:24" x14ac:dyDescent="0.4">
      <c r="A234" s="9" t="s">
        <v>9599</v>
      </c>
      <c r="B234" s="9" t="s">
        <v>9971</v>
      </c>
      <c r="C234" s="180" t="s">
        <v>10067</v>
      </c>
      <c r="D234" s="11" t="s">
        <v>8213</v>
      </c>
      <c r="E234" s="267">
        <v>5000</v>
      </c>
      <c r="F234" s="19" t="s">
        <v>0</v>
      </c>
      <c r="G234" s="14" t="s">
        <v>546</v>
      </c>
      <c r="H234" s="9" t="s">
        <v>10068</v>
      </c>
      <c r="I234" s="9" t="s">
        <v>10008</v>
      </c>
      <c r="J234" s="11" t="s">
        <v>9848</v>
      </c>
      <c r="K234" s="11" t="s">
        <v>0</v>
      </c>
      <c r="L234" s="11" t="s">
        <v>4171</v>
      </c>
      <c r="M234" s="11"/>
      <c r="N234" s="11" t="s">
        <v>9906</v>
      </c>
      <c r="O234" s="11" t="s">
        <v>0</v>
      </c>
      <c r="P234" s="11"/>
      <c r="Q234" s="9" t="s">
        <v>10038</v>
      </c>
      <c r="R234" s="21">
        <v>20</v>
      </c>
      <c r="S234" s="21">
        <v>15</v>
      </c>
      <c r="T234" s="2"/>
      <c r="U234" s="11" t="s">
        <v>4170</v>
      </c>
      <c r="V234" s="11"/>
      <c r="W234" s="2"/>
      <c r="X234" s="21">
        <f t="shared" si="3"/>
        <v>0</v>
      </c>
    </row>
    <row r="235" spans="1:24" x14ac:dyDescent="0.4">
      <c r="A235" s="9" t="s">
        <v>9599</v>
      </c>
      <c r="B235" s="9" t="s">
        <v>9971</v>
      </c>
      <c r="C235" s="180" t="s">
        <v>10069</v>
      </c>
      <c r="D235" s="11" t="s">
        <v>0</v>
      </c>
      <c r="E235" s="267">
        <v>5000</v>
      </c>
      <c r="F235" s="19" t="s">
        <v>0</v>
      </c>
      <c r="G235" s="14" t="s">
        <v>546</v>
      </c>
      <c r="H235" s="9" t="s">
        <v>10070</v>
      </c>
      <c r="I235" s="9" t="s">
        <v>10008</v>
      </c>
      <c r="J235" s="11" t="s">
        <v>9848</v>
      </c>
      <c r="K235" s="11" t="s">
        <v>0</v>
      </c>
      <c r="L235" s="11" t="s">
        <v>4171</v>
      </c>
      <c r="M235" s="11"/>
      <c r="N235" s="11" t="s">
        <v>9906</v>
      </c>
      <c r="O235" s="11" t="s">
        <v>0</v>
      </c>
      <c r="P235" s="11"/>
      <c r="Q235" s="9" t="s">
        <v>10038</v>
      </c>
      <c r="R235" s="21" t="s">
        <v>9999</v>
      </c>
      <c r="S235" s="21" t="s">
        <v>9999</v>
      </c>
      <c r="T235" s="2"/>
      <c r="U235" s="11" t="s">
        <v>4170</v>
      </c>
      <c r="V235" s="11"/>
      <c r="W235" s="2"/>
      <c r="X235" s="21">
        <f t="shared" si="3"/>
        <v>0</v>
      </c>
    </row>
    <row r="236" spans="1:24" x14ac:dyDescent="0.4">
      <c r="A236" s="9" t="s">
        <v>9599</v>
      </c>
      <c r="B236" s="9" t="s">
        <v>9971</v>
      </c>
      <c r="C236" s="180" t="s">
        <v>10071</v>
      </c>
      <c r="D236" s="11" t="s">
        <v>0</v>
      </c>
      <c r="E236" s="267">
        <v>5000</v>
      </c>
      <c r="F236" s="19" t="s">
        <v>0</v>
      </c>
      <c r="G236" s="14" t="s">
        <v>546</v>
      </c>
      <c r="H236" s="9" t="s">
        <v>10068</v>
      </c>
      <c r="I236" s="9" t="s">
        <v>10008</v>
      </c>
      <c r="J236" s="11" t="s">
        <v>9848</v>
      </c>
      <c r="K236" s="11" t="s">
        <v>0</v>
      </c>
      <c r="L236" s="11" t="s">
        <v>4171</v>
      </c>
      <c r="M236" s="11"/>
      <c r="N236" s="11" t="s">
        <v>9906</v>
      </c>
      <c r="O236" s="11" t="s">
        <v>0</v>
      </c>
      <c r="P236" s="11"/>
      <c r="Q236" s="9" t="s">
        <v>10038</v>
      </c>
      <c r="R236" s="21">
        <v>40</v>
      </c>
      <c r="S236" s="21">
        <v>30</v>
      </c>
      <c r="T236" s="2"/>
      <c r="U236" s="11" t="s">
        <v>4170</v>
      </c>
      <c r="V236" s="11"/>
      <c r="W236" s="2"/>
      <c r="X236" s="21">
        <f t="shared" si="3"/>
        <v>0</v>
      </c>
    </row>
    <row r="237" spans="1:24" x14ac:dyDescent="0.4">
      <c r="A237" s="9" t="s">
        <v>9599</v>
      </c>
      <c r="B237" s="9" t="s">
        <v>9971</v>
      </c>
      <c r="C237" s="180" t="s">
        <v>10072</v>
      </c>
      <c r="D237" s="11" t="s">
        <v>0</v>
      </c>
      <c r="E237" s="267">
        <v>5000</v>
      </c>
      <c r="F237" s="19" t="s">
        <v>0</v>
      </c>
      <c r="G237" s="14" t="s">
        <v>546</v>
      </c>
      <c r="H237" s="9" t="s">
        <v>10068</v>
      </c>
      <c r="I237" s="9" t="s">
        <v>10008</v>
      </c>
      <c r="J237" s="11" t="s">
        <v>9848</v>
      </c>
      <c r="K237" s="11" t="s">
        <v>0</v>
      </c>
      <c r="L237" s="11" t="s">
        <v>4171</v>
      </c>
      <c r="M237" s="11"/>
      <c r="N237" s="11" t="s">
        <v>0</v>
      </c>
      <c r="O237" s="11" t="s">
        <v>0</v>
      </c>
      <c r="P237" s="11"/>
      <c r="Q237" s="9" t="s">
        <v>10038</v>
      </c>
      <c r="R237" s="21">
        <v>40</v>
      </c>
      <c r="S237" s="21">
        <v>30</v>
      </c>
      <c r="T237" s="2"/>
      <c r="U237" s="11" t="s">
        <v>4170</v>
      </c>
      <c r="V237" s="11"/>
      <c r="W237" s="2"/>
      <c r="X237" s="21">
        <f t="shared" si="3"/>
        <v>0</v>
      </c>
    </row>
    <row r="238" spans="1:24" x14ac:dyDescent="0.4">
      <c r="A238" s="9" t="s">
        <v>9599</v>
      </c>
      <c r="B238" s="9" t="s">
        <v>9971</v>
      </c>
      <c r="C238" s="180" t="s">
        <v>10073</v>
      </c>
      <c r="D238" s="11" t="s">
        <v>0</v>
      </c>
      <c r="E238" s="267">
        <v>5000</v>
      </c>
      <c r="F238" s="19" t="s">
        <v>0</v>
      </c>
      <c r="G238" s="14" t="s">
        <v>546</v>
      </c>
      <c r="H238" s="9" t="s">
        <v>10068</v>
      </c>
      <c r="I238" s="9" t="s">
        <v>10008</v>
      </c>
      <c r="J238" s="11" t="s">
        <v>9848</v>
      </c>
      <c r="K238" s="11" t="s">
        <v>0</v>
      </c>
      <c r="L238" s="11" t="s">
        <v>4171</v>
      </c>
      <c r="M238" s="11"/>
      <c r="N238" s="11" t="s">
        <v>0</v>
      </c>
      <c r="O238" s="11" t="s">
        <v>0</v>
      </c>
      <c r="P238" s="11"/>
      <c r="Q238" s="9" t="s">
        <v>10058</v>
      </c>
      <c r="R238" s="21" t="s">
        <v>6191</v>
      </c>
      <c r="S238" s="21" t="s">
        <v>6191</v>
      </c>
      <c r="T238" s="2"/>
      <c r="U238" s="11" t="s">
        <v>4170</v>
      </c>
      <c r="V238" s="11"/>
      <c r="W238" s="2"/>
      <c r="X238" s="21">
        <f t="shared" si="3"/>
        <v>0</v>
      </c>
    </row>
    <row r="239" spans="1:24" x14ac:dyDescent="0.4">
      <c r="A239" s="9" t="s">
        <v>9599</v>
      </c>
      <c r="B239" s="9" t="s">
        <v>9971</v>
      </c>
      <c r="C239" s="180" t="s">
        <v>10074</v>
      </c>
      <c r="D239" s="11">
        <v>5418</v>
      </c>
      <c r="E239" s="267">
        <v>5000</v>
      </c>
      <c r="F239" s="19" t="s">
        <v>0</v>
      </c>
      <c r="G239" s="14" t="s">
        <v>546</v>
      </c>
      <c r="H239" s="9" t="s">
        <v>10068</v>
      </c>
      <c r="I239" s="9" t="s">
        <v>10008</v>
      </c>
      <c r="J239" s="11" t="s">
        <v>9848</v>
      </c>
      <c r="K239" s="11" t="s">
        <v>0</v>
      </c>
      <c r="L239" s="11" t="s">
        <v>0</v>
      </c>
      <c r="M239" s="11"/>
      <c r="N239" s="11" t="s">
        <v>9906</v>
      </c>
      <c r="O239" s="11" t="s">
        <v>0</v>
      </c>
      <c r="P239" s="11"/>
      <c r="Q239" s="9" t="s">
        <v>10060</v>
      </c>
      <c r="R239" s="21">
        <v>15</v>
      </c>
      <c r="S239" s="21">
        <v>10</v>
      </c>
      <c r="T239" s="2"/>
      <c r="U239" s="11" t="s">
        <v>4170</v>
      </c>
      <c r="V239" s="11"/>
      <c r="W239" s="2"/>
      <c r="X239" s="21">
        <f t="shared" si="3"/>
        <v>0</v>
      </c>
    </row>
    <row r="240" spans="1:24" x14ac:dyDescent="0.4">
      <c r="A240" s="9" t="s">
        <v>9599</v>
      </c>
      <c r="B240" s="9" t="s">
        <v>9971</v>
      </c>
      <c r="C240" s="180" t="s">
        <v>10075</v>
      </c>
      <c r="D240" s="11">
        <v>5284</v>
      </c>
      <c r="E240" s="267">
        <v>5000</v>
      </c>
      <c r="F240" s="19" t="s">
        <v>0</v>
      </c>
      <c r="G240" s="14" t="s">
        <v>546</v>
      </c>
      <c r="H240" s="9" t="s">
        <v>10076</v>
      </c>
      <c r="I240" s="9" t="s">
        <v>10008</v>
      </c>
      <c r="J240" s="11" t="s">
        <v>9848</v>
      </c>
      <c r="K240" s="11" t="s">
        <v>4171</v>
      </c>
      <c r="L240" s="11" t="s">
        <v>4171</v>
      </c>
      <c r="M240" s="11"/>
      <c r="N240" s="11" t="s">
        <v>9906</v>
      </c>
      <c r="O240" s="11" t="s">
        <v>0</v>
      </c>
      <c r="P240" s="11"/>
      <c r="Q240" s="9" t="s">
        <v>10009</v>
      </c>
      <c r="R240" s="21">
        <v>30</v>
      </c>
      <c r="S240" s="21">
        <v>20</v>
      </c>
      <c r="T240" s="2"/>
      <c r="U240" s="11" t="s">
        <v>4168</v>
      </c>
      <c r="V240" s="11"/>
      <c r="W240" s="2"/>
      <c r="X240" s="21">
        <f t="shared" si="3"/>
        <v>20</v>
      </c>
    </row>
    <row r="241" spans="1:24" x14ac:dyDescent="0.4">
      <c r="A241" s="9" t="s">
        <v>9599</v>
      </c>
      <c r="B241" s="9" t="s">
        <v>9971</v>
      </c>
      <c r="C241" s="180" t="s">
        <v>10077</v>
      </c>
      <c r="D241" s="11" t="s">
        <v>0</v>
      </c>
      <c r="E241" s="267">
        <v>5000</v>
      </c>
      <c r="F241" s="19" t="s">
        <v>0</v>
      </c>
      <c r="G241" s="14" t="s">
        <v>546</v>
      </c>
      <c r="H241" s="9" t="s">
        <v>10076</v>
      </c>
      <c r="I241" s="9" t="s">
        <v>10008</v>
      </c>
      <c r="J241" s="11" t="s">
        <v>9848</v>
      </c>
      <c r="K241" s="11" t="s">
        <v>4171</v>
      </c>
      <c r="L241" s="11" t="s">
        <v>4171</v>
      </c>
      <c r="M241" s="11"/>
      <c r="N241" s="11" t="s">
        <v>0</v>
      </c>
      <c r="O241" s="11" t="s">
        <v>0</v>
      </c>
      <c r="P241" s="11"/>
      <c r="Q241" s="9" t="s">
        <v>10009</v>
      </c>
      <c r="R241" s="21">
        <v>40</v>
      </c>
      <c r="S241" s="21">
        <v>30</v>
      </c>
      <c r="T241" s="2"/>
      <c r="U241" s="11" t="s">
        <v>4170</v>
      </c>
      <c r="V241" s="11"/>
      <c r="W241" s="2"/>
      <c r="X241" s="21">
        <f t="shared" si="3"/>
        <v>0</v>
      </c>
    </row>
    <row r="242" spans="1:24" x14ac:dyDescent="0.4">
      <c r="A242" s="9" t="s">
        <v>9599</v>
      </c>
      <c r="B242" s="9" t="s">
        <v>9971</v>
      </c>
      <c r="C242" s="180" t="s">
        <v>10078</v>
      </c>
      <c r="D242" s="11" t="s">
        <v>8214</v>
      </c>
      <c r="E242" s="267">
        <v>5000</v>
      </c>
      <c r="F242" s="19" t="s">
        <v>0</v>
      </c>
      <c r="G242" s="14" t="s">
        <v>546</v>
      </c>
      <c r="H242" s="9" t="s">
        <v>10079</v>
      </c>
      <c r="I242" s="9" t="s">
        <v>10008</v>
      </c>
      <c r="J242" s="11" t="s">
        <v>9848</v>
      </c>
      <c r="K242" s="11" t="s">
        <v>0</v>
      </c>
      <c r="L242" s="11" t="s">
        <v>4171</v>
      </c>
      <c r="M242" s="11"/>
      <c r="N242" s="11" t="s">
        <v>9906</v>
      </c>
      <c r="O242" s="11" t="s">
        <v>0</v>
      </c>
      <c r="P242" s="11"/>
      <c r="Q242" s="9" t="s">
        <v>10038</v>
      </c>
      <c r="R242" s="21">
        <v>20</v>
      </c>
      <c r="S242" s="21">
        <v>15</v>
      </c>
      <c r="T242" s="2"/>
      <c r="U242" s="11" t="s">
        <v>4170</v>
      </c>
      <c r="V242" s="11"/>
      <c r="W242" s="2"/>
      <c r="X242" s="21">
        <f t="shared" si="3"/>
        <v>0</v>
      </c>
    </row>
    <row r="243" spans="1:24" x14ac:dyDescent="0.4">
      <c r="A243" s="9" t="s">
        <v>9599</v>
      </c>
      <c r="B243" s="9" t="s">
        <v>9971</v>
      </c>
      <c r="C243" s="180" t="s">
        <v>10080</v>
      </c>
      <c r="D243" s="11" t="s">
        <v>0</v>
      </c>
      <c r="E243" s="267">
        <v>5000</v>
      </c>
      <c r="F243" s="19" t="s">
        <v>0</v>
      </c>
      <c r="G243" s="14" t="s">
        <v>546</v>
      </c>
      <c r="H243" s="9" t="s">
        <v>10081</v>
      </c>
      <c r="I243" s="9" t="s">
        <v>10008</v>
      </c>
      <c r="J243" s="11" t="s">
        <v>9848</v>
      </c>
      <c r="K243" s="11" t="s">
        <v>0</v>
      </c>
      <c r="L243" s="11" t="s">
        <v>4171</v>
      </c>
      <c r="M243" s="11"/>
      <c r="N243" s="11" t="s">
        <v>9906</v>
      </c>
      <c r="O243" s="11" t="s">
        <v>0</v>
      </c>
      <c r="P243" s="11"/>
      <c r="Q243" s="9" t="s">
        <v>10038</v>
      </c>
      <c r="R243" s="21" t="s">
        <v>9999</v>
      </c>
      <c r="S243" s="21" t="s">
        <v>9999</v>
      </c>
      <c r="T243" s="2"/>
      <c r="U243" s="11" t="s">
        <v>4170</v>
      </c>
      <c r="V243" s="11"/>
      <c r="W243" s="2"/>
      <c r="X243" s="21">
        <f t="shared" si="3"/>
        <v>0</v>
      </c>
    </row>
    <row r="244" spans="1:24" x14ac:dyDescent="0.4">
      <c r="A244" s="9" t="s">
        <v>9599</v>
      </c>
      <c r="B244" s="9" t="s">
        <v>9971</v>
      </c>
      <c r="C244" s="180" t="s">
        <v>10082</v>
      </c>
      <c r="D244" s="11" t="s">
        <v>0</v>
      </c>
      <c r="E244" s="267">
        <v>5000</v>
      </c>
      <c r="F244" s="19" t="s">
        <v>0</v>
      </c>
      <c r="G244" s="14" t="s">
        <v>546</v>
      </c>
      <c r="H244" s="9" t="s">
        <v>10079</v>
      </c>
      <c r="I244" s="9" t="s">
        <v>10008</v>
      </c>
      <c r="J244" s="11" t="s">
        <v>9848</v>
      </c>
      <c r="K244" s="11" t="s">
        <v>0</v>
      </c>
      <c r="L244" s="11" t="s">
        <v>4171</v>
      </c>
      <c r="M244" s="11"/>
      <c r="N244" s="11" t="s">
        <v>9906</v>
      </c>
      <c r="O244" s="11" t="s">
        <v>0</v>
      </c>
      <c r="P244" s="11"/>
      <c r="Q244" s="9" t="s">
        <v>10038</v>
      </c>
      <c r="R244" s="21">
        <v>40</v>
      </c>
      <c r="S244" s="21">
        <v>30</v>
      </c>
      <c r="T244" s="2"/>
      <c r="U244" s="11" t="s">
        <v>4170</v>
      </c>
      <c r="V244" s="11"/>
      <c r="W244" s="2"/>
      <c r="X244" s="21">
        <f t="shared" si="3"/>
        <v>0</v>
      </c>
    </row>
    <row r="245" spans="1:24" x14ac:dyDescent="0.4">
      <c r="A245" s="9" t="s">
        <v>9599</v>
      </c>
      <c r="B245" s="9" t="s">
        <v>9971</v>
      </c>
      <c r="C245" s="180" t="s">
        <v>10083</v>
      </c>
      <c r="D245" s="11" t="s">
        <v>0</v>
      </c>
      <c r="E245" s="267">
        <v>5000</v>
      </c>
      <c r="F245" s="19" t="s">
        <v>0</v>
      </c>
      <c r="G245" s="14" t="s">
        <v>546</v>
      </c>
      <c r="H245" s="9" t="s">
        <v>10079</v>
      </c>
      <c r="I245" s="9" t="s">
        <v>10008</v>
      </c>
      <c r="J245" s="11" t="s">
        <v>9848</v>
      </c>
      <c r="K245" s="11" t="s">
        <v>0</v>
      </c>
      <c r="L245" s="11" t="s">
        <v>4171</v>
      </c>
      <c r="M245" s="11"/>
      <c r="N245" s="11" t="s">
        <v>0</v>
      </c>
      <c r="O245" s="11" t="s">
        <v>0</v>
      </c>
      <c r="P245" s="11"/>
      <c r="Q245" s="9" t="s">
        <v>10038</v>
      </c>
      <c r="R245" s="21">
        <v>40</v>
      </c>
      <c r="S245" s="21">
        <v>30</v>
      </c>
      <c r="T245" s="2"/>
      <c r="U245" s="11" t="s">
        <v>4170</v>
      </c>
      <c r="V245" s="11"/>
      <c r="W245" s="2"/>
      <c r="X245" s="21">
        <f t="shared" si="3"/>
        <v>0</v>
      </c>
    </row>
    <row r="246" spans="1:24" x14ac:dyDescent="0.4">
      <c r="A246" s="9" t="s">
        <v>9599</v>
      </c>
      <c r="B246" s="9" t="s">
        <v>9971</v>
      </c>
      <c r="C246" s="180" t="s">
        <v>10084</v>
      </c>
      <c r="D246" s="11" t="s">
        <v>0</v>
      </c>
      <c r="E246" s="267">
        <v>5000</v>
      </c>
      <c r="F246" s="19" t="s">
        <v>0</v>
      </c>
      <c r="G246" s="14" t="s">
        <v>546</v>
      </c>
      <c r="H246" s="9" t="s">
        <v>10079</v>
      </c>
      <c r="I246" s="9" t="s">
        <v>10008</v>
      </c>
      <c r="J246" s="11" t="s">
        <v>9848</v>
      </c>
      <c r="K246" s="11" t="s">
        <v>0</v>
      </c>
      <c r="L246" s="11" t="s">
        <v>4171</v>
      </c>
      <c r="M246" s="11"/>
      <c r="N246" s="11" t="s">
        <v>0</v>
      </c>
      <c r="O246" s="11" t="s">
        <v>0</v>
      </c>
      <c r="P246" s="11"/>
      <c r="Q246" s="9" t="s">
        <v>10085</v>
      </c>
      <c r="R246" s="21" t="s">
        <v>6191</v>
      </c>
      <c r="S246" s="21" t="s">
        <v>6191</v>
      </c>
      <c r="T246" s="2"/>
      <c r="U246" s="11" t="s">
        <v>4170</v>
      </c>
      <c r="V246" s="11"/>
      <c r="W246" s="2"/>
      <c r="X246" s="21">
        <f t="shared" si="3"/>
        <v>0</v>
      </c>
    </row>
    <row r="247" spans="1:24" x14ac:dyDescent="0.4">
      <c r="A247" s="9" t="s">
        <v>9599</v>
      </c>
      <c r="B247" s="9" t="s">
        <v>9971</v>
      </c>
      <c r="C247" s="180" t="s">
        <v>10086</v>
      </c>
      <c r="D247" s="11" t="s">
        <v>0</v>
      </c>
      <c r="E247" s="267">
        <v>5000</v>
      </c>
      <c r="F247" s="19" t="s">
        <v>0</v>
      </c>
      <c r="G247" s="14" t="s">
        <v>546</v>
      </c>
      <c r="H247" s="9" t="s">
        <v>10079</v>
      </c>
      <c r="I247" s="9" t="s">
        <v>10008</v>
      </c>
      <c r="J247" s="11" t="s">
        <v>9848</v>
      </c>
      <c r="K247" s="11" t="s">
        <v>0</v>
      </c>
      <c r="L247" s="11" t="s">
        <v>4171</v>
      </c>
      <c r="M247" s="11"/>
      <c r="N247" s="11" t="s">
        <v>0</v>
      </c>
      <c r="O247" s="11" t="s">
        <v>0</v>
      </c>
      <c r="P247" s="11"/>
      <c r="Q247" s="9" t="s">
        <v>10058</v>
      </c>
      <c r="R247" s="21" t="s">
        <v>6191</v>
      </c>
      <c r="S247" s="21" t="s">
        <v>6191</v>
      </c>
      <c r="T247" s="2"/>
      <c r="U247" s="11" t="s">
        <v>4170</v>
      </c>
      <c r="V247" s="11"/>
      <c r="W247" s="2"/>
      <c r="X247" s="21">
        <f t="shared" si="3"/>
        <v>0</v>
      </c>
    </row>
    <row r="248" spans="1:24" x14ac:dyDescent="0.4">
      <c r="A248" s="9" t="s">
        <v>9599</v>
      </c>
      <c r="B248" s="9" t="s">
        <v>9971</v>
      </c>
      <c r="C248" s="180" t="s">
        <v>10087</v>
      </c>
      <c r="D248" s="11" t="s">
        <v>10088</v>
      </c>
      <c r="E248" s="267">
        <v>5000</v>
      </c>
      <c r="F248" s="19" t="s">
        <v>0</v>
      </c>
      <c r="G248" s="14" t="s">
        <v>546</v>
      </c>
      <c r="H248" s="9" t="s">
        <v>10079</v>
      </c>
      <c r="I248" s="9" t="s">
        <v>10008</v>
      </c>
      <c r="J248" s="11" t="s">
        <v>9848</v>
      </c>
      <c r="K248" s="11" t="s">
        <v>0</v>
      </c>
      <c r="L248" s="11" t="s">
        <v>0</v>
      </c>
      <c r="M248" s="11"/>
      <c r="N248" s="11" t="s">
        <v>9906</v>
      </c>
      <c r="O248" s="11" t="s">
        <v>0</v>
      </c>
      <c r="P248" s="11"/>
      <c r="Q248" s="9" t="s">
        <v>10060</v>
      </c>
      <c r="R248" s="21">
        <v>20</v>
      </c>
      <c r="S248" s="21">
        <v>15</v>
      </c>
      <c r="T248" s="2"/>
      <c r="U248" s="11" t="s">
        <v>4170</v>
      </c>
      <c r="V248" s="11"/>
      <c r="W248" s="2"/>
      <c r="X248" s="21">
        <f t="shared" si="3"/>
        <v>0</v>
      </c>
    </row>
    <row r="249" spans="1:24" x14ac:dyDescent="0.4">
      <c r="A249" s="9" t="s">
        <v>9599</v>
      </c>
      <c r="B249" s="9" t="s">
        <v>9971</v>
      </c>
      <c r="C249" s="180" t="s">
        <v>10089</v>
      </c>
      <c r="D249" s="11">
        <v>5226</v>
      </c>
      <c r="E249" s="267">
        <v>10000</v>
      </c>
      <c r="F249" s="19" t="s">
        <v>0</v>
      </c>
      <c r="G249" s="14" t="s">
        <v>618</v>
      </c>
      <c r="H249" s="9" t="s">
        <v>10090</v>
      </c>
      <c r="I249" s="9" t="s">
        <v>2</v>
      </c>
      <c r="J249" s="11" t="s">
        <v>9848</v>
      </c>
      <c r="K249" s="11" t="s">
        <v>4171</v>
      </c>
      <c r="L249" s="11" t="s">
        <v>4171</v>
      </c>
      <c r="M249" s="11"/>
      <c r="N249" s="11"/>
      <c r="O249" s="11"/>
      <c r="P249" s="11"/>
      <c r="Q249" s="9"/>
      <c r="R249" s="21" t="s">
        <v>6191</v>
      </c>
      <c r="S249" s="21" t="s">
        <v>6191</v>
      </c>
      <c r="T249" s="2"/>
      <c r="U249" s="11" t="s">
        <v>4170</v>
      </c>
      <c r="V249" s="11"/>
      <c r="W249" s="2"/>
      <c r="X249" s="21">
        <f t="shared" si="3"/>
        <v>0</v>
      </c>
    </row>
    <row r="250" spans="1:24" x14ac:dyDescent="0.4">
      <c r="A250" s="9" t="s">
        <v>9599</v>
      </c>
      <c r="B250" s="9" t="s">
        <v>9971</v>
      </c>
      <c r="C250" s="180" t="s">
        <v>10091</v>
      </c>
      <c r="D250" s="11" t="s">
        <v>10092</v>
      </c>
      <c r="E250" s="267">
        <v>10000</v>
      </c>
      <c r="F250" s="19" t="s">
        <v>0</v>
      </c>
      <c r="G250" s="14" t="s">
        <v>618</v>
      </c>
      <c r="H250" s="9" t="s">
        <v>10093</v>
      </c>
      <c r="I250" s="9" t="s">
        <v>2</v>
      </c>
      <c r="J250" s="11" t="s">
        <v>9848</v>
      </c>
      <c r="K250" s="11" t="s">
        <v>0</v>
      </c>
      <c r="L250" s="11" t="s">
        <v>4171</v>
      </c>
      <c r="M250" s="11"/>
      <c r="N250" s="11"/>
      <c r="O250" s="11"/>
      <c r="P250" s="11"/>
      <c r="Q250" s="9"/>
      <c r="R250" s="21">
        <v>200</v>
      </c>
      <c r="S250" s="21">
        <v>150</v>
      </c>
      <c r="T250" s="2"/>
      <c r="U250" s="11" t="s">
        <v>4170</v>
      </c>
      <c r="V250" s="11"/>
      <c r="W250" s="2"/>
      <c r="X250" s="21">
        <f t="shared" si="3"/>
        <v>0</v>
      </c>
    </row>
    <row r="251" spans="1:24" x14ac:dyDescent="0.4">
      <c r="A251" s="9" t="s">
        <v>9599</v>
      </c>
      <c r="B251" s="9" t="s">
        <v>9971</v>
      </c>
      <c r="C251" s="180" t="s">
        <v>10094</v>
      </c>
      <c r="D251" s="11" t="s">
        <v>0</v>
      </c>
      <c r="E251" s="267" t="s">
        <v>10095</v>
      </c>
      <c r="F251" s="19" t="s">
        <v>0</v>
      </c>
      <c r="G251" s="14" t="s">
        <v>656</v>
      </c>
      <c r="H251" s="9" t="s">
        <v>10096</v>
      </c>
      <c r="I251" s="9" t="s">
        <v>0</v>
      </c>
      <c r="J251" s="11" t="s">
        <v>9848</v>
      </c>
      <c r="K251" s="11" t="s">
        <v>0</v>
      </c>
      <c r="L251" s="11"/>
      <c r="M251" s="11"/>
      <c r="N251" s="11"/>
      <c r="O251" s="11"/>
      <c r="P251" s="11"/>
      <c r="Q251" s="9"/>
      <c r="R251" s="21">
        <v>250</v>
      </c>
      <c r="S251" s="21">
        <v>200</v>
      </c>
      <c r="T251" s="2"/>
      <c r="U251" s="11" t="s">
        <v>4170</v>
      </c>
      <c r="V251" s="11"/>
      <c r="W251" s="2"/>
      <c r="X251" s="21">
        <f t="shared" si="3"/>
        <v>0</v>
      </c>
    </row>
    <row r="252" spans="1:24" x14ac:dyDescent="0.4">
      <c r="A252" s="9" t="s">
        <v>9599</v>
      </c>
      <c r="B252" s="9" t="s">
        <v>9971</v>
      </c>
      <c r="C252" s="180" t="s">
        <v>10097</v>
      </c>
      <c r="D252" s="11" t="s">
        <v>0</v>
      </c>
      <c r="E252" s="267" t="s">
        <v>10095</v>
      </c>
      <c r="F252" s="19" t="s">
        <v>0</v>
      </c>
      <c r="G252" s="14" t="s">
        <v>656</v>
      </c>
      <c r="H252" s="9" t="s">
        <v>10098</v>
      </c>
      <c r="I252" s="9" t="s">
        <v>0</v>
      </c>
      <c r="J252" s="11" t="s">
        <v>9848</v>
      </c>
      <c r="K252" s="11" t="s">
        <v>4171</v>
      </c>
      <c r="L252" s="11" t="s">
        <v>4171</v>
      </c>
      <c r="M252" s="11"/>
      <c r="N252" s="11"/>
      <c r="O252" s="11"/>
      <c r="P252" s="11"/>
      <c r="Q252" s="9"/>
      <c r="R252" s="21">
        <v>200</v>
      </c>
      <c r="S252" s="21">
        <v>130</v>
      </c>
      <c r="T252" s="2"/>
      <c r="U252" s="11" t="s">
        <v>4167</v>
      </c>
      <c r="V252" s="11"/>
      <c r="W252" s="2"/>
      <c r="X252" s="21">
        <f t="shared" si="3"/>
        <v>200</v>
      </c>
    </row>
    <row r="253" spans="1:24" x14ac:dyDescent="0.4">
      <c r="A253" s="9" t="s">
        <v>9599</v>
      </c>
      <c r="B253" s="9" t="s">
        <v>9971</v>
      </c>
      <c r="C253" s="180" t="s">
        <v>10099</v>
      </c>
      <c r="D253" s="11" t="s">
        <v>0</v>
      </c>
      <c r="E253" s="267" t="s">
        <v>10095</v>
      </c>
      <c r="F253" s="19" t="s">
        <v>0</v>
      </c>
      <c r="G253" s="14" t="s">
        <v>656</v>
      </c>
      <c r="H253" s="9" t="s">
        <v>10100</v>
      </c>
      <c r="I253" s="9" t="s">
        <v>0</v>
      </c>
      <c r="J253" s="11" t="s">
        <v>9848</v>
      </c>
      <c r="K253" s="11" t="s">
        <v>4171</v>
      </c>
      <c r="L253" s="11" t="s">
        <v>4171</v>
      </c>
      <c r="M253" s="11"/>
      <c r="N253" s="11"/>
      <c r="O253" s="11"/>
      <c r="P253" s="11"/>
      <c r="Q253" s="9"/>
      <c r="R253" s="21">
        <v>200</v>
      </c>
      <c r="S253" s="21">
        <v>130</v>
      </c>
      <c r="T253" s="2"/>
      <c r="U253" s="11" t="s">
        <v>4170</v>
      </c>
      <c r="V253" s="11"/>
      <c r="W253" s="2"/>
      <c r="X253" s="21">
        <f t="shared" si="3"/>
        <v>0</v>
      </c>
    </row>
    <row r="254" spans="1:24" x14ac:dyDescent="0.4">
      <c r="A254" s="9" t="s">
        <v>9599</v>
      </c>
      <c r="B254" s="9" t="s">
        <v>9971</v>
      </c>
      <c r="C254" s="180" t="s">
        <v>10101</v>
      </c>
      <c r="D254" s="11" t="s">
        <v>0</v>
      </c>
      <c r="E254" s="267" t="s">
        <v>10095</v>
      </c>
      <c r="F254" s="19" t="s">
        <v>0</v>
      </c>
      <c r="G254" s="14" t="s">
        <v>656</v>
      </c>
      <c r="H254" s="9" t="s">
        <v>10102</v>
      </c>
      <c r="I254" s="9" t="s">
        <v>0</v>
      </c>
      <c r="J254" s="11" t="s">
        <v>9848</v>
      </c>
      <c r="K254" s="11" t="s">
        <v>4171</v>
      </c>
      <c r="L254" s="11" t="s">
        <v>4171</v>
      </c>
      <c r="M254" s="11"/>
      <c r="N254" s="11"/>
      <c r="O254" s="11"/>
      <c r="P254" s="11"/>
      <c r="Q254" s="9"/>
      <c r="R254" s="21">
        <v>200</v>
      </c>
      <c r="S254" s="21">
        <v>130</v>
      </c>
      <c r="T254" s="2"/>
      <c r="U254" s="11" t="s">
        <v>4170</v>
      </c>
      <c r="V254" s="11"/>
      <c r="W254" s="2"/>
      <c r="X254" s="21">
        <f t="shared" si="3"/>
        <v>0</v>
      </c>
    </row>
    <row r="255" spans="1:24" x14ac:dyDescent="0.4">
      <c r="A255" s="9" t="s">
        <v>9599</v>
      </c>
      <c r="B255" s="9" t="s">
        <v>9971</v>
      </c>
      <c r="C255" s="180" t="s">
        <v>10103</v>
      </c>
      <c r="D255" s="11" t="s">
        <v>0</v>
      </c>
      <c r="E255" s="267" t="s">
        <v>10095</v>
      </c>
      <c r="F255" s="19" t="s">
        <v>0</v>
      </c>
      <c r="G255" s="14" t="s">
        <v>656</v>
      </c>
      <c r="H255" s="9" t="s">
        <v>10104</v>
      </c>
      <c r="I255" s="9" t="s">
        <v>0</v>
      </c>
      <c r="J255" s="11" t="s">
        <v>9848</v>
      </c>
      <c r="K255" s="11" t="s">
        <v>4171</v>
      </c>
      <c r="L255" s="11" t="s">
        <v>4171</v>
      </c>
      <c r="M255" s="11"/>
      <c r="N255" s="11"/>
      <c r="O255" s="11"/>
      <c r="P255" s="11"/>
      <c r="Q255" s="9"/>
      <c r="R255" s="21">
        <v>200</v>
      </c>
      <c r="S255" s="21">
        <v>130</v>
      </c>
      <c r="T255" s="2"/>
      <c r="U255" s="11" t="s">
        <v>4170</v>
      </c>
      <c r="V255" s="11"/>
      <c r="W255" s="2"/>
      <c r="X255" s="21">
        <f t="shared" si="3"/>
        <v>0</v>
      </c>
    </row>
    <row r="256" spans="1:24" x14ac:dyDescent="0.4">
      <c r="A256" s="9" t="s">
        <v>9599</v>
      </c>
      <c r="B256" s="9" t="s">
        <v>9971</v>
      </c>
      <c r="C256" s="180" t="s">
        <v>10105</v>
      </c>
      <c r="D256" s="11" t="s">
        <v>0</v>
      </c>
      <c r="E256" s="267" t="s">
        <v>10095</v>
      </c>
      <c r="F256" s="19" t="s">
        <v>0</v>
      </c>
      <c r="G256" s="14" t="s">
        <v>656</v>
      </c>
      <c r="H256" s="9" t="s">
        <v>10106</v>
      </c>
      <c r="I256" s="9" t="s">
        <v>0</v>
      </c>
      <c r="J256" s="11" t="s">
        <v>9848</v>
      </c>
      <c r="K256" s="11" t="s">
        <v>4171</v>
      </c>
      <c r="L256" s="11" t="s">
        <v>4171</v>
      </c>
      <c r="M256" s="11"/>
      <c r="N256" s="11"/>
      <c r="O256" s="11"/>
      <c r="P256" s="11"/>
      <c r="Q256" s="9"/>
      <c r="R256" s="21">
        <v>200</v>
      </c>
      <c r="S256" s="21">
        <v>130</v>
      </c>
      <c r="T256" s="2"/>
      <c r="U256" s="11" t="s">
        <v>4170</v>
      </c>
      <c r="V256" s="11"/>
      <c r="W256" s="2"/>
      <c r="X256" s="21">
        <f t="shared" si="3"/>
        <v>0</v>
      </c>
    </row>
    <row r="257" spans="1:24" x14ac:dyDescent="0.4">
      <c r="A257" s="9" t="s">
        <v>9599</v>
      </c>
      <c r="B257" s="9" t="s">
        <v>9971</v>
      </c>
      <c r="C257" s="180" t="s">
        <v>10107</v>
      </c>
      <c r="D257" s="11" t="s">
        <v>0</v>
      </c>
      <c r="E257" s="267" t="s">
        <v>10095</v>
      </c>
      <c r="F257" s="19" t="s">
        <v>0</v>
      </c>
      <c r="G257" s="14" t="s">
        <v>656</v>
      </c>
      <c r="H257" s="9" t="s">
        <v>10108</v>
      </c>
      <c r="I257" s="9" t="s">
        <v>0</v>
      </c>
      <c r="J257" s="11" t="s">
        <v>9848</v>
      </c>
      <c r="K257" s="11" t="s">
        <v>4171</v>
      </c>
      <c r="L257" s="11" t="s">
        <v>4171</v>
      </c>
      <c r="M257" s="11"/>
      <c r="N257" s="11"/>
      <c r="O257" s="11"/>
      <c r="P257" s="11"/>
      <c r="Q257" s="9"/>
      <c r="R257" s="21">
        <v>200</v>
      </c>
      <c r="S257" s="21">
        <v>130</v>
      </c>
      <c r="T257" s="2"/>
      <c r="U257" s="11" t="s">
        <v>4170</v>
      </c>
      <c r="V257" s="11"/>
      <c r="W257" s="2"/>
      <c r="X257" s="21">
        <f t="shared" si="3"/>
        <v>0</v>
      </c>
    </row>
    <row r="258" spans="1:24" x14ac:dyDescent="0.4">
      <c r="A258" s="9" t="s">
        <v>9599</v>
      </c>
      <c r="B258" s="9" t="s">
        <v>9971</v>
      </c>
      <c r="C258" s="180" t="s">
        <v>10109</v>
      </c>
      <c r="D258" s="11" t="s">
        <v>0</v>
      </c>
      <c r="E258" s="267" t="s">
        <v>10095</v>
      </c>
      <c r="F258" s="19" t="s">
        <v>0</v>
      </c>
      <c r="G258" s="14" t="s">
        <v>656</v>
      </c>
      <c r="H258" s="9" t="s">
        <v>10110</v>
      </c>
      <c r="I258" s="9" t="s">
        <v>0</v>
      </c>
      <c r="J258" s="11" t="s">
        <v>9848</v>
      </c>
      <c r="K258" s="11" t="s">
        <v>4171</v>
      </c>
      <c r="L258" s="11" t="s">
        <v>4171</v>
      </c>
      <c r="M258" s="11"/>
      <c r="N258" s="11"/>
      <c r="O258" s="11"/>
      <c r="P258" s="11"/>
      <c r="Q258" s="9"/>
      <c r="R258" s="21">
        <v>200</v>
      </c>
      <c r="S258" s="21">
        <v>130</v>
      </c>
      <c r="T258" s="2"/>
      <c r="U258" s="11" t="s">
        <v>4170</v>
      </c>
      <c r="V258" s="11"/>
      <c r="W258" s="2"/>
      <c r="X258" s="21">
        <f t="shared" si="3"/>
        <v>0</v>
      </c>
    </row>
    <row r="259" spans="1:24" x14ac:dyDescent="0.4">
      <c r="A259" s="9" t="s">
        <v>9599</v>
      </c>
      <c r="B259" s="9" t="s">
        <v>9971</v>
      </c>
      <c r="C259" s="180" t="s">
        <v>10111</v>
      </c>
      <c r="D259" s="11" t="s">
        <v>0</v>
      </c>
      <c r="E259" s="267" t="s">
        <v>10095</v>
      </c>
      <c r="F259" s="19" t="s">
        <v>0</v>
      </c>
      <c r="G259" s="14" t="s">
        <v>656</v>
      </c>
      <c r="H259" s="9" t="s">
        <v>10112</v>
      </c>
      <c r="I259" s="9" t="s">
        <v>0</v>
      </c>
      <c r="J259" s="11" t="s">
        <v>9848</v>
      </c>
      <c r="K259" s="11" t="s">
        <v>4171</v>
      </c>
      <c r="L259" s="11" t="s">
        <v>4171</v>
      </c>
      <c r="M259" s="11"/>
      <c r="N259" s="11"/>
      <c r="O259" s="11"/>
      <c r="P259" s="11"/>
      <c r="Q259" s="9"/>
      <c r="R259" s="21">
        <v>200</v>
      </c>
      <c r="S259" s="21">
        <v>130</v>
      </c>
      <c r="T259" s="2"/>
      <c r="U259" s="11" t="s">
        <v>4170</v>
      </c>
      <c r="V259" s="11"/>
      <c r="W259" s="2"/>
      <c r="X259" s="21">
        <f t="shared" ref="X259:X322" si="4">IF(U259="Nuova",IF(R259="p.a.r.",300,R259),IF(U259="Usata",IF(S259="p.a.r.",300,S259),0))</f>
        <v>0</v>
      </c>
    </row>
    <row r="260" spans="1:24" x14ac:dyDescent="0.4">
      <c r="A260" s="9" t="s">
        <v>9599</v>
      </c>
      <c r="B260" s="9" t="s">
        <v>9971</v>
      </c>
      <c r="C260" s="180" t="s">
        <v>10113</v>
      </c>
      <c r="D260" s="11" t="s">
        <v>0</v>
      </c>
      <c r="E260" s="267" t="s">
        <v>10095</v>
      </c>
      <c r="F260" s="19" t="s">
        <v>0</v>
      </c>
      <c r="G260" s="14" t="s">
        <v>656</v>
      </c>
      <c r="H260" s="9" t="s">
        <v>10114</v>
      </c>
      <c r="I260" s="9" t="s">
        <v>0</v>
      </c>
      <c r="J260" s="11" t="s">
        <v>9848</v>
      </c>
      <c r="K260" s="11" t="s">
        <v>4171</v>
      </c>
      <c r="L260" s="11" t="s">
        <v>4171</v>
      </c>
      <c r="M260" s="11"/>
      <c r="N260" s="11"/>
      <c r="O260" s="11"/>
      <c r="P260" s="11"/>
      <c r="Q260" s="9"/>
      <c r="R260" s="21">
        <v>200</v>
      </c>
      <c r="S260" s="21">
        <v>130</v>
      </c>
      <c r="T260" s="2"/>
      <c r="U260" s="11" t="s">
        <v>4170</v>
      </c>
      <c r="V260" s="11"/>
      <c r="W260" s="2"/>
      <c r="X260" s="21">
        <f t="shared" si="4"/>
        <v>0</v>
      </c>
    </row>
    <row r="261" spans="1:24" x14ac:dyDescent="0.4">
      <c r="A261" s="9" t="s">
        <v>9599</v>
      </c>
      <c r="B261" s="9" t="s">
        <v>9971</v>
      </c>
      <c r="C261" s="180" t="s">
        <v>10115</v>
      </c>
      <c r="D261" s="11" t="s">
        <v>0</v>
      </c>
      <c r="E261" s="267" t="s">
        <v>10095</v>
      </c>
      <c r="F261" s="19" t="s">
        <v>0</v>
      </c>
      <c r="G261" s="14" t="s">
        <v>656</v>
      </c>
      <c r="H261" s="9" t="s">
        <v>10116</v>
      </c>
      <c r="I261" s="9" t="s">
        <v>0</v>
      </c>
      <c r="J261" s="11" t="s">
        <v>9848</v>
      </c>
      <c r="K261" s="11" t="s">
        <v>4171</v>
      </c>
      <c r="L261" s="11" t="s">
        <v>4171</v>
      </c>
      <c r="M261" s="11"/>
      <c r="N261" s="11"/>
      <c r="O261" s="11"/>
      <c r="P261" s="11"/>
      <c r="Q261" s="9"/>
      <c r="R261" s="21">
        <v>200</v>
      </c>
      <c r="S261" s="21">
        <v>130</v>
      </c>
      <c r="T261" s="2"/>
      <c r="U261" s="11" t="s">
        <v>4170</v>
      </c>
      <c r="V261" s="11"/>
      <c r="W261" s="2"/>
      <c r="X261" s="21">
        <f t="shared" si="4"/>
        <v>0</v>
      </c>
    </row>
    <row r="262" spans="1:24" x14ac:dyDescent="0.4">
      <c r="A262" s="9" t="s">
        <v>9599</v>
      </c>
      <c r="B262" s="9" t="s">
        <v>9971</v>
      </c>
      <c r="C262" s="180" t="s">
        <v>10117</v>
      </c>
      <c r="D262" s="11" t="s">
        <v>0</v>
      </c>
      <c r="E262" s="267" t="s">
        <v>10095</v>
      </c>
      <c r="F262" s="19" t="s">
        <v>0</v>
      </c>
      <c r="G262" s="14" t="s">
        <v>656</v>
      </c>
      <c r="H262" s="9" t="s">
        <v>10118</v>
      </c>
      <c r="I262" s="9" t="s">
        <v>0</v>
      </c>
      <c r="J262" s="11" t="s">
        <v>9848</v>
      </c>
      <c r="K262" s="11" t="s">
        <v>4171</v>
      </c>
      <c r="L262" s="11" t="s">
        <v>4171</v>
      </c>
      <c r="M262" s="11"/>
      <c r="N262" s="11"/>
      <c r="O262" s="11"/>
      <c r="P262" s="11"/>
      <c r="Q262" s="9"/>
      <c r="R262" s="21">
        <v>200</v>
      </c>
      <c r="S262" s="21">
        <v>130</v>
      </c>
      <c r="T262" s="2"/>
      <c r="U262" s="11" t="s">
        <v>4170</v>
      </c>
      <c r="V262" s="11"/>
      <c r="W262" s="2"/>
      <c r="X262" s="21">
        <f t="shared" si="4"/>
        <v>0</v>
      </c>
    </row>
    <row r="263" spans="1:24" x14ac:dyDescent="0.4">
      <c r="A263" s="9" t="s">
        <v>9599</v>
      </c>
      <c r="B263" s="9" t="s">
        <v>9971</v>
      </c>
      <c r="C263" s="180" t="s">
        <v>10119</v>
      </c>
      <c r="D263" s="11" t="s">
        <v>0</v>
      </c>
      <c r="E263" s="267" t="s">
        <v>10095</v>
      </c>
      <c r="F263" s="19" t="s">
        <v>0</v>
      </c>
      <c r="G263" s="14" t="s">
        <v>656</v>
      </c>
      <c r="H263" s="9" t="s">
        <v>10120</v>
      </c>
      <c r="I263" s="9" t="s">
        <v>0</v>
      </c>
      <c r="J263" s="11" t="s">
        <v>9848</v>
      </c>
      <c r="K263" s="11" t="s">
        <v>4171</v>
      </c>
      <c r="L263" s="11" t="s">
        <v>4171</v>
      </c>
      <c r="M263" s="11"/>
      <c r="N263" s="11"/>
      <c r="O263" s="11"/>
      <c r="P263" s="11"/>
      <c r="Q263" s="9"/>
      <c r="R263" s="21">
        <v>200</v>
      </c>
      <c r="S263" s="21">
        <v>130</v>
      </c>
      <c r="T263" s="2"/>
      <c r="U263" s="11" t="s">
        <v>4170</v>
      </c>
      <c r="V263" s="11"/>
      <c r="W263" s="2"/>
      <c r="X263" s="21">
        <f t="shared" si="4"/>
        <v>0</v>
      </c>
    </row>
    <row r="264" spans="1:24" x14ac:dyDescent="0.4">
      <c r="A264" s="9" t="s">
        <v>9599</v>
      </c>
      <c r="B264" s="9" t="s">
        <v>9971</v>
      </c>
      <c r="C264" s="180" t="s">
        <v>10121</v>
      </c>
      <c r="D264" s="11" t="s">
        <v>0</v>
      </c>
      <c r="E264" s="267" t="s">
        <v>10095</v>
      </c>
      <c r="F264" s="19" t="s">
        <v>0</v>
      </c>
      <c r="G264" s="14" t="s">
        <v>656</v>
      </c>
      <c r="H264" s="9" t="s">
        <v>10122</v>
      </c>
      <c r="I264" s="9" t="s">
        <v>0</v>
      </c>
      <c r="J264" s="11" t="s">
        <v>9848</v>
      </c>
      <c r="K264" s="11" t="s">
        <v>4171</v>
      </c>
      <c r="L264" s="11" t="s">
        <v>4171</v>
      </c>
      <c r="M264" s="11"/>
      <c r="N264" s="11"/>
      <c r="O264" s="11"/>
      <c r="P264" s="11"/>
      <c r="Q264" s="9"/>
      <c r="R264" s="21">
        <v>200</v>
      </c>
      <c r="S264" s="21">
        <v>130</v>
      </c>
      <c r="T264" s="2"/>
      <c r="U264" s="11" t="s">
        <v>4170</v>
      </c>
      <c r="V264" s="11"/>
      <c r="W264" s="2"/>
      <c r="X264" s="21">
        <f t="shared" si="4"/>
        <v>0</v>
      </c>
    </row>
    <row r="265" spans="1:24" x14ac:dyDescent="0.4">
      <c r="A265" s="9" t="s">
        <v>9599</v>
      </c>
      <c r="B265" s="9" t="s">
        <v>9971</v>
      </c>
      <c r="C265" s="180" t="s">
        <v>10123</v>
      </c>
      <c r="D265" s="11" t="s">
        <v>0</v>
      </c>
      <c r="E265" s="267" t="s">
        <v>10095</v>
      </c>
      <c r="F265" s="19" t="s">
        <v>0</v>
      </c>
      <c r="G265" s="14" t="s">
        <v>656</v>
      </c>
      <c r="H265" s="9" t="s">
        <v>10124</v>
      </c>
      <c r="I265" s="9" t="s">
        <v>0</v>
      </c>
      <c r="J265" s="11" t="s">
        <v>9848</v>
      </c>
      <c r="K265" s="11" t="s">
        <v>4171</v>
      </c>
      <c r="L265" s="11" t="s">
        <v>4171</v>
      </c>
      <c r="M265" s="11"/>
      <c r="N265" s="11"/>
      <c r="O265" s="11"/>
      <c r="P265" s="11"/>
      <c r="Q265" s="9"/>
      <c r="R265" s="21">
        <v>200</v>
      </c>
      <c r="S265" s="21">
        <v>130</v>
      </c>
      <c r="T265" s="2"/>
      <c r="U265" s="11" t="s">
        <v>4170</v>
      </c>
      <c r="V265" s="11"/>
      <c r="W265" s="2"/>
      <c r="X265" s="21">
        <f t="shared" si="4"/>
        <v>0</v>
      </c>
    </row>
    <row r="266" spans="1:24" x14ac:dyDescent="0.4">
      <c r="A266" s="9" t="s">
        <v>9599</v>
      </c>
      <c r="B266" s="9" t="s">
        <v>9971</v>
      </c>
      <c r="C266" s="180" t="s">
        <v>10125</v>
      </c>
      <c r="D266" s="11" t="s">
        <v>0</v>
      </c>
      <c r="E266" s="267" t="s">
        <v>10095</v>
      </c>
      <c r="F266" s="19" t="s">
        <v>0</v>
      </c>
      <c r="G266" s="14" t="s">
        <v>656</v>
      </c>
      <c r="H266" s="9" t="s">
        <v>10126</v>
      </c>
      <c r="I266" s="9" t="s">
        <v>0</v>
      </c>
      <c r="J266" s="11" t="s">
        <v>9848</v>
      </c>
      <c r="K266" s="11" t="s">
        <v>4171</v>
      </c>
      <c r="L266" s="11" t="s">
        <v>4171</v>
      </c>
      <c r="M266" s="11"/>
      <c r="N266" s="11"/>
      <c r="O266" s="11"/>
      <c r="P266" s="11"/>
      <c r="Q266" s="9"/>
      <c r="R266" s="21">
        <v>200</v>
      </c>
      <c r="S266" s="21">
        <v>130</v>
      </c>
      <c r="T266" s="2"/>
      <c r="U266" s="11" t="s">
        <v>4170</v>
      </c>
      <c r="V266" s="11"/>
      <c r="W266" s="2"/>
      <c r="X266" s="21">
        <f t="shared" si="4"/>
        <v>0</v>
      </c>
    </row>
    <row r="267" spans="1:24" x14ac:dyDescent="0.4">
      <c r="A267" s="9" t="s">
        <v>9599</v>
      </c>
      <c r="B267" s="9" t="s">
        <v>9971</v>
      </c>
      <c r="C267" s="180" t="s">
        <v>10127</v>
      </c>
      <c r="D267" s="11" t="s">
        <v>0</v>
      </c>
      <c r="E267" s="267" t="s">
        <v>10095</v>
      </c>
      <c r="F267" s="19" t="s">
        <v>0</v>
      </c>
      <c r="G267" s="14" t="s">
        <v>656</v>
      </c>
      <c r="H267" s="9" t="s">
        <v>10128</v>
      </c>
      <c r="I267" s="9" t="s">
        <v>0</v>
      </c>
      <c r="J267" s="11" t="s">
        <v>9848</v>
      </c>
      <c r="K267" s="11" t="s">
        <v>4171</v>
      </c>
      <c r="L267" s="11" t="s">
        <v>4171</v>
      </c>
      <c r="M267" s="11"/>
      <c r="N267" s="11"/>
      <c r="O267" s="11"/>
      <c r="P267" s="11"/>
      <c r="Q267" s="9"/>
      <c r="R267" s="21">
        <v>200</v>
      </c>
      <c r="S267" s="21">
        <v>130</v>
      </c>
      <c r="T267" s="2"/>
      <c r="U267" s="11" t="s">
        <v>4170</v>
      </c>
      <c r="V267" s="11"/>
      <c r="W267" s="2"/>
      <c r="X267" s="21">
        <f t="shared" si="4"/>
        <v>0</v>
      </c>
    </row>
    <row r="268" spans="1:24" x14ac:dyDescent="0.4">
      <c r="A268" s="9" t="s">
        <v>9599</v>
      </c>
      <c r="B268" s="9" t="s">
        <v>9971</v>
      </c>
      <c r="C268" s="180" t="s">
        <v>10129</v>
      </c>
      <c r="D268" s="11" t="s">
        <v>0</v>
      </c>
      <c r="E268" s="267" t="s">
        <v>10095</v>
      </c>
      <c r="F268" s="19" t="s">
        <v>0</v>
      </c>
      <c r="G268" s="14" t="s">
        <v>656</v>
      </c>
      <c r="H268" s="9" t="s">
        <v>10130</v>
      </c>
      <c r="I268" s="9" t="s">
        <v>0</v>
      </c>
      <c r="J268" s="11" t="s">
        <v>9848</v>
      </c>
      <c r="K268" s="11" t="s">
        <v>4171</v>
      </c>
      <c r="L268" s="11" t="s">
        <v>4171</v>
      </c>
      <c r="M268" s="11"/>
      <c r="N268" s="11"/>
      <c r="O268" s="11"/>
      <c r="P268" s="11"/>
      <c r="Q268" s="9"/>
      <c r="R268" s="21">
        <v>200</v>
      </c>
      <c r="S268" s="21">
        <v>130</v>
      </c>
      <c r="T268" s="2"/>
      <c r="U268" s="11" t="s">
        <v>4170</v>
      </c>
      <c r="V268" s="11"/>
      <c r="W268" s="2"/>
      <c r="X268" s="21">
        <f t="shared" si="4"/>
        <v>0</v>
      </c>
    </row>
    <row r="269" spans="1:24" x14ac:dyDescent="0.4">
      <c r="A269" s="9" t="s">
        <v>9599</v>
      </c>
      <c r="B269" s="9" t="s">
        <v>9971</v>
      </c>
      <c r="C269" s="180" t="s">
        <v>10131</v>
      </c>
      <c r="D269" s="11" t="s">
        <v>0</v>
      </c>
      <c r="E269" s="267" t="s">
        <v>10095</v>
      </c>
      <c r="F269" s="19" t="s">
        <v>0</v>
      </c>
      <c r="G269" s="14" t="s">
        <v>656</v>
      </c>
      <c r="H269" s="9" t="s">
        <v>10132</v>
      </c>
      <c r="I269" s="9" t="s">
        <v>0</v>
      </c>
      <c r="J269" s="11" t="s">
        <v>9848</v>
      </c>
      <c r="K269" s="11" t="s">
        <v>4171</v>
      </c>
      <c r="L269" s="11" t="s">
        <v>4171</v>
      </c>
      <c r="M269" s="11"/>
      <c r="N269" s="11"/>
      <c r="O269" s="11"/>
      <c r="P269" s="11"/>
      <c r="Q269" s="9"/>
      <c r="R269" s="21">
        <v>200</v>
      </c>
      <c r="S269" s="21">
        <v>130</v>
      </c>
      <c r="T269" s="2"/>
      <c r="U269" s="11" t="s">
        <v>4170</v>
      </c>
      <c r="V269" s="11"/>
      <c r="W269" s="2"/>
      <c r="X269" s="21">
        <f t="shared" si="4"/>
        <v>0</v>
      </c>
    </row>
    <row r="270" spans="1:24" x14ac:dyDescent="0.4">
      <c r="A270" s="9" t="s">
        <v>9599</v>
      </c>
      <c r="B270" s="9" t="s">
        <v>9971</v>
      </c>
      <c r="C270" s="180" t="s">
        <v>10133</v>
      </c>
      <c r="D270" s="11" t="s">
        <v>0</v>
      </c>
      <c r="E270" s="267" t="s">
        <v>10095</v>
      </c>
      <c r="F270" s="19" t="s">
        <v>0</v>
      </c>
      <c r="G270" s="14" t="s">
        <v>656</v>
      </c>
      <c r="H270" s="9" t="s">
        <v>10134</v>
      </c>
      <c r="I270" s="9" t="s">
        <v>0</v>
      </c>
      <c r="J270" s="11" t="s">
        <v>9848</v>
      </c>
      <c r="K270" s="11" t="s">
        <v>4171</v>
      </c>
      <c r="L270" s="11" t="s">
        <v>4171</v>
      </c>
      <c r="M270" s="11"/>
      <c r="N270" s="11"/>
      <c r="O270" s="11"/>
      <c r="P270" s="11"/>
      <c r="Q270" s="9"/>
      <c r="R270" s="21">
        <v>200</v>
      </c>
      <c r="S270" s="21">
        <v>130</v>
      </c>
      <c r="T270" s="2"/>
      <c r="U270" s="11" t="s">
        <v>4170</v>
      </c>
      <c r="V270" s="11"/>
      <c r="W270" s="2"/>
      <c r="X270" s="21">
        <f t="shared" si="4"/>
        <v>0</v>
      </c>
    </row>
    <row r="271" spans="1:24" x14ac:dyDescent="0.4">
      <c r="A271" s="9" t="s">
        <v>9599</v>
      </c>
      <c r="B271" s="9" t="s">
        <v>9971</v>
      </c>
      <c r="C271" s="180" t="s">
        <v>10135</v>
      </c>
      <c r="D271" s="11" t="s">
        <v>0</v>
      </c>
      <c r="E271" s="267" t="s">
        <v>10095</v>
      </c>
      <c r="F271" s="19" t="s">
        <v>0</v>
      </c>
      <c r="G271" s="14" t="s">
        <v>656</v>
      </c>
      <c r="H271" s="9" t="s">
        <v>10136</v>
      </c>
      <c r="I271" s="9" t="s">
        <v>0</v>
      </c>
      <c r="J271" s="11" t="s">
        <v>9848</v>
      </c>
      <c r="K271" s="11" t="s">
        <v>4171</v>
      </c>
      <c r="L271" s="11" t="s">
        <v>4171</v>
      </c>
      <c r="M271" s="11"/>
      <c r="N271" s="11"/>
      <c r="O271" s="11"/>
      <c r="P271" s="11"/>
      <c r="Q271" s="9"/>
      <c r="R271" s="21">
        <v>200</v>
      </c>
      <c r="S271" s="21">
        <v>130</v>
      </c>
      <c r="T271" s="2"/>
      <c r="U271" s="11" t="s">
        <v>4170</v>
      </c>
      <c r="V271" s="11"/>
      <c r="W271" s="2"/>
      <c r="X271" s="21">
        <f t="shared" si="4"/>
        <v>0</v>
      </c>
    </row>
    <row r="272" spans="1:24" x14ac:dyDescent="0.4">
      <c r="A272" s="9" t="s">
        <v>9599</v>
      </c>
      <c r="B272" s="9" t="s">
        <v>9971</v>
      </c>
      <c r="C272" s="180" t="s">
        <v>10137</v>
      </c>
      <c r="D272" s="11" t="s">
        <v>0</v>
      </c>
      <c r="E272" s="267" t="s">
        <v>10095</v>
      </c>
      <c r="F272" s="19" t="s">
        <v>0</v>
      </c>
      <c r="G272" s="14" t="s">
        <v>656</v>
      </c>
      <c r="H272" s="9" t="s">
        <v>10138</v>
      </c>
      <c r="I272" s="9" t="s">
        <v>0</v>
      </c>
      <c r="J272" s="11" t="s">
        <v>9848</v>
      </c>
      <c r="K272" s="11" t="s">
        <v>4171</v>
      </c>
      <c r="L272" s="11" t="s">
        <v>4171</v>
      </c>
      <c r="M272" s="11"/>
      <c r="N272" s="11"/>
      <c r="O272" s="11"/>
      <c r="P272" s="11"/>
      <c r="Q272" s="9"/>
      <c r="R272" s="21">
        <v>200</v>
      </c>
      <c r="S272" s="21">
        <v>130</v>
      </c>
      <c r="T272" s="2"/>
      <c r="U272" s="11" t="s">
        <v>4170</v>
      </c>
      <c r="V272" s="11"/>
      <c r="W272" s="2"/>
      <c r="X272" s="21">
        <f t="shared" si="4"/>
        <v>0</v>
      </c>
    </row>
    <row r="273" spans="1:24" x14ac:dyDescent="0.4">
      <c r="A273" s="9" t="s">
        <v>9599</v>
      </c>
      <c r="B273" s="9" t="s">
        <v>9971</v>
      </c>
      <c r="C273" s="180" t="s">
        <v>10139</v>
      </c>
      <c r="D273" s="11" t="s">
        <v>0</v>
      </c>
      <c r="E273" s="267" t="s">
        <v>10095</v>
      </c>
      <c r="F273" s="19" t="s">
        <v>0</v>
      </c>
      <c r="G273" s="14" t="s">
        <v>656</v>
      </c>
      <c r="H273" s="9" t="s">
        <v>10140</v>
      </c>
      <c r="I273" s="9" t="s">
        <v>0</v>
      </c>
      <c r="J273" s="11" t="s">
        <v>9848</v>
      </c>
      <c r="K273" s="11" t="s">
        <v>4171</v>
      </c>
      <c r="L273" s="11" t="s">
        <v>4171</v>
      </c>
      <c r="M273" s="11"/>
      <c r="N273" s="11"/>
      <c r="O273" s="11"/>
      <c r="P273" s="11"/>
      <c r="Q273" s="9"/>
      <c r="R273" s="21">
        <v>200</v>
      </c>
      <c r="S273" s="21">
        <v>130</v>
      </c>
      <c r="T273" s="2"/>
      <c r="U273" s="11" t="s">
        <v>4170</v>
      </c>
      <c r="V273" s="11"/>
      <c r="W273" s="2"/>
      <c r="X273" s="21">
        <f t="shared" si="4"/>
        <v>0</v>
      </c>
    </row>
    <row r="274" spans="1:24" x14ac:dyDescent="0.4">
      <c r="A274" s="9" t="s">
        <v>9599</v>
      </c>
      <c r="B274" s="9" t="s">
        <v>9971</v>
      </c>
      <c r="C274" s="180" t="s">
        <v>10141</v>
      </c>
      <c r="D274" s="11" t="s">
        <v>0</v>
      </c>
      <c r="E274" s="267" t="s">
        <v>10095</v>
      </c>
      <c r="F274" s="19" t="s">
        <v>0</v>
      </c>
      <c r="G274" s="14" t="s">
        <v>656</v>
      </c>
      <c r="H274" s="9" t="s">
        <v>10142</v>
      </c>
      <c r="I274" s="9" t="s">
        <v>0</v>
      </c>
      <c r="J274" s="11" t="s">
        <v>9848</v>
      </c>
      <c r="K274" s="11" t="s">
        <v>4171</v>
      </c>
      <c r="L274" s="11" t="s">
        <v>4171</v>
      </c>
      <c r="M274" s="11"/>
      <c r="N274" s="11"/>
      <c r="O274" s="11"/>
      <c r="P274" s="11"/>
      <c r="Q274" s="9"/>
      <c r="R274" s="21">
        <v>200</v>
      </c>
      <c r="S274" s="21">
        <v>130</v>
      </c>
      <c r="T274" s="2"/>
      <c r="U274" s="11" t="s">
        <v>4170</v>
      </c>
      <c r="V274" s="11"/>
      <c r="W274" s="2"/>
      <c r="X274" s="21">
        <f t="shared" si="4"/>
        <v>0</v>
      </c>
    </row>
    <row r="275" spans="1:24" x14ac:dyDescent="0.4">
      <c r="A275" s="9" t="s">
        <v>9599</v>
      </c>
      <c r="B275" s="9" t="s">
        <v>9971</v>
      </c>
      <c r="C275" s="180" t="s">
        <v>10143</v>
      </c>
      <c r="D275" s="11" t="s">
        <v>0</v>
      </c>
      <c r="E275" s="267" t="s">
        <v>10095</v>
      </c>
      <c r="F275" s="19" t="s">
        <v>0</v>
      </c>
      <c r="G275" s="14" t="s">
        <v>656</v>
      </c>
      <c r="H275" s="9" t="s">
        <v>10144</v>
      </c>
      <c r="I275" s="9" t="s">
        <v>0</v>
      </c>
      <c r="J275" s="11" t="s">
        <v>9848</v>
      </c>
      <c r="K275" s="11" t="s">
        <v>4171</v>
      </c>
      <c r="L275" s="11" t="s">
        <v>4171</v>
      </c>
      <c r="M275" s="11"/>
      <c r="N275" s="11"/>
      <c r="O275" s="11"/>
      <c r="P275" s="11"/>
      <c r="Q275" s="9"/>
      <c r="R275" s="21">
        <v>200</v>
      </c>
      <c r="S275" s="21">
        <v>130</v>
      </c>
      <c r="T275" s="2"/>
      <c r="U275" s="11" t="s">
        <v>4170</v>
      </c>
      <c r="V275" s="11"/>
      <c r="W275" s="2"/>
      <c r="X275" s="21">
        <f t="shared" si="4"/>
        <v>0</v>
      </c>
    </row>
    <row r="276" spans="1:24" x14ac:dyDescent="0.4">
      <c r="A276" s="9" t="s">
        <v>9599</v>
      </c>
      <c r="B276" s="9" t="s">
        <v>9971</v>
      </c>
      <c r="C276" s="180" t="s">
        <v>10145</v>
      </c>
      <c r="D276" s="11" t="s">
        <v>0</v>
      </c>
      <c r="E276" s="267" t="s">
        <v>10095</v>
      </c>
      <c r="F276" s="19" t="s">
        <v>0</v>
      </c>
      <c r="G276" s="14" t="s">
        <v>656</v>
      </c>
      <c r="H276" s="9" t="s">
        <v>10146</v>
      </c>
      <c r="I276" s="9" t="s">
        <v>0</v>
      </c>
      <c r="J276" s="11" t="s">
        <v>9848</v>
      </c>
      <c r="K276" s="11" t="s">
        <v>4171</v>
      </c>
      <c r="L276" s="11" t="s">
        <v>4171</v>
      </c>
      <c r="M276" s="11"/>
      <c r="N276" s="11"/>
      <c r="O276" s="11"/>
      <c r="P276" s="11"/>
      <c r="Q276" s="9"/>
      <c r="R276" s="21">
        <v>200</v>
      </c>
      <c r="S276" s="21">
        <v>130</v>
      </c>
      <c r="T276" s="2"/>
      <c r="U276" s="11" t="s">
        <v>4170</v>
      </c>
      <c r="V276" s="11"/>
      <c r="W276" s="2"/>
      <c r="X276" s="21">
        <f t="shared" si="4"/>
        <v>0</v>
      </c>
    </row>
    <row r="277" spans="1:24" x14ac:dyDescent="0.4">
      <c r="A277" s="9" t="s">
        <v>9599</v>
      </c>
      <c r="B277" s="9" t="s">
        <v>9971</v>
      </c>
      <c r="C277" s="180" t="s">
        <v>10147</v>
      </c>
      <c r="D277" s="11" t="s">
        <v>0</v>
      </c>
      <c r="E277" s="267" t="s">
        <v>10095</v>
      </c>
      <c r="F277" s="19" t="s">
        <v>0</v>
      </c>
      <c r="G277" s="14" t="s">
        <v>656</v>
      </c>
      <c r="H277" s="9" t="s">
        <v>10148</v>
      </c>
      <c r="I277" s="9" t="s">
        <v>0</v>
      </c>
      <c r="J277" s="11" t="s">
        <v>9848</v>
      </c>
      <c r="K277" s="11" t="s">
        <v>4171</v>
      </c>
      <c r="L277" s="11" t="s">
        <v>4171</v>
      </c>
      <c r="M277" s="11"/>
      <c r="N277" s="11"/>
      <c r="O277" s="11"/>
      <c r="P277" s="11"/>
      <c r="Q277" s="9"/>
      <c r="R277" s="21">
        <v>200</v>
      </c>
      <c r="S277" s="21">
        <v>130</v>
      </c>
      <c r="T277" s="2"/>
      <c r="U277" s="11" t="s">
        <v>4170</v>
      </c>
      <c r="V277" s="11"/>
      <c r="W277" s="2"/>
      <c r="X277" s="21">
        <f t="shared" si="4"/>
        <v>0</v>
      </c>
    </row>
    <row r="278" spans="1:24" x14ac:dyDescent="0.4">
      <c r="A278" s="9" t="s">
        <v>9599</v>
      </c>
      <c r="B278" s="9" t="s">
        <v>9971</v>
      </c>
      <c r="C278" s="180" t="s">
        <v>10149</v>
      </c>
      <c r="D278" s="11" t="s">
        <v>0</v>
      </c>
      <c r="E278" s="267" t="s">
        <v>10095</v>
      </c>
      <c r="F278" s="19" t="s">
        <v>0</v>
      </c>
      <c r="G278" s="14" t="s">
        <v>656</v>
      </c>
      <c r="H278" s="9" t="s">
        <v>10150</v>
      </c>
      <c r="I278" s="9" t="s">
        <v>0</v>
      </c>
      <c r="J278" s="11" t="s">
        <v>9848</v>
      </c>
      <c r="K278" s="11" t="s">
        <v>4171</v>
      </c>
      <c r="L278" s="11" t="s">
        <v>4171</v>
      </c>
      <c r="M278" s="11"/>
      <c r="N278" s="11"/>
      <c r="O278" s="11"/>
      <c r="P278" s="11"/>
      <c r="Q278" s="9"/>
      <c r="R278" s="21">
        <v>200</v>
      </c>
      <c r="S278" s="21">
        <v>130</v>
      </c>
      <c r="T278" s="2"/>
      <c r="U278" s="11" t="s">
        <v>4170</v>
      </c>
      <c r="V278" s="11"/>
      <c r="W278" s="2"/>
      <c r="X278" s="21">
        <f t="shared" si="4"/>
        <v>0</v>
      </c>
    </row>
    <row r="279" spans="1:24" x14ac:dyDescent="0.4">
      <c r="A279" s="9" t="s">
        <v>9599</v>
      </c>
      <c r="B279" s="9" t="s">
        <v>9971</v>
      </c>
      <c r="C279" s="180" t="s">
        <v>10151</v>
      </c>
      <c r="D279" s="11" t="s">
        <v>0</v>
      </c>
      <c r="E279" s="267" t="s">
        <v>10095</v>
      </c>
      <c r="F279" s="19" t="s">
        <v>0</v>
      </c>
      <c r="G279" s="14" t="s">
        <v>656</v>
      </c>
      <c r="H279" s="9" t="s">
        <v>10152</v>
      </c>
      <c r="I279" s="9" t="s">
        <v>0</v>
      </c>
      <c r="J279" s="11" t="s">
        <v>9848</v>
      </c>
      <c r="K279" s="11" t="s">
        <v>4171</v>
      </c>
      <c r="L279" s="11" t="s">
        <v>4171</v>
      </c>
      <c r="M279" s="11"/>
      <c r="N279" s="11"/>
      <c r="O279" s="11"/>
      <c r="P279" s="11"/>
      <c r="Q279" s="9"/>
      <c r="R279" s="21">
        <v>200</v>
      </c>
      <c r="S279" s="21">
        <v>130</v>
      </c>
      <c r="T279" s="2"/>
      <c r="U279" s="11" t="s">
        <v>4170</v>
      </c>
      <c r="V279" s="11"/>
      <c r="W279" s="2"/>
      <c r="X279" s="21">
        <f t="shared" si="4"/>
        <v>0</v>
      </c>
    </row>
    <row r="280" spans="1:24" x14ac:dyDescent="0.4">
      <c r="A280" s="9" t="s">
        <v>9599</v>
      </c>
      <c r="B280" s="9" t="s">
        <v>9971</v>
      </c>
      <c r="C280" s="180" t="s">
        <v>10153</v>
      </c>
      <c r="D280" s="11" t="s">
        <v>0</v>
      </c>
      <c r="E280" s="267" t="s">
        <v>10095</v>
      </c>
      <c r="F280" s="19" t="s">
        <v>0</v>
      </c>
      <c r="G280" s="14" t="s">
        <v>656</v>
      </c>
      <c r="H280" s="9" t="s">
        <v>10154</v>
      </c>
      <c r="I280" s="9" t="s">
        <v>0</v>
      </c>
      <c r="J280" s="11" t="s">
        <v>9848</v>
      </c>
      <c r="K280" s="11" t="s">
        <v>4171</v>
      </c>
      <c r="L280" s="11" t="s">
        <v>4171</v>
      </c>
      <c r="M280" s="11"/>
      <c r="N280" s="11"/>
      <c r="O280" s="11"/>
      <c r="P280" s="11"/>
      <c r="Q280" s="9"/>
      <c r="R280" s="21">
        <v>200</v>
      </c>
      <c r="S280" s="21">
        <v>130</v>
      </c>
      <c r="T280" s="2"/>
      <c r="U280" s="11" t="s">
        <v>4170</v>
      </c>
      <c r="V280" s="11"/>
      <c r="W280" s="2"/>
      <c r="X280" s="21">
        <f t="shared" si="4"/>
        <v>0</v>
      </c>
    </row>
    <row r="281" spans="1:24" x14ac:dyDescent="0.4">
      <c r="A281" s="9" t="s">
        <v>9599</v>
      </c>
      <c r="B281" s="9" t="s">
        <v>9971</v>
      </c>
      <c r="C281" s="180" t="s">
        <v>10155</v>
      </c>
      <c r="D281" s="11" t="s">
        <v>0</v>
      </c>
      <c r="E281" s="267" t="s">
        <v>10095</v>
      </c>
      <c r="F281" s="19" t="s">
        <v>0</v>
      </c>
      <c r="G281" s="14" t="s">
        <v>656</v>
      </c>
      <c r="H281" s="9" t="s">
        <v>10156</v>
      </c>
      <c r="I281" s="9" t="s">
        <v>0</v>
      </c>
      <c r="J281" s="11" t="s">
        <v>9848</v>
      </c>
      <c r="K281" s="11" t="s">
        <v>4171</v>
      </c>
      <c r="L281" s="11" t="s">
        <v>4171</v>
      </c>
      <c r="M281" s="11"/>
      <c r="N281" s="11"/>
      <c r="O281" s="11"/>
      <c r="P281" s="11"/>
      <c r="Q281" s="9"/>
      <c r="R281" s="21">
        <v>200</v>
      </c>
      <c r="S281" s="21">
        <v>130</v>
      </c>
      <c r="T281" s="2"/>
      <c r="U281" s="11" t="s">
        <v>4170</v>
      </c>
      <c r="V281" s="11"/>
      <c r="W281" s="2"/>
      <c r="X281" s="21">
        <f t="shared" si="4"/>
        <v>0</v>
      </c>
    </row>
    <row r="282" spans="1:24" x14ac:dyDescent="0.4">
      <c r="A282" s="9" t="s">
        <v>9599</v>
      </c>
      <c r="B282" s="9" t="s">
        <v>9971</v>
      </c>
      <c r="C282" s="180" t="s">
        <v>10157</v>
      </c>
      <c r="D282" s="11" t="s">
        <v>0</v>
      </c>
      <c r="E282" s="267" t="s">
        <v>10095</v>
      </c>
      <c r="F282" s="19" t="s">
        <v>0</v>
      </c>
      <c r="G282" s="14" t="s">
        <v>656</v>
      </c>
      <c r="H282" s="9" t="s">
        <v>10158</v>
      </c>
      <c r="I282" s="9" t="s">
        <v>0</v>
      </c>
      <c r="J282" s="11" t="s">
        <v>9848</v>
      </c>
      <c r="K282" s="11" t="s">
        <v>4171</v>
      </c>
      <c r="L282" s="11" t="s">
        <v>4171</v>
      </c>
      <c r="M282" s="11"/>
      <c r="N282" s="11"/>
      <c r="O282" s="11"/>
      <c r="P282" s="11"/>
      <c r="Q282" s="9"/>
      <c r="R282" s="21">
        <v>200</v>
      </c>
      <c r="S282" s="21">
        <v>130</v>
      </c>
      <c r="T282" s="2"/>
      <c r="U282" s="11" t="s">
        <v>4170</v>
      </c>
      <c r="V282" s="11"/>
      <c r="W282" s="2"/>
      <c r="X282" s="21">
        <f t="shared" si="4"/>
        <v>0</v>
      </c>
    </row>
    <row r="283" spans="1:24" x14ac:dyDescent="0.4">
      <c r="A283" s="9" t="s">
        <v>9599</v>
      </c>
      <c r="B283" s="9" t="s">
        <v>9971</v>
      </c>
      <c r="C283" s="180" t="s">
        <v>10159</v>
      </c>
      <c r="D283" s="11" t="s">
        <v>0</v>
      </c>
      <c r="E283" s="267" t="s">
        <v>10095</v>
      </c>
      <c r="F283" s="19" t="s">
        <v>0</v>
      </c>
      <c r="G283" s="14" t="s">
        <v>656</v>
      </c>
      <c r="H283" s="9" t="s">
        <v>10160</v>
      </c>
      <c r="I283" s="9" t="s">
        <v>0</v>
      </c>
      <c r="J283" s="11" t="s">
        <v>9848</v>
      </c>
      <c r="K283" s="11" t="s">
        <v>4171</v>
      </c>
      <c r="L283" s="11" t="s">
        <v>4171</v>
      </c>
      <c r="M283" s="11"/>
      <c r="N283" s="11"/>
      <c r="O283" s="11"/>
      <c r="P283" s="11"/>
      <c r="Q283" s="9"/>
      <c r="R283" s="21">
        <v>200</v>
      </c>
      <c r="S283" s="21">
        <v>130</v>
      </c>
      <c r="T283" s="2"/>
      <c r="U283" s="11" t="s">
        <v>4167</v>
      </c>
      <c r="V283" s="11"/>
      <c r="W283" s="2"/>
      <c r="X283" s="21">
        <f t="shared" si="4"/>
        <v>200</v>
      </c>
    </row>
    <row r="284" spans="1:24" x14ac:dyDescent="0.4">
      <c r="A284" s="9" t="s">
        <v>9599</v>
      </c>
      <c r="B284" s="9" t="s">
        <v>9971</v>
      </c>
      <c r="C284" s="180" t="s">
        <v>10161</v>
      </c>
      <c r="D284" s="11" t="s">
        <v>0</v>
      </c>
      <c r="E284" s="267" t="s">
        <v>10095</v>
      </c>
      <c r="F284" s="19" t="s">
        <v>0</v>
      </c>
      <c r="G284" s="14" t="s">
        <v>656</v>
      </c>
      <c r="H284" s="9" t="s">
        <v>10162</v>
      </c>
      <c r="I284" s="9" t="s">
        <v>0</v>
      </c>
      <c r="J284" s="11" t="s">
        <v>9848</v>
      </c>
      <c r="K284" s="11" t="s">
        <v>4171</v>
      </c>
      <c r="L284" s="11" t="s">
        <v>4171</v>
      </c>
      <c r="M284" s="11"/>
      <c r="N284" s="11"/>
      <c r="O284" s="11"/>
      <c r="P284" s="11"/>
      <c r="Q284" s="9"/>
      <c r="R284" s="21">
        <v>200</v>
      </c>
      <c r="S284" s="21">
        <v>130</v>
      </c>
      <c r="T284" s="2"/>
      <c r="U284" s="11" t="s">
        <v>4170</v>
      </c>
      <c r="V284" s="11"/>
      <c r="W284" s="2"/>
      <c r="X284" s="21">
        <f t="shared" si="4"/>
        <v>0</v>
      </c>
    </row>
    <row r="285" spans="1:24" x14ac:dyDescent="0.4">
      <c r="A285" s="9" t="s">
        <v>9599</v>
      </c>
      <c r="B285" s="9" t="s">
        <v>9971</v>
      </c>
      <c r="C285" s="180" t="s">
        <v>10163</v>
      </c>
      <c r="D285" s="11" t="s">
        <v>0</v>
      </c>
      <c r="E285" s="267" t="s">
        <v>10095</v>
      </c>
      <c r="F285" s="19" t="s">
        <v>0</v>
      </c>
      <c r="G285" s="14" t="s">
        <v>656</v>
      </c>
      <c r="H285" s="9" t="s">
        <v>10164</v>
      </c>
      <c r="I285" s="9" t="s">
        <v>0</v>
      </c>
      <c r="J285" s="11" t="s">
        <v>9848</v>
      </c>
      <c r="K285" s="11" t="s">
        <v>4171</v>
      </c>
      <c r="L285" s="11" t="s">
        <v>4171</v>
      </c>
      <c r="M285" s="11"/>
      <c r="N285" s="11"/>
      <c r="O285" s="11"/>
      <c r="P285" s="11"/>
      <c r="Q285" s="9"/>
      <c r="R285" s="21">
        <v>380</v>
      </c>
      <c r="S285" s="21">
        <v>250</v>
      </c>
      <c r="T285" s="2"/>
      <c r="U285" s="11" t="s">
        <v>4167</v>
      </c>
      <c r="V285" s="11"/>
      <c r="W285" s="2"/>
      <c r="X285" s="21">
        <f t="shared" si="4"/>
        <v>380</v>
      </c>
    </row>
    <row r="286" spans="1:24" x14ac:dyDescent="0.4">
      <c r="A286" s="9" t="s">
        <v>9599</v>
      </c>
      <c r="B286" s="9" t="s">
        <v>9971</v>
      </c>
      <c r="C286" s="180" t="s">
        <v>10165</v>
      </c>
      <c r="D286" s="11" t="s">
        <v>0</v>
      </c>
      <c r="E286" s="267" t="s">
        <v>10095</v>
      </c>
      <c r="F286" s="19" t="s">
        <v>0</v>
      </c>
      <c r="G286" s="14" t="s">
        <v>656</v>
      </c>
      <c r="H286" s="9" t="s">
        <v>10166</v>
      </c>
      <c r="I286" s="9" t="s">
        <v>0</v>
      </c>
      <c r="J286" s="11" t="s">
        <v>9848</v>
      </c>
      <c r="K286" s="11" t="s">
        <v>4171</v>
      </c>
      <c r="L286" s="11" t="s">
        <v>4171</v>
      </c>
      <c r="M286" s="11"/>
      <c r="N286" s="11"/>
      <c r="O286" s="11"/>
      <c r="P286" s="11"/>
      <c r="Q286" s="9"/>
      <c r="R286" s="21">
        <v>250</v>
      </c>
      <c r="S286" s="21">
        <v>170</v>
      </c>
      <c r="T286" s="2"/>
      <c r="U286" s="11" t="s">
        <v>4170</v>
      </c>
      <c r="V286" s="11"/>
      <c r="W286" s="2"/>
      <c r="X286" s="21">
        <f t="shared" si="4"/>
        <v>0</v>
      </c>
    </row>
    <row r="287" spans="1:24" x14ac:dyDescent="0.4">
      <c r="A287" s="9" t="s">
        <v>9599</v>
      </c>
      <c r="B287" s="9" t="s">
        <v>9971</v>
      </c>
      <c r="C287" s="180" t="s">
        <v>10167</v>
      </c>
      <c r="D287" s="11" t="s">
        <v>0</v>
      </c>
      <c r="E287" s="267" t="s">
        <v>10095</v>
      </c>
      <c r="F287" s="19" t="s">
        <v>0</v>
      </c>
      <c r="G287" s="14" t="s">
        <v>656</v>
      </c>
      <c r="H287" s="9" t="s">
        <v>10168</v>
      </c>
      <c r="I287" s="9" t="s">
        <v>0</v>
      </c>
      <c r="J287" s="11" t="s">
        <v>9848</v>
      </c>
      <c r="K287" s="11" t="s">
        <v>4171</v>
      </c>
      <c r="L287" s="11" t="s">
        <v>4171</v>
      </c>
      <c r="M287" s="11"/>
      <c r="N287" s="11"/>
      <c r="O287" s="11"/>
      <c r="P287" s="11"/>
      <c r="Q287" s="9"/>
      <c r="R287" s="21">
        <v>250</v>
      </c>
      <c r="S287" s="21">
        <v>170</v>
      </c>
      <c r="T287" s="2"/>
      <c r="U287" s="11" t="s">
        <v>4170</v>
      </c>
      <c r="V287" s="11"/>
      <c r="W287" s="2"/>
      <c r="X287" s="21">
        <f t="shared" si="4"/>
        <v>0</v>
      </c>
    </row>
    <row r="288" spans="1:24" x14ac:dyDescent="0.4">
      <c r="A288" s="9" t="s">
        <v>9599</v>
      </c>
      <c r="B288" s="9" t="s">
        <v>9971</v>
      </c>
      <c r="C288" s="180" t="s">
        <v>10169</v>
      </c>
      <c r="D288" s="11" t="s">
        <v>0</v>
      </c>
      <c r="E288" s="267" t="s">
        <v>10095</v>
      </c>
      <c r="F288" s="19" t="s">
        <v>0</v>
      </c>
      <c r="G288" s="14" t="s">
        <v>656</v>
      </c>
      <c r="H288" s="9" t="s">
        <v>10170</v>
      </c>
      <c r="I288" s="9" t="s">
        <v>0</v>
      </c>
      <c r="J288" s="11" t="s">
        <v>9848</v>
      </c>
      <c r="K288" s="11" t="s">
        <v>4171</v>
      </c>
      <c r="L288" s="11" t="s">
        <v>4171</v>
      </c>
      <c r="M288" s="11"/>
      <c r="N288" s="11"/>
      <c r="O288" s="11"/>
      <c r="P288" s="11"/>
      <c r="Q288" s="9"/>
      <c r="R288" s="21">
        <v>250</v>
      </c>
      <c r="S288" s="21">
        <v>170</v>
      </c>
      <c r="T288" s="2"/>
      <c r="U288" s="11" t="s">
        <v>4170</v>
      </c>
      <c r="V288" s="11"/>
      <c r="W288" s="2"/>
      <c r="X288" s="21">
        <f t="shared" si="4"/>
        <v>0</v>
      </c>
    </row>
    <row r="289" spans="1:24" x14ac:dyDescent="0.4">
      <c r="A289" s="9" t="s">
        <v>9599</v>
      </c>
      <c r="B289" s="9" t="s">
        <v>9971</v>
      </c>
      <c r="C289" s="180" t="s">
        <v>10171</v>
      </c>
      <c r="D289" s="11" t="s">
        <v>0</v>
      </c>
      <c r="E289" s="267" t="s">
        <v>10095</v>
      </c>
      <c r="F289" s="19" t="s">
        <v>0</v>
      </c>
      <c r="G289" s="14" t="s">
        <v>656</v>
      </c>
      <c r="H289" s="9" t="s">
        <v>10172</v>
      </c>
      <c r="I289" s="9" t="s">
        <v>0</v>
      </c>
      <c r="J289" s="11" t="s">
        <v>9848</v>
      </c>
      <c r="K289" s="11" t="s">
        <v>4171</v>
      </c>
      <c r="L289" s="11" t="s">
        <v>4171</v>
      </c>
      <c r="M289" s="11"/>
      <c r="N289" s="11"/>
      <c r="O289" s="11"/>
      <c r="P289" s="11"/>
      <c r="Q289" s="9"/>
      <c r="R289" s="21">
        <v>250</v>
      </c>
      <c r="S289" s="21">
        <v>170</v>
      </c>
      <c r="T289" s="2"/>
      <c r="U289" s="11" t="s">
        <v>4170</v>
      </c>
      <c r="V289" s="11"/>
      <c r="W289" s="2"/>
      <c r="X289" s="21">
        <f t="shared" si="4"/>
        <v>0</v>
      </c>
    </row>
    <row r="290" spans="1:24" x14ac:dyDescent="0.4">
      <c r="A290" s="9" t="s">
        <v>9599</v>
      </c>
      <c r="B290" s="9" t="s">
        <v>9971</v>
      </c>
      <c r="C290" s="180" t="s">
        <v>10173</v>
      </c>
      <c r="D290" s="11" t="s">
        <v>0</v>
      </c>
      <c r="E290" s="267" t="s">
        <v>10095</v>
      </c>
      <c r="F290" s="19" t="s">
        <v>0</v>
      </c>
      <c r="G290" s="14" t="s">
        <v>656</v>
      </c>
      <c r="H290" s="9" t="s">
        <v>10174</v>
      </c>
      <c r="I290" s="9" t="s">
        <v>0</v>
      </c>
      <c r="J290" s="11" t="s">
        <v>9848</v>
      </c>
      <c r="K290" s="11" t="s">
        <v>4171</v>
      </c>
      <c r="L290" s="11" t="s">
        <v>4171</v>
      </c>
      <c r="M290" s="11"/>
      <c r="N290" s="11"/>
      <c r="O290" s="11"/>
      <c r="P290" s="11"/>
      <c r="Q290" s="9"/>
      <c r="R290" s="21">
        <v>250</v>
      </c>
      <c r="S290" s="21">
        <v>170</v>
      </c>
      <c r="T290" s="2"/>
      <c r="U290" s="11" t="s">
        <v>4170</v>
      </c>
      <c r="V290" s="11"/>
      <c r="W290" s="2"/>
      <c r="X290" s="21">
        <f t="shared" si="4"/>
        <v>0</v>
      </c>
    </row>
    <row r="291" spans="1:24" x14ac:dyDescent="0.4">
      <c r="A291" s="9" t="s">
        <v>9599</v>
      </c>
      <c r="B291" s="9" t="s">
        <v>9971</v>
      </c>
      <c r="C291" s="180" t="s">
        <v>10175</v>
      </c>
      <c r="D291" s="11" t="s">
        <v>0</v>
      </c>
      <c r="E291" s="267" t="s">
        <v>10095</v>
      </c>
      <c r="F291" s="19" t="s">
        <v>0</v>
      </c>
      <c r="G291" s="14" t="s">
        <v>656</v>
      </c>
      <c r="H291" s="9" t="s">
        <v>10176</v>
      </c>
      <c r="I291" s="9" t="s">
        <v>0</v>
      </c>
      <c r="J291" s="11" t="s">
        <v>9848</v>
      </c>
      <c r="K291" s="11" t="s">
        <v>4171</v>
      </c>
      <c r="L291" s="11" t="s">
        <v>4171</v>
      </c>
      <c r="M291" s="11"/>
      <c r="N291" s="11"/>
      <c r="O291" s="11"/>
      <c r="P291" s="11"/>
      <c r="Q291" s="9"/>
      <c r="R291" s="21">
        <v>250</v>
      </c>
      <c r="S291" s="21">
        <v>170</v>
      </c>
      <c r="T291" s="2"/>
      <c r="U291" s="11" t="s">
        <v>4170</v>
      </c>
      <c r="V291" s="11"/>
      <c r="W291" s="2"/>
      <c r="X291" s="21">
        <f t="shared" si="4"/>
        <v>0</v>
      </c>
    </row>
    <row r="292" spans="1:24" x14ac:dyDescent="0.4">
      <c r="A292" s="9" t="s">
        <v>9599</v>
      </c>
      <c r="B292" s="9" t="s">
        <v>9971</v>
      </c>
      <c r="C292" s="180" t="s">
        <v>10177</v>
      </c>
      <c r="D292" s="11" t="s">
        <v>0</v>
      </c>
      <c r="E292" s="267" t="s">
        <v>10095</v>
      </c>
      <c r="F292" s="19" t="s">
        <v>0</v>
      </c>
      <c r="G292" s="14" t="s">
        <v>656</v>
      </c>
      <c r="H292" s="9" t="s">
        <v>10178</v>
      </c>
      <c r="I292" s="9" t="s">
        <v>0</v>
      </c>
      <c r="J292" s="11" t="s">
        <v>9848</v>
      </c>
      <c r="K292" s="11" t="s">
        <v>4171</v>
      </c>
      <c r="L292" s="11" t="s">
        <v>4171</v>
      </c>
      <c r="M292" s="11"/>
      <c r="N292" s="11"/>
      <c r="O292" s="11"/>
      <c r="P292" s="11"/>
      <c r="Q292" s="9"/>
      <c r="R292" s="21">
        <v>250</v>
      </c>
      <c r="S292" s="21">
        <v>170</v>
      </c>
      <c r="T292" s="2"/>
      <c r="U292" s="11" t="s">
        <v>4170</v>
      </c>
      <c r="V292" s="11"/>
      <c r="W292" s="2"/>
      <c r="X292" s="21">
        <f t="shared" si="4"/>
        <v>0</v>
      </c>
    </row>
    <row r="293" spans="1:24" x14ac:dyDescent="0.4">
      <c r="A293" s="9" t="s">
        <v>9599</v>
      </c>
      <c r="B293" s="9" t="s">
        <v>9971</v>
      </c>
      <c r="C293" s="180" t="s">
        <v>10179</v>
      </c>
      <c r="D293" s="11" t="s">
        <v>0</v>
      </c>
      <c r="E293" s="267" t="s">
        <v>10095</v>
      </c>
      <c r="F293" s="19" t="s">
        <v>0</v>
      </c>
      <c r="G293" s="14" t="s">
        <v>656</v>
      </c>
      <c r="H293" s="9" t="s">
        <v>10180</v>
      </c>
      <c r="I293" s="9" t="s">
        <v>0</v>
      </c>
      <c r="J293" s="11" t="s">
        <v>9848</v>
      </c>
      <c r="K293" s="11" t="s">
        <v>4171</v>
      </c>
      <c r="L293" s="11" t="s">
        <v>4171</v>
      </c>
      <c r="M293" s="11"/>
      <c r="N293" s="11"/>
      <c r="O293" s="11"/>
      <c r="P293" s="11"/>
      <c r="Q293" s="9"/>
      <c r="R293" s="21">
        <v>250</v>
      </c>
      <c r="S293" s="21">
        <v>170</v>
      </c>
      <c r="T293" s="2"/>
      <c r="U293" s="11" t="s">
        <v>4170</v>
      </c>
      <c r="V293" s="11"/>
      <c r="W293" s="2"/>
      <c r="X293" s="21">
        <f t="shared" si="4"/>
        <v>0</v>
      </c>
    </row>
    <row r="294" spans="1:24" x14ac:dyDescent="0.4">
      <c r="A294" s="9" t="s">
        <v>9599</v>
      </c>
      <c r="B294" s="9" t="s">
        <v>9971</v>
      </c>
      <c r="C294" s="180" t="s">
        <v>10181</v>
      </c>
      <c r="D294" s="11" t="s">
        <v>0</v>
      </c>
      <c r="E294" s="267" t="s">
        <v>10095</v>
      </c>
      <c r="F294" s="19" t="s">
        <v>0</v>
      </c>
      <c r="G294" s="14" t="s">
        <v>656</v>
      </c>
      <c r="H294" s="9" t="s">
        <v>10182</v>
      </c>
      <c r="I294" s="9" t="s">
        <v>0</v>
      </c>
      <c r="J294" s="11" t="s">
        <v>9848</v>
      </c>
      <c r="K294" s="11" t="s">
        <v>4171</v>
      </c>
      <c r="L294" s="11" t="s">
        <v>4171</v>
      </c>
      <c r="M294" s="11"/>
      <c r="N294" s="11"/>
      <c r="O294" s="11"/>
      <c r="P294" s="11"/>
      <c r="Q294" s="9"/>
      <c r="R294" s="21">
        <v>250</v>
      </c>
      <c r="S294" s="21">
        <v>170</v>
      </c>
      <c r="T294" s="2"/>
      <c r="U294" s="11" t="s">
        <v>4170</v>
      </c>
      <c r="V294" s="11"/>
      <c r="W294" s="2"/>
      <c r="X294" s="21">
        <f t="shared" si="4"/>
        <v>0</v>
      </c>
    </row>
    <row r="295" spans="1:24" x14ac:dyDescent="0.4">
      <c r="A295" s="9" t="s">
        <v>9599</v>
      </c>
      <c r="B295" s="9" t="s">
        <v>9971</v>
      </c>
      <c r="C295" s="180" t="s">
        <v>10183</v>
      </c>
      <c r="D295" s="11" t="s">
        <v>0</v>
      </c>
      <c r="E295" s="267" t="s">
        <v>10095</v>
      </c>
      <c r="F295" s="19" t="s">
        <v>0</v>
      </c>
      <c r="G295" s="14" t="s">
        <v>656</v>
      </c>
      <c r="H295" s="9" t="s">
        <v>10184</v>
      </c>
      <c r="I295" s="9" t="s">
        <v>0</v>
      </c>
      <c r="J295" s="11" t="s">
        <v>9848</v>
      </c>
      <c r="K295" s="11" t="s">
        <v>4171</v>
      </c>
      <c r="L295" s="11" t="s">
        <v>4171</v>
      </c>
      <c r="M295" s="11"/>
      <c r="N295" s="11"/>
      <c r="O295" s="11"/>
      <c r="P295" s="11"/>
      <c r="Q295" s="9"/>
      <c r="R295" s="21">
        <v>250</v>
      </c>
      <c r="S295" s="21">
        <v>170</v>
      </c>
      <c r="T295" s="2"/>
      <c r="U295" s="11" t="s">
        <v>4170</v>
      </c>
      <c r="V295" s="11"/>
      <c r="W295" s="2"/>
      <c r="X295" s="21">
        <f t="shared" si="4"/>
        <v>0</v>
      </c>
    </row>
    <row r="296" spans="1:24" x14ac:dyDescent="0.4">
      <c r="A296" s="9" t="s">
        <v>9599</v>
      </c>
      <c r="B296" s="9" t="s">
        <v>9971</v>
      </c>
      <c r="C296" s="180" t="s">
        <v>10185</v>
      </c>
      <c r="D296" s="11" t="s">
        <v>0</v>
      </c>
      <c r="E296" s="267" t="s">
        <v>10095</v>
      </c>
      <c r="F296" s="19" t="s">
        <v>0</v>
      </c>
      <c r="G296" s="14" t="s">
        <v>656</v>
      </c>
      <c r="H296" s="9" t="s">
        <v>10186</v>
      </c>
      <c r="I296" s="9" t="s">
        <v>0</v>
      </c>
      <c r="J296" s="11" t="s">
        <v>9848</v>
      </c>
      <c r="K296" s="11" t="s">
        <v>4171</v>
      </c>
      <c r="L296" s="11" t="s">
        <v>4171</v>
      </c>
      <c r="M296" s="11"/>
      <c r="N296" s="11"/>
      <c r="O296" s="11"/>
      <c r="P296" s="11"/>
      <c r="Q296" s="9"/>
      <c r="R296" s="21">
        <v>250</v>
      </c>
      <c r="S296" s="21">
        <v>170</v>
      </c>
      <c r="T296" s="2"/>
      <c r="U296" s="11" t="s">
        <v>4170</v>
      </c>
      <c r="V296" s="11"/>
      <c r="W296" s="2"/>
      <c r="X296" s="21">
        <f t="shared" si="4"/>
        <v>0</v>
      </c>
    </row>
    <row r="297" spans="1:24" x14ac:dyDescent="0.4">
      <c r="A297" s="9" t="s">
        <v>9599</v>
      </c>
      <c r="B297" s="9" t="s">
        <v>9971</v>
      </c>
      <c r="C297" s="180" t="s">
        <v>10187</v>
      </c>
      <c r="D297" s="11" t="s">
        <v>0</v>
      </c>
      <c r="E297" s="267" t="s">
        <v>10095</v>
      </c>
      <c r="F297" s="19" t="s">
        <v>0</v>
      </c>
      <c r="G297" s="14" t="s">
        <v>656</v>
      </c>
      <c r="H297" s="9" t="s">
        <v>10188</v>
      </c>
      <c r="I297" s="9" t="s">
        <v>0</v>
      </c>
      <c r="J297" s="11" t="s">
        <v>9848</v>
      </c>
      <c r="K297" s="11" t="s">
        <v>4171</v>
      </c>
      <c r="L297" s="11" t="s">
        <v>4171</v>
      </c>
      <c r="M297" s="11"/>
      <c r="N297" s="11"/>
      <c r="O297" s="11"/>
      <c r="P297" s="11"/>
      <c r="Q297" s="9"/>
      <c r="R297" s="21">
        <v>250</v>
      </c>
      <c r="S297" s="21">
        <v>170</v>
      </c>
      <c r="T297" s="2"/>
      <c r="U297" s="11" t="s">
        <v>4170</v>
      </c>
      <c r="V297" s="11"/>
      <c r="W297" s="2"/>
      <c r="X297" s="21">
        <f t="shared" si="4"/>
        <v>0</v>
      </c>
    </row>
    <row r="298" spans="1:24" x14ac:dyDescent="0.4">
      <c r="A298" s="9" t="s">
        <v>9599</v>
      </c>
      <c r="B298" s="9" t="s">
        <v>9971</v>
      </c>
      <c r="C298" s="180" t="s">
        <v>10189</v>
      </c>
      <c r="D298" s="11" t="s">
        <v>0</v>
      </c>
      <c r="E298" s="267" t="s">
        <v>10095</v>
      </c>
      <c r="F298" s="19" t="s">
        <v>0</v>
      </c>
      <c r="G298" s="14" t="s">
        <v>656</v>
      </c>
      <c r="H298" s="9" t="s">
        <v>10190</v>
      </c>
      <c r="I298" s="9" t="s">
        <v>0</v>
      </c>
      <c r="J298" s="11" t="s">
        <v>9848</v>
      </c>
      <c r="K298" s="11" t="s">
        <v>4171</v>
      </c>
      <c r="L298" s="11" t="s">
        <v>4171</v>
      </c>
      <c r="M298" s="11"/>
      <c r="N298" s="11"/>
      <c r="O298" s="11"/>
      <c r="P298" s="11"/>
      <c r="Q298" s="9"/>
      <c r="R298" s="21">
        <v>250</v>
      </c>
      <c r="S298" s="21">
        <v>170</v>
      </c>
      <c r="T298" s="2"/>
      <c r="U298" s="11" t="s">
        <v>4170</v>
      </c>
      <c r="V298" s="11"/>
      <c r="W298" s="2"/>
      <c r="X298" s="21">
        <f t="shared" si="4"/>
        <v>0</v>
      </c>
    </row>
    <row r="299" spans="1:24" x14ac:dyDescent="0.4">
      <c r="A299" s="9" t="s">
        <v>9599</v>
      </c>
      <c r="B299" s="9" t="s">
        <v>9971</v>
      </c>
      <c r="C299" s="180" t="s">
        <v>10191</v>
      </c>
      <c r="D299" s="11" t="s">
        <v>0</v>
      </c>
      <c r="E299" s="267" t="s">
        <v>10095</v>
      </c>
      <c r="F299" s="19" t="s">
        <v>0</v>
      </c>
      <c r="G299" s="14" t="s">
        <v>656</v>
      </c>
      <c r="H299" s="9" t="s">
        <v>10192</v>
      </c>
      <c r="I299" s="9" t="s">
        <v>0</v>
      </c>
      <c r="J299" s="11" t="s">
        <v>9848</v>
      </c>
      <c r="K299" s="11" t="s">
        <v>4171</v>
      </c>
      <c r="L299" s="11" t="s">
        <v>4171</v>
      </c>
      <c r="M299" s="11"/>
      <c r="N299" s="11"/>
      <c r="O299" s="11"/>
      <c r="P299" s="11"/>
      <c r="Q299" s="9"/>
      <c r="R299" s="21">
        <v>250</v>
      </c>
      <c r="S299" s="21">
        <v>170</v>
      </c>
      <c r="T299" s="2"/>
      <c r="U299" s="11" t="s">
        <v>4170</v>
      </c>
      <c r="V299" s="11"/>
      <c r="W299" s="2"/>
      <c r="X299" s="21">
        <f t="shared" si="4"/>
        <v>0</v>
      </c>
    </row>
    <row r="300" spans="1:24" x14ac:dyDescent="0.4">
      <c r="A300" s="9" t="s">
        <v>9599</v>
      </c>
      <c r="B300" s="9" t="s">
        <v>9971</v>
      </c>
      <c r="C300" s="180" t="s">
        <v>10193</v>
      </c>
      <c r="D300" s="11" t="s">
        <v>0</v>
      </c>
      <c r="E300" s="267" t="s">
        <v>10095</v>
      </c>
      <c r="F300" s="19" t="s">
        <v>0</v>
      </c>
      <c r="G300" s="14" t="s">
        <v>656</v>
      </c>
      <c r="H300" s="9" t="s">
        <v>10194</v>
      </c>
      <c r="I300" s="9" t="s">
        <v>0</v>
      </c>
      <c r="J300" s="11" t="s">
        <v>9848</v>
      </c>
      <c r="K300" s="11" t="s">
        <v>4171</v>
      </c>
      <c r="L300" s="11" t="s">
        <v>4171</v>
      </c>
      <c r="M300" s="11"/>
      <c r="N300" s="11"/>
      <c r="O300" s="11"/>
      <c r="P300" s="11"/>
      <c r="Q300" s="9"/>
      <c r="R300" s="21">
        <v>250</v>
      </c>
      <c r="S300" s="21">
        <v>170</v>
      </c>
      <c r="T300" s="2"/>
      <c r="U300" s="11" t="s">
        <v>4170</v>
      </c>
      <c r="V300" s="11"/>
      <c r="W300" s="2"/>
      <c r="X300" s="21">
        <f t="shared" si="4"/>
        <v>0</v>
      </c>
    </row>
    <row r="301" spans="1:24" x14ac:dyDescent="0.4">
      <c r="A301" s="9" t="s">
        <v>9599</v>
      </c>
      <c r="B301" s="9" t="s">
        <v>9971</v>
      </c>
      <c r="C301" s="180" t="s">
        <v>10195</v>
      </c>
      <c r="D301" s="11" t="s">
        <v>0</v>
      </c>
      <c r="E301" s="267" t="s">
        <v>10095</v>
      </c>
      <c r="F301" s="19" t="s">
        <v>0</v>
      </c>
      <c r="G301" s="14" t="s">
        <v>656</v>
      </c>
      <c r="H301" s="9" t="s">
        <v>10196</v>
      </c>
      <c r="I301" s="9" t="s">
        <v>0</v>
      </c>
      <c r="J301" s="11" t="s">
        <v>9848</v>
      </c>
      <c r="K301" s="11" t="s">
        <v>4171</v>
      </c>
      <c r="L301" s="11" t="s">
        <v>4171</v>
      </c>
      <c r="M301" s="11"/>
      <c r="N301" s="11"/>
      <c r="O301" s="11"/>
      <c r="P301" s="11"/>
      <c r="Q301" s="9"/>
      <c r="R301" s="21">
        <v>250</v>
      </c>
      <c r="S301" s="21">
        <v>170</v>
      </c>
      <c r="T301" s="2"/>
      <c r="U301" s="11" t="s">
        <v>4170</v>
      </c>
      <c r="V301" s="11"/>
      <c r="W301" s="2"/>
      <c r="X301" s="21">
        <f t="shared" si="4"/>
        <v>0</v>
      </c>
    </row>
    <row r="302" spans="1:24" x14ac:dyDescent="0.4">
      <c r="A302" s="9" t="s">
        <v>9599</v>
      </c>
      <c r="B302" s="9" t="s">
        <v>9971</v>
      </c>
      <c r="C302" s="180" t="s">
        <v>10197</v>
      </c>
      <c r="D302" s="11" t="s">
        <v>0</v>
      </c>
      <c r="E302" s="267" t="s">
        <v>10095</v>
      </c>
      <c r="F302" s="19" t="s">
        <v>0</v>
      </c>
      <c r="G302" s="14" t="s">
        <v>656</v>
      </c>
      <c r="H302" s="9" t="s">
        <v>10198</v>
      </c>
      <c r="I302" s="9" t="s">
        <v>0</v>
      </c>
      <c r="J302" s="11" t="s">
        <v>9848</v>
      </c>
      <c r="K302" s="11" t="s">
        <v>4171</v>
      </c>
      <c r="L302" s="11" t="s">
        <v>4171</v>
      </c>
      <c r="M302" s="11"/>
      <c r="N302" s="11"/>
      <c r="O302" s="11"/>
      <c r="P302" s="11"/>
      <c r="Q302" s="9"/>
      <c r="R302" s="21">
        <v>250</v>
      </c>
      <c r="S302" s="21">
        <v>170</v>
      </c>
      <c r="T302" s="2"/>
      <c r="U302" s="11" t="s">
        <v>4170</v>
      </c>
      <c r="V302" s="11"/>
      <c r="W302" s="2"/>
      <c r="X302" s="21">
        <f t="shared" si="4"/>
        <v>0</v>
      </c>
    </row>
    <row r="303" spans="1:24" x14ac:dyDescent="0.4">
      <c r="A303" s="9" t="s">
        <v>9599</v>
      </c>
      <c r="B303" s="9" t="s">
        <v>9971</v>
      </c>
      <c r="C303" s="180" t="s">
        <v>10199</v>
      </c>
      <c r="D303" s="11" t="s">
        <v>0</v>
      </c>
      <c r="E303" s="267" t="s">
        <v>10095</v>
      </c>
      <c r="F303" s="19" t="s">
        <v>0</v>
      </c>
      <c r="G303" s="14" t="s">
        <v>656</v>
      </c>
      <c r="H303" s="9" t="s">
        <v>10200</v>
      </c>
      <c r="I303" s="9" t="s">
        <v>0</v>
      </c>
      <c r="J303" s="11" t="s">
        <v>9848</v>
      </c>
      <c r="K303" s="11" t="s">
        <v>4171</v>
      </c>
      <c r="L303" s="11" t="s">
        <v>4171</v>
      </c>
      <c r="M303" s="11"/>
      <c r="N303" s="11"/>
      <c r="O303" s="11"/>
      <c r="P303" s="11"/>
      <c r="Q303" s="9"/>
      <c r="R303" s="21">
        <v>250</v>
      </c>
      <c r="S303" s="21">
        <v>170</v>
      </c>
      <c r="T303" s="2"/>
      <c r="U303" s="11" t="s">
        <v>4170</v>
      </c>
      <c r="V303" s="11"/>
      <c r="W303" s="2"/>
      <c r="X303" s="21">
        <f t="shared" si="4"/>
        <v>0</v>
      </c>
    </row>
    <row r="304" spans="1:24" x14ac:dyDescent="0.4">
      <c r="A304" s="9" t="s">
        <v>9599</v>
      </c>
      <c r="B304" s="9" t="s">
        <v>9971</v>
      </c>
      <c r="C304" s="180" t="s">
        <v>10201</v>
      </c>
      <c r="D304" s="11" t="s">
        <v>0</v>
      </c>
      <c r="E304" s="267" t="s">
        <v>10095</v>
      </c>
      <c r="F304" s="19" t="s">
        <v>0</v>
      </c>
      <c r="G304" s="14" t="s">
        <v>656</v>
      </c>
      <c r="H304" s="9" t="s">
        <v>10202</v>
      </c>
      <c r="I304" s="9" t="s">
        <v>0</v>
      </c>
      <c r="J304" s="11" t="s">
        <v>9848</v>
      </c>
      <c r="K304" s="11" t="s">
        <v>4171</v>
      </c>
      <c r="L304" s="11" t="s">
        <v>4171</v>
      </c>
      <c r="M304" s="11"/>
      <c r="N304" s="11"/>
      <c r="O304" s="11"/>
      <c r="P304" s="11"/>
      <c r="Q304" s="9"/>
      <c r="R304" s="21">
        <v>250</v>
      </c>
      <c r="S304" s="21">
        <v>170</v>
      </c>
      <c r="T304" s="2"/>
      <c r="U304" s="11" t="s">
        <v>4170</v>
      </c>
      <c r="V304" s="11"/>
      <c r="W304" s="2"/>
      <c r="X304" s="21">
        <f t="shared" si="4"/>
        <v>0</v>
      </c>
    </row>
    <row r="305" spans="1:24" x14ac:dyDescent="0.4">
      <c r="A305" s="9" t="s">
        <v>9599</v>
      </c>
      <c r="B305" s="9" t="s">
        <v>9971</v>
      </c>
      <c r="C305" s="180" t="s">
        <v>10203</v>
      </c>
      <c r="D305" s="11" t="s">
        <v>0</v>
      </c>
      <c r="E305" s="267" t="s">
        <v>10095</v>
      </c>
      <c r="F305" s="19" t="s">
        <v>0</v>
      </c>
      <c r="G305" s="14" t="s">
        <v>656</v>
      </c>
      <c r="H305" s="9" t="s">
        <v>10204</v>
      </c>
      <c r="I305" s="9" t="s">
        <v>0</v>
      </c>
      <c r="J305" s="11" t="s">
        <v>9848</v>
      </c>
      <c r="K305" s="11" t="s">
        <v>4171</v>
      </c>
      <c r="L305" s="11" t="s">
        <v>4171</v>
      </c>
      <c r="M305" s="11"/>
      <c r="N305" s="11"/>
      <c r="O305" s="11"/>
      <c r="P305" s="11"/>
      <c r="Q305" s="9"/>
      <c r="R305" s="21">
        <v>250</v>
      </c>
      <c r="S305" s="21">
        <v>170</v>
      </c>
      <c r="T305" s="2"/>
      <c r="U305" s="11" t="s">
        <v>4170</v>
      </c>
      <c r="V305" s="11"/>
      <c r="W305" s="2"/>
      <c r="X305" s="21">
        <f t="shared" si="4"/>
        <v>0</v>
      </c>
    </row>
    <row r="306" spans="1:24" x14ac:dyDescent="0.4">
      <c r="A306" s="9" t="s">
        <v>9599</v>
      </c>
      <c r="B306" s="9" t="s">
        <v>9971</v>
      </c>
      <c r="C306" s="180" t="s">
        <v>10205</v>
      </c>
      <c r="D306" s="11" t="s">
        <v>0</v>
      </c>
      <c r="E306" s="267" t="s">
        <v>10095</v>
      </c>
      <c r="F306" s="19" t="s">
        <v>0</v>
      </c>
      <c r="G306" s="14" t="s">
        <v>656</v>
      </c>
      <c r="H306" s="9" t="s">
        <v>10206</v>
      </c>
      <c r="I306" s="9" t="s">
        <v>0</v>
      </c>
      <c r="J306" s="11" t="s">
        <v>9848</v>
      </c>
      <c r="K306" s="11" t="s">
        <v>4171</v>
      </c>
      <c r="L306" s="11" t="s">
        <v>4171</v>
      </c>
      <c r="M306" s="11"/>
      <c r="N306" s="11"/>
      <c r="O306" s="11"/>
      <c r="P306" s="11"/>
      <c r="Q306" s="9"/>
      <c r="R306" s="21">
        <v>250</v>
      </c>
      <c r="S306" s="21">
        <v>170</v>
      </c>
      <c r="T306" s="2"/>
      <c r="U306" s="11" t="s">
        <v>4170</v>
      </c>
      <c r="V306" s="11"/>
      <c r="W306" s="2"/>
      <c r="X306" s="21">
        <f t="shared" si="4"/>
        <v>0</v>
      </c>
    </row>
    <row r="307" spans="1:24" x14ac:dyDescent="0.4">
      <c r="A307" s="9" t="s">
        <v>9599</v>
      </c>
      <c r="B307" s="9" t="s">
        <v>9971</v>
      </c>
      <c r="C307" s="180" t="s">
        <v>10207</v>
      </c>
      <c r="D307" s="11" t="s">
        <v>0</v>
      </c>
      <c r="E307" s="267" t="s">
        <v>10095</v>
      </c>
      <c r="F307" s="19" t="s">
        <v>0</v>
      </c>
      <c r="G307" s="14" t="s">
        <v>656</v>
      </c>
      <c r="H307" s="9" t="s">
        <v>10208</v>
      </c>
      <c r="I307" s="9" t="s">
        <v>0</v>
      </c>
      <c r="J307" s="11" t="s">
        <v>9848</v>
      </c>
      <c r="K307" s="11" t="s">
        <v>4171</v>
      </c>
      <c r="L307" s="11" t="s">
        <v>4171</v>
      </c>
      <c r="M307" s="11"/>
      <c r="N307" s="11"/>
      <c r="O307" s="11"/>
      <c r="P307" s="11"/>
      <c r="Q307" s="9"/>
      <c r="R307" s="21">
        <v>250</v>
      </c>
      <c r="S307" s="21">
        <v>170</v>
      </c>
      <c r="T307" s="2"/>
      <c r="U307" s="11" t="s">
        <v>4170</v>
      </c>
      <c r="V307" s="11"/>
      <c r="W307" s="2"/>
      <c r="X307" s="21">
        <f t="shared" si="4"/>
        <v>0</v>
      </c>
    </row>
    <row r="308" spans="1:24" x14ac:dyDescent="0.4">
      <c r="A308" s="9" t="s">
        <v>9599</v>
      </c>
      <c r="B308" s="9" t="s">
        <v>9971</v>
      </c>
      <c r="C308" s="180" t="s">
        <v>10209</v>
      </c>
      <c r="D308" s="11" t="s">
        <v>0</v>
      </c>
      <c r="E308" s="267" t="s">
        <v>10095</v>
      </c>
      <c r="F308" s="19" t="s">
        <v>0</v>
      </c>
      <c r="G308" s="14" t="s">
        <v>656</v>
      </c>
      <c r="H308" s="9" t="s">
        <v>10210</v>
      </c>
      <c r="I308" s="9" t="s">
        <v>0</v>
      </c>
      <c r="J308" s="11" t="s">
        <v>9848</v>
      </c>
      <c r="K308" s="11" t="s">
        <v>4171</v>
      </c>
      <c r="L308" s="11" t="s">
        <v>4171</v>
      </c>
      <c r="M308" s="11"/>
      <c r="N308" s="11"/>
      <c r="O308" s="11"/>
      <c r="P308" s="11"/>
      <c r="Q308" s="9"/>
      <c r="R308" s="21">
        <v>250</v>
      </c>
      <c r="S308" s="21">
        <v>170</v>
      </c>
      <c r="T308" s="2"/>
      <c r="U308" s="11" t="s">
        <v>4170</v>
      </c>
      <c r="V308" s="11"/>
      <c r="W308" s="2"/>
      <c r="X308" s="21">
        <f t="shared" si="4"/>
        <v>0</v>
      </c>
    </row>
    <row r="309" spans="1:24" x14ac:dyDescent="0.4">
      <c r="A309" s="9" t="s">
        <v>9599</v>
      </c>
      <c r="B309" s="9" t="s">
        <v>9971</v>
      </c>
      <c r="C309" s="180" t="s">
        <v>10211</v>
      </c>
      <c r="D309" s="11" t="s">
        <v>0</v>
      </c>
      <c r="E309" s="267" t="s">
        <v>10095</v>
      </c>
      <c r="F309" s="19" t="s">
        <v>0</v>
      </c>
      <c r="G309" s="14" t="s">
        <v>656</v>
      </c>
      <c r="H309" s="9" t="s">
        <v>10212</v>
      </c>
      <c r="I309" s="9" t="s">
        <v>0</v>
      </c>
      <c r="J309" s="11" t="s">
        <v>9848</v>
      </c>
      <c r="K309" s="11" t="s">
        <v>4171</v>
      </c>
      <c r="L309" s="11" t="s">
        <v>4171</v>
      </c>
      <c r="M309" s="11"/>
      <c r="N309" s="11"/>
      <c r="O309" s="11"/>
      <c r="P309" s="11"/>
      <c r="Q309" s="9"/>
      <c r="R309" s="21">
        <v>250</v>
      </c>
      <c r="S309" s="21">
        <v>170</v>
      </c>
      <c r="T309" s="2"/>
      <c r="U309" s="11" t="s">
        <v>4170</v>
      </c>
      <c r="V309" s="11"/>
      <c r="W309" s="2"/>
      <c r="X309" s="21">
        <f t="shared" si="4"/>
        <v>0</v>
      </c>
    </row>
    <row r="310" spans="1:24" x14ac:dyDescent="0.4">
      <c r="A310" s="9" t="s">
        <v>9599</v>
      </c>
      <c r="B310" s="9" t="s">
        <v>9971</v>
      </c>
      <c r="C310" s="180" t="s">
        <v>10213</v>
      </c>
      <c r="D310" s="11" t="s">
        <v>0</v>
      </c>
      <c r="E310" s="267" t="s">
        <v>10095</v>
      </c>
      <c r="F310" s="19" t="s">
        <v>0</v>
      </c>
      <c r="G310" s="14" t="s">
        <v>656</v>
      </c>
      <c r="H310" s="9" t="s">
        <v>10214</v>
      </c>
      <c r="I310" s="9" t="s">
        <v>0</v>
      </c>
      <c r="J310" s="11" t="s">
        <v>9848</v>
      </c>
      <c r="K310" s="11" t="s">
        <v>4171</v>
      </c>
      <c r="L310" s="11" t="s">
        <v>4171</v>
      </c>
      <c r="M310" s="11"/>
      <c r="N310" s="11"/>
      <c r="O310" s="11"/>
      <c r="P310" s="11"/>
      <c r="Q310" s="9"/>
      <c r="R310" s="21">
        <v>250</v>
      </c>
      <c r="S310" s="21">
        <v>170</v>
      </c>
      <c r="T310" s="2"/>
      <c r="U310" s="11" t="s">
        <v>4170</v>
      </c>
      <c r="V310" s="11"/>
      <c r="W310" s="2"/>
      <c r="X310" s="21">
        <f t="shared" si="4"/>
        <v>0</v>
      </c>
    </row>
    <row r="311" spans="1:24" x14ac:dyDescent="0.4">
      <c r="A311" s="9" t="s">
        <v>9599</v>
      </c>
      <c r="B311" s="9" t="s">
        <v>9971</v>
      </c>
      <c r="C311" s="180" t="s">
        <v>10215</v>
      </c>
      <c r="D311" s="11" t="s">
        <v>0</v>
      </c>
      <c r="E311" s="267" t="s">
        <v>10095</v>
      </c>
      <c r="F311" s="19" t="s">
        <v>0</v>
      </c>
      <c r="G311" s="14" t="s">
        <v>656</v>
      </c>
      <c r="H311" s="9" t="s">
        <v>10216</v>
      </c>
      <c r="I311" s="9" t="s">
        <v>0</v>
      </c>
      <c r="J311" s="11" t="s">
        <v>9848</v>
      </c>
      <c r="K311" s="11" t="s">
        <v>4171</v>
      </c>
      <c r="L311" s="11" t="s">
        <v>4171</v>
      </c>
      <c r="M311" s="11"/>
      <c r="N311" s="11"/>
      <c r="O311" s="11"/>
      <c r="P311" s="11"/>
      <c r="Q311" s="9"/>
      <c r="R311" s="21">
        <v>250</v>
      </c>
      <c r="S311" s="21">
        <v>170</v>
      </c>
      <c r="T311" s="2"/>
      <c r="U311" s="11" t="s">
        <v>4170</v>
      </c>
      <c r="V311" s="11"/>
      <c r="W311" s="2"/>
      <c r="X311" s="21">
        <f t="shared" si="4"/>
        <v>0</v>
      </c>
    </row>
    <row r="312" spans="1:24" x14ac:dyDescent="0.4">
      <c r="A312" s="9" t="s">
        <v>9599</v>
      </c>
      <c r="B312" s="9" t="s">
        <v>9971</v>
      </c>
      <c r="C312" s="180" t="s">
        <v>10217</v>
      </c>
      <c r="D312" s="11" t="s">
        <v>0</v>
      </c>
      <c r="E312" s="267" t="s">
        <v>10095</v>
      </c>
      <c r="F312" s="19" t="s">
        <v>0</v>
      </c>
      <c r="G312" s="14" t="s">
        <v>656</v>
      </c>
      <c r="H312" s="9" t="s">
        <v>10218</v>
      </c>
      <c r="I312" s="9" t="s">
        <v>0</v>
      </c>
      <c r="J312" s="11" t="s">
        <v>9848</v>
      </c>
      <c r="K312" s="11" t="s">
        <v>4171</v>
      </c>
      <c r="L312" s="11" t="s">
        <v>4171</v>
      </c>
      <c r="M312" s="11"/>
      <c r="N312" s="11"/>
      <c r="O312" s="11"/>
      <c r="P312" s="11"/>
      <c r="Q312" s="9"/>
      <c r="R312" s="21">
        <v>250</v>
      </c>
      <c r="S312" s="21">
        <v>170</v>
      </c>
      <c r="T312" s="2"/>
      <c r="U312" s="11" t="s">
        <v>4170</v>
      </c>
      <c r="V312" s="11"/>
      <c r="W312" s="2"/>
      <c r="X312" s="21">
        <f t="shared" si="4"/>
        <v>0</v>
      </c>
    </row>
    <row r="313" spans="1:24" x14ac:dyDescent="0.4">
      <c r="A313" s="9" t="s">
        <v>9599</v>
      </c>
      <c r="B313" s="9" t="s">
        <v>9971</v>
      </c>
      <c r="C313" s="180" t="s">
        <v>10219</v>
      </c>
      <c r="D313" s="11" t="s">
        <v>0</v>
      </c>
      <c r="E313" s="267" t="s">
        <v>10095</v>
      </c>
      <c r="F313" s="19" t="s">
        <v>0</v>
      </c>
      <c r="G313" s="14" t="s">
        <v>656</v>
      </c>
      <c r="H313" s="9" t="s">
        <v>10220</v>
      </c>
      <c r="I313" s="9" t="s">
        <v>0</v>
      </c>
      <c r="J313" s="11" t="s">
        <v>9848</v>
      </c>
      <c r="K313" s="11" t="s">
        <v>4171</v>
      </c>
      <c r="L313" s="11" t="s">
        <v>4171</v>
      </c>
      <c r="M313" s="11"/>
      <c r="N313" s="11"/>
      <c r="O313" s="11"/>
      <c r="P313" s="11"/>
      <c r="Q313" s="9"/>
      <c r="R313" s="21">
        <v>250</v>
      </c>
      <c r="S313" s="21">
        <v>170</v>
      </c>
      <c r="T313" s="2"/>
      <c r="U313" s="11" t="s">
        <v>4170</v>
      </c>
      <c r="V313" s="11"/>
      <c r="W313" s="2"/>
      <c r="X313" s="21">
        <f t="shared" si="4"/>
        <v>0</v>
      </c>
    </row>
    <row r="314" spans="1:24" x14ac:dyDescent="0.4">
      <c r="A314" s="9" t="s">
        <v>9599</v>
      </c>
      <c r="B314" s="9" t="s">
        <v>9971</v>
      </c>
      <c r="C314" s="180" t="s">
        <v>10221</v>
      </c>
      <c r="D314" s="11" t="s">
        <v>0</v>
      </c>
      <c r="E314" s="267" t="s">
        <v>10095</v>
      </c>
      <c r="F314" s="19" t="s">
        <v>0</v>
      </c>
      <c r="G314" s="14" t="s">
        <v>656</v>
      </c>
      <c r="H314" s="9" t="s">
        <v>10222</v>
      </c>
      <c r="I314" s="9" t="s">
        <v>0</v>
      </c>
      <c r="J314" s="11" t="s">
        <v>9848</v>
      </c>
      <c r="K314" s="11" t="s">
        <v>4171</v>
      </c>
      <c r="L314" s="11" t="s">
        <v>4171</v>
      </c>
      <c r="M314" s="11"/>
      <c r="N314" s="11"/>
      <c r="O314" s="11"/>
      <c r="P314" s="11"/>
      <c r="Q314" s="9"/>
      <c r="R314" s="21">
        <v>250</v>
      </c>
      <c r="S314" s="21">
        <v>170</v>
      </c>
      <c r="T314" s="2"/>
      <c r="U314" s="11" t="s">
        <v>4170</v>
      </c>
      <c r="V314" s="11"/>
      <c r="W314" s="2"/>
      <c r="X314" s="21">
        <f t="shared" si="4"/>
        <v>0</v>
      </c>
    </row>
    <row r="315" spans="1:24" x14ac:dyDescent="0.4">
      <c r="A315" s="9" t="s">
        <v>9599</v>
      </c>
      <c r="B315" s="9" t="s">
        <v>9971</v>
      </c>
      <c r="C315" s="180" t="s">
        <v>10223</v>
      </c>
      <c r="D315" s="11" t="s">
        <v>0</v>
      </c>
      <c r="E315" s="267" t="s">
        <v>10095</v>
      </c>
      <c r="F315" s="19" t="s">
        <v>0</v>
      </c>
      <c r="G315" s="14" t="s">
        <v>656</v>
      </c>
      <c r="H315" s="9" t="s">
        <v>10224</v>
      </c>
      <c r="I315" s="9" t="s">
        <v>0</v>
      </c>
      <c r="J315" s="11" t="s">
        <v>9848</v>
      </c>
      <c r="K315" s="11" t="s">
        <v>4171</v>
      </c>
      <c r="L315" s="11" t="s">
        <v>4171</v>
      </c>
      <c r="M315" s="11"/>
      <c r="N315" s="11"/>
      <c r="O315" s="11"/>
      <c r="P315" s="11"/>
      <c r="Q315" s="9"/>
      <c r="R315" s="21">
        <v>250</v>
      </c>
      <c r="S315" s="21">
        <v>170</v>
      </c>
      <c r="T315" s="2"/>
      <c r="U315" s="11" t="s">
        <v>4170</v>
      </c>
      <c r="V315" s="11"/>
      <c r="W315" s="2"/>
      <c r="X315" s="21">
        <f t="shared" si="4"/>
        <v>0</v>
      </c>
    </row>
    <row r="316" spans="1:24" x14ac:dyDescent="0.4">
      <c r="A316" s="9" t="s">
        <v>9599</v>
      </c>
      <c r="B316" s="9" t="s">
        <v>9971</v>
      </c>
      <c r="C316" s="180" t="s">
        <v>10225</v>
      </c>
      <c r="D316" s="11">
        <v>5411</v>
      </c>
      <c r="E316" s="267" t="s">
        <v>0</v>
      </c>
      <c r="F316" s="19" t="s">
        <v>0</v>
      </c>
      <c r="G316" s="14" t="s">
        <v>0</v>
      </c>
      <c r="H316" s="9" t="s">
        <v>10226</v>
      </c>
      <c r="I316" s="9" t="s">
        <v>112</v>
      </c>
      <c r="J316" s="11" t="s">
        <v>9848</v>
      </c>
      <c r="K316" s="11" t="s">
        <v>0</v>
      </c>
      <c r="L316" s="11" t="s">
        <v>0</v>
      </c>
      <c r="M316" s="11"/>
      <c r="N316" s="11"/>
      <c r="O316" s="11"/>
      <c r="P316" s="11"/>
      <c r="Q316" s="9"/>
      <c r="R316" s="21">
        <v>40</v>
      </c>
      <c r="S316" s="21">
        <v>30</v>
      </c>
      <c r="T316" s="2"/>
      <c r="U316" s="11" t="s">
        <v>4167</v>
      </c>
      <c r="V316" s="11"/>
      <c r="W316" s="2"/>
      <c r="X316" s="21">
        <f t="shared" si="4"/>
        <v>40</v>
      </c>
    </row>
    <row r="317" spans="1:24" x14ac:dyDescent="0.4">
      <c r="A317" s="9" t="s">
        <v>9599</v>
      </c>
      <c r="B317" s="9" t="s">
        <v>9971</v>
      </c>
      <c r="C317" s="180" t="s">
        <v>10227</v>
      </c>
      <c r="D317" s="11" t="s">
        <v>8270</v>
      </c>
      <c r="E317" s="267" t="s">
        <v>0</v>
      </c>
      <c r="F317" s="19" t="s">
        <v>0</v>
      </c>
      <c r="G317" s="14" t="s">
        <v>0</v>
      </c>
      <c r="H317" s="9" t="s">
        <v>10228</v>
      </c>
      <c r="I317" s="9" t="s">
        <v>112</v>
      </c>
      <c r="J317" s="11" t="s">
        <v>9848</v>
      </c>
      <c r="K317" s="11" t="s">
        <v>0</v>
      </c>
      <c r="L317" s="11" t="s">
        <v>4171</v>
      </c>
      <c r="M317" s="11"/>
      <c r="N317" s="11"/>
      <c r="O317" s="11"/>
      <c r="P317" s="11"/>
      <c r="Q317" s="9"/>
      <c r="R317" s="21">
        <v>50</v>
      </c>
      <c r="S317" s="21">
        <v>35</v>
      </c>
      <c r="T317" s="2"/>
      <c r="U317" s="11" t="s">
        <v>4167</v>
      </c>
      <c r="V317" s="11"/>
      <c r="W317" s="2"/>
      <c r="X317" s="21">
        <f t="shared" si="4"/>
        <v>50</v>
      </c>
    </row>
    <row r="318" spans="1:24" x14ac:dyDescent="0.4">
      <c r="A318" s="9" t="s">
        <v>9599</v>
      </c>
      <c r="B318" s="9" t="s">
        <v>9971</v>
      </c>
      <c r="C318" s="180" t="s">
        <v>10229</v>
      </c>
      <c r="D318" s="11" t="s">
        <v>0</v>
      </c>
      <c r="E318" s="267" t="s">
        <v>0</v>
      </c>
      <c r="F318" s="19" t="s">
        <v>0</v>
      </c>
      <c r="G318" s="14" t="s">
        <v>0</v>
      </c>
      <c r="H318" s="9" t="s">
        <v>10230</v>
      </c>
      <c r="I318" s="9" t="s">
        <v>112</v>
      </c>
      <c r="J318" s="11" t="s">
        <v>9848</v>
      </c>
      <c r="K318" s="11" t="s">
        <v>0</v>
      </c>
      <c r="L318" s="11" t="s">
        <v>4171</v>
      </c>
      <c r="M318" s="11"/>
      <c r="N318" s="11"/>
      <c r="O318" s="11"/>
      <c r="P318" s="11"/>
      <c r="Q318" s="9"/>
      <c r="R318" s="21">
        <v>4</v>
      </c>
      <c r="S318" s="21">
        <v>2</v>
      </c>
      <c r="T318" s="2"/>
      <c r="U318" s="11" t="s">
        <v>4167</v>
      </c>
      <c r="V318" s="11"/>
      <c r="W318" s="2"/>
      <c r="X318" s="21">
        <f t="shared" si="4"/>
        <v>4</v>
      </c>
    </row>
    <row r="319" spans="1:24" x14ac:dyDescent="0.4">
      <c r="A319" s="9" t="s">
        <v>9599</v>
      </c>
      <c r="B319" s="9" t="s">
        <v>9971</v>
      </c>
      <c r="C319" s="180" t="s">
        <v>10231</v>
      </c>
      <c r="D319" s="11" t="s">
        <v>0</v>
      </c>
      <c r="E319" s="267" t="s">
        <v>0</v>
      </c>
      <c r="F319" s="19" t="s">
        <v>0</v>
      </c>
      <c r="G319" s="14" t="s">
        <v>0</v>
      </c>
      <c r="H319" s="9" t="s">
        <v>10232</v>
      </c>
      <c r="I319" s="9" t="s">
        <v>112</v>
      </c>
      <c r="J319" s="11" t="s">
        <v>9848</v>
      </c>
      <c r="K319" s="11" t="s">
        <v>0</v>
      </c>
      <c r="L319" s="11" t="s">
        <v>4171</v>
      </c>
      <c r="M319" s="11"/>
      <c r="N319" s="11"/>
      <c r="O319" s="11"/>
      <c r="P319" s="11"/>
      <c r="Q319" s="9"/>
      <c r="R319" s="21">
        <v>8</v>
      </c>
      <c r="S319" s="21">
        <v>6</v>
      </c>
      <c r="T319" s="2"/>
      <c r="U319" s="11" t="s">
        <v>4167</v>
      </c>
      <c r="V319" s="11"/>
      <c r="W319" s="2"/>
      <c r="X319" s="21">
        <f t="shared" si="4"/>
        <v>8</v>
      </c>
    </row>
    <row r="320" spans="1:24" x14ac:dyDescent="0.4">
      <c r="A320" s="9" t="s">
        <v>9599</v>
      </c>
      <c r="B320" s="9" t="s">
        <v>9971</v>
      </c>
      <c r="C320" s="180" t="s">
        <v>10233</v>
      </c>
      <c r="D320" s="11" t="s">
        <v>0</v>
      </c>
      <c r="E320" s="267" t="s">
        <v>0</v>
      </c>
      <c r="F320" s="19" t="s">
        <v>0</v>
      </c>
      <c r="G320" s="14" t="s">
        <v>0</v>
      </c>
      <c r="H320" s="9" t="s">
        <v>10234</v>
      </c>
      <c r="I320" s="9" t="s">
        <v>112</v>
      </c>
      <c r="J320" s="11" t="s">
        <v>9848</v>
      </c>
      <c r="K320" s="11" t="s">
        <v>0</v>
      </c>
      <c r="L320" s="11" t="s">
        <v>4171</v>
      </c>
      <c r="M320" s="11"/>
      <c r="N320" s="11"/>
      <c r="O320" s="11"/>
      <c r="P320" s="11"/>
      <c r="Q320" s="9"/>
      <c r="R320" s="21">
        <v>25</v>
      </c>
      <c r="S320" s="21">
        <v>15</v>
      </c>
      <c r="T320" s="2"/>
      <c r="U320" s="11" t="s">
        <v>4168</v>
      </c>
      <c r="V320" s="11"/>
      <c r="W320" s="2"/>
      <c r="X320" s="21">
        <f t="shared" si="4"/>
        <v>15</v>
      </c>
    </row>
    <row r="321" spans="1:24" x14ac:dyDescent="0.4">
      <c r="A321" s="9" t="s">
        <v>9599</v>
      </c>
      <c r="B321" s="9" t="s">
        <v>9971</v>
      </c>
      <c r="C321" s="180" t="s">
        <v>10235</v>
      </c>
      <c r="D321" s="11" t="s">
        <v>0</v>
      </c>
      <c r="E321" s="267" t="s">
        <v>0</v>
      </c>
      <c r="F321" s="19" t="s">
        <v>0</v>
      </c>
      <c r="G321" s="14" t="s">
        <v>0</v>
      </c>
      <c r="H321" s="9" t="s">
        <v>10236</v>
      </c>
      <c r="I321" s="9" t="s">
        <v>112</v>
      </c>
      <c r="J321" s="11" t="s">
        <v>9848</v>
      </c>
      <c r="K321" s="11" t="s">
        <v>0</v>
      </c>
      <c r="L321" s="11" t="s">
        <v>4171</v>
      </c>
      <c r="M321" s="11"/>
      <c r="N321" s="11"/>
      <c r="O321" s="11"/>
      <c r="P321" s="11"/>
      <c r="Q321" s="9"/>
      <c r="R321" s="21">
        <v>25</v>
      </c>
      <c r="S321" s="21">
        <v>15</v>
      </c>
      <c r="T321" s="2"/>
      <c r="U321" s="11" t="s">
        <v>4170</v>
      </c>
      <c r="V321" s="11"/>
      <c r="W321" s="2"/>
      <c r="X321" s="21">
        <f t="shared" si="4"/>
        <v>0</v>
      </c>
    </row>
    <row r="322" spans="1:24" x14ac:dyDescent="0.4">
      <c r="A322" s="9" t="s">
        <v>9599</v>
      </c>
      <c r="B322" s="9" t="s">
        <v>9971</v>
      </c>
      <c r="C322" s="180" t="s">
        <v>10237</v>
      </c>
      <c r="D322" s="11">
        <v>5285</v>
      </c>
      <c r="E322" s="267">
        <v>1000</v>
      </c>
      <c r="F322" s="19" t="s">
        <v>0</v>
      </c>
      <c r="G322" s="14" t="s">
        <v>656</v>
      </c>
      <c r="H322" s="9" t="s">
        <v>10238</v>
      </c>
      <c r="I322" s="9" t="s">
        <v>0</v>
      </c>
      <c r="J322" s="11" t="s">
        <v>9848</v>
      </c>
      <c r="K322" s="11" t="s">
        <v>4171</v>
      </c>
      <c r="L322" s="11" t="s">
        <v>4171</v>
      </c>
      <c r="M322" s="11"/>
      <c r="N322" s="11"/>
      <c r="O322" s="11"/>
      <c r="P322" s="11"/>
      <c r="Q322" s="9"/>
      <c r="R322" s="21">
        <v>45</v>
      </c>
      <c r="S322" s="21">
        <v>35</v>
      </c>
      <c r="T322" s="2"/>
      <c r="U322" s="11" t="s">
        <v>4167</v>
      </c>
      <c r="V322" s="11"/>
      <c r="W322" s="2"/>
      <c r="X322" s="21">
        <f t="shared" si="4"/>
        <v>45</v>
      </c>
    </row>
    <row r="323" spans="1:24" x14ac:dyDescent="0.4">
      <c r="A323" s="9" t="s">
        <v>9599</v>
      </c>
      <c r="B323" s="9" t="s">
        <v>9971</v>
      </c>
      <c r="C323" s="180" t="s">
        <v>10239</v>
      </c>
      <c r="D323" s="11">
        <v>5286</v>
      </c>
      <c r="E323" s="267">
        <v>2000</v>
      </c>
      <c r="F323" s="19" t="s">
        <v>0</v>
      </c>
      <c r="G323" s="14" t="s">
        <v>656</v>
      </c>
      <c r="H323" s="9" t="s">
        <v>10240</v>
      </c>
      <c r="I323" s="9" t="s">
        <v>112</v>
      </c>
      <c r="J323" s="11" t="s">
        <v>9848</v>
      </c>
      <c r="K323" s="11" t="s">
        <v>4171</v>
      </c>
      <c r="L323" s="11" t="s">
        <v>4171</v>
      </c>
      <c r="M323" s="11"/>
      <c r="N323" s="11"/>
      <c r="O323" s="11"/>
      <c r="P323" s="11"/>
      <c r="Q323" s="9"/>
      <c r="R323" s="21">
        <v>35</v>
      </c>
      <c r="S323" s="21">
        <v>25</v>
      </c>
      <c r="T323" s="2"/>
      <c r="U323" s="11" t="s">
        <v>4170</v>
      </c>
      <c r="V323" s="11"/>
      <c r="W323" s="2"/>
      <c r="X323" s="21">
        <f t="shared" ref="X323:X386" si="5">IF(U323="Nuova",IF(R323="p.a.r.",300,R323),IF(U323="Usata",IF(S323="p.a.r.",300,S323),0))</f>
        <v>0</v>
      </c>
    </row>
    <row r="324" spans="1:24" x14ac:dyDescent="0.4">
      <c r="A324" s="9" t="s">
        <v>9599</v>
      </c>
      <c r="B324" s="9" t="s">
        <v>9971</v>
      </c>
      <c r="C324" s="180" t="s">
        <v>10241</v>
      </c>
      <c r="D324" s="11">
        <v>5287</v>
      </c>
      <c r="E324" s="267">
        <v>5000</v>
      </c>
      <c r="F324" s="19" t="s">
        <v>0</v>
      </c>
      <c r="G324" s="14" t="s">
        <v>656</v>
      </c>
      <c r="H324" s="9" t="s">
        <v>10242</v>
      </c>
      <c r="I324" s="9" t="s">
        <v>112</v>
      </c>
      <c r="J324" s="11" t="s">
        <v>9848</v>
      </c>
      <c r="K324" s="11" t="s">
        <v>4171</v>
      </c>
      <c r="L324" s="11" t="s">
        <v>4171</v>
      </c>
      <c r="M324" s="11"/>
      <c r="N324" s="11"/>
      <c r="O324" s="11"/>
      <c r="P324" s="11"/>
      <c r="Q324" s="9"/>
      <c r="R324" s="21">
        <v>35</v>
      </c>
      <c r="S324" s="21">
        <v>25</v>
      </c>
      <c r="T324" s="2"/>
      <c r="U324" s="11" t="s">
        <v>4170</v>
      </c>
      <c r="V324" s="11"/>
      <c r="W324" s="2"/>
      <c r="X324" s="21">
        <f t="shared" si="5"/>
        <v>0</v>
      </c>
    </row>
    <row r="325" spans="1:24" x14ac:dyDescent="0.4">
      <c r="A325" s="9" t="s">
        <v>9599</v>
      </c>
      <c r="B325" s="9" t="s">
        <v>9971</v>
      </c>
      <c r="C325" s="180" t="s">
        <v>10243</v>
      </c>
      <c r="D325" s="11">
        <v>5288</v>
      </c>
      <c r="E325" s="267">
        <v>10000</v>
      </c>
      <c r="F325" s="19" t="s">
        <v>0</v>
      </c>
      <c r="G325" s="14" t="s">
        <v>656</v>
      </c>
      <c r="H325" s="9" t="s">
        <v>10244</v>
      </c>
      <c r="I325" s="9" t="s">
        <v>112</v>
      </c>
      <c r="J325" s="11" t="s">
        <v>9848</v>
      </c>
      <c r="K325" s="11" t="s">
        <v>4171</v>
      </c>
      <c r="L325" s="11" t="s">
        <v>4171</v>
      </c>
      <c r="M325" s="11"/>
      <c r="N325" s="11"/>
      <c r="O325" s="11"/>
      <c r="P325" s="11"/>
      <c r="Q325" s="9"/>
      <c r="R325" s="21">
        <v>35</v>
      </c>
      <c r="S325" s="21">
        <v>25</v>
      </c>
      <c r="T325" s="2"/>
      <c r="U325" s="11" t="s">
        <v>4170</v>
      </c>
      <c r="V325" s="11"/>
      <c r="W325" s="2"/>
      <c r="X325" s="21">
        <f t="shared" si="5"/>
        <v>0</v>
      </c>
    </row>
    <row r="326" spans="1:24" x14ac:dyDescent="0.4">
      <c r="A326" s="9" t="s">
        <v>9599</v>
      </c>
      <c r="B326" s="9" t="s">
        <v>9971</v>
      </c>
      <c r="C326" s="180" t="s">
        <v>10245</v>
      </c>
      <c r="D326" s="11">
        <v>5289</v>
      </c>
      <c r="E326" s="267" t="s">
        <v>9966</v>
      </c>
      <c r="F326" s="19" t="s">
        <v>0</v>
      </c>
      <c r="G326" s="14" t="s">
        <v>0</v>
      </c>
      <c r="H326" s="9" t="s">
        <v>10246</v>
      </c>
      <c r="I326" s="9" t="s">
        <v>112</v>
      </c>
      <c r="J326" s="11" t="s">
        <v>9848</v>
      </c>
      <c r="K326" s="11" t="s">
        <v>4171</v>
      </c>
      <c r="L326" s="11" t="s">
        <v>4171</v>
      </c>
      <c r="M326" s="11"/>
      <c r="N326" s="11"/>
      <c r="O326" s="11"/>
      <c r="P326" s="11"/>
      <c r="Q326" s="9"/>
      <c r="R326" s="21">
        <v>90</v>
      </c>
      <c r="S326" s="21">
        <v>60</v>
      </c>
      <c r="T326" s="2"/>
      <c r="U326" s="11" t="s">
        <v>4170</v>
      </c>
      <c r="V326" s="11"/>
      <c r="W326" s="2"/>
      <c r="X326" s="21">
        <f t="shared" si="5"/>
        <v>0</v>
      </c>
    </row>
    <row r="327" spans="1:24" x14ac:dyDescent="0.4">
      <c r="A327" s="9" t="s">
        <v>9599</v>
      </c>
      <c r="B327" s="9" t="s">
        <v>9971</v>
      </c>
      <c r="C327" s="180" t="s">
        <v>10247</v>
      </c>
      <c r="D327" s="11">
        <v>5290</v>
      </c>
      <c r="E327" s="267">
        <v>15000</v>
      </c>
      <c r="F327" s="19" t="s">
        <v>0</v>
      </c>
      <c r="G327" s="14" t="s">
        <v>789</v>
      </c>
      <c r="H327" s="9" t="s">
        <v>10248</v>
      </c>
      <c r="I327" s="9" t="s">
        <v>112</v>
      </c>
      <c r="J327" s="11" t="s">
        <v>9848</v>
      </c>
      <c r="K327" s="11" t="s">
        <v>0</v>
      </c>
      <c r="L327" s="11" t="s">
        <v>4171</v>
      </c>
      <c r="M327" s="11"/>
      <c r="N327" s="11"/>
      <c r="O327" s="11"/>
      <c r="P327" s="11"/>
      <c r="Q327" s="9"/>
      <c r="R327" s="21">
        <v>6</v>
      </c>
      <c r="S327" s="21">
        <v>3</v>
      </c>
      <c r="T327" s="2"/>
      <c r="U327" s="11" t="s">
        <v>4167</v>
      </c>
      <c r="V327" s="11"/>
      <c r="W327" s="2"/>
      <c r="X327" s="21">
        <f t="shared" si="5"/>
        <v>6</v>
      </c>
    </row>
    <row r="328" spans="1:24" x14ac:dyDescent="0.4">
      <c r="A328" s="9" t="s">
        <v>9599</v>
      </c>
      <c r="B328" s="9" t="s">
        <v>9971</v>
      </c>
      <c r="C328" s="180" t="s">
        <v>10249</v>
      </c>
      <c r="D328" s="11" t="s">
        <v>0</v>
      </c>
      <c r="E328" s="267">
        <v>1000</v>
      </c>
      <c r="F328" s="19" t="s">
        <v>0</v>
      </c>
      <c r="G328" s="14" t="s">
        <v>789</v>
      </c>
      <c r="H328" s="9" t="s">
        <v>10250</v>
      </c>
      <c r="I328" s="9" t="s">
        <v>173</v>
      </c>
      <c r="J328" s="11" t="s">
        <v>9848</v>
      </c>
      <c r="K328" s="11" t="s">
        <v>4171</v>
      </c>
      <c r="L328" s="11" t="s">
        <v>4171</v>
      </c>
      <c r="M328" s="11"/>
      <c r="N328" s="11"/>
      <c r="O328" s="11"/>
      <c r="P328" s="11"/>
      <c r="Q328" s="9"/>
      <c r="R328" s="21">
        <v>40</v>
      </c>
      <c r="S328" s="21">
        <v>30</v>
      </c>
      <c r="T328" s="2"/>
      <c r="U328" s="11" t="s">
        <v>4170</v>
      </c>
      <c r="V328" s="11"/>
      <c r="W328" s="2"/>
      <c r="X328" s="21">
        <f t="shared" si="5"/>
        <v>0</v>
      </c>
    </row>
    <row r="329" spans="1:24" x14ac:dyDescent="0.4">
      <c r="A329" s="9" t="s">
        <v>9599</v>
      </c>
      <c r="B329" s="9" t="s">
        <v>9971</v>
      </c>
      <c r="C329" s="180" t="s">
        <v>10251</v>
      </c>
      <c r="D329" s="11" t="s">
        <v>0</v>
      </c>
      <c r="E329" s="267">
        <v>2000</v>
      </c>
      <c r="F329" s="19" t="s">
        <v>0</v>
      </c>
      <c r="G329" s="14" t="s">
        <v>789</v>
      </c>
      <c r="H329" s="9" t="s">
        <v>10252</v>
      </c>
      <c r="I329" s="9" t="s">
        <v>173</v>
      </c>
      <c r="J329" s="11" t="s">
        <v>9848</v>
      </c>
      <c r="K329" s="11" t="s">
        <v>4171</v>
      </c>
      <c r="L329" s="11" t="s">
        <v>4171</v>
      </c>
      <c r="M329" s="11"/>
      <c r="N329" s="11"/>
      <c r="O329" s="11"/>
      <c r="P329" s="11"/>
      <c r="Q329" s="9"/>
      <c r="R329" s="21">
        <v>40</v>
      </c>
      <c r="S329" s="21">
        <v>30</v>
      </c>
      <c r="T329" s="2"/>
      <c r="U329" s="11" t="s">
        <v>4170</v>
      </c>
      <c r="V329" s="11"/>
      <c r="W329" s="2"/>
      <c r="X329" s="21">
        <f t="shared" si="5"/>
        <v>0</v>
      </c>
    </row>
    <row r="330" spans="1:24" x14ac:dyDescent="0.4">
      <c r="A330" s="9" t="s">
        <v>9599</v>
      </c>
      <c r="B330" s="9" t="s">
        <v>9971</v>
      </c>
      <c r="C330" s="180" t="s">
        <v>10253</v>
      </c>
      <c r="D330" s="11" t="s">
        <v>0</v>
      </c>
      <c r="E330" s="267">
        <v>5000</v>
      </c>
      <c r="F330" s="19" t="s">
        <v>0</v>
      </c>
      <c r="G330" s="14" t="s">
        <v>789</v>
      </c>
      <c r="H330" s="9" t="s">
        <v>10252</v>
      </c>
      <c r="I330" s="9" t="s">
        <v>173</v>
      </c>
      <c r="J330" s="11" t="s">
        <v>9848</v>
      </c>
      <c r="K330" s="11" t="s">
        <v>4171</v>
      </c>
      <c r="L330" s="11" t="s">
        <v>4171</v>
      </c>
      <c r="M330" s="11"/>
      <c r="N330" s="11"/>
      <c r="O330" s="11"/>
      <c r="P330" s="11"/>
      <c r="Q330" s="9"/>
      <c r="R330" s="21">
        <v>40</v>
      </c>
      <c r="S330" s="21">
        <v>30</v>
      </c>
      <c r="T330" s="2"/>
      <c r="U330" s="11" t="s">
        <v>4170</v>
      </c>
      <c r="V330" s="11"/>
      <c r="W330" s="2"/>
      <c r="X330" s="21">
        <f t="shared" si="5"/>
        <v>0</v>
      </c>
    </row>
    <row r="331" spans="1:24" x14ac:dyDescent="0.4">
      <c r="A331" s="9" t="s">
        <v>9599</v>
      </c>
      <c r="B331" s="9" t="s">
        <v>9971</v>
      </c>
      <c r="C331" s="180" t="s">
        <v>10254</v>
      </c>
      <c r="D331" s="11" t="s">
        <v>0</v>
      </c>
      <c r="E331" s="267">
        <v>10000</v>
      </c>
      <c r="F331" s="19" t="s">
        <v>0</v>
      </c>
      <c r="G331" s="14" t="s">
        <v>789</v>
      </c>
      <c r="H331" s="9" t="s">
        <v>10252</v>
      </c>
      <c r="I331" s="9" t="s">
        <v>173</v>
      </c>
      <c r="J331" s="11" t="s">
        <v>9848</v>
      </c>
      <c r="K331" s="11" t="s">
        <v>4171</v>
      </c>
      <c r="L331" s="11" t="s">
        <v>4171</v>
      </c>
      <c r="M331" s="11"/>
      <c r="N331" s="11"/>
      <c r="O331" s="11"/>
      <c r="P331" s="11"/>
      <c r="Q331" s="9"/>
      <c r="R331" s="21">
        <v>40</v>
      </c>
      <c r="S331" s="21">
        <v>30</v>
      </c>
      <c r="T331" s="2"/>
      <c r="U331" s="11" t="s">
        <v>4170</v>
      </c>
      <c r="V331" s="11"/>
      <c r="W331" s="2"/>
      <c r="X331" s="21">
        <f t="shared" si="5"/>
        <v>0</v>
      </c>
    </row>
    <row r="332" spans="1:24" x14ac:dyDescent="0.4">
      <c r="A332" s="9" t="s">
        <v>9599</v>
      </c>
      <c r="B332" s="9" t="s">
        <v>9971</v>
      </c>
      <c r="C332" s="180" t="s">
        <v>10255</v>
      </c>
      <c r="D332" s="11" t="s">
        <v>0</v>
      </c>
      <c r="E332" s="267" t="s">
        <v>9966</v>
      </c>
      <c r="F332" s="19" t="s">
        <v>0</v>
      </c>
      <c r="G332" s="14" t="s">
        <v>0</v>
      </c>
      <c r="H332" s="9" t="s">
        <v>10252</v>
      </c>
      <c r="I332" s="9" t="s">
        <v>173</v>
      </c>
      <c r="J332" s="11" t="s">
        <v>9848</v>
      </c>
      <c r="K332" s="11" t="s">
        <v>4171</v>
      </c>
      <c r="L332" s="11" t="s">
        <v>4171</v>
      </c>
      <c r="M332" s="11"/>
      <c r="N332" s="11"/>
      <c r="O332" s="11"/>
      <c r="P332" s="11"/>
      <c r="Q332" s="9"/>
      <c r="R332" s="21">
        <v>100</v>
      </c>
      <c r="S332" s="21">
        <v>80</v>
      </c>
      <c r="T332" s="2"/>
      <c r="U332" s="11" t="s">
        <v>4167</v>
      </c>
      <c r="V332" s="11"/>
      <c r="W332" s="2"/>
      <c r="X332" s="21">
        <f t="shared" si="5"/>
        <v>100</v>
      </c>
    </row>
    <row r="333" spans="1:24" x14ac:dyDescent="0.4">
      <c r="A333" s="9" t="s">
        <v>9599</v>
      </c>
      <c r="B333" s="9" t="s">
        <v>9971</v>
      </c>
      <c r="C333" s="180" t="s">
        <v>10256</v>
      </c>
      <c r="D333" s="11">
        <v>5291</v>
      </c>
      <c r="E333" s="267">
        <v>1000</v>
      </c>
      <c r="F333" s="19" t="s">
        <v>0</v>
      </c>
      <c r="G333" s="14" t="s">
        <v>838</v>
      </c>
      <c r="H333" s="9" t="s">
        <v>10257</v>
      </c>
      <c r="I333" s="9" t="s">
        <v>158</v>
      </c>
      <c r="J333" s="11" t="s">
        <v>9848</v>
      </c>
      <c r="K333" s="11" t="s">
        <v>0</v>
      </c>
      <c r="L333" s="11" t="s">
        <v>4171</v>
      </c>
      <c r="M333" s="11"/>
      <c r="N333" s="11"/>
      <c r="O333" s="11"/>
      <c r="P333" s="11"/>
      <c r="Q333" s="9"/>
      <c r="R333" s="21">
        <v>4</v>
      </c>
      <c r="S333" s="21">
        <v>2.5</v>
      </c>
      <c r="T333" s="2"/>
      <c r="U333" s="11" t="s">
        <v>4167</v>
      </c>
      <c r="V333" s="11"/>
      <c r="W333" s="2"/>
      <c r="X333" s="21">
        <f t="shared" si="5"/>
        <v>4</v>
      </c>
    </row>
    <row r="334" spans="1:24" x14ac:dyDescent="0.4">
      <c r="A334" s="9" t="s">
        <v>9599</v>
      </c>
      <c r="B334" s="9" t="s">
        <v>9971</v>
      </c>
      <c r="C334" s="180" t="s">
        <v>10258</v>
      </c>
      <c r="D334" s="11">
        <v>5292</v>
      </c>
      <c r="E334" s="267">
        <v>2000</v>
      </c>
      <c r="F334" s="19" t="s">
        <v>0</v>
      </c>
      <c r="G334" s="14" t="s">
        <v>838</v>
      </c>
      <c r="H334" s="9" t="s">
        <v>10257</v>
      </c>
      <c r="I334" s="9" t="s">
        <v>158</v>
      </c>
      <c r="J334" s="11" t="s">
        <v>9848</v>
      </c>
      <c r="K334" s="11" t="s">
        <v>0</v>
      </c>
      <c r="L334" s="11" t="s">
        <v>4171</v>
      </c>
      <c r="M334" s="11"/>
      <c r="N334" s="11"/>
      <c r="O334" s="11"/>
      <c r="P334" s="11"/>
      <c r="Q334" s="9"/>
      <c r="R334" s="21">
        <v>4</v>
      </c>
      <c r="S334" s="21">
        <v>2.5</v>
      </c>
      <c r="T334" s="2"/>
      <c r="U334" s="11" t="s">
        <v>4167</v>
      </c>
      <c r="V334" s="11"/>
      <c r="W334" s="2"/>
      <c r="X334" s="21">
        <f t="shared" si="5"/>
        <v>4</v>
      </c>
    </row>
    <row r="335" spans="1:24" x14ac:dyDescent="0.4">
      <c r="A335" s="9" t="s">
        <v>9599</v>
      </c>
      <c r="B335" s="9" t="s">
        <v>9971</v>
      </c>
      <c r="C335" s="180" t="s">
        <v>10259</v>
      </c>
      <c r="D335" s="11">
        <v>5293</v>
      </c>
      <c r="E335" s="267">
        <v>5000</v>
      </c>
      <c r="F335" s="19" t="s">
        <v>0</v>
      </c>
      <c r="G335" s="14" t="s">
        <v>838</v>
      </c>
      <c r="H335" s="9" t="s">
        <v>10257</v>
      </c>
      <c r="I335" s="9" t="s">
        <v>158</v>
      </c>
      <c r="J335" s="11" t="s">
        <v>9848</v>
      </c>
      <c r="K335" s="11" t="s">
        <v>0</v>
      </c>
      <c r="L335" s="11" t="s">
        <v>4171</v>
      </c>
      <c r="M335" s="11"/>
      <c r="N335" s="11"/>
      <c r="O335" s="11"/>
      <c r="P335" s="11"/>
      <c r="Q335" s="9"/>
      <c r="R335" s="21">
        <v>4</v>
      </c>
      <c r="S335" s="21">
        <v>2.5</v>
      </c>
      <c r="T335" s="2"/>
      <c r="U335" s="11" t="s">
        <v>4167</v>
      </c>
      <c r="V335" s="11"/>
      <c r="W335" s="2"/>
      <c r="X335" s="21">
        <f t="shared" si="5"/>
        <v>4</v>
      </c>
    </row>
    <row r="336" spans="1:24" x14ac:dyDescent="0.4">
      <c r="A336" s="9" t="s">
        <v>9599</v>
      </c>
      <c r="B336" s="9" t="s">
        <v>9971</v>
      </c>
      <c r="C336" s="180" t="s">
        <v>10260</v>
      </c>
      <c r="D336" s="11">
        <v>5294</v>
      </c>
      <c r="E336" s="267">
        <v>10000</v>
      </c>
      <c r="F336" s="19" t="s">
        <v>0</v>
      </c>
      <c r="G336" s="14" t="s">
        <v>838</v>
      </c>
      <c r="H336" s="9" t="s">
        <v>10257</v>
      </c>
      <c r="I336" s="9" t="s">
        <v>158</v>
      </c>
      <c r="J336" s="11" t="s">
        <v>9848</v>
      </c>
      <c r="K336" s="11" t="s">
        <v>0</v>
      </c>
      <c r="L336" s="11" t="s">
        <v>4171</v>
      </c>
      <c r="M336" s="11"/>
      <c r="N336" s="11"/>
      <c r="O336" s="11"/>
      <c r="P336" s="11"/>
      <c r="Q336" s="9"/>
      <c r="R336" s="21">
        <v>4</v>
      </c>
      <c r="S336" s="21">
        <v>2.5</v>
      </c>
      <c r="T336" s="2"/>
      <c r="U336" s="11" t="s">
        <v>4167</v>
      </c>
      <c r="V336" s="11"/>
      <c r="W336" s="2"/>
      <c r="X336" s="21">
        <f t="shared" si="5"/>
        <v>4</v>
      </c>
    </row>
    <row r="337" spans="1:24" x14ac:dyDescent="0.4">
      <c r="A337" s="9" t="s">
        <v>9599</v>
      </c>
      <c r="B337" s="9" t="s">
        <v>9971</v>
      </c>
      <c r="C337" s="180" t="s">
        <v>10261</v>
      </c>
      <c r="D337" s="11">
        <v>5295</v>
      </c>
      <c r="E337" s="267">
        <v>15000</v>
      </c>
      <c r="F337" s="19" t="s">
        <v>0</v>
      </c>
      <c r="G337" s="14" t="s">
        <v>838</v>
      </c>
      <c r="H337" s="9" t="s">
        <v>10257</v>
      </c>
      <c r="I337" s="9" t="s">
        <v>158</v>
      </c>
      <c r="J337" s="11" t="s">
        <v>9848</v>
      </c>
      <c r="K337" s="11" t="s">
        <v>0</v>
      </c>
      <c r="L337" s="11" t="s">
        <v>4171</v>
      </c>
      <c r="M337" s="11"/>
      <c r="N337" s="11"/>
      <c r="O337" s="11"/>
      <c r="P337" s="11"/>
      <c r="Q337" s="9"/>
      <c r="R337" s="21">
        <v>5</v>
      </c>
      <c r="S337" s="21">
        <v>3.5</v>
      </c>
      <c r="T337" s="2"/>
      <c r="U337" s="11" t="s">
        <v>4167</v>
      </c>
      <c r="V337" s="11"/>
      <c r="W337" s="2"/>
      <c r="X337" s="21">
        <f t="shared" si="5"/>
        <v>5</v>
      </c>
    </row>
    <row r="338" spans="1:24" x14ac:dyDescent="0.4">
      <c r="A338" s="9" t="s">
        <v>9599</v>
      </c>
      <c r="B338" s="9" t="s">
        <v>9971</v>
      </c>
      <c r="C338" s="180" t="s">
        <v>10262</v>
      </c>
      <c r="D338" s="11">
        <v>5355</v>
      </c>
      <c r="E338" s="267">
        <v>1000</v>
      </c>
      <c r="F338" s="19" t="s">
        <v>0</v>
      </c>
      <c r="G338" s="14" t="s">
        <v>838</v>
      </c>
      <c r="H338" s="9" t="s">
        <v>10263</v>
      </c>
      <c r="I338" s="9" t="s">
        <v>112</v>
      </c>
      <c r="J338" s="11" t="s">
        <v>9848</v>
      </c>
      <c r="K338" s="11" t="s">
        <v>0</v>
      </c>
      <c r="L338" s="11" t="s">
        <v>0</v>
      </c>
      <c r="M338" s="11"/>
      <c r="N338" s="11"/>
      <c r="O338" s="11"/>
      <c r="P338" s="11"/>
      <c r="Q338" s="9"/>
      <c r="R338" s="21">
        <v>100</v>
      </c>
      <c r="S338" s="21">
        <v>80</v>
      </c>
      <c r="T338" s="2"/>
      <c r="U338" s="11" t="s">
        <v>4170</v>
      </c>
      <c r="V338" s="11"/>
      <c r="W338" s="2"/>
      <c r="X338" s="21">
        <f t="shared" si="5"/>
        <v>0</v>
      </c>
    </row>
    <row r="339" spans="1:24" x14ac:dyDescent="0.4">
      <c r="A339" s="9" t="s">
        <v>9599</v>
      </c>
      <c r="B339" s="9" t="s">
        <v>9971</v>
      </c>
      <c r="C339" s="180" t="s">
        <v>10264</v>
      </c>
      <c r="D339" s="11">
        <v>5356</v>
      </c>
      <c r="E339" s="267">
        <v>2000</v>
      </c>
      <c r="F339" s="19" t="s">
        <v>0</v>
      </c>
      <c r="G339" s="14" t="s">
        <v>838</v>
      </c>
      <c r="H339" s="9" t="s">
        <v>10263</v>
      </c>
      <c r="I339" s="9" t="s">
        <v>112</v>
      </c>
      <c r="J339" s="11" t="s">
        <v>9848</v>
      </c>
      <c r="K339" s="11" t="s">
        <v>0</v>
      </c>
      <c r="L339" s="11" t="s">
        <v>0</v>
      </c>
      <c r="M339" s="11"/>
      <c r="N339" s="11"/>
      <c r="O339" s="11"/>
      <c r="P339" s="11"/>
      <c r="Q339" s="9"/>
      <c r="R339" s="21">
        <v>100</v>
      </c>
      <c r="S339" s="21">
        <v>80</v>
      </c>
      <c r="T339" s="2"/>
      <c r="U339" s="11" t="s">
        <v>4170</v>
      </c>
      <c r="V339" s="11"/>
      <c r="W339" s="2"/>
      <c r="X339" s="21">
        <f t="shared" si="5"/>
        <v>0</v>
      </c>
    </row>
    <row r="340" spans="1:24" x14ac:dyDescent="0.4">
      <c r="A340" s="9" t="s">
        <v>9599</v>
      </c>
      <c r="B340" s="9" t="s">
        <v>9971</v>
      </c>
      <c r="C340" s="180" t="s">
        <v>10265</v>
      </c>
      <c r="D340" s="11">
        <v>5357</v>
      </c>
      <c r="E340" s="267">
        <v>5000</v>
      </c>
      <c r="F340" s="19" t="s">
        <v>0</v>
      </c>
      <c r="G340" s="14" t="s">
        <v>838</v>
      </c>
      <c r="H340" s="9" t="s">
        <v>10263</v>
      </c>
      <c r="I340" s="9" t="s">
        <v>112</v>
      </c>
      <c r="J340" s="11" t="s">
        <v>9848</v>
      </c>
      <c r="K340" s="11" t="s">
        <v>0</v>
      </c>
      <c r="L340" s="11" t="s">
        <v>0</v>
      </c>
      <c r="M340" s="11"/>
      <c r="N340" s="11"/>
      <c r="O340" s="11"/>
      <c r="P340" s="11"/>
      <c r="Q340" s="9"/>
      <c r="R340" s="21">
        <v>100</v>
      </c>
      <c r="S340" s="21">
        <v>80</v>
      </c>
      <c r="T340" s="2"/>
      <c r="U340" s="11" t="s">
        <v>4170</v>
      </c>
      <c r="V340" s="11"/>
      <c r="W340" s="2"/>
      <c r="X340" s="21">
        <f t="shared" si="5"/>
        <v>0</v>
      </c>
    </row>
    <row r="341" spans="1:24" x14ac:dyDescent="0.4">
      <c r="A341" s="9" t="s">
        <v>9599</v>
      </c>
      <c r="B341" s="9" t="s">
        <v>9971</v>
      </c>
      <c r="C341" s="180" t="s">
        <v>10266</v>
      </c>
      <c r="D341" s="11">
        <v>5358</v>
      </c>
      <c r="E341" s="267">
        <v>10000</v>
      </c>
      <c r="F341" s="19" t="s">
        <v>0</v>
      </c>
      <c r="G341" s="14" t="s">
        <v>838</v>
      </c>
      <c r="H341" s="9" t="s">
        <v>10263</v>
      </c>
      <c r="I341" s="9" t="s">
        <v>112</v>
      </c>
      <c r="J341" s="11" t="s">
        <v>9848</v>
      </c>
      <c r="K341" s="11" t="s">
        <v>0</v>
      </c>
      <c r="L341" s="11" t="s">
        <v>0</v>
      </c>
      <c r="M341" s="11"/>
      <c r="N341" s="11"/>
      <c r="O341" s="11"/>
      <c r="P341" s="11"/>
      <c r="Q341" s="9"/>
      <c r="R341" s="21">
        <v>100</v>
      </c>
      <c r="S341" s="21">
        <v>80</v>
      </c>
      <c r="T341" s="2"/>
      <c r="U341" s="11" t="s">
        <v>4170</v>
      </c>
      <c r="V341" s="11"/>
      <c r="W341" s="2"/>
      <c r="X341" s="21">
        <f t="shared" si="5"/>
        <v>0</v>
      </c>
    </row>
    <row r="342" spans="1:24" x14ac:dyDescent="0.4">
      <c r="A342" s="9" t="s">
        <v>9599</v>
      </c>
      <c r="B342" s="9" t="s">
        <v>9971</v>
      </c>
      <c r="C342" s="180" t="s">
        <v>10267</v>
      </c>
      <c r="D342" s="11">
        <v>5359</v>
      </c>
      <c r="E342" s="267">
        <v>15000</v>
      </c>
      <c r="F342" s="19" t="s">
        <v>0</v>
      </c>
      <c r="G342" s="14" t="s">
        <v>838</v>
      </c>
      <c r="H342" s="9" t="s">
        <v>10263</v>
      </c>
      <c r="I342" s="9" t="s">
        <v>112</v>
      </c>
      <c r="J342" s="11" t="s">
        <v>9848</v>
      </c>
      <c r="K342" s="11" t="s">
        <v>0</v>
      </c>
      <c r="L342" s="11" t="s">
        <v>0</v>
      </c>
      <c r="M342" s="11"/>
      <c r="N342" s="11"/>
      <c r="O342" s="11"/>
      <c r="P342" s="11"/>
      <c r="Q342" s="9"/>
      <c r="R342" s="21">
        <v>100</v>
      </c>
      <c r="S342" s="21">
        <v>80</v>
      </c>
      <c r="T342" s="2"/>
      <c r="U342" s="11" t="s">
        <v>4170</v>
      </c>
      <c r="V342" s="11"/>
      <c r="W342" s="2"/>
      <c r="X342" s="21">
        <f t="shared" si="5"/>
        <v>0</v>
      </c>
    </row>
    <row r="343" spans="1:24" x14ac:dyDescent="0.4">
      <c r="A343" s="9" t="s">
        <v>9599</v>
      </c>
      <c r="B343" s="9" t="s">
        <v>9971</v>
      </c>
      <c r="C343" s="180" t="s">
        <v>10268</v>
      </c>
      <c r="D343" s="11" t="s">
        <v>0</v>
      </c>
      <c r="E343" s="267">
        <v>5000</v>
      </c>
      <c r="F343" s="19" t="s">
        <v>0</v>
      </c>
      <c r="G343" s="14" t="s">
        <v>838</v>
      </c>
      <c r="H343" s="9" t="s">
        <v>10269</v>
      </c>
      <c r="I343" s="9" t="s">
        <v>112</v>
      </c>
      <c r="J343" s="11" t="s">
        <v>9848</v>
      </c>
      <c r="K343" s="11"/>
      <c r="L343" s="11"/>
      <c r="M343" s="11"/>
      <c r="N343" s="11"/>
      <c r="O343" s="11"/>
      <c r="P343" s="11"/>
      <c r="Q343" s="9"/>
      <c r="R343" s="21">
        <v>5</v>
      </c>
      <c r="S343" s="21">
        <v>3</v>
      </c>
      <c r="T343" s="2"/>
      <c r="U343" s="11" t="s">
        <v>4167</v>
      </c>
      <c r="V343" s="11"/>
      <c r="W343" s="2"/>
      <c r="X343" s="21">
        <f t="shared" si="5"/>
        <v>5</v>
      </c>
    </row>
    <row r="344" spans="1:24" x14ac:dyDescent="0.4">
      <c r="A344" s="9" t="s">
        <v>9599</v>
      </c>
      <c r="B344" s="9" t="s">
        <v>9971</v>
      </c>
      <c r="C344" s="180" t="s">
        <v>10270</v>
      </c>
      <c r="D344" s="11" t="s">
        <v>0</v>
      </c>
      <c r="E344" s="267">
        <v>15000</v>
      </c>
      <c r="F344" s="19" t="s">
        <v>0</v>
      </c>
      <c r="G344" s="14" t="s">
        <v>838</v>
      </c>
      <c r="H344" s="9" t="s">
        <v>10271</v>
      </c>
      <c r="I344" s="9" t="s">
        <v>158</v>
      </c>
      <c r="J344" s="11" t="s">
        <v>9848</v>
      </c>
      <c r="K344" s="11"/>
      <c r="L344" s="11"/>
      <c r="M344" s="11"/>
      <c r="N344" s="11"/>
      <c r="O344" s="11"/>
      <c r="P344" s="11"/>
      <c r="Q344" s="9"/>
      <c r="R344" s="21">
        <v>110</v>
      </c>
      <c r="S344" s="21">
        <v>90</v>
      </c>
      <c r="T344" s="2"/>
      <c r="U344" s="11" t="s">
        <v>4170</v>
      </c>
      <c r="V344" s="11"/>
      <c r="W344" s="2"/>
      <c r="X344" s="21">
        <f t="shared" si="5"/>
        <v>0</v>
      </c>
    </row>
    <row r="345" spans="1:24" x14ac:dyDescent="0.4">
      <c r="A345" s="9" t="s">
        <v>9599</v>
      </c>
      <c r="B345" s="9" t="s">
        <v>9971</v>
      </c>
      <c r="C345" s="180" t="s">
        <v>10272</v>
      </c>
      <c r="D345" s="11">
        <v>5301</v>
      </c>
      <c r="E345" s="267">
        <v>1000</v>
      </c>
      <c r="F345" s="19" t="s">
        <v>0</v>
      </c>
      <c r="G345" s="14" t="s">
        <v>916</v>
      </c>
      <c r="H345" s="9" t="s">
        <v>8405</v>
      </c>
      <c r="I345" s="9" t="s">
        <v>112</v>
      </c>
      <c r="J345" s="11" t="s">
        <v>9848</v>
      </c>
      <c r="K345" s="11"/>
      <c r="L345" s="11"/>
      <c r="M345" s="11"/>
      <c r="N345" s="11"/>
      <c r="O345" s="11"/>
      <c r="P345" s="11"/>
      <c r="Q345" s="9"/>
      <c r="R345" s="21">
        <v>5</v>
      </c>
      <c r="S345" s="21">
        <v>3</v>
      </c>
      <c r="T345" s="2"/>
      <c r="U345" s="11" t="s">
        <v>4167</v>
      </c>
      <c r="V345" s="11"/>
      <c r="W345" s="2"/>
      <c r="X345" s="21">
        <f t="shared" si="5"/>
        <v>5</v>
      </c>
    </row>
    <row r="346" spans="1:24" x14ac:dyDescent="0.4">
      <c r="A346" s="9" t="s">
        <v>9599</v>
      </c>
      <c r="B346" s="9" t="s">
        <v>9971</v>
      </c>
      <c r="C346" s="180" t="s">
        <v>10273</v>
      </c>
      <c r="D346" s="11">
        <v>5302</v>
      </c>
      <c r="E346" s="267">
        <v>2000</v>
      </c>
      <c r="F346" s="19" t="s">
        <v>0</v>
      </c>
      <c r="G346" s="14" t="s">
        <v>916</v>
      </c>
      <c r="H346" s="9" t="s">
        <v>8405</v>
      </c>
      <c r="I346" s="9" t="s">
        <v>112</v>
      </c>
      <c r="J346" s="11" t="s">
        <v>9848</v>
      </c>
      <c r="K346" s="11"/>
      <c r="L346" s="11"/>
      <c r="M346" s="11"/>
      <c r="N346" s="11"/>
      <c r="O346" s="11"/>
      <c r="P346" s="11"/>
      <c r="Q346" s="9"/>
      <c r="R346" s="21">
        <v>5</v>
      </c>
      <c r="S346" s="21">
        <v>3</v>
      </c>
      <c r="T346" s="2"/>
      <c r="U346" s="11" t="s">
        <v>4167</v>
      </c>
      <c r="V346" s="11"/>
      <c r="W346" s="2"/>
      <c r="X346" s="21">
        <f t="shared" si="5"/>
        <v>5</v>
      </c>
    </row>
    <row r="347" spans="1:24" x14ac:dyDescent="0.4">
      <c r="A347" s="9" t="s">
        <v>9599</v>
      </c>
      <c r="B347" s="9" t="s">
        <v>9971</v>
      </c>
      <c r="C347" s="180" t="s">
        <v>10274</v>
      </c>
      <c r="D347" s="11">
        <v>5303</v>
      </c>
      <c r="E347" s="267">
        <v>5000</v>
      </c>
      <c r="F347" s="19" t="s">
        <v>0</v>
      </c>
      <c r="G347" s="14" t="s">
        <v>916</v>
      </c>
      <c r="H347" s="9" t="s">
        <v>8405</v>
      </c>
      <c r="I347" s="9" t="s">
        <v>112</v>
      </c>
      <c r="J347" s="11" t="s">
        <v>9848</v>
      </c>
      <c r="K347" s="11"/>
      <c r="L347" s="11"/>
      <c r="M347" s="11"/>
      <c r="N347" s="11"/>
      <c r="O347" s="11"/>
      <c r="P347" s="11"/>
      <c r="Q347" s="9"/>
      <c r="R347" s="21">
        <v>5</v>
      </c>
      <c r="S347" s="21">
        <v>3</v>
      </c>
      <c r="T347" s="2"/>
      <c r="U347" s="11" t="s">
        <v>4167</v>
      </c>
      <c r="V347" s="11"/>
      <c r="W347" s="2"/>
      <c r="X347" s="21">
        <f t="shared" si="5"/>
        <v>5</v>
      </c>
    </row>
    <row r="348" spans="1:24" x14ac:dyDescent="0.4">
      <c r="A348" s="9" t="s">
        <v>9599</v>
      </c>
      <c r="B348" s="9" t="s">
        <v>9971</v>
      </c>
      <c r="C348" s="180" t="s">
        <v>10275</v>
      </c>
      <c r="D348" s="11">
        <v>5304</v>
      </c>
      <c r="E348" s="267">
        <v>10000</v>
      </c>
      <c r="F348" s="19" t="s">
        <v>0</v>
      </c>
      <c r="G348" s="14" t="s">
        <v>916</v>
      </c>
      <c r="H348" s="9" t="s">
        <v>8405</v>
      </c>
      <c r="I348" s="9" t="s">
        <v>112</v>
      </c>
      <c r="J348" s="11" t="s">
        <v>9848</v>
      </c>
      <c r="K348" s="11"/>
      <c r="L348" s="11"/>
      <c r="M348" s="11"/>
      <c r="N348" s="11"/>
      <c r="O348" s="11"/>
      <c r="P348" s="11"/>
      <c r="Q348" s="9"/>
      <c r="R348" s="21">
        <v>5</v>
      </c>
      <c r="S348" s="21">
        <v>3</v>
      </c>
      <c r="T348" s="2"/>
      <c r="U348" s="11" t="s">
        <v>4167</v>
      </c>
      <c r="V348" s="11"/>
      <c r="W348" s="2"/>
      <c r="X348" s="21">
        <f t="shared" si="5"/>
        <v>5</v>
      </c>
    </row>
    <row r="349" spans="1:24" x14ac:dyDescent="0.4">
      <c r="A349" s="9" t="s">
        <v>9599</v>
      </c>
      <c r="B349" s="9" t="s">
        <v>9971</v>
      </c>
      <c r="C349" s="180" t="s">
        <v>10276</v>
      </c>
      <c r="D349" s="11">
        <v>5305</v>
      </c>
      <c r="E349" s="267">
        <v>15000</v>
      </c>
      <c r="F349" s="19" t="s">
        <v>0</v>
      </c>
      <c r="G349" s="14" t="s">
        <v>916</v>
      </c>
      <c r="H349" s="9" t="s">
        <v>8405</v>
      </c>
      <c r="I349" s="9" t="s">
        <v>112</v>
      </c>
      <c r="J349" s="11" t="s">
        <v>9848</v>
      </c>
      <c r="K349" s="11"/>
      <c r="L349" s="11"/>
      <c r="M349" s="11"/>
      <c r="N349" s="11"/>
      <c r="O349" s="11"/>
      <c r="P349" s="11"/>
      <c r="Q349" s="9"/>
      <c r="R349" s="21">
        <v>5</v>
      </c>
      <c r="S349" s="21">
        <v>3</v>
      </c>
      <c r="T349" s="2"/>
      <c r="U349" s="11" t="s">
        <v>4167</v>
      </c>
      <c r="V349" s="11"/>
      <c r="W349" s="2"/>
      <c r="X349" s="21">
        <f t="shared" si="5"/>
        <v>5</v>
      </c>
    </row>
    <row r="350" spans="1:24" x14ac:dyDescent="0.4">
      <c r="A350" s="9" t="s">
        <v>9599</v>
      </c>
      <c r="B350" s="9" t="s">
        <v>9971</v>
      </c>
      <c r="C350" s="180" t="s">
        <v>10277</v>
      </c>
      <c r="D350" s="11" t="s">
        <v>0</v>
      </c>
      <c r="E350" s="267">
        <v>5000</v>
      </c>
      <c r="F350" s="19" t="s">
        <v>0</v>
      </c>
      <c r="G350" s="14" t="s">
        <v>916</v>
      </c>
      <c r="H350" s="9" t="s">
        <v>10278</v>
      </c>
      <c r="I350" s="9" t="s">
        <v>158</v>
      </c>
      <c r="J350" s="11" t="s">
        <v>9848</v>
      </c>
      <c r="K350" s="11"/>
      <c r="L350" s="11"/>
      <c r="M350" s="11"/>
      <c r="N350" s="11"/>
      <c r="O350" s="11"/>
      <c r="P350" s="11"/>
      <c r="Q350" s="9"/>
      <c r="R350" s="21" t="s">
        <v>6191</v>
      </c>
      <c r="S350" s="21" t="s">
        <v>6191</v>
      </c>
      <c r="T350" s="2"/>
      <c r="U350" s="11" t="s">
        <v>4170</v>
      </c>
      <c r="V350" s="11"/>
      <c r="W350" s="2"/>
      <c r="X350" s="21">
        <f t="shared" si="5"/>
        <v>0</v>
      </c>
    </row>
    <row r="351" spans="1:24" x14ac:dyDescent="0.4">
      <c r="A351" s="9" t="s">
        <v>9599</v>
      </c>
      <c r="B351" s="9" t="s">
        <v>9971</v>
      </c>
      <c r="C351" s="180" t="s">
        <v>10279</v>
      </c>
      <c r="D351" s="11" t="s">
        <v>0</v>
      </c>
      <c r="E351" s="267">
        <v>5000</v>
      </c>
      <c r="F351" s="19" t="s">
        <v>0</v>
      </c>
      <c r="G351" s="14" t="s">
        <v>916</v>
      </c>
      <c r="H351" s="9" t="s">
        <v>10278</v>
      </c>
      <c r="I351" s="9" t="s">
        <v>158</v>
      </c>
      <c r="J351" s="11" t="s">
        <v>9848</v>
      </c>
      <c r="K351" s="11"/>
      <c r="L351" s="11"/>
      <c r="M351" s="11"/>
      <c r="N351" s="11"/>
      <c r="O351" s="11"/>
      <c r="P351" s="11"/>
      <c r="Q351" s="9"/>
      <c r="R351" s="21" t="s">
        <v>6191</v>
      </c>
      <c r="S351" s="21" t="s">
        <v>6191</v>
      </c>
      <c r="T351" s="2"/>
      <c r="U351" s="11" t="s">
        <v>4170</v>
      </c>
      <c r="V351" s="11"/>
      <c r="W351" s="2"/>
      <c r="X351" s="21">
        <f t="shared" si="5"/>
        <v>0</v>
      </c>
    </row>
    <row r="352" spans="1:24" x14ac:dyDescent="0.4">
      <c r="A352" s="9" t="s">
        <v>9599</v>
      </c>
      <c r="B352" s="9" t="s">
        <v>9971</v>
      </c>
      <c r="C352" s="180" t="s">
        <v>10280</v>
      </c>
      <c r="D352" s="11" t="s">
        <v>0</v>
      </c>
      <c r="E352" s="267">
        <v>5000</v>
      </c>
      <c r="F352" s="19" t="s">
        <v>0</v>
      </c>
      <c r="G352" s="14" t="s">
        <v>916</v>
      </c>
      <c r="H352" s="9" t="s">
        <v>10278</v>
      </c>
      <c r="I352" s="9" t="s">
        <v>158</v>
      </c>
      <c r="J352" s="11" t="s">
        <v>9848</v>
      </c>
      <c r="K352" s="11"/>
      <c r="L352" s="11"/>
      <c r="M352" s="11"/>
      <c r="N352" s="11"/>
      <c r="O352" s="11"/>
      <c r="P352" s="11"/>
      <c r="Q352" s="9"/>
      <c r="R352" s="21" t="s">
        <v>6191</v>
      </c>
      <c r="S352" s="21" t="s">
        <v>6191</v>
      </c>
      <c r="T352" s="2"/>
      <c r="U352" s="11" t="s">
        <v>4170</v>
      </c>
      <c r="V352" s="11"/>
      <c r="W352" s="2"/>
      <c r="X352" s="21">
        <f t="shared" si="5"/>
        <v>0</v>
      </c>
    </row>
    <row r="353" spans="1:24" x14ac:dyDescent="0.4">
      <c r="A353" s="9" t="s">
        <v>9599</v>
      </c>
      <c r="B353" s="9" t="s">
        <v>9971</v>
      </c>
      <c r="C353" s="180" t="s">
        <v>10281</v>
      </c>
      <c r="D353" s="11" t="s">
        <v>0</v>
      </c>
      <c r="E353" s="267">
        <v>5000</v>
      </c>
      <c r="F353" s="19" t="s">
        <v>0</v>
      </c>
      <c r="G353" s="14" t="s">
        <v>652</v>
      </c>
      <c r="H353" s="9" t="s">
        <v>10282</v>
      </c>
      <c r="I353" s="9" t="s">
        <v>173</v>
      </c>
      <c r="J353" s="11" t="s">
        <v>9848</v>
      </c>
      <c r="K353" s="11"/>
      <c r="L353" s="11"/>
      <c r="M353" s="11"/>
      <c r="N353" s="11"/>
      <c r="O353" s="11"/>
      <c r="P353" s="11"/>
      <c r="Q353" s="9"/>
      <c r="R353" s="21" t="s">
        <v>10283</v>
      </c>
      <c r="S353" s="21" t="s">
        <v>10283</v>
      </c>
      <c r="T353" s="2"/>
      <c r="U353" s="11" t="s">
        <v>4170</v>
      </c>
      <c r="V353" s="11"/>
      <c r="W353" s="2"/>
      <c r="X353" s="21">
        <f t="shared" si="5"/>
        <v>0</v>
      </c>
    </row>
    <row r="354" spans="1:24" x14ac:dyDescent="0.4">
      <c r="A354" s="9" t="s">
        <v>9599</v>
      </c>
      <c r="B354" s="9" t="s">
        <v>9971</v>
      </c>
      <c r="C354" s="180" t="s">
        <v>10284</v>
      </c>
      <c r="D354" s="11" t="s">
        <v>0</v>
      </c>
      <c r="E354" s="267">
        <v>5000</v>
      </c>
      <c r="F354" s="19" t="s">
        <v>0</v>
      </c>
      <c r="G354" s="14" t="s">
        <v>652</v>
      </c>
      <c r="H354" s="9" t="s">
        <v>10285</v>
      </c>
      <c r="I354" s="9" t="s">
        <v>173</v>
      </c>
      <c r="J354" s="11" t="s">
        <v>9848</v>
      </c>
      <c r="K354" s="11"/>
      <c r="L354" s="11"/>
      <c r="M354" s="11"/>
      <c r="N354" s="11"/>
      <c r="O354" s="11"/>
      <c r="P354" s="11"/>
      <c r="Q354" s="9"/>
      <c r="R354" s="21" t="s">
        <v>10283</v>
      </c>
      <c r="S354" s="21" t="s">
        <v>10283</v>
      </c>
      <c r="T354" s="2"/>
      <c r="U354" s="11" t="s">
        <v>4170</v>
      </c>
      <c r="V354" s="11"/>
      <c r="W354" s="2"/>
      <c r="X354" s="21">
        <f t="shared" si="5"/>
        <v>0</v>
      </c>
    </row>
    <row r="355" spans="1:24" x14ac:dyDescent="0.4">
      <c r="A355" s="9" t="s">
        <v>9599</v>
      </c>
      <c r="B355" s="9" t="s">
        <v>9971</v>
      </c>
      <c r="C355" s="180" t="s">
        <v>10286</v>
      </c>
      <c r="D355" s="11" t="s">
        <v>0</v>
      </c>
      <c r="E355" s="267">
        <v>5000</v>
      </c>
      <c r="F355" s="19" t="s">
        <v>0</v>
      </c>
      <c r="G355" s="14" t="s">
        <v>652</v>
      </c>
      <c r="H355" s="9" t="s">
        <v>10287</v>
      </c>
      <c r="I355" s="9" t="s">
        <v>173</v>
      </c>
      <c r="J355" s="11" t="s">
        <v>9848</v>
      </c>
      <c r="K355" s="11"/>
      <c r="L355" s="11"/>
      <c r="M355" s="11"/>
      <c r="N355" s="11"/>
      <c r="O355" s="11"/>
      <c r="P355" s="11"/>
      <c r="Q355" s="9"/>
      <c r="R355" s="21" t="s">
        <v>10283</v>
      </c>
      <c r="S355" s="21" t="s">
        <v>10283</v>
      </c>
      <c r="T355" s="2"/>
      <c r="U355" s="11" t="s">
        <v>4170</v>
      </c>
      <c r="V355" s="11"/>
      <c r="W355" s="2"/>
      <c r="X355" s="21">
        <f t="shared" si="5"/>
        <v>0</v>
      </c>
    </row>
    <row r="356" spans="1:24" x14ac:dyDescent="0.4">
      <c r="A356" s="9" t="s">
        <v>9599</v>
      </c>
      <c r="B356" s="9" t="s">
        <v>9971</v>
      </c>
      <c r="C356" s="180" t="s">
        <v>10288</v>
      </c>
      <c r="D356" s="11" t="s">
        <v>0</v>
      </c>
      <c r="E356" s="267">
        <v>5000</v>
      </c>
      <c r="F356" s="19" t="s">
        <v>0</v>
      </c>
      <c r="G356" s="14" t="s">
        <v>652</v>
      </c>
      <c r="H356" s="9" t="s">
        <v>10289</v>
      </c>
      <c r="I356" s="9" t="s">
        <v>173</v>
      </c>
      <c r="J356" s="11" t="s">
        <v>9848</v>
      </c>
      <c r="K356" s="11"/>
      <c r="L356" s="11"/>
      <c r="M356" s="11"/>
      <c r="N356" s="11"/>
      <c r="O356" s="11"/>
      <c r="P356" s="11"/>
      <c r="Q356" s="9"/>
      <c r="R356" s="21" t="s">
        <v>10283</v>
      </c>
      <c r="S356" s="21" t="s">
        <v>10283</v>
      </c>
      <c r="T356" s="2"/>
      <c r="U356" s="11" t="s">
        <v>4170</v>
      </c>
      <c r="V356" s="11"/>
      <c r="W356" s="2"/>
      <c r="X356" s="21">
        <f t="shared" si="5"/>
        <v>0</v>
      </c>
    </row>
    <row r="357" spans="1:24" x14ac:dyDescent="0.4">
      <c r="A357" s="9" t="s">
        <v>9599</v>
      </c>
      <c r="B357" s="9" t="s">
        <v>9971</v>
      </c>
      <c r="C357" s="180" t="s">
        <v>10290</v>
      </c>
      <c r="D357" s="11" t="s">
        <v>0</v>
      </c>
      <c r="E357" s="267">
        <v>5000</v>
      </c>
      <c r="F357" s="19" t="s">
        <v>0</v>
      </c>
      <c r="G357" s="14" t="s">
        <v>652</v>
      </c>
      <c r="H357" s="9" t="s">
        <v>10289</v>
      </c>
      <c r="I357" s="9" t="s">
        <v>173</v>
      </c>
      <c r="J357" s="11" t="s">
        <v>9848</v>
      </c>
      <c r="K357" s="11"/>
      <c r="L357" s="11"/>
      <c r="M357" s="11"/>
      <c r="N357" s="11"/>
      <c r="O357" s="11"/>
      <c r="P357" s="11"/>
      <c r="Q357" s="9"/>
      <c r="R357" s="21" t="s">
        <v>10283</v>
      </c>
      <c r="S357" s="21" t="s">
        <v>10283</v>
      </c>
      <c r="T357" s="2"/>
      <c r="U357" s="11" t="s">
        <v>4170</v>
      </c>
      <c r="V357" s="11"/>
      <c r="W357" s="2"/>
      <c r="X357" s="21">
        <f t="shared" si="5"/>
        <v>0</v>
      </c>
    </row>
    <row r="358" spans="1:24" x14ac:dyDescent="0.4">
      <c r="A358" s="9" t="s">
        <v>9599</v>
      </c>
      <c r="B358" s="9" t="s">
        <v>9971</v>
      </c>
      <c r="C358" s="180" t="s">
        <v>10291</v>
      </c>
      <c r="D358" s="11" t="s">
        <v>0</v>
      </c>
      <c r="E358" s="267">
        <v>10000</v>
      </c>
      <c r="F358" s="19" t="s">
        <v>0</v>
      </c>
      <c r="G358" s="14" t="s">
        <v>656</v>
      </c>
      <c r="H358" s="9" t="s">
        <v>10292</v>
      </c>
      <c r="I358" s="9" t="s">
        <v>173</v>
      </c>
      <c r="J358" s="11" t="s">
        <v>9848</v>
      </c>
      <c r="K358" s="11"/>
      <c r="L358" s="11"/>
      <c r="M358" s="11"/>
      <c r="N358" s="11"/>
      <c r="O358" s="11"/>
      <c r="P358" s="11"/>
      <c r="Q358" s="9"/>
      <c r="R358" s="21" t="s">
        <v>10283</v>
      </c>
      <c r="S358" s="21" t="s">
        <v>10283</v>
      </c>
      <c r="T358" s="2"/>
      <c r="U358" s="11" t="s">
        <v>4170</v>
      </c>
      <c r="V358" s="11"/>
      <c r="W358" s="2"/>
      <c r="X358" s="21">
        <f t="shared" si="5"/>
        <v>0</v>
      </c>
    </row>
    <row r="359" spans="1:24" x14ac:dyDescent="0.4">
      <c r="A359" s="9" t="s">
        <v>9599</v>
      </c>
      <c r="B359" s="9" t="s">
        <v>9971</v>
      </c>
      <c r="C359" s="180" t="s">
        <v>10293</v>
      </c>
      <c r="D359" s="11" t="s">
        <v>0</v>
      </c>
      <c r="E359" s="267">
        <v>10000</v>
      </c>
      <c r="F359" s="19" t="s">
        <v>0</v>
      </c>
      <c r="G359" s="14" t="s">
        <v>656</v>
      </c>
      <c r="H359" s="9" t="s">
        <v>10294</v>
      </c>
      <c r="I359" s="9" t="s">
        <v>173</v>
      </c>
      <c r="J359" s="11" t="s">
        <v>9848</v>
      </c>
      <c r="K359" s="11"/>
      <c r="L359" s="11"/>
      <c r="M359" s="11"/>
      <c r="N359" s="11"/>
      <c r="O359" s="11"/>
      <c r="P359" s="11"/>
      <c r="Q359" s="9"/>
      <c r="R359" s="21" t="s">
        <v>10283</v>
      </c>
      <c r="S359" s="21" t="s">
        <v>10283</v>
      </c>
      <c r="T359" s="2"/>
      <c r="U359" s="11" t="s">
        <v>4170</v>
      </c>
      <c r="V359" s="11"/>
      <c r="W359" s="2"/>
      <c r="X359" s="21">
        <f t="shared" si="5"/>
        <v>0</v>
      </c>
    </row>
    <row r="360" spans="1:24" x14ac:dyDescent="0.4">
      <c r="A360" s="9" t="s">
        <v>9599</v>
      </c>
      <c r="B360" s="9" t="s">
        <v>9971</v>
      </c>
      <c r="C360" s="180" t="s">
        <v>10295</v>
      </c>
      <c r="D360" s="11" t="s">
        <v>0</v>
      </c>
      <c r="E360" s="267">
        <v>10000</v>
      </c>
      <c r="F360" s="19" t="s">
        <v>0</v>
      </c>
      <c r="G360" s="14" t="s">
        <v>656</v>
      </c>
      <c r="H360" s="9" t="s">
        <v>10296</v>
      </c>
      <c r="I360" s="9" t="s">
        <v>173</v>
      </c>
      <c r="J360" s="11" t="s">
        <v>9848</v>
      </c>
      <c r="K360" s="11"/>
      <c r="L360" s="11"/>
      <c r="M360" s="11"/>
      <c r="N360" s="11"/>
      <c r="O360" s="11"/>
      <c r="P360" s="11"/>
      <c r="Q360" s="9"/>
      <c r="R360" s="21" t="s">
        <v>10283</v>
      </c>
      <c r="S360" s="21" t="s">
        <v>10283</v>
      </c>
      <c r="T360" s="2"/>
      <c r="U360" s="11" t="s">
        <v>4170</v>
      </c>
      <c r="V360" s="11"/>
      <c r="W360" s="2"/>
      <c r="X360" s="21">
        <f t="shared" si="5"/>
        <v>0</v>
      </c>
    </row>
    <row r="361" spans="1:24" x14ac:dyDescent="0.4">
      <c r="A361" s="9" t="s">
        <v>9599</v>
      </c>
      <c r="B361" s="9" t="s">
        <v>9971</v>
      </c>
      <c r="C361" s="180" t="s">
        <v>10297</v>
      </c>
      <c r="D361" s="11" t="s">
        <v>0</v>
      </c>
      <c r="E361" s="267">
        <v>10000</v>
      </c>
      <c r="F361" s="19" t="s">
        <v>0</v>
      </c>
      <c r="G361" s="14" t="s">
        <v>656</v>
      </c>
      <c r="H361" s="9" t="s">
        <v>10298</v>
      </c>
      <c r="I361" s="9" t="s">
        <v>173</v>
      </c>
      <c r="J361" s="11" t="s">
        <v>9848</v>
      </c>
      <c r="K361" s="11"/>
      <c r="L361" s="11"/>
      <c r="M361" s="11"/>
      <c r="N361" s="11"/>
      <c r="O361" s="11"/>
      <c r="P361" s="11"/>
      <c r="Q361" s="9"/>
      <c r="R361" s="21" t="s">
        <v>10283</v>
      </c>
      <c r="S361" s="21" t="s">
        <v>10283</v>
      </c>
      <c r="T361" s="2"/>
      <c r="U361" s="11" t="s">
        <v>4167</v>
      </c>
      <c r="V361" s="11"/>
      <c r="W361" s="2"/>
      <c r="X361" s="21" t="str">
        <f t="shared" si="5"/>
        <v>n.d</v>
      </c>
    </row>
    <row r="362" spans="1:24" x14ac:dyDescent="0.4">
      <c r="A362" s="9" t="s">
        <v>9599</v>
      </c>
      <c r="B362" s="9" t="s">
        <v>9971</v>
      </c>
      <c r="C362" s="180" t="s">
        <v>10299</v>
      </c>
      <c r="D362" s="11" t="s">
        <v>0</v>
      </c>
      <c r="E362" s="267">
        <v>10000</v>
      </c>
      <c r="F362" s="19" t="s">
        <v>0</v>
      </c>
      <c r="G362" s="14" t="s">
        <v>656</v>
      </c>
      <c r="H362" s="9" t="s">
        <v>10300</v>
      </c>
      <c r="I362" s="9" t="s">
        <v>173</v>
      </c>
      <c r="J362" s="11" t="s">
        <v>9848</v>
      </c>
      <c r="K362" s="11"/>
      <c r="L362" s="11"/>
      <c r="M362" s="11"/>
      <c r="N362" s="11"/>
      <c r="O362" s="11"/>
      <c r="P362" s="11"/>
      <c r="Q362" s="9"/>
      <c r="R362" s="21" t="s">
        <v>10283</v>
      </c>
      <c r="S362" s="21" t="s">
        <v>10283</v>
      </c>
      <c r="T362" s="2"/>
      <c r="U362" s="11" t="s">
        <v>4170</v>
      </c>
      <c r="V362" s="11"/>
      <c r="W362" s="2"/>
      <c r="X362" s="21">
        <f t="shared" si="5"/>
        <v>0</v>
      </c>
    </row>
    <row r="363" spans="1:24" x14ac:dyDescent="0.4">
      <c r="A363" s="9" t="s">
        <v>9599</v>
      </c>
      <c r="B363" s="9" t="s">
        <v>9971</v>
      </c>
      <c r="C363" s="180" t="s">
        <v>10301</v>
      </c>
      <c r="D363" s="11" t="s">
        <v>0</v>
      </c>
      <c r="E363" s="267">
        <v>10000</v>
      </c>
      <c r="F363" s="19" t="s">
        <v>0</v>
      </c>
      <c r="G363" s="14" t="s">
        <v>656</v>
      </c>
      <c r="H363" s="9" t="s">
        <v>10302</v>
      </c>
      <c r="I363" s="9" t="s">
        <v>173</v>
      </c>
      <c r="J363" s="11" t="s">
        <v>9848</v>
      </c>
      <c r="K363" s="11"/>
      <c r="L363" s="11"/>
      <c r="M363" s="11"/>
      <c r="N363" s="11"/>
      <c r="O363" s="11"/>
      <c r="P363" s="11"/>
      <c r="Q363" s="9"/>
      <c r="R363" s="21" t="s">
        <v>10283</v>
      </c>
      <c r="S363" s="21" t="s">
        <v>10283</v>
      </c>
      <c r="T363" s="2"/>
      <c r="U363" s="11" t="s">
        <v>4170</v>
      </c>
      <c r="V363" s="11"/>
      <c r="W363" s="2"/>
      <c r="X363" s="21">
        <f t="shared" si="5"/>
        <v>0</v>
      </c>
    </row>
    <row r="364" spans="1:24" x14ac:dyDescent="0.4">
      <c r="A364" s="9" t="s">
        <v>9599</v>
      </c>
      <c r="B364" s="9" t="s">
        <v>9971</v>
      </c>
      <c r="C364" s="180" t="s">
        <v>10303</v>
      </c>
      <c r="D364" s="11" t="s">
        <v>0</v>
      </c>
      <c r="E364" s="267">
        <v>10000</v>
      </c>
      <c r="F364" s="19" t="s">
        <v>0</v>
      </c>
      <c r="G364" s="14" t="s">
        <v>656</v>
      </c>
      <c r="H364" s="9" t="s">
        <v>10304</v>
      </c>
      <c r="I364" s="9" t="s">
        <v>173</v>
      </c>
      <c r="J364" s="11" t="s">
        <v>9848</v>
      </c>
      <c r="K364" s="11"/>
      <c r="L364" s="11"/>
      <c r="M364" s="11"/>
      <c r="N364" s="11"/>
      <c r="O364" s="11"/>
      <c r="P364" s="11"/>
      <c r="Q364" s="9"/>
      <c r="R364" s="21" t="s">
        <v>10283</v>
      </c>
      <c r="S364" s="21" t="s">
        <v>10283</v>
      </c>
      <c r="T364" s="2"/>
      <c r="U364" s="11" t="s">
        <v>4170</v>
      </c>
      <c r="V364" s="11"/>
      <c r="W364" s="2"/>
      <c r="X364" s="21">
        <f t="shared" si="5"/>
        <v>0</v>
      </c>
    </row>
    <row r="365" spans="1:24" x14ac:dyDescent="0.4">
      <c r="A365" s="9" t="s">
        <v>9599</v>
      </c>
      <c r="B365" s="9" t="s">
        <v>10305</v>
      </c>
      <c r="C365" s="180" t="s">
        <v>10306</v>
      </c>
      <c r="D365" s="11" t="s">
        <v>0</v>
      </c>
      <c r="E365" s="267" t="s">
        <v>0</v>
      </c>
      <c r="F365" s="19" t="s">
        <v>0</v>
      </c>
      <c r="G365" s="14" t="s">
        <v>0</v>
      </c>
      <c r="H365" s="9" t="s">
        <v>10307</v>
      </c>
      <c r="I365" s="9" t="s">
        <v>158</v>
      </c>
      <c r="J365" s="11" t="s">
        <v>9848</v>
      </c>
      <c r="K365" s="11"/>
      <c r="L365" s="11"/>
      <c r="M365" s="11"/>
      <c r="N365" s="11"/>
      <c r="O365" s="11"/>
      <c r="P365" s="11"/>
      <c r="Q365" s="9"/>
      <c r="R365" s="21">
        <v>120</v>
      </c>
      <c r="S365" s="21">
        <v>80</v>
      </c>
      <c r="T365" s="2"/>
      <c r="U365" s="11" t="s">
        <v>4168</v>
      </c>
      <c r="V365" s="11"/>
      <c r="W365" s="2"/>
      <c r="X365" s="21">
        <f t="shared" si="5"/>
        <v>80</v>
      </c>
    </row>
    <row r="366" spans="1:24" x14ac:dyDescent="0.4">
      <c r="A366" s="9" t="s">
        <v>9599</v>
      </c>
      <c r="B366" s="9" t="s">
        <v>10305</v>
      </c>
      <c r="C366" s="180" t="s">
        <v>10308</v>
      </c>
      <c r="D366" s="11">
        <v>5296</v>
      </c>
      <c r="E366" s="267">
        <v>1000</v>
      </c>
      <c r="F366" s="19" t="s">
        <v>0</v>
      </c>
      <c r="G366" s="14" t="s">
        <v>838</v>
      </c>
      <c r="H366" s="9" t="s">
        <v>10309</v>
      </c>
      <c r="I366" s="9" t="s">
        <v>158</v>
      </c>
      <c r="J366" s="11" t="s">
        <v>9848</v>
      </c>
      <c r="K366" s="11"/>
      <c r="L366" s="11"/>
      <c r="M366" s="11"/>
      <c r="N366" s="11"/>
      <c r="O366" s="11"/>
      <c r="P366" s="11"/>
      <c r="Q366" s="9"/>
      <c r="R366" s="21">
        <v>25</v>
      </c>
      <c r="S366" s="21">
        <v>15</v>
      </c>
      <c r="T366" s="2"/>
      <c r="U366" s="11" t="s">
        <v>4167</v>
      </c>
      <c r="V366" s="11"/>
      <c r="W366" s="2"/>
      <c r="X366" s="21">
        <f t="shared" si="5"/>
        <v>25</v>
      </c>
    </row>
    <row r="367" spans="1:24" x14ac:dyDescent="0.4">
      <c r="A367" s="9" t="s">
        <v>9599</v>
      </c>
      <c r="B367" s="9" t="s">
        <v>10305</v>
      </c>
      <c r="C367" s="180" t="s">
        <v>10310</v>
      </c>
      <c r="D367" s="11">
        <v>5297</v>
      </c>
      <c r="E367" s="267">
        <v>2000</v>
      </c>
      <c r="F367" s="19" t="s">
        <v>0</v>
      </c>
      <c r="G367" s="14" t="s">
        <v>838</v>
      </c>
      <c r="H367" s="9" t="s">
        <v>10309</v>
      </c>
      <c r="I367" s="9" t="s">
        <v>158</v>
      </c>
      <c r="J367" s="11" t="s">
        <v>9848</v>
      </c>
      <c r="K367" s="11"/>
      <c r="L367" s="11"/>
      <c r="M367" s="11"/>
      <c r="N367" s="11"/>
      <c r="O367" s="11"/>
      <c r="P367" s="11"/>
      <c r="Q367" s="9"/>
      <c r="R367" s="21">
        <v>25</v>
      </c>
      <c r="S367" s="21">
        <v>15</v>
      </c>
      <c r="T367" s="2"/>
      <c r="U367" s="11" t="s">
        <v>4167</v>
      </c>
      <c r="V367" s="11"/>
      <c r="W367" s="2"/>
      <c r="X367" s="21">
        <f t="shared" si="5"/>
        <v>25</v>
      </c>
    </row>
    <row r="368" spans="1:24" x14ac:dyDescent="0.4">
      <c r="A368" s="9" t="s">
        <v>9599</v>
      </c>
      <c r="B368" s="9" t="s">
        <v>10305</v>
      </c>
      <c r="C368" s="180" t="s">
        <v>10311</v>
      </c>
      <c r="D368" s="11">
        <v>5298</v>
      </c>
      <c r="E368" s="267">
        <v>5000</v>
      </c>
      <c r="F368" s="19" t="s">
        <v>0</v>
      </c>
      <c r="G368" s="14" t="s">
        <v>838</v>
      </c>
      <c r="H368" s="9" t="s">
        <v>10309</v>
      </c>
      <c r="I368" s="9" t="s">
        <v>158</v>
      </c>
      <c r="J368" s="11" t="s">
        <v>9848</v>
      </c>
      <c r="K368" s="11"/>
      <c r="L368" s="11"/>
      <c r="M368" s="11"/>
      <c r="N368" s="11"/>
      <c r="O368" s="11"/>
      <c r="P368" s="11"/>
      <c r="Q368" s="9"/>
      <c r="R368" s="21">
        <v>25</v>
      </c>
      <c r="S368" s="21">
        <v>15</v>
      </c>
      <c r="T368" s="2"/>
      <c r="U368" s="11" t="s">
        <v>4167</v>
      </c>
      <c r="V368" s="11"/>
      <c r="W368" s="2"/>
      <c r="X368" s="21">
        <f t="shared" si="5"/>
        <v>25</v>
      </c>
    </row>
    <row r="369" spans="1:24" x14ac:dyDescent="0.4">
      <c r="A369" s="9" t="s">
        <v>9599</v>
      </c>
      <c r="B369" s="9" t="s">
        <v>10305</v>
      </c>
      <c r="C369" s="180" t="s">
        <v>10312</v>
      </c>
      <c r="D369" s="11">
        <v>5299</v>
      </c>
      <c r="E369" s="267">
        <v>10000</v>
      </c>
      <c r="F369" s="19" t="s">
        <v>0</v>
      </c>
      <c r="G369" s="14" t="s">
        <v>838</v>
      </c>
      <c r="H369" s="9" t="s">
        <v>10309</v>
      </c>
      <c r="I369" s="9" t="s">
        <v>158</v>
      </c>
      <c r="J369" s="11" t="s">
        <v>9848</v>
      </c>
      <c r="K369" s="11"/>
      <c r="L369" s="11"/>
      <c r="M369" s="11"/>
      <c r="N369" s="11"/>
      <c r="O369" s="11"/>
      <c r="P369" s="11"/>
      <c r="Q369" s="9"/>
      <c r="R369" s="21">
        <v>25</v>
      </c>
      <c r="S369" s="21">
        <v>15</v>
      </c>
      <c r="T369" s="2"/>
      <c r="U369" s="11" t="s">
        <v>4167</v>
      </c>
      <c r="V369" s="11"/>
      <c r="W369" s="2"/>
      <c r="X369" s="21">
        <f t="shared" si="5"/>
        <v>25</v>
      </c>
    </row>
    <row r="370" spans="1:24" x14ac:dyDescent="0.4">
      <c r="A370" s="9" t="s">
        <v>9599</v>
      </c>
      <c r="B370" s="9" t="s">
        <v>10305</v>
      </c>
      <c r="C370" s="180" t="s">
        <v>10313</v>
      </c>
      <c r="D370" s="11">
        <v>5300</v>
      </c>
      <c r="E370" s="267">
        <v>15000</v>
      </c>
      <c r="F370" s="19" t="s">
        <v>0</v>
      </c>
      <c r="G370" s="14" t="s">
        <v>838</v>
      </c>
      <c r="H370" s="9" t="s">
        <v>10309</v>
      </c>
      <c r="I370" s="9" t="s">
        <v>158</v>
      </c>
      <c r="J370" s="11" t="s">
        <v>9848</v>
      </c>
      <c r="K370" s="11"/>
      <c r="L370" s="11"/>
      <c r="M370" s="11"/>
      <c r="N370" s="11"/>
      <c r="O370" s="11"/>
      <c r="P370" s="11"/>
      <c r="Q370" s="9"/>
      <c r="R370" s="21">
        <v>25</v>
      </c>
      <c r="S370" s="21">
        <v>15</v>
      </c>
      <c r="T370" s="2"/>
      <c r="U370" s="11" t="s">
        <v>4167</v>
      </c>
      <c r="V370" s="11"/>
      <c r="W370" s="2"/>
      <c r="X370" s="21">
        <f t="shared" si="5"/>
        <v>25</v>
      </c>
    </row>
    <row r="371" spans="1:24" x14ac:dyDescent="0.4">
      <c r="A371" s="9" t="s">
        <v>9599</v>
      </c>
      <c r="B371" s="9" t="s">
        <v>10305</v>
      </c>
      <c r="C371" s="180" t="s">
        <v>10314</v>
      </c>
      <c r="D371" s="11" t="s">
        <v>0</v>
      </c>
      <c r="E371" s="267">
        <v>5000</v>
      </c>
      <c r="F371" s="19" t="s">
        <v>0</v>
      </c>
      <c r="G371" s="14" t="s">
        <v>916</v>
      </c>
      <c r="H371" s="9" t="s">
        <v>10315</v>
      </c>
      <c r="I371" s="9" t="s">
        <v>112</v>
      </c>
      <c r="J371" s="11" t="s">
        <v>9848</v>
      </c>
      <c r="K371" s="11"/>
      <c r="L371" s="11"/>
      <c r="M371" s="11"/>
      <c r="N371" s="11"/>
      <c r="O371" s="11"/>
      <c r="P371" s="11"/>
      <c r="Q371" s="9"/>
      <c r="R371" s="21">
        <v>25</v>
      </c>
      <c r="S371" s="21">
        <v>15</v>
      </c>
      <c r="T371" s="2"/>
      <c r="U371" s="11" t="s">
        <v>4167</v>
      </c>
      <c r="V371" s="11"/>
      <c r="W371" s="2"/>
      <c r="X371" s="21">
        <f t="shared" si="5"/>
        <v>25</v>
      </c>
    </row>
    <row r="372" spans="1:24" x14ac:dyDescent="0.4">
      <c r="A372" s="9" t="s">
        <v>9599</v>
      </c>
      <c r="B372" s="9" t="s">
        <v>10305</v>
      </c>
      <c r="C372" s="180" t="s">
        <v>10316</v>
      </c>
      <c r="D372" s="11">
        <v>5313</v>
      </c>
      <c r="E372" s="267">
        <v>5000</v>
      </c>
      <c r="F372" s="19" t="s">
        <v>0</v>
      </c>
      <c r="G372" s="14" t="s">
        <v>916</v>
      </c>
      <c r="H372" s="9" t="s">
        <v>10317</v>
      </c>
      <c r="I372" s="9" t="s">
        <v>112</v>
      </c>
      <c r="J372" s="11" t="s">
        <v>9848</v>
      </c>
      <c r="K372" s="11"/>
      <c r="L372" s="11"/>
      <c r="M372" s="11"/>
      <c r="N372" s="11"/>
      <c r="O372" s="11"/>
      <c r="P372" s="11"/>
      <c r="Q372" s="9"/>
      <c r="R372" s="21">
        <v>8</v>
      </c>
      <c r="S372" s="21">
        <v>5</v>
      </c>
      <c r="T372" s="2"/>
      <c r="U372" s="11" t="s">
        <v>4167</v>
      </c>
      <c r="V372" s="11"/>
      <c r="W372" s="2"/>
      <c r="X372" s="21">
        <f t="shared" si="5"/>
        <v>8</v>
      </c>
    </row>
    <row r="373" spans="1:24" x14ac:dyDescent="0.4">
      <c r="A373" s="9" t="s">
        <v>9599</v>
      </c>
      <c r="B373" s="9" t="s">
        <v>10305</v>
      </c>
      <c r="C373" s="180" t="s">
        <v>10318</v>
      </c>
      <c r="D373" s="11">
        <v>5306</v>
      </c>
      <c r="E373" s="267">
        <v>1000</v>
      </c>
      <c r="F373" s="19" t="s">
        <v>0</v>
      </c>
      <c r="G373" s="14" t="s">
        <v>916</v>
      </c>
      <c r="H373" s="9" t="s">
        <v>10319</v>
      </c>
      <c r="I373" s="9" t="s">
        <v>158</v>
      </c>
      <c r="J373" s="11" t="s">
        <v>9848</v>
      </c>
      <c r="K373" s="11"/>
      <c r="L373" s="11"/>
      <c r="M373" s="11"/>
      <c r="N373" s="11"/>
      <c r="O373" s="11"/>
      <c r="P373" s="11"/>
      <c r="Q373" s="9"/>
      <c r="R373" s="21">
        <v>15</v>
      </c>
      <c r="S373" s="21">
        <v>12</v>
      </c>
      <c r="T373" s="2"/>
      <c r="U373" s="11" t="s">
        <v>4170</v>
      </c>
      <c r="V373" s="11"/>
      <c r="W373" s="2"/>
      <c r="X373" s="21">
        <f t="shared" si="5"/>
        <v>0</v>
      </c>
    </row>
    <row r="374" spans="1:24" x14ac:dyDescent="0.4">
      <c r="A374" s="9" t="s">
        <v>9599</v>
      </c>
      <c r="B374" s="9" t="s">
        <v>10305</v>
      </c>
      <c r="C374" s="180" t="s">
        <v>10320</v>
      </c>
      <c r="D374" s="11">
        <v>5307</v>
      </c>
      <c r="E374" s="267">
        <v>2000</v>
      </c>
      <c r="F374" s="19" t="s">
        <v>0</v>
      </c>
      <c r="G374" s="14" t="s">
        <v>916</v>
      </c>
      <c r="H374" s="9" t="s">
        <v>10319</v>
      </c>
      <c r="I374" s="9" t="s">
        <v>158</v>
      </c>
      <c r="J374" s="11" t="s">
        <v>9848</v>
      </c>
      <c r="K374" s="11"/>
      <c r="L374" s="11"/>
      <c r="M374" s="11"/>
      <c r="N374" s="11"/>
      <c r="O374" s="11"/>
      <c r="P374" s="11"/>
      <c r="Q374" s="9"/>
      <c r="R374" s="21">
        <v>15</v>
      </c>
      <c r="S374" s="21">
        <v>12</v>
      </c>
      <c r="T374" s="2"/>
      <c r="U374" s="11" t="s">
        <v>4170</v>
      </c>
      <c r="V374" s="11"/>
      <c r="W374" s="2"/>
      <c r="X374" s="21">
        <f t="shared" si="5"/>
        <v>0</v>
      </c>
    </row>
    <row r="375" spans="1:24" x14ac:dyDescent="0.4">
      <c r="A375" s="9" t="s">
        <v>9599</v>
      </c>
      <c r="B375" s="9" t="s">
        <v>10305</v>
      </c>
      <c r="C375" s="180" t="s">
        <v>10321</v>
      </c>
      <c r="D375" s="11">
        <v>5308</v>
      </c>
      <c r="E375" s="267">
        <v>5000</v>
      </c>
      <c r="F375" s="19" t="s">
        <v>0</v>
      </c>
      <c r="G375" s="14" t="s">
        <v>916</v>
      </c>
      <c r="H375" s="9" t="s">
        <v>10319</v>
      </c>
      <c r="I375" s="9" t="s">
        <v>158</v>
      </c>
      <c r="J375" s="11" t="s">
        <v>9848</v>
      </c>
      <c r="K375" s="11"/>
      <c r="L375" s="11"/>
      <c r="M375" s="11"/>
      <c r="N375" s="11"/>
      <c r="O375" s="11"/>
      <c r="P375" s="11"/>
      <c r="Q375" s="9"/>
      <c r="R375" s="21">
        <v>15</v>
      </c>
      <c r="S375" s="21">
        <v>12</v>
      </c>
      <c r="T375" s="2"/>
      <c r="U375" s="11" t="s">
        <v>4170</v>
      </c>
      <c r="V375" s="11"/>
      <c r="W375" s="2"/>
      <c r="X375" s="21">
        <f t="shared" si="5"/>
        <v>0</v>
      </c>
    </row>
    <row r="376" spans="1:24" x14ac:dyDescent="0.4">
      <c r="A376" s="9" t="s">
        <v>9599</v>
      </c>
      <c r="B376" s="9" t="s">
        <v>10305</v>
      </c>
      <c r="C376" s="180" t="s">
        <v>10322</v>
      </c>
      <c r="D376" s="11">
        <v>5309</v>
      </c>
      <c r="E376" s="267">
        <v>10000</v>
      </c>
      <c r="F376" s="19" t="s">
        <v>0</v>
      </c>
      <c r="G376" s="14" t="s">
        <v>916</v>
      </c>
      <c r="H376" s="9" t="s">
        <v>10319</v>
      </c>
      <c r="I376" s="9" t="s">
        <v>158</v>
      </c>
      <c r="J376" s="11" t="s">
        <v>9848</v>
      </c>
      <c r="K376" s="11"/>
      <c r="L376" s="11"/>
      <c r="M376" s="11"/>
      <c r="N376" s="11"/>
      <c r="O376" s="11"/>
      <c r="P376" s="11"/>
      <c r="Q376" s="9"/>
      <c r="R376" s="21">
        <v>15</v>
      </c>
      <c r="S376" s="21">
        <v>12</v>
      </c>
      <c r="T376" s="2"/>
      <c r="U376" s="11" t="s">
        <v>4170</v>
      </c>
      <c r="V376" s="11"/>
      <c r="W376" s="2"/>
      <c r="X376" s="21">
        <f t="shared" si="5"/>
        <v>0</v>
      </c>
    </row>
    <row r="377" spans="1:24" x14ac:dyDescent="0.4">
      <c r="A377" s="9" t="s">
        <v>9599</v>
      </c>
      <c r="B377" s="9" t="s">
        <v>10305</v>
      </c>
      <c r="C377" s="180" t="s">
        <v>10323</v>
      </c>
      <c r="D377" s="11">
        <v>5310</v>
      </c>
      <c r="E377" s="267">
        <v>15000</v>
      </c>
      <c r="F377" s="19" t="s">
        <v>0</v>
      </c>
      <c r="G377" s="14" t="s">
        <v>916</v>
      </c>
      <c r="H377" s="9" t="s">
        <v>10319</v>
      </c>
      <c r="I377" s="9" t="s">
        <v>158</v>
      </c>
      <c r="J377" s="11" t="s">
        <v>9848</v>
      </c>
      <c r="K377" s="11"/>
      <c r="L377" s="11"/>
      <c r="M377" s="11"/>
      <c r="N377" s="11"/>
      <c r="O377" s="11"/>
      <c r="P377" s="11"/>
      <c r="Q377" s="9"/>
      <c r="R377" s="21">
        <v>15</v>
      </c>
      <c r="S377" s="21">
        <v>12</v>
      </c>
      <c r="T377" s="2"/>
      <c r="U377" s="11" t="s">
        <v>4170</v>
      </c>
      <c r="V377" s="11"/>
      <c r="W377" s="2"/>
      <c r="X377" s="21">
        <f t="shared" si="5"/>
        <v>0</v>
      </c>
    </row>
    <row r="378" spans="1:24" x14ac:dyDescent="0.4">
      <c r="A378" s="9" t="s">
        <v>9599</v>
      </c>
      <c r="B378" s="9" t="s">
        <v>10305</v>
      </c>
      <c r="C378" s="180" t="s">
        <v>10324</v>
      </c>
      <c r="D378" s="11">
        <v>5331</v>
      </c>
      <c r="E378" s="267">
        <v>1000</v>
      </c>
      <c r="F378" s="19" t="s">
        <v>0</v>
      </c>
      <c r="G378" s="14" t="s">
        <v>0</v>
      </c>
      <c r="H378" s="9" t="s">
        <v>10325</v>
      </c>
      <c r="I378" s="9" t="s">
        <v>112</v>
      </c>
      <c r="J378" s="11" t="s">
        <v>9848</v>
      </c>
      <c r="K378" s="11"/>
      <c r="L378" s="11"/>
      <c r="M378" s="11"/>
      <c r="N378" s="11"/>
      <c r="O378" s="11"/>
      <c r="P378" s="11"/>
      <c r="Q378" s="9"/>
      <c r="R378" s="21">
        <v>5</v>
      </c>
      <c r="S378" s="21">
        <v>3.5</v>
      </c>
      <c r="T378" s="2"/>
      <c r="U378" s="11" t="s">
        <v>4167</v>
      </c>
      <c r="V378" s="11"/>
      <c r="W378" s="2"/>
      <c r="X378" s="21">
        <f t="shared" si="5"/>
        <v>5</v>
      </c>
    </row>
    <row r="379" spans="1:24" x14ac:dyDescent="0.4">
      <c r="A379" s="9" t="s">
        <v>9599</v>
      </c>
      <c r="B379" s="9" t="s">
        <v>10305</v>
      </c>
      <c r="C379" s="180" t="s">
        <v>10326</v>
      </c>
      <c r="D379" s="11">
        <v>5332</v>
      </c>
      <c r="E379" s="267">
        <v>2000</v>
      </c>
      <c r="F379" s="19" t="s">
        <v>0</v>
      </c>
      <c r="G379" s="14" t="s">
        <v>0</v>
      </c>
      <c r="H379" s="9" t="s">
        <v>10325</v>
      </c>
      <c r="I379" s="9" t="s">
        <v>112</v>
      </c>
      <c r="J379" s="11" t="s">
        <v>9848</v>
      </c>
      <c r="K379" s="11"/>
      <c r="L379" s="11"/>
      <c r="M379" s="11"/>
      <c r="N379" s="11"/>
      <c r="O379" s="11"/>
      <c r="P379" s="11"/>
      <c r="Q379" s="9"/>
      <c r="R379" s="21">
        <v>5</v>
      </c>
      <c r="S379" s="21">
        <v>3.5</v>
      </c>
      <c r="T379" s="2"/>
      <c r="U379" s="11" t="s">
        <v>4167</v>
      </c>
      <c r="V379" s="11"/>
      <c r="W379" s="2"/>
      <c r="X379" s="21">
        <f t="shared" si="5"/>
        <v>5</v>
      </c>
    </row>
    <row r="380" spans="1:24" x14ac:dyDescent="0.4">
      <c r="A380" s="9" t="s">
        <v>9599</v>
      </c>
      <c r="B380" s="9" t="s">
        <v>10305</v>
      </c>
      <c r="C380" s="180" t="s">
        <v>10327</v>
      </c>
      <c r="D380" s="11">
        <v>5333</v>
      </c>
      <c r="E380" s="267">
        <v>5000</v>
      </c>
      <c r="F380" s="19" t="s">
        <v>0</v>
      </c>
      <c r="G380" s="14" t="s">
        <v>0</v>
      </c>
      <c r="H380" s="9" t="s">
        <v>10325</v>
      </c>
      <c r="I380" s="9" t="s">
        <v>112</v>
      </c>
      <c r="J380" s="11" t="s">
        <v>9848</v>
      </c>
      <c r="K380" s="11"/>
      <c r="L380" s="11"/>
      <c r="M380" s="11"/>
      <c r="N380" s="11"/>
      <c r="O380" s="11"/>
      <c r="P380" s="11"/>
      <c r="Q380" s="9"/>
      <c r="R380" s="21">
        <v>5</v>
      </c>
      <c r="S380" s="21">
        <v>3.5</v>
      </c>
      <c r="T380" s="2"/>
      <c r="U380" s="11" t="s">
        <v>4167</v>
      </c>
      <c r="V380" s="11"/>
      <c r="W380" s="2"/>
      <c r="X380" s="21">
        <f t="shared" si="5"/>
        <v>5</v>
      </c>
    </row>
    <row r="381" spans="1:24" x14ac:dyDescent="0.4">
      <c r="A381" s="9" t="s">
        <v>9599</v>
      </c>
      <c r="B381" s="9" t="s">
        <v>10305</v>
      </c>
      <c r="C381" s="180" t="s">
        <v>10328</v>
      </c>
      <c r="D381" s="11">
        <v>5334</v>
      </c>
      <c r="E381" s="267">
        <v>10000</v>
      </c>
      <c r="F381" s="19" t="s">
        <v>0</v>
      </c>
      <c r="G381" s="14" t="s">
        <v>0</v>
      </c>
      <c r="H381" s="9" t="s">
        <v>10325</v>
      </c>
      <c r="I381" s="9" t="s">
        <v>112</v>
      </c>
      <c r="J381" s="11" t="s">
        <v>9848</v>
      </c>
      <c r="K381" s="11"/>
      <c r="L381" s="11"/>
      <c r="M381" s="11"/>
      <c r="N381" s="11"/>
      <c r="O381" s="11"/>
      <c r="P381" s="11"/>
      <c r="Q381" s="9"/>
      <c r="R381" s="21">
        <v>5</v>
      </c>
      <c r="S381" s="21">
        <v>3.5</v>
      </c>
      <c r="T381" s="2"/>
      <c r="U381" s="11" t="s">
        <v>4167</v>
      </c>
      <c r="V381" s="11"/>
      <c r="W381" s="2"/>
      <c r="X381" s="21">
        <f t="shared" si="5"/>
        <v>5</v>
      </c>
    </row>
    <row r="382" spans="1:24" x14ac:dyDescent="0.4">
      <c r="A382" s="9" t="s">
        <v>9599</v>
      </c>
      <c r="B382" s="9" t="s">
        <v>10305</v>
      </c>
      <c r="C382" s="180" t="s">
        <v>10329</v>
      </c>
      <c r="D382" s="11">
        <v>5335</v>
      </c>
      <c r="E382" s="267">
        <v>15000</v>
      </c>
      <c r="F382" s="19" t="s">
        <v>0</v>
      </c>
      <c r="G382" s="14" t="s">
        <v>0</v>
      </c>
      <c r="H382" s="9" t="s">
        <v>10325</v>
      </c>
      <c r="I382" s="9" t="s">
        <v>112</v>
      </c>
      <c r="J382" s="11" t="s">
        <v>9848</v>
      </c>
      <c r="K382" s="11"/>
      <c r="L382" s="11"/>
      <c r="M382" s="11"/>
      <c r="N382" s="11"/>
      <c r="O382" s="11"/>
      <c r="P382" s="11"/>
      <c r="Q382" s="9"/>
      <c r="R382" s="21">
        <v>5</v>
      </c>
      <c r="S382" s="21">
        <v>3.5</v>
      </c>
      <c r="T382" s="2"/>
      <c r="U382" s="11" t="s">
        <v>4167</v>
      </c>
      <c r="V382" s="11"/>
      <c r="W382" s="2"/>
      <c r="X382" s="21">
        <f t="shared" si="5"/>
        <v>5</v>
      </c>
    </row>
    <row r="383" spans="1:24" x14ac:dyDescent="0.4">
      <c r="A383" s="9" t="s">
        <v>9599</v>
      </c>
      <c r="B383" s="9" t="s">
        <v>10305</v>
      </c>
      <c r="C383" s="180" t="s">
        <v>10330</v>
      </c>
      <c r="D383" s="11">
        <v>5336</v>
      </c>
      <c r="E383" s="267">
        <v>5000</v>
      </c>
      <c r="F383" s="19" t="s">
        <v>0</v>
      </c>
      <c r="G383" s="14" t="s">
        <v>916</v>
      </c>
      <c r="H383" s="9" t="s">
        <v>10331</v>
      </c>
      <c r="I383" s="9" t="s">
        <v>112</v>
      </c>
      <c r="J383" s="11" t="s">
        <v>9848</v>
      </c>
      <c r="K383" s="11"/>
      <c r="L383" s="11"/>
      <c r="M383" s="11"/>
      <c r="N383" s="11"/>
      <c r="O383" s="11"/>
      <c r="P383" s="11"/>
      <c r="Q383" s="9"/>
      <c r="R383" s="21">
        <v>5</v>
      </c>
      <c r="S383" s="21">
        <v>3.5</v>
      </c>
      <c r="T383" s="2"/>
      <c r="U383" s="11" t="s">
        <v>4167</v>
      </c>
      <c r="V383" s="11"/>
      <c r="W383" s="2"/>
      <c r="X383" s="21">
        <f t="shared" si="5"/>
        <v>5</v>
      </c>
    </row>
    <row r="384" spans="1:24" x14ac:dyDescent="0.4">
      <c r="A384" s="9" t="s">
        <v>9599</v>
      </c>
      <c r="B384" s="9" t="s">
        <v>10305</v>
      </c>
      <c r="C384" s="180" t="s">
        <v>10332</v>
      </c>
      <c r="D384" s="11" t="s">
        <v>0</v>
      </c>
      <c r="E384" s="267" t="s">
        <v>0</v>
      </c>
      <c r="F384" s="19" t="s">
        <v>0</v>
      </c>
      <c r="G384" s="14" t="s">
        <v>0</v>
      </c>
      <c r="H384" s="9" t="s">
        <v>10333</v>
      </c>
      <c r="I384" s="9" t="s">
        <v>112</v>
      </c>
      <c r="J384" s="11" t="s">
        <v>9848</v>
      </c>
      <c r="K384" s="11"/>
      <c r="L384" s="11"/>
      <c r="M384" s="11"/>
      <c r="N384" s="11"/>
      <c r="O384" s="11"/>
      <c r="P384" s="11"/>
      <c r="Q384" s="9"/>
      <c r="R384" s="21" t="s">
        <v>6191</v>
      </c>
      <c r="S384" s="21">
        <v>150</v>
      </c>
      <c r="T384" s="2"/>
      <c r="U384" s="11" t="s">
        <v>4170</v>
      </c>
      <c r="V384" s="11"/>
      <c r="W384" s="2"/>
      <c r="X384" s="21">
        <f t="shared" si="5"/>
        <v>0</v>
      </c>
    </row>
    <row r="385" spans="1:24" x14ac:dyDescent="0.4">
      <c r="A385" s="9" t="s">
        <v>9599</v>
      </c>
      <c r="B385" s="9" t="s">
        <v>10305</v>
      </c>
      <c r="C385" s="180" t="s">
        <v>10334</v>
      </c>
      <c r="D385" s="11" t="s">
        <v>0</v>
      </c>
      <c r="E385" s="267" t="s">
        <v>0</v>
      </c>
      <c r="F385" s="19" t="s">
        <v>0</v>
      </c>
      <c r="G385" s="14" t="s">
        <v>958</v>
      </c>
      <c r="H385" s="9" t="s">
        <v>10335</v>
      </c>
      <c r="I385" s="9" t="s">
        <v>797</v>
      </c>
      <c r="J385" s="11" t="s">
        <v>9848</v>
      </c>
      <c r="K385" s="11"/>
      <c r="L385" s="11"/>
      <c r="M385" s="11"/>
      <c r="N385" s="11"/>
      <c r="O385" s="11"/>
      <c r="P385" s="11"/>
      <c r="Q385" s="9"/>
      <c r="R385" s="21">
        <v>150</v>
      </c>
      <c r="S385" s="21">
        <v>100</v>
      </c>
      <c r="T385" s="2"/>
      <c r="U385" s="11" t="s">
        <v>4170</v>
      </c>
      <c r="V385" s="11"/>
      <c r="W385" s="2"/>
      <c r="X385" s="21">
        <f t="shared" si="5"/>
        <v>0</v>
      </c>
    </row>
    <row r="386" spans="1:24" x14ac:dyDescent="0.4">
      <c r="A386" s="9" t="s">
        <v>9599</v>
      </c>
      <c r="B386" s="9" t="s">
        <v>10305</v>
      </c>
      <c r="C386" s="180" t="s">
        <v>10336</v>
      </c>
      <c r="D386" s="11">
        <v>5241</v>
      </c>
      <c r="E386" s="267">
        <v>5000</v>
      </c>
      <c r="F386" s="19" t="s">
        <v>0</v>
      </c>
      <c r="G386" s="14" t="s">
        <v>974</v>
      </c>
      <c r="H386" s="9" t="s">
        <v>10337</v>
      </c>
      <c r="I386" s="9" t="s">
        <v>112</v>
      </c>
      <c r="J386" s="11" t="s">
        <v>9848</v>
      </c>
      <c r="K386" s="11"/>
      <c r="L386" s="11"/>
      <c r="M386" s="11"/>
      <c r="N386" s="11"/>
      <c r="O386" s="11"/>
      <c r="P386" s="11"/>
      <c r="Q386" s="9"/>
      <c r="R386" s="21">
        <v>35</v>
      </c>
      <c r="S386" s="21">
        <v>20</v>
      </c>
      <c r="T386" s="2"/>
      <c r="U386" s="11" t="s">
        <v>4170</v>
      </c>
      <c r="V386" s="11"/>
      <c r="W386" s="2"/>
      <c r="X386" s="21">
        <f t="shared" si="5"/>
        <v>0</v>
      </c>
    </row>
    <row r="387" spans="1:24" x14ac:dyDescent="0.4">
      <c r="A387" s="9" t="s">
        <v>9599</v>
      </c>
      <c r="B387" s="9" t="s">
        <v>10305</v>
      </c>
      <c r="C387" s="180" t="s">
        <v>10338</v>
      </c>
      <c r="D387" s="11" t="s">
        <v>0</v>
      </c>
      <c r="E387" s="267">
        <v>5000</v>
      </c>
      <c r="F387" s="19" t="s">
        <v>0</v>
      </c>
      <c r="G387" s="14" t="s">
        <v>974</v>
      </c>
      <c r="H387" s="9" t="s">
        <v>10339</v>
      </c>
      <c r="I387" s="9" t="s">
        <v>797</v>
      </c>
      <c r="J387" s="11" t="s">
        <v>9848</v>
      </c>
      <c r="K387" s="11"/>
      <c r="L387" s="11"/>
      <c r="M387" s="11"/>
      <c r="N387" s="11"/>
      <c r="O387" s="11"/>
      <c r="P387" s="11"/>
      <c r="Q387" s="9"/>
      <c r="R387" s="21">
        <v>30</v>
      </c>
      <c r="S387" s="21">
        <v>25</v>
      </c>
      <c r="T387" s="2"/>
      <c r="U387" s="11" t="s">
        <v>4170</v>
      </c>
      <c r="V387" s="11"/>
      <c r="W387" s="2"/>
      <c r="X387" s="21">
        <f t="shared" ref="X387:X450" si="6">IF(U387="Nuova",IF(R387="p.a.r.",300,R387),IF(U387="Usata",IF(S387="p.a.r.",300,S387),0))</f>
        <v>0</v>
      </c>
    </row>
    <row r="388" spans="1:24" x14ac:dyDescent="0.4">
      <c r="A388" s="9" t="s">
        <v>9599</v>
      </c>
      <c r="B388" s="9" t="s">
        <v>10305</v>
      </c>
      <c r="C388" s="180" t="s">
        <v>10340</v>
      </c>
      <c r="D388" s="11" t="s">
        <v>0</v>
      </c>
      <c r="E388" s="267">
        <v>5000</v>
      </c>
      <c r="F388" s="19" t="s">
        <v>0</v>
      </c>
      <c r="G388" s="14" t="s">
        <v>974</v>
      </c>
      <c r="H388" s="9" t="s">
        <v>10341</v>
      </c>
      <c r="I388" s="9" t="s">
        <v>797</v>
      </c>
      <c r="J388" s="11" t="s">
        <v>9848</v>
      </c>
      <c r="K388" s="11"/>
      <c r="L388" s="11"/>
      <c r="M388" s="11"/>
      <c r="N388" s="11"/>
      <c r="O388" s="11"/>
      <c r="P388" s="11"/>
      <c r="Q388" s="9"/>
      <c r="R388" s="21">
        <v>25</v>
      </c>
      <c r="S388" s="21">
        <v>20</v>
      </c>
      <c r="T388" s="2"/>
      <c r="U388" s="11" t="s">
        <v>4170</v>
      </c>
      <c r="V388" s="11"/>
      <c r="W388" s="2"/>
      <c r="X388" s="21">
        <f t="shared" si="6"/>
        <v>0</v>
      </c>
    </row>
    <row r="389" spans="1:24" x14ac:dyDescent="0.4">
      <c r="A389" s="9" t="s">
        <v>9599</v>
      </c>
      <c r="B389" s="9" t="s">
        <v>10305</v>
      </c>
      <c r="C389" s="180" t="s">
        <v>10342</v>
      </c>
      <c r="D389" s="11" t="s">
        <v>0</v>
      </c>
      <c r="E389" s="267">
        <v>5000</v>
      </c>
      <c r="F389" s="19" t="s">
        <v>0</v>
      </c>
      <c r="G389" s="14" t="s">
        <v>974</v>
      </c>
      <c r="H389" s="9" t="s">
        <v>10343</v>
      </c>
      <c r="I389" s="9" t="s">
        <v>797</v>
      </c>
      <c r="J389" s="11" t="s">
        <v>9848</v>
      </c>
      <c r="K389" s="11"/>
      <c r="L389" s="11"/>
      <c r="M389" s="11"/>
      <c r="N389" s="11"/>
      <c r="O389" s="11"/>
      <c r="P389" s="11"/>
      <c r="Q389" s="9"/>
      <c r="R389" s="21">
        <v>25</v>
      </c>
      <c r="S389" s="21">
        <v>20</v>
      </c>
      <c r="T389" s="2"/>
      <c r="U389" s="11" t="s">
        <v>4167</v>
      </c>
      <c r="V389" s="11"/>
      <c r="W389" s="2"/>
      <c r="X389" s="21">
        <f t="shared" si="6"/>
        <v>25</v>
      </c>
    </row>
    <row r="390" spans="1:24" x14ac:dyDescent="0.4">
      <c r="A390" s="9" t="s">
        <v>9599</v>
      </c>
      <c r="B390" s="9" t="s">
        <v>10305</v>
      </c>
      <c r="C390" s="180" t="s">
        <v>10344</v>
      </c>
      <c r="D390" s="11" t="s">
        <v>8215</v>
      </c>
      <c r="E390" s="267">
        <v>1000</v>
      </c>
      <c r="F390" s="19" t="s">
        <v>0</v>
      </c>
      <c r="G390" s="14" t="s">
        <v>0</v>
      </c>
      <c r="H390" s="9" t="s">
        <v>10345</v>
      </c>
      <c r="I390" s="9" t="s">
        <v>112</v>
      </c>
      <c r="J390" s="11" t="s">
        <v>9848</v>
      </c>
      <c r="K390" s="11"/>
      <c r="L390" s="11"/>
      <c r="M390" s="11"/>
      <c r="N390" s="11"/>
      <c r="O390" s="11"/>
      <c r="P390" s="11"/>
      <c r="Q390" s="9"/>
      <c r="R390" s="21">
        <v>5</v>
      </c>
      <c r="S390" s="21">
        <v>3.5</v>
      </c>
      <c r="T390" s="2"/>
      <c r="U390" s="11" t="s">
        <v>4167</v>
      </c>
      <c r="V390" s="11"/>
      <c r="W390" s="2"/>
      <c r="X390" s="21">
        <f t="shared" si="6"/>
        <v>5</v>
      </c>
    </row>
    <row r="391" spans="1:24" x14ac:dyDescent="0.4">
      <c r="A391" s="9" t="s">
        <v>9599</v>
      </c>
      <c r="B391" s="9" t="s">
        <v>10305</v>
      </c>
      <c r="C391" s="180" t="s">
        <v>10346</v>
      </c>
      <c r="D391" s="11" t="s">
        <v>8216</v>
      </c>
      <c r="E391" s="267">
        <v>2000</v>
      </c>
      <c r="F391" s="19" t="s">
        <v>0</v>
      </c>
      <c r="G391" s="14" t="s">
        <v>0</v>
      </c>
      <c r="H391" s="9" t="s">
        <v>10345</v>
      </c>
      <c r="I391" s="9" t="s">
        <v>112</v>
      </c>
      <c r="J391" s="11" t="s">
        <v>9848</v>
      </c>
      <c r="K391" s="11"/>
      <c r="L391" s="11"/>
      <c r="M391" s="11"/>
      <c r="N391" s="11"/>
      <c r="O391" s="11"/>
      <c r="P391" s="11"/>
      <c r="Q391" s="9"/>
      <c r="R391" s="21">
        <v>5</v>
      </c>
      <c r="S391" s="21">
        <v>3.5</v>
      </c>
      <c r="T391" s="2"/>
      <c r="U391" s="11" t="s">
        <v>4167</v>
      </c>
      <c r="V391" s="11"/>
      <c r="W391" s="2"/>
      <c r="X391" s="21">
        <f t="shared" si="6"/>
        <v>5</v>
      </c>
    </row>
    <row r="392" spans="1:24" x14ac:dyDescent="0.4">
      <c r="A392" s="9" t="s">
        <v>9599</v>
      </c>
      <c r="B392" s="9" t="s">
        <v>10305</v>
      </c>
      <c r="C392" s="180" t="s">
        <v>10347</v>
      </c>
      <c r="D392" s="11" t="s">
        <v>8217</v>
      </c>
      <c r="E392" s="267">
        <v>5000</v>
      </c>
      <c r="F392" s="19" t="s">
        <v>0</v>
      </c>
      <c r="G392" s="14" t="s">
        <v>0</v>
      </c>
      <c r="H392" s="9" t="s">
        <v>10345</v>
      </c>
      <c r="I392" s="9" t="s">
        <v>112</v>
      </c>
      <c r="J392" s="11" t="s">
        <v>9848</v>
      </c>
      <c r="K392" s="11"/>
      <c r="L392" s="11"/>
      <c r="M392" s="11"/>
      <c r="N392" s="11"/>
      <c r="O392" s="11"/>
      <c r="P392" s="11"/>
      <c r="Q392" s="9"/>
      <c r="R392" s="21">
        <v>5</v>
      </c>
      <c r="S392" s="21">
        <v>3.5</v>
      </c>
      <c r="T392" s="2"/>
      <c r="U392" s="11" t="s">
        <v>4167</v>
      </c>
      <c r="V392" s="11"/>
      <c r="W392" s="2"/>
      <c r="X392" s="21">
        <f t="shared" si="6"/>
        <v>5</v>
      </c>
    </row>
    <row r="393" spans="1:24" x14ac:dyDescent="0.4">
      <c r="A393" s="9" t="s">
        <v>9599</v>
      </c>
      <c r="B393" s="9" t="s">
        <v>10305</v>
      </c>
      <c r="C393" s="180" t="s">
        <v>10348</v>
      </c>
      <c r="D393" s="11" t="s">
        <v>8218</v>
      </c>
      <c r="E393" s="267">
        <v>10000</v>
      </c>
      <c r="F393" s="19" t="s">
        <v>0</v>
      </c>
      <c r="G393" s="14" t="s">
        <v>0</v>
      </c>
      <c r="H393" s="9" t="s">
        <v>10345</v>
      </c>
      <c r="I393" s="9" t="s">
        <v>112</v>
      </c>
      <c r="J393" s="11" t="s">
        <v>9848</v>
      </c>
      <c r="K393" s="11"/>
      <c r="L393" s="11"/>
      <c r="M393" s="11"/>
      <c r="N393" s="11"/>
      <c r="O393" s="11"/>
      <c r="P393" s="11"/>
      <c r="Q393" s="9"/>
      <c r="R393" s="21">
        <v>5</v>
      </c>
      <c r="S393" s="21">
        <v>3.5</v>
      </c>
      <c r="T393" s="2"/>
      <c r="U393" s="11" t="s">
        <v>4167</v>
      </c>
      <c r="V393" s="11"/>
      <c r="W393" s="2"/>
      <c r="X393" s="21">
        <f t="shared" si="6"/>
        <v>5</v>
      </c>
    </row>
    <row r="394" spans="1:24" x14ac:dyDescent="0.4">
      <c r="A394" s="9" t="s">
        <v>9599</v>
      </c>
      <c r="B394" s="9" t="s">
        <v>10305</v>
      </c>
      <c r="C394" s="180" t="s">
        <v>10349</v>
      </c>
      <c r="D394" s="11" t="s">
        <v>8219</v>
      </c>
      <c r="E394" s="267">
        <v>15000</v>
      </c>
      <c r="F394" s="19" t="s">
        <v>0</v>
      </c>
      <c r="G394" s="14" t="s">
        <v>0</v>
      </c>
      <c r="H394" s="9" t="s">
        <v>10345</v>
      </c>
      <c r="I394" s="9" t="s">
        <v>112</v>
      </c>
      <c r="J394" s="11" t="s">
        <v>9848</v>
      </c>
      <c r="K394" s="11"/>
      <c r="L394" s="11"/>
      <c r="M394" s="11"/>
      <c r="N394" s="11"/>
      <c r="O394" s="11"/>
      <c r="P394" s="11"/>
      <c r="Q394" s="9"/>
      <c r="R394" s="21">
        <v>5</v>
      </c>
      <c r="S394" s="21">
        <v>3.5</v>
      </c>
      <c r="T394" s="2"/>
      <c r="U394" s="11" t="s">
        <v>4167</v>
      </c>
      <c r="V394" s="11"/>
      <c r="W394" s="2"/>
      <c r="X394" s="21">
        <f t="shared" si="6"/>
        <v>5</v>
      </c>
    </row>
    <row r="395" spans="1:24" x14ac:dyDescent="0.4">
      <c r="A395" s="9" t="s">
        <v>9599</v>
      </c>
      <c r="B395" s="9" t="s">
        <v>10305</v>
      </c>
      <c r="C395" s="180" t="s">
        <v>10350</v>
      </c>
      <c r="D395" s="11" t="s">
        <v>8220</v>
      </c>
      <c r="E395" s="267">
        <v>1000</v>
      </c>
      <c r="F395" s="19" t="s">
        <v>0</v>
      </c>
      <c r="G395" s="14" t="s">
        <v>0</v>
      </c>
      <c r="H395" s="9" t="s">
        <v>10351</v>
      </c>
      <c r="I395" s="9" t="s">
        <v>797</v>
      </c>
      <c r="J395" s="11" t="s">
        <v>9848</v>
      </c>
      <c r="K395" s="11"/>
      <c r="L395" s="11"/>
      <c r="M395" s="11"/>
      <c r="N395" s="11"/>
      <c r="O395" s="11"/>
      <c r="P395" s="11"/>
      <c r="Q395" s="9"/>
      <c r="R395" s="21">
        <v>5</v>
      </c>
      <c r="S395" s="21">
        <v>3.5</v>
      </c>
      <c r="T395" s="2"/>
      <c r="U395" s="11" t="s">
        <v>4167</v>
      </c>
      <c r="V395" s="11"/>
      <c r="W395" s="2"/>
      <c r="X395" s="21">
        <f t="shared" si="6"/>
        <v>5</v>
      </c>
    </row>
    <row r="396" spans="1:24" x14ac:dyDescent="0.4">
      <c r="A396" s="9" t="s">
        <v>9599</v>
      </c>
      <c r="B396" s="9" t="s">
        <v>10305</v>
      </c>
      <c r="C396" s="180" t="s">
        <v>10352</v>
      </c>
      <c r="D396" s="11" t="s">
        <v>8221</v>
      </c>
      <c r="E396" s="267">
        <v>2000</v>
      </c>
      <c r="F396" s="19" t="s">
        <v>0</v>
      </c>
      <c r="G396" s="14" t="s">
        <v>0</v>
      </c>
      <c r="H396" s="9" t="s">
        <v>10351</v>
      </c>
      <c r="I396" s="9" t="s">
        <v>797</v>
      </c>
      <c r="J396" s="11" t="s">
        <v>9848</v>
      </c>
      <c r="K396" s="11"/>
      <c r="L396" s="11"/>
      <c r="M396" s="11"/>
      <c r="N396" s="11"/>
      <c r="O396" s="11"/>
      <c r="P396" s="11"/>
      <c r="Q396" s="9"/>
      <c r="R396" s="21">
        <v>5</v>
      </c>
      <c r="S396" s="21">
        <v>3.5</v>
      </c>
      <c r="T396" s="2"/>
      <c r="U396" s="11" t="s">
        <v>4167</v>
      </c>
      <c r="V396" s="11"/>
      <c r="W396" s="2"/>
      <c r="X396" s="21">
        <f t="shared" si="6"/>
        <v>5</v>
      </c>
    </row>
    <row r="397" spans="1:24" x14ac:dyDescent="0.4">
      <c r="A397" s="9" t="s">
        <v>9599</v>
      </c>
      <c r="B397" s="9" t="s">
        <v>10305</v>
      </c>
      <c r="C397" s="180" t="s">
        <v>10353</v>
      </c>
      <c r="D397" s="11" t="s">
        <v>8222</v>
      </c>
      <c r="E397" s="267">
        <v>5000</v>
      </c>
      <c r="F397" s="19" t="s">
        <v>0</v>
      </c>
      <c r="G397" s="14" t="s">
        <v>0</v>
      </c>
      <c r="H397" s="9" t="s">
        <v>10351</v>
      </c>
      <c r="I397" s="9" t="s">
        <v>797</v>
      </c>
      <c r="J397" s="11" t="s">
        <v>9848</v>
      </c>
      <c r="K397" s="11"/>
      <c r="L397" s="11"/>
      <c r="M397" s="11"/>
      <c r="N397" s="11"/>
      <c r="O397" s="11"/>
      <c r="P397" s="11"/>
      <c r="Q397" s="9"/>
      <c r="R397" s="21">
        <v>5</v>
      </c>
      <c r="S397" s="21">
        <v>3.5</v>
      </c>
      <c r="T397" s="2"/>
      <c r="U397" s="11" t="s">
        <v>4167</v>
      </c>
      <c r="V397" s="11"/>
      <c r="W397" s="2"/>
      <c r="X397" s="21">
        <f t="shared" si="6"/>
        <v>5</v>
      </c>
    </row>
    <row r="398" spans="1:24" x14ac:dyDescent="0.4">
      <c r="A398" s="9" t="s">
        <v>9599</v>
      </c>
      <c r="B398" s="9" t="s">
        <v>10305</v>
      </c>
      <c r="C398" s="180" t="s">
        <v>10354</v>
      </c>
      <c r="D398" s="11" t="s">
        <v>8223</v>
      </c>
      <c r="E398" s="267">
        <v>10000</v>
      </c>
      <c r="F398" s="19" t="s">
        <v>0</v>
      </c>
      <c r="G398" s="14" t="s">
        <v>0</v>
      </c>
      <c r="H398" s="9" t="s">
        <v>10351</v>
      </c>
      <c r="I398" s="9" t="s">
        <v>797</v>
      </c>
      <c r="J398" s="11" t="s">
        <v>9848</v>
      </c>
      <c r="K398" s="11"/>
      <c r="L398" s="11"/>
      <c r="M398" s="11"/>
      <c r="N398" s="11"/>
      <c r="O398" s="11"/>
      <c r="P398" s="11"/>
      <c r="Q398" s="9"/>
      <c r="R398" s="21">
        <v>5</v>
      </c>
      <c r="S398" s="21">
        <v>3.5</v>
      </c>
      <c r="T398" s="2"/>
      <c r="U398" s="11" t="s">
        <v>4167</v>
      </c>
      <c r="V398" s="11"/>
      <c r="W398" s="2"/>
      <c r="X398" s="21">
        <f t="shared" si="6"/>
        <v>5</v>
      </c>
    </row>
    <row r="399" spans="1:24" x14ac:dyDescent="0.4">
      <c r="A399" s="9" t="s">
        <v>9599</v>
      </c>
      <c r="B399" s="9" t="s">
        <v>10305</v>
      </c>
      <c r="C399" s="180" t="s">
        <v>10355</v>
      </c>
      <c r="D399" s="11" t="s">
        <v>8224</v>
      </c>
      <c r="E399" s="267">
        <v>15000</v>
      </c>
      <c r="F399" s="19" t="s">
        <v>0</v>
      </c>
      <c r="G399" s="14" t="s">
        <v>0</v>
      </c>
      <c r="H399" s="9" t="s">
        <v>10351</v>
      </c>
      <c r="I399" s="9" t="s">
        <v>797</v>
      </c>
      <c r="J399" s="11" t="s">
        <v>9848</v>
      </c>
      <c r="K399" s="11"/>
      <c r="L399" s="11"/>
      <c r="M399" s="11"/>
      <c r="N399" s="11"/>
      <c r="O399" s="11"/>
      <c r="P399" s="11"/>
      <c r="Q399" s="9"/>
      <c r="R399" s="21">
        <v>5</v>
      </c>
      <c r="S399" s="21">
        <v>3.5</v>
      </c>
      <c r="T399" s="2"/>
      <c r="U399" s="11" t="s">
        <v>4167</v>
      </c>
      <c r="V399" s="11"/>
      <c r="W399" s="2"/>
      <c r="X399" s="21">
        <f t="shared" si="6"/>
        <v>5</v>
      </c>
    </row>
    <row r="400" spans="1:24" x14ac:dyDescent="0.4">
      <c r="A400" s="9" t="s">
        <v>9599</v>
      </c>
      <c r="B400" s="9" t="s">
        <v>10305</v>
      </c>
      <c r="C400" s="180" t="s">
        <v>10356</v>
      </c>
      <c r="D400" s="11" t="s">
        <v>0</v>
      </c>
      <c r="E400" s="267">
        <v>1000</v>
      </c>
      <c r="F400" s="19" t="s">
        <v>0</v>
      </c>
      <c r="G400" s="14" t="s">
        <v>0</v>
      </c>
      <c r="H400" s="9" t="s">
        <v>10357</v>
      </c>
      <c r="I400" s="9" t="s">
        <v>797</v>
      </c>
      <c r="J400" s="11" t="s">
        <v>9848</v>
      </c>
      <c r="K400" s="11"/>
      <c r="L400" s="11"/>
      <c r="M400" s="11"/>
      <c r="N400" s="11"/>
      <c r="O400" s="11"/>
      <c r="P400" s="11"/>
      <c r="Q400" s="9"/>
      <c r="R400" s="21">
        <v>8</v>
      </c>
      <c r="S400" s="21">
        <v>4.5</v>
      </c>
      <c r="T400" s="2"/>
      <c r="U400" s="11" t="s">
        <v>4170</v>
      </c>
      <c r="V400" s="11"/>
      <c r="W400" s="2"/>
      <c r="X400" s="21">
        <f t="shared" si="6"/>
        <v>0</v>
      </c>
    </row>
    <row r="401" spans="1:24" x14ac:dyDescent="0.4">
      <c r="A401" s="9" t="s">
        <v>9599</v>
      </c>
      <c r="B401" s="9" t="s">
        <v>10305</v>
      </c>
      <c r="C401" s="180" t="s">
        <v>10358</v>
      </c>
      <c r="D401" s="11" t="s">
        <v>0</v>
      </c>
      <c r="E401" s="267">
        <v>2000</v>
      </c>
      <c r="F401" s="19" t="s">
        <v>0</v>
      </c>
      <c r="G401" s="14" t="s">
        <v>0</v>
      </c>
      <c r="H401" s="9" t="s">
        <v>10357</v>
      </c>
      <c r="I401" s="9" t="s">
        <v>797</v>
      </c>
      <c r="J401" s="11" t="s">
        <v>9848</v>
      </c>
      <c r="K401" s="11"/>
      <c r="L401" s="11"/>
      <c r="M401" s="11"/>
      <c r="N401" s="11"/>
      <c r="O401" s="11"/>
      <c r="P401" s="11"/>
      <c r="Q401" s="9"/>
      <c r="R401" s="21">
        <v>8</v>
      </c>
      <c r="S401" s="21">
        <v>4.5</v>
      </c>
      <c r="T401" s="2"/>
      <c r="U401" s="11" t="s">
        <v>4170</v>
      </c>
      <c r="V401" s="11"/>
      <c r="W401" s="2"/>
      <c r="X401" s="21">
        <f t="shared" si="6"/>
        <v>0</v>
      </c>
    </row>
    <row r="402" spans="1:24" x14ac:dyDescent="0.4">
      <c r="A402" s="9" t="s">
        <v>9599</v>
      </c>
      <c r="B402" s="9" t="s">
        <v>10305</v>
      </c>
      <c r="C402" s="180" t="s">
        <v>10359</v>
      </c>
      <c r="D402" s="11" t="s">
        <v>0</v>
      </c>
      <c r="E402" s="267">
        <v>5000</v>
      </c>
      <c r="F402" s="19" t="s">
        <v>0</v>
      </c>
      <c r="G402" s="14" t="s">
        <v>0</v>
      </c>
      <c r="H402" s="9" t="s">
        <v>10357</v>
      </c>
      <c r="I402" s="9" t="s">
        <v>797</v>
      </c>
      <c r="J402" s="11" t="s">
        <v>9848</v>
      </c>
      <c r="K402" s="11"/>
      <c r="L402" s="11"/>
      <c r="M402" s="11"/>
      <c r="N402" s="11"/>
      <c r="O402" s="11"/>
      <c r="P402" s="11"/>
      <c r="Q402" s="9"/>
      <c r="R402" s="21">
        <v>8</v>
      </c>
      <c r="S402" s="21">
        <v>4.5</v>
      </c>
      <c r="T402" s="2"/>
      <c r="U402" s="11" t="s">
        <v>4170</v>
      </c>
      <c r="V402" s="11"/>
      <c r="W402" s="2"/>
      <c r="X402" s="21">
        <f t="shared" si="6"/>
        <v>0</v>
      </c>
    </row>
    <row r="403" spans="1:24" x14ac:dyDescent="0.4">
      <c r="A403" s="9" t="s">
        <v>9599</v>
      </c>
      <c r="B403" s="9" t="s">
        <v>10305</v>
      </c>
      <c r="C403" s="180" t="s">
        <v>10360</v>
      </c>
      <c r="D403" s="11" t="s">
        <v>0</v>
      </c>
      <c r="E403" s="267">
        <v>10000</v>
      </c>
      <c r="F403" s="19" t="s">
        <v>0</v>
      </c>
      <c r="G403" s="14" t="s">
        <v>0</v>
      </c>
      <c r="H403" s="9" t="s">
        <v>10357</v>
      </c>
      <c r="I403" s="9" t="s">
        <v>797</v>
      </c>
      <c r="J403" s="11" t="s">
        <v>9848</v>
      </c>
      <c r="K403" s="11"/>
      <c r="L403" s="11"/>
      <c r="M403" s="11"/>
      <c r="N403" s="11"/>
      <c r="O403" s="11"/>
      <c r="P403" s="11"/>
      <c r="Q403" s="9"/>
      <c r="R403" s="21">
        <v>8</v>
      </c>
      <c r="S403" s="21">
        <v>4.5</v>
      </c>
      <c r="T403" s="2"/>
      <c r="U403" s="11" t="s">
        <v>4170</v>
      </c>
      <c r="V403" s="11"/>
      <c r="W403" s="2"/>
      <c r="X403" s="21">
        <f t="shared" si="6"/>
        <v>0</v>
      </c>
    </row>
    <row r="404" spans="1:24" x14ac:dyDescent="0.4">
      <c r="A404" s="9" t="s">
        <v>9599</v>
      </c>
      <c r="B404" s="9" t="s">
        <v>10305</v>
      </c>
      <c r="C404" s="180" t="s">
        <v>10361</v>
      </c>
      <c r="D404" s="11" t="s">
        <v>0</v>
      </c>
      <c r="E404" s="267">
        <v>15000</v>
      </c>
      <c r="F404" s="19" t="s">
        <v>0</v>
      </c>
      <c r="G404" s="14" t="s">
        <v>0</v>
      </c>
      <c r="H404" s="9" t="s">
        <v>10357</v>
      </c>
      <c r="I404" s="9" t="s">
        <v>797</v>
      </c>
      <c r="J404" s="11" t="s">
        <v>9848</v>
      </c>
      <c r="K404" s="11"/>
      <c r="L404" s="11"/>
      <c r="M404" s="11"/>
      <c r="N404" s="11"/>
      <c r="O404" s="11"/>
      <c r="P404" s="11"/>
      <c r="Q404" s="9"/>
      <c r="R404" s="21">
        <v>8</v>
      </c>
      <c r="S404" s="21">
        <v>4.5</v>
      </c>
      <c r="T404" s="2"/>
      <c r="U404" s="11" t="s">
        <v>4170</v>
      </c>
      <c r="V404" s="11"/>
      <c r="W404" s="2"/>
      <c r="X404" s="21">
        <f t="shared" si="6"/>
        <v>0</v>
      </c>
    </row>
    <row r="405" spans="1:24" x14ac:dyDescent="0.4">
      <c r="A405" s="9" t="s">
        <v>9599</v>
      </c>
      <c r="B405" s="9" t="s">
        <v>10305</v>
      </c>
      <c r="C405" s="180" t="s">
        <v>10362</v>
      </c>
      <c r="D405" s="11" t="s">
        <v>8225</v>
      </c>
      <c r="E405" s="267">
        <v>1000</v>
      </c>
      <c r="F405" s="19" t="s">
        <v>0</v>
      </c>
      <c r="G405" s="14" t="s">
        <v>0</v>
      </c>
      <c r="H405" s="9" t="s">
        <v>10363</v>
      </c>
      <c r="I405" s="9" t="s">
        <v>8416</v>
      </c>
      <c r="J405" s="11" t="s">
        <v>9848</v>
      </c>
      <c r="K405" s="11"/>
      <c r="L405" s="11"/>
      <c r="M405" s="11"/>
      <c r="N405" s="11"/>
      <c r="O405" s="11"/>
      <c r="P405" s="11"/>
      <c r="Q405" s="9"/>
      <c r="R405" s="21">
        <v>6</v>
      </c>
      <c r="S405" s="21">
        <v>3.5</v>
      </c>
      <c r="T405" s="2"/>
      <c r="U405" s="11" t="s">
        <v>4170</v>
      </c>
      <c r="V405" s="11"/>
      <c r="W405" s="2"/>
      <c r="X405" s="21">
        <f t="shared" si="6"/>
        <v>0</v>
      </c>
    </row>
    <row r="406" spans="1:24" x14ac:dyDescent="0.4">
      <c r="A406" s="9" t="s">
        <v>9599</v>
      </c>
      <c r="B406" s="9" t="s">
        <v>10305</v>
      </c>
      <c r="C406" s="180" t="s">
        <v>10364</v>
      </c>
      <c r="D406" s="11" t="s">
        <v>8226</v>
      </c>
      <c r="E406" s="267">
        <v>2000</v>
      </c>
      <c r="F406" s="19" t="s">
        <v>0</v>
      </c>
      <c r="G406" s="14" t="s">
        <v>0</v>
      </c>
      <c r="H406" s="9" t="s">
        <v>10363</v>
      </c>
      <c r="I406" s="9" t="s">
        <v>8416</v>
      </c>
      <c r="J406" s="11" t="s">
        <v>9848</v>
      </c>
      <c r="K406" s="11"/>
      <c r="L406" s="11"/>
      <c r="M406" s="11"/>
      <c r="N406" s="11"/>
      <c r="O406" s="11"/>
      <c r="P406" s="11"/>
      <c r="Q406" s="9"/>
      <c r="R406" s="21">
        <v>6</v>
      </c>
      <c r="S406" s="21">
        <v>3.5</v>
      </c>
      <c r="T406" s="2"/>
      <c r="U406" s="11" t="s">
        <v>4167</v>
      </c>
      <c r="V406" s="11"/>
      <c r="W406" s="2"/>
      <c r="X406" s="21">
        <f t="shared" si="6"/>
        <v>6</v>
      </c>
    </row>
    <row r="407" spans="1:24" x14ac:dyDescent="0.4">
      <c r="A407" s="9" t="s">
        <v>9599</v>
      </c>
      <c r="B407" s="9" t="s">
        <v>10305</v>
      </c>
      <c r="C407" s="180" t="s">
        <v>10365</v>
      </c>
      <c r="D407" s="11" t="s">
        <v>8227</v>
      </c>
      <c r="E407" s="267">
        <v>5000</v>
      </c>
      <c r="F407" s="19" t="s">
        <v>0</v>
      </c>
      <c r="G407" s="14" t="s">
        <v>0</v>
      </c>
      <c r="H407" s="9" t="s">
        <v>10363</v>
      </c>
      <c r="I407" s="9" t="s">
        <v>8416</v>
      </c>
      <c r="J407" s="11" t="s">
        <v>9848</v>
      </c>
      <c r="K407" s="11"/>
      <c r="L407" s="11"/>
      <c r="M407" s="11"/>
      <c r="N407" s="11"/>
      <c r="O407" s="11"/>
      <c r="P407" s="11"/>
      <c r="Q407" s="9"/>
      <c r="R407" s="21">
        <v>6</v>
      </c>
      <c r="S407" s="21">
        <v>3.5</v>
      </c>
      <c r="T407" s="2"/>
      <c r="U407" s="11" t="s">
        <v>4167</v>
      </c>
      <c r="V407" s="11"/>
      <c r="W407" s="2"/>
      <c r="X407" s="21">
        <f t="shared" si="6"/>
        <v>6</v>
      </c>
    </row>
    <row r="408" spans="1:24" x14ac:dyDescent="0.4">
      <c r="A408" s="9" t="s">
        <v>9599</v>
      </c>
      <c r="B408" s="9" t="s">
        <v>10305</v>
      </c>
      <c r="C408" s="180" t="s">
        <v>10366</v>
      </c>
      <c r="D408" s="11" t="s">
        <v>8228</v>
      </c>
      <c r="E408" s="267">
        <v>10000</v>
      </c>
      <c r="F408" s="19" t="s">
        <v>0</v>
      </c>
      <c r="G408" s="14" t="s">
        <v>0</v>
      </c>
      <c r="H408" s="9" t="s">
        <v>10363</v>
      </c>
      <c r="I408" s="9" t="s">
        <v>8416</v>
      </c>
      <c r="J408" s="11" t="s">
        <v>9848</v>
      </c>
      <c r="K408" s="11"/>
      <c r="L408" s="11"/>
      <c r="M408" s="11"/>
      <c r="N408" s="11"/>
      <c r="O408" s="11"/>
      <c r="P408" s="11"/>
      <c r="Q408" s="9"/>
      <c r="R408" s="21">
        <v>6</v>
      </c>
      <c r="S408" s="21">
        <v>3.5</v>
      </c>
      <c r="T408" s="2"/>
      <c r="U408" s="11" t="s">
        <v>4167</v>
      </c>
      <c r="V408" s="11"/>
      <c r="W408" s="2"/>
      <c r="X408" s="21">
        <f t="shared" si="6"/>
        <v>6</v>
      </c>
    </row>
    <row r="409" spans="1:24" x14ac:dyDescent="0.4">
      <c r="A409" s="9" t="s">
        <v>9599</v>
      </c>
      <c r="B409" s="9" t="s">
        <v>10305</v>
      </c>
      <c r="C409" s="180" t="s">
        <v>10367</v>
      </c>
      <c r="D409" s="11" t="s">
        <v>8229</v>
      </c>
      <c r="E409" s="267">
        <v>15000</v>
      </c>
      <c r="F409" s="19" t="s">
        <v>0</v>
      </c>
      <c r="G409" s="14" t="s">
        <v>0</v>
      </c>
      <c r="H409" s="9" t="s">
        <v>10363</v>
      </c>
      <c r="I409" s="9" t="s">
        <v>8416</v>
      </c>
      <c r="J409" s="11" t="s">
        <v>9848</v>
      </c>
      <c r="K409" s="11"/>
      <c r="L409" s="11"/>
      <c r="M409" s="11"/>
      <c r="N409" s="11"/>
      <c r="O409" s="11"/>
      <c r="P409" s="11"/>
      <c r="Q409" s="9"/>
      <c r="R409" s="21">
        <v>6</v>
      </c>
      <c r="S409" s="21">
        <v>3.5</v>
      </c>
      <c r="T409" s="2"/>
      <c r="U409" s="11" t="s">
        <v>4167</v>
      </c>
      <c r="V409" s="11"/>
      <c r="W409" s="2"/>
      <c r="X409" s="21">
        <f t="shared" si="6"/>
        <v>6</v>
      </c>
    </row>
    <row r="410" spans="1:24" x14ac:dyDescent="0.4">
      <c r="A410" s="9" t="s">
        <v>9599</v>
      </c>
      <c r="B410" s="9" t="s">
        <v>10305</v>
      </c>
      <c r="C410" s="180" t="s">
        <v>10368</v>
      </c>
      <c r="D410" s="11" t="s">
        <v>0</v>
      </c>
      <c r="E410" s="267">
        <v>1000</v>
      </c>
      <c r="F410" s="19" t="s">
        <v>0</v>
      </c>
      <c r="G410" s="14" t="s">
        <v>0</v>
      </c>
      <c r="H410" s="9" t="s">
        <v>10369</v>
      </c>
      <c r="I410" s="9" t="s">
        <v>10370</v>
      </c>
      <c r="J410" s="11" t="s">
        <v>9848</v>
      </c>
      <c r="K410" s="11"/>
      <c r="L410" s="11"/>
      <c r="M410" s="11"/>
      <c r="N410" s="11"/>
      <c r="O410" s="11"/>
      <c r="P410" s="11"/>
      <c r="Q410" s="9"/>
      <c r="R410" s="21">
        <v>45</v>
      </c>
      <c r="S410" s="21">
        <v>35</v>
      </c>
      <c r="T410" s="2"/>
      <c r="U410" s="11" t="s">
        <v>4167</v>
      </c>
      <c r="V410" s="11"/>
      <c r="W410" s="2"/>
      <c r="X410" s="21">
        <f t="shared" si="6"/>
        <v>45</v>
      </c>
    </row>
    <row r="411" spans="1:24" x14ac:dyDescent="0.4">
      <c r="A411" s="9" t="s">
        <v>9599</v>
      </c>
      <c r="B411" s="9" t="s">
        <v>10305</v>
      </c>
      <c r="C411" s="180" t="s">
        <v>10371</v>
      </c>
      <c r="D411" s="11" t="s">
        <v>0</v>
      </c>
      <c r="E411" s="267">
        <v>2000</v>
      </c>
      <c r="F411" s="19" t="s">
        <v>0</v>
      </c>
      <c r="G411" s="14" t="s">
        <v>0</v>
      </c>
      <c r="H411" s="9" t="s">
        <v>10369</v>
      </c>
      <c r="I411" s="9" t="s">
        <v>10370</v>
      </c>
      <c r="J411" s="11" t="s">
        <v>9848</v>
      </c>
      <c r="K411" s="11"/>
      <c r="L411" s="11"/>
      <c r="M411" s="11"/>
      <c r="N411" s="11"/>
      <c r="O411" s="11"/>
      <c r="P411" s="11"/>
      <c r="Q411" s="9"/>
      <c r="R411" s="21">
        <v>45</v>
      </c>
      <c r="S411" s="21">
        <v>35</v>
      </c>
      <c r="T411" s="2"/>
      <c r="U411" s="11" t="s">
        <v>4170</v>
      </c>
      <c r="V411" s="11"/>
      <c r="W411" s="2"/>
      <c r="X411" s="21">
        <f t="shared" si="6"/>
        <v>0</v>
      </c>
    </row>
    <row r="412" spans="1:24" x14ac:dyDescent="0.4">
      <c r="A412" s="9" t="s">
        <v>9599</v>
      </c>
      <c r="B412" s="9" t="s">
        <v>10305</v>
      </c>
      <c r="C412" s="180" t="s">
        <v>10372</v>
      </c>
      <c r="D412" s="11" t="s">
        <v>0</v>
      </c>
      <c r="E412" s="267">
        <v>5000</v>
      </c>
      <c r="F412" s="19" t="s">
        <v>0</v>
      </c>
      <c r="G412" s="14" t="s">
        <v>0</v>
      </c>
      <c r="H412" s="9" t="s">
        <v>10369</v>
      </c>
      <c r="I412" s="9" t="s">
        <v>10370</v>
      </c>
      <c r="J412" s="11" t="s">
        <v>9848</v>
      </c>
      <c r="K412" s="11"/>
      <c r="L412" s="11"/>
      <c r="M412" s="11"/>
      <c r="N412" s="11"/>
      <c r="O412" s="11"/>
      <c r="P412" s="11"/>
      <c r="Q412" s="9"/>
      <c r="R412" s="21">
        <v>45</v>
      </c>
      <c r="S412" s="21">
        <v>35</v>
      </c>
      <c r="T412" s="2"/>
      <c r="U412" s="11" t="s">
        <v>4170</v>
      </c>
      <c r="V412" s="11"/>
      <c r="W412" s="2"/>
      <c r="X412" s="21">
        <f t="shared" si="6"/>
        <v>0</v>
      </c>
    </row>
    <row r="413" spans="1:24" x14ac:dyDescent="0.4">
      <c r="A413" s="9" t="s">
        <v>9599</v>
      </c>
      <c r="B413" s="9" t="s">
        <v>10305</v>
      </c>
      <c r="C413" s="180" t="s">
        <v>10373</v>
      </c>
      <c r="D413" s="11" t="s">
        <v>0</v>
      </c>
      <c r="E413" s="267">
        <v>10000</v>
      </c>
      <c r="F413" s="19" t="s">
        <v>0</v>
      </c>
      <c r="G413" s="14" t="s">
        <v>0</v>
      </c>
      <c r="H413" s="9" t="s">
        <v>10369</v>
      </c>
      <c r="I413" s="9" t="s">
        <v>10370</v>
      </c>
      <c r="J413" s="11" t="s">
        <v>9848</v>
      </c>
      <c r="K413" s="11"/>
      <c r="L413" s="11"/>
      <c r="M413" s="11"/>
      <c r="N413" s="11"/>
      <c r="O413" s="11"/>
      <c r="P413" s="11"/>
      <c r="Q413" s="9"/>
      <c r="R413" s="21">
        <v>45</v>
      </c>
      <c r="S413" s="21">
        <v>35</v>
      </c>
      <c r="T413" s="2"/>
      <c r="U413" s="11" t="s">
        <v>4170</v>
      </c>
      <c r="V413" s="11"/>
      <c r="W413" s="2"/>
      <c r="X413" s="21">
        <f t="shared" si="6"/>
        <v>0</v>
      </c>
    </row>
    <row r="414" spans="1:24" x14ac:dyDescent="0.4">
      <c r="A414" s="9" t="s">
        <v>9599</v>
      </c>
      <c r="B414" s="9" t="s">
        <v>10305</v>
      </c>
      <c r="C414" s="180" t="s">
        <v>10374</v>
      </c>
      <c r="D414" s="11" t="s">
        <v>0</v>
      </c>
      <c r="E414" s="267">
        <v>15000</v>
      </c>
      <c r="F414" s="19" t="s">
        <v>0</v>
      </c>
      <c r="G414" s="14" t="s">
        <v>0</v>
      </c>
      <c r="H414" s="9" t="s">
        <v>10369</v>
      </c>
      <c r="I414" s="9" t="s">
        <v>10370</v>
      </c>
      <c r="J414" s="11" t="s">
        <v>9848</v>
      </c>
      <c r="K414" s="11"/>
      <c r="L414" s="11"/>
      <c r="M414" s="11"/>
      <c r="N414" s="11"/>
      <c r="O414" s="11"/>
      <c r="P414" s="11"/>
      <c r="Q414" s="9"/>
      <c r="R414" s="21">
        <v>45</v>
      </c>
      <c r="S414" s="21">
        <v>35</v>
      </c>
      <c r="T414" s="2"/>
      <c r="U414" s="11" t="s">
        <v>4170</v>
      </c>
      <c r="V414" s="11"/>
      <c r="W414" s="2"/>
      <c r="X414" s="21">
        <f t="shared" si="6"/>
        <v>0</v>
      </c>
    </row>
    <row r="415" spans="1:24" x14ac:dyDescent="0.4">
      <c r="A415" s="9" t="s">
        <v>9599</v>
      </c>
      <c r="B415" s="9" t="s">
        <v>10305</v>
      </c>
      <c r="C415" s="180" t="s">
        <v>10375</v>
      </c>
      <c r="D415" s="11" t="s">
        <v>8230</v>
      </c>
      <c r="E415" s="267">
        <v>1000</v>
      </c>
      <c r="F415" s="19" t="s">
        <v>0</v>
      </c>
      <c r="G415" s="14" t="s">
        <v>0</v>
      </c>
      <c r="H415" s="9" t="s">
        <v>10376</v>
      </c>
      <c r="I415" s="9" t="s">
        <v>112</v>
      </c>
      <c r="J415" s="11" t="s">
        <v>9848</v>
      </c>
      <c r="K415" s="11"/>
      <c r="L415" s="11"/>
      <c r="M415" s="11"/>
      <c r="N415" s="11"/>
      <c r="O415" s="11"/>
      <c r="P415" s="11"/>
      <c r="Q415" s="9"/>
      <c r="R415" s="21">
        <v>5</v>
      </c>
      <c r="S415" s="21">
        <v>3.5</v>
      </c>
      <c r="T415" s="2"/>
      <c r="U415" s="11" t="s">
        <v>4167</v>
      </c>
      <c r="V415" s="11"/>
      <c r="W415" s="2"/>
      <c r="X415" s="21">
        <f t="shared" si="6"/>
        <v>5</v>
      </c>
    </row>
    <row r="416" spans="1:24" x14ac:dyDescent="0.4">
      <c r="A416" s="9" t="s">
        <v>9599</v>
      </c>
      <c r="B416" s="9" t="s">
        <v>10305</v>
      </c>
      <c r="C416" s="180" t="s">
        <v>10377</v>
      </c>
      <c r="D416" s="11" t="s">
        <v>8231</v>
      </c>
      <c r="E416" s="267">
        <v>2000</v>
      </c>
      <c r="F416" s="19" t="s">
        <v>0</v>
      </c>
      <c r="G416" s="14" t="s">
        <v>0</v>
      </c>
      <c r="H416" s="9" t="s">
        <v>10376</v>
      </c>
      <c r="I416" s="9" t="s">
        <v>112</v>
      </c>
      <c r="J416" s="11" t="s">
        <v>9848</v>
      </c>
      <c r="K416" s="11"/>
      <c r="L416" s="11"/>
      <c r="M416" s="11"/>
      <c r="N416" s="11"/>
      <c r="O416" s="11"/>
      <c r="P416" s="11"/>
      <c r="Q416" s="9"/>
      <c r="R416" s="21">
        <v>5</v>
      </c>
      <c r="S416" s="21">
        <v>3.5</v>
      </c>
      <c r="T416" s="2"/>
      <c r="U416" s="11" t="s">
        <v>4167</v>
      </c>
      <c r="V416" s="11"/>
      <c r="W416" s="2"/>
      <c r="X416" s="21">
        <f t="shared" si="6"/>
        <v>5</v>
      </c>
    </row>
    <row r="417" spans="1:24" x14ac:dyDescent="0.4">
      <c r="A417" s="9" t="s">
        <v>9599</v>
      </c>
      <c r="B417" s="9" t="s">
        <v>10305</v>
      </c>
      <c r="C417" s="180" t="s">
        <v>10378</v>
      </c>
      <c r="D417" s="11" t="s">
        <v>8232</v>
      </c>
      <c r="E417" s="267">
        <v>5000</v>
      </c>
      <c r="F417" s="19" t="s">
        <v>0</v>
      </c>
      <c r="G417" s="14" t="s">
        <v>0</v>
      </c>
      <c r="H417" s="9" t="s">
        <v>10376</v>
      </c>
      <c r="I417" s="9" t="s">
        <v>112</v>
      </c>
      <c r="J417" s="11" t="s">
        <v>9848</v>
      </c>
      <c r="K417" s="11"/>
      <c r="L417" s="11"/>
      <c r="M417" s="11"/>
      <c r="N417" s="11"/>
      <c r="O417" s="11"/>
      <c r="P417" s="11"/>
      <c r="Q417" s="9"/>
      <c r="R417" s="21">
        <v>5</v>
      </c>
      <c r="S417" s="21">
        <v>3.5</v>
      </c>
      <c r="T417" s="2"/>
      <c r="U417" s="11" t="s">
        <v>4167</v>
      </c>
      <c r="V417" s="11"/>
      <c r="W417" s="2"/>
      <c r="X417" s="21">
        <f t="shared" si="6"/>
        <v>5</v>
      </c>
    </row>
    <row r="418" spans="1:24" x14ac:dyDescent="0.4">
      <c r="A418" s="9" t="s">
        <v>9599</v>
      </c>
      <c r="B418" s="9" t="s">
        <v>10305</v>
      </c>
      <c r="C418" s="180" t="s">
        <v>10379</v>
      </c>
      <c r="D418" s="11" t="s">
        <v>8233</v>
      </c>
      <c r="E418" s="267">
        <v>10000</v>
      </c>
      <c r="F418" s="19" t="s">
        <v>0</v>
      </c>
      <c r="G418" s="14" t="s">
        <v>0</v>
      </c>
      <c r="H418" s="9" t="s">
        <v>10376</v>
      </c>
      <c r="I418" s="9" t="s">
        <v>112</v>
      </c>
      <c r="J418" s="11" t="s">
        <v>9848</v>
      </c>
      <c r="K418" s="11"/>
      <c r="L418" s="11"/>
      <c r="M418" s="11"/>
      <c r="N418" s="11"/>
      <c r="O418" s="11"/>
      <c r="P418" s="11"/>
      <c r="Q418" s="9"/>
      <c r="R418" s="21">
        <v>5</v>
      </c>
      <c r="S418" s="21">
        <v>3.5</v>
      </c>
      <c r="T418" s="2"/>
      <c r="U418" s="11" t="s">
        <v>4167</v>
      </c>
      <c r="V418" s="11"/>
      <c r="W418" s="2"/>
      <c r="X418" s="21">
        <f t="shared" si="6"/>
        <v>5</v>
      </c>
    </row>
    <row r="419" spans="1:24" x14ac:dyDescent="0.4">
      <c r="A419" s="9" t="s">
        <v>9599</v>
      </c>
      <c r="B419" s="9" t="s">
        <v>10305</v>
      </c>
      <c r="C419" s="180" t="s">
        <v>10380</v>
      </c>
      <c r="D419" s="11" t="s">
        <v>8234</v>
      </c>
      <c r="E419" s="267">
        <v>15000</v>
      </c>
      <c r="F419" s="19" t="s">
        <v>0</v>
      </c>
      <c r="G419" s="14" t="s">
        <v>0</v>
      </c>
      <c r="H419" s="9" t="s">
        <v>10376</v>
      </c>
      <c r="I419" s="9" t="s">
        <v>112</v>
      </c>
      <c r="J419" s="11" t="s">
        <v>9848</v>
      </c>
      <c r="K419" s="11"/>
      <c r="L419" s="11"/>
      <c r="M419" s="11"/>
      <c r="N419" s="11"/>
      <c r="O419" s="11"/>
      <c r="P419" s="11"/>
      <c r="Q419" s="9"/>
      <c r="R419" s="21">
        <v>5</v>
      </c>
      <c r="S419" s="21">
        <v>3.5</v>
      </c>
      <c r="T419" s="2"/>
      <c r="U419" s="11" t="s">
        <v>4167</v>
      </c>
      <c r="V419" s="11"/>
      <c r="W419" s="2"/>
      <c r="X419" s="21">
        <f t="shared" si="6"/>
        <v>5</v>
      </c>
    </row>
    <row r="420" spans="1:24" x14ac:dyDescent="0.4">
      <c r="A420" s="9" t="s">
        <v>9599</v>
      </c>
      <c r="B420" s="9" t="s">
        <v>10305</v>
      </c>
      <c r="C420" s="180" t="s">
        <v>10381</v>
      </c>
      <c r="D420" s="11" t="s">
        <v>8235</v>
      </c>
      <c r="E420" s="267">
        <v>1000</v>
      </c>
      <c r="F420" s="19" t="s">
        <v>0</v>
      </c>
      <c r="G420" s="14" t="s">
        <v>0</v>
      </c>
      <c r="H420" s="9" t="s">
        <v>10376</v>
      </c>
      <c r="I420" s="9" t="s">
        <v>797</v>
      </c>
      <c r="J420" s="11" t="s">
        <v>9848</v>
      </c>
      <c r="K420" s="11"/>
      <c r="L420" s="11"/>
      <c r="M420" s="11"/>
      <c r="N420" s="11"/>
      <c r="O420" s="11"/>
      <c r="P420" s="11"/>
      <c r="Q420" s="9"/>
      <c r="R420" s="21">
        <v>5</v>
      </c>
      <c r="S420" s="21">
        <v>3.5</v>
      </c>
      <c r="T420" s="2"/>
      <c r="U420" s="11" t="s">
        <v>4167</v>
      </c>
      <c r="V420" s="11"/>
      <c r="W420" s="2"/>
      <c r="X420" s="21">
        <f t="shared" si="6"/>
        <v>5</v>
      </c>
    </row>
    <row r="421" spans="1:24" x14ac:dyDescent="0.4">
      <c r="A421" s="9" t="s">
        <v>9599</v>
      </c>
      <c r="B421" s="9" t="s">
        <v>10305</v>
      </c>
      <c r="C421" s="180" t="s">
        <v>10382</v>
      </c>
      <c r="D421" s="11" t="s">
        <v>8236</v>
      </c>
      <c r="E421" s="267">
        <v>2000</v>
      </c>
      <c r="F421" s="19" t="s">
        <v>0</v>
      </c>
      <c r="G421" s="14" t="s">
        <v>0</v>
      </c>
      <c r="H421" s="9" t="s">
        <v>10376</v>
      </c>
      <c r="I421" s="9" t="s">
        <v>797</v>
      </c>
      <c r="J421" s="11" t="s">
        <v>9848</v>
      </c>
      <c r="K421" s="11"/>
      <c r="L421" s="11"/>
      <c r="M421" s="11"/>
      <c r="N421" s="11"/>
      <c r="O421" s="11"/>
      <c r="P421" s="11"/>
      <c r="Q421" s="9"/>
      <c r="R421" s="21">
        <v>5</v>
      </c>
      <c r="S421" s="21">
        <v>3.5</v>
      </c>
      <c r="T421" s="2"/>
      <c r="U421" s="11" t="s">
        <v>4167</v>
      </c>
      <c r="V421" s="11"/>
      <c r="W421" s="2"/>
      <c r="X421" s="21">
        <f t="shared" si="6"/>
        <v>5</v>
      </c>
    </row>
    <row r="422" spans="1:24" x14ac:dyDescent="0.4">
      <c r="A422" s="9" t="s">
        <v>9599</v>
      </c>
      <c r="B422" s="9" t="s">
        <v>10305</v>
      </c>
      <c r="C422" s="180" t="s">
        <v>10383</v>
      </c>
      <c r="D422" s="11" t="s">
        <v>8237</v>
      </c>
      <c r="E422" s="267">
        <v>5000</v>
      </c>
      <c r="F422" s="19" t="s">
        <v>0</v>
      </c>
      <c r="G422" s="14" t="s">
        <v>0</v>
      </c>
      <c r="H422" s="9" t="s">
        <v>10376</v>
      </c>
      <c r="I422" s="9" t="s">
        <v>797</v>
      </c>
      <c r="J422" s="11" t="s">
        <v>9848</v>
      </c>
      <c r="K422" s="11"/>
      <c r="L422" s="11"/>
      <c r="M422" s="11"/>
      <c r="N422" s="11"/>
      <c r="O422" s="11"/>
      <c r="P422" s="11"/>
      <c r="Q422" s="9"/>
      <c r="R422" s="21">
        <v>5</v>
      </c>
      <c r="S422" s="21">
        <v>3.5</v>
      </c>
      <c r="T422" s="2"/>
      <c r="U422" s="11" t="s">
        <v>4167</v>
      </c>
      <c r="V422" s="11"/>
      <c r="W422" s="2"/>
      <c r="X422" s="21">
        <f t="shared" si="6"/>
        <v>5</v>
      </c>
    </row>
    <row r="423" spans="1:24" x14ac:dyDescent="0.4">
      <c r="A423" s="9" t="s">
        <v>9599</v>
      </c>
      <c r="B423" s="9" t="s">
        <v>10305</v>
      </c>
      <c r="C423" s="180" t="s">
        <v>10384</v>
      </c>
      <c r="D423" s="11" t="s">
        <v>8238</v>
      </c>
      <c r="E423" s="267">
        <v>10000</v>
      </c>
      <c r="F423" s="19" t="s">
        <v>0</v>
      </c>
      <c r="G423" s="14" t="s">
        <v>0</v>
      </c>
      <c r="H423" s="9" t="s">
        <v>10376</v>
      </c>
      <c r="I423" s="9" t="s">
        <v>797</v>
      </c>
      <c r="J423" s="11" t="s">
        <v>9848</v>
      </c>
      <c r="K423" s="11"/>
      <c r="L423" s="11"/>
      <c r="M423" s="11"/>
      <c r="N423" s="11"/>
      <c r="O423" s="11"/>
      <c r="P423" s="11"/>
      <c r="Q423" s="9"/>
      <c r="R423" s="21">
        <v>5</v>
      </c>
      <c r="S423" s="21">
        <v>3.5</v>
      </c>
      <c r="T423" s="2"/>
      <c r="U423" s="11" t="s">
        <v>4167</v>
      </c>
      <c r="V423" s="11"/>
      <c r="W423" s="2"/>
      <c r="X423" s="21">
        <f t="shared" si="6"/>
        <v>5</v>
      </c>
    </row>
    <row r="424" spans="1:24" x14ac:dyDescent="0.4">
      <c r="A424" s="9" t="s">
        <v>9599</v>
      </c>
      <c r="B424" s="9" t="s">
        <v>10305</v>
      </c>
      <c r="C424" s="180" t="s">
        <v>10385</v>
      </c>
      <c r="D424" s="11" t="s">
        <v>8239</v>
      </c>
      <c r="E424" s="267">
        <v>15000</v>
      </c>
      <c r="F424" s="19" t="s">
        <v>0</v>
      </c>
      <c r="G424" s="14" t="s">
        <v>0</v>
      </c>
      <c r="H424" s="9" t="s">
        <v>10376</v>
      </c>
      <c r="I424" s="9" t="s">
        <v>797</v>
      </c>
      <c r="J424" s="11" t="s">
        <v>9848</v>
      </c>
      <c r="K424" s="11"/>
      <c r="L424" s="11"/>
      <c r="M424" s="11"/>
      <c r="N424" s="11"/>
      <c r="O424" s="11"/>
      <c r="P424" s="11"/>
      <c r="Q424" s="9"/>
      <c r="R424" s="21">
        <v>5</v>
      </c>
      <c r="S424" s="21">
        <v>3.5</v>
      </c>
      <c r="T424" s="2"/>
      <c r="U424" s="11" t="s">
        <v>4167</v>
      </c>
      <c r="V424" s="11"/>
      <c r="W424" s="2"/>
      <c r="X424" s="21">
        <f t="shared" si="6"/>
        <v>5</v>
      </c>
    </row>
    <row r="425" spans="1:24" x14ac:dyDescent="0.4">
      <c r="A425" s="9" t="s">
        <v>9599</v>
      </c>
      <c r="B425" s="9" t="s">
        <v>10305</v>
      </c>
      <c r="C425" s="180" t="s">
        <v>10386</v>
      </c>
      <c r="D425" s="11" t="s">
        <v>8240</v>
      </c>
      <c r="E425" s="267">
        <v>1000</v>
      </c>
      <c r="F425" s="19" t="s">
        <v>0</v>
      </c>
      <c r="G425" s="14" t="s">
        <v>0</v>
      </c>
      <c r="H425" s="9" t="s">
        <v>10387</v>
      </c>
      <c r="I425" s="9" t="s">
        <v>8416</v>
      </c>
      <c r="J425" s="11" t="s">
        <v>9848</v>
      </c>
      <c r="K425" s="11"/>
      <c r="L425" s="11"/>
      <c r="M425" s="11"/>
      <c r="N425" s="11"/>
      <c r="O425" s="11"/>
      <c r="P425" s="11"/>
      <c r="Q425" s="9"/>
      <c r="R425" s="21">
        <v>6</v>
      </c>
      <c r="S425" s="21">
        <v>3.5</v>
      </c>
      <c r="T425" s="2"/>
      <c r="U425" s="11" t="s">
        <v>4167</v>
      </c>
      <c r="V425" s="11"/>
      <c r="W425" s="2"/>
      <c r="X425" s="21">
        <f t="shared" si="6"/>
        <v>6</v>
      </c>
    </row>
    <row r="426" spans="1:24" x14ac:dyDescent="0.4">
      <c r="A426" s="9" t="s">
        <v>9599</v>
      </c>
      <c r="B426" s="9" t="s">
        <v>10305</v>
      </c>
      <c r="C426" s="180" t="s">
        <v>10388</v>
      </c>
      <c r="D426" s="11" t="s">
        <v>8241</v>
      </c>
      <c r="E426" s="267">
        <v>2000</v>
      </c>
      <c r="F426" s="19" t="s">
        <v>0</v>
      </c>
      <c r="G426" s="14" t="s">
        <v>0</v>
      </c>
      <c r="H426" s="9" t="s">
        <v>10387</v>
      </c>
      <c r="I426" s="9" t="s">
        <v>8416</v>
      </c>
      <c r="J426" s="11" t="s">
        <v>9848</v>
      </c>
      <c r="K426" s="11"/>
      <c r="L426" s="11"/>
      <c r="M426" s="11"/>
      <c r="N426" s="11"/>
      <c r="O426" s="11"/>
      <c r="P426" s="11"/>
      <c r="Q426" s="9"/>
      <c r="R426" s="21">
        <v>6</v>
      </c>
      <c r="S426" s="21">
        <v>3.5</v>
      </c>
      <c r="T426" s="2"/>
      <c r="U426" s="11" t="s">
        <v>4167</v>
      </c>
      <c r="V426" s="11"/>
      <c r="W426" s="2"/>
      <c r="X426" s="21">
        <f t="shared" si="6"/>
        <v>6</v>
      </c>
    </row>
    <row r="427" spans="1:24" x14ac:dyDescent="0.4">
      <c r="A427" s="9" t="s">
        <v>9599</v>
      </c>
      <c r="B427" s="9" t="s">
        <v>10305</v>
      </c>
      <c r="C427" s="180" t="s">
        <v>10389</v>
      </c>
      <c r="D427" s="11" t="s">
        <v>8242</v>
      </c>
      <c r="E427" s="267">
        <v>5000</v>
      </c>
      <c r="F427" s="19" t="s">
        <v>0</v>
      </c>
      <c r="G427" s="14" t="s">
        <v>0</v>
      </c>
      <c r="H427" s="9" t="s">
        <v>10387</v>
      </c>
      <c r="I427" s="9" t="s">
        <v>8416</v>
      </c>
      <c r="J427" s="11" t="s">
        <v>9848</v>
      </c>
      <c r="K427" s="11"/>
      <c r="L427" s="11"/>
      <c r="M427" s="11"/>
      <c r="N427" s="11"/>
      <c r="O427" s="11"/>
      <c r="P427" s="11"/>
      <c r="Q427" s="9"/>
      <c r="R427" s="21">
        <v>6</v>
      </c>
      <c r="S427" s="21">
        <v>3.5</v>
      </c>
      <c r="T427" s="2"/>
      <c r="U427" s="11" t="s">
        <v>4167</v>
      </c>
      <c r="V427" s="11"/>
      <c r="W427" s="2"/>
      <c r="X427" s="21">
        <f t="shared" si="6"/>
        <v>6</v>
      </c>
    </row>
    <row r="428" spans="1:24" x14ac:dyDescent="0.4">
      <c r="A428" s="9" t="s">
        <v>9599</v>
      </c>
      <c r="B428" s="9" t="s">
        <v>10305</v>
      </c>
      <c r="C428" s="180" t="s">
        <v>10390</v>
      </c>
      <c r="D428" s="11" t="s">
        <v>8243</v>
      </c>
      <c r="E428" s="267">
        <v>10000</v>
      </c>
      <c r="F428" s="19" t="s">
        <v>0</v>
      </c>
      <c r="G428" s="14" t="s">
        <v>0</v>
      </c>
      <c r="H428" s="9" t="s">
        <v>10387</v>
      </c>
      <c r="I428" s="9" t="s">
        <v>8416</v>
      </c>
      <c r="J428" s="11" t="s">
        <v>9848</v>
      </c>
      <c r="K428" s="11"/>
      <c r="L428" s="11"/>
      <c r="M428" s="11"/>
      <c r="N428" s="11"/>
      <c r="O428" s="11"/>
      <c r="P428" s="11"/>
      <c r="Q428" s="9"/>
      <c r="R428" s="21">
        <v>6</v>
      </c>
      <c r="S428" s="21">
        <v>3.5</v>
      </c>
      <c r="T428" s="2"/>
      <c r="U428" s="11" t="s">
        <v>4167</v>
      </c>
      <c r="V428" s="11"/>
      <c r="W428" s="2"/>
      <c r="X428" s="21">
        <f t="shared" si="6"/>
        <v>6</v>
      </c>
    </row>
    <row r="429" spans="1:24" x14ac:dyDescent="0.4">
      <c r="A429" s="9" t="s">
        <v>9599</v>
      </c>
      <c r="B429" s="9" t="s">
        <v>10305</v>
      </c>
      <c r="C429" s="180" t="s">
        <v>10391</v>
      </c>
      <c r="D429" s="11" t="s">
        <v>8244</v>
      </c>
      <c r="E429" s="267">
        <v>15000</v>
      </c>
      <c r="F429" s="19" t="s">
        <v>0</v>
      </c>
      <c r="G429" s="14" t="s">
        <v>0</v>
      </c>
      <c r="H429" s="9" t="s">
        <v>10387</v>
      </c>
      <c r="I429" s="9" t="s">
        <v>8416</v>
      </c>
      <c r="J429" s="11" t="s">
        <v>9848</v>
      </c>
      <c r="K429" s="11"/>
      <c r="L429" s="11"/>
      <c r="M429" s="11"/>
      <c r="N429" s="11"/>
      <c r="O429" s="11"/>
      <c r="P429" s="11"/>
      <c r="Q429" s="9"/>
      <c r="R429" s="21">
        <v>6</v>
      </c>
      <c r="S429" s="21">
        <v>3.5</v>
      </c>
      <c r="T429" s="2"/>
      <c r="U429" s="11" t="s">
        <v>4167</v>
      </c>
      <c r="V429" s="11"/>
      <c r="W429" s="2"/>
      <c r="X429" s="21">
        <f t="shared" si="6"/>
        <v>6</v>
      </c>
    </row>
    <row r="430" spans="1:24" x14ac:dyDescent="0.4">
      <c r="A430" s="9" t="s">
        <v>9599</v>
      </c>
      <c r="B430" s="9" t="s">
        <v>10305</v>
      </c>
      <c r="C430" s="180" t="s">
        <v>10392</v>
      </c>
      <c r="D430" s="11" t="s">
        <v>8245</v>
      </c>
      <c r="E430" s="267">
        <v>1000</v>
      </c>
      <c r="F430" s="19" t="s">
        <v>0</v>
      </c>
      <c r="G430" s="14" t="s">
        <v>0</v>
      </c>
      <c r="H430" s="9" t="s">
        <v>10393</v>
      </c>
      <c r="I430" s="9" t="s">
        <v>8417</v>
      </c>
      <c r="J430" s="11" t="s">
        <v>9848</v>
      </c>
      <c r="K430" s="11"/>
      <c r="L430" s="11"/>
      <c r="M430" s="11"/>
      <c r="N430" s="11"/>
      <c r="O430" s="11"/>
      <c r="P430" s="11"/>
      <c r="Q430" s="9"/>
      <c r="R430" s="21" t="s">
        <v>6191</v>
      </c>
      <c r="S430" s="21" t="s">
        <v>6191</v>
      </c>
      <c r="T430" s="2"/>
      <c r="U430" s="11" t="s">
        <v>4170</v>
      </c>
      <c r="V430" s="11"/>
      <c r="W430" s="2"/>
      <c r="X430" s="21">
        <f t="shared" si="6"/>
        <v>0</v>
      </c>
    </row>
    <row r="431" spans="1:24" x14ac:dyDescent="0.4">
      <c r="A431" s="9" t="s">
        <v>9599</v>
      </c>
      <c r="B431" s="9" t="s">
        <v>10305</v>
      </c>
      <c r="C431" s="180" t="s">
        <v>10394</v>
      </c>
      <c r="D431" s="11" t="s">
        <v>8246</v>
      </c>
      <c r="E431" s="267">
        <v>2000</v>
      </c>
      <c r="F431" s="19" t="s">
        <v>0</v>
      </c>
      <c r="G431" s="14" t="s">
        <v>0</v>
      </c>
      <c r="H431" s="9" t="s">
        <v>10393</v>
      </c>
      <c r="I431" s="9" t="s">
        <v>8417</v>
      </c>
      <c r="J431" s="11" t="s">
        <v>9848</v>
      </c>
      <c r="K431" s="11"/>
      <c r="L431" s="11"/>
      <c r="M431" s="11"/>
      <c r="N431" s="11"/>
      <c r="O431" s="11"/>
      <c r="P431" s="11"/>
      <c r="Q431" s="9"/>
      <c r="R431" s="21" t="s">
        <v>6191</v>
      </c>
      <c r="S431" s="21" t="s">
        <v>6191</v>
      </c>
      <c r="T431" s="2"/>
      <c r="U431" s="11" t="s">
        <v>4170</v>
      </c>
      <c r="V431" s="11"/>
      <c r="W431" s="2"/>
      <c r="X431" s="21">
        <f t="shared" si="6"/>
        <v>0</v>
      </c>
    </row>
    <row r="432" spans="1:24" x14ac:dyDescent="0.4">
      <c r="A432" s="9" t="s">
        <v>9599</v>
      </c>
      <c r="B432" s="9" t="s">
        <v>10305</v>
      </c>
      <c r="C432" s="180" t="s">
        <v>10395</v>
      </c>
      <c r="D432" s="11" t="s">
        <v>8247</v>
      </c>
      <c r="E432" s="267">
        <v>5000</v>
      </c>
      <c r="F432" s="19" t="s">
        <v>0</v>
      </c>
      <c r="G432" s="14" t="s">
        <v>0</v>
      </c>
      <c r="H432" s="9" t="s">
        <v>10393</v>
      </c>
      <c r="I432" s="9" t="s">
        <v>8417</v>
      </c>
      <c r="J432" s="11" t="s">
        <v>9848</v>
      </c>
      <c r="K432" s="11"/>
      <c r="L432" s="11"/>
      <c r="M432" s="11"/>
      <c r="N432" s="11"/>
      <c r="O432" s="11"/>
      <c r="P432" s="11"/>
      <c r="Q432" s="9"/>
      <c r="R432" s="21" t="s">
        <v>6191</v>
      </c>
      <c r="S432" s="21" t="s">
        <v>6191</v>
      </c>
      <c r="T432" s="2"/>
      <c r="U432" s="11" t="s">
        <v>4170</v>
      </c>
      <c r="V432" s="11"/>
      <c r="W432" s="2"/>
      <c r="X432" s="21">
        <f t="shared" si="6"/>
        <v>0</v>
      </c>
    </row>
    <row r="433" spans="1:24" x14ac:dyDescent="0.4">
      <c r="A433" s="9" t="s">
        <v>9599</v>
      </c>
      <c r="B433" s="9" t="s">
        <v>10305</v>
      </c>
      <c r="C433" s="180" t="s">
        <v>10396</v>
      </c>
      <c r="D433" s="11" t="s">
        <v>8248</v>
      </c>
      <c r="E433" s="267">
        <v>10000</v>
      </c>
      <c r="F433" s="19" t="s">
        <v>0</v>
      </c>
      <c r="G433" s="14" t="s">
        <v>0</v>
      </c>
      <c r="H433" s="9" t="s">
        <v>10393</v>
      </c>
      <c r="I433" s="9" t="s">
        <v>8417</v>
      </c>
      <c r="J433" s="11" t="s">
        <v>9848</v>
      </c>
      <c r="K433" s="11"/>
      <c r="L433" s="11"/>
      <c r="M433" s="11"/>
      <c r="N433" s="11"/>
      <c r="O433" s="11"/>
      <c r="P433" s="11"/>
      <c r="Q433" s="9"/>
      <c r="R433" s="21" t="s">
        <v>6191</v>
      </c>
      <c r="S433" s="21" t="s">
        <v>6191</v>
      </c>
      <c r="T433" s="2"/>
      <c r="U433" s="11" t="s">
        <v>4170</v>
      </c>
      <c r="V433" s="11"/>
      <c r="W433" s="2"/>
      <c r="X433" s="21">
        <f t="shared" si="6"/>
        <v>0</v>
      </c>
    </row>
    <row r="434" spans="1:24" x14ac:dyDescent="0.4">
      <c r="A434" s="9" t="s">
        <v>9599</v>
      </c>
      <c r="B434" s="9" t="s">
        <v>10305</v>
      </c>
      <c r="C434" s="180" t="s">
        <v>10397</v>
      </c>
      <c r="D434" s="11" t="s">
        <v>8249</v>
      </c>
      <c r="E434" s="267">
        <v>15000</v>
      </c>
      <c r="F434" s="19" t="s">
        <v>0</v>
      </c>
      <c r="G434" s="14" t="s">
        <v>0</v>
      </c>
      <c r="H434" s="9" t="s">
        <v>10393</v>
      </c>
      <c r="I434" s="9" t="s">
        <v>8417</v>
      </c>
      <c r="J434" s="11" t="s">
        <v>9848</v>
      </c>
      <c r="K434" s="11"/>
      <c r="L434" s="11"/>
      <c r="M434" s="11"/>
      <c r="N434" s="11"/>
      <c r="O434" s="11"/>
      <c r="P434" s="11"/>
      <c r="Q434" s="9"/>
      <c r="R434" s="21" t="s">
        <v>6191</v>
      </c>
      <c r="S434" s="21" t="s">
        <v>6191</v>
      </c>
      <c r="T434" s="2"/>
      <c r="U434" s="11" t="s">
        <v>4170</v>
      </c>
      <c r="V434" s="11"/>
      <c r="W434" s="2"/>
      <c r="X434" s="21">
        <f t="shared" si="6"/>
        <v>0</v>
      </c>
    </row>
    <row r="435" spans="1:24" x14ac:dyDescent="0.4">
      <c r="A435" s="9" t="s">
        <v>9599</v>
      </c>
      <c r="B435" s="9" t="s">
        <v>10305</v>
      </c>
      <c r="C435" s="180" t="s">
        <v>10398</v>
      </c>
      <c r="D435" s="11" t="s">
        <v>8250</v>
      </c>
      <c r="E435" s="267">
        <v>5000</v>
      </c>
      <c r="F435" s="19" t="s">
        <v>0</v>
      </c>
      <c r="G435" s="14" t="s">
        <v>935</v>
      </c>
      <c r="H435" s="9" t="s">
        <v>10399</v>
      </c>
      <c r="I435" s="9" t="s">
        <v>112</v>
      </c>
      <c r="J435" s="11" t="s">
        <v>9848</v>
      </c>
      <c r="K435" s="11"/>
      <c r="L435" s="11"/>
      <c r="M435" s="11"/>
      <c r="N435" s="11"/>
      <c r="O435" s="11"/>
      <c r="P435" s="11"/>
      <c r="Q435" s="9"/>
      <c r="R435" s="21">
        <v>15</v>
      </c>
      <c r="S435" s="21">
        <v>12</v>
      </c>
      <c r="T435" s="2"/>
      <c r="U435" s="11" t="s">
        <v>4170</v>
      </c>
      <c r="V435" s="11"/>
      <c r="W435" s="2"/>
      <c r="X435" s="21">
        <f t="shared" si="6"/>
        <v>0</v>
      </c>
    </row>
    <row r="436" spans="1:24" x14ac:dyDescent="0.4">
      <c r="A436" s="9" t="s">
        <v>9599</v>
      </c>
      <c r="B436" s="9" t="s">
        <v>10305</v>
      </c>
      <c r="C436" s="180" t="s">
        <v>10400</v>
      </c>
      <c r="D436" s="11" t="s">
        <v>8251</v>
      </c>
      <c r="E436" s="267">
        <v>5000</v>
      </c>
      <c r="F436" s="19" t="s">
        <v>0</v>
      </c>
      <c r="G436" s="14" t="s">
        <v>935</v>
      </c>
      <c r="H436" s="9" t="s">
        <v>10401</v>
      </c>
      <c r="I436" s="9" t="s">
        <v>112</v>
      </c>
      <c r="J436" s="11" t="s">
        <v>9848</v>
      </c>
      <c r="K436" s="11"/>
      <c r="L436" s="11"/>
      <c r="M436" s="11"/>
      <c r="N436" s="11"/>
      <c r="O436" s="11"/>
      <c r="P436" s="11"/>
      <c r="Q436" s="9"/>
      <c r="R436" s="21">
        <v>15</v>
      </c>
      <c r="S436" s="21">
        <v>12</v>
      </c>
      <c r="T436" s="2"/>
      <c r="U436" s="11" t="s">
        <v>4170</v>
      </c>
      <c r="V436" s="11"/>
      <c r="W436" s="2"/>
      <c r="X436" s="21">
        <f t="shared" si="6"/>
        <v>0</v>
      </c>
    </row>
    <row r="437" spans="1:24" x14ac:dyDescent="0.4">
      <c r="A437" s="9" t="s">
        <v>9599</v>
      </c>
      <c r="B437" s="9" t="s">
        <v>10305</v>
      </c>
      <c r="C437" s="180" t="s">
        <v>10402</v>
      </c>
      <c r="D437" s="11" t="s">
        <v>8252</v>
      </c>
      <c r="E437" s="267">
        <v>5000</v>
      </c>
      <c r="F437" s="19" t="s">
        <v>0</v>
      </c>
      <c r="G437" s="14" t="s">
        <v>935</v>
      </c>
      <c r="H437" s="9" t="s">
        <v>10403</v>
      </c>
      <c r="I437" s="9" t="s">
        <v>112</v>
      </c>
      <c r="J437" s="11" t="s">
        <v>9848</v>
      </c>
      <c r="K437" s="11"/>
      <c r="L437" s="11"/>
      <c r="M437" s="11"/>
      <c r="N437" s="11"/>
      <c r="O437" s="11"/>
      <c r="P437" s="11"/>
      <c r="Q437" s="9"/>
      <c r="R437" s="21">
        <v>15</v>
      </c>
      <c r="S437" s="21">
        <v>12</v>
      </c>
      <c r="T437" s="2"/>
      <c r="U437" s="11" t="s">
        <v>4170</v>
      </c>
      <c r="V437" s="11"/>
      <c r="W437" s="2"/>
      <c r="X437" s="21">
        <f t="shared" si="6"/>
        <v>0</v>
      </c>
    </row>
    <row r="438" spans="1:24" x14ac:dyDescent="0.4">
      <c r="A438" s="9" t="s">
        <v>9599</v>
      </c>
      <c r="B438" s="9" t="s">
        <v>10305</v>
      </c>
      <c r="C438" s="180" t="s">
        <v>10404</v>
      </c>
      <c r="D438" s="11" t="s">
        <v>8253</v>
      </c>
      <c r="E438" s="267">
        <v>5000</v>
      </c>
      <c r="F438" s="19" t="s">
        <v>0</v>
      </c>
      <c r="G438" s="14" t="s">
        <v>935</v>
      </c>
      <c r="H438" s="9" t="s">
        <v>10405</v>
      </c>
      <c r="I438" s="9" t="s">
        <v>112</v>
      </c>
      <c r="J438" s="11" t="s">
        <v>9848</v>
      </c>
      <c r="K438" s="11"/>
      <c r="L438" s="11"/>
      <c r="M438" s="11"/>
      <c r="N438" s="11"/>
      <c r="O438" s="11"/>
      <c r="P438" s="11"/>
      <c r="Q438" s="9"/>
      <c r="R438" s="21">
        <v>15</v>
      </c>
      <c r="S438" s="21">
        <v>12</v>
      </c>
      <c r="T438" s="2"/>
      <c r="U438" s="11" t="s">
        <v>4170</v>
      </c>
      <c r="V438" s="11"/>
      <c r="W438" s="2"/>
      <c r="X438" s="21">
        <f t="shared" si="6"/>
        <v>0</v>
      </c>
    </row>
    <row r="439" spans="1:24" x14ac:dyDescent="0.4">
      <c r="A439" s="9" t="s">
        <v>9599</v>
      </c>
      <c r="B439" s="9" t="s">
        <v>10305</v>
      </c>
      <c r="C439" s="180" t="s">
        <v>10406</v>
      </c>
      <c r="D439" s="11" t="s">
        <v>0</v>
      </c>
      <c r="E439" s="267">
        <v>5000</v>
      </c>
      <c r="F439" s="19" t="s">
        <v>0</v>
      </c>
      <c r="G439" s="14" t="s">
        <v>935</v>
      </c>
      <c r="H439" s="9" t="s">
        <v>10399</v>
      </c>
      <c r="I439" s="9" t="s">
        <v>797</v>
      </c>
      <c r="J439" s="11" t="s">
        <v>9848</v>
      </c>
      <c r="K439" s="11"/>
      <c r="L439" s="11"/>
      <c r="M439" s="11"/>
      <c r="N439" s="11"/>
      <c r="O439" s="11"/>
      <c r="P439" s="11"/>
      <c r="Q439" s="9"/>
      <c r="R439" s="21">
        <v>15</v>
      </c>
      <c r="S439" s="21">
        <v>12</v>
      </c>
      <c r="T439" s="2"/>
      <c r="U439" s="11" t="s">
        <v>4170</v>
      </c>
      <c r="V439" s="11"/>
      <c r="W439" s="2"/>
      <c r="X439" s="21">
        <f t="shared" si="6"/>
        <v>0</v>
      </c>
    </row>
    <row r="440" spans="1:24" x14ac:dyDescent="0.4">
      <c r="A440" s="9" t="s">
        <v>9599</v>
      </c>
      <c r="B440" s="9" t="s">
        <v>10305</v>
      </c>
      <c r="C440" s="180" t="s">
        <v>10407</v>
      </c>
      <c r="D440" s="11" t="s">
        <v>0</v>
      </c>
      <c r="E440" s="267">
        <v>5000</v>
      </c>
      <c r="F440" s="19" t="s">
        <v>0</v>
      </c>
      <c r="G440" s="14" t="s">
        <v>935</v>
      </c>
      <c r="H440" s="9" t="s">
        <v>10401</v>
      </c>
      <c r="I440" s="9" t="s">
        <v>797</v>
      </c>
      <c r="J440" s="11" t="s">
        <v>9848</v>
      </c>
      <c r="K440" s="11"/>
      <c r="L440" s="11"/>
      <c r="M440" s="11"/>
      <c r="N440" s="11"/>
      <c r="O440" s="11"/>
      <c r="P440" s="11"/>
      <c r="Q440" s="9"/>
      <c r="R440" s="21">
        <v>15</v>
      </c>
      <c r="S440" s="21">
        <v>12</v>
      </c>
      <c r="T440" s="2"/>
      <c r="U440" s="11" t="s">
        <v>4167</v>
      </c>
      <c r="V440" s="11"/>
      <c r="W440" s="2"/>
      <c r="X440" s="21">
        <f t="shared" si="6"/>
        <v>15</v>
      </c>
    </row>
    <row r="441" spans="1:24" x14ac:dyDescent="0.4">
      <c r="A441" s="9" t="s">
        <v>9599</v>
      </c>
      <c r="B441" s="9" t="s">
        <v>10305</v>
      </c>
      <c r="C441" s="180" t="s">
        <v>10408</v>
      </c>
      <c r="D441" s="11" t="s">
        <v>0</v>
      </c>
      <c r="E441" s="267">
        <v>5000</v>
      </c>
      <c r="F441" s="19" t="s">
        <v>0</v>
      </c>
      <c r="G441" s="14" t="s">
        <v>935</v>
      </c>
      <c r="H441" s="9" t="s">
        <v>10403</v>
      </c>
      <c r="I441" s="9" t="s">
        <v>797</v>
      </c>
      <c r="J441" s="11" t="s">
        <v>9848</v>
      </c>
      <c r="K441" s="11"/>
      <c r="L441" s="11"/>
      <c r="M441" s="11"/>
      <c r="N441" s="11"/>
      <c r="O441" s="11"/>
      <c r="P441" s="11"/>
      <c r="Q441" s="9"/>
      <c r="R441" s="21">
        <v>15</v>
      </c>
      <c r="S441" s="21">
        <v>12</v>
      </c>
      <c r="T441" s="2"/>
      <c r="U441" s="11" t="s">
        <v>4170</v>
      </c>
      <c r="V441" s="11"/>
      <c r="W441" s="2"/>
      <c r="X441" s="21">
        <f t="shared" si="6"/>
        <v>0</v>
      </c>
    </row>
    <row r="442" spans="1:24" x14ac:dyDescent="0.4">
      <c r="A442" s="9" t="s">
        <v>9599</v>
      </c>
      <c r="B442" s="9" t="s">
        <v>10305</v>
      </c>
      <c r="C442" s="180" t="s">
        <v>10409</v>
      </c>
      <c r="D442" s="11" t="s">
        <v>0</v>
      </c>
      <c r="E442" s="267">
        <v>5000</v>
      </c>
      <c r="F442" s="19" t="s">
        <v>0</v>
      </c>
      <c r="G442" s="14" t="s">
        <v>935</v>
      </c>
      <c r="H442" s="9" t="s">
        <v>10405</v>
      </c>
      <c r="I442" s="9" t="s">
        <v>797</v>
      </c>
      <c r="J442" s="11" t="s">
        <v>9848</v>
      </c>
      <c r="K442" s="11"/>
      <c r="L442" s="11"/>
      <c r="M442" s="11"/>
      <c r="N442" s="11"/>
      <c r="O442" s="11"/>
      <c r="P442" s="11"/>
      <c r="Q442" s="9"/>
      <c r="R442" s="21">
        <v>15</v>
      </c>
      <c r="S442" s="21">
        <v>12</v>
      </c>
      <c r="T442" s="2"/>
      <c r="U442" s="11" t="s">
        <v>4167</v>
      </c>
      <c r="V442" s="11"/>
      <c r="W442" s="2"/>
      <c r="X442" s="21">
        <f t="shared" si="6"/>
        <v>15</v>
      </c>
    </row>
    <row r="443" spans="1:24" x14ac:dyDescent="0.4">
      <c r="A443" s="9" t="s">
        <v>9599</v>
      </c>
      <c r="B443" s="9" t="s">
        <v>10305</v>
      </c>
      <c r="C443" s="180" t="s">
        <v>10410</v>
      </c>
      <c r="D443" s="11" t="s">
        <v>0</v>
      </c>
      <c r="E443" s="267">
        <v>5000</v>
      </c>
      <c r="F443" s="19" t="s">
        <v>0</v>
      </c>
      <c r="G443" s="14" t="s">
        <v>935</v>
      </c>
      <c r="H443" s="9" t="s">
        <v>10399</v>
      </c>
      <c r="I443" s="9" t="s">
        <v>1368</v>
      </c>
      <c r="J443" s="11" t="s">
        <v>9848</v>
      </c>
      <c r="K443" s="11"/>
      <c r="L443" s="11"/>
      <c r="M443" s="11"/>
      <c r="N443" s="11"/>
      <c r="O443" s="11"/>
      <c r="P443" s="11"/>
      <c r="Q443" s="9"/>
      <c r="R443" s="21">
        <v>15</v>
      </c>
      <c r="S443" s="21">
        <v>12</v>
      </c>
      <c r="T443" s="2"/>
      <c r="U443" s="11" t="s">
        <v>4167</v>
      </c>
      <c r="V443" s="11"/>
      <c r="W443" s="2"/>
      <c r="X443" s="21">
        <f t="shared" si="6"/>
        <v>15</v>
      </c>
    </row>
    <row r="444" spans="1:24" x14ac:dyDescent="0.4">
      <c r="A444" s="9" t="s">
        <v>9599</v>
      </c>
      <c r="B444" s="9" t="s">
        <v>10305</v>
      </c>
      <c r="C444" s="180" t="s">
        <v>10411</v>
      </c>
      <c r="D444" s="11" t="s">
        <v>0</v>
      </c>
      <c r="E444" s="267">
        <v>5000</v>
      </c>
      <c r="F444" s="19" t="s">
        <v>0</v>
      </c>
      <c r="G444" s="14" t="s">
        <v>935</v>
      </c>
      <c r="H444" s="9" t="s">
        <v>10401</v>
      </c>
      <c r="I444" s="9" t="s">
        <v>1368</v>
      </c>
      <c r="J444" s="11" t="s">
        <v>9848</v>
      </c>
      <c r="K444" s="11"/>
      <c r="L444" s="11"/>
      <c r="M444" s="11"/>
      <c r="N444" s="11"/>
      <c r="O444" s="11"/>
      <c r="P444" s="11"/>
      <c r="Q444" s="9"/>
      <c r="R444" s="21">
        <v>15</v>
      </c>
      <c r="S444" s="21">
        <v>12</v>
      </c>
      <c r="T444" s="2"/>
      <c r="U444" s="11" t="s">
        <v>4167</v>
      </c>
      <c r="V444" s="11"/>
      <c r="W444" s="2"/>
      <c r="X444" s="21">
        <f t="shared" si="6"/>
        <v>15</v>
      </c>
    </row>
    <row r="445" spans="1:24" x14ac:dyDescent="0.4">
      <c r="A445" s="9" t="s">
        <v>9599</v>
      </c>
      <c r="B445" s="9" t="s">
        <v>10305</v>
      </c>
      <c r="C445" s="180" t="s">
        <v>10412</v>
      </c>
      <c r="D445" s="11" t="s">
        <v>0</v>
      </c>
      <c r="E445" s="267">
        <v>5000</v>
      </c>
      <c r="F445" s="19" t="s">
        <v>0</v>
      </c>
      <c r="G445" s="14" t="s">
        <v>935</v>
      </c>
      <c r="H445" s="9" t="s">
        <v>10403</v>
      </c>
      <c r="I445" s="9" t="s">
        <v>1368</v>
      </c>
      <c r="J445" s="11" t="s">
        <v>9848</v>
      </c>
      <c r="K445" s="11"/>
      <c r="L445" s="11"/>
      <c r="M445" s="11"/>
      <c r="N445" s="11"/>
      <c r="O445" s="11"/>
      <c r="P445" s="11"/>
      <c r="Q445" s="9"/>
      <c r="R445" s="21">
        <v>15</v>
      </c>
      <c r="S445" s="21">
        <v>12</v>
      </c>
      <c r="T445" s="2"/>
      <c r="U445" s="11" t="s">
        <v>4170</v>
      </c>
      <c r="V445" s="11"/>
      <c r="W445" s="2"/>
      <c r="X445" s="21">
        <f t="shared" si="6"/>
        <v>0</v>
      </c>
    </row>
    <row r="446" spans="1:24" x14ac:dyDescent="0.4">
      <c r="A446" s="9" t="s">
        <v>9599</v>
      </c>
      <c r="B446" s="9" t="s">
        <v>10305</v>
      </c>
      <c r="C446" s="180" t="s">
        <v>10413</v>
      </c>
      <c r="D446" s="11" t="s">
        <v>0</v>
      </c>
      <c r="E446" s="267">
        <v>5000</v>
      </c>
      <c r="F446" s="19" t="s">
        <v>0</v>
      </c>
      <c r="G446" s="14" t="s">
        <v>935</v>
      </c>
      <c r="H446" s="9" t="s">
        <v>10405</v>
      </c>
      <c r="I446" s="9" t="s">
        <v>1368</v>
      </c>
      <c r="J446" s="11" t="s">
        <v>9848</v>
      </c>
      <c r="K446" s="11"/>
      <c r="L446" s="11"/>
      <c r="M446" s="11"/>
      <c r="N446" s="11"/>
      <c r="O446" s="11"/>
      <c r="P446" s="11"/>
      <c r="Q446" s="9"/>
      <c r="R446" s="21">
        <v>15</v>
      </c>
      <c r="S446" s="21">
        <v>12</v>
      </c>
      <c r="T446" s="2"/>
      <c r="U446" s="11" t="s">
        <v>4167</v>
      </c>
      <c r="V446" s="11"/>
      <c r="W446" s="2"/>
      <c r="X446" s="21">
        <f t="shared" si="6"/>
        <v>15</v>
      </c>
    </row>
    <row r="447" spans="1:24" x14ac:dyDescent="0.4">
      <c r="A447" s="9" t="s">
        <v>9599</v>
      </c>
      <c r="B447" s="9" t="s">
        <v>10305</v>
      </c>
      <c r="C447" s="180" t="s">
        <v>10414</v>
      </c>
      <c r="D447" s="11" t="s">
        <v>0</v>
      </c>
      <c r="E447" s="267">
        <v>10000</v>
      </c>
      <c r="F447" s="19" t="s">
        <v>0</v>
      </c>
      <c r="G447" s="14" t="s">
        <v>1006</v>
      </c>
      <c r="H447" s="9" t="s">
        <v>10415</v>
      </c>
      <c r="I447" s="9" t="s">
        <v>1368</v>
      </c>
      <c r="J447" s="11" t="s">
        <v>9848</v>
      </c>
      <c r="K447" s="11"/>
      <c r="L447" s="11"/>
      <c r="M447" s="11"/>
      <c r="N447" s="11"/>
      <c r="O447" s="11"/>
      <c r="P447" s="11"/>
      <c r="Q447" s="9"/>
      <c r="R447" s="21">
        <v>80</v>
      </c>
      <c r="S447" s="21">
        <v>70</v>
      </c>
      <c r="T447" s="2"/>
      <c r="U447" s="11" t="s">
        <v>4170</v>
      </c>
      <c r="V447" s="11"/>
      <c r="W447" s="2"/>
      <c r="X447" s="21">
        <f t="shared" si="6"/>
        <v>0</v>
      </c>
    </row>
    <row r="448" spans="1:24" x14ac:dyDescent="0.4">
      <c r="A448" s="9" t="s">
        <v>9599</v>
      </c>
      <c r="B448" s="9" t="s">
        <v>10305</v>
      </c>
      <c r="C448" s="180" t="s">
        <v>10416</v>
      </c>
      <c r="D448" s="11" t="s">
        <v>0</v>
      </c>
      <c r="E448" s="267">
        <v>5000</v>
      </c>
      <c r="F448" s="19" t="s">
        <v>0</v>
      </c>
      <c r="G448" s="14" t="s">
        <v>1076</v>
      </c>
      <c r="H448" s="9" t="s">
        <v>10417</v>
      </c>
      <c r="I448" s="9" t="s">
        <v>112</v>
      </c>
      <c r="J448" s="11" t="s">
        <v>9848</v>
      </c>
      <c r="K448" s="11"/>
      <c r="L448" s="11"/>
      <c r="M448" s="11"/>
      <c r="N448" s="11"/>
      <c r="O448" s="11"/>
      <c r="P448" s="11"/>
      <c r="Q448" s="9"/>
      <c r="R448" s="21">
        <v>20</v>
      </c>
      <c r="S448" s="21">
        <v>15</v>
      </c>
      <c r="T448" s="2"/>
      <c r="U448" s="11" t="s">
        <v>4170</v>
      </c>
      <c r="V448" s="11"/>
      <c r="W448" s="2"/>
      <c r="X448" s="21">
        <f t="shared" si="6"/>
        <v>0</v>
      </c>
    </row>
    <row r="449" spans="1:24" x14ac:dyDescent="0.4">
      <c r="A449" s="9" t="s">
        <v>9599</v>
      </c>
      <c r="B449" s="9" t="s">
        <v>10305</v>
      </c>
      <c r="C449" s="180" t="s">
        <v>10418</v>
      </c>
      <c r="D449" s="11">
        <v>5244</v>
      </c>
      <c r="E449" s="267">
        <v>5000</v>
      </c>
      <c r="F449" s="19" t="s">
        <v>0</v>
      </c>
      <c r="G449" s="14" t="s">
        <v>1076</v>
      </c>
      <c r="H449" s="9" t="s">
        <v>10419</v>
      </c>
      <c r="I449" s="9" t="s">
        <v>112</v>
      </c>
      <c r="J449" s="11" t="s">
        <v>9848</v>
      </c>
      <c r="K449" s="11"/>
      <c r="L449" s="11"/>
      <c r="M449" s="11"/>
      <c r="N449" s="11"/>
      <c r="O449" s="11"/>
      <c r="P449" s="11"/>
      <c r="Q449" s="9"/>
      <c r="R449" s="21">
        <v>5</v>
      </c>
      <c r="S449" s="21">
        <v>4</v>
      </c>
      <c r="T449" s="2"/>
      <c r="U449" s="11" t="s">
        <v>4167</v>
      </c>
      <c r="V449" s="11"/>
      <c r="W449" s="2"/>
      <c r="X449" s="21">
        <f t="shared" si="6"/>
        <v>5</v>
      </c>
    </row>
    <row r="450" spans="1:24" x14ac:dyDescent="0.4">
      <c r="A450" s="9" t="s">
        <v>9599</v>
      </c>
      <c r="B450" s="9" t="s">
        <v>10305</v>
      </c>
      <c r="C450" s="180" t="s">
        <v>10420</v>
      </c>
      <c r="D450" s="11">
        <v>5245</v>
      </c>
      <c r="E450" s="267">
        <v>5000</v>
      </c>
      <c r="F450" s="19" t="s">
        <v>0</v>
      </c>
      <c r="G450" s="14" t="s">
        <v>1076</v>
      </c>
      <c r="H450" s="9" t="s">
        <v>10421</v>
      </c>
      <c r="I450" s="9" t="s">
        <v>112</v>
      </c>
      <c r="J450" s="11" t="s">
        <v>9848</v>
      </c>
      <c r="K450" s="11"/>
      <c r="L450" s="11"/>
      <c r="M450" s="11"/>
      <c r="N450" s="11"/>
      <c r="O450" s="11"/>
      <c r="P450" s="11"/>
      <c r="Q450" s="9"/>
      <c r="R450" s="21">
        <v>5</v>
      </c>
      <c r="S450" s="21">
        <v>4</v>
      </c>
      <c r="T450" s="2"/>
      <c r="U450" s="11" t="s">
        <v>4167</v>
      </c>
      <c r="V450" s="11"/>
      <c r="W450" s="2"/>
      <c r="X450" s="21">
        <f t="shared" si="6"/>
        <v>5</v>
      </c>
    </row>
    <row r="451" spans="1:24" x14ac:dyDescent="0.4">
      <c r="A451" s="9" t="s">
        <v>9599</v>
      </c>
      <c r="B451" s="9" t="s">
        <v>10305</v>
      </c>
      <c r="C451" s="180" t="s">
        <v>10422</v>
      </c>
      <c r="D451" s="11">
        <v>5243</v>
      </c>
      <c r="E451" s="267">
        <v>5000</v>
      </c>
      <c r="F451" s="19" t="s">
        <v>0</v>
      </c>
      <c r="G451" s="14" t="s">
        <v>1076</v>
      </c>
      <c r="H451" s="9" t="s">
        <v>10423</v>
      </c>
      <c r="I451" s="9" t="s">
        <v>112</v>
      </c>
      <c r="J451" s="11" t="s">
        <v>9848</v>
      </c>
      <c r="K451" s="11"/>
      <c r="L451" s="11"/>
      <c r="M451" s="11"/>
      <c r="N451" s="11"/>
      <c r="O451" s="11"/>
      <c r="P451" s="11"/>
      <c r="Q451" s="9"/>
      <c r="R451" s="21">
        <v>20</v>
      </c>
      <c r="S451" s="21">
        <v>15</v>
      </c>
      <c r="T451" s="2"/>
      <c r="U451" s="11" t="s">
        <v>4170</v>
      </c>
      <c r="V451" s="11"/>
      <c r="W451" s="2"/>
      <c r="X451" s="21">
        <f t="shared" ref="X451:X514" si="7">IF(U451="Nuova",IF(R451="p.a.r.",300,R451),IF(U451="Usata",IF(S451="p.a.r.",300,S451),0))</f>
        <v>0</v>
      </c>
    </row>
    <row r="452" spans="1:24" x14ac:dyDescent="0.4">
      <c r="A452" s="9" t="s">
        <v>9599</v>
      </c>
      <c r="B452" s="9" t="s">
        <v>10305</v>
      </c>
      <c r="C452" s="180" t="s">
        <v>10424</v>
      </c>
      <c r="D452" s="11">
        <v>5246</v>
      </c>
      <c r="E452" s="267">
        <v>5000</v>
      </c>
      <c r="F452" s="19" t="s">
        <v>0</v>
      </c>
      <c r="G452" s="14" t="s">
        <v>1076</v>
      </c>
      <c r="H452" s="9" t="s">
        <v>10425</v>
      </c>
      <c r="I452" s="9" t="s">
        <v>112</v>
      </c>
      <c r="J452" s="11" t="s">
        <v>9848</v>
      </c>
      <c r="K452" s="11"/>
      <c r="L452" s="11"/>
      <c r="M452" s="11"/>
      <c r="N452" s="11"/>
      <c r="O452" s="11"/>
      <c r="P452" s="11"/>
      <c r="Q452" s="9"/>
      <c r="R452" s="21">
        <v>25</v>
      </c>
      <c r="S452" s="21">
        <v>18</v>
      </c>
      <c r="T452" s="2"/>
      <c r="U452" s="11" t="s">
        <v>4170</v>
      </c>
      <c r="V452" s="11"/>
      <c r="W452" s="2"/>
      <c r="X452" s="21">
        <f t="shared" si="7"/>
        <v>0</v>
      </c>
    </row>
    <row r="453" spans="1:24" x14ac:dyDescent="0.4">
      <c r="A453" s="9" t="s">
        <v>9599</v>
      </c>
      <c r="B453" s="9" t="s">
        <v>10305</v>
      </c>
      <c r="C453" s="180" t="s">
        <v>10426</v>
      </c>
      <c r="D453" s="11" t="s">
        <v>0</v>
      </c>
      <c r="E453" s="267">
        <v>10000</v>
      </c>
      <c r="F453" s="19" t="s">
        <v>0</v>
      </c>
      <c r="G453" s="14" t="s">
        <v>0</v>
      </c>
      <c r="H453" s="9" t="s">
        <v>10427</v>
      </c>
      <c r="I453" s="9" t="s">
        <v>0</v>
      </c>
      <c r="J453" s="11" t="s">
        <v>9848</v>
      </c>
      <c r="K453" s="11"/>
      <c r="L453" s="11"/>
      <c r="M453" s="11"/>
      <c r="N453" s="11"/>
      <c r="O453" s="11"/>
      <c r="P453" s="11"/>
      <c r="Q453" s="9"/>
      <c r="R453" s="21" t="s">
        <v>6191</v>
      </c>
      <c r="S453" s="21" t="s">
        <v>6191</v>
      </c>
      <c r="T453" s="2"/>
      <c r="U453" s="11" t="s">
        <v>4170</v>
      </c>
      <c r="V453" s="11"/>
      <c r="W453" s="2"/>
      <c r="X453" s="21">
        <f t="shared" si="7"/>
        <v>0</v>
      </c>
    </row>
    <row r="454" spans="1:24" x14ac:dyDescent="0.4">
      <c r="A454" s="9" t="s">
        <v>9599</v>
      </c>
      <c r="B454" s="9" t="s">
        <v>10305</v>
      </c>
      <c r="C454" s="180" t="s">
        <v>10428</v>
      </c>
      <c r="D454" s="11" t="s">
        <v>0</v>
      </c>
      <c r="E454" s="267" t="s">
        <v>0</v>
      </c>
      <c r="F454" s="19" t="s">
        <v>0</v>
      </c>
      <c r="G454" s="14" t="s">
        <v>0</v>
      </c>
      <c r="H454" s="9" t="s">
        <v>10429</v>
      </c>
      <c r="I454" s="9" t="s">
        <v>0</v>
      </c>
      <c r="J454" s="11" t="s">
        <v>9848</v>
      </c>
      <c r="K454" s="11"/>
      <c r="L454" s="11"/>
      <c r="M454" s="11"/>
      <c r="N454" s="11"/>
      <c r="O454" s="11"/>
      <c r="P454" s="11"/>
      <c r="Q454" s="9"/>
      <c r="R454" s="21" t="s">
        <v>6191</v>
      </c>
      <c r="S454" s="21" t="s">
        <v>6191</v>
      </c>
      <c r="T454" s="2"/>
      <c r="U454" s="11" t="s">
        <v>4170</v>
      </c>
      <c r="V454" s="11"/>
      <c r="W454" s="2"/>
      <c r="X454" s="21">
        <f t="shared" si="7"/>
        <v>0</v>
      </c>
    </row>
    <row r="455" spans="1:24" x14ac:dyDescent="0.4">
      <c r="A455" s="9" t="s">
        <v>9599</v>
      </c>
      <c r="B455" s="9" t="s">
        <v>10305</v>
      </c>
      <c r="C455" s="180" t="s">
        <v>10430</v>
      </c>
      <c r="D455" s="11" t="s">
        <v>0</v>
      </c>
      <c r="E455" s="267">
        <v>2000</v>
      </c>
      <c r="F455" s="19" t="s">
        <v>0</v>
      </c>
      <c r="G455" s="14" t="s">
        <v>0</v>
      </c>
      <c r="H455" s="9" t="s">
        <v>10429</v>
      </c>
      <c r="I455" s="9" t="s">
        <v>0</v>
      </c>
      <c r="J455" s="11" t="s">
        <v>9848</v>
      </c>
      <c r="K455" s="11"/>
      <c r="L455" s="11"/>
      <c r="M455" s="11"/>
      <c r="N455" s="11"/>
      <c r="O455" s="11"/>
      <c r="P455" s="11"/>
      <c r="Q455" s="9"/>
      <c r="R455" s="21">
        <v>250</v>
      </c>
      <c r="S455" s="21">
        <v>180</v>
      </c>
      <c r="T455" s="2"/>
      <c r="U455" s="11" t="s">
        <v>4170</v>
      </c>
      <c r="V455" s="11"/>
      <c r="W455" s="2"/>
      <c r="X455" s="21">
        <f t="shared" si="7"/>
        <v>0</v>
      </c>
    </row>
    <row r="456" spans="1:24" x14ac:dyDescent="0.4">
      <c r="A456" s="9" t="s">
        <v>9599</v>
      </c>
      <c r="B456" s="9" t="s">
        <v>10305</v>
      </c>
      <c r="C456" s="180" t="s">
        <v>10431</v>
      </c>
      <c r="D456" s="11" t="s">
        <v>0</v>
      </c>
      <c r="E456" s="267">
        <v>5000</v>
      </c>
      <c r="F456" s="19" t="s">
        <v>0</v>
      </c>
      <c r="G456" s="14" t="s">
        <v>0</v>
      </c>
      <c r="H456" s="9" t="s">
        <v>10429</v>
      </c>
      <c r="I456" s="9" t="s">
        <v>0</v>
      </c>
      <c r="J456" s="11" t="s">
        <v>9848</v>
      </c>
      <c r="K456" s="11"/>
      <c r="L456" s="11"/>
      <c r="M456" s="11"/>
      <c r="N456" s="11"/>
      <c r="O456" s="11"/>
      <c r="P456" s="11"/>
      <c r="Q456" s="9"/>
      <c r="R456" s="21">
        <v>250</v>
      </c>
      <c r="S456" s="21">
        <v>180</v>
      </c>
      <c r="T456" s="2"/>
      <c r="U456" s="11" t="s">
        <v>4170</v>
      </c>
      <c r="V456" s="11"/>
      <c r="W456" s="2"/>
      <c r="X456" s="21">
        <f t="shared" si="7"/>
        <v>0</v>
      </c>
    </row>
    <row r="457" spans="1:24" x14ac:dyDescent="0.4">
      <c r="A457" s="9" t="s">
        <v>9599</v>
      </c>
      <c r="B457" s="9" t="s">
        <v>10305</v>
      </c>
      <c r="C457" s="180" t="s">
        <v>10432</v>
      </c>
      <c r="D457" s="11" t="s">
        <v>0</v>
      </c>
      <c r="E457" s="267">
        <v>10000</v>
      </c>
      <c r="F457" s="19" t="s">
        <v>0</v>
      </c>
      <c r="G457" s="14" t="s">
        <v>0</v>
      </c>
      <c r="H457" s="9" t="s">
        <v>10429</v>
      </c>
      <c r="I457" s="9" t="s">
        <v>0</v>
      </c>
      <c r="J457" s="11" t="s">
        <v>9848</v>
      </c>
      <c r="K457" s="11"/>
      <c r="L457" s="11"/>
      <c r="M457" s="11"/>
      <c r="N457" s="11"/>
      <c r="O457" s="11"/>
      <c r="P457" s="11"/>
      <c r="Q457" s="9"/>
      <c r="R457" s="21">
        <v>250</v>
      </c>
      <c r="S457" s="21">
        <v>180</v>
      </c>
      <c r="T457" s="2"/>
      <c r="U457" s="11" t="s">
        <v>4170</v>
      </c>
      <c r="V457" s="11"/>
      <c r="W457" s="2"/>
      <c r="X457" s="21">
        <f t="shared" si="7"/>
        <v>0</v>
      </c>
    </row>
    <row r="458" spans="1:24" x14ac:dyDescent="0.4">
      <c r="A458" s="9" t="s">
        <v>9599</v>
      </c>
      <c r="B458" s="9" t="s">
        <v>10305</v>
      </c>
      <c r="C458" s="180" t="s">
        <v>10433</v>
      </c>
      <c r="D458" s="11" t="s">
        <v>0</v>
      </c>
      <c r="E458" s="267">
        <v>15000</v>
      </c>
      <c r="F458" s="19" t="s">
        <v>0</v>
      </c>
      <c r="G458" s="14" t="s">
        <v>0</v>
      </c>
      <c r="H458" s="9" t="s">
        <v>10429</v>
      </c>
      <c r="I458" s="9" t="s">
        <v>0</v>
      </c>
      <c r="J458" s="11" t="s">
        <v>9848</v>
      </c>
      <c r="K458" s="11"/>
      <c r="L458" s="11"/>
      <c r="M458" s="11"/>
      <c r="N458" s="11"/>
      <c r="O458" s="11"/>
      <c r="P458" s="11"/>
      <c r="Q458" s="9"/>
      <c r="R458" s="21">
        <v>250</v>
      </c>
      <c r="S458" s="21">
        <v>180</v>
      </c>
      <c r="T458" s="2"/>
      <c r="U458" s="11" t="s">
        <v>4170</v>
      </c>
      <c r="V458" s="11"/>
      <c r="W458" s="2"/>
      <c r="X458" s="21">
        <f t="shared" si="7"/>
        <v>0</v>
      </c>
    </row>
    <row r="459" spans="1:24" x14ac:dyDescent="0.4">
      <c r="A459" s="9" t="s">
        <v>9599</v>
      </c>
      <c r="B459" s="9" t="s">
        <v>10305</v>
      </c>
      <c r="C459" s="180" t="s">
        <v>10434</v>
      </c>
      <c r="D459" s="11" t="s">
        <v>0</v>
      </c>
      <c r="E459" s="267">
        <v>2000</v>
      </c>
      <c r="F459" s="19" t="s">
        <v>0</v>
      </c>
      <c r="G459" s="14" t="s">
        <v>0</v>
      </c>
      <c r="H459" s="9" t="s">
        <v>10429</v>
      </c>
      <c r="I459" s="9" t="s">
        <v>797</v>
      </c>
      <c r="J459" s="11" t="s">
        <v>9848</v>
      </c>
      <c r="K459" s="11"/>
      <c r="L459" s="11"/>
      <c r="M459" s="11"/>
      <c r="N459" s="11"/>
      <c r="O459" s="11"/>
      <c r="P459" s="11"/>
      <c r="Q459" s="9"/>
      <c r="R459" s="21" t="s">
        <v>9999</v>
      </c>
      <c r="S459" s="21" t="s">
        <v>9999</v>
      </c>
      <c r="T459" s="2"/>
      <c r="U459" s="11" t="s">
        <v>4170</v>
      </c>
      <c r="V459" s="11"/>
      <c r="W459" s="2"/>
      <c r="X459" s="21">
        <f t="shared" si="7"/>
        <v>0</v>
      </c>
    </row>
    <row r="460" spans="1:24" x14ac:dyDescent="0.4">
      <c r="A460" s="9" t="s">
        <v>9599</v>
      </c>
      <c r="B460" s="9" t="s">
        <v>10305</v>
      </c>
      <c r="C460" s="180" t="s">
        <v>10435</v>
      </c>
      <c r="D460" s="11" t="s">
        <v>0</v>
      </c>
      <c r="E460" s="267">
        <v>5000</v>
      </c>
      <c r="F460" s="19" t="s">
        <v>0</v>
      </c>
      <c r="G460" s="14" t="s">
        <v>0</v>
      </c>
      <c r="H460" s="9" t="s">
        <v>10429</v>
      </c>
      <c r="I460" s="9" t="s">
        <v>797</v>
      </c>
      <c r="J460" s="11" t="s">
        <v>9848</v>
      </c>
      <c r="K460" s="11"/>
      <c r="L460" s="11"/>
      <c r="M460" s="11"/>
      <c r="N460" s="11"/>
      <c r="O460" s="11"/>
      <c r="P460" s="11"/>
      <c r="Q460" s="9"/>
      <c r="R460" s="21" t="s">
        <v>9999</v>
      </c>
      <c r="S460" s="21" t="s">
        <v>9999</v>
      </c>
      <c r="T460" s="2"/>
      <c r="U460" s="11" t="s">
        <v>4170</v>
      </c>
      <c r="V460" s="11"/>
      <c r="W460" s="2"/>
      <c r="X460" s="21">
        <f t="shared" si="7"/>
        <v>0</v>
      </c>
    </row>
    <row r="461" spans="1:24" x14ac:dyDescent="0.4">
      <c r="A461" s="9" t="s">
        <v>9599</v>
      </c>
      <c r="B461" s="9" t="s">
        <v>10305</v>
      </c>
      <c r="C461" s="180" t="s">
        <v>10436</v>
      </c>
      <c r="D461" s="11" t="s">
        <v>0</v>
      </c>
      <c r="E461" s="267">
        <v>5000</v>
      </c>
      <c r="F461" s="19" t="s">
        <v>0</v>
      </c>
      <c r="G461" s="14" t="s">
        <v>0</v>
      </c>
      <c r="H461" s="9" t="s">
        <v>10437</v>
      </c>
      <c r="I461" s="9" t="s">
        <v>797</v>
      </c>
      <c r="J461" s="11" t="s">
        <v>9848</v>
      </c>
      <c r="K461" s="11"/>
      <c r="L461" s="11"/>
      <c r="M461" s="11"/>
      <c r="N461" s="11"/>
      <c r="O461" s="11"/>
      <c r="P461" s="11"/>
      <c r="Q461" s="9"/>
      <c r="R461" s="21" t="s">
        <v>6191</v>
      </c>
      <c r="S461" s="21" t="s">
        <v>6191</v>
      </c>
      <c r="T461" s="2"/>
      <c r="U461" s="11" t="s">
        <v>4170</v>
      </c>
      <c r="V461" s="11"/>
      <c r="W461" s="2"/>
      <c r="X461" s="21">
        <f t="shared" si="7"/>
        <v>0</v>
      </c>
    </row>
    <row r="462" spans="1:24" x14ac:dyDescent="0.4">
      <c r="A462" s="9" t="s">
        <v>9599</v>
      </c>
      <c r="B462" s="9" t="s">
        <v>10305</v>
      </c>
      <c r="C462" s="180" t="s">
        <v>10438</v>
      </c>
      <c r="D462" s="11" t="s">
        <v>0</v>
      </c>
      <c r="E462" s="267">
        <v>10000</v>
      </c>
      <c r="F462" s="19" t="s">
        <v>0</v>
      </c>
      <c r="G462" s="14" t="s">
        <v>0</v>
      </c>
      <c r="H462" s="9" t="s">
        <v>10429</v>
      </c>
      <c r="I462" s="9" t="s">
        <v>797</v>
      </c>
      <c r="J462" s="11" t="s">
        <v>9848</v>
      </c>
      <c r="K462" s="11"/>
      <c r="L462" s="11"/>
      <c r="M462" s="11"/>
      <c r="N462" s="11"/>
      <c r="O462" s="11"/>
      <c r="P462" s="11"/>
      <c r="Q462" s="9"/>
      <c r="R462" s="21" t="s">
        <v>9999</v>
      </c>
      <c r="S462" s="21" t="s">
        <v>9999</v>
      </c>
      <c r="T462" s="2"/>
      <c r="U462" s="11" t="s">
        <v>4170</v>
      </c>
      <c r="V462" s="11"/>
      <c r="W462" s="2"/>
      <c r="X462" s="21">
        <f t="shared" si="7"/>
        <v>0</v>
      </c>
    </row>
    <row r="463" spans="1:24" x14ac:dyDescent="0.4">
      <c r="A463" s="9" t="s">
        <v>9599</v>
      </c>
      <c r="B463" s="9" t="s">
        <v>10305</v>
      </c>
      <c r="C463" s="180" t="s">
        <v>10439</v>
      </c>
      <c r="D463" s="11" t="s">
        <v>0</v>
      </c>
      <c r="E463" s="267">
        <v>15000</v>
      </c>
      <c r="F463" s="19" t="s">
        <v>0</v>
      </c>
      <c r="G463" s="14" t="s">
        <v>0</v>
      </c>
      <c r="H463" s="9" t="s">
        <v>10429</v>
      </c>
      <c r="I463" s="9" t="s">
        <v>797</v>
      </c>
      <c r="J463" s="11" t="s">
        <v>9848</v>
      </c>
      <c r="K463" s="11"/>
      <c r="L463" s="11"/>
      <c r="M463" s="11"/>
      <c r="N463" s="11"/>
      <c r="O463" s="11"/>
      <c r="P463" s="11"/>
      <c r="Q463" s="9"/>
      <c r="R463" s="21" t="s">
        <v>9999</v>
      </c>
      <c r="S463" s="21" t="s">
        <v>9999</v>
      </c>
      <c r="T463" s="2"/>
      <c r="U463" s="11" t="s">
        <v>4170</v>
      </c>
      <c r="V463" s="11"/>
      <c r="W463" s="2"/>
      <c r="X463" s="21">
        <f t="shared" si="7"/>
        <v>0</v>
      </c>
    </row>
    <row r="464" spans="1:24" x14ac:dyDescent="0.4">
      <c r="A464" s="9" t="s">
        <v>9599</v>
      </c>
      <c r="B464" s="9" t="s">
        <v>10305</v>
      </c>
      <c r="C464" s="180" t="s">
        <v>10440</v>
      </c>
      <c r="D464" s="11" t="s">
        <v>0</v>
      </c>
      <c r="E464" s="267">
        <v>2000</v>
      </c>
      <c r="F464" s="19" t="s">
        <v>0</v>
      </c>
      <c r="G464" s="14" t="s">
        <v>0</v>
      </c>
      <c r="H464" s="9" t="s">
        <v>10441</v>
      </c>
      <c r="I464" s="9" t="s">
        <v>1368</v>
      </c>
      <c r="J464" s="11" t="s">
        <v>9848</v>
      </c>
      <c r="K464" s="11"/>
      <c r="L464" s="11"/>
      <c r="M464" s="11"/>
      <c r="N464" s="11"/>
      <c r="O464" s="11"/>
      <c r="P464" s="11"/>
      <c r="Q464" s="9"/>
      <c r="R464" s="21" t="s">
        <v>9999</v>
      </c>
      <c r="S464" s="21" t="s">
        <v>9999</v>
      </c>
      <c r="T464" s="2"/>
      <c r="U464" s="11" t="s">
        <v>4170</v>
      </c>
      <c r="V464" s="11"/>
      <c r="W464" s="2"/>
      <c r="X464" s="21">
        <f t="shared" si="7"/>
        <v>0</v>
      </c>
    </row>
    <row r="465" spans="1:24" x14ac:dyDescent="0.4">
      <c r="A465" s="9" t="s">
        <v>9599</v>
      </c>
      <c r="B465" s="9" t="s">
        <v>10305</v>
      </c>
      <c r="C465" s="180" t="s">
        <v>10442</v>
      </c>
      <c r="D465" s="11" t="s">
        <v>0</v>
      </c>
      <c r="E465" s="267">
        <v>5000</v>
      </c>
      <c r="F465" s="19" t="s">
        <v>0</v>
      </c>
      <c r="G465" s="14" t="s">
        <v>0</v>
      </c>
      <c r="H465" s="9" t="s">
        <v>10441</v>
      </c>
      <c r="I465" s="9" t="s">
        <v>1368</v>
      </c>
      <c r="J465" s="11" t="s">
        <v>9848</v>
      </c>
      <c r="K465" s="11"/>
      <c r="L465" s="11"/>
      <c r="M465" s="11"/>
      <c r="N465" s="11"/>
      <c r="O465" s="11"/>
      <c r="P465" s="11"/>
      <c r="Q465" s="9"/>
      <c r="R465" s="21" t="s">
        <v>9999</v>
      </c>
      <c r="S465" s="21" t="s">
        <v>9999</v>
      </c>
      <c r="T465" s="2"/>
      <c r="U465" s="11" t="s">
        <v>4170</v>
      </c>
      <c r="V465" s="11"/>
      <c r="W465" s="2"/>
      <c r="X465" s="21">
        <f t="shared" si="7"/>
        <v>0</v>
      </c>
    </row>
    <row r="466" spans="1:24" x14ac:dyDescent="0.4">
      <c r="A466" s="9" t="s">
        <v>9599</v>
      </c>
      <c r="B466" s="9" t="s">
        <v>10305</v>
      </c>
      <c r="C466" s="180" t="s">
        <v>10443</v>
      </c>
      <c r="D466" s="11" t="s">
        <v>0</v>
      </c>
      <c r="E466" s="267">
        <v>10000</v>
      </c>
      <c r="F466" s="19" t="s">
        <v>0</v>
      </c>
      <c r="G466" s="14" t="s">
        <v>0</v>
      </c>
      <c r="H466" s="9" t="s">
        <v>10441</v>
      </c>
      <c r="I466" s="9" t="s">
        <v>1368</v>
      </c>
      <c r="J466" s="11" t="s">
        <v>9848</v>
      </c>
      <c r="K466" s="11"/>
      <c r="L466" s="11"/>
      <c r="M466" s="11"/>
      <c r="N466" s="11"/>
      <c r="O466" s="11"/>
      <c r="P466" s="11"/>
      <c r="Q466" s="9"/>
      <c r="R466" s="21" t="s">
        <v>9999</v>
      </c>
      <c r="S466" s="21" t="s">
        <v>9999</v>
      </c>
      <c r="T466" s="2"/>
      <c r="U466" s="11" t="s">
        <v>4170</v>
      </c>
      <c r="V466" s="11"/>
      <c r="W466" s="2"/>
      <c r="X466" s="21">
        <f t="shared" si="7"/>
        <v>0</v>
      </c>
    </row>
    <row r="467" spans="1:24" x14ac:dyDescent="0.4">
      <c r="A467" s="9" t="s">
        <v>9599</v>
      </c>
      <c r="B467" s="9" t="s">
        <v>10305</v>
      </c>
      <c r="C467" s="180" t="s">
        <v>10444</v>
      </c>
      <c r="D467" s="11" t="s">
        <v>0</v>
      </c>
      <c r="E467" s="267">
        <v>15000</v>
      </c>
      <c r="F467" s="19" t="s">
        <v>0</v>
      </c>
      <c r="G467" s="14" t="s">
        <v>0</v>
      </c>
      <c r="H467" s="9" t="s">
        <v>10441</v>
      </c>
      <c r="I467" s="9" t="s">
        <v>1368</v>
      </c>
      <c r="J467" s="11" t="s">
        <v>9848</v>
      </c>
      <c r="K467" s="11"/>
      <c r="L467" s="11"/>
      <c r="M467" s="11"/>
      <c r="N467" s="11"/>
      <c r="O467" s="11"/>
      <c r="P467" s="11"/>
      <c r="Q467" s="9"/>
      <c r="R467" s="21" t="s">
        <v>9999</v>
      </c>
      <c r="S467" s="21" t="s">
        <v>9999</v>
      </c>
      <c r="T467" s="2"/>
      <c r="U467" s="11" t="s">
        <v>4170</v>
      </c>
      <c r="V467" s="11"/>
      <c r="W467" s="2"/>
      <c r="X467" s="21">
        <f t="shared" si="7"/>
        <v>0</v>
      </c>
    </row>
    <row r="468" spans="1:24" x14ac:dyDescent="0.4">
      <c r="A468" s="9" t="s">
        <v>9599</v>
      </c>
      <c r="B468" s="9" t="s">
        <v>10305</v>
      </c>
      <c r="C468" s="180" t="s">
        <v>10445</v>
      </c>
      <c r="D468" s="11" t="s">
        <v>0</v>
      </c>
      <c r="E468" s="267">
        <v>2000</v>
      </c>
      <c r="F468" s="19" t="s">
        <v>0</v>
      </c>
      <c r="G468" s="14" t="s">
        <v>0</v>
      </c>
      <c r="H468" s="9" t="s">
        <v>10441</v>
      </c>
      <c r="I468" s="9" t="s">
        <v>1782</v>
      </c>
      <c r="J468" s="11" t="s">
        <v>9848</v>
      </c>
      <c r="K468" s="11"/>
      <c r="L468" s="11"/>
      <c r="M468" s="11"/>
      <c r="N468" s="11"/>
      <c r="O468" s="11"/>
      <c r="P468" s="11"/>
      <c r="Q468" s="9"/>
      <c r="R468" s="21" t="s">
        <v>9999</v>
      </c>
      <c r="S468" s="21" t="s">
        <v>9999</v>
      </c>
      <c r="T468" s="2"/>
      <c r="U468" s="11" t="s">
        <v>4170</v>
      </c>
      <c r="V468" s="11"/>
      <c r="W468" s="2"/>
      <c r="X468" s="21">
        <f t="shared" si="7"/>
        <v>0</v>
      </c>
    </row>
    <row r="469" spans="1:24" x14ac:dyDescent="0.4">
      <c r="A469" s="9" t="s">
        <v>9599</v>
      </c>
      <c r="B469" s="9" t="s">
        <v>10305</v>
      </c>
      <c r="C469" s="180" t="s">
        <v>10446</v>
      </c>
      <c r="D469" s="11" t="s">
        <v>0</v>
      </c>
      <c r="E469" s="267">
        <v>5000</v>
      </c>
      <c r="F469" s="19" t="s">
        <v>0</v>
      </c>
      <c r="G469" s="14" t="s">
        <v>0</v>
      </c>
      <c r="H469" s="9" t="s">
        <v>10441</v>
      </c>
      <c r="I469" s="9" t="s">
        <v>1782</v>
      </c>
      <c r="J469" s="11" t="s">
        <v>9848</v>
      </c>
      <c r="K469" s="11"/>
      <c r="L469" s="11"/>
      <c r="M469" s="11"/>
      <c r="N469" s="11"/>
      <c r="O469" s="11"/>
      <c r="P469" s="11"/>
      <c r="Q469" s="9"/>
      <c r="R469" s="21" t="s">
        <v>9999</v>
      </c>
      <c r="S469" s="21" t="s">
        <v>9999</v>
      </c>
      <c r="T469" s="2"/>
      <c r="U469" s="11" t="s">
        <v>4170</v>
      </c>
      <c r="V469" s="11"/>
      <c r="W469" s="2"/>
      <c r="X469" s="21">
        <f t="shared" si="7"/>
        <v>0</v>
      </c>
    </row>
    <row r="470" spans="1:24" x14ac:dyDescent="0.4">
      <c r="A470" s="9" t="s">
        <v>9599</v>
      </c>
      <c r="B470" s="9" t="s">
        <v>10305</v>
      </c>
      <c r="C470" s="180" t="s">
        <v>10447</v>
      </c>
      <c r="D470" s="11" t="s">
        <v>0</v>
      </c>
      <c r="E470" s="267">
        <v>10000</v>
      </c>
      <c r="F470" s="19" t="s">
        <v>0</v>
      </c>
      <c r="G470" s="14" t="s">
        <v>0</v>
      </c>
      <c r="H470" s="9" t="s">
        <v>10441</v>
      </c>
      <c r="I470" s="9" t="s">
        <v>1782</v>
      </c>
      <c r="J470" s="11" t="s">
        <v>9848</v>
      </c>
      <c r="K470" s="11"/>
      <c r="L470" s="11"/>
      <c r="M470" s="11"/>
      <c r="N470" s="11"/>
      <c r="O470" s="11"/>
      <c r="P470" s="11"/>
      <c r="Q470" s="9"/>
      <c r="R470" s="21" t="s">
        <v>9999</v>
      </c>
      <c r="S470" s="21" t="s">
        <v>9999</v>
      </c>
      <c r="T470" s="2"/>
      <c r="U470" s="11" t="s">
        <v>4170</v>
      </c>
      <c r="V470" s="11"/>
      <c r="W470" s="2"/>
      <c r="X470" s="21">
        <f t="shared" si="7"/>
        <v>0</v>
      </c>
    </row>
    <row r="471" spans="1:24" x14ac:dyDescent="0.4">
      <c r="A471" s="9" t="s">
        <v>9599</v>
      </c>
      <c r="B471" s="9" t="s">
        <v>10305</v>
      </c>
      <c r="C471" s="180" t="s">
        <v>10448</v>
      </c>
      <c r="D471" s="11" t="s">
        <v>0</v>
      </c>
      <c r="E471" s="267">
        <v>15000</v>
      </c>
      <c r="F471" s="19" t="s">
        <v>0</v>
      </c>
      <c r="G471" s="14" t="s">
        <v>0</v>
      </c>
      <c r="H471" s="9" t="s">
        <v>10441</v>
      </c>
      <c r="I471" s="9" t="s">
        <v>1782</v>
      </c>
      <c r="J471" s="11" t="s">
        <v>9848</v>
      </c>
      <c r="K471" s="11"/>
      <c r="L471" s="11"/>
      <c r="M471" s="11"/>
      <c r="N471" s="11"/>
      <c r="O471" s="11"/>
      <c r="P471" s="11"/>
      <c r="Q471" s="9"/>
      <c r="R471" s="21" t="s">
        <v>9999</v>
      </c>
      <c r="S471" s="21" t="s">
        <v>9999</v>
      </c>
      <c r="T471" s="2"/>
      <c r="U471" s="11" t="s">
        <v>4170</v>
      </c>
      <c r="V471" s="11"/>
      <c r="W471" s="2"/>
      <c r="X471" s="21">
        <f t="shared" si="7"/>
        <v>0</v>
      </c>
    </row>
    <row r="472" spans="1:24" x14ac:dyDescent="0.4">
      <c r="A472" s="9" t="s">
        <v>9599</v>
      </c>
      <c r="B472" s="9" t="s">
        <v>10305</v>
      </c>
      <c r="C472" s="180" t="s">
        <v>10449</v>
      </c>
      <c r="D472" s="11" t="s">
        <v>0</v>
      </c>
      <c r="E472" s="267">
        <v>10000</v>
      </c>
      <c r="F472" s="19" t="s">
        <v>0</v>
      </c>
      <c r="G472" s="14" t="s">
        <v>1765</v>
      </c>
      <c r="H472" s="9" t="s">
        <v>10450</v>
      </c>
      <c r="I472" s="9" t="s">
        <v>1368</v>
      </c>
      <c r="J472" s="11" t="s">
        <v>9848</v>
      </c>
      <c r="K472" s="11"/>
      <c r="L472" s="11"/>
      <c r="M472" s="11"/>
      <c r="N472" s="11"/>
      <c r="O472" s="11"/>
      <c r="P472" s="11"/>
      <c r="Q472" s="9"/>
      <c r="R472" s="21">
        <v>70</v>
      </c>
      <c r="S472" s="21">
        <v>50</v>
      </c>
      <c r="T472" s="2"/>
      <c r="U472" s="11" t="s">
        <v>4167</v>
      </c>
      <c r="V472" s="11"/>
      <c r="W472" s="2"/>
      <c r="X472" s="21">
        <f t="shared" si="7"/>
        <v>70</v>
      </c>
    </row>
    <row r="473" spans="1:24" x14ac:dyDescent="0.4">
      <c r="A473" s="9" t="s">
        <v>9599</v>
      </c>
      <c r="B473" s="9" t="s">
        <v>10305</v>
      </c>
      <c r="C473" s="180" t="s">
        <v>10451</v>
      </c>
      <c r="D473" s="11" t="s">
        <v>0</v>
      </c>
      <c r="E473" s="267">
        <v>10000</v>
      </c>
      <c r="F473" s="19" t="s">
        <v>0</v>
      </c>
      <c r="G473" s="14" t="s">
        <v>1765</v>
      </c>
      <c r="H473" s="9" t="s">
        <v>10452</v>
      </c>
      <c r="I473" s="9" t="s">
        <v>1368</v>
      </c>
      <c r="J473" s="11" t="s">
        <v>9848</v>
      </c>
      <c r="K473" s="11"/>
      <c r="L473" s="11"/>
      <c r="M473" s="11"/>
      <c r="N473" s="11"/>
      <c r="O473" s="11"/>
      <c r="P473" s="11"/>
      <c r="Q473" s="9"/>
      <c r="R473" s="21">
        <v>70</v>
      </c>
      <c r="S473" s="21">
        <v>50</v>
      </c>
      <c r="T473" s="2"/>
      <c r="U473" s="11" t="s">
        <v>4170</v>
      </c>
      <c r="V473" s="11"/>
      <c r="W473" s="2"/>
      <c r="X473" s="21">
        <f t="shared" si="7"/>
        <v>0</v>
      </c>
    </row>
    <row r="474" spans="1:24" x14ac:dyDescent="0.4">
      <c r="A474" s="9" t="s">
        <v>9599</v>
      </c>
      <c r="B474" s="9" t="s">
        <v>10305</v>
      </c>
      <c r="C474" s="180" t="s">
        <v>10453</v>
      </c>
      <c r="D474" s="11" t="s">
        <v>0</v>
      </c>
      <c r="E474" s="267">
        <v>10000</v>
      </c>
      <c r="F474" s="19" t="s">
        <v>0</v>
      </c>
      <c r="G474" s="14" t="s">
        <v>1765</v>
      </c>
      <c r="H474" s="9" t="s">
        <v>10454</v>
      </c>
      <c r="I474" s="9" t="s">
        <v>1368</v>
      </c>
      <c r="J474" s="11" t="s">
        <v>9848</v>
      </c>
      <c r="K474" s="11"/>
      <c r="L474" s="11"/>
      <c r="M474" s="11"/>
      <c r="N474" s="11"/>
      <c r="O474" s="11"/>
      <c r="P474" s="11"/>
      <c r="Q474" s="9"/>
      <c r="R474" s="21">
        <v>70</v>
      </c>
      <c r="S474" s="21">
        <v>50</v>
      </c>
      <c r="T474" s="2"/>
      <c r="U474" s="11" t="s">
        <v>4170</v>
      </c>
      <c r="V474" s="11"/>
      <c r="W474" s="2"/>
      <c r="X474" s="21">
        <f t="shared" si="7"/>
        <v>0</v>
      </c>
    </row>
    <row r="475" spans="1:24" x14ac:dyDescent="0.4">
      <c r="A475" s="9" t="s">
        <v>9599</v>
      </c>
      <c r="B475" s="9" t="s">
        <v>10305</v>
      </c>
      <c r="C475" s="180" t="s">
        <v>10455</v>
      </c>
      <c r="D475" s="11" t="s">
        <v>0</v>
      </c>
      <c r="E475" s="267" t="s">
        <v>0</v>
      </c>
      <c r="F475" s="19" t="s">
        <v>0</v>
      </c>
      <c r="G475" s="14" t="s">
        <v>1765</v>
      </c>
      <c r="H475" s="9" t="s">
        <v>10456</v>
      </c>
      <c r="I475" s="9" t="s">
        <v>1368</v>
      </c>
      <c r="J475" s="11" t="s">
        <v>9848</v>
      </c>
      <c r="K475" s="11"/>
      <c r="L475" s="11"/>
      <c r="M475" s="11"/>
      <c r="N475" s="11"/>
      <c r="O475" s="11"/>
      <c r="P475" s="11"/>
      <c r="Q475" s="9"/>
      <c r="R475" s="21">
        <v>85</v>
      </c>
      <c r="S475" s="21">
        <v>60</v>
      </c>
      <c r="T475" s="2"/>
      <c r="U475" s="11" t="s">
        <v>4167</v>
      </c>
      <c r="V475" s="11"/>
      <c r="W475" s="2"/>
      <c r="X475" s="21">
        <f t="shared" si="7"/>
        <v>85</v>
      </c>
    </row>
    <row r="476" spans="1:24" x14ac:dyDescent="0.4">
      <c r="A476" s="9" t="s">
        <v>9599</v>
      </c>
      <c r="B476" s="9" t="s">
        <v>10305</v>
      </c>
      <c r="C476" s="180" t="s">
        <v>10457</v>
      </c>
      <c r="D476" s="11" t="s">
        <v>0</v>
      </c>
      <c r="E476" s="267" t="s">
        <v>0</v>
      </c>
      <c r="F476" s="19" t="s">
        <v>0</v>
      </c>
      <c r="G476" s="14" t="s">
        <v>1765</v>
      </c>
      <c r="H476" s="9" t="s">
        <v>10458</v>
      </c>
      <c r="I476" s="9" t="s">
        <v>1368</v>
      </c>
      <c r="J476" s="11" t="s">
        <v>9848</v>
      </c>
      <c r="K476" s="11"/>
      <c r="L476" s="11"/>
      <c r="M476" s="11"/>
      <c r="N476" s="11"/>
      <c r="O476" s="11"/>
      <c r="P476" s="11"/>
      <c r="Q476" s="9"/>
      <c r="R476" s="21">
        <v>85</v>
      </c>
      <c r="S476" s="21">
        <v>60</v>
      </c>
      <c r="T476" s="2"/>
      <c r="U476" s="11" t="s">
        <v>4170</v>
      </c>
      <c r="V476" s="11"/>
      <c r="W476" s="2"/>
      <c r="X476" s="21">
        <f t="shared" si="7"/>
        <v>0</v>
      </c>
    </row>
    <row r="477" spans="1:24" x14ac:dyDescent="0.4">
      <c r="A477" s="9" t="s">
        <v>9599</v>
      </c>
      <c r="B477" s="9" t="s">
        <v>10305</v>
      </c>
      <c r="C477" s="180" t="s">
        <v>10459</v>
      </c>
      <c r="D477" s="11" t="s">
        <v>0</v>
      </c>
      <c r="E477" s="267" t="s">
        <v>0</v>
      </c>
      <c r="F477" s="19" t="s">
        <v>0</v>
      </c>
      <c r="G477" s="14" t="s">
        <v>1765</v>
      </c>
      <c r="H477" s="9" t="s">
        <v>10460</v>
      </c>
      <c r="I477" s="9" t="s">
        <v>1368</v>
      </c>
      <c r="J477" s="11" t="s">
        <v>9848</v>
      </c>
      <c r="K477" s="11"/>
      <c r="L477" s="11"/>
      <c r="M477" s="11"/>
      <c r="N477" s="11"/>
      <c r="O477" s="11"/>
      <c r="P477" s="11"/>
      <c r="Q477" s="9"/>
      <c r="R477" s="21">
        <v>85</v>
      </c>
      <c r="S477" s="21">
        <v>60</v>
      </c>
      <c r="T477" s="2"/>
      <c r="U477" s="11" t="s">
        <v>4170</v>
      </c>
      <c r="V477" s="11"/>
      <c r="W477" s="2"/>
      <c r="X477" s="21">
        <f t="shared" si="7"/>
        <v>0</v>
      </c>
    </row>
    <row r="478" spans="1:24" x14ac:dyDescent="0.4">
      <c r="A478" s="9" t="s">
        <v>9599</v>
      </c>
      <c r="B478" s="9" t="s">
        <v>10305</v>
      </c>
      <c r="C478" s="180" t="s">
        <v>10461</v>
      </c>
      <c r="D478" s="11" t="s">
        <v>0</v>
      </c>
      <c r="E478" s="267">
        <v>10000</v>
      </c>
      <c r="F478" s="19" t="s">
        <v>0</v>
      </c>
      <c r="G478" s="14" t="s">
        <v>1901</v>
      </c>
      <c r="H478" s="9" t="s">
        <v>10462</v>
      </c>
      <c r="I478" s="9" t="s">
        <v>112</v>
      </c>
      <c r="J478" s="11" t="s">
        <v>9848</v>
      </c>
      <c r="K478" s="11"/>
      <c r="L478" s="11"/>
      <c r="M478" s="11"/>
      <c r="N478" s="11"/>
      <c r="O478" s="11"/>
      <c r="P478" s="11"/>
      <c r="Q478" s="9"/>
      <c r="R478" s="21">
        <v>45</v>
      </c>
      <c r="S478" s="21">
        <v>35</v>
      </c>
      <c r="T478" s="2"/>
      <c r="U478" s="11" t="s">
        <v>4170</v>
      </c>
      <c r="V478" s="11"/>
      <c r="W478" s="2"/>
      <c r="X478" s="21">
        <f t="shared" si="7"/>
        <v>0</v>
      </c>
    </row>
    <row r="479" spans="1:24" x14ac:dyDescent="0.4">
      <c r="A479" s="9" t="s">
        <v>9599</v>
      </c>
      <c r="B479" s="9" t="s">
        <v>10305</v>
      </c>
      <c r="C479" s="180" t="s">
        <v>10463</v>
      </c>
      <c r="D479" s="11" t="s">
        <v>0</v>
      </c>
      <c r="E479" s="267">
        <v>10000</v>
      </c>
      <c r="F479" s="19" t="s">
        <v>0</v>
      </c>
      <c r="G479" s="14" t="s">
        <v>1901</v>
      </c>
      <c r="H479" s="9" t="s">
        <v>10464</v>
      </c>
      <c r="I479" s="9" t="s">
        <v>112</v>
      </c>
      <c r="J479" s="11" t="s">
        <v>9848</v>
      </c>
      <c r="K479" s="11"/>
      <c r="L479" s="11"/>
      <c r="M479" s="11"/>
      <c r="N479" s="11"/>
      <c r="O479" s="11"/>
      <c r="P479" s="11"/>
      <c r="Q479" s="9"/>
      <c r="R479" s="21">
        <v>25</v>
      </c>
      <c r="S479" s="21">
        <v>20</v>
      </c>
      <c r="T479" s="2"/>
      <c r="U479" s="11" t="s">
        <v>4170</v>
      </c>
      <c r="V479" s="11"/>
      <c r="W479" s="2"/>
      <c r="X479" s="21">
        <f t="shared" si="7"/>
        <v>0</v>
      </c>
    </row>
    <row r="480" spans="1:24" x14ac:dyDescent="0.4">
      <c r="A480" s="9" t="s">
        <v>9599</v>
      </c>
      <c r="B480" s="9" t="s">
        <v>10305</v>
      </c>
      <c r="C480" s="180" t="s">
        <v>10465</v>
      </c>
      <c r="D480" s="11" t="s">
        <v>0</v>
      </c>
      <c r="E480" s="267">
        <v>1000</v>
      </c>
      <c r="F480" s="19" t="s">
        <v>0</v>
      </c>
      <c r="G480" s="14" t="s">
        <v>10466</v>
      </c>
      <c r="H480" s="9" t="s">
        <v>10467</v>
      </c>
      <c r="I480" s="9" t="s">
        <v>10468</v>
      </c>
      <c r="J480" s="11" t="s">
        <v>9848</v>
      </c>
      <c r="K480" s="11"/>
      <c r="L480" s="11"/>
      <c r="M480" s="11"/>
      <c r="N480" s="11"/>
      <c r="O480" s="11"/>
      <c r="P480" s="11"/>
      <c r="Q480" s="9"/>
      <c r="R480" s="21" t="s">
        <v>9999</v>
      </c>
      <c r="S480" s="21" t="s">
        <v>9999</v>
      </c>
      <c r="T480" s="2"/>
      <c r="U480" s="11" t="s">
        <v>4170</v>
      </c>
      <c r="V480" s="11"/>
      <c r="W480" s="2"/>
      <c r="X480" s="21">
        <f t="shared" si="7"/>
        <v>0</v>
      </c>
    </row>
    <row r="481" spans="1:24" x14ac:dyDescent="0.4">
      <c r="A481" s="9" t="s">
        <v>9599</v>
      </c>
      <c r="B481" s="9" t="s">
        <v>10305</v>
      </c>
      <c r="C481" s="180" t="s">
        <v>10469</v>
      </c>
      <c r="D481" s="11" t="s">
        <v>0</v>
      </c>
      <c r="E481" s="267">
        <v>2000</v>
      </c>
      <c r="F481" s="19" t="s">
        <v>0</v>
      </c>
      <c r="G481" s="14" t="s">
        <v>10466</v>
      </c>
      <c r="H481" s="9" t="s">
        <v>10467</v>
      </c>
      <c r="I481" s="9" t="s">
        <v>10468</v>
      </c>
      <c r="J481" s="11" t="s">
        <v>9848</v>
      </c>
      <c r="K481" s="11"/>
      <c r="L481" s="11"/>
      <c r="M481" s="11"/>
      <c r="N481" s="11"/>
      <c r="O481" s="11"/>
      <c r="P481" s="11"/>
      <c r="Q481" s="9"/>
      <c r="R481" s="21" t="s">
        <v>9999</v>
      </c>
      <c r="S481" s="21" t="s">
        <v>9999</v>
      </c>
      <c r="T481" s="2"/>
      <c r="U481" s="11" t="s">
        <v>4170</v>
      </c>
      <c r="V481" s="11"/>
      <c r="W481" s="2"/>
      <c r="X481" s="21">
        <f t="shared" si="7"/>
        <v>0</v>
      </c>
    </row>
    <row r="482" spans="1:24" x14ac:dyDescent="0.4">
      <c r="A482" s="9" t="s">
        <v>9599</v>
      </c>
      <c r="B482" s="9" t="s">
        <v>10305</v>
      </c>
      <c r="C482" s="180" t="s">
        <v>10470</v>
      </c>
      <c r="D482" s="11" t="s">
        <v>0</v>
      </c>
      <c r="E482" s="267">
        <v>5000</v>
      </c>
      <c r="F482" s="19" t="s">
        <v>0</v>
      </c>
      <c r="G482" s="14" t="s">
        <v>10466</v>
      </c>
      <c r="H482" s="9" t="s">
        <v>10467</v>
      </c>
      <c r="I482" s="9" t="s">
        <v>10468</v>
      </c>
      <c r="J482" s="11" t="s">
        <v>9848</v>
      </c>
      <c r="K482" s="11"/>
      <c r="L482" s="11"/>
      <c r="M482" s="11"/>
      <c r="N482" s="11"/>
      <c r="O482" s="11"/>
      <c r="P482" s="11"/>
      <c r="Q482" s="9"/>
      <c r="R482" s="21" t="s">
        <v>9999</v>
      </c>
      <c r="S482" s="21" t="s">
        <v>9999</v>
      </c>
      <c r="T482" s="2"/>
      <c r="U482" s="11" t="s">
        <v>4170</v>
      </c>
      <c r="V482" s="11"/>
      <c r="W482" s="2"/>
      <c r="X482" s="21">
        <f t="shared" si="7"/>
        <v>0</v>
      </c>
    </row>
    <row r="483" spans="1:24" x14ac:dyDescent="0.4">
      <c r="A483" s="9" t="s">
        <v>9599</v>
      </c>
      <c r="B483" s="9" t="s">
        <v>10305</v>
      </c>
      <c r="C483" s="180" t="s">
        <v>10471</v>
      </c>
      <c r="D483" s="11" t="s">
        <v>0</v>
      </c>
      <c r="E483" s="267">
        <v>10000</v>
      </c>
      <c r="F483" s="19" t="s">
        <v>0</v>
      </c>
      <c r="G483" s="14" t="s">
        <v>10466</v>
      </c>
      <c r="H483" s="9" t="s">
        <v>10467</v>
      </c>
      <c r="I483" s="9" t="s">
        <v>10468</v>
      </c>
      <c r="J483" s="11" t="s">
        <v>9848</v>
      </c>
      <c r="K483" s="11"/>
      <c r="L483" s="11"/>
      <c r="M483" s="11"/>
      <c r="N483" s="11"/>
      <c r="O483" s="11"/>
      <c r="P483" s="11"/>
      <c r="Q483" s="9"/>
      <c r="R483" s="21" t="s">
        <v>9999</v>
      </c>
      <c r="S483" s="21" t="s">
        <v>9999</v>
      </c>
      <c r="T483" s="2"/>
      <c r="U483" s="11" t="s">
        <v>4170</v>
      </c>
      <c r="V483" s="11"/>
      <c r="W483" s="2"/>
      <c r="X483" s="21">
        <f t="shared" si="7"/>
        <v>0</v>
      </c>
    </row>
    <row r="484" spans="1:24" x14ac:dyDescent="0.4">
      <c r="A484" s="9" t="s">
        <v>9599</v>
      </c>
      <c r="B484" s="9" t="s">
        <v>10305</v>
      </c>
      <c r="C484" s="180" t="s">
        <v>10472</v>
      </c>
      <c r="D484" s="11" t="s">
        <v>0</v>
      </c>
      <c r="E484" s="267">
        <v>15000</v>
      </c>
      <c r="F484" s="19" t="s">
        <v>0</v>
      </c>
      <c r="G484" s="14" t="s">
        <v>10466</v>
      </c>
      <c r="H484" s="9" t="s">
        <v>10467</v>
      </c>
      <c r="I484" s="9" t="s">
        <v>10468</v>
      </c>
      <c r="J484" s="11" t="s">
        <v>9848</v>
      </c>
      <c r="K484" s="11"/>
      <c r="L484" s="11"/>
      <c r="M484" s="11"/>
      <c r="N484" s="11"/>
      <c r="O484" s="11"/>
      <c r="P484" s="11"/>
      <c r="Q484" s="9"/>
      <c r="R484" s="21" t="s">
        <v>9999</v>
      </c>
      <c r="S484" s="21" t="s">
        <v>9999</v>
      </c>
      <c r="T484" s="2"/>
      <c r="U484" s="11" t="s">
        <v>4170</v>
      </c>
      <c r="V484" s="11"/>
      <c r="W484" s="2"/>
      <c r="X484" s="21">
        <f t="shared" si="7"/>
        <v>0</v>
      </c>
    </row>
    <row r="485" spans="1:24" x14ac:dyDescent="0.4">
      <c r="A485" s="9" t="s">
        <v>9599</v>
      </c>
      <c r="B485" s="9" t="s">
        <v>10305</v>
      </c>
      <c r="C485" s="180" t="s">
        <v>10473</v>
      </c>
      <c r="D485" s="11" t="s">
        <v>8254</v>
      </c>
      <c r="E485" s="267">
        <v>1000</v>
      </c>
      <c r="F485" s="19" t="s">
        <v>0</v>
      </c>
      <c r="G485" s="14" t="s">
        <v>8412</v>
      </c>
      <c r="H485" s="9" t="s">
        <v>10474</v>
      </c>
      <c r="I485" s="9" t="s">
        <v>112</v>
      </c>
      <c r="J485" s="11" t="s">
        <v>9848</v>
      </c>
      <c r="K485" s="11"/>
      <c r="L485" s="11"/>
      <c r="M485" s="11"/>
      <c r="N485" s="11"/>
      <c r="O485" s="11"/>
      <c r="P485" s="11"/>
      <c r="Q485" s="9"/>
      <c r="R485" s="21">
        <v>8</v>
      </c>
      <c r="S485" s="21">
        <v>4.5</v>
      </c>
      <c r="T485" s="2"/>
      <c r="U485" s="11" t="s">
        <v>4167</v>
      </c>
      <c r="V485" s="11"/>
      <c r="W485" s="2"/>
      <c r="X485" s="21">
        <f t="shared" si="7"/>
        <v>8</v>
      </c>
    </row>
    <row r="486" spans="1:24" x14ac:dyDescent="0.4">
      <c r="A486" s="9" t="s">
        <v>9599</v>
      </c>
      <c r="B486" s="9" t="s">
        <v>10305</v>
      </c>
      <c r="C486" s="180" t="s">
        <v>10475</v>
      </c>
      <c r="D486" s="11" t="s">
        <v>8255</v>
      </c>
      <c r="E486" s="267">
        <v>2000</v>
      </c>
      <c r="F486" s="19" t="s">
        <v>0</v>
      </c>
      <c r="G486" s="14" t="s">
        <v>8412</v>
      </c>
      <c r="H486" s="9" t="s">
        <v>10474</v>
      </c>
      <c r="I486" s="9" t="s">
        <v>112</v>
      </c>
      <c r="J486" s="11" t="s">
        <v>9848</v>
      </c>
      <c r="K486" s="11"/>
      <c r="L486" s="11"/>
      <c r="M486" s="11"/>
      <c r="N486" s="11"/>
      <c r="O486" s="11"/>
      <c r="P486" s="11"/>
      <c r="Q486" s="9"/>
      <c r="R486" s="21">
        <v>8</v>
      </c>
      <c r="S486" s="21">
        <v>4.5</v>
      </c>
      <c r="T486" s="2"/>
      <c r="U486" s="11" t="s">
        <v>4167</v>
      </c>
      <c r="V486" s="11"/>
      <c r="W486" s="2"/>
      <c r="X486" s="21">
        <f t="shared" si="7"/>
        <v>8</v>
      </c>
    </row>
    <row r="487" spans="1:24" x14ac:dyDescent="0.4">
      <c r="A487" s="9" t="s">
        <v>9599</v>
      </c>
      <c r="B487" s="9" t="s">
        <v>10305</v>
      </c>
      <c r="C487" s="180" t="s">
        <v>10476</v>
      </c>
      <c r="D487" s="11" t="s">
        <v>8256</v>
      </c>
      <c r="E487" s="267">
        <v>5000</v>
      </c>
      <c r="F487" s="19" t="s">
        <v>0</v>
      </c>
      <c r="G487" s="14" t="s">
        <v>8412</v>
      </c>
      <c r="H487" s="9" t="s">
        <v>10474</v>
      </c>
      <c r="I487" s="9" t="s">
        <v>112</v>
      </c>
      <c r="J487" s="11" t="s">
        <v>9848</v>
      </c>
      <c r="K487" s="11"/>
      <c r="L487" s="11"/>
      <c r="M487" s="11"/>
      <c r="N487" s="11"/>
      <c r="O487" s="11"/>
      <c r="P487" s="11"/>
      <c r="Q487" s="9"/>
      <c r="R487" s="21">
        <v>8</v>
      </c>
      <c r="S487" s="21">
        <v>4.5</v>
      </c>
      <c r="T487" s="2"/>
      <c r="U487" s="11" t="s">
        <v>4167</v>
      </c>
      <c r="V487" s="11"/>
      <c r="W487" s="2"/>
      <c r="X487" s="21">
        <f t="shared" si="7"/>
        <v>8</v>
      </c>
    </row>
    <row r="488" spans="1:24" x14ac:dyDescent="0.4">
      <c r="A488" s="9" t="s">
        <v>9599</v>
      </c>
      <c r="B488" s="9" t="s">
        <v>10305</v>
      </c>
      <c r="C488" s="180" t="s">
        <v>10477</v>
      </c>
      <c r="D488" s="11" t="s">
        <v>8257</v>
      </c>
      <c r="E488" s="267">
        <v>10000</v>
      </c>
      <c r="F488" s="19" t="s">
        <v>0</v>
      </c>
      <c r="G488" s="14" t="s">
        <v>8412</v>
      </c>
      <c r="H488" s="9" t="s">
        <v>10474</v>
      </c>
      <c r="I488" s="9" t="s">
        <v>112</v>
      </c>
      <c r="J488" s="11" t="s">
        <v>9848</v>
      </c>
      <c r="K488" s="11"/>
      <c r="L488" s="11"/>
      <c r="M488" s="11"/>
      <c r="N488" s="11"/>
      <c r="O488" s="11"/>
      <c r="P488" s="11"/>
      <c r="Q488" s="9"/>
      <c r="R488" s="21">
        <v>8</v>
      </c>
      <c r="S488" s="21">
        <v>4.5</v>
      </c>
      <c r="T488" s="2"/>
      <c r="U488" s="11" t="s">
        <v>4167</v>
      </c>
      <c r="V488" s="11"/>
      <c r="W488" s="2"/>
      <c r="X488" s="21">
        <f t="shared" si="7"/>
        <v>8</v>
      </c>
    </row>
    <row r="489" spans="1:24" x14ac:dyDescent="0.4">
      <c r="A489" s="9" t="s">
        <v>9599</v>
      </c>
      <c r="B489" s="9" t="s">
        <v>10305</v>
      </c>
      <c r="C489" s="180" t="s">
        <v>10478</v>
      </c>
      <c r="D489" s="11" t="s">
        <v>8258</v>
      </c>
      <c r="E489" s="267">
        <v>15000</v>
      </c>
      <c r="F489" s="19" t="s">
        <v>0</v>
      </c>
      <c r="G489" s="14" t="s">
        <v>8412</v>
      </c>
      <c r="H489" s="9" t="s">
        <v>10474</v>
      </c>
      <c r="I489" s="9" t="s">
        <v>112</v>
      </c>
      <c r="J489" s="11" t="s">
        <v>9848</v>
      </c>
      <c r="K489" s="11"/>
      <c r="L489" s="11"/>
      <c r="M489" s="11"/>
      <c r="N489" s="11"/>
      <c r="O489" s="11"/>
      <c r="P489" s="11"/>
      <c r="Q489" s="9"/>
      <c r="R489" s="21">
        <v>8</v>
      </c>
      <c r="S489" s="21">
        <v>4.5</v>
      </c>
      <c r="T489" s="2"/>
      <c r="U489" s="11" t="s">
        <v>4167</v>
      </c>
      <c r="V489" s="11"/>
      <c r="W489" s="2"/>
      <c r="X489" s="21">
        <f t="shared" si="7"/>
        <v>8</v>
      </c>
    </row>
    <row r="490" spans="1:24" x14ac:dyDescent="0.4">
      <c r="A490" s="9" t="s">
        <v>9599</v>
      </c>
      <c r="B490" s="9" t="s">
        <v>10305</v>
      </c>
      <c r="C490" s="180" t="s">
        <v>10479</v>
      </c>
      <c r="D490" s="11" t="s">
        <v>8259</v>
      </c>
      <c r="E490" s="267">
        <v>1000</v>
      </c>
      <c r="F490" s="19" t="s">
        <v>0</v>
      </c>
      <c r="G490" s="14" t="s">
        <v>8412</v>
      </c>
      <c r="H490" s="9" t="s">
        <v>10480</v>
      </c>
      <c r="I490" s="9" t="s">
        <v>1969</v>
      </c>
      <c r="J490" s="11" t="s">
        <v>9848</v>
      </c>
      <c r="K490" s="11"/>
      <c r="L490" s="11"/>
      <c r="M490" s="11"/>
      <c r="N490" s="11"/>
      <c r="O490" s="11"/>
      <c r="P490" s="11"/>
      <c r="Q490" s="9"/>
      <c r="R490" s="21">
        <v>8</v>
      </c>
      <c r="S490" s="21">
        <v>4.5</v>
      </c>
      <c r="T490" s="2"/>
      <c r="U490" s="11" t="s">
        <v>4167</v>
      </c>
      <c r="V490" s="11"/>
      <c r="W490" s="2"/>
      <c r="X490" s="21">
        <f t="shared" si="7"/>
        <v>8</v>
      </c>
    </row>
    <row r="491" spans="1:24" x14ac:dyDescent="0.4">
      <c r="A491" s="9" t="s">
        <v>9599</v>
      </c>
      <c r="B491" s="9" t="s">
        <v>10305</v>
      </c>
      <c r="C491" s="180" t="s">
        <v>10481</v>
      </c>
      <c r="D491" s="11" t="s">
        <v>8260</v>
      </c>
      <c r="E491" s="267">
        <v>2000</v>
      </c>
      <c r="F491" s="19" t="s">
        <v>0</v>
      </c>
      <c r="G491" s="14" t="s">
        <v>8412</v>
      </c>
      <c r="H491" s="9" t="s">
        <v>10480</v>
      </c>
      <c r="I491" s="9" t="s">
        <v>1969</v>
      </c>
      <c r="J491" s="11" t="s">
        <v>9848</v>
      </c>
      <c r="K491" s="11"/>
      <c r="L491" s="11"/>
      <c r="M491" s="11"/>
      <c r="N491" s="11"/>
      <c r="O491" s="11"/>
      <c r="P491" s="11"/>
      <c r="Q491" s="9"/>
      <c r="R491" s="21">
        <v>8</v>
      </c>
      <c r="S491" s="21">
        <v>4.5</v>
      </c>
      <c r="T491" s="2"/>
      <c r="U491" s="11" t="s">
        <v>4167</v>
      </c>
      <c r="V491" s="11"/>
      <c r="W491" s="2"/>
      <c r="X491" s="21">
        <f t="shared" si="7"/>
        <v>8</v>
      </c>
    </row>
    <row r="492" spans="1:24" x14ac:dyDescent="0.4">
      <c r="A492" s="9" t="s">
        <v>9599</v>
      </c>
      <c r="B492" s="9" t="s">
        <v>10305</v>
      </c>
      <c r="C492" s="180" t="s">
        <v>10482</v>
      </c>
      <c r="D492" s="11" t="s">
        <v>8261</v>
      </c>
      <c r="E492" s="267">
        <v>5000</v>
      </c>
      <c r="F492" s="19" t="s">
        <v>0</v>
      </c>
      <c r="G492" s="14" t="s">
        <v>8412</v>
      </c>
      <c r="H492" s="9" t="s">
        <v>10480</v>
      </c>
      <c r="I492" s="9" t="s">
        <v>1969</v>
      </c>
      <c r="J492" s="11" t="s">
        <v>9848</v>
      </c>
      <c r="K492" s="11"/>
      <c r="L492" s="11"/>
      <c r="M492" s="11"/>
      <c r="N492" s="11"/>
      <c r="O492" s="11"/>
      <c r="P492" s="11"/>
      <c r="Q492" s="9"/>
      <c r="R492" s="21">
        <v>8</v>
      </c>
      <c r="S492" s="21">
        <v>4.5</v>
      </c>
      <c r="T492" s="2"/>
      <c r="U492" s="11" t="s">
        <v>4167</v>
      </c>
      <c r="V492" s="11"/>
      <c r="W492" s="2"/>
      <c r="X492" s="21">
        <f t="shared" si="7"/>
        <v>8</v>
      </c>
    </row>
    <row r="493" spans="1:24" x14ac:dyDescent="0.4">
      <c r="A493" s="9" t="s">
        <v>9599</v>
      </c>
      <c r="B493" s="9" t="s">
        <v>10305</v>
      </c>
      <c r="C493" s="180" t="s">
        <v>10483</v>
      </c>
      <c r="D493" s="11" t="s">
        <v>8262</v>
      </c>
      <c r="E493" s="267">
        <v>10000</v>
      </c>
      <c r="F493" s="19" t="s">
        <v>0</v>
      </c>
      <c r="G493" s="14" t="s">
        <v>8412</v>
      </c>
      <c r="H493" s="9" t="s">
        <v>10480</v>
      </c>
      <c r="I493" s="9" t="s">
        <v>1969</v>
      </c>
      <c r="J493" s="11" t="s">
        <v>9848</v>
      </c>
      <c r="K493" s="11"/>
      <c r="L493" s="11"/>
      <c r="M493" s="11"/>
      <c r="N493" s="11"/>
      <c r="O493" s="11"/>
      <c r="P493" s="11"/>
      <c r="Q493" s="9"/>
      <c r="R493" s="21">
        <v>8</v>
      </c>
      <c r="S493" s="21">
        <v>4.5</v>
      </c>
      <c r="T493" s="2"/>
      <c r="U493" s="11" t="s">
        <v>4167</v>
      </c>
      <c r="V493" s="11"/>
      <c r="W493" s="2"/>
      <c r="X493" s="21">
        <f t="shared" si="7"/>
        <v>8</v>
      </c>
    </row>
    <row r="494" spans="1:24" x14ac:dyDescent="0.4">
      <c r="A494" s="9" t="s">
        <v>9599</v>
      </c>
      <c r="B494" s="9" t="s">
        <v>10305</v>
      </c>
      <c r="C494" s="180" t="s">
        <v>10484</v>
      </c>
      <c r="D494" s="11" t="s">
        <v>8263</v>
      </c>
      <c r="E494" s="267">
        <v>15000</v>
      </c>
      <c r="F494" s="19" t="s">
        <v>0</v>
      </c>
      <c r="G494" s="14" t="s">
        <v>8412</v>
      </c>
      <c r="H494" s="9" t="s">
        <v>10480</v>
      </c>
      <c r="I494" s="9" t="s">
        <v>1969</v>
      </c>
      <c r="J494" s="11" t="s">
        <v>9848</v>
      </c>
      <c r="K494" s="11"/>
      <c r="L494" s="11"/>
      <c r="M494" s="11"/>
      <c r="N494" s="11"/>
      <c r="O494" s="11"/>
      <c r="P494" s="11"/>
      <c r="Q494" s="9"/>
      <c r="R494" s="21">
        <v>8</v>
      </c>
      <c r="S494" s="21">
        <v>4.5</v>
      </c>
      <c r="T494" s="2"/>
      <c r="U494" s="11" t="s">
        <v>4167</v>
      </c>
      <c r="V494" s="11"/>
      <c r="W494" s="2"/>
      <c r="X494" s="21">
        <f t="shared" si="7"/>
        <v>8</v>
      </c>
    </row>
    <row r="495" spans="1:24" x14ac:dyDescent="0.4">
      <c r="A495" s="9" t="s">
        <v>9599</v>
      </c>
      <c r="B495" s="9" t="s">
        <v>10305</v>
      </c>
      <c r="C495" s="180" t="s">
        <v>10485</v>
      </c>
      <c r="D495" s="11" t="s">
        <v>8264</v>
      </c>
      <c r="E495" s="267">
        <v>1000</v>
      </c>
      <c r="F495" s="19" t="s">
        <v>0</v>
      </c>
      <c r="G495" s="14" t="s">
        <v>1997</v>
      </c>
      <c r="H495" s="9" t="s">
        <v>10474</v>
      </c>
      <c r="I495" s="9" t="s">
        <v>1782</v>
      </c>
      <c r="J495" s="11" t="s">
        <v>9848</v>
      </c>
      <c r="K495" s="11"/>
      <c r="L495" s="11"/>
      <c r="M495" s="11"/>
      <c r="N495" s="11"/>
      <c r="O495" s="11"/>
      <c r="P495" s="11"/>
      <c r="Q495" s="9"/>
      <c r="R495" s="21">
        <v>10</v>
      </c>
      <c r="S495" s="21">
        <v>7</v>
      </c>
      <c r="T495" s="2"/>
      <c r="U495" s="11" t="s">
        <v>4167</v>
      </c>
      <c r="V495" s="11"/>
      <c r="W495" s="2"/>
      <c r="X495" s="21">
        <f t="shared" si="7"/>
        <v>10</v>
      </c>
    </row>
    <row r="496" spans="1:24" x14ac:dyDescent="0.4">
      <c r="A496" s="9" t="s">
        <v>9599</v>
      </c>
      <c r="B496" s="9" t="s">
        <v>10305</v>
      </c>
      <c r="C496" s="180" t="s">
        <v>10486</v>
      </c>
      <c r="D496" s="11" t="s">
        <v>8265</v>
      </c>
      <c r="E496" s="267">
        <v>2000</v>
      </c>
      <c r="F496" s="19" t="s">
        <v>0</v>
      </c>
      <c r="G496" s="14" t="s">
        <v>1997</v>
      </c>
      <c r="H496" s="9" t="s">
        <v>10474</v>
      </c>
      <c r="I496" s="9" t="s">
        <v>1782</v>
      </c>
      <c r="J496" s="11" t="s">
        <v>9848</v>
      </c>
      <c r="K496" s="11"/>
      <c r="L496" s="11"/>
      <c r="M496" s="11"/>
      <c r="N496" s="11"/>
      <c r="O496" s="11"/>
      <c r="P496" s="11"/>
      <c r="Q496" s="9"/>
      <c r="R496" s="21">
        <v>10</v>
      </c>
      <c r="S496" s="21">
        <v>7</v>
      </c>
      <c r="T496" s="2"/>
      <c r="U496" s="11" t="s">
        <v>4167</v>
      </c>
      <c r="V496" s="11"/>
      <c r="W496" s="2"/>
      <c r="X496" s="21">
        <f t="shared" si="7"/>
        <v>10</v>
      </c>
    </row>
    <row r="497" spans="1:24" x14ac:dyDescent="0.4">
      <c r="A497" s="9" t="s">
        <v>9599</v>
      </c>
      <c r="B497" s="9" t="s">
        <v>10305</v>
      </c>
      <c r="C497" s="180" t="s">
        <v>10487</v>
      </c>
      <c r="D497" s="11" t="s">
        <v>8266</v>
      </c>
      <c r="E497" s="267">
        <v>5000</v>
      </c>
      <c r="F497" s="19" t="s">
        <v>0</v>
      </c>
      <c r="G497" s="14" t="s">
        <v>1997</v>
      </c>
      <c r="H497" s="9" t="s">
        <v>10474</v>
      </c>
      <c r="I497" s="9" t="s">
        <v>1782</v>
      </c>
      <c r="J497" s="11" t="s">
        <v>9848</v>
      </c>
      <c r="K497" s="11"/>
      <c r="L497" s="11"/>
      <c r="M497" s="11"/>
      <c r="N497" s="11"/>
      <c r="O497" s="11"/>
      <c r="P497" s="11"/>
      <c r="Q497" s="9"/>
      <c r="R497" s="21">
        <v>10</v>
      </c>
      <c r="S497" s="21">
        <v>7</v>
      </c>
      <c r="T497" s="2"/>
      <c r="U497" s="11" t="s">
        <v>4167</v>
      </c>
      <c r="V497" s="11"/>
      <c r="W497" s="2"/>
      <c r="X497" s="21">
        <f t="shared" si="7"/>
        <v>10</v>
      </c>
    </row>
    <row r="498" spans="1:24" x14ac:dyDescent="0.4">
      <c r="A498" s="9" t="s">
        <v>9599</v>
      </c>
      <c r="B498" s="9" t="s">
        <v>10305</v>
      </c>
      <c r="C498" s="180" t="s">
        <v>10488</v>
      </c>
      <c r="D498" s="11" t="s">
        <v>8267</v>
      </c>
      <c r="E498" s="267">
        <v>10000</v>
      </c>
      <c r="F498" s="19" t="s">
        <v>0</v>
      </c>
      <c r="G498" s="14" t="s">
        <v>1997</v>
      </c>
      <c r="H498" s="9" t="s">
        <v>10474</v>
      </c>
      <c r="I498" s="9" t="s">
        <v>1782</v>
      </c>
      <c r="J498" s="11" t="s">
        <v>9848</v>
      </c>
      <c r="K498" s="11"/>
      <c r="L498" s="11"/>
      <c r="M498" s="11"/>
      <c r="N498" s="11"/>
      <c r="O498" s="11"/>
      <c r="P498" s="11"/>
      <c r="Q498" s="9"/>
      <c r="R498" s="21">
        <v>10</v>
      </c>
      <c r="S498" s="21">
        <v>7</v>
      </c>
      <c r="T498" s="2"/>
      <c r="U498" s="11" t="s">
        <v>4167</v>
      </c>
      <c r="V498" s="11"/>
      <c r="W498" s="2"/>
      <c r="X498" s="21">
        <f t="shared" si="7"/>
        <v>10</v>
      </c>
    </row>
    <row r="499" spans="1:24" x14ac:dyDescent="0.4">
      <c r="A499" s="9" t="s">
        <v>9599</v>
      </c>
      <c r="B499" s="9" t="s">
        <v>10305</v>
      </c>
      <c r="C499" s="180" t="s">
        <v>10489</v>
      </c>
      <c r="D499" s="11" t="s">
        <v>8268</v>
      </c>
      <c r="E499" s="267">
        <v>15000</v>
      </c>
      <c r="F499" s="19" t="s">
        <v>0</v>
      </c>
      <c r="G499" s="14" t="s">
        <v>1997</v>
      </c>
      <c r="H499" s="9" t="s">
        <v>10474</v>
      </c>
      <c r="I499" s="9" t="s">
        <v>1782</v>
      </c>
      <c r="J499" s="11" t="s">
        <v>9848</v>
      </c>
      <c r="K499" s="11"/>
      <c r="L499" s="11"/>
      <c r="M499" s="11"/>
      <c r="N499" s="11"/>
      <c r="O499" s="11"/>
      <c r="P499" s="11"/>
      <c r="Q499" s="9"/>
      <c r="R499" s="21">
        <v>10</v>
      </c>
      <c r="S499" s="21">
        <v>7</v>
      </c>
      <c r="T499" s="2"/>
      <c r="U499" s="11" t="s">
        <v>4167</v>
      </c>
      <c r="V499" s="11"/>
      <c r="W499" s="2"/>
      <c r="X499" s="21">
        <f t="shared" si="7"/>
        <v>10</v>
      </c>
    </row>
    <row r="500" spans="1:24" x14ac:dyDescent="0.4">
      <c r="A500" s="9" t="s">
        <v>9599</v>
      </c>
      <c r="B500" s="9" t="s">
        <v>10305</v>
      </c>
      <c r="C500" s="180" t="s">
        <v>10490</v>
      </c>
      <c r="D500" s="11" t="s">
        <v>0</v>
      </c>
      <c r="E500" s="267">
        <v>1000</v>
      </c>
      <c r="F500" s="19" t="s">
        <v>0</v>
      </c>
      <c r="G500" s="14" t="s">
        <v>10466</v>
      </c>
      <c r="H500" s="9" t="s">
        <v>10491</v>
      </c>
      <c r="I500" s="9" t="s">
        <v>10468</v>
      </c>
      <c r="J500" s="11" t="s">
        <v>9848</v>
      </c>
      <c r="K500" s="11"/>
      <c r="L500" s="11"/>
      <c r="M500" s="11"/>
      <c r="N500" s="11"/>
      <c r="O500" s="11"/>
      <c r="P500" s="11"/>
      <c r="Q500" s="9"/>
      <c r="R500" s="21" t="s">
        <v>9999</v>
      </c>
      <c r="S500" s="21" t="s">
        <v>9999</v>
      </c>
      <c r="T500" s="2"/>
      <c r="U500" s="11" t="s">
        <v>4170</v>
      </c>
      <c r="V500" s="11"/>
      <c r="W500" s="2"/>
      <c r="X500" s="21">
        <f t="shared" si="7"/>
        <v>0</v>
      </c>
    </row>
    <row r="501" spans="1:24" x14ac:dyDescent="0.4">
      <c r="A501" s="9" t="s">
        <v>9599</v>
      </c>
      <c r="B501" s="9" t="s">
        <v>10305</v>
      </c>
      <c r="C501" s="180" t="s">
        <v>10492</v>
      </c>
      <c r="D501" s="11" t="s">
        <v>0</v>
      </c>
      <c r="E501" s="267">
        <v>2000</v>
      </c>
      <c r="F501" s="19" t="s">
        <v>0</v>
      </c>
      <c r="G501" s="14" t="s">
        <v>10466</v>
      </c>
      <c r="H501" s="9" t="s">
        <v>10491</v>
      </c>
      <c r="I501" s="9" t="s">
        <v>10468</v>
      </c>
      <c r="J501" s="11" t="s">
        <v>9848</v>
      </c>
      <c r="K501" s="11"/>
      <c r="L501" s="11"/>
      <c r="M501" s="11"/>
      <c r="N501" s="11"/>
      <c r="O501" s="11"/>
      <c r="P501" s="11"/>
      <c r="Q501" s="9"/>
      <c r="R501" s="21" t="s">
        <v>9999</v>
      </c>
      <c r="S501" s="21" t="s">
        <v>9999</v>
      </c>
      <c r="T501" s="2"/>
      <c r="U501" s="11" t="s">
        <v>4170</v>
      </c>
      <c r="V501" s="11"/>
      <c r="W501" s="2"/>
      <c r="X501" s="21">
        <f t="shared" si="7"/>
        <v>0</v>
      </c>
    </row>
    <row r="502" spans="1:24" x14ac:dyDescent="0.4">
      <c r="A502" s="9" t="s">
        <v>9599</v>
      </c>
      <c r="B502" s="9" t="s">
        <v>10305</v>
      </c>
      <c r="C502" s="180" t="s">
        <v>10493</v>
      </c>
      <c r="D502" s="11" t="s">
        <v>0</v>
      </c>
      <c r="E502" s="267">
        <v>5000</v>
      </c>
      <c r="F502" s="19" t="s">
        <v>0</v>
      </c>
      <c r="G502" s="14" t="s">
        <v>10466</v>
      </c>
      <c r="H502" s="9" t="s">
        <v>10491</v>
      </c>
      <c r="I502" s="9" t="s">
        <v>10468</v>
      </c>
      <c r="J502" s="11" t="s">
        <v>9848</v>
      </c>
      <c r="K502" s="11"/>
      <c r="L502" s="11"/>
      <c r="M502" s="11"/>
      <c r="N502" s="11"/>
      <c r="O502" s="11"/>
      <c r="P502" s="11"/>
      <c r="Q502" s="9"/>
      <c r="R502" s="21" t="s">
        <v>9999</v>
      </c>
      <c r="S502" s="21" t="s">
        <v>9999</v>
      </c>
      <c r="T502" s="2"/>
      <c r="U502" s="11" t="s">
        <v>4170</v>
      </c>
      <c r="V502" s="11"/>
      <c r="W502" s="2"/>
      <c r="X502" s="21">
        <f t="shared" si="7"/>
        <v>0</v>
      </c>
    </row>
    <row r="503" spans="1:24" x14ac:dyDescent="0.4">
      <c r="A503" s="9" t="s">
        <v>9599</v>
      </c>
      <c r="B503" s="9" t="s">
        <v>10305</v>
      </c>
      <c r="C503" s="180" t="s">
        <v>10494</v>
      </c>
      <c r="D503" s="11" t="s">
        <v>0</v>
      </c>
      <c r="E503" s="267">
        <v>10000</v>
      </c>
      <c r="F503" s="19" t="s">
        <v>0</v>
      </c>
      <c r="G503" s="14" t="s">
        <v>10466</v>
      </c>
      <c r="H503" s="9" t="s">
        <v>10491</v>
      </c>
      <c r="I503" s="9" t="s">
        <v>10468</v>
      </c>
      <c r="J503" s="11" t="s">
        <v>9848</v>
      </c>
      <c r="K503" s="11"/>
      <c r="L503" s="11"/>
      <c r="M503" s="11"/>
      <c r="N503" s="11"/>
      <c r="O503" s="11"/>
      <c r="P503" s="11"/>
      <c r="Q503" s="9"/>
      <c r="R503" s="21" t="s">
        <v>9999</v>
      </c>
      <c r="S503" s="21" t="s">
        <v>9999</v>
      </c>
      <c r="T503" s="2"/>
      <c r="U503" s="11" t="s">
        <v>4170</v>
      </c>
      <c r="V503" s="11"/>
      <c r="W503" s="2"/>
      <c r="X503" s="21">
        <f t="shared" si="7"/>
        <v>0</v>
      </c>
    </row>
    <row r="504" spans="1:24" x14ac:dyDescent="0.4">
      <c r="A504" s="9" t="s">
        <v>9599</v>
      </c>
      <c r="B504" s="9" t="s">
        <v>10305</v>
      </c>
      <c r="C504" s="180" t="s">
        <v>10495</v>
      </c>
      <c r="D504" s="11" t="s">
        <v>0</v>
      </c>
      <c r="E504" s="267">
        <v>15000</v>
      </c>
      <c r="F504" s="19" t="s">
        <v>0</v>
      </c>
      <c r="G504" s="14" t="s">
        <v>10466</v>
      </c>
      <c r="H504" s="9" t="s">
        <v>10491</v>
      </c>
      <c r="I504" s="9" t="s">
        <v>10468</v>
      </c>
      <c r="J504" s="11" t="s">
        <v>9848</v>
      </c>
      <c r="K504" s="11"/>
      <c r="L504" s="11"/>
      <c r="M504" s="11"/>
      <c r="N504" s="11"/>
      <c r="O504" s="11"/>
      <c r="P504" s="11"/>
      <c r="Q504" s="9"/>
      <c r="R504" s="21" t="s">
        <v>9999</v>
      </c>
      <c r="S504" s="21" t="s">
        <v>9999</v>
      </c>
      <c r="T504" s="2"/>
      <c r="U504" s="11" t="s">
        <v>4170</v>
      </c>
      <c r="V504" s="11"/>
      <c r="W504" s="2"/>
      <c r="X504" s="21">
        <f t="shared" si="7"/>
        <v>0</v>
      </c>
    </row>
    <row r="505" spans="1:24" x14ac:dyDescent="0.4">
      <c r="A505" s="9" t="s">
        <v>9599</v>
      </c>
      <c r="B505" s="9" t="s">
        <v>10305</v>
      </c>
      <c r="C505" s="180" t="s">
        <v>10496</v>
      </c>
      <c r="D505" s="11">
        <v>5351</v>
      </c>
      <c r="E505" s="267">
        <v>2000</v>
      </c>
      <c r="F505" s="19" t="s">
        <v>0</v>
      </c>
      <c r="G505" s="14" t="s">
        <v>8412</v>
      </c>
      <c r="H505" s="9" t="s">
        <v>10497</v>
      </c>
      <c r="I505" s="9" t="s">
        <v>0</v>
      </c>
      <c r="J505" s="11" t="s">
        <v>9848</v>
      </c>
      <c r="K505" s="11"/>
      <c r="L505" s="11"/>
      <c r="M505" s="11"/>
      <c r="N505" s="11"/>
      <c r="O505" s="11"/>
      <c r="P505" s="11"/>
      <c r="Q505" s="9"/>
      <c r="R505" s="21">
        <v>15</v>
      </c>
      <c r="S505" s="21">
        <v>10</v>
      </c>
      <c r="T505" s="2"/>
      <c r="U505" s="11" t="s">
        <v>4170</v>
      </c>
      <c r="V505" s="11"/>
      <c r="W505" s="2"/>
      <c r="X505" s="21">
        <f t="shared" si="7"/>
        <v>0</v>
      </c>
    </row>
    <row r="506" spans="1:24" x14ac:dyDescent="0.4">
      <c r="A506" s="9" t="s">
        <v>9599</v>
      </c>
      <c r="B506" s="9" t="s">
        <v>10305</v>
      </c>
      <c r="C506" s="180" t="s">
        <v>10498</v>
      </c>
      <c r="D506" s="11">
        <v>5352</v>
      </c>
      <c r="E506" s="267">
        <v>5000</v>
      </c>
      <c r="F506" s="19" t="s">
        <v>0</v>
      </c>
      <c r="G506" s="14" t="s">
        <v>8412</v>
      </c>
      <c r="H506" s="9" t="s">
        <v>10497</v>
      </c>
      <c r="I506" s="9" t="s">
        <v>0</v>
      </c>
      <c r="J506" s="11" t="s">
        <v>9848</v>
      </c>
      <c r="K506" s="11"/>
      <c r="L506" s="11"/>
      <c r="M506" s="11"/>
      <c r="N506" s="11"/>
      <c r="O506" s="11"/>
      <c r="P506" s="11"/>
      <c r="Q506" s="9"/>
      <c r="R506" s="21">
        <v>15</v>
      </c>
      <c r="S506" s="21">
        <v>10</v>
      </c>
      <c r="T506" s="2"/>
      <c r="U506" s="11" t="s">
        <v>4170</v>
      </c>
      <c r="V506" s="11"/>
      <c r="W506" s="2"/>
      <c r="X506" s="21">
        <f t="shared" si="7"/>
        <v>0</v>
      </c>
    </row>
    <row r="507" spans="1:24" x14ac:dyDescent="0.4">
      <c r="A507" s="9" t="s">
        <v>9599</v>
      </c>
      <c r="B507" s="9" t="s">
        <v>10305</v>
      </c>
      <c r="C507" s="180" t="s">
        <v>10499</v>
      </c>
      <c r="D507" s="11">
        <v>5353</v>
      </c>
      <c r="E507" s="267">
        <v>10000</v>
      </c>
      <c r="F507" s="19" t="s">
        <v>0</v>
      </c>
      <c r="G507" s="14" t="s">
        <v>8412</v>
      </c>
      <c r="H507" s="9" t="s">
        <v>10497</v>
      </c>
      <c r="I507" s="9" t="s">
        <v>0</v>
      </c>
      <c r="J507" s="11" t="s">
        <v>9848</v>
      </c>
      <c r="K507" s="11"/>
      <c r="L507" s="11"/>
      <c r="M507" s="11"/>
      <c r="N507" s="11"/>
      <c r="O507" s="11"/>
      <c r="P507" s="11"/>
      <c r="Q507" s="9"/>
      <c r="R507" s="21">
        <v>15</v>
      </c>
      <c r="S507" s="21">
        <v>10</v>
      </c>
      <c r="T507" s="2"/>
      <c r="U507" s="11" t="s">
        <v>4170</v>
      </c>
      <c r="V507" s="11"/>
      <c r="W507" s="2"/>
      <c r="X507" s="21">
        <f t="shared" si="7"/>
        <v>0</v>
      </c>
    </row>
    <row r="508" spans="1:24" x14ac:dyDescent="0.4">
      <c r="A508" s="9" t="s">
        <v>9599</v>
      </c>
      <c r="B508" s="9" t="s">
        <v>10305</v>
      </c>
      <c r="C508" s="180" t="s">
        <v>10500</v>
      </c>
      <c r="D508" s="11">
        <v>5354</v>
      </c>
      <c r="E508" s="267">
        <v>15000</v>
      </c>
      <c r="F508" s="19" t="s">
        <v>0</v>
      </c>
      <c r="G508" s="14" t="s">
        <v>8412</v>
      </c>
      <c r="H508" s="9" t="s">
        <v>10497</v>
      </c>
      <c r="I508" s="9" t="s">
        <v>0</v>
      </c>
      <c r="J508" s="11" t="s">
        <v>9848</v>
      </c>
      <c r="K508" s="11"/>
      <c r="L508" s="11"/>
      <c r="M508" s="11"/>
      <c r="N508" s="11"/>
      <c r="O508" s="11"/>
      <c r="P508" s="11"/>
      <c r="Q508" s="9"/>
      <c r="R508" s="21">
        <v>15</v>
      </c>
      <c r="S508" s="21">
        <v>10</v>
      </c>
      <c r="T508" s="2"/>
      <c r="U508" s="11" t="s">
        <v>4170</v>
      </c>
      <c r="V508" s="11"/>
      <c r="W508" s="2"/>
      <c r="X508" s="21">
        <f t="shared" si="7"/>
        <v>0</v>
      </c>
    </row>
    <row r="509" spans="1:24" x14ac:dyDescent="0.4">
      <c r="A509" s="9" t="s">
        <v>9599</v>
      </c>
      <c r="B509" s="9" t="s">
        <v>10305</v>
      </c>
      <c r="C509" s="180" t="s">
        <v>10501</v>
      </c>
      <c r="D509" s="11" t="s">
        <v>0</v>
      </c>
      <c r="E509" s="267">
        <v>12.9</v>
      </c>
      <c r="F509" s="19" t="s">
        <v>0</v>
      </c>
      <c r="G509" s="14" t="s">
        <v>2190</v>
      </c>
      <c r="H509" s="9" t="s">
        <v>10502</v>
      </c>
      <c r="I509" s="9" t="s">
        <v>0</v>
      </c>
      <c r="J509" s="11" t="s">
        <v>9848</v>
      </c>
      <c r="K509" s="11"/>
      <c r="L509" s="11"/>
      <c r="M509" s="11"/>
      <c r="N509" s="11"/>
      <c r="O509" s="11"/>
      <c r="P509" s="11"/>
      <c r="Q509" s="9"/>
      <c r="R509" s="21">
        <v>90</v>
      </c>
      <c r="S509" s="21">
        <v>80</v>
      </c>
      <c r="T509" s="2"/>
      <c r="U509" s="11" t="s">
        <v>4170</v>
      </c>
      <c r="V509" s="11"/>
      <c r="W509" s="2"/>
      <c r="X509" s="21">
        <f t="shared" si="7"/>
        <v>0</v>
      </c>
    </row>
    <row r="510" spans="1:24" x14ac:dyDescent="0.4">
      <c r="A510" s="9" t="s">
        <v>9599</v>
      </c>
      <c r="B510" s="9" t="s">
        <v>10305</v>
      </c>
      <c r="C510" s="180" t="s">
        <v>10503</v>
      </c>
      <c r="D510" s="11" t="s">
        <v>0</v>
      </c>
      <c r="E510" s="267">
        <v>12.9</v>
      </c>
      <c r="F510" s="19" t="s">
        <v>0</v>
      </c>
      <c r="G510" s="14" t="s">
        <v>2190</v>
      </c>
      <c r="H510" s="9" t="s">
        <v>10504</v>
      </c>
      <c r="I510" s="9" t="s">
        <v>0</v>
      </c>
      <c r="J510" s="11" t="s">
        <v>9848</v>
      </c>
      <c r="K510" s="11"/>
      <c r="L510" s="11"/>
      <c r="M510" s="11"/>
      <c r="N510" s="11"/>
      <c r="O510" s="11"/>
      <c r="P510" s="11"/>
      <c r="Q510" s="9"/>
      <c r="R510" s="21">
        <v>35</v>
      </c>
      <c r="S510" s="21">
        <v>20</v>
      </c>
      <c r="T510" s="2"/>
      <c r="U510" s="11" t="s">
        <v>4167</v>
      </c>
      <c r="V510" s="11"/>
      <c r="W510" s="2"/>
      <c r="X510" s="21">
        <f t="shared" si="7"/>
        <v>35</v>
      </c>
    </row>
    <row r="511" spans="1:24" x14ac:dyDescent="0.4">
      <c r="A511" s="9" t="s">
        <v>9599</v>
      </c>
      <c r="B511" s="9" t="s">
        <v>10305</v>
      </c>
      <c r="C511" s="180" t="s">
        <v>10505</v>
      </c>
      <c r="D511" s="11" t="s">
        <v>0</v>
      </c>
      <c r="E511" s="267">
        <v>1</v>
      </c>
      <c r="F511" s="19" t="s">
        <v>0</v>
      </c>
      <c r="G511" s="14" t="s">
        <v>2495</v>
      </c>
      <c r="H511" s="9" t="s">
        <v>10506</v>
      </c>
      <c r="I511" s="9" t="s">
        <v>0</v>
      </c>
      <c r="J511" s="11" t="s">
        <v>9848</v>
      </c>
      <c r="K511" s="11"/>
      <c r="L511" s="11"/>
      <c r="M511" s="11"/>
      <c r="N511" s="11"/>
      <c r="O511" s="11"/>
      <c r="P511" s="11"/>
      <c r="Q511" s="9"/>
      <c r="R511" s="21">
        <v>120</v>
      </c>
      <c r="S511" s="21">
        <v>80</v>
      </c>
      <c r="T511" s="2"/>
      <c r="U511" s="11" t="s">
        <v>4170</v>
      </c>
      <c r="V511" s="11"/>
      <c r="W511" s="2"/>
      <c r="X511" s="21">
        <f t="shared" si="7"/>
        <v>0</v>
      </c>
    </row>
    <row r="512" spans="1:24" x14ac:dyDescent="0.4">
      <c r="A512" s="9" t="s">
        <v>9599</v>
      </c>
      <c r="B512" s="9" t="s">
        <v>10305</v>
      </c>
      <c r="C512" s="180" t="s">
        <v>10507</v>
      </c>
      <c r="D512" s="11" t="s">
        <v>0</v>
      </c>
      <c r="E512" s="267">
        <v>2.5</v>
      </c>
      <c r="F512" s="19" t="s">
        <v>0</v>
      </c>
      <c r="G512" s="14" t="s">
        <v>2557</v>
      </c>
      <c r="H512" s="9" t="s">
        <v>10508</v>
      </c>
      <c r="I512" s="9" t="s">
        <v>10509</v>
      </c>
      <c r="J512" s="11" t="s">
        <v>9848</v>
      </c>
      <c r="K512" s="11"/>
      <c r="L512" s="11"/>
      <c r="M512" s="11"/>
      <c r="N512" s="11"/>
      <c r="O512" s="11"/>
      <c r="P512" s="11"/>
      <c r="Q512" s="9"/>
      <c r="R512" s="21">
        <v>25</v>
      </c>
      <c r="S512" s="21">
        <v>15</v>
      </c>
      <c r="T512" s="2"/>
      <c r="U512" s="11" t="s">
        <v>4167</v>
      </c>
      <c r="V512" s="11"/>
      <c r="W512" s="2"/>
      <c r="X512" s="21">
        <f t="shared" si="7"/>
        <v>25</v>
      </c>
    </row>
    <row r="513" spans="1:24" x14ac:dyDescent="0.4">
      <c r="A513" s="9" t="s">
        <v>9599</v>
      </c>
      <c r="B513" s="9" t="s">
        <v>10305</v>
      </c>
      <c r="C513" s="180" t="s">
        <v>10510</v>
      </c>
      <c r="D513" s="11" t="s">
        <v>0</v>
      </c>
      <c r="E513" s="267">
        <v>7.5</v>
      </c>
      <c r="F513" s="19" t="s">
        <v>0</v>
      </c>
      <c r="G513" s="14" t="s">
        <v>0</v>
      </c>
      <c r="H513" s="9" t="s">
        <v>10511</v>
      </c>
      <c r="I513" s="9" t="s">
        <v>0</v>
      </c>
      <c r="J513" s="11" t="s">
        <v>9848</v>
      </c>
      <c r="K513" s="11"/>
      <c r="L513" s="11"/>
      <c r="M513" s="11"/>
      <c r="N513" s="11"/>
      <c r="O513" s="11"/>
      <c r="P513" s="11"/>
      <c r="Q513" s="9"/>
      <c r="R513" s="21">
        <v>15</v>
      </c>
      <c r="S513" s="21">
        <v>4</v>
      </c>
      <c r="T513" s="2"/>
      <c r="U513" s="11" t="s">
        <v>4167</v>
      </c>
      <c r="V513" s="11"/>
      <c r="W513" s="2"/>
      <c r="X513" s="21">
        <f t="shared" si="7"/>
        <v>15</v>
      </c>
    </row>
    <row r="514" spans="1:24" x14ac:dyDescent="0.4">
      <c r="A514" s="9" t="s">
        <v>9599</v>
      </c>
      <c r="B514" s="9" t="s">
        <v>10305</v>
      </c>
      <c r="C514" s="180" t="s">
        <v>10512</v>
      </c>
      <c r="D514" s="11" t="s">
        <v>0</v>
      </c>
      <c r="E514" s="267">
        <v>7.5</v>
      </c>
      <c r="F514" s="19" t="s">
        <v>0</v>
      </c>
      <c r="G514" s="14" t="s">
        <v>0</v>
      </c>
      <c r="H514" s="9" t="s">
        <v>10513</v>
      </c>
      <c r="I514" s="9" t="s">
        <v>0</v>
      </c>
      <c r="J514" s="11" t="s">
        <v>10514</v>
      </c>
      <c r="K514" s="11"/>
      <c r="L514" s="11"/>
      <c r="M514" s="11"/>
      <c r="N514" s="11"/>
      <c r="O514" s="11"/>
      <c r="P514" s="11"/>
      <c r="Q514" s="9"/>
      <c r="R514" s="21" t="s">
        <v>6191</v>
      </c>
      <c r="S514" s="21" t="s">
        <v>6191</v>
      </c>
      <c r="T514" s="2"/>
      <c r="U514" s="11" t="s">
        <v>4170</v>
      </c>
      <c r="V514" s="11"/>
      <c r="W514" s="2"/>
      <c r="X514" s="21">
        <f t="shared" si="7"/>
        <v>0</v>
      </c>
    </row>
    <row r="515" spans="1:24" x14ac:dyDescent="0.4">
      <c r="A515" s="9" t="s">
        <v>9599</v>
      </c>
      <c r="B515" s="9" t="s">
        <v>10305</v>
      </c>
      <c r="C515" s="180" t="s">
        <v>10515</v>
      </c>
      <c r="D515" s="11" t="s">
        <v>0</v>
      </c>
      <c r="E515" s="267">
        <v>3</v>
      </c>
      <c r="F515" s="19" t="s">
        <v>0</v>
      </c>
      <c r="G515" s="14" t="s">
        <v>3670</v>
      </c>
      <c r="H515" s="9" t="s">
        <v>10516</v>
      </c>
      <c r="I515" s="9" t="s">
        <v>0</v>
      </c>
      <c r="J515" s="11" t="s">
        <v>10514</v>
      </c>
      <c r="K515" s="11"/>
      <c r="L515" s="11"/>
      <c r="M515" s="11"/>
      <c r="N515" s="11"/>
      <c r="O515" s="11"/>
      <c r="P515" s="11"/>
      <c r="Q515" s="9"/>
      <c r="R515" s="21" t="s">
        <v>6191</v>
      </c>
      <c r="S515" s="21" t="s">
        <v>6191</v>
      </c>
      <c r="T515" s="2"/>
      <c r="U515" s="11" t="s">
        <v>4170</v>
      </c>
      <c r="V515" s="11"/>
      <c r="W515" s="2"/>
      <c r="X515" s="21">
        <f t="shared" ref="X515:X578" si="8">IF(U515="Nuova",IF(R515="p.a.r.",300,R515),IF(U515="Usata",IF(S515="p.a.r.",300,S515),0))</f>
        <v>0</v>
      </c>
    </row>
    <row r="516" spans="1:24" x14ac:dyDescent="0.4">
      <c r="A516" s="9" t="s">
        <v>9599</v>
      </c>
      <c r="B516" s="9" t="s">
        <v>10305</v>
      </c>
      <c r="C516" s="180" t="s">
        <v>10517</v>
      </c>
      <c r="D516" s="11" t="s">
        <v>0</v>
      </c>
      <c r="E516" s="267">
        <v>3</v>
      </c>
      <c r="F516" s="19" t="s">
        <v>0</v>
      </c>
      <c r="G516" s="14" t="s">
        <v>3670</v>
      </c>
      <c r="H516" s="9" t="s">
        <v>10516</v>
      </c>
      <c r="I516" s="9" t="s">
        <v>0</v>
      </c>
      <c r="J516" s="11" t="s">
        <v>10514</v>
      </c>
      <c r="K516" s="11"/>
      <c r="L516" s="11"/>
      <c r="M516" s="11"/>
      <c r="N516" s="11"/>
      <c r="O516" s="11"/>
      <c r="P516" s="11"/>
      <c r="Q516" s="9"/>
      <c r="R516" s="21" t="s">
        <v>6191</v>
      </c>
      <c r="S516" s="21" t="s">
        <v>6191</v>
      </c>
      <c r="T516" s="2"/>
      <c r="U516" s="11" t="s">
        <v>4170</v>
      </c>
      <c r="V516" s="11"/>
      <c r="W516" s="2"/>
      <c r="X516" s="21">
        <f t="shared" si="8"/>
        <v>0</v>
      </c>
    </row>
    <row r="517" spans="1:24" x14ac:dyDescent="0.4">
      <c r="A517" s="9" t="s">
        <v>9599</v>
      </c>
      <c r="B517" s="9" t="s">
        <v>10305</v>
      </c>
      <c r="C517" s="180" t="s">
        <v>10518</v>
      </c>
      <c r="D517" s="11" t="s">
        <v>0</v>
      </c>
      <c r="E517" s="267">
        <v>5</v>
      </c>
      <c r="F517" s="19" t="s">
        <v>0</v>
      </c>
      <c r="G517" s="14" t="s">
        <v>3670</v>
      </c>
      <c r="H517" s="9" t="s">
        <v>10519</v>
      </c>
      <c r="I517" s="9" t="s">
        <v>0</v>
      </c>
      <c r="J517" s="11" t="s">
        <v>10514</v>
      </c>
      <c r="K517" s="11"/>
      <c r="L517" s="11"/>
      <c r="M517" s="11"/>
      <c r="N517" s="11"/>
      <c r="O517" s="11"/>
      <c r="P517" s="11"/>
      <c r="Q517" s="9"/>
      <c r="R517" s="21" t="s">
        <v>6191</v>
      </c>
      <c r="S517" s="21" t="s">
        <v>6191</v>
      </c>
      <c r="T517" s="2"/>
      <c r="U517" s="11" t="s">
        <v>4170</v>
      </c>
      <c r="V517" s="11"/>
      <c r="W517" s="2"/>
      <c r="X517" s="21">
        <f t="shared" si="8"/>
        <v>0</v>
      </c>
    </row>
    <row r="518" spans="1:24" x14ac:dyDescent="0.4">
      <c r="A518" s="9" t="s">
        <v>9599</v>
      </c>
      <c r="B518" s="9" t="s">
        <v>10305</v>
      </c>
      <c r="C518" s="180" t="s">
        <v>10520</v>
      </c>
      <c r="D518" s="11" t="s">
        <v>0</v>
      </c>
      <c r="E518" s="267">
        <v>5000</v>
      </c>
      <c r="F518" s="19" t="s">
        <v>0</v>
      </c>
      <c r="G518" s="14" t="s">
        <v>1076</v>
      </c>
      <c r="H518" s="9" t="s">
        <v>10521</v>
      </c>
      <c r="I518" s="9" t="s">
        <v>797</v>
      </c>
      <c r="J518" s="11" t="s">
        <v>9848</v>
      </c>
      <c r="K518" s="11"/>
      <c r="L518" s="11"/>
      <c r="M518" s="11"/>
      <c r="N518" s="11"/>
      <c r="O518" s="11"/>
      <c r="P518" s="11"/>
      <c r="Q518" s="9"/>
      <c r="R518" s="21" t="s">
        <v>6191</v>
      </c>
      <c r="S518" s="21" t="s">
        <v>6191</v>
      </c>
      <c r="T518" s="2"/>
      <c r="U518" s="11" t="s">
        <v>4170</v>
      </c>
      <c r="V518" s="11"/>
      <c r="W518" s="2"/>
      <c r="X518" s="21">
        <f t="shared" si="8"/>
        <v>0</v>
      </c>
    </row>
    <row r="519" spans="1:24" x14ac:dyDescent="0.4">
      <c r="A519" s="9" t="s">
        <v>9599</v>
      </c>
      <c r="B519" s="9" t="s">
        <v>10305</v>
      </c>
      <c r="C519" s="180" t="s">
        <v>10522</v>
      </c>
      <c r="D519" s="11" t="s">
        <v>0</v>
      </c>
      <c r="E519" s="267">
        <v>10000</v>
      </c>
      <c r="F519" s="19" t="s">
        <v>0</v>
      </c>
      <c r="G519" s="14" t="s">
        <v>2210</v>
      </c>
      <c r="H519" s="9" t="s">
        <v>10523</v>
      </c>
      <c r="I519" s="9" t="s">
        <v>0</v>
      </c>
      <c r="J519" s="11" t="s">
        <v>9848</v>
      </c>
      <c r="K519" s="11"/>
      <c r="L519" s="11"/>
      <c r="M519" s="11"/>
      <c r="N519" s="11"/>
      <c r="O519" s="11"/>
      <c r="P519" s="11"/>
      <c r="Q519" s="9"/>
      <c r="R519" s="21" t="s">
        <v>6191</v>
      </c>
      <c r="S519" s="21" t="s">
        <v>6191</v>
      </c>
      <c r="T519" s="2"/>
      <c r="U519" s="11" t="s">
        <v>4170</v>
      </c>
      <c r="V519" s="11"/>
      <c r="W519" s="2"/>
      <c r="X519" s="21">
        <f t="shared" si="8"/>
        <v>0</v>
      </c>
    </row>
    <row r="520" spans="1:24" x14ac:dyDescent="0.4">
      <c r="A520" s="9" t="s">
        <v>9599</v>
      </c>
      <c r="B520" s="9" t="s">
        <v>10305</v>
      </c>
      <c r="C520" s="180" t="s">
        <v>10524</v>
      </c>
      <c r="D520" s="11" t="s">
        <v>0</v>
      </c>
      <c r="E520" s="267">
        <v>5</v>
      </c>
      <c r="F520" s="19" t="s">
        <v>0</v>
      </c>
      <c r="G520" s="14" t="s">
        <v>9316</v>
      </c>
      <c r="H520" s="9" t="s">
        <v>10525</v>
      </c>
      <c r="I520" s="9" t="s">
        <v>173</v>
      </c>
      <c r="J520" s="11" t="s">
        <v>9848</v>
      </c>
      <c r="K520" s="11"/>
      <c r="L520" s="11"/>
      <c r="M520" s="11"/>
      <c r="N520" s="11"/>
      <c r="O520" s="11"/>
      <c r="P520" s="11"/>
      <c r="Q520" s="9"/>
      <c r="R520" s="21" t="s">
        <v>6191</v>
      </c>
      <c r="S520" s="21" t="s">
        <v>6191</v>
      </c>
      <c r="T520" s="2"/>
      <c r="U520" s="11" t="s">
        <v>4170</v>
      </c>
      <c r="V520" s="11"/>
      <c r="W520" s="2"/>
      <c r="X520" s="21">
        <f t="shared" si="8"/>
        <v>0</v>
      </c>
    </row>
    <row r="521" spans="1:24" x14ac:dyDescent="0.4">
      <c r="A521" s="9" t="s">
        <v>9599</v>
      </c>
      <c r="B521" s="9" t="s">
        <v>10305</v>
      </c>
      <c r="C521" s="180" t="s">
        <v>10526</v>
      </c>
      <c r="D521" s="11" t="s">
        <v>0</v>
      </c>
      <c r="E521" s="267">
        <v>3</v>
      </c>
      <c r="F521" s="19" t="s">
        <v>0</v>
      </c>
      <c r="G521" s="14" t="s">
        <v>9316</v>
      </c>
      <c r="H521" s="9" t="s">
        <v>10527</v>
      </c>
      <c r="I521" s="9" t="s">
        <v>173</v>
      </c>
      <c r="J521" s="11" t="s">
        <v>9848</v>
      </c>
      <c r="K521" s="11"/>
      <c r="L521" s="11"/>
      <c r="M521" s="11"/>
      <c r="N521" s="11"/>
      <c r="O521" s="11"/>
      <c r="P521" s="11"/>
      <c r="Q521" s="9"/>
      <c r="R521" s="21" t="s">
        <v>6191</v>
      </c>
      <c r="S521" s="21" t="s">
        <v>6191</v>
      </c>
      <c r="T521" s="2"/>
      <c r="U521" s="11" t="s">
        <v>4170</v>
      </c>
      <c r="V521" s="11"/>
      <c r="W521" s="2"/>
      <c r="X521" s="21">
        <f t="shared" si="8"/>
        <v>0</v>
      </c>
    </row>
    <row r="522" spans="1:24" x14ac:dyDescent="0.4">
      <c r="A522" s="9" t="s">
        <v>9599</v>
      </c>
      <c r="B522" s="9" t="s">
        <v>10305</v>
      </c>
      <c r="C522" s="180" t="s">
        <v>10528</v>
      </c>
      <c r="D522" s="11" t="s">
        <v>0</v>
      </c>
      <c r="E522" s="267">
        <v>5</v>
      </c>
      <c r="F522" s="19" t="s">
        <v>0</v>
      </c>
      <c r="G522" s="14" t="s">
        <v>9316</v>
      </c>
      <c r="H522" s="9" t="s">
        <v>10529</v>
      </c>
      <c r="I522" s="9" t="s">
        <v>173</v>
      </c>
      <c r="J522" s="11" t="s">
        <v>9848</v>
      </c>
      <c r="K522" s="11"/>
      <c r="L522" s="11"/>
      <c r="M522" s="11"/>
      <c r="N522" s="11"/>
      <c r="O522" s="11"/>
      <c r="P522" s="11"/>
      <c r="Q522" s="9"/>
      <c r="R522" s="21" t="s">
        <v>6191</v>
      </c>
      <c r="S522" s="21" t="s">
        <v>6191</v>
      </c>
      <c r="T522" s="2"/>
      <c r="U522" s="11" t="s">
        <v>4170</v>
      </c>
      <c r="V522" s="11"/>
      <c r="W522" s="2"/>
      <c r="X522" s="21">
        <f t="shared" si="8"/>
        <v>0</v>
      </c>
    </row>
    <row r="523" spans="1:24" x14ac:dyDescent="0.4">
      <c r="A523" s="9" t="s">
        <v>9599</v>
      </c>
      <c r="B523" s="9" t="s">
        <v>10305</v>
      </c>
      <c r="C523" s="180" t="s">
        <v>10530</v>
      </c>
      <c r="D523" s="11" t="s">
        <v>0</v>
      </c>
      <c r="E523" s="267">
        <v>5</v>
      </c>
      <c r="F523" s="19" t="s">
        <v>0</v>
      </c>
      <c r="G523" s="14" t="s">
        <v>9316</v>
      </c>
      <c r="H523" s="9" t="s">
        <v>10531</v>
      </c>
      <c r="I523" s="9" t="s">
        <v>173</v>
      </c>
      <c r="J523" s="11" t="s">
        <v>9848</v>
      </c>
      <c r="K523" s="11"/>
      <c r="L523" s="11"/>
      <c r="M523" s="11"/>
      <c r="N523" s="11"/>
      <c r="O523" s="11"/>
      <c r="P523" s="11"/>
      <c r="Q523" s="9"/>
      <c r="R523" s="21" t="s">
        <v>6191</v>
      </c>
      <c r="S523" s="21" t="s">
        <v>6191</v>
      </c>
      <c r="T523" s="2"/>
      <c r="U523" s="11" t="s">
        <v>4170</v>
      </c>
      <c r="V523" s="11"/>
      <c r="W523" s="2"/>
      <c r="X523" s="21">
        <f t="shared" si="8"/>
        <v>0</v>
      </c>
    </row>
    <row r="524" spans="1:24" x14ac:dyDescent="0.4">
      <c r="A524" s="9" t="s">
        <v>9599</v>
      </c>
      <c r="B524" s="9" t="s">
        <v>10305</v>
      </c>
      <c r="C524" s="180" t="s">
        <v>10532</v>
      </c>
      <c r="D524" s="11" t="s">
        <v>0</v>
      </c>
      <c r="E524" s="267">
        <v>5</v>
      </c>
      <c r="F524" s="19" t="s">
        <v>0</v>
      </c>
      <c r="G524" s="14" t="s">
        <v>9316</v>
      </c>
      <c r="H524" s="9" t="s">
        <v>10533</v>
      </c>
      <c r="I524" s="9" t="s">
        <v>173</v>
      </c>
      <c r="J524" s="11" t="s">
        <v>9848</v>
      </c>
      <c r="K524" s="11"/>
      <c r="L524" s="11"/>
      <c r="M524" s="11"/>
      <c r="N524" s="11"/>
      <c r="O524" s="11"/>
      <c r="P524" s="11"/>
      <c r="Q524" s="9"/>
      <c r="R524" s="21" t="s">
        <v>6191</v>
      </c>
      <c r="S524" s="21" t="s">
        <v>6191</v>
      </c>
      <c r="T524" s="2"/>
      <c r="U524" s="11" t="s">
        <v>4170</v>
      </c>
      <c r="V524" s="11"/>
      <c r="W524" s="2"/>
      <c r="X524" s="21">
        <f t="shared" si="8"/>
        <v>0</v>
      </c>
    </row>
    <row r="525" spans="1:24" x14ac:dyDescent="0.4">
      <c r="A525" s="9" t="s">
        <v>9599</v>
      </c>
      <c r="B525" s="9" t="s">
        <v>10305</v>
      </c>
      <c r="C525" s="180" t="s">
        <v>10534</v>
      </c>
      <c r="D525" s="11" t="s">
        <v>0</v>
      </c>
      <c r="E525" s="267">
        <v>3</v>
      </c>
      <c r="F525" s="19" t="s">
        <v>0</v>
      </c>
      <c r="G525" s="14" t="s">
        <v>9316</v>
      </c>
      <c r="H525" s="9" t="s">
        <v>10535</v>
      </c>
      <c r="I525" s="9" t="s">
        <v>173</v>
      </c>
      <c r="J525" s="11" t="s">
        <v>9848</v>
      </c>
      <c r="K525" s="11"/>
      <c r="L525" s="11"/>
      <c r="M525" s="11"/>
      <c r="N525" s="11"/>
      <c r="O525" s="11"/>
      <c r="P525" s="11"/>
      <c r="Q525" s="9"/>
      <c r="R525" s="21" t="s">
        <v>6191</v>
      </c>
      <c r="S525" s="21" t="s">
        <v>6191</v>
      </c>
      <c r="T525" s="2"/>
      <c r="U525" s="11" t="s">
        <v>4170</v>
      </c>
      <c r="V525" s="11"/>
      <c r="W525" s="2"/>
      <c r="X525" s="21">
        <f t="shared" si="8"/>
        <v>0</v>
      </c>
    </row>
    <row r="526" spans="1:24" x14ac:dyDescent="0.4">
      <c r="A526" s="9" t="s">
        <v>9599</v>
      </c>
      <c r="B526" s="9" t="s">
        <v>10305</v>
      </c>
      <c r="C526" s="180" t="s">
        <v>10536</v>
      </c>
      <c r="D526" s="11" t="s">
        <v>0</v>
      </c>
      <c r="E526" s="267">
        <v>3</v>
      </c>
      <c r="F526" s="19" t="s">
        <v>0</v>
      </c>
      <c r="G526" s="14" t="s">
        <v>9316</v>
      </c>
      <c r="H526" s="9" t="s">
        <v>10537</v>
      </c>
      <c r="I526" s="9" t="s">
        <v>173</v>
      </c>
      <c r="J526" s="11" t="s">
        <v>9848</v>
      </c>
      <c r="K526" s="11"/>
      <c r="L526" s="11"/>
      <c r="M526" s="11"/>
      <c r="N526" s="11"/>
      <c r="O526" s="11"/>
      <c r="P526" s="11"/>
      <c r="Q526" s="9"/>
      <c r="R526" s="21" t="s">
        <v>6191</v>
      </c>
      <c r="S526" s="21" t="s">
        <v>6191</v>
      </c>
      <c r="T526" s="2"/>
      <c r="U526" s="11" t="s">
        <v>4170</v>
      </c>
      <c r="V526" s="11"/>
      <c r="W526" s="2"/>
      <c r="X526" s="21">
        <f t="shared" si="8"/>
        <v>0</v>
      </c>
    </row>
    <row r="527" spans="1:24" x14ac:dyDescent="0.4">
      <c r="A527" s="9" t="s">
        <v>9599</v>
      </c>
      <c r="B527" s="9" t="s">
        <v>10305</v>
      </c>
      <c r="C527" s="180" t="s">
        <v>10538</v>
      </c>
      <c r="D527" s="11" t="s">
        <v>0</v>
      </c>
      <c r="E527" s="267">
        <v>3</v>
      </c>
      <c r="F527" s="19" t="s">
        <v>0</v>
      </c>
      <c r="G527" s="14" t="s">
        <v>9316</v>
      </c>
      <c r="H527" s="9" t="s">
        <v>10539</v>
      </c>
      <c r="I527" s="9" t="s">
        <v>173</v>
      </c>
      <c r="J527" s="11" t="s">
        <v>9848</v>
      </c>
      <c r="K527" s="11"/>
      <c r="L527" s="11"/>
      <c r="M527" s="11"/>
      <c r="N527" s="11"/>
      <c r="O527" s="11"/>
      <c r="P527" s="11"/>
      <c r="Q527" s="9"/>
      <c r="R527" s="21" t="s">
        <v>6191</v>
      </c>
      <c r="S527" s="21" t="s">
        <v>6191</v>
      </c>
      <c r="T527" s="2"/>
      <c r="U527" s="11" t="s">
        <v>4170</v>
      </c>
      <c r="V527" s="11"/>
      <c r="W527" s="2"/>
      <c r="X527" s="21">
        <f t="shared" si="8"/>
        <v>0</v>
      </c>
    </row>
    <row r="528" spans="1:24" x14ac:dyDescent="0.4">
      <c r="A528" s="9" t="s">
        <v>9599</v>
      </c>
      <c r="B528" s="9" t="s">
        <v>10540</v>
      </c>
      <c r="C528" s="180" t="s">
        <v>10541</v>
      </c>
      <c r="D528" s="11">
        <v>5075</v>
      </c>
      <c r="E528" s="267" t="s">
        <v>10542</v>
      </c>
      <c r="F528" s="19" t="s">
        <v>0</v>
      </c>
      <c r="G528" s="14" t="s">
        <v>10543</v>
      </c>
      <c r="H528" s="9" t="s">
        <v>13079</v>
      </c>
      <c r="I528" s="9" t="s">
        <v>0</v>
      </c>
      <c r="J528" s="11"/>
      <c r="K528" s="11"/>
      <c r="L528" s="11"/>
      <c r="M528" s="11"/>
      <c r="N528" s="11"/>
      <c r="O528" s="11"/>
      <c r="P528" s="9" t="s">
        <v>10544</v>
      </c>
      <c r="Q528" s="9"/>
      <c r="R528" s="21">
        <v>0</v>
      </c>
      <c r="S528" s="21">
        <v>70</v>
      </c>
      <c r="T528" s="2"/>
      <c r="U528" s="11" t="s">
        <v>4170</v>
      </c>
      <c r="V528" s="11"/>
      <c r="W528" s="2"/>
      <c r="X528" s="21">
        <f t="shared" si="8"/>
        <v>0</v>
      </c>
    </row>
    <row r="529" spans="1:24" x14ac:dyDescent="0.4">
      <c r="A529" s="9" t="s">
        <v>9599</v>
      </c>
      <c r="B529" s="9" t="s">
        <v>10540</v>
      </c>
      <c r="C529" s="180" t="s">
        <v>10545</v>
      </c>
      <c r="D529" s="11">
        <v>5075</v>
      </c>
      <c r="E529" s="267" t="s">
        <v>10542</v>
      </c>
      <c r="F529" s="19" t="s">
        <v>0</v>
      </c>
      <c r="G529" s="14" t="s">
        <v>10543</v>
      </c>
      <c r="H529" s="9" t="s">
        <v>13078</v>
      </c>
      <c r="I529" s="9" t="s">
        <v>0</v>
      </c>
      <c r="J529" s="11"/>
      <c r="K529" s="11"/>
      <c r="L529" s="11"/>
      <c r="M529" s="11"/>
      <c r="N529" s="11"/>
      <c r="O529" s="11"/>
      <c r="P529" s="9" t="s">
        <v>10546</v>
      </c>
      <c r="Q529" s="9"/>
      <c r="R529" s="21">
        <v>0</v>
      </c>
      <c r="S529" s="21">
        <v>150</v>
      </c>
      <c r="T529" s="2"/>
      <c r="U529" s="11" t="s">
        <v>4168</v>
      </c>
      <c r="V529" s="11"/>
      <c r="W529" s="2"/>
      <c r="X529" s="21">
        <f t="shared" si="8"/>
        <v>150</v>
      </c>
    </row>
    <row r="530" spans="1:24" x14ac:dyDescent="0.4">
      <c r="A530" s="9" t="s">
        <v>9599</v>
      </c>
      <c r="B530" s="9" t="s">
        <v>10540</v>
      </c>
      <c r="C530" s="180" t="s">
        <v>10547</v>
      </c>
      <c r="D530" s="11" t="s">
        <v>0</v>
      </c>
      <c r="E530" s="267" t="s">
        <v>10548</v>
      </c>
      <c r="F530" s="19" t="s">
        <v>0</v>
      </c>
      <c r="G530" s="14" t="s">
        <v>10549</v>
      </c>
      <c r="H530" s="9" t="s">
        <v>10550</v>
      </c>
      <c r="I530" s="9" t="s">
        <v>0</v>
      </c>
      <c r="J530" s="11"/>
      <c r="K530" s="11"/>
      <c r="L530" s="11"/>
      <c r="M530" s="11"/>
      <c r="N530" s="11"/>
      <c r="O530" s="11"/>
      <c r="P530" s="9" t="s">
        <v>10551</v>
      </c>
      <c r="Q530" s="9"/>
      <c r="R530" s="21">
        <v>0</v>
      </c>
      <c r="S530" s="21">
        <v>170</v>
      </c>
      <c r="T530" s="2"/>
      <c r="U530" s="11" t="s">
        <v>4170</v>
      </c>
      <c r="V530" s="11"/>
      <c r="W530" s="2"/>
      <c r="X530" s="21">
        <f t="shared" si="8"/>
        <v>0</v>
      </c>
    </row>
    <row r="531" spans="1:24" x14ac:dyDescent="0.4">
      <c r="A531" s="9" t="s">
        <v>9599</v>
      </c>
      <c r="B531" s="9" t="s">
        <v>10540</v>
      </c>
      <c r="C531" s="180" t="s">
        <v>10552</v>
      </c>
      <c r="D531" s="11" t="s">
        <v>0</v>
      </c>
      <c r="E531" s="267" t="s">
        <v>10548</v>
      </c>
      <c r="F531" s="19" t="s">
        <v>0</v>
      </c>
      <c r="G531" s="14" t="s">
        <v>10549</v>
      </c>
      <c r="H531" s="9" t="s">
        <v>10550</v>
      </c>
      <c r="I531" s="9" t="s">
        <v>0</v>
      </c>
      <c r="J531" s="11"/>
      <c r="K531" s="11"/>
      <c r="L531" s="11"/>
      <c r="M531" s="11"/>
      <c r="N531" s="11"/>
      <c r="O531" s="11"/>
      <c r="P531" s="9" t="s">
        <v>10551</v>
      </c>
      <c r="Q531" s="9"/>
      <c r="R531" s="21">
        <v>0</v>
      </c>
      <c r="S531" s="21">
        <v>170</v>
      </c>
      <c r="T531" s="2"/>
      <c r="U531" s="11" t="s">
        <v>4170</v>
      </c>
      <c r="V531" s="11"/>
      <c r="W531" s="2"/>
      <c r="X531" s="21">
        <f t="shared" si="8"/>
        <v>0</v>
      </c>
    </row>
    <row r="532" spans="1:24" x14ac:dyDescent="0.4">
      <c r="A532" s="9" t="s">
        <v>9599</v>
      </c>
      <c r="B532" s="9" t="s">
        <v>10540</v>
      </c>
      <c r="C532" s="180" t="s">
        <v>10553</v>
      </c>
      <c r="D532" s="11">
        <v>5074</v>
      </c>
      <c r="E532" s="267" t="s">
        <v>0</v>
      </c>
      <c r="F532" s="19" t="s">
        <v>0</v>
      </c>
      <c r="G532" s="14">
        <v>1998</v>
      </c>
      <c r="H532" s="9" t="s">
        <v>10554</v>
      </c>
      <c r="I532" s="9" t="s">
        <v>0</v>
      </c>
      <c r="J532" s="11"/>
      <c r="K532" s="11"/>
      <c r="L532" s="11"/>
      <c r="M532" s="11"/>
      <c r="N532" s="11"/>
      <c r="O532" s="11"/>
      <c r="P532" s="9" t="s">
        <v>10544</v>
      </c>
      <c r="Q532" s="9"/>
      <c r="R532" s="21">
        <v>0</v>
      </c>
      <c r="S532" s="21">
        <v>120</v>
      </c>
      <c r="T532" s="2"/>
      <c r="U532" s="11" t="s">
        <v>4168</v>
      </c>
      <c r="V532" s="11"/>
      <c r="W532" s="2"/>
      <c r="X532" s="21">
        <f t="shared" si="8"/>
        <v>120</v>
      </c>
    </row>
    <row r="533" spans="1:24" x14ac:dyDescent="0.4">
      <c r="A533" s="9" t="s">
        <v>9599</v>
      </c>
      <c r="B533" s="9" t="s">
        <v>10540</v>
      </c>
      <c r="C533" s="180" t="s">
        <v>10555</v>
      </c>
      <c r="D533" s="11" t="s">
        <v>10556</v>
      </c>
      <c r="E533" s="267">
        <v>5000</v>
      </c>
      <c r="F533" s="19" t="s">
        <v>0</v>
      </c>
      <c r="G533" s="14" t="s">
        <v>0</v>
      </c>
      <c r="H533" s="9" t="s">
        <v>10557</v>
      </c>
      <c r="I533" s="9" t="s">
        <v>0</v>
      </c>
      <c r="J533" s="11"/>
      <c r="K533" s="11"/>
      <c r="L533" s="11"/>
      <c r="M533" s="11"/>
      <c r="N533" s="11"/>
      <c r="O533" s="11"/>
      <c r="P533" s="9" t="s">
        <v>10558</v>
      </c>
      <c r="Q533" s="9"/>
      <c r="R533" s="21">
        <v>0</v>
      </c>
      <c r="S533" s="21">
        <v>35</v>
      </c>
      <c r="T533" s="2"/>
      <c r="U533" s="11" t="s">
        <v>4170</v>
      </c>
      <c r="V533" s="11"/>
      <c r="W533" s="2"/>
      <c r="X533" s="21">
        <f t="shared" si="8"/>
        <v>0</v>
      </c>
    </row>
    <row r="534" spans="1:24" x14ac:dyDescent="0.4">
      <c r="A534" s="9" t="s">
        <v>9599</v>
      </c>
      <c r="B534" s="9" t="s">
        <v>10540</v>
      </c>
      <c r="C534" s="180" t="s">
        <v>10559</v>
      </c>
      <c r="D534" s="11" t="s">
        <v>10556</v>
      </c>
      <c r="E534" s="267">
        <v>5000</v>
      </c>
      <c r="F534" s="182" t="s">
        <v>0</v>
      </c>
      <c r="G534" s="14" t="s">
        <v>0</v>
      </c>
      <c r="H534" s="9" t="s">
        <v>10560</v>
      </c>
      <c r="I534" s="9" t="s">
        <v>0</v>
      </c>
      <c r="J534" s="11"/>
      <c r="K534" s="11"/>
      <c r="L534" s="11"/>
      <c r="M534" s="11"/>
      <c r="N534" s="11"/>
      <c r="O534" s="11"/>
      <c r="P534" s="9" t="s">
        <v>10558</v>
      </c>
      <c r="Q534" s="9"/>
      <c r="R534" s="21">
        <v>0</v>
      </c>
      <c r="S534" s="21">
        <v>20</v>
      </c>
      <c r="T534" s="2"/>
      <c r="U534" s="11" t="s">
        <v>4170</v>
      </c>
      <c r="V534" s="11"/>
      <c r="W534" s="2"/>
      <c r="X534" s="21">
        <f t="shared" si="8"/>
        <v>0</v>
      </c>
    </row>
    <row r="535" spans="1:24" x14ac:dyDescent="0.4">
      <c r="A535" s="9" t="s">
        <v>9599</v>
      </c>
      <c r="B535" s="9" t="s">
        <v>10540</v>
      </c>
      <c r="C535" s="180" t="s">
        <v>10561</v>
      </c>
      <c r="D535" s="11" t="s">
        <v>10562</v>
      </c>
      <c r="E535" s="267">
        <v>10000</v>
      </c>
      <c r="F535" s="19" t="s">
        <v>0</v>
      </c>
      <c r="G535" s="14" t="s">
        <v>0</v>
      </c>
      <c r="H535" s="9" t="s">
        <v>10557</v>
      </c>
      <c r="I535" s="9" t="s">
        <v>0</v>
      </c>
      <c r="J535" s="11"/>
      <c r="K535" s="11"/>
      <c r="L535" s="11"/>
      <c r="M535" s="11"/>
      <c r="N535" s="11"/>
      <c r="O535" s="11"/>
      <c r="P535" s="9" t="s">
        <v>10558</v>
      </c>
      <c r="Q535" s="9"/>
      <c r="R535" s="21">
        <v>0</v>
      </c>
      <c r="S535" s="21">
        <v>35</v>
      </c>
      <c r="T535" s="2"/>
      <c r="U535" s="11" t="s">
        <v>4170</v>
      </c>
      <c r="V535" s="11"/>
      <c r="W535" s="2"/>
      <c r="X535" s="21">
        <f t="shared" si="8"/>
        <v>0</v>
      </c>
    </row>
    <row r="536" spans="1:24" x14ac:dyDescent="0.4">
      <c r="A536" s="9" t="s">
        <v>9599</v>
      </c>
      <c r="B536" s="9" t="s">
        <v>10540</v>
      </c>
      <c r="C536" s="180" t="s">
        <v>10563</v>
      </c>
      <c r="D536" s="11" t="s">
        <v>10562</v>
      </c>
      <c r="E536" s="267">
        <v>10000</v>
      </c>
      <c r="F536" s="19" t="s">
        <v>0</v>
      </c>
      <c r="G536" s="14" t="s">
        <v>0</v>
      </c>
      <c r="H536" s="9" t="s">
        <v>10560</v>
      </c>
      <c r="I536" s="9" t="s">
        <v>0</v>
      </c>
      <c r="J536" s="11"/>
      <c r="K536" s="11"/>
      <c r="L536" s="11"/>
      <c r="M536" s="11"/>
      <c r="N536" s="11"/>
      <c r="O536" s="11"/>
      <c r="P536" s="9" t="s">
        <v>10558</v>
      </c>
      <c r="Q536" s="9"/>
      <c r="R536" s="21">
        <v>0</v>
      </c>
      <c r="S536" s="21">
        <v>20</v>
      </c>
      <c r="T536" s="2"/>
      <c r="U536" s="11" t="s">
        <v>4170</v>
      </c>
      <c r="V536" s="11"/>
      <c r="W536" s="2"/>
      <c r="X536" s="21">
        <f t="shared" si="8"/>
        <v>0</v>
      </c>
    </row>
    <row r="537" spans="1:24" x14ac:dyDescent="0.4">
      <c r="A537" s="9" t="s">
        <v>9599</v>
      </c>
      <c r="B537" s="9" t="s">
        <v>10540</v>
      </c>
      <c r="C537" s="180" t="s">
        <v>10564</v>
      </c>
      <c r="D537" s="11" t="s">
        <v>10565</v>
      </c>
      <c r="E537" s="267">
        <v>15000</v>
      </c>
      <c r="F537" s="19" t="s">
        <v>0</v>
      </c>
      <c r="G537" s="14" t="s">
        <v>0</v>
      </c>
      <c r="H537" s="9" t="s">
        <v>10557</v>
      </c>
      <c r="I537" s="9" t="s">
        <v>0</v>
      </c>
      <c r="J537" s="11"/>
      <c r="K537" s="11"/>
      <c r="L537" s="11"/>
      <c r="M537" s="11"/>
      <c r="N537" s="11"/>
      <c r="O537" s="11"/>
      <c r="P537" s="9" t="s">
        <v>10558</v>
      </c>
      <c r="Q537" s="9"/>
      <c r="R537" s="21">
        <v>0</v>
      </c>
      <c r="S537" s="21">
        <v>200</v>
      </c>
      <c r="T537" s="2"/>
      <c r="U537" s="11" t="s">
        <v>4170</v>
      </c>
      <c r="V537" s="11"/>
      <c r="W537" s="2"/>
      <c r="X537" s="21">
        <f t="shared" si="8"/>
        <v>0</v>
      </c>
    </row>
    <row r="538" spans="1:24" x14ac:dyDescent="0.4">
      <c r="A538" s="9" t="s">
        <v>9599</v>
      </c>
      <c r="B538" s="9" t="s">
        <v>10540</v>
      </c>
      <c r="C538" s="180" t="s">
        <v>10566</v>
      </c>
      <c r="D538" s="11" t="s">
        <v>10565</v>
      </c>
      <c r="E538" s="267">
        <v>15000</v>
      </c>
      <c r="F538" s="19" t="s">
        <v>0</v>
      </c>
      <c r="G538" s="14" t="s">
        <v>0</v>
      </c>
      <c r="H538" s="9" t="s">
        <v>10560</v>
      </c>
      <c r="I538" s="9" t="s">
        <v>0</v>
      </c>
      <c r="J538" s="11"/>
      <c r="K538" s="11"/>
      <c r="L538" s="11"/>
      <c r="M538" s="11"/>
      <c r="N538" s="11"/>
      <c r="O538" s="11"/>
      <c r="P538" s="9" t="s">
        <v>10558</v>
      </c>
      <c r="Q538" s="9"/>
      <c r="R538" s="21">
        <v>0</v>
      </c>
      <c r="S538" s="21">
        <v>200</v>
      </c>
      <c r="T538" s="2"/>
      <c r="U538" s="11" t="s">
        <v>4170</v>
      </c>
      <c r="V538" s="11"/>
      <c r="W538" s="2"/>
      <c r="X538" s="21">
        <f t="shared" si="8"/>
        <v>0</v>
      </c>
    </row>
    <row r="539" spans="1:24" x14ac:dyDescent="0.4">
      <c r="A539" s="9" t="s">
        <v>9599</v>
      </c>
      <c r="B539" s="9" t="s">
        <v>10540</v>
      </c>
      <c r="C539" s="180" t="s">
        <v>10567</v>
      </c>
      <c r="D539" s="11" t="s">
        <v>0</v>
      </c>
      <c r="E539" s="267">
        <v>5.16</v>
      </c>
      <c r="F539" s="19" t="s">
        <v>0</v>
      </c>
      <c r="G539" s="14" t="s">
        <v>2335</v>
      </c>
      <c r="H539" s="9" t="s">
        <v>10568</v>
      </c>
      <c r="I539" s="9" t="s">
        <v>0</v>
      </c>
      <c r="J539" s="11"/>
      <c r="K539" s="11"/>
      <c r="L539" s="11"/>
      <c r="M539" s="11"/>
      <c r="N539" s="11"/>
      <c r="O539" s="11"/>
      <c r="P539" s="9" t="s">
        <v>10569</v>
      </c>
      <c r="Q539" s="9"/>
      <c r="R539" s="21">
        <v>0</v>
      </c>
      <c r="S539" s="21">
        <v>150</v>
      </c>
      <c r="T539" s="2"/>
      <c r="U539" s="11" t="s">
        <v>4170</v>
      </c>
      <c r="V539" s="11"/>
      <c r="W539" s="2"/>
      <c r="X539" s="21">
        <f t="shared" si="8"/>
        <v>0</v>
      </c>
    </row>
    <row r="540" spans="1:24" x14ac:dyDescent="0.4">
      <c r="A540" s="9" t="s">
        <v>9599</v>
      </c>
      <c r="B540" s="9" t="s">
        <v>10540</v>
      </c>
      <c r="C540" s="180" t="s">
        <v>10570</v>
      </c>
      <c r="D540" s="11" t="s">
        <v>0</v>
      </c>
      <c r="E540" s="267">
        <v>5.16</v>
      </c>
      <c r="F540" s="19" t="s">
        <v>0</v>
      </c>
      <c r="G540" s="14" t="s">
        <v>2407</v>
      </c>
      <c r="H540" s="9" t="s">
        <v>10571</v>
      </c>
      <c r="I540" s="9" t="s">
        <v>0</v>
      </c>
      <c r="J540" s="11"/>
      <c r="K540" s="11"/>
      <c r="L540" s="11"/>
      <c r="M540" s="11"/>
      <c r="N540" s="11"/>
      <c r="O540" s="11"/>
      <c r="P540" s="9" t="s">
        <v>10569</v>
      </c>
      <c r="Q540" s="9"/>
      <c r="R540" s="21">
        <v>0</v>
      </c>
      <c r="S540" s="21" t="s">
        <v>6191</v>
      </c>
      <c r="T540" s="2"/>
      <c r="U540" s="11" t="s">
        <v>4170</v>
      </c>
      <c r="V540" s="11"/>
      <c r="W540" s="2"/>
      <c r="X540" s="21">
        <f t="shared" si="8"/>
        <v>0</v>
      </c>
    </row>
    <row r="541" spans="1:24" x14ac:dyDescent="0.4">
      <c r="A541" s="9" t="s">
        <v>9599</v>
      </c>
      <c r="B541" s="9" t="s">
        <v>10540</v>
      </c>
      <c r="C541" s="180" t="s">
        <v>10572</v>
      </c>
      <c r="D541" s="11" t="s">
        <v>0</v>
      </c>
      <c r="E541" s="267">
        <v>5</v>
      </c>
      <c r="F541" s="19" t="s">
        <v>0</v>
      </c>
      <c r="G541" s="14" t="s">
        <v>2557</v>
      </c>
      <c r="H541" s="9" t="s">
        <v>10573</v>
      </c>
      <c r="I541" s="9" t="s">
        <v>0</v>
      </c>
      <c r="J541" s="11"/>
      <c r="K541" s="11"/>
      <c r="L541" s="11"/>
      <c r="M541" s="11"/>
      <c r="N541" s="11"/>
      <c r="O541" s="11"/>
      <c r="P541" s="9" t="s">
        <v>10574</v>
      </c>
      <c r="Q541" s="9"/>
      <c r="R541" s="21">
        <v>0</v>
      </c>
      <c r="S541" s="21">
        <v>50</v>
      </c>
      <c r="T541" s="2"/>
      <c r="U541" s="11" t="s">
        <v>4170</v>
      </c>
      <c r="V541" s="11"/>
      <c r="W541" s="2"/>
      <c r="X541" s="21">
        <f t="shared" si="8"/>
        <v>0</v>
      </c>
    </row>
    <row r="542" spans="1:24" x14ac:dyDescent="0.4">
      <c r="A542" s="9" t="s">
        <v>9599</v>
      </c>
      <c r="B542" s="9" t="s">
        <v>10540</v>
      </c>
      <c r="C542" s="180" t="s">
        <v>10575</v>
      </c>
      <c r="D542" s="11" t="s">
        <v>10576</v>
      </c>
      <c r="E542" s="267" t="s">
        <v>0</v>
      </c>
      <c r="F542" s="19" t="s">
        <v>0</v>
      </c>
      <c r="G542" s="14" t="s">
        <v>0</v>
      </c>
      <c r="H542" s="9" t="s">
        <v>10577</v>
      </c>
      <c r="I542" s="9" t="s">
        <v>0</v>
      </c>
      <c r="J542" s="11"/>
      <c r="K542" s="11"/>
      <c r="L542" s="11"/>
      <c r="M542" s="11"/>
      <c r="N542" s="11"/>
      <c r="O542" s="11"/>
      <c r="P542" s="9" t="s">
        <v>10569</v>
      </c>
      <c r="Q542" s="9"/>
      <c r="R542" s="21">
        <v>0</v>
      </c>
      <c r="S542" s="21">
        <v>120</v>
      </c>
      <c r="T542" s="2"/>
      <c r="U542" s="11" t="s">
        <v>4170</v>
      </c>
      <c r="V542" s="11"/>
      <c r="W542" s="2"/>
      <c r="X542" s="21">
        <f t="shared" si="8"/>
        <v>0</v>
      </c>
    </row>
    <row r="543" spans="1:24" x14ac:dyDescent="0.4">
      <c r="A543" s="9" t="s">
        <v>9599</v>
      </c>
      <c r="B543" s="9" t="s">
        <v>10540</v>
      </c>
      <c r="C543" s="180" t="s">
        <v>10578</v>
      </c>
      <c r="D543" s="11" t="s">
        <v>10579</v>
      </c>
      <c r="E543" s="267">
        <v>5</v>
      </c>
      <c r="F543" s="19" t="s">
        <v>0</v>
      </c>
      <c r="G543" s="14" t="s">
        <v>0</v>
      </c>
      <c r="H543" s="9" t="s">
        <v>10580</v>
      </c>
      <c r="I543" s="9" t="s">
        <v>0</v>
      </c>
      <c r="J543" s="11"/>
      <c r="K543" s="11"/>
      <c r="L543" s="11"/>
      <c r="M543" s="11"/>
      <c r="N543" s="11"/>
      <c r="O543" s="11"/>
      <c r="P543" s="9" t="s">
        <v>10569</v>
      </c>
      <c r="Q543" s="9"/>
      <c r="R543" s="21">
        <v>0</v>
      </c>
      <c r="S543" s="21">
        <v>120</v>
      </c>
      <c r="T543" s="2"/>
      <c r="U543" s="11" t="s">
        <v>4170</v>
      </c>
      <c r="V543" s="11"/>
      <c r="W543" s="2"/>
      <c r="X543" s="21">
        <f t="shared" si="8"/>
        <v>0</v>
      </c>
    </row>
    <row r="544" spans="1:24" x14ac:dyDescent="0.4">
      <c r="A544" s="9" t="s">
        <v>9599</v>
      </c>
      <c r="B544" s="9" t="s">
        <v>10540</v>
      </c>
      <c r="C544" s="180" t="s">
        <v>10581</v>
      </c>
      <c r="D544" s="11" t="s">
        <v>0</v>
      </c>
      <c r="E544" s="267" t="s">
        <v>0</v>
      </c>
      <c r="F544" s="19" t="s">
        <v>0</v>
      </c>
      <c r="G544" s="14" t="s">
        <v>0</v>
      </c>
      <c r="H544" s="9" t="s">
        <v>10582</v>
      </c>
      <c r="I544" s="9" t="s">
        <v>0</v>
      </c>
      <c r="J544" s="11"/>
      <c r="K544" s="11"/>
      <c r="L544" s="11"/>
      <c r="M544" s="11"/>
      <c r="N544" s="11"/>
      <c r="O544" s="11"/>
      <c r="P544" s="9" t="s">
        <v>10574</v>
      </c>
      <c r="Q544" s="9"/>
      <c r="R544" s="21">
        <v>0</v>
      </c>
      <c r="S544" s="21">
        <v>130</v>
      </c>
      <c r="T544" s="2"/>
      <c r="U544" s="11" t="s">
        <v>4170</v>
      </c>
      <c r="V544" s="11"/>
      <c r="W544" s="2"/>
      <c r="X544" s="21">
        <f t="shared" si="8"/>
        <v>0</v>
      </c>
    </row>
    <row r="545" spans="1:24" x14ac:dyDescent="0.4">
      <c r="A545" s="9" t="s">
        <v>9599</v>
      </c>
      <c r="B545" s="9" t="s">
        <v>10540</v>
      </c>
      <c r="C545" s="180" t="s">
        <v>10583</v>
      </c>
      <c r="D545" s="11" t="s">
        <v>0</v>
      </c>
      <c r="E545" s="267">
        <v>20</v>
      </c>
      <c r="F545" s="19" t="s">
        <v>0</v>
      </c>
      <c r="G545" s="14" t="s">
        <v>2495</v>
      </c>
      <c r="H545" s="9" t="s">
        <v>10584</v>
      </c>
      <c r="I545" s="9" t="s">
        <v>0</v>
      </c>
      <c r="J545" s="11"/>
      <c r="K545" s="11"/>
      <c r="L545" s="11"/>
      <c r="M545" s="11"/>
      <c r="N545" s="11"/>
      <c r="O545" s="11"/>
      <c r="P545" s="9" t="s">
        <v>10574</v>
      </c>
      <c r="Q545" s="9"/>
      <c r="R545" s="21">
        <v>0</v>
      </c>
      <c r="S545" s="21">
        <v>50</v>
      </c>
      <c r="T545" s="2"/>
      <c r="U545" s="11" t="s">
        <v>4170</v>
      </c>
      <c r="V545" s="11"/>
      <c r="W545" s="2"/>
      <c r="X545" s="21">
        <f t="shared" si="8"/>
        <v>0</v>
      </c>
    </row>
    <row r="546" spans="1:24" x14ac:dyDescent="0.4">
      <c r="A546" s="9" t="s">
        <v>9599</v>
      </c>
      <c r="B546" s="9" t="s">
        <v>10540</v>
      </c>
      <c r="C546" s="180" t="s">
        <v>10585</v>
      </c>
      <c r="D546" s="11" t="s">
        <v>0</v>
      </c>
      <c r="E546" s="267">
        <v>10</v>
      </c>
      <c r="F546" s="19" t="s">
        <v>0</v>
      </c>
      <c r="G546" s="14" t="s">
        <v>3058</v>
      </c>
      <c r="H546" s="9" t="s">
        <v>10586</v>
      </c>
      <c r="I546" s="9" t="s">
        <v>0</v>
      </c>
      <c r="J546" s="11"/>
      <c r="K546" s="11"/>
      <c r="L546" s="11"/>
      <c r="M546" s="11"/>
      <c r="N546" s="11"/>
      <c r="O546" s="11"/>
      <c r="P546" s="9" t="s">
        <v>8753</v>
      </c>
      <c r="Q546" s="9"/>
      <c r="R546" s="21">
        <v>0</v>
      </c>
      <c r="S546" s="21">
        <v>50</v>
      </c>
      <c r="T546" s="2"/>
      <c r="U546" s="11" t="s">
        <v>4170</v>
      </c>
      <c r="V546" s="11"/>
      <c r="W546" s="2"/>
      <c r="X546" s="21">
        <f t="shared" si="8"/>
        <v>0</v>
      </c>
    </row>
    <row r="547" spans="1:24" x14ac:dyDescent="0.4">
      <c r="A547" s="9" t="s">
        <v>9599</v>
      </c>
      <c r="B547" s="9" t="s">
        <v>10540</v>
      </c>
      <c r="C547" s="180" t="s">
        <v>10587</v>
      </c>
      <c r="D547" s="11" t="s">
        <v>0</v>
      </c>
      <c r="E547" s="267">
        <v>10</v>
      </c>
      <c r="F547" s="19" t="s">
        <v>0</v>
      </c>
      <c r="G547" s="14" t="s">
        <v>3058</v>
      </c>
      <c r="H547" s="9" t="s">
        <v>10588</v>
      </c>
      <c r="I547" s="9" t="s">
        <v>0</v>
      </c>
      <c r="J547" s="11"/>
      <c r="K547" s="11"/>
      <c r="L547" s="11"/>
      <c r="M547" s="11"/>
      <c r="N547" s="11"/>
      <c r="O547" s="11"/>
      <c r="P547" s="9" t="s">
        <v>8753</v>
      </c>
      <c r="Q547" s="9"/>
      <c r="R547" s="21">
        <v>0</v>
      </c>
      <c r="S547" s="21">
        <v>60</v>
      </c>
      <c r="T547" s="2"/>
      <c r="U547" s="11" t="s">
        <v>4170</v>
      </c>
      <c r="V547" s="11"/>
      <c r="W547" s="2"/>
      <c r="X547" s="21">
        <f t="shared" si="8"/>
        <v>0</v>
      </c>
    </row>
    <row r="548" spans="1:24" x14ac:dyDescent="0.4">
      <c r="A548" s="9" t="s">
        <v>9599</v>
      </c>
      <c r="B548" s="9" t="s">
        <v>10540</v>
      </c>
      <c r="C548" s="180" t="s">
        <v>10589</v>
      </c>
      <c r="D548" s="11" t="s">
        <v>0</v>
      </c>
      <c r="E548" s="267">
        <v>10</v>
      </c>
      <c r="F548" s="19" t="s">
        <v>0</v>
      </c>
      <c r="G548" s="14" t="s">
        <v>3058</v>
      </c>
      <c r="H548" s="9" t="s">
        <v>10590</v>
      </c>
      <c r="I548" s="9" t="s">
        <v>0</v>
      </c>
      <c r="J548" s="11"/>
      <c r="K548" s="11"/>
      <c r="L548" s="11"/>
      <c r="M548" s="11"/>
      <c r="N548" s="11"/>
      <c r="O548" s="11"/>
      <c r="P548" s="9" t="s">
        <v>8753</v>
      </c>
      <c r="Q548" s="9"/>
      <c r="R548" s="21">
        <v>0</v>
      </c>
      <c r="S548" s="21">
        <v>50</v>
      </c>
      <c r="T548" s="2"/>
      <c r="U548" s="11" t="s">
        <v>4170</v>
      </c>
      <c r="V548" s="11"/>
      <c r="W548" s="2"/>
      <c r="X548" s="21">
        <f t="shared" si="8"/>
        <v>0</v>
      </c>
    </row>
    <row r="549" spans="1:24" x14ac:dyDescent="0.4">
      <c r="A549" s="9" t="s">
        <v>9599</v>
      </c>
      <c r="B549" s="9" t="s">
        <v>10591</v>
      </c>
      <c r="C549" s="180" t="s">
        <v>10592</v>
      </c>
      <c r="D549" s="11">
        <v>5087</v>
      </c>
      <c r="E549" s="267" t="s">
        <v>0</v>
      </c>
      <c r="F549" s="19" t="s">
        <v>0</v>
      </c>
      <c r="G549" s="14" t="s">
        <v>0</v>
      </c>
      <c r="H549" s="9" t="s">
        <v>10593</v>
      </c>
      <c r="I549" s="9" t="s">
        <v>0</v>
      </c>
      <c r="J549" s="11"/>
      <c r="K549" s="11"/>
      <c r="L549" s="11"/>
      <c r="M549" s="11"/>
      <c r="N549" s="11"/>
      <c r="O549" s="11"/>
      <c r="P549" s="9" t="s">
        <v>10594</v>
      </c>
      <c r="Q549" s="9"/>
      <c r="R549" s="21">
        <v>0</v>
      </c>
      <c r="S549" s="21">
        <v>30</v>
      </c>
      <c r="T549" s="2"/>
      <c r="U549" s="11" t="s">
        <v>4168</v>
      </c>
      <c r="V549" s="11"/>
      <c r="W549" s="2"/>
      <c r="X549" s="21">
        <f t="shared" si="8"/>
        <v>30</v>
      </c>
    </row>
    <row r="550" spans="1:24" x14ac:dyDescent="0.4">
      <c r="A550" s="9" t="s">
        <v>9599</v>
      </c>
      <c r="B550" s="9" t="s">
        <v>10591</v>
      </c>
      <c r="C550" s="180" t="s">
        <v>10595</v>
      </c>
      <c r="D550" s="11">
        <v>5088</v>
      </c>
      <c r="E550" s="267" t="s">
        <v>0</v>
      </c>
      <c r="F550" s="19" t="s">
        <v>0</v>
      </c>
      <c r="G550" s="14" t="s">
        <v>0</v>
      </c>
      <c r="H550" s="9" t="s">
        <v>10596</v>
      </c>
      <c r="I550" s="9" t="s">
        <v>0</v>
      </c>
      <c r="J550" s="11"/>
      <c r="K550" s="11"/>
      <c r="L550" s="11"/>
      <c r="M550" s="11"/>
      <c r="N550" s="11"/>
      <c r="O550" s="11"/>
      <c r="P550" s="9" t="s">
        <v>10597</v>
      </c>
      <c r="Q550" s="9"/>
      <c r="R550" s="21">
        <v>0</v>
      </c>
      <c r="S550" s="21">
        <v>40</v>
      </c>
      <c r="T550" s="2"/>
      <c r="U550" s="11" t="s">
        <v>4170</v>
      </c>
      <c r="V550" s="11"/>
      <c r="W550" s="2"/>
      <c r="X550" s="21">
        <f t="shared" si="8"/>
        <v>0</v>
      </c>
    </row>
    <row r="551" spans="1:24" x14ac:dyDescent="0.4">
      <c r="A551" s="9" t="s">
        <v>9599</v>
      </c>
      <c r="B551" s="9" t="s">
        <v>10591</v>
      </c>
      <c r="C551" s="180" t="s">
        <v>10598</v>
      </c>
      <c r="D551" s="11">
        <v>5089</v>
      </c>
      <c r="E551" s="267" t="s">
        <v>0</v>
      </c>
      <c r="F551" s="19" t="s">
        <v>0</v>
      </c>
      <c r="G551" s="14" t="s">
        <v>0</v>
      </c>
      <c r="H551" s="9" t="s">
        <v>10596</v>
      </c>
      <c r="I551" s="9" t="s">
        <v>0</v>
      </c>
      <c r="J551" s="11"/>
      <c r="K551" s="11"/>
      <c r="L551" s="11"/>
      <c r="M551" s="11"/>
      <c r="N551" s="11"/>
      <c r="O551" s="11"/>
      <c r="P551" s="9" t="s">
        <v>10599</v>
      </c>
      <c r="Q551" s="9"/>
      <c r="R551" s="21">
        <v>0</v>
      </c>
      <c r="S551" s="21">
        <v>50</v>
      </c>
      <c r="T551" s="2"/>
      <c r="U551" s="11" t="s">
        <v>4168</v>
      </c>
      <c r="V551" s="11"/>
      <c r="W551" s="2"/>
      <c r="X551" s="21">
        <f t="shared" si="8"/>
        <v>50</v>
      </c>
    </row>
    <row r="552" spans="1:24" x14ac:dyDescent="0.4">
      <c r="A552" s="9" t="s">
        <v>9599</v>
      </c>
      <c r="B552" s="9" t="s">
        <v>10591</v>
      </c>
      <c r="C552" s="180" t="s">
        <v>10600</v>
      </c>
      <c r="D552" s="11">
        <v>5090</v>
      </c>
      <c r="E552" s="267" t="s">
        <v>0</v>
      </c>
      <c r="F552" s="19" t="s">
        <v>0</v>
      </c>
      <c r="G552" s="14" t="s">
        <v>0</v>
      </c>
      <c r="H552" s="9" t="s">
        <v>10601</v>
      </c>
      <c r="I552" s="9" t="s">
        <v>0</v>
      </c>
      <c r="J552" s="11"/>
      <c r="K552" s="11"/>
      <c r="L552" s="11"/>
      <c r="M552" s="11"/>
      <c r="N552" s="11"/>
      <c r="O552" s="11"/>
      <c r="P552" s="9" t="s">
        <v>10574</v>
      </c>
      <c r="Q552" s="9"/>
      <c r="R552" s="21">
        <v>0</v>
      </c>
      <c r="S552" s="21">
        <v>170</v>
      </c>
      <c r="T552" s="2"/>
      <c r="U552" s="11" t="s">
        <v>4170</v>
      </c>
      <c r="V552" s="11"/>
      <c r="W552" s="2"/>
      <c r="X552" s="21">
        <f t="shared" si="8"/>
        <v>0</v>
      </c>
    </row>
    <row r="553" spans="1:24" x14ac:dyDescent="0.4">
      <c r="A553" s="9" t="s">
        <v>9599</v>
      </c>
      <c r="B553" s="9" t="s">
        <v>10591</v>
      </c>
      <c r="C553" s="180" t="s">
        <v>10602</v>
      </c>
      <c r="D553" s="11" t="s">
        <v>0</v>
      </c>
      <c r="E553" s="267" t="s">
        <v>0</v>
      </c>
      <c r="F553" s="19" t="s">
        <v>0</v>
      </c>
      <c r="G553" s="14" t="s">
        <v>0</v>
      </c>
      <c r="H553" s="9" t="s">
        <v>10603</v>
      </c>
      <c r="I553" s="9" t="s">
        <v>0</v>
      </c>
      <c r="J553" s="11"/>
      <c r="K553" s="11"/>
      <c r="L553" s="11"/>
      <c r="M553" s="11"/>
      <c r="N553" s="11"/>
      <c r="O553" s="11"/>
      <c r="P553" s="9" t="s">
        <v>10604</v>
      </c>
      <c r="Q553" s="9"/>
      <c r="R553" s="21">
        <v>0</v>
      </c>
      <c r="S553" s="21">
        <v>75</v>
      </c>
      <c r="T553" s="2"/>
      <c r="U553" s="11" t="s">
        <v>4170</v>
      </c>
      <c r="V553" s="11"/>
      <c r="W553" s="2"/>
      <c r="X553" s="21">
        <f t="shared" si="8"/>
        <v>0</v>
      </c>
    </row>
    <row r="554" spans="1:24" x14ac:dyDescent="0.4">
      <c r="A554" s="9" t="s">
        <v>9599</v>
      </c>
      <c r="B554" s="9" t="s">
        <v>10591</v>
      </c>
      <c r="C554" s="180" t="s">
        <v>10605</v>
      </c>
      <c r="D554" s="11" t="s">
        <v>0</v>
      </c>
      <c r="E554" s="267" t="s">
        <v>0</v>
      </c>
      <c r="F554" s="19" t="s">
        <v>0</v>
      </c>
      <c r="G554" s="14" t="s">
        <v>0</v>
      </c>
      <c r="H554" s="9" t="s">
        <v>10606</v>
      </c>
      <c r="I554" s="9" t="s">
        <v>0</v>
      </c>
      <c r="J554" s="11"/>
      <c r="K554" s="11"/>
      <c r="L554" s="11"/>
      <c r="M554" s="11"/>
      <c r="N554" s="11"/>
      <c r="O554" s="11"/>
      <c r="P554" s="9" t="s">
        <v>10574</v>
      </c>
      <c r="Q554" s="9"/>
      <c r="R554" s="21">
        <v>0</v>
      </c>
      <c r="S554" s="21">
        <v>200</v>
      </c>
      <c r="T554" s="2"/>
      <c r="U554" s="11" t="s">
        <v>4168</v>
      </c>
      <c r="V554" s="11"/>
      <c r="W554" s="2"/>
      <c r="X554" s="21">
        <f t="shared" si="8"/>
        <v>200</v>
      </c>
    </row>
    <row r="555" spans="1:24" x14ac:dyDescent="0.4">
      <c r="A555" s="9" t="s">
        <v>9599</v>
      </c>
      <c r="B555" s="9" t="s">
        <v>10591</v>
      </c>
      <c r="C555" s="180" t="s">
        <v>10607</v>
      </c>
      <c r="D555" s="11">
        <v>5091</v>
      </c>
      <c r="E555" s="267" t="s">
        <v>0</v>
      </c>
      <c r="F555" s="19" t="s">
        <v>0</v>
      </c>
      <c r="G555" s="14" t="s">
        <v>0</v>
      </c>
      <c r="H555" s="9" t="s">
        <v>10608</v>
      </c>
      <c r="I555" s="9" t="s">
        <v>0</v>
      </c>
      <c r="J555" s="11"/>
      <c r="K555" s="11"/>
      <c r="L555" s="11"/>
      <c r="M555" s="11"/>
      <c r="N555" s="11"/>
      <c r="O555" s="11"/>
      <c r="P555" s="9" t="s">
        <v>10574</v>
      </c>
      <c r="Q555" s="9"/>
      <c r="R555" s="21">
        <v>0</v>
      </c>
      <c r="S555" s="21">
        <v>15</v>
      </c>
      <c r="T555" s="2"/>
      <c r="U555" s="11" t="s">
        <v>4168</v>
      </c>
      <c r="V555" s="11"/>
      <c r="W555" s="2"/>
      <c r="X555" s="21">
        <f t="shared" si="8"/>
        <v>15</v>
      </c>
    </row>
    <row r="556" spans="1:24" x14ac:dyDescent="0.4">
      <c r="A556" s="9" t="s">
        <v>9599</v>
      </c>
      <c r="B556" s="9" t="s">
        <v>10591</v>
      </c>
      <c r="C556" s="180" t="s">
        <v>10609</v>
      </c>
      <c r="D556" s="11" t="s">
        <v>0</v>
      </c>
      <c r="E556" s="267" t="s">
        <v>0</v>
      </c>
      <c r="F556" s="19" t="s">
        <v>0</v>
      </c>
      <c r="G556" s="14" t="s">
        <v>0</v>
      </c>
      <c r="H556" s="9" t="s">
        <v>10608</v>
      </c>
      <c r="I556" s="9" t="s">
        <v>0</v>
      </c>
      <c r="J556" s="11"/>
      <c r="K556" s="11"/>
      <c r="L556" s="11"/>
      <c r="M556" s="11"/>
      <c r="N556" s="11"/>
      <c r="O556" s="11"/>
      <c r="P556" s="9" t="s">
        <v>10610</v>
      </c>
      <c r="Q556" s="9"/>
      <c r="R556" s="21">
        <v>0</v>
      </c>
      <c r="S556" s="21">
        <v>20</v>
      </c>
      <c r="T556" s="2"/>
      <c r="U556" s="11" t="s">
        <v>4170</v>
      </c>
      <c r="V556" s="11"/>
      <c r="W556" s="2"/>
      <c r="X556" s="21">
        <f t="shared" si="8"/>
        <v>0</v>
      </c>
    </row>
    <row r="557" spans="1:24" x14ac:dyDescent="0.4">
      <c r="A557" s="9" t="s">
        <v>9599</v>
      </c>
      <c r="B557" s="9" t="s">
        <v>10591</v>
      </c>
      <c r="C557" s="180" t="s">
        <v>10611</v>
      </c>
      <c r="D557" s="11" t="s">
        <v>0</v>
      </c>
      <c r="E557" s="267" t="s">
        <v>0</v>
      </c>
      <c r="F557" s="19" t="s">
        <v>0</v>
      </c>
      <c r="G557" s="14" t="s">
        <v>0</v>
      </c>
      <c r="H557" s="9" t="s">
        <v>10612</v>
      </c>
      <c r="I557" s="9" t="s">
        <v>0</v>
      </c>
      <c r="J557" s="11"/>
      <c r="K557" s="11"/>
      <c r="L557" s="11"/>
      <c r="M557" s="11"/>
      <c r="N557" s="11"/>
      <c r="O557" s="11"/>
      <c r="P557" s="9" t="s">
        <v>10574</v>
      </c>
      <c r="Q557" s="9"/>
      <c r="R557" s="21">
        <v>0</v>
      </c>
      <c r="S557" s="21">
        <v>70</v>
      </c>
      <c r="T557" s="2"/>
      <c r="U557" s="11" t="s">
        <v>4170</v>
      </c>
      <c r="V557" s="11"/>
      <c r="W557" s="2"/>
      <c r="X557" s="21">
        <f t="shared" si="8"/>
        <v>0</v>
      </c>
    </row>
    <row r="558" spans="1:24" x14ac:dyDescent="0.4">
      <c r="A558" s="9" t="s">
        <v>9599</v>
      </c>
      <c r="B558" s="9" t="s">
        <v>10591</v>
      </c>
      <c r="C558" s="180" t="s">
        <v>10613</v>
      </c>
      <c r="D558" s="11">
        <v>5092</v>
      </c>
      <c r="E558" s="267" t="s">
        <v>0</v>
      </c>
      <c r="F558" s="19" t="s">
        <v>0</v>
      </c>
      <c r="G558" s="14" t="s">
        <v>0</v>
      </c>
      <c r="H558" s="9" t="s">
        <v>10614</v>
      </c>
      <c r="I558" s="9" t="s">
        <v>0</v>
      </c>
      <c r="J558" s="11"/>
      <c r="K558" s="11"/>
      <c r="L558" s="11"/>
      <c r="M558" s="11"/>
      <c r="N558" s="11"/>
      <c r="O558" s="11"/>
      <c r="P558" s="9" t="s">
        <v>10615</v>
      </c>
      <c r="Q558" s="9"/>
      <c r="R558" s="21">
        <v>0</v>
      </c>
      <c r="S558" s="21">
        <v>45</v>
      </c>
      <c r="T558" s="2"/>
      <c r="U558" s="11" t="s">
        <v>4170</v>
      </c>
      <c r="V558" s="11"/>
      <c r="W558" s="2"/>
      <c r="X558" s="21">
        <f t="shared" si="8"/>
        <v>0</v>
      </c>
    </row>
    <row r="559" spans="1:24" x14ac:dyDescent="0.4">
      <c r="A559" s="9" t="s">
        <v>9599</v>
      </c>
      <c r="B559" s="9" t="s">
        <v>10591</v>
      </c>
      <c r="C559" s="180" t="s">
        <v>10616</v>
      </c>
      <c r="D559" s="11">
        <v>5093</v>
      </c>
      <c r="E559" s="267" t="s">
        <v>0</v>
      </c>
      <c r="F559" s="19" t="s">
        <v>0</v>
      </c>
      <c r="G559" s="14" t="s">
        <v>0</v>
      </c>
      <c r="H559" s="9" t="s">
        <v>10617</v>
      </c>
      <c r="I559" s="9" t="s">
        <v>0</v>
      </c>
      <c r="J559" s="11"/>
      <c r="K559" s="11"/>
      <c r="L559" s="11"/>
      <c r="M559" s="11"/>
      <c r="N559" s="11"/>
      <c r="O559" s="11"/>
      <c r="P559" s="9" t="s">
        <v>10574</v>
      </c>
      <c r="Q559" s="9"/>
      <c r="R559" s="21">
        <v>0</v>
      </c>
      <c r="S559" s="21">
        <v>10</v>
      </c>
      <c r="T559" s="2"/>
      <c r="U559" s="11" t="s">
        <v>4168</v>
      </c>
      <c r="V559" s="11"/>
      <c r="W559" s="2"/>
      <c r="X559" s="21">
        <f t="shared" si="8"/>
        <v>10</v>
      </c>
    </row>
    <row r="560" spans="1:24" x14ac:dyDescent="0.4">
      <c r="A560" s="9" t="s">
        <v>9599</v>
      </c>
      <c r="B560" s="9" t="s">
        <v>10591</v>
      </c>
      <c r="C560" s="180" t="s">
        <v>10618</v>
      </c>
      <c r="D560" s="11" t="s">
        <v>0</v>
      </c>
      <c r="E560" s="267" t="s">
        <v>0</v>
      </c>
      <c r="F560" s="19" t="s">
        <v>0</v>
      </c>
      <c r="G560" s="14" t="s">
        <v>0</v>
      </c>
      <c r="H560" s="9" t="s">
        <v>10619</v>
      </c>
      <c r="I560" s="9" t="s">
        <v>0</v>
      </c>
      <c r="J560" s="11"/>
      <c r="K560" s="11"/>
      <c r="L560" s="11"/>
      <c r="M560" s="11"/>
      <c r="N560" s="11"/>
      <c r="O560" s="11"/>
      <c r="P560" s="9" t="s">
        <v>10574</v>
      </c>
      <c r="Q560" s="9"/>
      <c r="R560" s="21">
        <v>0</v>
      </c>
      <c r="S560" s="21">
        <v>150</v>
      </c>
      <c r="T560" s="2"/>
      <c r="U560" s="11" t="s">
        <v>4170</v>
      </c>
      <c r="V560" s="11"/>
      <c r="W560" s="2"/>
      <c r="X560" s="21">
        <f t="shared" si="8"/>
        <v>0</v>
      </c>
    </row>
    <row r="561" spans="1:24" x14ac:dyDescent="0.4">
      <c r="A561" s="9" t="s">
        <v>9599</v>
      </c>
      <c r="B561" s="9" t="s">
        <v>10591</v>
      </c>
      <c r="C561" s="180" t="s">
        <v>10620</v>
      </c>
      <c r="D561" s="11" t="s">
        <v>10621</v>
      </c>
      <c r="E561" s="267" t="s">
        <v>0</v>
      </c>
      <c r="F561" s="19" t="s">
        <v>0</v>
      </c>
      <c r="G561" s="14" t="s">
        <v>0</v>
      </c>
      <c r="H561" s="9" t="s">
        <v>10622</v>
      </c>
      <c r="I561" s="9" t="s">
        <v>0</v>
      </c>
      <c r="J561" s="11"/>
      <c r="K561" s="11"/>
      <c r="L561" s="11"/>
      <c r="M561" s="11"/>
      <c r="N561" s="11"/>
      <c r="O561" s="11"/>
      <c r="P561" s="9" t="s">
        <v>10623</v>
      </c>
      <c r="Q561" s="9"/>
      <c r="R561" s="21">
        <v>0</v>
      </c>
      <c r="S561" s="21" t="s">
        <v>6191</v>
      </c>
      <c r="T561" s="2"/>
      <c r="U561" s="11" t="s">
        <v>4170</v>
      </c>
      <c r="V561" s="11"/>
      <c r="W561" s="2"/>
      <c r="X561" s="21">
        <f t="shared" si="8"/>
        <v>0</v>
      </c>
    </row>
    <row r="562" spans="1:24" x14ac:dyDescent="0.4">
      <c r="A562" s="9" t="s">
        <v>9599</v>
      </c>
      <c r="B562" s="9" t="s">
        <v>10591</v>
      </c>
      <c r="C562" s="180" t="s">
        <v>10624</v>
      </c>
      <c r="D562" s="11">
        <v>5501</v>
      </c>
      <c r="E562" s="267" t="s">
        <v>0</v>
      </c>
      <c r="F562" s="19" t="s">
        <v>0</v>
      </c>
      <c r="G562" s="14" t="s">
        <v>0</v>
      </c>
      <c r="H562" s="9" t="s">
        <v>10625</v>
      </c>
      <c r="I562" s="9" t="s">
        <v>0</v>
      </c>
      <c r="J562" s="11"/>
      <c r="K562" s="11"/>
      <c r="L562" s="11"/>
      <c r="M562" s="11"/>
      <c r="N562" s="11"/>
      <c r="O562" s="11"/>
      <c r="P562" s="9" t="s">
        <v>10594</v>
      </c>
      <c r="Q562" s="9"/>
      <c r="R562" s="21">
        <v>0</v>
      </c>
      <c r="S562" s="21">
        <v>120</v>
      </c>
      <c r="T562" s="2"/>
      <c r="U562" s="11" t="s">
        <v>4170</v>
      </c>
      <c r="V562" s="11"/>
      <c r="W562" s="2"/>
      <c r="X562" s="21">
        <f t="shared" si="8"/>
        <v>0</v>
      </c>
    </row>
    <row r="563" spans="1:24" x14ac:dyDescent="0.4">
      <c r="A563" s="9" t="s">
        <v>9599</v>
      </c>
      <c r="B563" s="9" t="s">
        <v>10591</v>
      </c>
      <c r="C563" s="180" t="s">
        <v>10626</v>
      </c>
      <c r="D563" s="11" t="s">
        <v>10627</v>
      </c>
      <c r="E563" s="267" t="s">
        <v>0</v>
      </c>
      <c r="F563" s="19" t="s">
        <v>0</v>
      </c>
      <c r="G563" s="14" t="s">
        <v>0</v>
      </c>
      <c r="H563" s="9" t="s">
        <v>10628</v>
      </c>
      <c r="I563" s="9" t="s">
        <v>0</v>
      </c>
      <c r="J563" s="11"/>
      <c r="K563" s="11"/>
      <c r="L563" s="11"/>
      <c r="M563" s="11"/>
      <c r="N563" s="11"/>
      <c r="O563" s="11"/>
      <c r="P563" s="9" t="s">
        <v>10594</v>
      </c>
      <c r="Q563" s="9"/>
      <c r="R563" s="21">
        <v>0</v>
      </c>
      <c r="S563" s="21">
        <v>170</v>
      </c>
      <c r="T563" s="2"/>
      <c r="U563" s="11" t="s">
        <v>4170</v>
      </c>
      <c r="V563" s="11"/>
      <c r="W563" s="2"/>
      <c r="X563" s="21">
        <f t="shared" si="8"/>
        <v>0</v>
      </c>
    </row>
    <row r="564" spans="1:24" x14ac:dyDescent="0.4">
      <c r="A564" s="9" t="s">
        <v>9599</v>
      </c>
      <c r="B564" s="9" t="s">
        <v>10591</v>
      </c>
      <c r="C564" s="180" t="s">
        <v>10629</v>
      </c>
      <c r="D564" s="11">
        <v>5502</v>
      </c>
      <c r="E564" s="267" t="s">
        <v>0</v>
      </c>
      <c r="F564" s="19" t="s">
        <v>0</v>
      </c>
      <c r="G564" s="14" t="s">
        <v>0</v>
      </c>
      <c r="H564" s="9" t="s">
        <v>10630</v>
      </c>
      <c r="I564" s="9" t="s">
        <v>0</v>
      </c>
      <c r="J564" s="11"/>
      <c r="K564" s="11"/>
      <c r="L564" s="11"/>
      <c r="M564" s="11"/>
      <c r="N564" s="11"/>
      <c r="O564" s="11"/>
      <c r="P564" s="9" t="s">
        <v>10594</v>
      </c>
      <c r="Q564" s="9"/>
      <c r="R564" s="21">
        <v>0</v>
      </c>
      <c r="S564" s="21" t="s">
        <v>6191</v>
      </c>
      <c r="T564" s="2"/>
      <c r="U564" s="11" t="s">
        <v>4170</v>
      </c>
      <c r="V564" s="11"/>
      <c r="W564" s="2"/>
      <c r="X564" s="21">
        <f t="shared" si="8"/>
        <v>0</v>
      </c>
    </row>
    <row r="565" spans="1:24" x14ac:dyDescent="0.4">
      <c r="A565" s="9" t="s">
        <v>9599</v>
      </c>
      <c r="B565" s="9" t="s">
        <v>10591</v>
      </c>
      <c r="C565" s="180" t="s">
        <v>10631</v>
      </c>
      <c r="D565" s="11">
        <v>5503</v>
      </c>
      <c r="E565" s="267" t="s">
        <v>0</v>
      </c>
      <c r="F565" s="19" t="s">
        <v>0</v>
      </c>
      <c r="G565" s="14" t="s">
        <v>0</v>
      </c>
      <c r="H565" s="9" t="s">
        <v>10632</v>
      </c>
      <c r="I565" s="9" t="s">
        <v>0</v>
      </c>
      <c r="J565" s="11"/>
      <c r="K565" s="11"/>
      <c r="L565" s="11"/>
      <c r="M565" s="11"/>
      <c r="N565" s="11"/>
      <c r="O565" s="11"/>
      <c r="P565" s="9" t="s">
        <v>10633</v>
      </c>
      <c r="Q565" s="9"/>
      <c r="R565" s="21">
        <v>0</v>
      </c>
      <c r="S565" s="21">
        <v>100</v>
      </c>
      <c r="T565" s="2"/>
      <c r="U565" s="11" t="s">
        <v>4170</v>
      </c>
      <c r="V565" s="11"/>
      <c r="W565" s="2"/>
      <c r="X565" s="21">
        <f t="shared" si="8"/>
        <v>0</v>
      </c>
    </row>
    <row r="566" spans="1:24" x14ac:dyDescent="0.4">
      <c r="A566" s="9" t="s">
        <v>9599</v>
      </c>
      <c r="B566" s="9" t="s">
        <v>10591</v>
      </c>
      <c r="C566" s="180" t="s">
        <v>10634</v>
      </c>
      <c r="D566" s="11" t="s">
        <v>10635</v>
      </c>
      <c r="E566" s="267" t="s">
        <v>0</v>
      </c>
      <c r="F566" s="19" t="s">
        <v>0</v>
      </c>
      <c r="G566" s="14" t="s">
        <v>0</v>
      </c>
      <c r="H566" s="9" t="s">
        <v>10636</v>
      </c>
      <c r="I566" s="9" t="s">
        <v>0</v>
      </c>
      <c r="J566" s="11"/>
      <c r="K566" s="11"/>
      <c r="L566" s="11"/>
      <c r="M566" s="11"/>
      <c r="N566" s="11"/>
      <c r="O566" s="11"/>
      <c r="P566" s="9" t="s">
        <v>10633</v>
      </c>
      <c r="Q566" s="9"/>
      <c r="R566" s="21">
        <v>0</v>
      </c>
      <c r="S566" s="21">
        <v>100</v>
      </c>
      <c r="T566" s="2"/>
      <c r="U566" s="11" t="s">
        <v>4170</v>
      </c>
      <c r="V566" s="11"/>
      <c r="W566" s="2"/>
      <c r="X566" s="21">
        <f t="shared" si="8"/>
        <v>0</v>
      </c>
    </row>
    <row r="567" spans="1:24" x14ac:dyDescent="0.4">
      <c r="A567" s="9" t="s">
        <v>9599</v>
      </c>
      <c r="B567" s="9" t="s">
        <v>10591</v>
      </c>
      <c r="C567" s="180" t="s">
        <v>10637</v>
      </c>
      <c r="D567" s="11" t="s">
        <v>0</v>
      </c>
      <c r="E567" s="267" t="s">
        <v>0</v>
      </c>
      <c r="F567" s="19" t="s">
        <v>0</v>
      </c>
      <c r="G567" s="14" t="s">
        <v>0</v>
      </c>
      <c r="H567" s="9" t="s">
        <v>10638</v>
      </c>
      <c r="I567" s="9" t="s">
        <v>0</v>
      </c>
      <c r="J567" s="11"/>
      <c r="K567" s="11"/>
      <c r="L567" s="11"/>
      <c r="M567" s="11"/>
      <c r="N567" s="11"/>
      <c r="O567" s="11"/>
      <c r="P567" s="9" t="s">
        <v>10599</v>
      </c>
      <c r="Q567" s="9"/>
      <c r="R567" s="21">
        <v>0</v>
      </c>
      <c r="S567" s="21">
        <v>180</v>
      </c>
      <c r="T567" s="2"/>
      <c r="U567" s="11" t="s">
        <v>4170</v>
      </c>
      <c r="V567" s="11"/>
      <c r="W567" s="2"/>
      <c r="X567" s="21">
        <f t="shared" si="8"/>
        <v>0</v>
      </c>
    </row>
    <row r="568" spans="1:24" x14ac:dyDescent="0.4">
      <c r="A568" s="9" t="s">
        <v>9599</v>
      </c>
      <c r="B568" s="9" t="s">
        <v>10591</v>
      </c>
      <c r="C568" s="180" t="s">
        <v>10639</v>
      </c>
      <c r="D568" s="11">
        <v>5504</v>
      </c>
      <c r="E568" s="267" t="s">
        <v>0</v>
      </c>
      <c r="F568" s="19" t="s">
        <v>0</v>
      </c>
      <c r="G568" s="14" t="s">
        <v>0</v>
      </c>
      <c r="H568" s="9" t="s">
        <v>8409</v>
      </c>
      <c r="I568" s="9" t="s">
        <v>0</v>
      </c>
      <c r="J568" s="11"/>
      <c r="K568" s="11"/>
      <c r="L568" s="11"/>
      <c r="M568" s="11"/>
      <c r="N568" s="11"/>
      <c r="O568" s="11"/>
      <c r="P568" s="9" t="s">
        <v>10599</v>
      </c>
      <c r="Q568" s="9"/>
      <c r="R568" s="21">
        <v>0</v>
      </c>
      <c r="S568" s="21" t="s">
        <v>6191</v>
      </c>
      <c r="T568" s="2"/>
      <c r="U568" s="11" t="s">
        <v>4170</v>
      </c>
      <c r="V568" s="11"/>
      <c r="W568" s="2"/>
      <c r="X568" s="21">
        <f t="shared" si="8"/>
        <v>0</v>
      </c>
    </row>
    <row r="569" spans="1:24" x14ac:dyDescent="0.4">
      <c r="A569" s="9" t="s">
        <v>9599</v>
      </c>
      <c r="B569" s="9" t="s">
        <v>10591</v>
      </c>
      <c r="C569" s="180" t="s">
        <v>10640</v>
      </c>
      <c r="D569" s="11" t="s">
        <v>0</v>
      </c>
      <c r="E569" s="267" t="s">
        <v>0</v>
      </c>
      <c r="F569" s="19" t="s">
        <v>0</v>
      </c>
      <c r="G569" s="14" t="s">
        <v>0</v>
      </c>
      <c r="H569" s="9" t="s">
        <v>10641</v>
      </c>
      <c r="I569" s="9" t="s">
        <v>0</v>
      </c>
      <c r="J569" s="11"/>
      <c r="K569" s="11"/>
      <c r="L569" s="11"/>
      <c r="M569" s="11"/>
      <c r="N569" s="11"/>
      <c r="O569" s="11"/>
      <c r="P569" s="9" t="s">
        <v>10597</v>
      </c>
      <c r="Q569" s="9"/>
      <c r="R569" s="21">
        <v>0</v>
      </c>
      <c r="S569" s="21" t="s">
        <v>6191</v>
      </c>
      <c r="T569" s="2"/>
      <c r="U569" s="11" t="s">
        <v>4170</v>
      </c>
      <c r="V569" s="11"/>
      <c r="W569" s="2"/>
      <c r="X569" s="21">
        <f t="shared" si="8"/>
        <v>0</v>
      </c>
    </row>
    <row r="570" spans="1:24" x14ac:dyDescent="0.4">
      <c r="A570" s="9" t="s">
        <v>9599</v>
      </c>
      <c r="B570" s="9" t="s">
        <v>10591</v>
      </c>
      <c r="C570" s="180" t="s">
        <v>10642</v>
      </c>
      <c r="D570" s="11">
        <v>5507</v>
      </c>
      <c r="E570" s="267" t="s">
        <v>0</v>
      </c>
      <c r="F570" s="19" t="s">
        <v>0</v>
      </c>
      <c r="G570" s="14" t="s">
        <v>0</v>
      </c>
      <c r="H570" s="9" t="s">
        <v>10643</v>
      </c>
      <c r="I570" s="9" t="s">
        <v>0</v>
      </c>
      <c r="J570" s="11"/>
      <c r="K570" s="11"/>
      <c r="L570" s="11"/>
      <c r="M570" s="11"/>
      <c r="N570" s="11"/>
      <c r="O570" s="11"/>
      <c r="P570" s="9" t="s">
        <v>10599</v>
      </c>
      <c r="Q570" s="9"/>
      <c r="R570" s="21">
        <v>0</v>
      </c>
      <c r="S570" s="21">
        <v>25</v>
      </c>
      <c r="T570" s="2"/>
      <c r="U570" s="11" t="s">
        <v>4170</v>
      </c>
      <c r="V570" s="11"/>
      <c r="W570" s="2"/>
      <c r="X570" s="21">
        <f t="shared" si="8"/>
        <v>0</v>
      </c>
    </row>
    <row r="571" spans="1:24" x14ac:dyDescent="0.4">
      <c r="A571" s="9" t="s">
        <v>9599</v>
      </c>
      <c r="B571" s="9" t="s">
        <v>10591</v>
      </c>
      <c r="C571" s="180" t="s">
        <v>10644</v>
      </c>
      <c r="D571" s="11" t="s">
        <v>10645</v>
      </c>
      <c r="E571" s="267" t="s">
        <v>0</v>
      </c>
      <c r="F571" s="19" t="s">
        <v>0</v>
      </c>
      <c r="G571" s="14" t="s">
        <v>0</v>
      </c>
      <c r="H571" s="9" t="s">
        <v>10646</v>
      </c>
      <c r="I571" s="9" t="s">
        <v>0</v>
      </c>
      <c r="J571" s="11"/>
      <c r="K571" s="11"/>
      <c r="L571" s="11"/>
      <c r="M571" s="11"/>
      <c r="N571" s="11"/>
      <c r="O571" s="11"/>
      <c r="P571" s="9" t="s">
        <v>10599</v>
      </c>
      <c r="Q571" s="9"/>
      <c r="R571" s="21">
        <v>0</v>
      </c>
      <c r="S571" s="21">
        <v>25</v>
      </c>
      <c r="T571" s="2"/>
      <c r="U571" s="11" t="s">
        <v>4170</v>
      </c>
      <c r="V571" s="11"/>
      <c r="W571" s="2"/>
      <c r="X571" s="21">
        <f t="shared" si="8"/>
        <v>0</v>
      </c>
    </row>
    <row r="572" spans="1:24" x14ac:dyDescent="0.4">
      <c r="A572" s="9" t="s">
        <v>9599</v>
      </c>
      <c r="B572" s="9" t="s">
        <v>10591</v>
      </c>
      <c r="C572" s="180" t="s">
        <v>10647</v>
      </c>
      <c r="D572" s="11" t="s">
        <v>0</v>
      </c>
      <c r="E572" s="267" t="s">
        <v>0</v>
      </c>
      <c r="F572" s="19" t="s">
        <v>0</v>
      </c>
      <c r="G572" s="14" t="s">
        <v>0</v>
      </c>
      <c r="H572" s="9" t="s">
        <v>10648</v>
      </c>
      <c r="I572" s="9" t="s">
        <v>0</v>
      </c>
      <c r="J572" s="11"/>
      <c r="K572" s="11"/>
      <c r="L572" s="11"/>
      <c r="M572" s="11"/>
      <c r="N572" s="11"/>
      <c r="O572" s="11"/>
      <c r="P572" s="9" t="s">
        <v>10599</v>
      </c>
      <c r="Q572" s="9"/>
      <c r="R572" s="21">
        <v>0</v>
      </c>
      <c r="S572" s="21">
        <v>20</v>
      </c>
      <c r="T572" s="2"/>
      <c r="U572" s="11" t="s">
        <v>4168</v>
      </c>
      <c r="V572" s="11"/>
      <c r="W572" s="2"/>
      <c r="X572" s="21">
        <f t="shared" si="8"/>
        <v>20</v>
      </c>
    </row>
    <row r="573" spans="1:24" x14ac:dyDescent="0.4">
      <c r="A573" s="9" t="s">
        <v>9599</v>
      </c>
      <c r="B573" s="9" t="s">
        <v>10591</v>
      </c>
      <c r="C573" s="180" t="s">
        <v>10649</v>
      </c>
      <c r="D573" s="11">
        <v>5508</v>
      </c>
      <c r="E573" s="267" t="s">
        <v>0</v>
      </c>
      <c r="F573" s="19" t="s">
        <v>0</v>
      </c>
      <c r="G573" s="14" t="s">
        <v>0</v>
      </c>
      <c r="H573" s="9" t="s">
        <v>10650</v>
      </c>
      <c r="I573" s="9" t="s">
        <v>0</v>
      </c>
      <c r="J573" s="11"/>
      <c r="K573" s="11"/>
      <c r="L573" s="11"/>
      <c r="M573" s="11"/>
      <c r="N573" s="11"/>
      <c r="O573" s="11"/>
      <c r="P573" s="9" t="s">
        <v>10599</v>
      </c>
      <c r="Q573" s="9"/>
      <c r="R573" s="21">
        <v>0</v>
      </c>
      <c r="S573" s="21">
        <v>30</v>
      </c>
      <c r="T573" s="2"/>
      <c r="U573" s="11" t="s">
        <v>4170</v>
      </c>
      <c r="V573" s="11"/>
      <c r="W573" s="2"/>
      <c r="X573" s="21">
        <f t="shared" si="8"/>
        <v>0</v>
      </c>
    </row>
    <row r="574" spans="1:24" x14ac:dyDescent="0.4">
      <c r="A574" s="9" t="s">
        <v>9599</v>
      </c>
      <c r="B574" s="9" t="s">
        <v>10591</v>
      </c>
      <c r="C574" s="180" t="s">
        <v>10651</v>
      </c>
      <c r="D574" s="11" t="s">
        <v>0</v>
      </c>
      <c r="E574" s="267" t="s">
        <v>0</v>
      </c>
      <c r="F574" s="19" t="s">
        <v>0</v>
      </c>
      <c r="G574" s="14" t="s">
        <v>0</v>
      </c>
      <c r="H574" s="9" t="s">
        <v>10652</v>
      </c>
      <c r="I574" s="9" t="s">
        <v>0</v>
      </c>
      <c r="J574" s="11"/>
      <c r="K574" s="11"/>
      <c r="L574" s="11"/>
      <c r="M574" s="11"/>
      <c r="N574" s="11"/>
      <c r="O574" s="11"/>
      <c r="P574" s="9" t="s">
        <v>10599</v>
      </c>
      <c r="Q574" s="9"/>
      <c r="R574" s="21">
        <v>0</v>
      </c>
      <c r="S574" s="21">
        <v>80</v>
      </c>
      <c r="T574" s="2"/>
      <c r="U574" s="11" t="s">
        <v>4170</v>
      </c>
      <c r="V574" s="11"/>
      <c r="W574" s="2"/>
      <c r="X574" s="21">
        <f t="shared" si="8"/>
        <v>0</v>
      </c>
    </row>
    <row r="575" spans="1:24" x14ac:dyDescent="0.4">
      <c r="A575" s="9" t="s">
        <v>9599</v>
      </c>
      <c r="B575" s="9" t="s">
        <v>10591</v>
      </c>
      <c r="C575" s="180" t="s">
        <v>10653</v>
      </c>
      <c r="D575" s="11">
        <v>5512</v>
      </c>
      <c r="E575" s="267" t="s">
        <v>0</v>
      </c>
      <c r="F575" s="19" t="s">
        <v>0</v>
      </c>
      <c r="G575" s="14" t="s">
        <v>0</v>
      </c>
      <c r="H575" s="9" t="s">
        <v>10654</v>
      </c>
      <c r="I575" s="9" t="s">
        <v>0</v>
      </c>
      <c r="J575" s="11"/>
      <c r="K575" s="11"/>
      <c r="L575" s="11"/>
      <c r="M575" s="11"/>
      <c r="N575" s="11"/>
      <c r="O575" s="11"/>
      <c r="P575" s="9" t="s">
        <v>10599</v>
      </c>
      <c r="Q575" s="9"/>
      <c r="R575" s="21">
        <v>0</v>
      </c>
      <c r="S575" s="21">
        <v>60</v>
      </c>
      <c r="T575" s="2"/>
      <c r="U575" s="11" t="s">
        <v>4170</v>
      </c>
      <c r="V575" s="11"/>
      <c r="W575" s="2"/>
      <c r="X575" s="21">
        <f t="shared" si="8"/>
        <v>0</v>
      </c>
    </row>
    <row r="576" spans="1:24" x14ac:dyDescent="0.4">
      <c r="A576" s="9" t="s">
        <v>9599</v>
      </c>
      <c r="B576" s="9" t="s">
        <v>10591</v>
      </c>
      <c r="C576" s="180" t="s">
        <v>10655</v>
      </c>
      <c r="D576" s="11" t="s">
        <v>0</v>
      </c>
      <c r="E576" s="267" t="s">
        <v>0</v>
      </c>
      <c r="F576" s="19" t="s">
        <v>0</v>
      </c>
      <c r="G576" s="14" t="s">
        <v>0</v>
      </c>
      <c r="H576" s="9" t="s">
        <v>10656</v>
      </c>
      <c r="I576" s="9" t="s">
        <v>0</v>
      </c>
      <c r="J576" s="11"/>
      <c r="K576" s="11"/>
      <c r="L576" s="11"/>
      <c r="M576" s="11"/>
      <c r="N576" s="11"/>
      <c r="O576" s="11"/>
      <c r="P576" s="9" t="s">
        <v>10599</v>
      </c>
      <c r="Q576" s="9"/>
      <c r="R576" s="21">
        <v>0</v>
      </c>
      <c r="S576" s="21">
        <v>80</v>
      </c>
      <c r="T576" s="2"/>
      <c r="U576" s="11" t="s">
        <v>4170</v>
      </c>
      <c r="V576" s="11"/>
      <c r="W576" s="2"/>
      <c r="X576" s="21">
        <f t="shared" si="8"/>
        <v>0</v>
      </c>
    </row>
    <row r="577" spans="1:24" x14ac:dyDescent="0.4">
      <c r="A577" s="9" t="s">
        <v>9599</v>
      </c>
      <c r="B577" s="9" t="s">
        <v>10591</v>
      </c>
      <c r="C577" s="180" t="s">
        <v>10657</v>
      </c>
      <c r="D577" s="11" t="s">
        <v>10658</v>
      </c>
      <c r="E577" s="267" t="s">
        <v>0</v>
      </c>
      <c r="F577" s="19" t="s">
        <v>0</v>
      </c>
      <c r="G577" s="14" t="s">
        <v>0</v>
      </c>
      <c r="H577" s="9" t="s">
        <v>10659</v>
      </c>
      <c r="I577" s="9" t="s">
        <v>0</v>
      </c>
      <c r="J577" s="11"/>
      <c r="K577" s="11"/>
      <c r="L577" s="11"/>
      <c r="M577" s="11"/>
      <c r="N577" s="11"/>
      <c r="O577" s="11"/>
      <c r="P577" s="9" t="s">
        <v>10599</v>
      </c>
      <c r="Q577" s="9"/>
      <c r="R577" s="21">
        <v>0</v>
      </c>
      <c r="S577" s="21">
        <v>120</v>
      </c>
      <c r="T577" s="2"/>
      <c r="U577" s="11" t="s">
        <v>4170</v>
      </c>
      <c r="V577" s="11"/>
      <c r="W577" s="2"/>
      <c r="X577" s="21">
        <f t="shared" si="8"/>
        <v>0</v>
      </c>
    </row>
    <row r="578" spans="1:24" x14ac:dyDescent="0.4">
      <c r="A578" s="9" t="s">
        <v>9599</v>
      </c>
      <c r="B578" s="9" t="s">
        <v>10591</v>
      </c>
      <c r="C578" s="180" t="s">
        <v>10660</v>
      </c>
      <c r="D578" s="11">
        <v>5517</v>
      </c>
      <c r="E578" s="267" t="s">
        <v>0</v>
      </c>
      <c r="F578" s="19" t="s">
        <v>0</v>
      </c>
      <c r="G578" s="14" t="s">
        <v>0</v>
      </c>
      <c r="H578" s="9" t="s">
        <v>10661</v>
      </c>
      <c r="I578" s="9" t="s">
        <v>0</v>
      </c>
      <c r="J578" s="11"/>
      <c r="K578" s="11"/>
      <c r="L578" s="11"/>
      <c r="M578" s="11"/>
      <c r="N578" s="11"/>
      <c r="O578" s="11"/>
      <c r="P578" s="9" t="s">
        <v>10599</v>
      </c>
      <c r="Q578" s="9"/>
      <c r="R578" s="21">
        <v>0</v>
      </c>
      <c r="S578" s="21">
        <v>40</v>
      </c>
      <c r="T578" s="2"/>
      <c r="U578" s="11" t="s">
        <v>4170</v>
      </c>
      <c r="V578" s="11"/>
      <c r="W578" s="2"/>
      <c r="X578" s="21">
        <f t="shared" si="8"/>
        <v>0</v>
      </c>
    </row>
    <row r="579" spans="1:24" x14ac:dyDescent="0.4">
      <c r="A579" s="9" t="s">
        <v>9599</v>
      </c>
      <c r="B579" s="9" t="s">
        <v>10591</v>
      </c>
      <c r="C579" s="180" t="s">
        <v>10662</v>
      </c>
      <c r="D579" s="11">
        <v>5509</v>
      </c>
      <c r="E579" s="267" t="s">
        <v>0</v>
      </c>
      <c r="F579" s="19" t="s">
        <v>0</v>
      </c>
      <c r="G579" s="14" t="s">
        <v>0</v>
      </c>
      <c r="H579" s="9" t="s">
        <v>10663</v>
      </c>
      <c r="I579" s="9" t="s">
        <v>0</v>
      </c>
      <c r="J579" s="11"/>
      <c r="K579" s="11"/>
      <c r="L579" s="11"/>
      <c r="M579" s="11"/>
      <c r="N579" s="11"/>
      <c r="O579" s="11"/>
      <c r="P579" s="9" t="s">
        <v>10599</v>
      </c>
      <c r="Q579" s="9"/>
      <c r="R579" s="21">
        <v>0</v>
      </c>
      <c r="S579" s="21">
        <v>35</v>
      </c>
      <c r="T579" s="2"/>
      <c r="U579" s="11" t="s">
        <v>4168</v>
      </c>
      <c r="V579" s="11"/>
      <c r="W579" s="2"/>
      <c r="X579" s="21">
        <f t="shared" ref="X579:X642" si="9">IF(U579="Nuova",IF(R579="p.a.r.",300,R579),IF(U579="Usata",IF(S579="p.a.r.",300,S579),0))</f>
        <v>35</v>
      </c>
    </row>
    <row r="580" spans="1:24" x14ac:dyDescent="0.4">
      <c r="A580" s="9" t="s">
        <v>9599</v>
      </c>
      <c r="B580" s="9" t="s">
        <v>10591</v>
      </c>
      <c r="C580" s="180" t="s">
        <v>10664</v>
      </c>
      <c r="D580" s="11">
        <v>5510</v>
      </c>
      <c r="E580" s="267" t="s">
        <v>0</v>
      </c>
      <c r="F580" s="19" t="s">
        <v>0</v>
      </c>
      <c r="G580" s="14" t="s">
        <v>0</v>
      </c>
      <c r="H580" s="9" t="s">
        <v>10665</v>
      </c>
      <c r="I580" s="9" t="s">
        <v>0</v>
      </c>
      <c r="J580" s="11"/>
      <c r="K580" s="11"/>
      <c r="L580" s="11"/>
      <c r="M580" s="11"/>
      <c r="N580" s="11"/>
      <c r="O580" s="11"/>
      <c r="P580" s="9" t="s">
        <v>10599</v>
      </c>
      <c r="Q580" s="9"/>
      <c r="R580" s="21">
        <v>0</v>
      </c>
      <c r="S580" s="21">
        <v>35</v>
      </c>
      <c r="T580" s="2"/>
      <c r="U580" s="11" t="s">
        <v>4168</v>
      </c>
      <c r="V580" s="11"/>
      <c r="W580" s="2"/>
      <c r="X580" s="21">
        <f t="shared" si="9"/>
        <v>35</v>
      </c>
    </row>
    <row r="581" spans="1:24" x14ac:dyDescent="0.4">
      <c r="A581" s="9" t="s">
        <v>9599</v>
      </c>
      <c r="B581" s="9" t="s">
        <v>10591</v>
      </c>
      <c r="C581" s="180" t="s">
        <v>10666</v>
      </c>
      <c r="D581" s="11">
        <v>5511</v>
      </c>
      <c r="E581" s="267" t="s">
        <v>0</v>
      </c>
      <c r="F581" s="19" t="s">
        <v>0</v>
      </c>
      <c r="G581" s="14" t="s">
        <v>0</v>
      </c>
      <c r="H581" s="9" t="s">
        <v>10667</v>
      </c>
      <c r="I581" s="9" t="s">
        <v>0</v>
      </c>
      <c r="J581" s="11"/>
      <c r="K581" s="11"/>
      <c r="L581" s="11"/>
      <c r="M581" s="11"/>
      <c r="N581" s="11"/>
      <c r="O581" s="11"/>
      <c r="P581" s="9" t="s">
        <v>10599</v>
      </c>
      <c r="Q581" s="9"/>
      <c r="R581" s="21">
        <v>0</v>
      </c>
      <c r="S581" s="21">
        <v>35</v>
      </c>
      <c r="T581" s="2"/>
      <c r="U581" s="11" t="s">
        <v>4168</v>
      </c>
      <c r="V581" s="11"/>
      <c r="W581" s="2"/>
      <c r="X581" s="21">
        <f t="shared" si="9"/>
        <v>35</v>
      </c>
    </row>
    <row r="582" spans="1:24" x14ac:dyDescent="0.4">
      <c r="A582" s="9" t="s">
        <v>9599</v>
      </c>
      <c r="B582" s="9" t="s">
        <v>10591</v>
      </c>
      <c r="C582" s="180" t="s">
        <v>10668</v>
      </c>
      <c r="D582" s="11">
        <v>5511</v>
      </c>
      <c r="E582" s="267" t="s">
        <v>0</v>
      </c>
      <c r="F582" s="19" t="s">
        <v>0</v>
      </c>
      <c r="G582" s="14" t="s">
        <v>0</v>
      </c>
      <c r="H582" s="9" t="s">
        <v>10669</v>
      </c>
      <c r="I582" s="9" t="s">
        <v>0</v>
      </c>
      <c r="J582" s="11"/>
      <c r="K582" s="11"/>
      <c r="L582" s="11"/>
      <c r="M582" s="11"/>
      <c r="N582" s="11"/>
      <c r="O582" s="11"/>
      <c r="P582" s="9" t="s">
        <v>0</v>
      </c>
      <c r="Q582" s="9"/>
      <c r="R582" s="21">
        <v>0</v>
      </c>
      <c r="S582" s="21" t="s">
        <v>9999</v>
      </c>
      <c r="T582" s="2"/>
      <c r="U582" s="11" t="s">
        <v>4170</v>
      </c>
      <c r="V582" s="11"/>
      <c r="W582" s="2"/>
      <c r="X582" s="21">
        <f t="shared" si="9"/>
        <v>0</v>
      </c>
    </row>
    <row r="583" spans="1:24" x14ac:dyDescent="0.4">
      <c r="A583" s="9" t="s">
        <v>9599</v>
      </c>
      <c r="B583" s="9" t="s">
        <v>10591</v>
      </c>
      <c r="C583" s="180" t="s">
        <v>10670</v>
      </c>
      <c r="D583" s="11" t="s">
        <v>10671</v>
      </c>
      <c r="E583" s="267" t="s">
        <v>0</v>
      </c>
      <c r="F583" s="19" t="s">
        <v>0</v>
      </c>
      <c r="G583" s="14" t="s">
        <v>0</v>
      </c>
      <c r="H583" s="9" t="s">
        <v>10672</v>
      </c>
      <c r="I583" s="9" t="s">
        <v>0</v>
      </c>
      <c r="J583" s="11"/>
      <c r="K583" s="11"/>
      <c r="L583" s="11"/>
      <c r="M583" s="11"/>
      <c r="N583" s="11"/>
      <c r="O583" s="11"/>
      <c r="P583" s="9" t="s">
        <v>10599</v>
      </c>
      <c r="Q583" s="9"/>
      <c r="R583" s="21">
        <v>0</v>
      </c>
      <c r="S583" s="21">
        <v>30</v>
      </c>
      <c r="T583" s="2"/>
      <c r="U583" s="11" t="s">
        <v>4170</v>
      </c>
      <c r="V583" s="11"/>
      <c r="W583" s="2"/>
      <c r="X583" s="21">
        <f t="shared" si="9"/>
        <v>0</v>
      </c>
    </row>
    <row r="584" spans="1:24" x14ac:dyDescent="0.4">
      <c r="A584" s="9" t="s">
        <v>9599</v>
      </c>
      <c r="B584" s="9" t="s">
        <v>10591</v>
      </c>
      <c r="C584" s="180" t="s">
        <v>10673</v>
      </c>
      <c r="D584" s="11">
        <v>5506</v>
      </c>
      <c r="E584" s="267" t="s">
        <v>0</v>
      </c>
      <c r="F584" s="19" t="s">
        <v>0</v>
      </c>
      <c r="G584" s="14" t="s">
        <v>0</v>
      </c>
      <c r="H584" s="9" t="s">
        <v>10674</v>
      </c>
      <c r="I584" s="9" t="s">
        <v>0</v>
      </c>
      <c r="J584" s="11"/>
      <c r="K584" s="11"/>
      <c r="L584" s="11"/>
      <c r="M584" s="11"/>
      <c r="N584" s="11"/>
      <c r="O584" s="11"/>
      <c r="P584" s="9" t="s">
        <v>10599</v>
      </c>
      <c r="Q584" s="9"/>
      <c r="R584" s="21">
        <f>S584*1.5</f>
        <v>12</v>
      </c>
      <c r="S584" s="21">
        <v>8</v>
      </c>
      <c r="T584" s="2"/>
      <c r="U584" s="11" t="s">
        <v>4167</v>
      </c>
      <c r="V584" s="11"/>
      <c r="W584" s="2"/>
      <c r="X584" s="21">
        <f t="shared" si="9"/>
        <v>12</v>
      </c>
    </row>
    <row r="585" spans="1:24" x14ac:dyDescent="0.4">
      <c r="A585" s="9" t="s">
        <v>9599</v>
      </c>
      <c r="B585" s="9" t="s">
        <v>10591</v>
      </c>
      <c r="C585" s="180" t="s">
        <v>10675</v>
      </c>
      <c r="D585" s="11" t="s">
        <v>10676</v>
      </c>
      <c r="E585" s="267" t="s">
        <v>0</v>
      </c>
      <c r="F585" s="19" t="s">
        <v>0</v>
      </c>
      <c r="G585" s="14" t="s">
        <v>0</v>
      </c>
      <c r="H585" s="9" t="s">
        <v>10677</v>
      </c>
      <c r="I585" s="9" t="s">
        <v>0</v>
      </c>
      <c r="J585" s="11"/>
      <c r="K585" s="11"/>
      <c r="L585" s="11"/>
      <c r="M585" s="11"/>
      <c r="N585" s="11"/>
      <c r="O585" s="11"/>
      <c r="P585" s="9" t="s">
        <v>10599</v>
      </c>
      <c r="Q585" s="9"/>
      <c r="R585" s="21">
        <v>0</v>
      </c>
      <c r="S585" s="21">
        <v>30</v>
      </c>
      <c r="T585" s="2"/>
      <c r="U585" s="11" t="s">
        <v>4170</v>
      </c>
      <c r="V585" s="11"/>
      <c r="W585" s="2"/>
      <c r="X585" s="21">
        <f t="shared" si="9"/>
        <v>0</v>
      </c>
    </row>
    <row r="586" spans="1:24" x14ac:dyDescent="0.4">
      <c r="A586" s="9" t="s">
        <v>9599</v>
      </c>
      <c r="B586" s="9" t="s">
        <v>10591</v>
      </c>
      <c r="C586" s="180" t="s">
        <v>10678</v>
      </c>
      <c r="D586" s="11">
        <v>5505</v>
      </c>
      <c r="E586" s="267" t="s">
        <v>0</v>
      </c>
      <c r="F586" s="19" t="s">
        <v>0</v>
      </c>
      <c r="G586" s="14" t="s">
        <v>0</v>
      </c>
      <c r="H586" s="9" t="s">
        <v>10679</v>
      </c>
      <c r="I586" s="9" t="s">
        <v>0</v>
      </c>
      <c r="J586" s="11"/>
      <c r="K586" s="11"/>
      <c r="L586" s="11"/>
      <c r="M586" s="11"/>
      <c r="N586" s="11"/>
      <c r="O586" s="11"/>
      <c r="P586" s="9" t="s">
        <v>10599</v>
      </c>
      <c r="Q586" s="9"/>
      <c r="R586" s="21">
        <v>12</v>
      </c>
      <c r="S586" s="21">
        <v>8</v>
      </c>
      <c r="T586" s="2"/>
      <c r="U586" s="11" t="s">
        <v>4167</v>
      </c>
      <c r="V586" s="11"/>
      <c r="W586" s="2"/>
      <c r="X586" s="21">
        <f t="shared" si="9"/>
        <v>12</v>
      </c>
    </row>
    <row r="587" spans="1:24" x14ac:dyDescent="0.4">
      <c r="A587" s="9" t="s">
        <v>9599</v>
      </c>
      <c r="B587" s="9" t="s">
        <v>10591</v>
      </c>
      <c r="C587" s="180" t="s">
        <v>10680</v>
      </c>
      <c r="D587" s="11">
        <v>5520</v>
      </c>
      <c r="E587" s="267" t="s">
        <v>0</v>
      </c>
      <c r="F587" s="19" t="s">
        <v>0</v>
      </c>
      <c r="G587" s="14" t="s">
        <v>0</v>
      </c>
      <c r="H587" s="9" t="s">
        <v>10681</v>
      </c>
      <c r="I587" s="9" t="s">
        <v>0</v>
      </c>
      <c r="J587" s="11"/>
      <c r="K587" s="11"/>
      <c r="L587" s="11"/>
      <c r="M587" s="11"/>
      <c r="N587" s="11"/>
      <c r="O587" s="11"/>
      <c r="P587" s="9" t="s">
        <v>10599</v>
      </c>
      <c r="Q587" s="9"/>
      <c r="R587" s="21">
        <v>0</v>
      </c>
      <c r="S587" s="21">
        <v>75</v>
      </c>
      <c r="T587" s="2"/>
      <c r="U587" s="11" t="s">
        <v>4168</v>
      </c>
      <c r="V587" s="11"/>
      <c r="W587" s="2"/>
      <c r="X587" s="21">
        <f t="shared" si="9"/>
        <v>75</v>
      </c>
    </row>
    <row r="588" spans="1:24" x14ac:dyDescent="0.4">
      <c r="A588" s="9" t="s">
        <v>9599</v>
      </c>
      <c r="B588" s="9" t="s">
        <v>10591</v>
      </c>
      <c r="C588" s="180" t="s">
        <v>10682</v>
      </c>
      <c r="D588" s="11">
        <v>5521</v>
      </c>
      <c r="E588" s="267" t="s">
        <v>0</v>
      </c>
      <c r="F588" s="19" t="s">
        <v>0</v>
      </c>
      <c r="G588" s="14" t="s">
        <v>0</v>
      </c>
      <c r="H588" s="9" t="s">
        <v>10683</v>
      </c>
      <c r="I588" s="9" t="s">
        <v>0</v>
      </c>
      <c r="J588" s="11"/>
      <c r="K588" s="11"/>
      <c r="L588" s="11"/>
      <c r="M588" s="11"/>
      <c r="N588" s="11"/>
      <c r="O588" s="11"/>
      <c r="P588" s="9" t="s">
        <v>10574</v>
      </c>
      <c r="Q588" s="9"/>
      <c r="R588" s="21">
        <v>0</v>
      </c>
      <c r="S588" s="21">
        <v>15</v>
      </c>
      <c r="T588" s="2"/>
      <c r="U588" s="11" t="s">
        <v>4168</v>
      </c>
      <c r="V588" s="11"/>
      <c r="W588" s="2"/>
      <c r="X588" s="21">
        <f t="shared" si="9"/>
        <v>15</v>
      </c>
    </row>
    <row r="589" spans="1:24" x14ac:dyDescent="0.4">
      <c r="A589" s="9" t="s">
        <v>9599</v>
      </c>
      <c r="B589" s="9" t="s">
        <v>10591</v>
      </c>
      <c r="C589" s="180" t="s">
        <v>10684</v>
      </c>
      <c r="D589" s="11" t="s">
        <v>0</v>
      </c>
      <c r="E589" s="267" t="s">
        <v>0</v>
      </c>
      <c r="F589" s="19" t="s">
        <v>0</v>
      </c>
      <c r="G589" s="14" t="s">
        <v>0</v>
      </c>
      <c r="H589" s="9" t="s">
        <v>10685</v>
      </c>
      <c r="I589" s="9" t="s">
        <v>0</v>
      </c>
      <c r="J589" s="11"/>
      <c r="K589" s="11"/>
      <c r="L589" s="11"/>
      <c r="M589" s="11"/>
      <c r="N589" s="11"/>
      <c r="O589" s="11"/>
      <c r="P589" s="9" t="s">
        <v>0</v>
      </c>
      <c r="Q589" s="9"/>
      <c r="R589" s="21">
        <v>0</v>
      </c>
      <c r="S589" s="21">
        <v>150</v>
      </c>
      <c r="T589" s="2"/>
      <c r="U589" s="11" t="s">
        <v>4170</v>
      </c>
      <c r="V589" s="11"/>
      <c r="W589" s="2"/>
      <c r="X589" s="21">
        <f t="shared" si="9"/>
        <v>0</v>
      </c>
    </row>
    <row r="590" spans="1:24" x14ac:dyDescent="0.4">
      <c r="A590" s="9" t="s">
        <v>9599</v>
      </c>
      <c r="B590" s="9" t="s">
        <v>10591</v>
      </c>
      <c r="C590" s="180" t="s">
        <v>10686</v>
      </c>
      <c r="D590" s="11">
        <v>5522</v>
      </c>
      <c r="E590" s="267" t="s">
        <v>0</v>
      </c>
      <c r="F590" s="19" t="s">
        <v>0</v>
      </c>
      <c r="G590" s="14" t="s">
        <v>0</v>
      </c>
      <c r="H590" s="9" t="s">
        <v>10687</v>
      </c>
      <c r="I590" s="9" t="s">
        <v>0</v>
      </c>
      <c r="J590" s="11"/>
      <c r="K590" s="11"/>
      <c r="L590" s="11"/>
      <c r="M590" s="11"/>
      <c r="N590" s="11"/>
      <c r="O590" s="11"/>
      <c r="P590" s="9" t="s">
        <v>10574</v>
      </c>
      <c r="Q590" s="9"/>
      <c r="R590" s="21">
        <v>0</v>
      </c>
      <c r="S590" s="21">
        <v>15</v>
      </c>
      <c r="T590" s="2"/>
      <c r="U590" s="11" t="s">
        <v>4170</v>
      </c>
      <c r="V590" s="11"/>
      <c r="W590" s="2"/>
      <c r="X590" s="21">
        <f t="shared" si="9"/>
        <v>0</v>
      </c>
    </row>
    <row r="591" spans="1:24" x14ac:dyDescent="0.4">
      <c r="A591" s="9" t="s">
        <v>9599</v>
      </c>
      <c r="B591" s="9" t="s">
        <v>10591</v>
      </c>
      <c r="C591" s="180" t="s">
        <v>10688</v>
      </c>
      <c r="D591" s="11">
        <v>5533</v>
      </c>
      <c r="E591" s="267" t="s">
        <v>0</v>
      </c>
      <c r="F591" s="19" t="s">
        <v>0</v>
      </c>
      <c r="G591" s="14" t="s">
        <v>0</v>
      </c>
      <c r="H591" s="9" t="s">
        <v>10687</v>
      </c>
      <c r="I591" s="9" t="s">
        <v>0</v>
      </c>
      <c r="J591" s="11"/>
      <c r="K591" s="11"/>
      <c r="L591" s="11"/>
      <c r="M591" s="11"/>
      <c r="N591" s="11"/>
      <c r="O591" s="11"/>
      <c r="P591" s="9" t="s">
        <v>10574</v>
      </c>
      <c r="Q591" s="9"/>
      <c r="R591" s="21">
        <v>0</v>
      </c>
      <c r="S591" s="21">
        <v>25</v>
      </c>
      <c r="T591" s="2"/>
      <c r="U591" s="11" t="s">
        <v>4170</v>
      </c>
      <c r="V591" s="11"/>
      <c r="W591" s="2"/>
      <c r="X591" s="21">
        <f t="shared" si="9"/>
        <v>0</v>
      </c>
    </row>
    <row r="592" spans="1:24" x14ac:dyDescent="0.4">
      <c r="A592" s="9" t="s">
        <v>9599</v>
      </c>
      <c r="B592" s="9" t="s">
        <v>10591</v>
      </c>
      <c r="C592" s="180" t="s">
        <v>10689</v>
      </c>
      <c r="D592" s="11" t="s">
        <v>0</v>
      </c>
      <c r="E592" s="267" t="s">
        <v>0</v>
      </c>
      <c r="F592" s="19" t="s">
        <v>0</v>
      </c>
      <c r="G592" s="14" t="s">
        <v>0</v>
      </c>
      <c r="H592" s="9" t="s">
        <v>10690</v>
      </c>
      <c r="I592" s="9" t="s">
        <v>0</v>
      </c>
      <c r="J592" s="11"/>
      <c r="K592" s="11"/>
      <c r="L592" s="11"/>
      <c r="M592" s="11"/>
      <c r="N592" s="11"/>
      <c r="O592" s="11"/>
      <c r="P592" s="9" t="s">
        <v>10574</v>
      </c>
      <c r="Q592" s="9"/>
      <c r="R592" s="21">
        <v>0</v>
      </c>
      <c r="S592" s="21">
        <v>150</v>
      </c>
      <c r="T592" s="2"/>
      <c r="U592" s="11" t="s">
        <v>4170</v>
      </c>
      <c r="V592" s="11"/>
      <c r="W592" s="2"/>
      <c r="X592" s="21">
        <f t="shared" si="9"/>
        <v>0</v>
      </c>
    </row>
    <row r="593" spans="1:24" x14ac:dyDescent="0.4">
      <c r="A593" s="9" t="s">
        <v>9599</v>
      </c>
      <c r="B593" s="9" t="s">
        <v>10591</v>
      </c>
      <c r="C593" s="180" t="s">
        <v>10691</v>
      </c>
      <c r="D593" s="11" t="s">
        <v>0</v>
      </c>
      <c r="E593" s="267" t="s">
        <v>0</v>
      </c>
      <c r="F593" s="19" t="s">
        <v>0</v>
      </c>
      <c r="G593" s="14" t="s">
        <v>0</v>
      </c>
      <c r="H593" s="9" t="s">
        <v>10692</v>
      </c>
      <c r="I593" s="9" t="s">
        <v>0</v>
      </c>
      <c r="J593" s="11"/>
      <c r="K593" s="11"/>
      <c r="L593" s="11"/>
      <c r="M593" s="11"/>
      <c r="N593" s="11"/>
      <c r="O593" s="11"/>
      <c r="P593" s="9" t="s">
        <v>0</v>
      </c>
      <c r="Q593" s="9"/>
      <c r="R593" s="21">
        <v>0</v>
      </c>
      <c r="S593" s="21">
        <v>100</v>
      </c>
      <c r="T593" s="2"/>
      <c r="U593" s="11" t="s">
        <v>4170</v>
      </c>
      <c r="V593" s="11"/>
      <c r="W593" s="2"/>
      <c r="X593" s="21">
        <f t="shared" si="9"/>
        <v>0</v>
      </c>
    </row>
    <row r="594" spans="1:24" x14ac:dyDescent="0.4">
      <c r="A594" s="9" t="s">
        <v>9599</v>
      </c>
      <c r="B594" s="9" t="s">
        <v>10591</v>
      </c>
      <c r="C594" s="180" t="s">
        <v>10693</v>
      </c>
      <c r="D594" s="11" t="s">
        <v>0</v>
      </c>
      <c r="E594" s="267" t="s">
        <v>0</v>
      </c>
      <c r="F594" s="19" t="s">
        <v>0</v>
      </c>
      <c r="G594" s="14" t="s">
        <v>0</v>
      </c>
      <c r="H594" s="9" t="s">
        <v>10687</v>
      </c>
      <c r="I594" s="9" t="s">
        <v>0</v>
      </c>
      <c r="J594" s="11"/>
      <c r="K594" s="11"/>
      <c r="L594" s="11"/>
      <c r="M594" s="11"/>
      <c r="N594" s="11"/>
      <c r="O594" s="11"/>
      <c r="P594" s="9" t="s">
        <v>10604</v>
      </c>
      <c r="Q594" s="9"/>
      <c r="R594" s="21">
        <v>0</v>
      </c>
      <c r="S594" s="21">
        <v>75</v>
      </c>
      <c r="T594" s="2"/>
      <c r="U594" s="11" t="s">
        <v>4170</v>
      </c>
      <c r="V594" s="11"/>
      <c r="W594" s="2"/>
      <c r="X594" s="21">
        <f t="shared" si="9"/>
        <v>0</v>
      </c>
    </row>
    <row r="595" spans="1:24" x14ac:dyDescent="0.4">
      <c r="A595" s="9" t="s">
        <v>9599</v>
      </c>
      <c r="B595" s="9" t="s">
        <v>10591</v>
      </c>
      <c r="C595" s="180" t="s">
        <v>10694</v>
      </c>
      <c r="D595" s="11" t="s">
        <v>10695</v>
      </c>
      <c r="E595" s="267" t="s">
        <v>0</v>
      </c>
      <c r="F595" s="19" t="s">
        <v>0</v>
      </c>
      <c r="G595" s="14" t="s">
        <v>0</v>
      </c>
      <c r="H595" s="9" t="s">
        <v>10687</v>
      </c>
      <c r="I595" s="9" t="s">
        <v>0</v>
      </c>
      <c r="J595" s="11"/>
      <c r="K595" s="11"/>
      <c r="L595" s="11"/>
      <c r="M595" s="11"/>
      <c r="N595" s="11"/>
      <c r="O595" s="11"/>
      <c r="P595" s="9" t="s">
        <v>10696</v>
      </c>
      <c r="Q595" s="9"/>
      <c r="R595" s="21">
        <v>0</v>
      </c>
      <c r="S595" s="21">
        <v>40</v>
      </c>
      <c r="T595" s="2"/>
      <c r="U595" s="11" t="s">
        <v>4170</v>
      </c>
      <c r="V595" s="11"/>
      <c r="W595" s="2"/>
      <c r="X595" s="21">
        <f t="shared" si="9"/>
        <v>0</v>
      </c>
    </row>
    <row r="596" spans="1:24" x14ac:dyDescent="0.4">
      <c r="A596" s="9" t="s">
        <v>9599</v>
      </c>
      <c r="B596" s="9" t="s">
        <v>10591</v>
      </c>
      <c r="C596" s="180" t="s">
        <v>10697</v>
      </c>
      <c r="D596" s="11" t="s">
        <v>0</v>
      </c>
      <c r="E596" s="267" t="s">
        <v>0</v>
      </c>
      <c r="F596" s="19" t="s">
        <v>0</v>
      </c>
      <c r="G596" s="14" t="s">
        <v>0</v>
      </c>
      <c r="H596" s="9" t="s">
        <v>10698</v>
      </c>
      <c r="I596" s="9" t="s">
        <v>0</v>
      </c>
      <c r="J596" s="11"/>
      <c r="K596" s="11"/>
      <c r="L596" s="11"/>
      <c r="M596" s="11"/>
      <c r="N596" s="11"/>
      <c r="O596" s="11"/>
      <c r="P596" s="9" t="s">
        <v>10696</v>
      </c>
      <c r="Q596" s="9"/>
      <c r="R596" s="21">
        <v>0</v>
      </c>
      <c r="S596" s="21">
        <v>15</v>
      </c>
      <c r="T596" s="2"/>
      <c r="U596" s="11" t="s">
        <v>4170</v>
      </c>
      <c r="V596" s="11"/>
      <c r="W596" s="2"/>
      <c r="X596" s="21">
        <f t="shared" si="9"/>
        <v>0</v>
      </c>
    </row>
    <row r="597" spans="1:24" x14ac:dyDescent="0.4">
      <c r="A597" s="9" t="s">
        <v>9599</v>
      </c>
      <c r="B597" s="9" t="s">
        <v>10591</v>
      </c>
      <c r="C597" s="180" t="s">
        <v>10699</v>
      </c>
      <c r="D597" s="11" t="s">
        <v>10700</v>
      </c>
      <c r="E597" s="267" t="s">
        <v>0</v>
      </c>
      <c r="F597" s="19" t="s">
        <v>0</v>
      </c>
      <c r="G597" s="14" t="s">
        <v>0</v>
      </c>
      <c r="H597" s="9" t="s">
        <v>10701</v>
      </c>
      <c r="I597" s="9" t="s">
        <v>0</v>
      </c>
      <c r="J597" s="11"/>
      <c r="K597" s="11"/>
      <c r="L597" s="11"/>
      <c r="M597" s="11"/>
      <c r="N597" s="11"/>
      <c r="O597" s="11"/>
      <c r="P597" s="9" t="s">
        <v>10696</v>
      </c>
      <c r="Q597" s="9"/>
      <c r="R597" s="21">
        <v>0</v>
      </c>
      <c r="S597" s="21">
        <v>200</v>
      </c>
      <c r="T597" s="2"/>
      <c r="U597" s="11" t="s">
        <v>4170</v>
      </c>
      <c r="V597" s="11"/>
      <c r="W597" s="2"/>
      <c r="X597" s="21">
        <f t="shared" si="9"/>
        <v>0</v>
      </c>
    </row>
    <row r="598" spans="1:24" x14ac:dyDescent="0.4">
      <c r="A598" s="9" t="s">
        <v>9599</v>
      </c>
      <c r="B598" s="9" t="s">
        <v>10591</v>
      </c>
      <c r="C598" s="180" t="s">
        <v>10702</v>
      </c>
      <c r="D598" s="11">
        <v>5523</v>
      </c>
      <c r="E598" s="267" t="s">
        <v>0</v>
      </c>
      <c r="F598" s="19" t="s">
        <v>0</v>
      </c>
      <c r="G598" s="14" t="s">
        <v>0</v>
      </c>
      <c r="H598" s="9" t="s">
        <v>10703</v>
      </c>
      <c r="I598" s="9" t="s">
        <v>0</v>
      </c>
      <c r="J598" s="11"/>
      <c r="K598" s="11"/>
      <c r="L598" s="11"/>
      <c r="M598" s="11"/>
      <c r="N598" s="11"/>
      <c r="O598" s="11"/>
      <c r="P598" s="9" t="s">
        <v>10574</v>
      </c>
      <c r="Q598" s="9"/>
      <c r="R598" s="21">
        <v>100</v>
      </c>
      <c r="S598" s="21">
        <v>75</v>
      </c>
      <c r="T598" s="2"/>
      <c r="U598" s="11" t="s">
        <v>4167</v>
      </c>
      <c r="V598" s="11"/>
      <c r="W598" s="2"/>
      <c r="X598" s="21">
        <f t="shared" si="9"/>
        <v>100</v>
      </c>
    </row>
    <row r="599" spans="1:24" x14ac:dyDescent="0.4">
      <c r="A599" s="9" t="s">
        <v>9599</v>
      </c>
      <c r="B599" s="9" t="s">
        <v>10591</v>
      </c>
      <c r="C599" s="180" t="s">
        <v>10704</v>
      </c>
      <c r="D599" s="11">
        <v>5524</v>
      </c>
      <c r="E599" s="267" t="s">
        <v>0</v>
      </c>
      <c r="F599" s="19" t="s">
        <v>0</v>
      </c>
      <c r="G599" s="14" t="s">
        <v>0</v>
      </c>
      <c r="H599" s="9" t="s">
        <v>10703</v>
      </c>
      <c r="I599" s="9" t="s">
        <v>0</v>
      </c>
      <c r="J599" s="11"/>
      <c r="K599" s="11"/>
      <c r="L599" s="11"/>
      <c r="M599" s="11"/>
      <c r="N599" s="11"/>
      <c r="O599" s="11"/>
      <c r="P599" s="9" t="s">
        <v>10574</v>
      </c>
      <c r="Q599" s="9"/>
      <c r="R599" s="21">
        <v>100</v>
      </c>
      <c r="S599" s="21">
        <v>75</v>
      </c>
      <c r="T599" s="2"/>
      <c r="U599" s="11" t="s">
        <v>4167</v>
      </c>
      <c r="V599" s="11"/>
      <c r="W599" s="2"/>
      <c r="X599" s="21">
        <f t="shared" si="9"/>
        <v>100</v>
      </c>
    </row>
    <row r="600" spans="1:24" x14ac:dyDescent="0.4">
      <c r="A600" s="9" t="s">
        <v>9599</v>
      </c>
      <c r="B600" s="9" t="s">
        <v>10591</v>
      </c>
      <c r="C600" s="180" t="s">
        <v>10705</v>
      </c>
      <c r="D600" s="11">
        <v>5525</v>
      </c>
      <c r="E600" s="267" t="s">
        <v>0</v>
      </c>
      <c r="F600" s="19" t="s">
        <v>0</v>
      </c>
      <c r="G600" s="14" t="s">
        <v>0</v>
      </c>
      <c r="H600" s="9" t="s">
        <v>10703</v>
      </c>
      <c r="I600" s="9" t="s">
        <v>0</v>
      </c>
      <c r="J600" s="11"/>
      <c r="K600" s="11"/>
      <c r="L600" s="11"/>
      <c r="M600" s="11"/>
      <c r="N600" s="11"/>
      <c r="O600" s="11"/>
      <c r="P600" s="9" t="s">
        <v>10574</v>
      </c>
      <c r="Q600" s="9"/>
      <c r="R600" s="21">
        <v>100</v>
      </c>
      <c r="S600" s="21">
        <v>75</v>
      </c>
      <c r="T600" s="2"/>
      <c r="U600" s="11" t="s">
        <v>4167</v>
      </c>
      <c r="V600" s="11"/>
      <c r="W600" s="2"/>
      <c r="X600" s="21">
        <f t="shared" si="9"/>
        <v>100</v>
      </c>
    </row>
    <row r="601" spans="1:24" x14ac:dyDescent="0.4">
      <c r="A601" s="9" t="s">
        <v>9599</v>
      </c>
      <c r="B601" s="9" t="s">
        <v>10591</v>
      </c>
      <c r="C601" s="180" t="s">
        <v>10706</v>
      </c>
      <c r="D601" s="11">
        <v>5526</v>
      </c>
      <c r="E601" s="267" t="s">
        <v>0</v>
      </c>
      <c r="F601" s="19" t="s">
        <v>0</v>
      </c>
      <c r="G601" s="14" t="s">
        <v>0</v>
      </c>
      <c r="H601" s="9" t="s">
        <v>10703</v>
      </c>
      <c r="I601" s="9" t="s">
        <v>0</v>
      </c>
      <c r="J601" s="11"/>
      <c r="K601" s="11"/>
      <c r="L601" s="11"/>
      <c r="M601" s="11"/>
      <c r="N601" s="11"/>
      <c r="O601" s="11"/>
      <c r="P601" s="9" t="s">
        <v>10574</v>
      </c>
      <c r="Q601" s="9"/>
      <c r="R601" s="21">
        <v>100</v>
      </c>
      <c r="S601" s="21">
        <v>75</v>
      </c>
      <c r="T601" s="2"/>
      <c r="U601" s="11" t="s">
        <v>4167</v>
      </c>
      <c r="V601" s="11"/>
      <c r="W601" s="2"/>
      <c r="X601" s="21">
        <f t="shared" si="9"/>
        <v>100</v>
      </c>
    </row>
    <row r="602" spans="1:24" x14ac:dyDescent="0.4">
      <c r="A602" s="9" t="s">
        <v>9599</v>
      </c>
      <c r="B602" s="9" t="s">
        <v>10591</v>
      </c>
      <c r="C602" s="180" t="s">
        <v>10707</v>
      </c>
      <c r="D602" s="11">
        <v>5532</v>
      </c>
      <c r="E602" s="267" t="s">
        <v>0</v>
      </c>
      <c r="F602" s="19" t="s">
        <v>0</v>
      </c>
      <c r="G602" s="14" t="s">
        <v>0</v>
      </c>
      <c r="H602" s="9" t="s">
        <v>10708</v>
      </c>
      <c r="I602" s="9" t="s">
        <v>0</v>
      </c>
      <c r="J602" s="11"/>
      <c r="K602" s="11"/>
      <c r="L602" s="11"/>
      <c r="M602" s="11"/>
      <c r="N602" s="11"/>
      <c r="O602" s="11"/>
      <c r="P602" s="9" t="s">
        <v>10574</v>
      </c>
      <c r="Q602" s="9"/>
      <c r="R602" s="21">
        <v>0</v>
      </c>
      <c r="S602" s="21">
        <v>15</v>
      </c>
      <c r="T602" s="2"/>
      <c r="U602" s="11" t="s">
        <v>4168</v>
      </c>
      <c r="V602" s="11"/>
      <c r="W602" s="2"/>
      <c r="X602" s="21">
        <f t="shared" si="9"/>
        <v>15</v>
      </c>
    </row>
    <row r="603" spans="1:24" x14ac:dyDescent="0.4">
      <c r="A603" s="9" t="s">
        <v>9599</v>
      </c>
      <c r="B603" s="9" t="s">
        <v>10591</v>
      </c>
      <c r="C603" s="180" t="s">
        <v>10709</v>
      </c>
      <c r="D603" s="11" t="s">
        <v>10710</v>
      </c>
      <c r="E603" s="267" t="s">
        <v>0</v>
      </c>
      <c r="F603" s="19" t="s">
        <v>0</v>
      </c>
      <c r="G603" s="14" t="s">
        <v>0</v>
      </c>
      <c r="H603" s="9" t="s">
        <v>10708</v>
      </c>
      <c r="I603" s="9" t="s">
        <v>0</v>
      </c>
      <c r="J603" s="11"/>
      <c r="K603" s="11"/>
      <c r="L603" s="11"/>
      <c r="M603" s="11"/>
      <c r="N603" s="11"/>
      <c r="O603" s="11"/>
      <c r="P603" s="9" t="s">
        <v>10696</v>
      </c>
      <c r="Q603" s="9"/>
      <c r="R603" s="21">
        <v>0</v>
      </c>
      <c r="S603" s="21">
        <v>70</v>
      </c>
      <c r="T603" s="2"/>
      <c r="U603" s="11" t="s">
        <v>4168</v>
      </c>
      <c r="V603" s="11"/>
      <c r="W603" s="2"/>
      <c r="X603" s="21">
        <f t="shared" si="9"/>
        <v>70</v>
      </c>
    </row>
    <row r="604" spans="1:24" x14ac:dyDescent="0.4">
      <c r="A604" s="9" t="s">
        <v>9599</v>
      </c>
      <c r="B604" s="9" t="s">
        <v>10591</v>
      </c>
      <c r="C604" s="180" t="s">
        <v>10711</v>
      </c>
      <c r="D604" s="11" t="s">
        <v>0</v>
      </c>
      <c r="E604" s="267" t="s">
        <v>0</v>
      </c>
      <c r="F604" s="19" t="s">
        <v>0</v>
      </c>
      <c r="G604" s="14" t="s">
        <v>0</v>
      </c>
      <c r="H604" s="9" t="s">
        <v>10712</v>
      </c>
      <c r="I604" s="9" t="s">
        <v>0</v>
      </c>
      <c r="J604" s="11"/>
      <c r="K604" s="11"/>
      <c r="L604" s="11"/>
      <c r="M604" s="11"/>
      <c r="N604" s="11"/>
      <c r="O604" s="11"/>
      <c r="P604" s="9" t="s">
        <v>10574</v>
      </c>
      <c r="Q604" s="9"/>
      <c r="R604" s="21">
        <v>0</v>
      </c>
      <c r="S604" s="21">
        <v>25</v>
      </c>
      <c r="T604" s="2"/>
      <c r="U604" s="11" t="s">
        <v>4170</v>
      </c>
      <c r="V604" s="11"/>
      <c r="W604" s="2"/>
      <c r="X604" s="21">
        <f t="shared" si="9"/>
        <v>0</v>
      </c>
    </row>
    <row r="605" spans="1:24" x14ac:dyDescent="0.4">
      <c r="A605" s="9" t="s">
        <v>9599</v>
      </c>
      <c r="B605" s="9" t="s">
        <v>10591</v>
      </c>
      <c r="C605" s="180" t="s">
        <v>10713</v>
      </c>
      <c r="D605" s="11" t="s">
        <v>0</v>
      </c>
      <c r="E605" s="267" t="s">
        <v>0</v>
      </c>
      <c r="F605" s="19" t="s">
        <v>0</v>
      </c>
      <c r="G605" s="14" t="s">
        <v>0</v>
      </c>
      <c r="H605" s="9" t="s">
        <v>10714</v>
      </c>
      <c r="I605" s="9" t="s">
        <v>0</v>
      </c>
      <c r="J605" s="11"/>
      <c r="K605" s="11"/>
      <c r="L605" s="11"/>
      <c r="M605" s="11"/>
      <c r="N605" s="11"/>
      <c r="O605" s="11"/>
      <c r="P605" s="9" t="s">
        <v>10574</v>
      </c>
      <c r="Q605" s="9"/>
      <c r="R605" s="21">
        <v>0</v>
      </c>
      <c r="S605" s="21">
        <v>75</v>
      </c>
      <c r="T605" s="2"/>
      <c r="U605" s="11" t="s">
        <v>4170</v>
      </c>
      <c r="V605" s="11"/>
      <c r="W605" s="2"/>
      <c r="X605" s="21">
        <f t="shared" si="9"/>
        <v>0</v>
      </c>
    </row>
    <row r="606" spans="1:24" x14ac:dyDescent="0.4">
      <c r="A606" s="9" t="s">
        <v>9599</v>
      </c>
      <c r="B606" s="9" t="s">
        <v>10591</v>
      </c>
      <c r="C606" s="180" t="s">
        <v>10715</v>
      </c>
      <c r="D606" s="11">
        <v>5535</v>
      </c>
      <c r="E606" s="267" t="s">
        <v>0</v>
      </c>
      <c r="F606" s="19" t="s">
        <v>0</v>
      </c>
      <c r="G606" s="14" t="s">
        <v>0</v>
      </c>
      <c r="H606" s="9" t="s">
        <v>10716</v>
      </c>
      <c r="I606" s="9" t="s">
        <v>0</v>
      </c>
      <c r="J606" s="11"/>
      <c r="K606" s="11"/>
      <c r="L606" s="11"/>
      <c r="M606" s="11"/>
      <c r="N606" s="11"/>
      <c r="O606" s="11"/>
      <c r="P606" s="9" t="s">
        <v>10574</v>
      </c>
      <c r="Q606" s="9"/>
      <c r="R606" s="21">
        <v>0</v>
      </c>
      <c r="S606" s="21">
        <v>15</v>
      </c>
      <c r="T606" s="2"/>
      <c r="U606" s="11" t="s">
        <v>4168</v>
      </c>
      <c r="V606" s="11"/>
      <c r="W606" s="2"/>
      <c r="X606" s="21">
        <f t="shared" si="9"/>
        <v>15</v>
      </c>
    </row>
    <row r="607" spans="1:24" x14ac:dyDescent="0.4">
      <c r="A607" s="9" t="s">
        <v>9599</v>
      </c>
      <c r="B607" s="9" t="s">
        <v>10591</v>
      </c>
      <c r="C607" s="180" t="s">
        <v>10717</v>
      </c>
      <c r="D607" s="11" t="s">
        <v>0</v>
      </c>
      <c r="E607" s="267" t="s">
        <v>0</v>
      </c>
      <c r="F607" s="19" t="s">
        <v>0</v>
      </c>
      <c r="G607" s="14" t="s">
        <v>0</v>
      </c>
      <c r="H607" s="9" t="s">
        <v>10716</v>
      </c>
      <c r="I607" s="9" t="s">
        <v>0</v>
      </c>
      <c r="J607" s="11"/>
      <c r="K607" s="11"/>
      <c r="L607" s="11"/>
      <c r="M607" s="11"/>
      <c r="N607" s="11"/>
      <c r="O607" s="11"/>
      <c r="P607" s="9" t="s">
        <v>10604</v>
      </c>
      <c r="Q607" s="9"/>
      <c r="R607" s="21">
        <v>0</v>
      </c>
      <c r="S607" s="21">
        <v>75</v>
      </c>
      <c r="T607" s="2"/>
      <c r="U607" s="11" t="s">
        <v>4170</v>
      </c>
      <c r="V607" s="11"/>
      <c r="W607" s="2"/>
      <c r="X607" s="21">
        <f t="shared" si="9"/>
        <v>0</v>
      </c>
    </row>
    <row r="608" spans="1:24" x14ac:dyDescent="0.4">
      <c r="A608" s="9" t="s">
        <v>9599</v>
      </c>
      <c r="B608" s="9" t="s">
        <v>10591</v>
      </c>
      <c r="C608" s="180" t="s">
        <v>10718</v>
      </c>
      <c r="D608" s="11" t="s">
        <v>10719</v>
      </c>
      <c r="E608" s="267" t="s">
        <v>0</v>
      </c>
      <c r="F608" s="19" t="s">
        <v>0</v>
      </c>
      <c r="G608" s="14" t="s">
        <v>0</v>
      </c>
      <c r="H608" s="9" t="s">
        <v>10716</v>
      </c>
      <c r="I608" s="9" t="s">
        <v>0</v>
      </c>
      <c r="J608" s="11"/>
      <c r="K608" s="11"/>
      <c r="L608" s="11"/>
      <c r="M608" s="11"/>
      <c r="N608" s="11"/>
      <c r="O608" s="11"/>
      <c r="P608" s="150" t="s">
        <v>10696</v>
      </c>
      <c r="Q608" s="9"/>
      <c r="R608" s="21">
        <v>0</v>
      </c>
      <c r="S608" s="21">
        <v>50</v>
      </c>
      <c r="T608" s="2"/>
      <c r="U608" s="11" t="s">
        <v>4170</v>
      </c>
      <c r="V608" s="11"/>
      <c r="W608" s="2"/>
      <c r="X608" s="21">
        <f t="shared" si="9"/>
        <v>0</v>
      </c>
    </row>
    <row r="609" spans="1:24" x14ac:dyDescent="0.4">
      <c r="A609" s="9" t="s">
        <v>9599</v>
      </c>
      <c r="B609" s="9" t="s">
        <v>10591</v>
      </c>
      <c r="C609" s="180" t="s">
        <v>10720</v>
      </c>
      <c r="D609" s="11" t="s">
        <v>0</v>
      </c>
      <c r="E609" s="267" t="s">
        <v>0</v>
      </c>
      <c r="F609" s="19" t="s">
        <v>0</v>
      </c>
      <c r="G609" s="14" t="s">
        <v>0</v>
      </c>
      <c r="H609" s="9" t="s">
        <v>10721</v>
      </c>
      <c r="I609" s="9" t="s">
        <v>0</v>
      </c>
      <c r="J609" s="11"/>
      <c r="K609" s="11"/>
      <c r="L609" s="11"/>
      <c r="M609" s="11"/>
      <c r="N609" s="11"/>
      <c r="O609" s="11"/>
      <c r="P609" s="150" t="s">
        <v>10599</v>
      </c>
      <c r="Q609" s="9"/>
      <c r="R609" s="21">
        <v>0</v>
      </c>
      <c r="S609" s="21" t="s">
        <v>9999</v>
      </c>
      <c r="T609" s="2"/>
      <c r="U609" s="11" t="s">
        <v>4170</v>
      </c>
      <c r="V609" s="11"/>
      <c r="W609" s="2"/>
      <c r="X609" s="21">
        <f t="shared" si="9"/>
        <v>0</v>
      </c>
    </row>
    <row r="610" spans="1:24" x14ac:dyDescent="0.4">
      <c r="A610" s="9" t="s">
        <v>9599</v>
      </c>
      <c r="B610" s="9" t="s">
        <v>10591</v>
      </c>
      <c r="C610" s="180" t="s">
        <v>10722</v>
      </c>
      <c r="D610" s="11">
        <v>5530</v>
      </c>
      <c r="E610" s="267" t="s">
        <v>0</v>
      </c>
      <c r="F610" s="19" t="s">
        <v>0</v>
      </c>
      <c r="G610" s="14" t="s">
        <v>0</v>
      </c>
      <c r="H610" s="9" t="s">
        <v>10723</v>
      </c>
      <c r="I610" s="9" t="s">
        <v>0</v>
      </c>
      <c r="J610" s="11"/>
      <c r="K610" s="11"/>
      <c r="L610" s="11"/>
      <c r="M610" s="11"/>
      <c r="N610" s="11"/>
      <c r="O610" s="11"/>
      <c r="P610" s="150" t="s">
        <v>10599</v>
      </c>
      <c r="Q610" s="9"/>
      <c r="R610" s="21">
        <v>0</v>
      </c>
      <c r="S610" s="21">
        <v>150</v>
      </c>
      <c r="T610" s="2"/>
      <c r="U610" s="11" t="s">
        <v>4170</v>
      </c>
      <c r="V610" s="11"/>
      <c r="W610" s="2"/>
      <c r="X610" s="21">
        <f t="shared" si="9"/>
        <v>0</v>
      </c>
    </row>
    <row r="611" spans="1:24" x14ac:dyDescent="0.4">
      <c r="A611" s="9" t="s">
        <v>9599</v>
      </c>
      <c r="B611" s="9" t="s">
        <v>10591</v>
      </c>
      <c r="C611" s="180" t="s">
        <v>10724</v>
      </c>
      <c r="D611" s="11">
        <v>5531</v>
      </c>
      <c r="E611" s="267" t="s">
        <v>0</v>
      </c>
      <c r="F611" s="19" t="s">
        <v>0</v>
      </c>
      <c r="G611" s="14" t="s">
        <v>0</v>
      </c>
      <c r="H611" s="9" t="s">
        <v>10725</v>
      </c>
      <c r="I611" s="9" t="s">
        <v>0</v>
      </c>
      <c r="J611" s="11"/>
      <c r="K611" s="11"/>
      <c r="L611" s="11"/>
      <c r="M611" s="11"/>
      <c r="N611" s="11"/>
      <c r="O611" s="11"/>
      <c r="P611" s="150" t="s">
        <v>10599</v>
      </c>
      <c r="Q611" s="9"/>
      <c r="R611" s="21">
        <v>0</v>
      </c>
      <c r="S611" s="21">
        <v>40</v>
      </c>
      <c r="T611" s="2"/>
      <c r="U611" s="11" t="s">
        <v>4170</v>
      </c>
      <c r="V611" s="11"/>
      <c r="W611" s="2"/>
      <c r="X611" s="21">
        <f t="shared" si="9"/>
        <v>0</v>
      </c>
    </row>
    <row r="612" spans="1:24" x14ac:dyDescent="0.4">
      <c r="A612" s="9" t="s">
        <v>9599</v>
      </c>
      <c r="B612" s="9" t="s">
        <v>10591</v>
      </c>
      <c r="C612" s="180" t="s">
        <v>10726</v>
      </c>
      <c r="D612" s="11" t="s">
        <v>0</v>
      </c>
      <c r="E612" s="267" t="s">
        <v>0</v>
      </c>
      <c r="F612" s="19" t="s">
        <v>0</v>
      </c>
      <c r="G612" s="14" t="s">
        <v>0</v>
      </c>
      <c r="H612" s="9" t="s">
        <v>10727</v>
      </c>
      <c r="I612" s="9" t="s">
        <v>0</v>
      </c>
      <c r="J612" s="11"/>
      <c r="K612" s="11"/>
      <c r="L612" s="11"/>
      <c r="M612" s="11"/>
      <c r="N612" s="11"/>
      <c r="O612" s="11"/>
      <c r="P612" s="150" t="s">
        <v>10599</v>
      </c>
      <c r="Q612" s="9"/>
      <c r="R612" s="21">
        <v>0</v>
      </c>
      <c r="S612" s="21">
        <v>20</v>
      </c>
      <c r="T612" s="2"/>
      <c r="U612" s="11" t="s">
        <v>4170</v>
      </c>
      <c r="V612" s="11"/>
      <c r="W612" s="2"/>
      <c r="X612" s="21">
        <f t="shared" si="9"/>
        <v>0</v>
      </c>
    </row>
    <row r="613" spans="1:24" x14ac:dyDescent="0.4">
      <c r="A613" s="9" t="s">
        <v>9599</v>
      </c>
      <c r="B613" s="9" t="s">
        <v>10591</v>
      </c>
      <c r="C613" s="180" t="s">
        <v>10728</v>
      </c>
      <c r="D613" s="11" t="s">
        <v>0</v>
      </c>
      <c r="E613" s="267" t="s">
        <v>0</v>
      </c>
      <c r="F613" s="19" t="s">
        <v>0</v>
      </c>
      <c r="G613" s="14" t="s">
        <v>0</v>
      </c>
      <c r="H613" s="9" t="s">
        <v>10729</v>
      </c>
      <c r="I613" s="9" t="s">
        <v>0</v>
      </c>
      <c r="J613" s="11"/>
      <c r="K613" s="11"/>
      <c r="L613" s="11"/>
      <c r="M613" s="11"/>
      <c r="N613" s="11"/>
      <c r="O613" s="11"/>
      <c r="P613" s="150" t="s">
        <v>10730</v>
      </c>
      <c r="Q613" s="9"/>
      <c r="R613" s="21">
        <v>0</v>
      </c>
      <c r="S613" s="21">
        <v>60</v>
      </c>
      <c r="T613" s="2"/>
      <c r="U613" s="11" t="s">
        <v>4170</v>
      </c>
      <c r="V613" s="11"/>
      <c r="W613" s="2"/>
      <c r="X613" s="21">
        <f t="shared" si="9"/>
        <v>0</v>
      </c>
    </row>
    <row r="614" spans="1:24" x14ac:dyDescent="0.4">
      <c r="A614" s="9" t="s">
        <v>9599</v>
      </c>
      <c r="B614" s="9" t="s">
        <v>10591</v>
      </c>
      <c r="C614" s="180" t="s">
        <v>10731</v>
      </c>
      <c r="D614" s="11" t="s">
        <v>10732</v>
      </c>
      <c r="E614" s="267" t="s">
        <v>0</v>
      </c>
      <c r="F614" s="19" t="s">
        <v>0</v>
      </c>
      <c r="G614" s="14" t="s">
        <v>0</v>
      </c>
      <c r="H614" s="9" t="s">
        <v>10733</v>
      </c>
      <c r="I614" s="9" t="s">
        <v>0</v>
      </c>
      <c r="J614" s="11"/>
      <c r="K614" s="11"/>
      <c r="L614" s="11"/>
      <c r="M614" s="11"/>
      <c r="N614" s="11"/>
      <c r="O614" s="11"/>
      <c r="P614" s="150" t="s">
        <v>10615</v>
      </c>
      <c r="Q614" s="9"/>
      <c r="R614" s="21">
        <v>0</v>
      </c>
      <c r="S614" s="21">
        <v>80</v>
      </c>
      <c r="T614" s="2"/>
      <c r="U614" s="11" t="s">
        <v>4170</v>
      </c>
      <c r="V614" s="11"/>
      <c r="W614" s="2"/>
      <c r="X614" s="21">
        <f t="shared" si="9"/>
        <v>0</v>
      </c>
    </row>
    <row r="615" spans="1:24" x14ac:dyDescent="0.4">
      <c r="A615" s="9" t="s">
        <v>9599</v>
      </c>
      <c r="B615" s="9" t="s">
        <v>10591</v>
      </c>
      <c r="C615" s="180" t="s">
        <v>10734</v>
      </c>
      <c r="D615" s="11" t="s">
        <v>10735</v>
      </c>
      <c r="E615" s="267" t="s">
        <v>0</v>
      </c>
      <c r="F615" s="19" t="s">
        <v>0</v>
      </c>
      <c r="G615" s="14" t="s">
        <v>0</v>
      </c>
      <c r="H615" s="9" t="s">
        <v>10736</v>
      </c>
      <c r="I615" s="9" t="s">
        <v>0</v>
      </c>
      <c r="J615" s="11"/>
      <c r="K615" s="11"/>
      <c r="L615" s="11"/>
      <c r="M615" s="11"/>
      <c r="N615" s="11"/>
      <c r="O615" s="11"/>
      <c r="P615" s="150" t="s">
        <v>10615</v>
      </c>
      <c r="Q615" s="9"/>
      <c r="R615" s="21">
        <v>0</v>
      </c>
      <c r="S615" s="21">
        <v>25</v>
      </c>
      <c r="T615" s="2"/>
      <c r="U615" s="11" t="s">
        <v>4170</v>
      </c>
      <c r="V615" s="11"/>
      <c r="W615" s="2"/>
      <c r="X615" s="21">
        <f t="shared" si="9"/>
        <v>0</v>
      </c>
    </row>
    <row r="616" spans="1:24" x14ac:dyDescent="0.4">
      <c r="A616" s="9" t="s">
        <v>9599</v>
      </c>
      <c r="B616" s="9" t="s">
        <v>10591</v>
      </c>
      <c r="C616" s="180" t="s">
        <v>10737</v>
      </c>
      <c r="D616" s="11">
        <v>5527</v>
      </c>
      <c r="E616" s="267" t="s">
        <v>0</v>
      </c>
      <c r="F616" s="19" t="s">
        <v>0</v>
      </c>
      <c r="G616" s="14" t="s">
        <v>0</v>
      </c>
      <c r="H616" s="9" t="s">
        <v>10738</v>
      </c>
      <c r="I616" s="9" t="s">
        <v>0</v>
      </c>
      <c r="J616" s="11"/>
      <c r="K616" s="11"/>
      <c r="L616" s="11"/>
      <c r="M616" s="11"/>
      <c r="N616" s="11"/>
      <c r="O616" s="11"/>
      <c r="P616" s="150" t="s">
        <v>10615</v>
      </c>
      <c r="Q616" s="9"/>
      <c r="R616" s="21">
        <v>0</v>
      </c>
      <c r="S616" s="21">
        <v>35</v>
      </c>
      <c r="T616" s="2"/>
      <c r="U616" s="11" t="s">
        <v>4170</v>
      </c>
      <c r="V616" s="11"/>
      <c r="W616" s="2"/>
      <c r="X616" s="21">
        <f t="shared" si="9"/>
        <v>0</v>
      </c>
    </row>
    <row r="617" spans="1:24" x14ac:dyDescent="0.4">
      <c r="A617" s="9" t="s">
        <v>9599</v>
      </c>
      <c r="B617" s="9" t="s">
        <v>10591</v>
      </c>
      <c r="C617" s="180" t="s">
        <v>10739</v>
      </c>
      <c r="D617" s="11" t="s">
        <v>0</v>
      </c>
      <c r="E617" s="267" t="s">
        <v>0</v>
      </c>
      <c r="F617" s="19" t="s">
        <v>0</v>
      </c>
      <c r="G617" s="14" t="s">
        <v>0</v>
      </c>
      <c r="H617" s="9" t="s">
        <v>10740</v>
      </c>
      <c r="I617" s="9" t="s">
        <v>0</v>
      </c>
      <c r="J617" s="11"/>
      <c r="K617" s="11"/>
      <c r="L617" s="11"/>
      <c r="M617" s="11"/>
      <c r="N617" s="11"/>
      <c r="O617" s="11"/>
      <c r="P617" s="150" t="s">
        <v>10730</v>
      </c>
      <c r="Q617" s="9"/>
      <c r="R617" s="21">
        <v>0</v>
      </c>
      <c r="S617" s="21">
        <v>60</v>
      </c>
      <c r="T617" s="2"/>
      <c r="U617" s="11" t="s">
        <v>4170</v>
      </c>
      <c r="V617" s="11"/>
      <c r="W617" s="2"/>
      <c r="X617" s="21">
        <f t="shared" si="9"/>
        <v>0</v>
      </c>
    </row>
    <row r="618" spans="1:24" x14ac:dyDescent="0.4">
      <c r="A618" s="9" t="s">
        <v>9599</v>
      </c>
      <c r="B618" s="9" t="s">
        <v>10591</v>
      </c>
      <c r="C618" s="180" t="s">
        <v>10741</v>
      </c>
      <c r="D618" s="11">
        <v>5527</v>
      </c>
      <c r="E618" s="267" t="s">
        <v>0</v>
      </c>
      <c r="F618" s="19" t="s">
        <v>0</v>
      </c>
      <c r="G618" s="14" t="s">
        <v>0</v>
      </c>
      <c r="H618" s="9" t="s">
        <v>10742</v>
      </c>
      <c r="I618" s="9" t="s">
        <v>0</v>
      </c>
      <c r="J618" s="11"/>
      <c r="K618" s="11"/>
      <c r="L618" s="11"/>
      <c r="M618" s="11"/>
      <c r="N618" s="11"/>
      <c r="O618" s="11"/>
      <c r="P618" s="150" t="s">
        <v>10574</v>
      </c>
      <c r="Q618" s="9"/>
      <c r="R618" s="21">
        <v>0</v>
      </c>
      <c r="S618" s="21">
        <v>20</v>
      </c>
      <c r="T618" s="2"/>
      <c r="U618" s="11" t="s">
        <v>4170</v>
      </c>
      <c r="V618" s="11"/>
      <c r="W618" s="2"/>
      <c r="X618" s="21">
        <f t="shared" si="9"/>
        <v>0</v>
      </c>
    </row>
    <row r="619" spans="1:24" x14ac:dyDescent="0.4">
      <c r="A619" s="9" t="s">
        <v>9599</v>
      </c>
      <c r="B619" s="9" t="s">
        <v>10591</v>
      </c>
      <c r="C619" s="180" t="s">
        <v>10743</v>
      </c>
      <c r="D619" s="11" t="s">
        <v>10744</v>
      </c>
      <c r="E619" s="267" t="s">
        <v>0</v>
      </c>
      <c r="F619" s="19" t="s">
        <v>0</v>
      </c>
      <c r="G619" s="14" t="s">
        <v>0</v>
      </c>
      <c r="H619" s="9" t="s">
        <v>10742</v>
      </c>
      <c r="I619" s="9" t="s">
        <v>0</v>
      </c>
      <c r="J619" s="11"/>
      <c r="K619" s="11"/>
      <c r="L619" s="11"/>
      <c r="M619" s="11"/>
      <c r="N619" s="11"/>
      <c r="O619" s="11"/>
      <c r="P619" s="150" t="s">
        <v>10730</v>
      </c>
      <c r="Q619" s="9"/>
      <c r="R619" s="21">
        <v>0</v>
      </c>
      <c r="S619" s="21">
        <v>20</v>
      </c>
      <c r="T619" s="2"/>
      <c r="U619" s="11" t="s">
        <v>4170</v>
      </c>
      <c r="V619" s="11"/>
      <c r="W619" s="2"/>
      <c r="X619" s="21">
        <f t="shared" si="9"/>
        <v>0</v>
      </c>
    </row>
    <row r="620" spans="1:24" x14ac:dyDescent="0.4">
      <c r="A620" s="9" t="s">
        <v>9599</v>
      </c>
      <c r="B620" s="9" t="s">
        <v>10591</v>
      </c>
      <c r="C620" s="180" t="s">
        <v>10745</v>
      </c>
      <c r="D620" s="11">
        <v>5528</v>
      </c>
      <c r="E620" s="267" t="s">
        <v>0</v>
      </c>
      <c r="F620" s="19" t="s">
        <v>0</v>
      </c>
      <c r="G620" s="14" t="s">
        <v>0</v>
      </c>
      <c r="H620" s="9" t="s">
        <v>10746</v>
      </c>
      <c r="I620" s="9" t="s">
        <v>0</v>
      </c>
      <c r="J620" s="11"/>
      <c r="K620" s="11"/>
      <c r="L620" s="11"/>
      <c r="M620" s="11"/>
      <c r="N620" s="11"/>
      <c r="O620" s="11"/>
      <c r="P620" s="150" t="s">
        <v>10730</v>
      </c>
      <c r="Q620" s="9"/>
      <c r="R620" s="21">
        <v>0</v>
      </c>
      <c r="S620" s="21">
        <v>20</v>
      </c>
      <c r="T620" s="2"/>
      <c r="U620" s="11" t="s">
        <v>4170</v>
      </c>
      <c r="V620" s="11"/>
      <c r="W620" s="2"/>
      <c r="X620" s="21">
        <f t="shared" si="9"/>
        <v>0</v>
      </c>
    </row>
    <row r="621" spans="1:24" x14ac:dyDescent="0.4">
      <c r="A621" s="9" t="s">
        <v>9599</v>
      </c>
      <c r="B621" s="9" t="s">
        <v>10591</v>
      </c>
      <c r="C621" s="180" t="s">
        <v>10747</v>
      </c>
      <c r="D621" s="11" t="s">
        <v>0</v>
      </c>
      <c r="E621" s="267" t="s">
        <v>0</v>
      </c>
      <c r="F621" s="19" t="s">
        <v>0</v>
      </c>
      <c r="G621" s="14" t="s">
        <v>0</v>
      </c>
      <c r="H621" s="9" t="s">
        <v>10746</v>
      </c>
      <c r="I621" s="9" t="s">
        <v>0</v>
      </c>
      <c r="J621" s="11"/>
      <c r="K621" s="11"/>
      <c r="L621" s="11"/>
      <c r="M621" s="11"/>
      <c r="N621" s="11"/>
      <c r="O621" s="11"/>
      <c r="P621" s="150" t="s">
        <v>10696</v>
      </c>
      <c r="Q621" s="9"/>
      <c r="R621" s="21">
        <v>0</v>
      </c>
      <c r="S621" s="21">
        <v>60</v>
      </c>
      <c r="T621" s="2"/>
      <c r="U621" s="11" t="s">
        <v>4170</v>
      </c>
      <c r="V621" s="11"/>
      <c r="W621" s="2"/>
      <c r="X621" s="21">
        <f t="shared" si="9"/>
        <v>0</v>
      </c>
    </row>
    <row r="622" spans="1:24" x14ac:dyDescent="0.4">
      <c r="A622" s="9" t="s">
        <v>9599</v>
      </c>
      <c r="B622" s="9" t="s">
        <v>10591</v>
      </c>
      <c r="C622" s="180" t="s">
        <v>10748</v>
      </c>
      <c r="D622" s="11">
        <v>5529</v>
      </c>
      <c r="E622" s="267" t="s">
        <v>0</v>
      </c>
      <c r="F622" s="19" t="s">
        <v>0</v>
      </c>
      <c r="G622" s="14" t="s">
        <v>0</v>
      </c>
      <c r="H622" s="9" t="s">
        <v>10749</v>
      </c>
      <c r="I622" s="9" t="s">
        <v>0</v>
      </c>
      <c r="J622" s="11"/>
      <c r="K622" s="11"/>
      <c r="L622" s="11"/>
      <c r="M622" s="11"/>
      <c r="N622" s="11"/>
      <c r="O622" s="11"/>
      <c r="P622" s="150" t="s">
        <v>10599</v>
      </c>
      <c r="Q622" s="9"/>
      <c r="R622" s="21">
        <v>0</v>
      </c>
      <c r="S622" s="21">
        <v>15</v>
      </c>
      <c r="T622" s="2"/>
      <c r="U622" s="11" t="s">
        <v>4170</v>
      </c>
      <c r="V622" s="11"/>
      <c r="W622" s="2"/>
      <c r="X622" s="21">
        <f t="shared" si="9"/>
        <v>0</v>
      </c>
    </row>
    <row r="623" spans="1:24" x14ac:dyDescent="0.4">
      <c r="A623" s="9" t="s">
        <v>9599</v>
      </c>
      <c r="B623" s="9" t="s">
        <v>10591</v>
      </c>
      <c r="C623" s="180" t="s">
        <v>10750</v>
      </c>
      <c r="D623" s="11" t="s">
        <v>0</v>
      </c>
      <c r="E623" s="267" t="s">
        <v>0</v>
      </c>
      <c r="F623" s="19" t="s">
        <v>0</v>
      </c>
      <c r="G623" s="14" t="s">
        <v>0</v>
      </c>
      <c r="H623" s="9" t="s">
        <v>10751</v>
      </c>
      <c r="I623" s="9" t="s">
        <v>0</v>
      </c>
      <c r="J623" s="11"/>
      <c r="K623" s="11"/>
      <c r="L623" s="11"/>
      <c r="M623" s="11"/>
      <c r="N623" s="11"/>
      <c r="O623" s="11"/>
      <c r="P623" s="150" t="s">
        <v>10696</v>
      </c>
      <c r="Q623" s="9"/>
      <c r="R623" s="21">
        <v>0</v>
      </c>
      <c r="S623" s="21">
        <v>25</v>
      </c>
      <c r="T623" s="2"/>
      <c r="U623" s="11" t="s">
        <v>4168</v>
      </c>
      <c r="V623" s="11"/>
      <c r="W623" s="2"/>
      <c r="X623" s="21">
        <f t="shared" si="9"/>
        <v>25</v>
      </c>
    </row>
    <row r="624" spans="1:24" x14ac:dyDescent="0.4">
      <c r="A624" s="9" t="s">
        <v>9599</v>
      </c>
      <c r="B624" s="9" t="s">
        <v>10591</v>
      </c>
      <c r="C624" s="180" t="s">
        <v>10752</v>
      </c>
      <c r="D624" s="11" t="s">
        <v>10753</v>
      </c>
      <c r="E624" s="267" t="s">
        <v>0</v>
      </c>
      <c r="F624" s="19" t="s">
        <v>0</v>
      </c>
      <c r="G624" s="14" t="s">
        <v>0</v>
      </c>
      <c r="H624" s="9" t="s">
        <v>10754</v>
      </c>
      <c r="I624" s="9" t="s">
        <v>0</v>
      </c>
      <c r="J624" s="11"/>
      <c r="K624" s="11"/>
      <c r="L624" s="11"/>
      <c r="M624" s="11"/>
      <c r="N624" s="11"/>
      <c r="O624" s="11"/>
      <c r="P624" s="150" t="s">
        <v>10696</v>
      </c>
      <c r="Q624" s="9"/>
      <c r="R624" s="21">
        <v>0</v>
      </c>
      <c r="S624" s="21">
        <v>15</v>
      </c>
      <c r="T624" s="2"/>
      <c r="U624" s="11" t="s">
        <v>4170</v>
      </c>
      <c r="V624" s="11"/>
      <c r="W624" s="2"/>
      <c r="X624" s="21">
        <f t="shared" si="9"/>
        <v>0</v>
      </c>
    </row>
    <row r="625" spans="1:24" x14ac:dyDescent="0.4">
      <c r="A625" s="9" t="s">
        <v>9599</v>
      </c>
      <c r="B625" s="9" t="s">
        <v>10591</v>
      </c>
      <c r="C625" s="180" t="s">
        <v>10755</v>
      </c>
      <c r="D625" s="11">
        <v>5542</v>
      </c>
      <c r="E625" s="267" t="s">
        <v>0</v>
      </c>
      <c r="F625" s="19" t="s">
        <v>0</v>
      </c>
      <c r="G625" s="14" t="s">
        <v>0</v>
      </c>
      <c r="H625" s="9" t="s">
        <v>10756</v>
      </c>
      <c r="I625" s="9" t="s">
        <v>0</v>
      </c>
      <c r="J625" s="11"/>
      <c r="K625" s="11"/>
      <c r="L625" s="11"/>
      <c r="M625" s="11"/>
      <c r="N625" s="11"/>
      <c r="O625" s="11"/>
      <c r="P625" s="150" t="s">
        <v>10599</v>
      </c>
      <c r="Q625" s="9"/>
      <c r="R625" s="21">
        <v>0</v>
      </c>
      <c r="S625" s="21">
        <v>10</v>
      </c>
      <c r="T625" s="2"/>
      <c r="U625" s="11" t="s">
        <v>4170</v>
      </c>
      <c r="V625" s="11"/>
      <c r="W625" s="2"/>
      <c r="X625" s="21">
        <f t="shared" si="9"/>
        <v>0</v>
      </c>
    </row>
    <row r="626" spans="1:24" x14ac:dyDescent="0.4">
      <c r="A626" s="9" t="s">
        <v>9599</v>
      </c>
      <c r="B626" s="9" t="s">
        <v>10591</v>
      </c>
      <c r="C626" s="180" t="s">
        <v>10757</v>
      </c>
      <c r="D626" s="11">
        <v>5538</v>
      </c>
      <c r="E626" s="267" t="s">
        <v>0</v>
      </c>
      <c r="F626" s="19" t="s">
        <v>0</v>
      </c>
      <c r="G626" s="14" t="s">
        <v>0</v>
      </c>
      <c r="H626" s="9" t="s">
        <v>10758</v>
      </c>
      <c r="I626" s="9" t="s">
        <v>0</v>
      </c>
      <c r="J626" s="11"/>
      <c r="K626" s="11"/>
      <c r="L626" s="11"/>
      <c r="M626" s="11"/>
      <c r="N626" s="11"/>
      <c r="O626" s="11"/>
      <c r="P626" s="150" t="s">
        <v>10599</v>
      </c>
      <c r="Q626" s="9"/>
      <c r="R626" s="21">
        <v>0</v>
      </c>
      <c r="S626" s="21">
        <v>8</v>
      </c>
      <c r="T626" s="2"/>
      <c r="U626" s="11" t="s">
        <v>4168</v>
      </c>
      <c r="V626" s="11"/>
      <c r="W626" s="2"/>
      <c r="X626" s="21">
        <f t="shared" si="9"/>
        <v>8</v>
      </c>
    </row>
    <row r="627" spans="1:24" x14ac:dyDescent="0.4">
      <c r="A627" s="9" t="s">
        <v>9599</v>
      </c>
      <c r="B627" s="9" t="s">
        <v>10591</v>
      </c>
      <c r="C627" s="180" t="s">
        <v>0</v>
      </c>
      <c r="D627" s="11">
        <v>5534</v>
      </c>
      <c r="E627" s="267" t="s">
        <v>0</v>
      </c>
      <c r="F627" s="19" t="s">
        <v>0</v>
      </c>
      <c r="G627" s="14" t="s">
        <v>0</v>
      </c>
      <c r="H627" s="9" t="s">
        <v>10759</v>
      </c>
      <c r="I627" s="9" t="s">
        <v>0</v>
      </c>
      <c r="J627" s="11"/>
      <c r="K627" s="11"/>
      <c r="L627" s="11"/>
      <c r="M627" s="11"/>
      <c r="N627" s="11"/>
      <c r="O627" s="11"/>
      <c r="P627" s="11"/>
      <c r="Q627" s="9"/>
      <c r="R627" s="21">
        <v>0</v>
      </c>
      <c r="S627" s="21">
        <v>0</v>
      </c>
      <c r="T627" s="2"/>
      <c r="U627" s="11" t="s">
        <v>4168</v>
      </c>
      <c r="V627" s="11"/>
      <c r="W627" s="2"/>
      <c r="X627" s="21">
        <f t="shared" si="9"/>
        <v>0</v>
      </c>
    </row>
    <row r="628" spans="1:24" x14ac:dyDescent="0.4">
      <c r="A628" s="9" t="s">
        <v>9599</v>
      </c>
      <c r="B628" s="9" t="s">
        <v>10591</v>
      </c>
      <c r="C628" s="180" t="s">
        <v>0</v>
      </c>
      <c r="D628" s="11">
        <v>5540</v>
      </c>
      <c r="E628" s="267" t="s">
        <v>0</v>
      </c>
      <c r="F628" s="19" t="s">
        <v>0</v>
      </c>
      <c r="G628" s="14" t="s">
        <v>0</v>
      </c>
      <c r="H628" s="9" t="s">
        <v>10760</v>
      </c>
      <c r="I628" s="9" t="s">
        <v>0</v>
      </c>
      <c r="J628" s="11"/>
      <c r="K628" s="11"/>
      <c r="L628" s="11"/>
      <c r="M628" s="11"/>
      <c r="N628" s="11"/>
      <c r="O628" s="11"/>
      <c r="P628" s="11"/>
      <c r="Q628" s="9"/>
      <c r="R628" s="21">
        <v>0</v>
      </c>
      <c r="S628" s="21">
        <v>0</v>
      </c>
      <c r="T628" s="2"/>
      <c r="U628" s="11" t="s">
        <v>4170</v>
      </c>
      <c r="V628" s="11"/>
      <c r="W628" s="2"/>
      <c r="X628" s="21">
        <f t="shared" si="9"/>
        <v>0</v>
      </c>
    </row>
    <row r="629" spans="1:24" x14ac:dyDescent="0.4">
      <c r="A629" s="9" t="s">
        <v>9599</v>
      </c>
      <c r="B629" s="9" t="s">
        <v>10591</v>
      </c>
      <c r="C629" s="180" t="s">
        <v>0</v>
      </c>
      <c r="D629" s="11">
        <v>5516</v>
      </c>
      <c r="E629" s="267" t="s">
        <v>0</v>
      </c>
      <c r="F629" s="19" t="s">
        <v>0</v>
      </c>
      <c r="G629" s="14" t="s">
        <v>0</v>
      </c>
      <c r="H629" s="9" t="s">
        <v>10761</v>
      </c>
      <c r="I629" s="9" t="s">
        <v>0</v>
      </c>
      <c r="J629" s="11"/>
      <c r="K629" s="11"/>
      <c r="L629" s="11"/>
      <c r="M629" s="11"/>
      <c r="N629" s="11"/>
      <c r="O629" s="11"/>
      <c r="P629" s="11"/>
      <c r="Q629" s="9"/>
      <c r="R629" s="21">
        <v>0</v>
      </c>
      <c r="S629" s="21">
        <v>0</v>
      </c>
      <c r="T629" s="2"/>
      <c r="U629" s="11" t="s">
        <v>4170</v>
      </c>
      <c r="V629" s="11"/>
      <c r="W629" s="2"/>
      <c r="X629" s="21">
        <f t="shared" si="9"/>
        <v>0</v>
      </c>
    </row>
    <row r="630" spans="1:24" x14ac:dyDescent="0.4">
      <c r="A630" s="9" t="s">
        <v>9599</v>
      </c>
      <c r="B630" s="9" t="s">
        <v>10591</v>
      </c>
      <c r="C630" s="180" t="s">
        <v>0</v>
      </c>
      <c r="D630" s="11">
        <v>5513</v>
      </c>
      <c r="E630" s="267" t="s">
        <v>0</v>
      </c>
      <c r="F630" s="19" t="s">
        <v>0</v>
      </c>
      <c r="G630" s="14" t="s">
        <v>0</v>
      </c>
      <c r="H630" s="9" t="s">
        <v>10762</v>
      </c>
      <c r="I630" s="9" t="s">
        <v>0</v>
      </c>
      <c r="J630" s="11"/>
      <c r="K630" s="11"/>
      <c r="L630" s="11"/>
      <c r="M630" s="11"/>
      <c r="N630" s="11"/>
      <c r="O630" s="11"/>
      <c r="P630" s="11"/>
      <c r="Q630" s="9"/>
      <c r="R630" s="21">
        <v>0</v>
      </c>
      <c r="S630" s="21">
        <v>0</v>
      </c>
      <c r="T630" s="2"/>
      <c r="U630" s="11" t="s">
        <v>4168</v>
      </c>
      <c r="V630" s="11"/>
      <c r="W630" s="2"/>
      <c r="X630" s="21">
        <f t="shared" si="9"/>
        <v>0</v>
      </c>
    </row>
    <row r="631" spans="1:24" x14ac:dyDescent="0.4">
      <c r="A631" s="9" t="s">
        <v>9599</v>
      </c>
      <c r="B631" s="9" t="s">
        <v>10591</v>
      </c>
      <c r="C631" s="180" t="s">
        <v>0</v>
      </c>
      <c r="D631" s="11" t="s">
        <v>10763</v>
      </c>
      <c r="E631" s="267" t="s">
        <v>0</v>
      </c>
      <c r="F631" s="19" t="s">
        <v>0</v>
      </c>
      <c r="G631" s="14" t="s">
        <v>0</v>
      </c>
      <c r="H631" s="9" t="s">
        <v>10764</v>
      </c>
      <c r="I631" s="9" t="s">
        <v>0</v>
      </c>
      <c r="J631" s="11"/>
      <c r="K631" s="11"/>
      <c r="L631" s="11"/>
      <c r="M631" s="11"/>
      <c r="N631" s="11"/>
      <c r="O631" s="11"/>
      <c r="P631" s="11"/>
      <c r="Q631" s="9"/>
      <c r="R631" s="21">
        <v>0</v>
      </c>
      <c r="S631" s="21">
        <v>0</v>
      </c>
      <c r="T631" s="2"/>
      <c r="U631" s="11" t="s">
        <v>4168</v>
      </c>
      <c r="V631" s="11"/>
      <c r="W631" s="2"/>
      <c r="X631" s="21">
        <f t="shared" si="9"/>
        <v>0</v>
      </c>
    </row>
    <row r="632" spans="1:24" x14ac:dyDescent="0.4">
      <c r="A632" s="9" t="s">
        <v>9599</v>
      </c>
      <c r="B632" s="9" t="s">
        <v>10591</v>
      </c>
      <c r="C632" s="180" t="s">
        <v>0</v>
      </c>
      <c r="D632" s="11">
        <v>5514</v>
      </c>
      <c r="E632" s="267" t="s">
        <v>0</v>
      </c>
      <c r="F632" s="19" t="s">
        <v>0</v>
      </c>
      <c r="G632" s="14" t="s">
        <v>0</v>
      </c>
      <c r="H632" s="9" t="s">
        <v>10765</v>
      </c>
      <c r="I632" s="9" t="s">
        <v>0</v>
      </c>
      <c r="J632" s="11"/>
      <c r="K632" s="11"/>
      <c r="L632" s="11"/>
      <c r="M632" s="11"/>
      <c r="N632" s="11"/>
      <c r="O632" s="11"/>
      <c r="P632" s="11"/>
      <c r="Q632" s="9"/>
      <c r="R632" s="21">
        <v>0</v>
      </c>
      <c r="S632" s="21">
        <v>0</v>
      </c>
      <c r="T632" s="2"/>
      <c r="U632" s="11" t="s">
        <v>4168</v>
      </c>
      <c r="V632" s="11"/>
      <c r="W632" s="2"/>
      <c r="X632" s="21">
        <f t="shared" si="9"/>
        <v>0</v>
      </c>
    </row>
    <row r="633" spans="1:24" x14ac:dyDescent="0.4">
      <c r="A633" s="9" t="s">
        <v>9599</v>
      </c>
      <c r="B633" s="9" t="s">
        <v>10591</v>
      </c>
      <c r="C633" s="180" t="s">
        <v>0</v>
      </c>
      <c r="D633" s="11" t="s">
        <v>10766</v>
      </c>
      <c r="E633" s="267" t="s">
        <v>0</v>
      </c>
      <c r="F633" s="19" t="s">
        <v>0</v>
      </c>
      <c r="G633" s="14" t="s">
        <v>0</v>
      </c>
      <c r="H633" s="9" t="s">
        <v>10767</v>
      </c>
      <c r="I633" s="9" t="s">
        <v>0</v>
      </c>
      <c r="J633" s="11"/>
      <c r="K633" s="11"/>
      <c r="L633" s="11"/>
      <c r="M633" s="11"/>
      <c r="N633" s="11"/>
      <c r="O633" s="11"/>
      <c r="P633" s="11"/>
      <c r="Q633" s="9"/>
      <c r="R633" s="21">
        <v>0</v>
      </c>
      <c r="S633" s="21">
        <v>0</v>
      </c>
      <c r="T633" s="2"/>
      <c r="U633" s="11" t="s">
        <v>4170</v>
      </c>
      <c r="V633" s="11"/>
      <c r="W633" s="2"/>
      <c r="X633" s="21">
        <f t="shared" si="9"/>
        <v>0</v>
      </c>
    </row>
    <row r="634" spans="1:24" x14ac:dyDescent="0.4">
      <c r="A634" s="9" t="s">
        <v>9599</v>
      </c>
      <c r="B634" s="9" t="s">
        <v>10591</v>
      </c>
      <c r="C634" s="180" t="s">
        <v>0</v>
      </c>
      <c r="D634" s="11">
        <v>5541</v>
      </c>
      <c r="E634" s="267" t="s">
        <v>0</v>
      </c>
      <c r="F634" s="19" t="s">
        <v>0</v>
      </c>
      <c r="G634" s="14" t="s">
        <v>0</v>
      </c>
      <c r="H634" s="9" t="s">
        <v>10768</v>
      </c>
      <c r="I634" s="9" t="s">
        <v>0</v>
      </c>
      <c r="J634" s="11"/>
      <c r="K634" s="11"/>
      <c r="L634" s="11"/>
      <c r="M634" s="11"/>
      <c r="N634" s="11"/>
      <c r="O634" s="11"/>
      <c r="P634" s="11"/>
      <c r="Q634" s="9"/>
      <c r="R634" s="21">
        <v>0</v>
      </c>
      <c r="S634" s="21">
        <v>0</v>
      </c>
      <c r="T634" s="2"/>
      <c r="U634" s="11" t="s">
        <v>4170</v>
      </c>
      <c r="V634" s="11"/>
      <c r="W634" s="2"/>
      <c r="X634" s="21">
        <f t="shared" si="9"/>
        <v>0</v>
      </c>
    </row>
    <row r="635" spans="1:24" x14ac:dyDescent="0.4">
      <c r="A635" s="9" t="s">
        <v>9599</v>
      </c>
      <c r="B635" s="9" t="s">
        <v>10591</v>
      </c>
      <c r="C635" s="180" t="s">
        <v>0</v>
      </c>
      <c r="D635" s="11" t="s">
        <v>0</v>
      </c>
      <c r="E635" s="267" t="s">
        <v>0</v>
      </c>
      <c r="F635" s="19" t="s">
        <v>0</v>
      </c>
      <c r="G635" s="14" t="s">
        <v>0</v>
      </c>
      <c r="H635" s="9" t="s">
        <v>10769</v>
      </c>
      <c r="I635" s="9" t="s">
        <v>0</v>
      </c>
      <c r="J635" s="11"/>
      <c r="K635" s="11"/>
      <c r="L635" s="11"/>
      <c r="M635" s="11"/>
      <c r="N635" s="11"/>
      <c r="O635" s="11"/>
      <c r="P635" s="11"/>
      <c r="Q635" s="9"/>
      <c r="R635" s="21">
        <v>0</v>
      </c>
      <c r="S635" s="21">
        <v>0</v>
      </c>
      <c r="T635" s="2"/>
      <c r="U635" s="11" t="s">
        <v>4170</v>
      </c>
      <c r="V635" s="11"/>
      <c r="W635" s="2"/>
      <c r="X635" s="21">
        <f t="shared" si="9"/>
        <v>0</v>
      </c>
    </row>
    <row r="636" spans="1:24" x14ac:dyDescent="0.4">
      <c r="A636" s="9" t="s">
        <v>9599</v>
      </c>
      <c r="B636" s="9" t="s">
        <v>10591</v>
      </c>
      <c r="C636" s="180" t="s">
        <v>0</v>
      </c>
      <c r="D636" s="11">
        <v>5518</v>
      </c>
      <c r="E636" s="267" t="s">
        <v>0</v>
      </c>
      <c r="F636" s="19" t="s">
        <v>0</v>
      </c>
      <c r="G636" s="14" t="s">
        <v>0</v>
      </c>
      <c r="H636" s="9" t="s">
        <v>10770</v>
      </c>
      <c r="I636" s="9" t="s">
        <v>0</v>
      </c>
      <c r="J636" s="11"/>
      <c r="K636" s="11"/>
      <c r="L636" s="11"/>
      <c r="M636" s="11"/>
      <c r="N636" s="11"/>
      <c r="O636" s="11"/>
      <c r="P636" s="11"/>
      <c r="Q636" s="9"/>
      <c r="R636" s="21">
        <v>0</v>
      </c>
      <c r="S636" s="21">
        <v>0</v>
      </c>
      <c r="T636" s="2"/>
      <c r="U636" s="11" t="s">
        <v>4168</v>
      </c>
      <c r="V636" s="11"/>
      <c r="W636" s="2"/>
      <c r="X636" s="21">
        <f t="shared" si="9"/>
        <v>0</v>
      </c>
    </row>
    <row r="637" spans="1:24" x14ac:dyDescent="0.4">
      <c r="A637" s="9" t="s">
        <v>9599</v>
      </c>
      <c r="B637" s="9" t="s">
        <v>10591</v>
      </c>
      <c r="C637" s="180" t="s">
        <v>0</v>
      </c>
      <c r="D637" s="11" t="s">
        <v>10771</v>
      </c>
      <c r="E637" s="267" t="s">
        <v>0</v>
      </c>
      <c r="F637" s="19" t="s">
        <v>0</v>
      </c>
      <c r="G637" s="14" t="s">
        <v>0</v>
      </c>
      <c r="H637" s="9" t="s">
        <v>10772</v>
      </c>
      <c r="I637" s="9" t="s">
        <v>0</v>
      </c>
      <c r="J637" s="11"/>
      <c r="K637" s="11"/>
      <c r="L637" s="11"/>
      <c r="M637" s="11"/>
      <c r="N637" s="11"/>
      <c r="O637" s="11"/>
      <c r="P637" s="11"/>
      <c r="Q637" s="9"/>
      <c r="R637" s="21">
        <v>0</v>
      </c>
      <c r="S637" s="21">
        <v>0</v>
      </c>
      <c r="T637" s="2"/>
      <c r="U637" s="11" t="s">
        <v>4170</v>
      </c>
      <c r="V637" s="11"/>
      <c r="W637" s="2"/>
      <c r="X637" s="21">
        <f t="shared" si="9"/>
        <v>0</v>
      </c>
    </row>
    <row r="638" spans="1:24" x14ac:dyDescent="0.4">
      <c r="A638" s="9" t="s">
        <v>9599</v>
      </c>
      <c r="B638" s="9" t="s">
        <v>10591</v>
      </c>
      <c r="C638" s="180" t="s">
        <v>0</v>
      </c>
      <c r="D638" s="11">
        <v>5537</v>
      </c>
      <c r="E638" s="267" t="s">
        <v>0</v>
      </c>
      <c r="F638" s="19" t="s">
        <v>0</v>
      </c>
      <c r="G638" s="14" t="s">
        <v>0</v>
      </c>
      <c r="H638" s="9" t="s">
        <v>10773</v>
      </c>
      <c r="I638" s="9" t="s">
        <v>0</v>
      </c>
      <c r="J638" s="11"/>
      <c r="K638" s="11"/>
      <c r="L638" s="11"/>
      <c r="M638" s="11"/>
      <c r="N638" s="11"/>
      <c r="O638" s="11"/>
      <c r="P638" s="11"/>
      <c r="Q638" s="9"/>
      <c r="R638" s="21">
        <v>0</v>
      </c>
      <c r="S638" s="21">
        <v>0</v>
      </c>
      <c r="T638" s="2"/>
      <c r="U638" s="11" t="s">
        <v>4170</v>
      </c>
      <c r="V638" s="11"/>
      <c r="W638" s="2"/>
      <c r="X638" s="21">
        <f t="shared" si="9"/>
        <v>0</v>
      </c>
    </row>
    <row r="639" spans="1:24" x14ac:dyDescent="0.4">
      <c r="A639" s="9" t="s">
        <v>9599</v>
      </c>
      <c r="B639" s="9" t="s">
        <v>10591</v>
      </c>
      <c r="C639" s="180" t="s">
        <v>0</v>
      </c>
      <c r="D639" s="11" t="s">
        <v>0</v>
      </c>
      <c r="E639" s="267" t="s">
        <v>0</v>
      </c>
      <c r="F639" s="19" t="s">
        <v>0</v>
      </c>
      <c r="G639" s="14" t="s">
        <v>0</v>
      </c>
      <c r="H639" s="9" t="s">
        <v>10774</v>
      </c>
      <c r="I639" s="9" t="s">
        <v>0</v>
      </c>
      <c r="J639" s="11"/>
      <c r="K639" s="11"/>
      <c r="L639" s="11"/>
      <c r="M639" s="11"/>
      <c r="N639" s="11"/>
      <c r="O639" s="11"/>
      <c r="P639" s="11"/>
      <c r="Q639" s="9"/>
      <c r="R639" s="21">
        <v>0</v>
      </c>
      <c r="S639" s="21">
        <v>0</v>
      </c>
      <c r="T639" s="2"/>
      <c r="U639" s="11" t="s">
        <v>4170</v>
      </c>
      <c r="V639" s="11"/>
      <c r="W639" s="2"/>
      <c r="X639" s="21">
        <f t="shared" si="9"/>
        <v>0</v>
      </c>
    </row>
    <row r="640" spans="1:24" x14ac:dyDescent="0.4">
      <c r="A640" s="9" t="s">
        <v>9599</v>
      </c>
      <c r="B640" s="9" t="s">
        <v>10591</v>
      </c>
      <c r="C640" s="180" t="s">
        <v>0</v>
      </c>
      <c r="D640" s="11" t="s">
        <v>0</v>
      </c>
      <c r="E640" s="267" t="s">
        <v>0</v>
      </c>
      <c r="F640" s="19" t="s">
        <v>0</v>
      </c>
      <c r="G640" s="14" t="s">
        <v>0</v>
      </c>
      <c r="H640" s="9" t="s">
        <v>10775</v>
      </c>
      <c r="I640" s="9" t="s">
        <v>0</v>
      </c>
      <c r="J640" s="11"/>
      <c r="K640" s="11"/>
      <c r="L640" s="11"/>
      <c r="M640" s="11"/>
      <c r="N640" s="11"/>
      <c r="O640" s="11"/>
      <c r="P640" s="11"/>
      <c r="Q640" s="9"/>
      <c r="R640" s="21">
        <v>0</v>
      </c>
      <c r="S640" s="21">
        <v>0</v>
      </c>
      <c r="T640" s="2"/>
      <c r="U640" s="11" t="s">
        <v>4170</v>
      </c>
      <c r="V640" s="11"/>
      <c r="W640" s="2"/>
      <c r="X640" s="21">
        <f t="shared" si="9"/>
        <v>0</v>
      </c>
    </row>
    <row r="641" spans="1:24" x14ac:dyDescent="0.4">
      <c r="A641" s="9" t="s">
        <v>9599</v>
      </c>
      <c r="B641" s="9" t="s">
        <v>10591</v>
      </c>
      <c r="C641" s="180" t="s">
        <v>0</v>
      </c>
      <c r="D641" s="11">
        <v>5536</v>
      </c>
      <c r="E641" s="267" t="s">
        <v>0</v>
      </c>
      <c r="F641" s="19" t="s">
        <v>0</v>
      </c>
      <c r="G641" s="14" t="s">
        <v>0</v>
      </c>
      <c r="H641" s="9" t="s">
        <v>10776</v>
      </c>
      <c r="I641" s="9" t="s">
        <v>0</v>
      </c>
      <c r="J641" s="11"/>
      <c r="K641" s="11"/>
      <c r="L641" s="11"/>
      <c r="M641" s="11"/>
      <c r="N641" s="11"/>
      <c r="O641" s="11"/>
      <c r="P641" s="11"/>
      <c r="Q641" s="9"/>
      <c r="R641" s="21">
        <v>0</v>
      </c>
      <c r="S641" s="21">
        <v>0</v>
      </c>
      <c r="T641" s="2"/>
      <c r="U641" s="11" t="s">
        <v>4170</v>
      </c>
      <c r="V641" s="11"/>
      <c r="W641" s="2"/>
      <c r="X641" s="21">
        <f t="shared" si="9"/>
        <v>0</v>
      </c>
    </row>
    <row r="642" spans="1:24" x14ac:dyDescent="0.4">
      <c r="A642" s="9" t="s">
        <v>9599</v>
      </c>
      <c r="B642" s="9" t="s">
        <v>10591</v>
      </c>
      <c r="C642" s="180" t="s">
        <v>0</v>
      </c>
      <c r="D642" s="11">
        <v>5539</v>
      </c>
      <c r="E642" s="267" t="s">
        <v>0</v>
      </c>
      <c r="F642" s="19" t="s">
        <v>0</v>
      </c>
      <c r="G642" s="14" t="s">
        <v>0</v>
      </c>
      <c r="H642" s="9" t="s">
        <v>10777</v>
      </c>
      <c r="I642" s="9" t="s">
        <v>0</v>
      </c>
      <c r="J642" s="11"/>
      <c r="K642" s="11"/>
      <c r="L642" s="11"/>
      <c r="M642" s="11"/>
      <c r="N642" s="11"/>
      <c r="O642" s="11"/>
      <c r="P642" s="11"/>
      <c r="Q642" s="9"/>
      <c r="R642" s="21">
        <v>0</v>
      </c>
      <c r="S642" s="21">
        <v>0</v>
      </c>
      <c r="T642" s="2"/>
      <c r="U642" s="11" t="s">
        <v>4168</v>
      </c>
      <c r="V642" s="11"/>
      <c r="W642" s="2"/>
      <c r="X642" s="21">
        <f t="shared" si="9"/>
        <v>0</v>
      </c>
    </row>
    <row r="643" spans="1:24" x14ac:dyDescent="0.4">
      <c r="A643" s="9" t="s">
        <v>9599</v>
      </c>
      <c r="B643" s="9" t="s">
        <v>10591</v>
      </c>
      <c r="C643" s="180" t="s">
        <v>0</v>
      </c>
      <c r="D643" s="11" t="s">
        <v>0</v>
      </c>
      <c r="E643" s="267" t="s">
        <v>0</v>
      </c>
      <c r="F643" s="19" t="s">
        <v>0</v>
      </c>
      <c r="G643" s="14" t="s">
        <v>0</v>
      </c>
      <c r="H643" s="9" t="s">
        <v>10778</v>
      </c>
      <c r="I643" s="9" t="s">
        <v>0</v>
      </c>
      <c r="J643" s="11"/>
      <c r="K643" s="11"/>
      <c r="L643" s="11"/>
      <c r="M643" s="11"/>
      <c r="N643" s="11"/>
      <c r="O643" s="11"/>
      <c r="P643" s="11"/>
      <c r="Q643" s="9"/>
      <c r="R643" s="21">
        <v>0</v>
      </c>
      <c r="S643" s="21">
        <v>0</v>
      </c>
      <c r="T643" s="2"/>
      <c r="U643" s="11" t="s">
        <v>4170</v>
      </c>
      <c r="V643" s="11"/>
      <c r="W643" s="2"/>
      <c r="X643" s="21">
        <f t="shared" ref="X643:X706" si="10">IF(U643="Nuova",IF(R643="p.a.r.",300,R643),IF(U643="Usata",IF(S643="p.a.r.",300,S643),0))</f>
        <v>0</v>
      </c>
    </row>
    <row r="644" spans="1:24" x14ac:dyDescent="0.4">
      <c r="A644" s="9" t="s">
        <v>9599</v>
      </c>
      <c r="B644" s="9" t="s">
        <v>10591</v>
      </c>
      <c r="C644" s="180" t="s">
        <v>0</v>
      </c>
      <c r="D644" s="11" t="s">
        <v>10779</v>
      </c>
      <c r="E644" s="267" t="s">
        <v>0</v>
      </c>
      <c r="F644" s="19" t="s">
        <v>0</v>
      </c>
      <c r="G644" s="14" t="s">
        <v>0</v>
      </c>
      <c r="H644" s="9" t="s">
        <v>10780</v>
      </c>
      <c r="I644" s="9" t="s">
        <v>0</v>
      </c>
      <c r="J644" s="11"/>
      <c r="K644" s="11"/>
      <c r="L644" s="11"/>
      <c r="M644" s="11"/>
      <c r="N644" s="11"/>
      <c r="O644" s="11"/>
      <c r="P644" s="11"/>
      <c r="Q644" s="9"/>
      <c r="R644" s="21">
        <v>0</v>
      </c>
      <c r="S644" s="21">
        <v>0</v>
      </c>
      <c r="T644" s="2"/>
      <c r="U644" s="11" t="s">
        <v>4170</v>
      </c>
      <c r="V644" s="11"/>
      <c r="W644" s="2"/>
      <c r="X644" s="21">
        <f t="shared" si="10"/>
        <v>0</v>
      </c>
    </row>
    <row r="645" spans="1:24" x14ac:dyDescent="0.4">
      <c r="A645" s="9" t="s">
        <v>9599</v>
      </c>
      <c r="B645" s="9" t="s">
        <v>10591</v>
      </c>
      <c r="C645" s="180" t="s">
        <v>0</v>
      </c>
      <c r="D645" s="11">
        <v>5515</v>
      </c>
      <c r="E645" s="267" t="s">
        <v>0</v>
      </c>
      <c r="F645" s="19" t="s">
        <v>0</v>
      </c>
      <c r="G645" s="14" t="s">
        <v>0</v>
      </c>
      <c r="H645" s="9" t="s">
        <v>10781</v>
      </c>
      <c r="I645" s="9" t="s">
        <v>0</v>
      </c>
      <c r="J645" s="11"/>
      <c r="K645" s="11"/>
      <c r="L645" s="11"/>
      <c r="M645" s="11"/>
      <c r="N645" s="11"/>
      <c r="O645" s="11"/>
      <c r="P645" s="11"/>
      <c r="Q645" s="9"/>
      <c r="R645" s="21">
        <v>0</v>
      </c>
      <c r="S645" s="21">
        <v>0</v>
      </c>
      <c r="T645" s="2"/>
      <c r="U645" s="11" t="s">
        <v>4170</v>
      </c>
      <c r="V645" s="11"/>
      <c r="W645" s="2"/>
      <c r="X645" s="21">
        <f t="shared" si="10"/>
        <v>0</v>
      </c>
    </row>
    <row r="646" spans="1:24" x14ac:dyDescent="0.4">
      <c r="A646" s="9" t="s">
        <v>9599</v>
      </c>
      <c r="B646" s="9" t="s">
        <v>10591</v>
      </c>
      <c r="C646" s="180" t="s">
        <v>0</v>
      </c>
      <c r="D646" s="11" t="s">
        <v>10782</v>
      </c>
      <c r="E646" s="267" t="s">
        <v>0</v>
      </c>
      <c r="F646" s="19" t="s">
        <v>0</v>
      </c>
      <c r="G646" s="14" t="s">
        <v>0</v>
      </c>
      <c r="H646" s="9" t="s">
        <v>10783</v>
      </c>
      <c r="I646" s="9" t="s">
        <v>0</v>
      </c>
      <c r="J646" s="11"/>
      <c r="K646" s="11"/>
      <c r="L646" s="11"/>
      <c r="M646" s="11"/>
      <c r="N646" s="11"/>
      <c r="O646" s="11"/>
      <c r="P646" s="11"/>
      <c r="Q646" s="9"/>
      <c r="R646" s="21">
        <v>0</v>
      </c>
      <c r="S646" s="21">
        <v>0</v>
      </c>
      <c r="T646" s="2"/>
      <c r="U646" s="11" t="s">
        <v>4170</v>
      </c>
      <c r="V646" s="11"/>
      <c r="W646" s="2"/>
      <c r="X646" s="21">
        <f t="shared" si="10"/>
        <v>0</v>
      </c>
    </row>
    <row r="647" spans="1:24" x14ac:dyDescent="0.4">
      <c r="A647" s="9" t="s">
        <v>9599</v>
      </c>
      <c r="B647" s="9" t="s">
        <v>10591</v>
      </c>
      <c r="C647" s="180" t="s">
        <v>0</v>
      </c>
      <c r="D647" s="11">
        <v>5543</v>
      </c>
      <c r="E647" s="267" t="s">
        <v>0</v>
      </c>
      <c r="F647" s="19" t="s">
        <v>0</v>
      </c>
      <c r="G647" s="14" t="s">
        <v>0</v>
      </c>
      <c r="H647" s="9" t="s">
        <v>10784</v>
      </c>
      <c r="I647" s="9" t="s">
        <v>0</v>
      </c>
      <c r="J647" s="11"/>
      <c r="K647" s="11"/>
      <c r="L647" s="11"/>
      <c r="M647" s="11"/>
      <c r="N647" s="11"/>
      <c r="O647" s="11"/>
      <c r="P647" s="11"/>
      <c r="Q647" s="9"/>
      <c r="R647" s="21">
        <v>0</v>
      </c>
      <c r="S647" s="21">
        <v>0</v>
      </c>
      <c r="T647" s="2"/>
      <c r="U647" s="11" t="s">
        <v>4170</v>
      </c>
      <c r="V647" s="11"/>
      <c r="W647" s="2"/>
      <c r="X647" s="21">
        <f t="shared" si="10"/>
        <v>0</v>
      </c>
    </row>
    <row r="648" spans="1:24" x14ac:dyDescent="0.4">
      <c r="A648" s="9" t="s">
        <v>9599</v>
      </c>
      <c r="B648" s="9" t="s">
        <v>10591</v>
      </c>
      <c r="C648" s="180" t="s">
        <v>0</v>
      </c>
      <c r="D648" s="11" t="s">
        <v>0</v>
      </c>
      <c r="E648" s="267" t="s">
        <v>0</v>
      </c>
      <c r="F648" s="19" t="s">
        <v>0</v>
      </c>
      <c r="G648" s="14" t="s">
        <v>0</v>
      </c>
      <c r="H648" s="9" t="s">
        <v>10785</v>
      </c>
      <c r="I648" s="9" t="s">
        <v>0</v>
      </c>
      <c r="J648" s="11"/>
      <c r="K648" s="11"/>
      <c r="L648" s="11"/>
      <c r="M648" s="11"/>
      <c r="N648" s="11"/>
      <c r="O648" s="11"/>
      <c r="P648" s="11"/>
      <c r="Q648" s="9"/>
      <c r="R648" s="21">
        <v>0</v>
      </c>
      <c r="S648" s="21">
        <v>0</v>
      </c>
      <c r="T648" s="2"/>
      <c r="U648" s="11" t="s">
        <v>4170</v>
      </c>
      <c r="V648" s="11"/>
      <c r="W648" s="2"/>
      <c r="X648" s="21">
        <f t="shared" si="10"/>
        <v>0</v>
      </c>
    </row>
    <row r="649" spans="1:24" x14ac:dyDescent="0.4">
      <c r="A649" s="9" t="s">
        <v>9599</v>
      </c>
      <c r="B649" s="9" t="s">
        <v>10591</v>
      </c>
      <c r="C649" s="180" t="s">
        <v>0</v>
      </c>
      <c r="D649" s="11">
        <v>5544</v>
      </c>
      <c r="E649" s="267" t="s">
        <v>0</v>
      </c>
      <c r="F649" s="19" t="s">
        <v>0</v>
      </c>
      <c r="G649" s="14" t="s">
        <v>0</v>
      </c>
      <c r="H649" s="9" t="s">
        <v>10786</v>
      </c>
      <c r="I649" s="9" t="s">
        <v>0</v>
      </c>
      <c r="J649" s="11"/>
      <c r="K649" s="11"/>
      <c r="L649" s="11"/>
      <c r="M649" s="11"/>
      <c r="N649" s="11"/>
      <c r="O649" s="11"/>
      <c r="P649" s="11"/>
      <c r="Q649" s="9"/>
      <c r="R649" s="21">
        <v>0</v>
      </c>
      <c r="S649" s="21">
        <v>0</v>
      </c>
      <c r="T649" s="2"/>
      <c r="U649" s="11" t="s">
        <v>4170</v>
      </c>
      <c r="V649" s="11"/>
      <c r="W649" s="2"/>
      <c r="X649" s="21">
        <f t="shared" si="10"/>
        <v>0</v>
      </c>
    </row>
    <row r="650" spans="1:24" x14ac:dyDescent="0.4">
      <c r="A650" s="9" t="s">
        <v>9599</v>
      </c>
      <c r="B650" s="9" t="s">
        <v>10591</v>
      </c>
      <c r="C650" s="180" t="s">
        <v>0</v>
      </c>
      <c r="D650" s="11" t="s">
        <v>10787</v>
      </c>
      <c r="E650" s="267" t="s">
        <v>0</v>
      </c>
      <c r="F650" s="19" t="s">
        <v>0</v>
      </c>
      <c r="G650" s="14" t="s">
        <v>0</v>
      </c>
      <c r="H650" s="9" t="s">
        <v>10788</v>
      </c>
      <c r="I650" s="9" t="s">
        <v>0</v>
      </c>
      <c r="J650" s="11"/>
      <c r="K650" s="11"/>
      <c r="L650" s="11"/>
      <c r="M650" s="11"/>
      <c r="N650" s="11"/>
      <c r="O650" s="11"/>
      <c r="P650" s="11"/>
      <c r="Q650" s="9"/>
      <c r="R650" s="21">
        <v>0</v>
      </c>
      <c r="S650" s="21">
        <v>0</v>
      </c>
      <c r="T650" s="2"/>
      <c r="U650" s="11" t="s">
        <v>4170</v>
      </c>
      <c r="V650" s="11"/>
      <c r="W650" s="2"/>
      <c r="X650" s="21">
        <f t="shared" si="10"/>
        <v>0</v>
      </c>
    </row>
    <row r="651" spans="1:24" x14ac:dyDescent="0.4">
      <c r="A651" s="9" t="s">
        <v>9599</v>
      </c>
      <c r="B651" s="9" t="s">
        <v>10591</v>
      </c>
      <c r="C651" s="180" t="s">
        <v>0</v>
      </c>
      <c r="D651" s="11" t="s">
        <v>0</v>
      </c>
      <c r="E651" s="267" t="s">
        <v>0</v>
      </c>
      <c r="F651" s="19" t="s">
        <v>0</v>
      </c>
      <c r="G651" s="14" t="s">
        <v>0</v>
      </c>
      <c r="H651" s="9" t="s">
        <v>10789</v>
      </c>
      <c r="I651" s="9" t="s">
        <v>0</v>
      </c>
      <c r="J651" s="11"/>
      <c r="K651" s="11"/>
      <c r="L651" s="11"/>
      <c r="M651" s="11"/>
      <c r="N651" s="11"/>
      <c r="O651" s="11"/>
      <c r="P651" s="11"/>
      <c r="Q651" s="9"/>
      <c r="R651" s="21">
        <v>0</v>
      </c>
      <c r="S651" s="21">
        <v>0</v>
      </c>
      <c r="T651" s="2"/>
      <c r="U651" s="11" t="s">
        <v>4170</v>
      </c>
      <c r="V651" s="11"/>
      <c r="W651" s="2"/>
      <c r="X651" s="21">
        <f t="shared" si="10"/>
        <v>0</v>
      </c>
    </row>
    <row r="652" spans="1:24" x14ac:dyDescent="0.4">
      <c r="A652" s="9" t="s">
        <v>9599</v>
      </c>
      <c r="B652" s="9" t="s">
        <v>10591</v>
      </c>
      <c r="C652" s="180" t="s">
        <v>0</v>
      </c>
      <c r="D652" s="11" t="s">
        <v>0</v>
      </c>
      <c r="E652" s="267" t="s">
        <v>0</v>
      </c>
      <c r="F652" s="19" t="s">
        <v>0</v>
      </c>
      <c r="G652" s="14" t="s">
        <v>0</v>
      </c>
      <c r="H652" s="9" t="s">
        <v>10790</v>
      </c>
      <c r="I652" s="9" t="s">
        <v>0</v>
      </c>
      <c r="J652" s="11"/>
      <c r="K652" s="11"/>
      <c r="L652" s="11"/>
      <c r="M652" s="11"/>
      <c r="N652" s="11"/>
      <c r="O652" s="11"/>
      <c r="P652" s="11"/>
      <c r="Q652" s="9"/>
      <c r="R652" s="21">
        <v>0</v>
      </c>
      <c r="S652" s="21">
        <v>0</v>
      </c>
      <c r="T652" s="2"/>
      <c r="U652" s="11" t="s">
        <v>4170</v>
      </c>
      <c r="V652" s="11"/>
      <c r="W652" s="2"/>
      <c r="X652" s="21">
        <f t="shared" si="10"/>
        <v>0</v>
      </c>
    </row>
    <row r="653" spans="1:24" x14ac:dyDescent="0.4">
      <c r="A653" s="9" t="s">
        <v>9599</v>
      </c>
      <c r="B653" s="9" t="s">
        <v>10591</v>
      </c>
      <c r="C653" s="180" t="s">
        <v>0</v>
      </c>
      <c r="D653" s="11" t="s">
        <v>0</v>
      </c>
      <c r="E653" s="267" t="s">
        <v>0</v>
      </c>
      <c r="F653" s="19" t="s">
        <v>0</v>
      </c>
      <c r="G653" s="14" t="s">
        <v>0</v>
      </c>
      <c r="H653" s="9" t="s">
        <v>10791</v>
      </c>
      <c r="I653" s="9" t="s">
        <v>0</v>
      </c>
      <c r="J653" s="11"/>
      <c r="K653" s="11"/>
      <c r="L653" s="11"/>
      <c r="M653" s="11"/>
      <c r="N653" s="11"/>
      <c r="O653" s="11"/>
      <c r="P653" s="11"/>
      <c r="Q653" s="9"/>
      <c r="R653" s="21">
        <v>0</v>
      </c>
      <c r="S653" s="21">
        <v>0</v>
      </c>
      <c r="T653" s="2"/>
      <c r="U653" s="11" t="s">
        <v>4170</v>
      </c>
      <c r="V653" s="11"/>
      <c r="W653" s="2"/>
      <c r="X653" s="21">
        <f t="shared" si="10"/>
        <v>0</v>
      </c>
    </row>
    <row r="654" spans="1:24" x14ac:dyDescent="0.4">
      <c r="A654" s="9" t="s">
        <v>9599</v>
      </c>
      <c r="B654" s="9" t="s">
        <v>10591</v>
      </c>
      <c r="C654" s="180" t="s">
        <v>0</v>
      </c>
      <c r="D654" s="11" t="s">
        <v>0</v>
      </c>
      <c r="E654" s="267" t="s">
        <v>0</v>
      </c>
      <c r="F654" s="19" t="s">
        <v>0</v>
      </c>
      <c r="G654" s="14" t="s">
        <v>0</v>
      </c>
      <c r="H654" s="9" t="s">
        <v>10792</v>
      </c>
      <c r="I654" s="9" t="s">
        <v>0</v>
      </c>
      <c r="J654" s="11"/>
      <c r="K654" s="11"/>
      <c r="L654" s="11"/>
      <c r="M654" s="11"/>
      <c r="N654" s="11"/>
      <c r="O654" s="11"/>
      <c r="P654" s="11"/>
      <c r="Q654" s="9"/>
      <c r="R654" s="21">
        <v>0</v>
      </c>
      <c r="S654" s="21">
        <v>0</v>
      </c>
      <c r="T654" s="2"/>
      <c r="U654" s="11" t="s">
        <v>4170</v>
      </c>
      <c r="V654" s="11"/>
      <c r="W654" s="2"/>
      <c r="X654" s="21">
        <f t="shared" si="10"/>
        <v>0</v>
      </c>
    </row>
    <row r="655" spans="1:24" x14ac:dyDescent="0.4">
      <c r="A655" s="9" t="s">
        <v>9599</v>
      </c>
      <c r="B655" s="9" t="s">
        <v>10591</v>
      </c>
      <c r="C655" s="180" t="s">
        <v>0</v>
      </c>
      <c r="D655" s="11" t="s">
        <v>0</v>
      </c>
      <c r="E655" s="267" t="s">
        <v>0</v>
      </c>
      <c r="F655" s="19" t="s">
        <v>0</v>
      </c>
      <c r="G655" s="14" t="s">
        <v>0</v>
      </c>
      <c r="H655" s="9" t="s">
        <v>10793</v>
      </c>
      <c r="I655" s="9" t="s">
        <v>0</v>
      </c>
      <c r="J655" s="11"/>
      <c r="K655" s="11"/>
      <c r="L655" s="11"/>
      <c r="M655" s="11"/>
      <c r="N655" s="11"/>
      <c r="O655" s="11"/>
      <c r="P655" s="11"/>
      <c r="Q655" s="9"/>
      <c r="R655" s="21">
        <v>0</v>
      </c>
      <c r="S655" s="21">
        <v>0</v>
      </c>
      <c r="T655" s="2"/>
      <c r="U655" s="11" t="s">
        <v>4170</v>
      </c>
      <c r="V655" s="11"/>
      <c r="W655" s="2"/>
      <c r="X655" s="21">
        <f t="shared" si="10"/>
        <v>0</v>
      </c>
    </row>
    <row r="656" spans="1:24" x14ac:dyDescent="0.4">
      <c r="A656" s="9" t="s">
        <v>9599</v>
      </c>
      <c r="B656" s="9" t="s">
        <v>10794</v>
      </c>
      <c r="C656" s="180" t="s">
        <v>10795</v>
      </c>
      <c r="D656" s="11">
        <v>5401</v>
      </c>
      <c r="E656" s="267" t="s">
        <v>0</v>
      </c>
      <c r="F656" s="19" t="s">
        <v>0</v>
      </c>
      <c r="G656" s="14" t="s">
        <v>0</v>
      </c>
      <c r="H656" s="9" t="s">
        <v>10796</v>
      </c>
      <c r="I656" s="9" t="s">
        <v>112</v>
      </c>
      <c r="J656" s="11" t="s">
        <v>9787</v>
      </c>
      <c r="K656" s="11"/>
      <c r="L656" s="11"/>
      <c r="M656" s="11"/>
      <c r="N656" s="11"/>
      <c r="O656" s="11"/>
      <c r="P656" s="11"/>
      <c r="Q656" s="9"/>
      <c r="R656" s="21">
        <v>7</v>
      </c>
      <c r="S656" s="21">
        <v>4</v>
      </c>
      <c r="T656" s="2"/>
      <c r="U656" s="11" t="s">
        <v>4167</v>
      </c>
      <c r="V656" s="11"/>
      <c r="W656" s="2"/>
      <c r="X656" s="21">
        <f t="shared" si="10"/>
        <v>7</v>
      </c>
    </row>
    <row r="657" spans="1:24" x14ac:dyDescent="0.4">
      <c r="A657" s="9" t="s">
        <v>9599</v>
      </c>
      <c r="B657" s="9" t="s">
        <v>10794</v>
      </c>
      <c r="C657" s="180" t="s">
        <v>10797</v>
      </c>
      <c r="D657" s="11" t="s">
        <v>8437</v>
      </c>
      <c r="E657" s="267" t="s">
        <v>0</v>
      </c>
      <c r="F657" s="19" t="s">
        <v>0</v>
      </c>
      <c r="G657" s="14" t="s">
        <v>0</v>
      </c>
      <c r="H657" s="9" t="s">
        <v>10798</v>
      </c>
      <c r="I657" s="9" t="s">
        <v>112</v>
      </c>
      <c r="J657" s="11" t="s">
        <v>9848</v>
      </c>
      <c r="K657" s="11"/>
      <c r="L657" s="11"/>
      <c r="M657" s="11"/>
      <c r="N657" s="11"/>
      <c r="O657" s="11"/>
      <c r="P657" s="11"/>
      <c r="Q657" s="9"/>
      <c r="R657" s="21">
        <v>150</v>
      </c>
      <c r="S657" s="21">
        <v>150</v>
      </c>
      <c r="T657" s="2"/>
      <c r="U657" s="11" t="s">
        <v>4170</v>
      </c>
      <c r="V657" s="11"/>
      <c r="W657" s="2"/>
      <c r="X657" s="21">
        <f t="shared" si="10"/>
        <v>0</v>
      </c>
    </row>
    <row r="658" spans="1:24" x14ac:dyDescent="0.4">
      <c r="A658" s="9" t="s">
        <v>9599</v>
      </c>
      <c r="B658" s="9" t="s">
        <v>10794</v>
      </c>
      <c r="C658" s="180" t="s">
        <v>10799</v>
      </c>
      <c r="D658" s="11" t="s">
        <v>8438</v>
      </c>
      <c r="E658" s="267" t="s">
        <v>0</v>
      </c>
      <c r="F658" s="19" t="s">
        <v>0</v>
      </c>
      <c r="G658" s="14" t="s">
        <v>0</v>
      </c>
      <c r="H658" s="9" t="s">
        <v>10800</v>
      </c>
      <c r="I658" s="9" t="s">
        <v>112</v>
      </c>
      <c r="J658" s="11" t="s">
        <v>9848</v>
      </c>
      <c r="K658" s="11"/>
      <c r="L658" s="11"/>
      <c r="M658" s="11"/>
      <c r="N658" s="11"/>
      <c r="O658" s="11"/>
      <c r="P658" s="11"/>
      <c r="Q658" s="9"/>
      <c r="R658" s="21">
        <v>150</v>
      </c>
      <c r="S658" s="21">
        <v>150</v>
      </c>
      <c r="T658" s="2"/>
      <c r="U658" s="11" t="s">
        <v>4170</v>
      </c>
      <c r="V658" s="11"/>
      <c r="W658" s="2"/>
      <c r="X658" s="21">
        <f t="shared" si="10"/>
        <v>0</v>
      </c>
    </row>
    <row r="659" spans="1:24" x14ac:dyDescent="0.4">
      <c r="A659" s="9" t="s">
        <v>9599</v>
      </c>
      <c r="B659" s="9" t="s">
        <v>10794</v>
      </c>
      <c r="C659" s="180" t="s">
        <v>10801</v>
      </c>
      <c r="D659" s="11" t="s">
        <v>8439</v>
      </c>
      <c r="E659" s="267" t="s">
        <v>0</v>
      </c>
      <c r="F659" s="19" t="s">
        <v>0</v>
      </c>
      <c r="G659" s="14" t="s">
        <v>0</v>
      </c>
      <c r="H659" s="9" t="s">
        <v>10802</v>
      </c>
      <c r="I659" s="9" t="s">
        <v>112</v>
      </c>
      <c r="J659" s="11" t="s">
        <v>9848</v>
      </c>
      <c r="K659" s="11"/>
      <c r="L659" s="11"/>
      <c r="M659" s="11"/>
      <c r="N659" s="11"/>
      <c r="O659" s="11"/>
      <c r="P659" s="11"/>
      <c r="Q659" s="9"/>
      <c r="R659" s="21">
        <v>150</v>
      </c>
      <c r="S659" s="21">
        <v>150</v>
      </c>
      <c r="T659" s="2"/>
      <c r="U659" s="11" t="s">
        <v>4170</v>
      </c>
      <c r="V659" s="11"/>
      <c r="W659" s="2"/>
      <c r="X659" s="21">
        <f t="shared" si="10"/>
        <v>0</v>
      </c>
    </row>
    <row r="660" spans="1:24" x14ac:dyDescent="0.4">
      <c r="A660" s="9" t="s">
        <v>9599</v>
      </c>
      <c r="B660" s="9" t="s">
        <v>10794</v>
      </c>
      <c r="C660" s="180" t="s">
        <v>10803</v>
      </c>
      <c r="D660" s="11" t="s">
        <v>8440</v>
      </c>
      <c r="E660" s="267" t="s">
        <v>0</v>
      </c>
      <c r="F660" s="19" t="s">
        <v>0</v>
      </c>
      <c r="G660" s="14" t="s">
        <v>0</v>
      </c>
      <c r="H660" s="9" t="s">
        <v>10804</v>
      </c>
      <c r="I660" s="9" t="s">
        <v>112</v>
      </c>
      <c r="J660" s="11" t="s">
        <v>9848</v>
      </c>
      <c r="K660" s="11"/>
      <c r="L660" s="11"/>
      <c r="M660" s="11"/>
      <c r="N660" s="11"/>
      <c r="O660" s="11"/>
      <c r="P660" s="11"/>
      <c r="Q660" s="9"/>
      <c r="R660" s="21">
        <v>150</v>
      </c>
      <c r="S660" s="21">
        <v>150</v>
      </c>
      <c r="T660" s="2"/>
      <c r="U660" s="11" t="s">
        <v>4170</v>
      </c>
      <c r="V660" s="11"/>
      <c r="W660" s="2"/>
      <c r="X660" s="21">
        <f t="shared" si="10"/>
        <v>0</v>
      </c>
    </row>
    <row r="661" spans="1:24" x14ac:dyDescent="0.4">
      <c r="A661" s="9" t="s">
        <v>9599</v>
      </c>
      <c r="B661" s="9" t="s">
        <v>10794</v>
      </c>
      <c r="C661" s="180" t="s">
        <v>10805</v>
      </c>
      <c r="D661" s="11" t="s">
        <v>8441</v>
      </c>
      <c r="E661" s="267" t="s">
        <v>0</v>
      </c>
      <c r="F661" s="19" t="s">
        <v>0</v>
      </c>
      <c r="G661" s="14" t="s">
        <v>0</v>
      </c>
      <c r="H661" s="9" t="s">
        <v>10806</v>
      </c>
      <c r="I661" s="9" t="s">
        <v>112</v>
      </c>
      <c r="J661" s="11" t="s">
        <v>9848</v>
      </c>
      <c r="K661" s="11"/>
      <c r="L661" s="11"/>
      <c r="M661" s="11"/>
      <c r="N661" s="11"/>
      <c r="O661" s="11"/>
      <c r="P661" s="11"/>
      <c r="Q661" s="9"/>
      <c r="R661" s="21">
        <v>150</v>
      </c>
      <c r="S661" s="21">
        <v>150</v>
      </c>
      <c r="T661" s="2"/>
      <c r="U661" s="11" t="s">
        <v>4170</v>
      </c>
      <c r="V661" s="11"/>
      <c r="W661" s="2"/>
      <c r="X661" s="21">
        <f t="shared" si="10"/>
        <v>0</v>
      </c>
    </row>
    <row r="662" spans="1:24" x14ac:dyDescent="0.4">
      <c r="A662" s="9" t="s">
        <v>9599</v>
      </c>
      <c r="B662" s="9" t="s">
        <v>10794</v>
      </c>
      <c r="C662" s="180" t="s">
        <v>10807</v>
      </c>
      <c r="D662" s="11" t="s">
        <v>8442</v>
      </c>
      <c r="E662" s="267" t="s">
        <v>0</v>
      </c>
      <c r="F662" s="19" t="s">
        <v>0</v>
      </c>
      <c r="G662" s="14" t="s">
        <v>0</v>
      </c>
      <c r="H662" s="9" t="s">
        <v>10808</v>
      </c>
      <c r="I662" s="9" t="s">
        <v>112</v>
      </c>
      <c r="J662" s="11" t="s">
        <v>9848</v>
      </c>
      <c r="K662" s="11"/>
      <c r="L662" s="11"/>
      <c r="M662" s="11"/>
      <c r="N662" s="11"/>
      <c r="O662" s="11"/>
      <c r="P662" s="11"/>
      <c r="Q662" s="9"/>
      <c r="R662" s="21">
        <v>150</v>
      </c>
      <c r="S662" s="21">
        <v>150</v>
      </c>
      <c r="T662" s="2"/>
      <c r="U662" s="11" t="s">
        <v>4170</v>
      </c>
      <c r="V662" s="11"/>
      <c r="W662" s="2"/>
      <c r="X662" s="21">
        <f t="shared" si="10"/>
        <v>0</v>
      </c>
    </row>
    <row r="663" spans="1:24" x14ac:dyDescent="0.4">
      <c r="A663" s="9" t="s">
        <v>9599</v>
      </c>
      <c r="B663" s="9" t="s">
        <v>10794</v>
      </c>
      <c r="C663" s="180" t="s">
        <v>10809</v>
      </c>
      <c r="D663" s="11" t="s">
        <v>8443</v>
      </c>
      <c r="E663" s="267" t="s">
        <v>0</v>
      </c>
      <c r="F663" s="19" t="s">
        <v>0</v>
      </c>
      <c r="G663" s="14" t="s">
        <v>0</v>
      </c>
      <c r="H663" s="9" t="s">
        <v>10810</v>
      </c>
      <c r="I663" s="9" t="s">
        <v>112</v>
      </c>
      <c r="J663" s="11" t="s">
        <v>9848</v>
      </c>
      <c r="K663" s="11"/>
      <c r="L663" s="11"/>
      <c r="M663" s="11"/>
      <c r="N663" s="11"/>
      <c r="O663" s="11"/>
      <c r="P663" s="11"/>
      <c r="Q663" s="9"/>
      <c r="R663" s="21">
        <v>150</v>
      </c>
      <c r="S663" s="21">
        <v>150</v>
      </c>
      <c r="T663" s="2"/>
      <c r="U663" s="11" t="s">
        <v>4170</v>
      </c>
      <c r="V663" s="11"/>
      <c r="W663" s="2"/>
      <c r="X663" s="21">
        <f t="shared" si="10"/>
        <v>0</v>
      </c>
    </row>
    <row r="664" spans="1:24" x14ac:dyDescent="0.4">
      <c r="A664" s="9" t="s">
        <v>9599</v>
      </c>
      <c r="B664" s="9" t="s">
        <v>10794</v>
      </c>
      <c r="C664" s="180" t="s">
        <v>10811</v>
      </c>
      <c r="D664" s="11" t="s">
        <v>8444</v>
      </c>
      <c r="E664" s="267" t="s">
        <v>0</v>
      </c>
      <c r="F664" s="19" t="s">
        <v>0</v>
      </c>
      <c r="G664" s="14" t="s">
        <v>0</v>
      </c>
      <c r="H664" s="9" t="s">
        <v>10812</v>
      </c>
      <c r="I664" s="9" t="s">
        <v>112</v>
      </c>
      <c r="J664" s="11" t="s">
        <v>9848</v>
      </c>
      <c r="K664" s="11"/>
      <c r="L664" s="11"/>
      <c r="M664" s="11"/>
      <c r="N664" s="11"/>
      <c r="O664" s="11"/>
      <c r="P664" s="11"/>
      <c r="Q664" s="9"/>
      <c r="R664" s="21">
        <v>150</v>
      </c>
      <c r="S664" s="21">
        <v>150</v>
      </c>
      <c r="T664" s="2"/>
      <c r="U664" s="11" t="s">
        <v>4170</v>
      </c>
      <c r="V664" s="11"/>
      <c r="W664" s="2"/>
      <c r="X664" s="21">
        <f t="shared" si="10"/>
        <v>0</v>
      </c>
    </row>
    <row r="665" spans="1:24" x14ac:dyDescent="0.4">
      <c r="A665" s="9" t="s">
        <v>9599</v>
      </c>
      <c r="B665" s="9" t="s">
        <v>10794</v>
      </c>
      <c r="C665" s="180" t="s">
        <v>10813</v>
      </c>
      <c r="D665" s="11" t="s">
        <v>8445</v>
      </c>
      <c r="E665" s="267" t="s">
        <v>0</v>
      </c>
      <c r="F665" s="19" t="s">
        <v>0</v>
      </c>
      <c r="G665" s="14" t="s">
        <v>0</v>
      </c>
      <c r="H665" s="9" t="s">
        <v>10814</v>
      </c>
      <c r="I665" s="9" t="s">
        <v>112</v>
      </c>
      <c r="J665" s="11" t="s">
        <v>9848</v>
      </c>
      <c r="K665" s="11"/>
      <c r="L665" s="11"/>
      <c r="M665" s="11"/>
      <c r="N665" s="11"/>
      <c r="O665" s="11"/>
      <c r="P665" s="11"/>
      <c r="Q665" s="9"/>
      <c r="R665" s="21">
        <v>150</v>
      </c>
      <c r="S665" s="21">
        <v>150</v>
      </c>
      <c r="T665" s="2"/>
      <c r="U665" s="11" t="s">
        <v>4170</v>
      </c>
      <c r="V665" s="11"/>
      <c r="W665" s="2"/>
      <c r="X665" s="21">
        <f t="shared" si="10"/>
        <v>0</v>
      </c>
    </row>
    <row r="666" spans="1:24" x14ac:dyDescent="0.4">
      <c r="A666" s="9" t="s">
        <v>9599</v>
      </c>
      <c r="B666" s="9" t="s">
        <v>10794</v>
      </c>
      <c r="C666" s="180" t="s">
        <v>10815</v>
      </c>
      <c r="D666" s="11" t="s">
        <v>8446</v>
      </c>
      <c r="E666" s="267" t="s">
        <v>0</v>
      </c>
      <c r="F666" s="19" t="s">
        <v>0</v>
      </c>
      <c r="G666" s="14" t="s">
        <v>0</v>
      </c>
      <c r="H666" s="9" t="s">
        <v>10816</v>
      </c>
      <c r="I666" s="9" t="s">
        <v>112</v>
      </c>
      <c r="J666" s="11" t="s">
        <v>9848</v>
      </c>
      <c r="K666" s="11"/>
      <c r="L666" s="11"/>
      <c r="M666" s="11"/>
      <c r="N666" s="11"/>
      <c r="O666" s="11"/>
      <c r="P666" s="11"/>
      <c r="Q666" s="9"/>
      <c r="R666" s="21">
        <v>150</v>
      </c>
      <c r="S666" s="21">
        <v>100</v>
      </c>
      <c r="T666" s="2"/>
      <c r="U666" s="11" t="s">
        <v>4170</v>
      </c>
      <c r="V666" s="11"/>
      <c r="W666" s="2"/>
      <c r="X666" s="21">
        <f t="shared" si="10"/>
        <v>0</v>
      </c>
    </row>
    <row r="667" spans="1:24" x14ac:dyDescent="0.4">
      <c r="A667" s="9" t="s">
        <v>9599</v>
      </c>
      <c r="B667" s="9" t="s">
        <v>10794</v>
      </c>
      <c r="C667" s="180" t="s">
        <v>10817</v>
      </c>
      <c r="D667" s="11">
        <v>5404</v>
      </c>
      <c r="E667" s="267" t="s">
        <v>0</v>
      </c>
      <c r="F667" s="19" t="s">
        <v>0</v>
      </c>
      <c r="G667" s="14" t="s">
        <v>0</v>
      </c>
      <c r="H667" s="9" t="s">
        <v>10796</v>
      </c>
      <c r="I667" s="9" t="s">
        <v>797</v>
      </c>
      <c r="J667" s="11" t="s">
        <v>9848</v>
      </c>
      <c r="K667" s="11"/>
      <c r="L667" s="11"/>
      <c r="M667" s="11"/>
      <c r="N667" s="11"/>
      <c r="O667" s="11"/>
      <c r="P667" s="11"/>
      <c r="Q667" s="9"/>
      <c r="R667" s="21">
        <v>10</v>
      </c>
      <c r="S667" s="21">
        <v>5</v>
      </c>
      <c r="T667" s="2"/>
      <c r="U667" s="11" t="s">
        <v>4167</v>
      </c>
      <c r="V667" s="11"/>
      <c r="W667" s="2"/>
      <c r="X667" s="21">
        <f t="shared" si="10"/>
        <v>10</v>
      </c>
    </row>
    <row r="668" spans="1:24" x14ac:dyDescent="0.4">
      <c r="A668" s="9" t="s">
        <v>9599</v>
      </c>
      <c r="B668" s="9" t="s">
        <v>10794</v>
      </c>
      <c r="C668" s="180" t="s">
        <v>10818</v>
      </c>
      <c r="D668" s="11" t="s">
        <v>0</v>
      </c>
      <c r="E668" s="267" t="s">
        <v>0</v>
      </c>
      <c r="F668" s="19" t="s">
        <v>0</v>
      </c>
      <c r="G668" s="14" t="s">
        <v>0</v>
      </c>
      <c r="H668" s="9" t="s">
        <v>10819</v>
      </c>
      <c r="I668" s="9" t="s">
        <v>0</v>
      </c>
      <c r="J668" s="11" t="s">
        <v>9848</v>
      </c>
      <c r="K668" s="11"/>
      <c r="L668" s="11"/>
      <c r="M668" s="11"/>
      <c r="N668" s="11"/>
      <c r="O668" s="11"/>
      <c r="P668" s="11"/>
      <c r="Q668" s="9"/>
      <c r="R668" s="21">
        <v>50</v>
      </c>
      <c r="S668" s="21">
        <v>0</v>
      </c>
      <c r="T668" s="2"/>
      <c r="U668" s="11" t="s">
        <v>4170</v>
      </c>
      <c r="V668" s="11"/>
      <c r="W668" s="2"/>
      <c r="X668" s="21">
        <f t="shared" si="10"/>
        <v>0</v>
      </c>
    </row>
    <row r="669" spans="1:24" x14ac:dyDescent="0.4">
      <c r="A669" s="9" t="s">
        <v>9599</v>
      </c>
      <c r="B669" s="9" t="s">
        <v>10794</v>
      </c>
      <c r="C669" s="180" t="s">
        <v>10820</v>
      </c>
      <c r="D669" s="11" t="s">
        <v>0</v>
      </c>
      <c r="E669" s="267" t="s">
        <v>0</v>
      </c>
      <c r="F669" s="19" t="s">
        <v>0</v>
      </c>
      <c r="G669" s="14" t="s">
        <v>0</v>
      </c>
      <c r="H669" s="9" t="s">
        <v>10821</v>
      </c>
      <c r="I669" s="9" t="s">
        <v>0</v>
      </c>
      <c r="J669" s="11" t="s">
        <v>9787</v>
      </c>
      <c r="K669" s="11"/>
      <c r="L669" s="11"/>
      <c r="M669" s="11"/>
      <c r="N669" s="11"/>
      <c r="O669" s="11"/>
      <c r="P669" s="11"/>
      <c r="Q669" s="9"/>
      <c r="R669" s="21">
        <v>50</v>
      </c>
      <c r="S669" s="21">
        <v>35</v>
      </c>
      <c r="T669" s="2"/>
      <c r="U669" s="11" t="s">
        <v>4167</v>
      </c>
      <c r="V669" s="11"/>
      <c r="W669" s="2"/>
      <c r="X669" s="21">
        <f t="shared" si="10"/>
        <v>50</v>
      </c>
    </row>
    <row r="670" spans="1:24" x14ac:dyDescent="0.4">
      <c r="A670" s="9" t="s">
        <v>9599</v>
      </c>
      <c r="B670" s="9" t="s">
        <v>10794</v>
      </c>
      <c r="C670" s="180" t="s">
        <v>10822</v>
      </c>
      <c r="D670" s="11" t="s">
        <v>0</v>
      </c>
      <c r="E670" s="267" t="s">
        <v>0</v>
      </c>
      <c r="F670" s="19" t="s">
        <v>0</v>
      </c>
      <c r="G670" s="14" t="s">
        <v>0</v>
      </c>
      <c r="H670" s="9" t="s">
        <v>10823</v>
      </c>
      <c r="I670" s="9" t="s">
        <v>0</v>
      </c>
      <c r="J670" s="11" t="s">
        <v>9787</v>
      </c>
      <c r="K670" s="11"/>
      <c r="L670" s="11"/>
      <c r="M670" s="11"/>
      <c r="N670" s="11"/>
      <c r="O670" s="11"/>
      <c r="P670" s="11"/>
      <c r="Q670" s="9"/>
      <c r="R670" s="21">
        <v>80</v>
      </c>
      <c r="S670" s="21">
        <v>50</v>
      </c>
      <c r="T670" s="2"/>
      <c r="U670" s="11" t="s">
        <v>4170</v>
      </c>
      <c r="V670" s="11"/>
      <c r="W670" s="2"/>
      <c r="X670" s="21">
        <f t="shared" si="10"/>
        <v>0</v>
      </c>
    </row>
    <row r="671" spans="1:24" x14ac:dyDescent="0.4">
      <c r="A671" s="9" t="s">
        <v>9599</v>
      </c>
      <c r="B671" s="9" t="s">
        <v>10794</v>
      </c>
      <c r="C671" s="180" t="s">
        <v>10824</v>
      </c>
      <c r="D671" s="11" t="s">
        <v>0</v>
      </c>
      <c r="E671" s="267" t="s">
        <v>0</v>
      </c>
      <c r="F671" s="19" t="s">
        <v>0</v>
      </c>
      <c r="G671" s="14" t="s">
        <v>0</v>
      </c>
      <c r="H671" s="9" t="s">
        <v>10823</v>
      </c>
      <c r="I671" s="9" t="s">
        <v>0</v>
      </c>
      <c r="J671" s="11" t="s">
        <v>9848</v>
      </c>
      <c r="K671" s="11"/>
      <c r="L671" s="11"/>
      <c r="M671" s="11"/>
      <c r="N671" s="11"/>
      <c r="O671" s="11"/>
      <c r="P671" s="11"/>
      <c r="Q671" s="9"/>
      <c r="R671" s="21">
        <v>80</v>
      </c>
      <c r="S671" s="21">
        <v>50</v>
      </c>
      <c r="T671" s="2"/>
      <c r="U671" s="11" t="s">
        <v>4170</v>
      </c>
      <c r="V671" s="11"/>
      <c r="W671" s="2"/>
      <c r="X671" s="21">
        <f t="shared" si="10"/>
        <v>0</v>
      </c>
    </row>
    <row r="672" spans="1:24" x14ac:dyDescent="0.4">
      <c r="A672" s="9" t="s">
        <v>9599</v>
      </c>
      <c r="B672" s="9" t="s">
        <v>10794</v>
      </c>
      <c r="C672" s="180" t="s">
        <v>10825</v>
      </c>
      <c r="D672" s="11">
        <v>5403</v>
      </c>
      <c r="E672" s="267" t="s">
        <v>0</v>
      </c>
      <c r="F672" s="19" t="s">
        <v>0</v>
      </c>
      <c r="G672" s="14" t="s">
        <v>0</v>
      </c>
      <c r="H672" s="9" t="s">
        <v>10826</v>
      </c>
      <c r="I672" s="9" t="s">
        <v>112</v>
      </c>
      <c r="J672" s="11" t="s">
        <v>9787</v>
      </c>
      <c r="K672" s="11"/>
      <c r="L672" s="11"/>
      <c r="M672" s="11"/>
      <c r="N672" s="11"/>
      <c r="O672" s="11"/>
      <c r="P672" s="11"/>
      <c r="Q672" s="9"/>
      <c r="R672" s="21">
        <v>25</v>
      </c>
      <c r="S672" s="21">
        <v>10</v>
      </c>
      <c r="T672" s="2"/>
      <c r="U672" s="11" t="s">
        <v>4167</v>
      </c>
      <c r="V672" s="11"/>
      <c r="W672" s="2"/>
      <c r="X672" s="21">
        <f t="shared" si="10"/>
        <v>25</v>
      </c>
    </row>
    <row r="673" spans="1:24" x14ac:dyDescent="0.4">
      <c r="A673" s="9" t="s">
        <v>9599</v>
      </c>
      <c r="B673" s="9" t="s">
        <v>10794</v>
      </c>
      <c r="C673" s="180" t="s">
        <v>10827</v>
      </c>
      <c r="D673" s="11">
        <v>5405</v>
      </c>
      <c r="E673" s="267" t="s">
        <v>0</v>
      </c>
      <c r="F673" s="19" t="s">
        <v>0</v>
      </c>
      <c r="G673" s="14" t="s">
        <v>0</v>
      </c>
      <c r="H673" s="9" t="s">
        <v>10826</v>
      </c>
      <c r="I673" s="9" t="s">
        <v>2</v>
      </c>
      <c r="J673" s="11" t="s">
        <v>9848</v>
      </c>
      <c r="K673" s="11"/>
      <c r="L673" s="11"/>
      <c r="M673" s="11"/>
      <c r="N673" s="11"/>
      <c r="O673" s="11"/>
      <c r="P673" s="11"/>
      <c r="Q673" s="9"/>
      <c r="R673" s="21">
        <v>60</v>
      </c>
      <c r="S673" s="21">
        <v>35</v>
      </c>
      <c r="T673" s="2"/>
      <c r="U673" s="11" t="s">
        <v>4168</v>
      </c>
      <c r="V673" s="11"/>
      <c r="W673" s="2"/>
      <c r="X673" s="21">
        <f t="shared" si="10"/>
        <v>35</v>
      </c>
    </row>
    <row r="674" spans="1:24" x14ac:dyDescent="0.4">
      <c r="A674" s="9" t="s">
        <v>9599</v>
      </c>
      <c r="B674" s="9" t="s">
        <v>10794</v>
      </c>
      <c r="C674" s="180" t="s">
        <v>10828</v>
      </c>
      <c r="D674" s="11">
        <v>5417</v>
      </c>
      <c r="E674" s="267" t="s">
        <v>0</v>
      </c>
      <c r="F674" s="19" t="s">
        <v>0</v>
      </c>
      <c r="G674" s="14" t="s">
        <v>0</v>
      </c>
      <c r="H674" s="9" t="s">
        <v>10829</v>
      </c>
      <c r="I674" s="9" t="s">
        <v>0</v>
      </c>
      <c r="J674" s="11" t="s">
        <v>9848</v>
      </c>
      <c r="K674" s="11"/>
      <c r="L674" s="11"/>
      <c r="M674" s="11"/>
      <c r="N674" s="11"/>
      <c r="O674" s="11"/>
      <c r="P674" s="11"/>
      <c r="Q674" s="9"/>
      <c r="R674" s="21">
        <v>25</v>
      </c>
      <c r="S674" s="21">
        <v>15</v>
      </c>
      <c r="T674" s="2"/>
      <c r="U674" s="11" t="s">
        <v>4167</v>
      </c>
      <c r="V674" s="11"/>
      <c r="W674" s="2"/>
      <c r="X674" s="21">
        <f t="shared" si="10"/>
        <v>25</v>
      </c>
    </row>
    <row r="675" spans="1:24" x14ac:dyDescent="0.4">
      <c r="A675" s="9" t="s">
        <v>9599</v>
      </c>
      <c r="B675" s="9" t="s">
        <v>10794</v>
      </c>
      <c r="C675" s="180" t="s">
        <v>10830</v>
      </c>
      <c r="D675" s="11">
        <v>5414</v>
      </c>
      <c r="E675" s="267" t="s">
        <v>0</v>
      </c>
      <c r="F675" s="19" t="s">
        <v>0</v>
      </c>
      <c r="G675" s="14" t="s">
        <v>0</v>
      </c>
      <c r="H675" s="9" t="s">
        <v>10831</v>
      </c>
      <c r="I675" s="9" t="s">
        <v>0</v>
      </c>
      <c r="J675" s="11" t="s">
        <v>9848</v>
      </c>
      <c r="K675" s="11"/>
      <c r="L675" s="11"/>
      <c r="M675" s="11"/>
      <c r="N675" s="11"/>
      <c r="O675" s="11"/>
      <c r="P675" s="11"/>
      <c r="Q675" s="9"/>
      <c r="R675" s="21">
        <v>7</v>
      </c>
      <c r="S675" s="21">
        <v>5</v>
      </c>
      <c r="T675" s="2"/>
      <c r="U675" s="11" t="s">
        <v>4167</v>
      </c>
      <c r="V675" s="11"/>
      <c r="W675" s="2"/>
      <c r="X675" s="21">
        <f t="shared" si="10"/>
        <v>7</v>
      </c>
    </row>
    <row r="676" spans="1:24" x14ac:dyDescent="0.4">
      <c r="A676" s="9" t="s">
        <v>9599</v>
      </c>
      <c r="B676" s="9" t="s">
        <v>10794</v>
      </c>
      <c r="C676" s="180" t="s">
        <v>10832</v>
      </c>
      <c r="D676" s="11">
        <v>5411</v>
      </c>
      <c r="E676" s="267" t="s">
        <v>0</v>
      </c>
      <c r="F676" s="19" t="s">
        <v>0</v>
      </c>
      <c r="G676" s="14" t="s">
        <v>0</v>
      </c>
      <c r="H676" s="9" t="s">
        <v>10833</v>
      </c>
      <c r="I676" s="9" t="s">
        <v>0</v>
      </c>
      <c r="J676" s="11" t="s">
        <v>9848</v>
      </c>
      <c r="K676" s="11"/>
      <c r="L676" s="11"/>
      <c r="M676" s="11"/>
      <c r="N676" s="11"/>
      <c r="O676" s="11"/>
      <c r="P676" s="11"/>
      <c r="Q676" s="9"/>
      <c r="R676" s="21">
        <v>7</v>
      </c>
      <c r="S676" s="21">
        <v>5</v>
      </c>
      <c r="T676" s="2"/>
      <c r="U676" s="11" t="s">
        <v>4167</v>
      </c>
      <c r="V676" s="11"/>
      <c r="W676" s="2"/>
      <c r="X676" s="21">
        <f t="shared" si="10"/>
        <v>7</v>
      </c>
    </row>
    <row r="677" spans="1:24" x14ac:dyDescent="0.4">
      <c r="A677" s="9" t="s">
        <v>9599</v>
      </c>
      <c r="B677" s="9" t="s">
        <v>10794</v>
      </c>
      <c r="C677" s="180" t="s">
        <v>10834</v>
      </c>
      <c r="D677" s="11">
        <v>5416</v>
      </c>
      <c r="E677" s="267" t="s">
        <v>0</v>
      </c>
      <c r="F677" s="19" t="s">
        <v>0</v>
      </c>
      <c r="G677" s="14" t="s">
        <v>0</v>
      </c>
      <c r="H677" s="9" t="s">
        <v>10835</v>
      </c>
      <c r="I677" s="9" t="s">
        <v>0</v>
      </c>
      <c r="J677" s="11" t="s">
        <v>9848</v>
      </c>
      <c r="K677" s="11"/>
      <c r="L677" s="11"/>
      <c r="M677" s="11"/>
      <c r="N677" s="11"/>
      <c r="O677" s="11"/>
      <c r="P677" s="11"/>
      <c r="Q677" s="9"/>
      <c r="R677" s="21">
        <v>5</v>
      </c>
      <c r="S677" s="21">
        <v>4</v>
      </c>
      <c r="T677" s="2"/>
      <c r="U677" s="11" t="s">
        <v>4167</v>
      </c>
      <c r="V677" s="11"/>
      <c r="W677" s="2"/>
      <c r="X677" s="21">
        <f t="shared" si="10"/>
        <v>5</v>
      </c>
    </row>
    <row r="678" spans="1:24" x14ac:dyDescent="0.4">
      <c r="A678" s="9" t="s">
        <v>9599</v>
      </c>
      <c r="B678" s="9" t="s">
        <v>10794</v>
      </c>
      <c r="C678" s="180" t="s">
        <v>10836</v>
      </c>
      <c r="D678" s="11">
        <v>5417</v>
      </c>
      <c r="E678" s="267" t="s">
        <v>0</v>
      </c>
      <c r="F678" s="19" t="s">
        <v>0</v>
      </c>
      <c r="G678" s="14" t="s">
        <v>0</v>
      </c>
      <c r="H678" s="9" t="s">
        <v>10837</v>
      </c>
      <c r="I678" s="9" t="s">
        <v>0</v>
      </c>
      <c r="J678" s="11" t="s">
        <v>9848</v>
      </c>
      <c r="K678" s="11"/>
      <c r="L678" s="11"/>
      <c r="M678" s="11"/>
      <c r="N678" s="11"/>
      <c r="O678" s="11"/>
      <c r="P678" s="11"/>
      <c r="Q678" s="9"/>
      <c r="R678" s="21">
        <v>4</v>
      </c>
      <c r="S678" s="21">
        <v>3</v>
      </c>
      <c r="T678" s="2"/>
      <c r="U678" s="11" t="s">
        <v>4167</v>
      </c>
      <c r="V678" s="11"/>
      <c r="W678" s="2"/>
      <c r="X678" s="21">
        <f t="shared" si="10"/>
        <v>4</v>
      </c>
    </row>
    <row r="679" spans="1:24" x14ac:dyDescent="0.4">
      <c r="A679" s="9" t="s">
        <v>9599</v>
      </c>
      <c r="B679" s="9" t="s">
        <v>10794</v>
      </c>
      <c r="C679" s="180" t="s">
        <v>10838</v>
      </c>
      <c r="D679" s="11" t="s">
        <v>8272</v>
      </c>
      <c r="E679" s="267" t="s">
        <v>0</v>
      </c>
      <c r="F679" s="19" t="s">
        <v>0</v>
      </c>
      <c r="G679" s="14" t="s">
        <v>0</v>
      </c>
      <c r="H679" s="9" t="s">
        <v>10839</v>
      </c>
      <c r="I679" s="9" t="s">
        <v>0</v>
      </c>
      <c r="J679" s="11" t="s">
        <v>9848</v>
      </c>
      <c r="K679" s="11"/>
      <c r="L679" s="11"/>
      <c r="M679" s="11"/>
      <c r="N679" s="11"/>
      <c r="O679" s="11"/>
      <c r="P679" s="11"/>
      <c r="Q679" s="9"/>
      <c r="R679" s="21">
        <v>6</v>
      </c>
      <c r="S679" s="21">
        <v>4</v>
      </c>
      <c r="T679" s="2"/>
      <c r="U679" s="11" t="s">
        <v>4167</v>
      </c>
      <c r="V679" s="11"/>
      <c r="W679" s="2"/>
      <c r="X679" s="21">
        <f t="shared" si="10"/>
        <v>6</v>
      </c>
    </row>
    <row r="680" spans="1:24" x14ac:dyDescent="0.4">
      <c r="A680" s="9" t="s">
        <v>9599</v>
      </c>
      <c r="B680" s="9" t="s">
        <v>10794</v>
      </c>
      <c r="C680" s="180" t="s">
        <v>10840</v>
      </c>
      <c r="D680" s="11" t="s">
        <v>8273</v>
      </c>
      <c r="E680" s="267" t="s">
        <v>0</v>
      </c>
      <c r="F680" s="19" t="s">
        <v>0</v>
      </c>
      <c r="G680" s="14" t="s">
        <v>0</v>
      </c>
      <c r="H680" s="9" t="s">
        <v>10841</v>
      </c>
      <c r="I680" s="9" t="s">
        <v>0</v>
      </c>
      <c r="J680" s="11" t="s">
        <v>9848</v>
      </c>
      <c r="K680" s="11"/>
      <c r="L680" s="11"/>
      <c r="M680" s="11"/>
      <c r="N680" s="11"/>
      <c r="O680" s="11"/>
      <c r="P680" s="11"/>
      <c r="Q680" s="9"/>
      <c r="R680" s="21">
        <v>7</v>
      </c>
      <c r="S680" s="21">
        <v>5</v>
      </c>
      <c r="T680" s="2"/>
      <c r="U680" s="11" t="s">
        <v>4167</v>
      </c>
      <c r="V680" s="11"/>
      <c r="W680" s="2"/>
      <c r="X680" s="21">
        <f t="shared" si="10"/>
        <v>7</v>
      </c>
    </row>
    <row r="681" spans="1:24" x14ac:dyDescent="0.4">
      <c r="A681" s="9" t="s">
        <v>9599</v>
      </c>
      <c r="B681" s="9" t="s">
        <v>10794</v>
      </c>
      <c r="C681" s="180" t="s">
        <v>10842</v>
      </c>
      <c r="D681" s="11" t="s">
        <v>8274</v>
      </c>
      <c r="E681" s="267" t="s">
        <v>0</v>
      </c>
      <c r="F681" s="19" t="s">
        <v>0</v>
      </c>
      <c r="G681" s="14" t="s">
        <v>0</v>
      </c>
      <c r="H681" s="9" t="s">
        <v>10843</v>
      </c>
      <c r="I681" s="9" t="s">
        <v>0</v>
      </c>
      <c r="J681" s="11" t="s">
        <v>9848</v>
      </c>
      <c r="K681" s="11"/>
      <c r="L681" s="11"/>
      <c r="M681" s="11"/>
      <c r="N681" s="11"/>
      <c r="O681" s="11"/>
      <c r="P681" s="11"/>
      <c r="Q681" s="9"/>
      <c r="R681" s="21">
        <v>4</v>
      </c>
      <c r="S681" s="21">
        <v>3</v>
      </c>
      <c r="T681" s="2"/>
      <c r="U681" s="11" t="s">
        <v>4167</v>
      </c>
      <c r="V681" s="11"/>
      <c r="W681" s="2"/>
      <c r="X681" s="21">
        <f t="shared" si="10"/>
        <v>4</v>
      </c>
    </row>
    <row r="682" spans="1:24" x14ac:dyDescent="0.4">
      <c r="A682" s="9" t="s">
        <v>9599</v>
      </c>
      <c r="B682" s="9" t="s">
        <v>10794</v>
      </c>
      <c r="C682" s="180" t="s">
        <v>10844</v>
      </c>
      <c r="D682" s="11" t="s">
        <v>0</v>
      </c>
      <c r="E682" s="267" t="s">
        <v>0</v>
      </c>
      <c r="F682" s="19" t="s">
        <v>0</v>
      </c>
      <c r="G682" s="14" t="s">
        <v>0</v>
      </c>
      <c r="H682" s="9" t="s">
        <v>10845</v>
      </c>
      <c r="I682" s="9" t="s">
        <v>0</v>
      </c>
      <c r="J682" s="11" t="s">
        <v>9848</v>
      </c>
      <c r="K682" s="11"/>
      <c r="L682" s="11"/>
      <c r="M682" s="11"/>
      <c r="N682" s="11"/>
      <c r="O682" s="11"/>
      <c r="P682" s="11"/>
      <c r="Q682" s="9"/>
      <c r="R682" s="21">
        <v>25</v>
      </c>
      <c r="S682" s="21">
        <v>20</v>
      </c>
      <c r="T682" s="2"/>
      <c r="U682" s="11" t="s">
        <v>4170</v>
      </c>
      <c r="V682" s="11"/>
      <c r="W682" s="2"/>
      <c r="X682" s="21">
        <f t="shared" si="10"/>
        <v>0</v>
      </c>
    </row>
    <row r="683" spans="1:24" x14ac:dyDescent="0.4">
      <c r="A683" s="9" t="s">
        <v>9599</v>
      </c>
      <c r="B683" s="9" t="s">
        <v>10794</v>
      </c>
      <c r="C683" s="180" t="s">
        <v>10846</v>
      </c>
      <c r="D683" s="11" t="s">
        <v>10847</v>
      </c>
      <c r="E683" s="267" t="s">
        <v>0</v>
      </c>
      <c r="F683" s="19" t="s">
        <v>0</v>
      </c>
      <c r="G683" s="14" t="s">
        <v>0</v>
      </c>
      <c r="H683" s="9" t="s">
        <v>10848</v>
      </c>
      <c r="I683" s="9" t="s">
        <v>0</v>
      </c>
      <c r="J683" s="11" t="s">
        <v>9848</v>
      </c>
      <c r="K683" s="11"/>
      <c r="L683" s="11"/>
      <c r="M683" s="11"/>
      <c r="N683" s="11"/>
      <c r="O683" s="11"/>
      <c r="P683" s="11"/>
      <c r="Q683" s="9"/>
      <c r="R683" s="21">
        <v>9</v>
      </c>
      <c r="S683" s="21">
        <v>7</v>
      </c>
      <c r="T683" s="2"/>
      <c r="U683" s="11" t="s">
        <v>4170</v>
      </c>
      <c r="V683" s="11"/>
      <c r="W683" s="2"/>
      <c r="X683" s="21">
        <f t="shared" si="10"/>
        <v>0</v>
      </c>
    </row>
    <row r="684" spans="1:24" x14ac:dyDescent="0.4">
      <c r="A684" s="9" t="s">
        <v>9599</v>
      </c>
      <c r="B684" s="9" t="s">
        <v>10794</v>
      </c>
      <c r="C684" s="180" t="s">
        <v>10849</v>
      </c>
      <c r="D684" s="11" t="s">
        <v>10850</v>
      </c>
      <c r="E684" s="267" t="s">
        <v>0</v>
      </c>
      <c r="F684" s="19" t="s">
        <v>0</v>
      </c>
      <c r="G684" s="14" t="s">
        <v>0</v>
      </c>
      <c r="H684" s="9" t="s">
        <v>10851</v>
      </c>
      <c r="I684" s="9" t="s">
        <v>0</v>
      </c>
      <c r="J684" s="11" t="s">
        <v>9848</v>
      </c>
      <c r="K684" s="11"/>
      <c r="L684" s="11"/>
      <c r="M684" s="11"/>
      <c r="N684" s="11"/>
      <c r="O684" s="11"/>
      <c r="P684" s="11"/>
      <c r="Q684" s="9"/>
      <c r="R684" s="21">
        <v>9</v>
      </c>
      <c r="S684" s="21">
        <v>7</v>
      </c>
      <c r="T684" s="2"/>
      <c r="U684" s="11" t="s">
        <v>4170</v>
      </c>
      <c r="V684" s="11"/>
      <c r="W684" s="2"/>
      <c r="X684" s="21">
        <f t="shared" si="10"/>
        <v>0</v>
      </c>
    </row>
    <row r="685" spans="1:24" x14ac:dyDescent="0.4">
      <c r="A685" s="9" t="s">
        <v>9599</v>
      </c>
      <c r="B685" s="9" t="s">
        <v>10794</v>
      </c>
      <c r="C685" s="180" t="s">
        <v>10852</v>
      </c>
      <c r="D685" s="11">
        <v>5414</v>
      </c>
      <c r="E685" s="267" t="s">
        <v>0</v>
      </c>
      <c r="F685" s="19" t="s">
        <v>0</v>
      </c>
      <c r="G685" s="14" t="s">
        <v>0</v>
      </c>
      <c r="H685" s="9" t="s">
        <v>10853</v>
      </c>
      <c r="I685" s="9" t="s">
        <v>0</v>
      </c>
      <c r="J685" s="11" t="s">
        <v>9848</v>
      </c>
      <c r="K685" s="11"/>
      <c r="L685" s="11"/>
      <c r="M685" s="11"/>
      <c r="N685" s="11"/>
      <c r="O685" s="11"/>
      <c r="P685" s="11"/>
      <c r="Q685" s="9"/>
      <c r="R685" s="21">
        <v>75</v>
      </c>
      <c r="S685" s="21">
        <v>50</v>
      </c>
      <c r="T685" s="2"/>
      <c r="U685" s="11" t="s">
        <v>4170</v>
      </c>
      <c r="V685" s="11"/>
      <c r="W685" s="2"/>
      <c r="X685" s="21">
        <f t="shared" si="10"/>
        <v>0</v>
      </c>
    </row>
    <row r="686" spans="1:24" x14ac:dyDescent="0.4">
      <c r="A686" s="9" t="s">
        <v>9599</v>
      </c>
      <c r="B686" s="9" t="s">
        <v>10794</v>
      </c>
      <c r="C686" s="180" t="s">
        <v>10854</v>
      </c>
      <c r="D686" s="11" t="s">
        <v>0</v>
      </c>
      <c r="E686" s="267" t="s">
        <v>0</v>
      </c>
      <c r="F686" s="19" t="s">
        <v>0</v>
      </c>
      <c r="G686" s="14" t="s">
        <v>0</v>
      </c>
      <c r="H686" s="9" t="s">
        <v>10855</v>
      </c>
      <c r="I686" s="9" t="s">
        <v>0</v>
      </c>
      <c r="J686" s="11" t="s">
        <v>9848</v>
      </c>
      <c r="K686" s="11"/>
      <c r="L686" s="11"/>
      <c r="M686" s="11"/>
      <c r="N686" s="11"/>
      <c r="O686" s="11"/>
      <c r="P686" s="11"/>
      <c r="Q686" s="9"/>
      <c r="R686" s="21">
        <v>10</v>
      </c>
      <c r="S686" s="21">
        <v>4</v>
      </c>
      <c r="T686" s="2"/>
      <c r="U686" s="11" t="s">
        <v>4167</v>
      </c>
      <c r="V686" s="11"/>
      <c r="W686" s="2"/>
      <c r="X686" s="21">
        <f t="shared" si="10"/>
        <v>10</v>
      </c>
    </row>
    <row r="687" spans="1:24" x14ac:dyDescent="0.4">
      <c r="A687" s="9" t="s">
        <v>9599</v>
      </c>
      <c r="B687" s="9" t="s">
        <v>10794</v>
      </c>
      <c r="C687" s="180" t="s">
        <v>10856</v>
      </c>
      <c r="D687" s="11" t="s">
        <v>0</v>
      </c>
      <c r="E687" s="267" t="s">
        <v>0</v>
      </c>
      <c r="F687" s="19" t="s">
        <v>0</v>
      </c>
      <c r="G687" s="14" t="s">
        <v>0</v>
      </c>
      <c r="H687" s="9" t="s">
        <v>10857</v>
      </c>
      <c r="I687" s="9" t="s">
        <v>0</v>
      </c>
      <c r="J687" s="11" t="s">
        <v>9848</v>
      </c>
      <c r="K687" s="11"/>
      <c r="L687" s="11"/>
      <c r="M687" s="11"/>
      <c r="N687" s="11"/>
      <c r="O687" s="11"/>
      <c r="P687" s="11"/>
      <c r="Q687" s="9"/>
      <c r="R687" s="21" t="s">
        <v>9999</v>
      </c>
      <c r="S687" s="21">
        <v>0</v>
      </c>
      <c r="T687" s="2"/>
      <c r="U687" s="11" t="s">
        <v>4170</v>
      </c>
      <c r="V687" s="11"/>
      <c r="W687" s="2"/>
      <c r="X687" s="21">
        <f t="shared" si="10"/>
        <v>0</v>
      </c>
    </row>
    <row r="688" spans="1:24" x14ac:dyDescent="0.4">
      <c r="A688" s="9" t="s">
        <v>9599</v>
      </c>
      <c r="B688" s="9" t="s">
        <v>10794</v>
      </c>
      <c r="C688" s="180" t="s">
        <v>10858</v>
      </c>
      <c r="D688" s="11">
        <v>5409</v>
      </c>
      <c r="E688" s="267" t="s">
        <v>0</v>
      </c>
      <c r="F688" s="19" t="s">
        <v>0</v>
      </c>
      <c r="G688" s="14" t="s">
        <v>0</v>
      </c>
      <c r="H688" s="9" t="s">
        <v>10859</v>
      </c>
      <c r="I688" s="9" t="s">
        <v>0</v>
      </c>
      <c r="J688" s="11" t="s">
        <v>9848</v>
      </c>
      <c r="K688" s="11"/>
      <c r="L688" s="11"/>
      <c r="M688" s="11"/>
      <c r="N688" s="11"/>
      <c r="O688" s="11"/>
      <c r="P688" s="11"/>
      <c r="Q688" s="9"/>
      <c r="R688" s="21">
        <v>8</v>
      </c>
      <c r="S688" s="21">
        <v>6</v>
      </c>
      <c r="T688" s="2"/>
      <c r="U688" s="11" t="s">
        <v>4167</v>
      </c>
      <c r="V688" s="11"/>
      <c r="W688" s="2"/>
      <c r="X688" s="21">
        <f t="shared" si="10"/>
        <v>8</v>
      </c>
    </row>
    <row r="689" spans="1:24" x14ac:dyDescent="0.4">
      <c r="A689" s="9" t="s">
        <v>9599</v>
      </c>
      <c r="B689" s="9" t="s">
        <v>10794</v>
      </c>
      <c r="C689" s="180" t="s">
        <v>10860</v>
      </c>
      <c r="D689" s="11" t="s">
        <v>8271</v>
      </c>
      <c r="E689" s="267" t="s">
        <v>0</v>
      </c>
      <c r="F689" s="19" t="s">
        <v>0</v>
      </c>
      <c r="G689" s="14" t="s">
        <v>0</v>
      </c>
      <c r="H689" s="9" t="s">
        <v>10861</v>
      </c>
      <c r="I689" s="9" t="s">
        <v>0</v>
      </c>
      <c r="J689" s="11" t="s">
        <v>9848</v>
      </c>
      <c r="K689" s="11"/>
      <c r="L689" s="11"/>
      <c r="M689" s="11"/>
      <c r="N689" s="11"/>
      <c r="O689" s="11"/>
      <c r="P689" s="11"/>
      <c r="Q689" s="9"/>
      <c r="R689" s="21">
        <v>18</v>
      </c>
      <c r="S689" s="21">
        <v>0</v>
      </c>
      <c r="T689" s="2"/>
      <c r="U689" s="11" t="s">
        <v>4167</v>
      </c>
      <c r="V689" s="11"/>
      <c r="W689" s="2"/>
      <c r="X689" s="21">
        <f t="shared" si="10"/>
        <v>18</v>
      </c>
    </row>
    <row r="690" spans="1:24" x14ac:dyDescent="0.4">
      <c r="A690" s="9" t="s">
        <v>9599</v>
      </c>
      <c r="B690" s="9" t="s">
        <v>10794</v>
      </c>
      <c r="C690" s="180" t="s">
        <v>10862</v>
      </c>
      <c r="D690" s="11">
        <v>5410</v>
      </c>
      <c r="E690" s="267" t="s">
        <v>0</v>
      </c>
      <c r="F690" s="19" t="s">
        <v>0</v>
      </c>
      <c r="G690" s="14" t="s">
        <v>0</v>
      </c>
      <c r="H690" s="9" t="s">
        <v>10863</v>
      </c>
      <c r="I690" s="9" t="s">
        <v>0</v>
      </c>
      <c r="J690" s="11" t="s">
        <v>9848</v>
      </c>
      <c r="K690" s="11"/>
      <c r="L690" s="11"/>
      <c r="M690" s="11"/>
      <c r="N690" s="11"/>
      <c r="O690" s="11"/>
      <c r="P690" s="11"/>
      <c r="Q690" s="9"/>
      <c r="R690" s="21">
        <v>10</v>
      </c>
      <c r="S690" s="21">
        <v>8</v>
      </c>
      <c r="T690" s="2"/>
      <c r="U690" s="11" t="s">
        <v>4170</v>
      </c>
      <c r="V690" s="11"/>
      <c r="W690" s="2"/>
      <c r="X690" s="21">
        <f t="shared" si="10"/>
        <v>0</v>
      </c>
    </row>
    <row r="691" spans="1:24" x14ac:dyDescent="0.4">
      <c r="A691" s="9" t="s">
        <v>9599</v>
      </c>
      <c r="B691" s="9" t="s">
        <v>10794</v>
      </c>
      <c r="C691" s="180" t="s">
        <v>10864</v>
      </c>
      <c r="D691" s="11" t="s">
        <v>0</v>
      </c>
      <c r="E691" s="267" t="s">
        <v>0</v>
      </c>
      <c r="F691" s="19" t="s">
        <v>0</v>
      </c>
      <c r="G691" s="14" t="s">
        <v>0</v>
      </c>
      <c r="H691" s="9" t="s">
        <v>10865</v>
      </c>
      <c r="I691" s="9" t="s">
        <v>0</v>
      </c>
      <c r="J691" s="11" t="s">
        <v>9848</v>
      </c>
      <c r="K691" s="11"/>
      <c r="L691" s="11"/>
      <c r="M691" s="11"/>
      <c r="N691" s="11"/>
      <c r="O691" s="11"/>
      <c r="P691" s="11"/>
      <c r="Q691" s="9"/>
      <c r="R691" s="21">
        <v>8</v>
      </c>
      <c r="S691" s="21">
        <v>6</v>
      </c>
      <c r="T691" s="2"/>
      <c r="U691" s="11" t="s">
        <v>4167</v>
      </c>
      <c r="V691" s="11"/>
      <c r="W691" s="2"/>
      <c r="X691" s="21">
        <f t="shared" si="10"/>
        <v>8</v>
      </c>
    </row>
    <row r="692" spans="1:24" x14ac:dyDescent="0.4">
      <c r="A692" s="9" t="s">
        <v>9599</v>
      </c>
      <c r="B692" s="9" t="s">
        <v>10794</v>
      </c>
      <c r="C692" s="180" t="s">
        <v>10866</v>
      </c>
      <c r="D692" s="11" t="s">
        <v>0</v>
      </c>
      <c r="E692" s="267" t="s">
        <v>0</v>
      </c>
      <c r="F692" s="19" t="s">
        <v>0</v>
      </c>
      <c r="G692" s="14" t="s">
        <v>0</v>
      </c>
      <c r="H692" s="9" t="s">
        <v>10867</v>
      </c>
      <c r="I692" s="9" t="s">
        <v>0</v>
      </c>
      <c r="J692" s="11" t="s">
        <v>9848</v>
      </c>
      <c r="K692" s="11"/>
      <c r="L692" s="11"/>
      <c r="M692" s="11"/>
      <c r="N692" s="11"/>
      <c r="O692" s="11"/>
      <c r="P692" s="11"/>
      <c r="Q692" s="9"/>
      <c r="R692" s="21">
        <v>12</v>
      </c>
      <c r="S692" s="21">
        <v>10</v>
      </c>
      <c r="T692" s="2"/>
      <c r="U692" s="11" t="s">
        <v>4167</v>
      </c>
      <c r="V692" s="11"/>
      <c r="W692" s="2"/>
      <c r="X692" s="21">
        <f t="shared" si="10"/>
        <v>12</v>
      </c>
    </row>
    <row r="693" spans="1:24" x14ac:dyDescent="0.4">
      <c r="A693" s="9" t="s">
        <v>9599</v>
      </c>
      <c r="B693" s="9" t="s">
        <v>10794</v>
      </c>
      <c r="C693" s="180" t="s">
        <v>10868</v>
      </c>
      <c r="D693" s="11" t="s">
        <v>0</v>
      </c>
      <c r="E693" s="267" t="s">
        <v>0</v>
      </c>
      <c r="F693" s="19" t="s">
        <v>0</v>
      </c>
      <c r="G693" s="14" t="s">
        <v>0</v>
      </c>
      <c r="H693" s="9" t="s">
        <v>10869</v>
      </c>
      <c r="I693" s="9" t="s">
        <v>0</v>
      </c>
      <c r="J693" s="11" t="s">
        <v>9848</v>
      </c>
      <c r="K693" s="11"/>
      <c r="L693" s="11"/>
      <c r="M693" s="11"/>
      <c r="N693" s="11"/>
      <c r="O693" s="11"/>
      <c r="P693" s="11"/>
      <c r="Q693" s="9"/>
      <c r="R693" s="21">
        <v>3</v>
      </c>
      <c r="S693" s="21">
        <v>1</v>
      </c>
      <c r="T693" s="2"/>
      <c r="U693" s="11" t="s">
        <v>4167</v>
      </c>
      <c r="V693" s="11"/>
      <c r="W693" s="2"/>
      <c r="X693" s="21">
        <f t="shared" si="10"/>
        <v>3</v>
      </c>
    </row>
    <row r="694" spans="1:24" x14ac:dyDescent="0.4">
      <c r="A694" s="9" t="s">
        <v>9599</v>
      </c>
      <c r="B694" s="9" t="s">
        <v>10794</v>
      </c>
      <c r="C694" s="180" t="s">
        <v>10870</v>
      </c>
      <c r="D694" s="11" t="s">
        <v>0</v>
      </c>
      <c r="E694" s="267" t="s">
        <v>0</v>
      </c>
      <c r="F694" s="19" t="s">
        <v>0</v>
      </c>
      <c r="G694" s="14" t="s">
        <v>0</v>
      </c>
      <c r="H694" s="9" t="s">
        <v>10871</v>
      </c>
      <c r="I694" s="9" t="s">
        <v>0</v>
      </c>
      <c r="J694" s="11" t="s">
        <v>9848</v>
      </c>
      <c r="K694" s="11"/>
      <c r="L694" s="11"/>
      <c r="M694" s="11"/>
      <c r="N694" s="11"/>
      <c r="O694" s="11"/>
      <c r="P694" s="11"/>
      <c r="Q694" s="9"/>
      <c r="R694" s="21">
        <v>6</v>
      </c>
      <c r="S694" s="21">
        <v>4</v>
      </c>
      <c r="T694" s="2"/>
      <c r="U694" s="11" t="s">
        <v>4170</v>
      </c>
      <c r="V694" s="11"/>
      <c r="W694" s="2"/>
      <c r="X694" s="21">
        <f t="shared" si="10"/>
        <v>0</v>
      </c>
    </row>
    <row r="695" spans="1:24" x14ac:dyDescent="0.4">
      <c r="A695" s="9" t="s">
        <v>9599</v>
      </c>
      <c r="B695" s="9" t="s">
        <v>10794</v>
      </c>
      <c r="C695" s="180" t="s">
        <v>10872</v>
      </c>
      <c r="D695" s="11">
        <v>5421</v>
      </c>
      <c r="E695" s="267" t="s">
        <v>0</v>
      </c>
      <c r="F695" s="19" t="s">
        <v>0</v>
      </c>
      <c r="G695" s="14" t="s">
        <v>0</v>
      </c>
      <c r="H695" s="9" t="s">
        <v>10873</v>
      </c>
      <c r="I695" s="9" t="s">
        <v>0</v>
      </c>
      <c r="J695" s="11" t="s">
        <v>9848</v>
      </c>
      <c r="K695" s="11"/>
      <c r="L695" s="11"/>
      <c r="M695" s="11"/>
      <c r="N695" s="11"/>
      <c r="O695" s="11"/>
      <c r="P695" s="11"/>
      <c r="Q695" s="9"/>
      <c r="R695" s="21">
        <v>5</v>
      </c>
      <c r="S695" s="21">
        <v>4</v>
      </c>
      <c r="T695" s="2"/>
      <c r="U695" s="11" t="s">
        <v>4167</v>
      </c>
      <c r="V695" s="11"/>
      <c r="W695" s="2"/>
      <c r="X695" s="21">
        <f t="shared" si="10"/>
        <v>5</v>
      </c>
    </row>
    <row r="696" spans="1:24" x14ac:dyDescent="0.4">
      <c r="A696" s="9" t="s">
        <v>9599</v>
      </c>
      <c r="B696" s="9" t="s">
        <v>10794</v>
      </c>
      <c r="C696" s="180" t="s">
        <v>10874</v>
      </c>
      <c r="D696" s="11" t="s">
        <v>8276</v>
      </c>
      <c r="E696" s="267" t="s">
        <v>0</v>
      </c>
      <c r="F696" s="19" t="s">
        <v>0</v>
      </c>
      <c r="G696" s="14" t="s">
        <v>0</v>
      </c>
      <c r="H696" s="9" t="s">
        <v>10875</v>
      </c>
      <c r="I696" s="9" t="s">
        <v>0</v>
      </c>
      <c r="J696" s="11" t="s">
        <v>9848</v>
      </c>
      <c r="K696" s="11"/>
      <c r="L696" s="11"/>
      <c r="M696" s="11"/>
      <c r="N696" s="11"/>
      <c r="O696" s="11"/>
      <c r="P696" s="11"/>
      <c r="Q696" s="9"/>
      <c r="R696" s="21">
        <v>8</v>
      </c>
      <c r="S696" s="21">
        <v>6</v>
      </c>
      <c r="T696" s="2"/>
      <c r="U696" s="11" t="s">
        <v>4167</v>
      </c>
      <c r="V696" s="11"/>
      <c r="W696" s="2"/>
      <c r="X696" s="21">
        <f t="shared" si="10"/>
        <v>8</v>
      </c>
    </row>
    <row r="697" spans="1:24" x14ac:dyDescent="0.4">
      <c r="A697" s="9" t="s">
        <v>9599</v>
      </c>
      <c r="B697" s="9" t="s">
        <v>10794</v>
      </c>
      <c r="C697" s="180" t="s">
        <v>10876</v>
      </c>
      <c r="D697" s="11" t="s">
        <v>8276</v>
      </c>
      <c r="E697" s="267" t="s">
        <v>0</v>
      </c>
      <c r="F697" s="19" t="s">
        <v>0</v>
      </c>
      <c r="G697" s="14" t="s">
        <v>0</v>
      </c>
      <c r="H697" s="9" t="s">
        <v>10877</v>
      </c>
      <c r="I697" s="9" t="s">
        <v>0</v>
      </c>
      <c r="J697" s="11" t="s">
        <v>9848</v>
      </c>
      <c r="K697" s="11"/>
      <c r="L697" s="11"/>
      <c r="M697" s="11"/>
      <c r="N697" s="11"/>
      <c r="O697" s="11"/>
      <c r="P697" s="11"/>
      <c r="Q697" s="9"/>
      <c r="R697" s="21">
        <v>8</v>
      </c>
      <c r="S697" s="21">
        <v>6</v>
      </c>
      <c r="T697" s="2"/>
      <c r="U697" s="11" t="s">
        <v>4170</v>
      </c>
      <c r="V697" s="11"/>
      <c r="W697" s="2"/>
      <c r="X697" s="21">
        <f t="shared" si="10"/>
        <v>0</v>
      </c>
    </row>
    <row r="698" spans="1:24" x14ac:dyDescent="0.4">
      <c r="A698" s="9" t="s">
        <v>9599</v>
      </c>
      <c r="B698" s="9" t="s">
        <v>10794</v>
      </c>
      <c r="C698" s="180" t="s">
        <v>10878</v>
      </c>
      <c r="D698" s="11" t="s">
        <v>10879</v>
      </c>
      <c r="E698" s="267" t="s">
        <v>0</v>
      </c>
      <c r="F698" s="19" t="s">
        <v>0</v>
      </c>
      <c r="G698" s="14" t="s">
        <v>0</v>
      </c>
      <c r="H698" s="9" t="s">
        <v>10880</v>
      </c>
      <c r="I698" s="9" t="s">
        <v>0</v>
      </c>
      <c r="J698" s="11" t="s">
        <v>9848</v>
      </c>
      <c r="K698" s="11"/>
      <c r="L698" s="11"/>
      <c r="M698" s="11"/>
      <c r="N698" s="11"/>
      <c r="O698" s="11"/>
      <c r="P698" s="11"/>
      <c r="Q698" s="9"/>
      <c r="R698" s="21">
        <v>20</v>
      </c>
      <c r="S698" s="21">
        <v>0</v>
      </c>
      <c r="T698" s="2"/>
      <c r="U698" s="11" t="s">
        <v>4170</v>
      </c>
      <c r="V698" s="11"/>
      <c r="W698" s="2"/>
      <c r="X698" s="21">
        <f t="shared" si="10"/>
        <v>0</v>
      </c>
    </row>
    <row r="699" spans="1:24" x14ac:dyDescent="0.4">
      <c r="A699" s="9" t="s">
        <v>9599</v>
      </c>
      <c r="B699" s="9" t="s">
        <v>10794</v>
      </c>
      <c r="C699" s="180" t="s">
        <v>10881</v>
      </c>
      <c r="D699" s="11" t="s">
        <v>8277</v>
      </c>
      <c r="E699" s="267" t="s">
        <v>0</v>
      </c>
      <c r="F699" s="19" t="s">
        <v>0</v>
      </c>
      <c r="G699" s="14" t="s">
        <v>0</v>
      </c>
      <c r="H699" s="9" t="s">
        <v>10882</v>
      </c>
      <c r="I699" s="9" t="s">
        <v>0</v>
      </c>
      <c r="J699" s="11" t="s">
        <v>9848</v>
      </c>
      <c r="K699" s="11"/>
      <c r="L699" s="11"/>
      <c r="M699" s="11"/>
      <c r="N699" s="11"/>
      <c r="O699" s="11"/>
      <c r="P699" s="11"/>
      <c r="Q699" s="9"/>
      <c r="R699" s="21">
        <v>12</v>
      </c>
      <c r="S699" s="21">
        <v>8</v>
      </c>
      <c r="T699" s="2"/>
      <c r="U699" s="11" t="s">
        <v>4167</v>
      </c>
      <c r="V699" s="11"/>
      <c r="W699" s="2"/>
      <c r="X699" s="21">
        <f t="shared" si="10"/>
        <v>12</v>
      </c>
    </row>
    <row r="700" spans="1:24" x14ac:dyDescent="0.4">
      <c r="A700" s="9" t="s">
        <v>9599</v>
      </c>
      <c r="B700" s="9" t="s">
        <v>10794</v>
      </c>
      <c r="C700" s="180" t="s">
        <v>10883</v>
      </c>
      <c r="D700" s="11">
        <v>5422</v>
      </c>
      <c r="E700" s="267" t="s">
        <v>0</v>
      </c>
      <c r="F700" s="19" t="s">
        <v>0</v>
      </c>
      <c r="G700" s="14" t="s">
        <v>0</v>
      </c>
      <c r="H700" s="9" t="s">
        <v>10884</v>
      </c>
      <c r="I700" s="9" t="s">
        <v>0</v>
      </c>
      <c r="J700" s="11" t="s">
        <v>9848</v>
      </c>
      <c r="K700" s="11"/>
      <c r="L700" s="11"/>
      <c r="M700" s="11"/>
      <c r="N700" s="11"/>
      <c r="O700" s="11"/>
      <c r="P700" s="11"/>
      <c r="Q700" s="9"/>
      <c r="R700" s="21">
        <v>20</v>
      </c>
      <c r="S700" s="21">
        <v>0</v>
      </c>
      <c r="T700" s="2"/>
      <c r="U700" s="11" t="s">
        <v>4170</v>
      </c>
      <c r="V700" s="11"/>
      <c r="W700" s="2"/>
      <c r="X700" s="21">
        <f t="shared" si="10"/>
        <v>0</v>
      </c>
    </row>
    <row r="701" spans="1:24" x14ac:dyDescent="0.4">
      <c r="A701" s="9" t="s">
        <v>9599</v>
      </c>
      <c r="B701" s="9" t="s">
        <v>10794</v>
      </c>
      <c r="C701" s="180" t="s">
        <v>10885</v>
      </c>
      <c r="D701" s="11">
        <v>5422</v>
      </c>
      <c r="E701" s="267" t="s">
        <v>0</v>
      </c>
      <c r="F701" s="19" t="s">
        <v>0</v>
      </c>
      <c r="G701" s="14" t="s">
        <v>0</v>
      </c>
      <c r="H701" s="9" t="s">
        <v>10886</v>
      </c>
      <c r="I701" s="9" t="s">
        <v>0</v>
      </c>
      <c r="J701" s="11" t="s">
        <v>9848</v>
      </c>
      <c r="K701" s="11"/>
      <c r="L701" s="11"/>
      <c r="M701" s="11"/>
      <c r="N701" s="11"/>
      <c r="O701" s="11"/>
      <c r="P701" s="11"/>
      <c r="Q701" s="9"/>
      <c r="R701" s="21">
        <v>8</v>
      </c>
      <c r="S701" s="21">
        <v>6</v>
      </c>
      <c r="T701" s="2"/>
      <c r="U701" s="11" t="s">
        <v>4167</v>
      </c>
      <c r="V701" s="11"/>
      <c r="W701" s="2"/>
      <c r="X701" s="21">
        <f t="shared" si="10"/>
        <v>8</v>
      </c>
    </row>
    <row r="702" spans="1:24" x14ac:dyDescent="0.4">
      <c r="A702" s="9" t="s">
        <v>9599</v>
      </c>
      <c r="B702" s="9" t="s">
        <v>10794</v>
      </c>
      <c r="C702" s="180" t="s">
        <v>10887</v>
      </c>
      <c r="D702" s="11">
        <v>5422</v>
      </c>
      <c r="E702" s="267" t="s">
        <v>0</v>
      </c>
      <c r="F702" s="19" t="s">
        <v>0</v>
      </c>
      <c r="G702" s="14" t="s">
        <v>0</v>
      </c>
      <c r="H702" s="9" t="s">
        <v>10888</v>
      </c>
      <c r="I702" s="9" t="s">
        <v>0</v>
      </c>
      <c r="J702" s="11" t="s">
        <v>9848</v>
      </c>
      <c r="K702" s="11"/>
      <c r="L702" s="11"/>
      <c r="M702" s="11"/>
      <c r="N702" s="11"/>
      <c r="O702" s="11"/>
      <c r="P702" s="11"/>
      <c r="Q702" s="9"/>
      <c r="R702" s="21">
        <v>6</v>
      </c>
      <c r="S702" s="21">
        <v>4</v>
      </c>
      <c r="T702" s="2"/>
      <c r="U702" s="11" t="s">
        <v>4167</v>
      </c>
      <c r="V702" s="11"/>
      <c r="W702" s="2"/>
      <c r="X702" s="21">
        <f t="shared" si="10"/>
        <v>6</v>
      </c>
    </row>
    <row r="703" spans="1:24" x14ac:dyDescent="0.4">
      <c r="A703" s="9" t="s">
        <v>9599</v>
      </c>
      <c r="B703" s="9" t="s">
        <v>10794</v>
      </c>
      <c r="C703" s="180" t="s">
        <v>10889</v>
      </c>
      <c r="D703" s="11" t="s">
        <v>8278</v>
      </c>
      <c r="E703" s="267" t="s">
        <v>0</v>
      </c>
      <c r="F703" s="19" t="s">
        <v>0</v>
      </c>
      <c r="G703" s="14" t="s">
        <v>0</v>
      </c>
      <c r="H703" s="9" t="s">
        <v>10890</v>
      </c>
      <c r="I703" s="9" t="s">
        <v>0</v>
      </c>
      <c r="J703" s="11" t="s">
        <v>9848</v>
      </c>
      <c r="K703" s="11"/>
      <c r="L703" s="11"/>
      <c r="M703" s="11"/>
      <c r="N703" s="11"/>
      <c r="O703" s="11"/>
      <c r="P703" s="11"/>
      <c r="Q703" s="9"/>
      <c r="R703" s="21">
        <v>18</v>
      </c>
      <c r="S703" s="21">
        <v>0</v>
      </c>
      <c r="T703" s="2"/>
      <c r="U703" s="11" t="s">
        <v>4170</v>
      </c>
      <c r="V703" s="11"/>
      <c r="W703" s="2"/>
      <c r="X703" s="21">
        <f t="shared" si="10"/>
        <v>0</v>
      </c>
    </row>
    <row r="704" spans="1:24" x14ac:dyDescent="0.4">
      <c r="A704" s="9" t="s">
        <v>9599</v>
      </c>
      <c r="B704" s="9" t="s">
        <v>10794</v>
      </c>
      <c r="C704" s="180" t="s">
        <v>10891</v>
      </c>
      <c r="D704" s="11" t="s">
        <v>0</v>
      </c>
      <c r="E704" s="267" t="s">
        <v>0</v>
      </c>
      <c r="F704" s="19" t="s">
        <v>0</v>
      </c>
      <c r="G704" s="14" t="s">
        <v>0</v>
      </c>
      <c r="H704" s="9" t="s">
        <v>10892</v>
      </c>
      <c r="I704" s="9" t="s">
        <v>0</v>
      </c>
      <c r="J704" s="11" t="s">
        <v>9848</v>
      </c>
      <c r="K704" s="11"/>
      <c r="L704" s="11"/>
      <c r="M704" s="11"/>
      <c r="N704" s="11"/>
      <c r="O704" s="11"/>
      <c r="P704" s="11"/>
      <c r="Q704" s="9"/>
      <c r="R704" s="21">
        <v>30</v>
      </c>
      <c r="S704" s="21">
        <v>25</v>
      </c>
      <c r="T704" s="2"/>
      <c r="U704" s="11" t="s">
        <v>4170</v>
      </c>
      <c r="V704" s="11"/>
      <c r="W704" s="2"/>
      <c r="X704" s="21">
        <f t="shared" si="10"/>
        <v>0</v>
      </c>
    </row>
    <row r="705" spans="1:24" x14ac:dyDescent="0.4">
      <c r="A705" s="9" t="s">
        <v>9599</v>
      </c>
      <c r="B705" s="9" t="s">
        <v>10794</v>
      </c>
      <c r="C705" s="180" t="s">
        <v>10893</v>
      </c>
      <c r="D705" s="11">
        <v>5420</v>
      </c>
      <c r="E705" s="267" t="s">
        <v>0</v>
      </c>
      <c r="F705" s="19" t="s">
        <v>0</v>
      </c>
      <c r="G705" s="14" t="s">
        <v>0</v>
      </c>
      <c r="H705" s="9" t="s">
        <v>10894</v>
      </c>
      <c r="I705" s="9" t="s">
        <v>0</v>
      </c>
      <c r="J705" s="11" t="s">
        <v>9848</v>
      </c>
      <c r="K705" s="11"/>
      <c r="L705" s="11"/>
      <c r="M705" s="11"/>
      <c r="N705" s="11"/>
      <c r="O705" s="11"/>
      <c r="P705" s="11"/>
      <c r="Q705" s="9"/>
      <c r="R705" s="21">
        <v>7</v>
      </c>
      <c r="S705" s="21">
        <v>5</v>
      </c>
      <c r="T705" s="2"/>
      <c r="U705" s="11" t="s">
        <v>4167</v>
      </c>
      <c r="V705" s="11"/>
      <c r="W705" s="2"/>
      <c r="X705" s="21">
        <f t="shared" si="10"/>
        <v>7</v>
      </c>
    </row>
    <row r="706" spans="1:24" x14ac:dyDescent="0.4">
      <c r="A706" s="9" t="s">
        <v>9599</v>
      </c>
      <c r="B706" s="9" t="s">
        <v>10794</v>
      </c>
      <c r="C706" s="180" t="s">
        <v>10895</v>
      </c>
      <c r="D706" s="11" t="s">
        <v>8275</v>
      </c>
      <c r="E706" s="267" t="s">
        <v>0</v>
      </c>
      <c r="F706" s="19" t="s">
        <v>0</v>
      </c>
      <c r="G706" s="14" t="s">
        <v>0</v>
      </c>
      <c r="H706" s="9" t="s">
        <v>10896</v>
      </c>
      <c r="I706" s="9" t="s">
        <v>0</v>
      </c>
      <c r="J706" s="11" t="s">
        <v>9848</v>
      </c>
      <c r="K706" s="11"/>
      <c r="L706" s="11"/>
      <c r="M706" s="11"/>
      <c r="N706" s="11"/>
      <c r="O706" s="11"/>
      <c r="P706" s="11"/>
      <c r="Q706" s="9"/>
      <c r="R706" s="21">
        <v>7</v>
      </c>
      <c r="S706" s="21">
        <v>5</v>
      </c>
      <c r="T706" s="2"/>
      <c r="U706" s="11" t="s">
        <v>4167</v>
      </c>
      <c r="V706" s="11"/>
      <c r="W706" s="2"/>
      <c r="X706" s="21">
        <f t="shared" si="10"/>
        <v>7</v>
      </c>
    </row>
    <row r="707" spans="1:24" x14ac:dyDescent="0.4">
      <c r="A707" s="9" t="s">
        <v>9599</v>
      </c>
      <c r="B707" s="9" t="s">
        <v>10794</v>
      </c>
      <c r="C707" s="180" t="s">
        <v>10897</v>
      </c>
      <c r="D707" s="11" t="s">
        <v>0</v>
      </c>
      <c r="E707" s="267" t="s">
        <v>0</v>
      </c>
      <c r="F707" s="19" t="s">
        <v>0</v>
      </c>
      <c r="G707" s="14" t="s">
        <v>0</v>
      </c>
      <c r="H707" s="9" t="s">
        <v>10898</v>
      </c>
      <c r="I707" s="9" t="s">
        <v>0</v>
      </c>
      <c r="J707" s="11" t="s">
        <v>9848</v>
      </c>
      <c r="K707" s="11"/>
      <c r="L707" s="11"/>
      <c r="M707" s="11"/>
      <c r="N707" s="11"/>
      <c r="O707" s="11"/>
      <c r="P707" s="11"/>
      <c r="Q707" s="9"/>
      <c r="R707" s="21">
        <v>8</v>
      </c>
      <c r="S707" s="21">
        <v>6</v>
      </c>
      <c r="T707" s="2"/>
      <c r="U707" s="11" t="s">
        <v>4167</v>
      </c>
      <c r="V707" s="11"/>
      <c r="W707" s="2"/>
      <c r="X707" s="21">
        <f t="shared" ref="X707:X770" si="11">IF(U707="Nuova",IF(R707="p.a.r.",300,R707),IF(U707="Usata",IF(S707="p.a.r.",300,S707),0))</f>
        <v>8</v>
      </c>
    </row>
    <row r="708" spans="1:24" x14ac:dyDescent="0.4">
      <c r="A708" s="9" t="s">
        <v>9599</v>
      </c>
      <c r="B708" s="9" t="s">
        <v>10794</v>
      </c>
      <c r="C708" s="180" t="s">
        <v>10899</v>
      </c>
      <c r="D708" s="11" t="s">
        <v>0</v>
      </c>
      <c r="E708" s="267" t="s">
        <v>0</v>
      </c>
      <c r="F708" s="19" t="s">
        <v>0</v>
      </c>
      <c r="G708" s="14" t="s">
        <v>0</v>
      </c>
      <c r="H708" s="9" t="s">
        <v>10900</v>
      </c>
      <c r="I708" s="9" t="s">
        <v>0</v>
      </c>
      <c r="J708" s="11" t="s">
        <v>9848</v>
      </c>
      <c r="K708" s="11"/>
      <c r="L708" s="11"/>
      <c r="M708" s="11"/>
      <c r="N708" s="11"/>
      <c r="O708" s="11"/>
      <c r="P708" s="11"/>
      <c r="Q708" s="9"/>
      <c r="R708" s="21">
        <v>25</v>
      </c>
      <c r="S708" s="21">
        <v>20</v>
      </c>
      <c r="T708" s="2"/>
      <c r="U708" s="11" t="s">
        <v>4170</v>
      </c>
      <c r="V708" s="11"/>
      <c r="W708" s="2"/>
      <c r="X708" s="21">
        <f t="shared" si="11"/>
        <v>0</v>
      </c>
    </row>
    <row r="709" spans="1:24" x14ac:dyDescent="0.4">
      <c r="A709" s="9" t="s">
        <v>9599</v>
      </c>
      <c r="B709" s="9" t="s">
        <v>10794</v>
      </c>
      <c r="C709" s="180" t="s">
        <v>10901</v>
      </c>
      <c r="D709" s="11" t="s">
        <v>0</v>
      </c>
      <c r="E709" s="267" t="s">
        <v>0</v>
      </c>
      <c r="F709" s="19" t="s">
        <v>0</v>
      </c>
      <c r="G709" s="14" t="s">
        <v>0</v>
      </c>
      <c r="H709" s="9" t="s">
        <v>10902</v>
      </c>
      <c r="I709" s="9" t="s">
        <v>0</v>
      </c>
      <c r="J709" s="11" t="s">
        <v>9848</v>
      </c>
      <c r="K709" s="11"/>
      <c r="L709" s="11"/>
      <c r="M709" s="11"/>
      <c r="N709" s="11"/>
      <c r="O709" s="11"/>
      <c r="P709" s="11"/>
      <c r="Q709" s="9"/>
      <c r="R709" s="21">
        <v>8</v>
      </c>
      <c r="S709" s="21">
        <v>6</v>
      </c>
      <c r="T709" s="2"/>
      <c r="U709" s="11" t="s">
        <v>4167</v>
      </c>
      <c r="V709" s="11"/>
      <c r="W709" s="2"/>
      <c r="X709" s="21">
        <f t="shared" si="11"/>
        <v>8</v>
      </c>
    </row>
    <row r="710" spans="1:24" x14ac:dyDescent="0.4">
      <c r="A710" s="9" t="s">
        <v>9599</v>
      </c>
      <c r="B710" s="9" t="s">
        <v>10794</v>
      </c>
      <c r="C710" s="180" t="s">
        <v>10903</v>
      </c>
      <c r="D710" s="11" t="s">
        <v>0</v>
      </c>
      <c r="E710" s="267" t="s">
        <v>0</v>
      </c>
      <c r="F710" s="19" t="s">
        <v>0</v>
      </c>
      <c r="G710" s="14" t="s">
        <v>0</v>
      </c>
      <c r="H710" s="9" t="s">
        <v>10904</v>
      </c>
      <c r="I710" s="9" t="s">
        <v>0</v>
      </c>
      <c r="J710" s="11" t="s">
        <v>9848</v>
      </c>
      <c r="K710" s="11"/>
      <c r="L710" s="11"/>
      <c r="M710" s="11"/>
      <c r="N710" s="11"/>
      <c r="O710" s="11"/>
      <c r="P710" s="11"/>
      <c r="Q710" s="9"/>
      <c r="R710" s="21">
        <v>25</v>
      </c>
      <c r="S710" s="21">
        <v>20</v>
      </c>
      <c r="T710" s="2"/>
      <c r="U710" s="11" t="s">
        <v>4170</v>
      </c>
      <c r="V710" s="11"/>
      <c r="W710" s="2"/>
      <c r="X710" s="21">
        <f t="shared" si="11"/>
        <v>0</v>
      </c>
    </row>
    <row r="711" spans="1:24" x14ac:dyDescent="0.4">
      <c r="A711" s="9" t="s">
        <v>9599</v>
      </c>
      <c r="B711" s="9" t="s">
        <v>10794</v>
      </c>
      <c r="C711" s="180" t="s">
        <v>10905</v>
      </c>
      <c r="D711" s="11">
        <v>5408</v>
      </c>
      <c r="E711" s="267" t="s">
        <v>0</v>
      </c>
      <c r="F711" s="19" t="s">
        <v>0</v>
      </c>
      <c r="G711" s="14" t="s">
        <v>0</v>
      </c>
      <c r="H711" s="9" t="s">
        <v>10906</v>
      </c>
      <c r="I711" s="9" t="s">
        <v>0</v>
      </c>
      <c r="J711" s="11" t="s">
        <v>9848</v>
      </c>
      <c r="K711" s="11"/>
      <c r="L711" s="11"/>
      <c r="M711" s="11"/>
      <c r="N711" s="11"/>
      <c r="O711" s="11"/>
      <c r="P711" s="11"/>
      <c r="Q711" s="9"/>
      <c r="R711" s="21">
        <v>10</v>
      </c>
      <c r="S711" s="21">
        <v>8</v>
      </c>
      <c r="T711" s="2"/>
      <c r="U711" s="11" t="s">
        <v>4167</v>
      </c>
      <c r="V711" s="11"/>
      <c r="W711" s="2"/>
      <c r="X711" s="21">
        <f t="shared" si="11"/>
        <v>10</v>
      </c>
    </row>
    <row r="712" spans="1:24" x14ac:dyDescent="0.4">
      <c r="A712" s="9" t="s">
        <v>9599</v>
      </c>
      <c r="B712" s="9" t="s">
        <v>10794</v>
      </c>
      <c r="C712" s="180" t="s">
        <v>10907</v>
      </c>
      <c r="D712" s="11">
        <v>5413</v>
      </c>
      <c r="E712" s="267" t="s">
        <v>0</v>
      </c>
      <c r="F712" s="19" t="s">
        <v>0</v>
      </c>
      <c r="G712" s="14" t="s">
        <v>0</v>
      </c>
      <c r="H712" s="9" t="s">
        <v>10908</v>
      </c>
      <c r="I712" s="9" t="s">
        <v>0</v>
      </c>
      <c r="J712" s="11" t="s">
        <v>9848</v>
      </c>
      <c r="K712" s="11"/>
      <c r="L712" s="11"/>
      <c r="M712" s="11"/>
      <c r="N712" s="11"/>
      <c r="O712" s="11"/>
      <c r="P712" s="11"/>
      <c r="Q712" s="9"/>
      <c r="R712" s="21">
        <v>6</v>
      </c>
      <c r="S712" s="21">
        <v>4</v>
      </c>
      <c r="T712" s="2"/>
      <c r="U712" s="11" t="s">
        <v>4167</v>
      </c>
      <c r="V712" s="11"/>
      <c r="W712" s="2"/>
      <c r="X712" s="21">
        <f t="shared" si="11"/>
        <v>6</v>
      </c>
    </row>
    <row r="713" spans="1:24" x14ac:dyDescent="0.4">
      <c r="A713" s="9" t="s">
        <v>9599</v>
      </c>
      <c r="B713" s="9" t="s">
        <v>10794</v>
      </c>
      <c r="C713" s="180" t="s">
        <v>10909</v>
      </c>
      <c r="D713" s="11">
        <v>5412</v>
      </c>
      <c r="E713" s="267" t="s">
        <v>0</v>
      </c>
      <c r="F713" s="19" t="s">
        <v>0</v>
      </c>
      <c r="G713" s="14" t="s">
        <v>0</v>
      </c>
      <c r="H713" s="9" t="s">
        <v>10910</v>
      </c>
      <c r="I713" s="9" t="s">
        <v>0</v>
      </c>
      <c r="J713" s="11" t="s">
        <v>9848</v>
      </c>
      <c r="K713" s="11"/>
      <c r="L713" s="11"/>
      <c r="M713" s="11"/>
      <c r="N713" s="11"/>
      <c r="O713" s="11"/>
      <c r="P713" s="11"/>
      <c r="Q713" s="9"/>
      <c r="R713" s="21">
        <v>15</v>
      </c>
      <c r="S713" s="21">
        <v>12</v>
      </c>
      <c r="T713" s="2"/>
      <c r="U713" s="11" t="s">
        <v>4167</v>
      </c>
      <c r="V713" s="11"/>
      <c r="W713" s="2"/>
      <c r="X713" s="21">
        <f t="shared" si="11"/>
        <v>15</v>
      </c>
    </row>
    <row r="714" spans="1:24" x14ac:dyDescent="0.4">
      <c r="A714" s="9" t="s">
        <v>9599</v>
      </c>
      <c r="B714" s="9" t="s">
        <v>10794</v>
      </c>
      <c r="C714" s="180" t="s">
        <v>10911</v>
      </c>
      <c r="D714" s="11" t="s">
        <v>0</v>
      </c>
      <c r="E714" s="267" t="s">
        <v>0</v>
      </c>
      <c r="F714" s="19" t="s">
        <v>0</v>
      </c>
      <c r="G714" s="14" t="s">
        <v>0</v>
      </c>
      <c r="H714" s="9" t="s">
        <v>10912</v>
      </c>
      <c r="I714" s="9" t="s">
        <v>0</v>
      </c>
      <c r="J714" s="11" t="s">
        <v>9848</v>
      </c>
      <c r="K714" s="11"/>
      <c r="L714" s="11"/>
      <c r="M714" s="11"/>
      <c r="N714" s="11"/>
      <c r="O714" s="11"/>
      <c r="P714" s="11"/>
      <c r="Q714" s="9"/>
      <c r="R714" s="21">
        <v>4</v>
      </c>
      <c r="S714" s="21">
        <v>3</v>
      </c>
      <c r="T714" s="2"/>
      <c r="U714" s="11" t="s">
        <v>4167</v>
      </c>
      <c r="V714" s="11"/>
      <c r="W714" s="2"/>
      <c r="X714" s="21">
        <f t="shared" si="11"/>
        <v>4</v>
      </c>
    </row>
    <row r="715" spans="1:24" x14ac:dyDescent="0.4">
      <c r="A715" s="9" t="s">
        <v>9599</v>
      </c>
      <c r="B715" s="9" t="s">
        <v>10794</v>
      </c>
      <c r="C715" s="180" t="s">
        <v>10913</v>
      </c>
      <c r="D715" s="11" t="s">
        <v>0</v>
      </c>
      <c r="E715" s="267" t="s">
        <v>0</v>
      </c>
      <c r="F715" s="19" t="s">
        <v>0</v>
      </c>
      <c r="G715" s="14" t="s">
        <v>0</v>
      </c>
      <c r="H715" s="9" t="s">
        <v>10914</v>
      </c>
      <c r="I715" s="9" t="s">
        <v>0</v>
      </c>
      <c r="J715" s="11" t="s">
        <v>9848</v>
      </c>
      <c r="K715" s="11"/>
      <c r="L715" s="11"/>
      <c r="M715" s="11"/>
      <c r="N715" s="11"/>
      <c r="O715" s="11"/>
      <c r="P715" s="11"/>
      <c r="Q715" s="9"/>
      <c r="R715" s="21">
        <v>5</v>
      </c>
      <c r="S715" s="21">
        <v>4</v>
      </c>
      <c r="T715" s="2"/>
      <c r="U715" s="11" t="s">
        <v>4167</v>
      </c>
      <c r="V715" s="11"/>
      <c r="W715" s="2"/>
      <c r="X715" s="21">
        <f t="shared" si="11"/>
        <v>5</v>
      </c>
    </row>
    <row r="716" spans="1:24" x14ac:dyDescent="0.4">
      <c r="A716" s="9" t="s">
        <v>9599</v>
      </c>
      <c r="B716" s="9" t="s">
        <v>10794</v>
      </c>
      <c r="C716" s="180" t="s">
        <v>10915</v>
      </c>
      <c r="D716" s="11" t="s">
        <v>0</v>
      </c>
      <c r="E716" s="267" t="s">
        <v>0</v>
      </c>
      <c r="F716" s="19" t="s">
        <v>0</v>
      </c>
      <c r="G716" s="14" t="s">
        <v>0</v>
      </c>
      <c r="H716" s="9" t="s">
        <v>10916</v>
      </c>
      <c r="I716" s="9" t="s">
        <v>0</v>
      </c>
      <c r="J716" s="11" t="s">
        <v>9848</v>
      </c>
      <c r="K716" s="11"/>
      <c r="L716" s="11"/>
      <c r="M716" s="11"/>
      <c r="N716" s="11"/>
      <c r="O716" s="11"/>
      <c r="P716" s="11"/>
      <c r="Q716" s="9"/>
      <c r="R716" s="21">
        <v>5</v>
      </c>
      <c r="S716" s="21">
        <v>4</v>
      </c>
      <c r="T716" s="2"/>
      <c r="U716" s="11" t="s">
        <v>4167</v>
      </c>
      <c r="V716" s="11"/>
      <c r="W716" s="2"/>
      <c r="X716" s="21">
        <f t="shared" si="11"/>
        <v>5</v>
      </c>
    </row>
    <row r="717" spans="1:24" x14ac:dyDescent="0.4">
      <c r="A717" s="9" t="s">
        <v>9599</v>
      </c>
      <c r="B717" s="9" t="s">
        <v>10794</v>
      </c>
      <c r="C717" s="180" t="s">
        <v>10917</v>
      </c>
      <c r="D717" s="11" t="s">
        <v>0</v>
      </c>
      <c r="E717" s="267" t="s">
        <v>0</v>
      </c>
      <c r="F717" s="19" t="s">
        <v>0</v>
      </c>
      <c r="G717" s="14" t="s">
        <v>0</v>
      </c>
      <c r="H717" s="9" t="s">
        <v>10918</v>
      </c>
      <c r="I717" s="9" t="s">
        <v>0</v>
      </c>
      <c r="J717" s="11" t="s">
        <v>9848</v>
      </c>
      <c r="K717" s="11"/>
      <c r="L717" s="11"/>
      <c r="M717" s="11"/>
      <c r="N717" s="11"/>
      <c r="O717" s="11"/>
      <c r="P717" s="11"/>
      <c r="Q717" s="9"/>
      <c r="R717" s="21">
        <v>30</v>
      </c>
      <c r="S717" s="21">
        <v>0</v>
      </c>
      <c r="T717" s="2"/>
      <c r="U717" s="11" t="s">
        <v>4170</v>
      </c>
      <c r="V717" s="11"/>
      <c r="W717" s="2"/>
      <c r="X717" s="21">
        <f t="shared" si="11"/>
        <v>0</v>
      </c>
    </row>
    <row r="718" spans="1:24" x14ac:dyDescent="0.4">
      <c r="A718" s="9" t="s">
        <v>9599</v>
      </c>
      <c r="B718" s="9" t="s">
        <v>10794</v>
      </c>
      <c r="C718" s="180" t="s">
        <v>10919</v>
      </c>
      <c r="D718" s="11" t="s">
        <v>0</v>
      </c>
      <c r="E718" s="267" t="s">
        <v>0</v>
      </c>
      <c r="F718" s="19" t="s">
        <v>0</v>
      </c>
      <c r="G718" s="14" t="s">
        <v>0</v>
      </c>
      <c r="H718" s="9" t="s">
        <v>10920</v>
      </c>
      <c r="I718" s="9" t="s">
        <v>0</v>
      </c>
      <c r="J718" s="11" t="s">
        <v>9848</v>
      </c>
      <c r="K718" s="11"/>
      <c r="L718" s="11"/>
      <c r="M718" s="11"/>
      <c r="N718" s="11"/>
      <c r="O718" s="11"/>
      <c r="P718" s="11"/>
      <c r="Q718" s="9"/>
      <c r="R718" s="21">
        <v>30</v>
      </c>
      <c r="S718" s="21">
        <v>0</v>
      </c>
      <c r="T718" s="2"/>
      <c r="U718" s="11" t="s">
        <v>4170</v>
      </c>
      <c r="V718" s="11"/>
      <c r="W718" s="2"/>
      <c r="X718" s="21">
        <f t="shared" si="11"/>
        <v>0</v>
      </c>
    </row>
    <row r="719" spans="1:24" x14ac:dyDescent="0.4">
      <c r="A719" s="9" t="s">
        <v>9599</v>
      </c>
      <c r="B719" s="9" t="s">
        <v>10794</v>
      </c>
      <c r="C719" s="180" t="s">
        <v>10921</v>
      </c>
      <c r="D719" s="11" t="s">
        <v>0</v>
      </c>
      <c r="E719" s="267" t="s">
        <v>0</v>
      </c>
      <c r="F719" s="19" t="s">
        <v>0</v>
      </c>
      <c r="G719" s="14" t="s">
        <v>0</v>
      </c>
      <c r="H719" s="9" t="s">
        <v>10922</v>
      </c>
      <c r="I719" s="9" t="s">
        <v>0</v>
      </c>
      <c r="J719" s="11" t="s">
        <v>9848</v>
      </c>
      <c r="K719" s="11"/>
      <c r="L719" s="11"/>
      <c r="M719" s="11"/>
      <c r="N719" s="11"/>
      <c r="O719" s="11"/>
      <c r="P719" s="11"/>
      <c r="Q719" s="9"/>
      <c r="R719" s="21">
        <v>30</v>
      </c>
      <c r="S719" s="21">
        <v>0</v>
      </c>
      <c r="T719" s="2"/>
      <c r="U719" s="11" t="s">
        <v>4170</v>
      </c>
      <c r="V719" s="11"/>
      <c r="W719" s="2"/>
      <c r="X719" s="21">
        <f t="shared" si="11"/>
        <v>0</v>
      </c>
    </row>
    <row r="720" spans="1:24" x14ac:dyDescent="0.4">
      <c r="A720" s="9" t="s">
        <v>9599</v>
      </c>
      <c r="B720" s="9" t="s">
        <v>10794</v>
      </c>
      <c r="C720" s="180" t="s">
        <v>10923</v>
      </c>
      <c r="D720" s="11">
        <v>5450</v>
      </c>
      <c r="E720" s="267" t="s">
        <v>0</v>
      </c>
      <c r="F720" s="19" t="s">
        <v>0</v>
      </c>
      <c r="G720" s="14" t="s">
        <v>0</v>
      </c>
      <c r="H720" s="9" t="s">
        <v>10924</v>
      </c>
      <c r="I720" s="9"/>
      <c r="J720" s="11"/>
      <c r="K720" s="11"/>
      <c r="L720" s="11"/>
      <c r="M720" s="11"/>
      <c r="N720" s="11"/>
      <c r="O720" s="11"/>
      <c r="P720" s="11"/>
      <c r="Q720" s="9"/>
      <c r="R720" s="21">
        <v>0</v>
      </c>
      <c r="S720" s="21">
        <v>75</v>
      </c>
      <c r="T720" s="2"/>
      <c r="U720" s="11" t="s">
        <v>4168</v>
      </c>
      <c r="V720" s="11"/>
      <c r="W720" s="2"/>
      <c r="X720" s="21">
        <f t="shared" si="11"/>
        <v>75</v>
      </c>
    </row>
    <row r="721" spans="1:24" x14ac:dyDescent="0.4">
      <c r="A721" s="9" t="s">
        <v>9599</v>
      </c>
      <c r="B721" s="9" t="s">
        <v>10794</v>
      </c>
      <c r="C721" s="180" t="s">
        <v>10925</v>
      </c>
      <c r="D721" s="11">
        <v>5451</v>
      </c>
      <c r="E721" s="267" t="s">
        <v>0</v>
      </c>
      <c r="F721" s="19" t="s">
        <v>0</v>
      </c>
      <c r="G721" s="14" t="s">
        <v>0</v>
      </c>
      <c r="H721" s="9" t="s">
        <v>10926</v>
      </c>
      <c r="I721" s="9"/>
      <c r="J721" s="11"/>
      <c r="K721" s="11"/>
      <c r="L721" s="11"/>
      <c r="M721" s="11"/>
      <c r="N721" s="11"/>
      <c r="O721" s="11"/>
      <c r="P721" s="11"/>
      <c r="Q721" s="9"/>
      <c r="R721" s="21">
        <v>0</v>
      </c>
      <c r="S721" s="21">
        <v>15</v>
      </c>
      <c r="T721" s="2"/>
      <c r="U721" s="11" t="s">
        <v>4168</v>
      </c>
      <c r="V721" s="11"/>
      <c r="W721" s="2"/>
      <c r="X721" s="21">
        <f t="shared" si="11"/>
        <v>15</v>
      </c>
    </row>
    <row r="722" spans="1:24" x14ac:dyDescent="0.4">
      <c r="A722" s="9" t="s">
        <v>9599</v>
      </c>
      <c r="B722" s="9" t="s">
        <v>10794</v>
      </c>
      <c r="C722" s="180" t="s">
        <v>10927</v>
      </c>
      <c r="D722" s="11">
        <v>5451</v>
      </c>
      <c r="E722" s="267" t="s">
        <v>0</v>
      </c>
      <c r="F722" s="19" t="s">
        <v>0</v>
      </c>
      <c r="G722" s="14" t="s">
        <v>0</v>
      </c>
      <c r="H722" s="9" t="s">
        <v>10928</v>
      </c>
      <c r="I722" s="9"/>
      <c r="J722" s="11"/>
      <c r="K722" s="11"/>
      <c r="L722" s="11"/>
      <c r="M722" s="11"/>
      <c r="N722" s="11"/>
      <c r="O722" s="11"/>
      <c r="P722" s="11"/>
      <c r="Q722" s="9"/>
      <c r="R722" s="21">
        <v>0</v>
      </c>
      <c r="S722" s="21">
        <v>25</v>
      </c>
      <c r="T722" s="2"/>
      <c r="U722" s="11" t="s">
        <v>4170</v>
      </c>
      <c r="V722" s="11"/>
      <c r="W722" s="2"/>
      <c r="X722" s="21">
        <f t="shared" si="11"/>
        <v>0</v>
      </c>
    </row>
    <row r="723" spans="1:24" x14ac:dyDescent="0.4">
      <c r="A723" s="9" t="s">
        <v>9599</v>
      </c>
      <c r="B723" s="9" t="s">
        <v>10794</v>
      </c>
      <c r="C723" s="180" t="s">
        <v>10929</v>
      </c>
      <c r="D723" s="11" t="s">
        <v>0</v>
      </c>
      <c r="E723" s="267" t="s">
        <v>0</v>
      </c>
      <c r="F723" s="19" t="s">
        <v>0</v>
      </c>
      <c r="G723" s="14" t="s">
        <v>0</v>
      </c>
      <c r="H723" s="9" t="s">
        <v>10930</v>
      </c>
      <c r="I723" s="9"/>
      <c r="J723" s="11"/>
      <c r="K723" s="11"/>
      <c r="L723" s="11"/>
      <c r="M723" s="11"/>
      <c r="N723" s="11"/>
      <c r="O723" s="11"/>
      <c r="P723" s="11"/>
      <c r="Q723" s="9"/>
      <c r="R723" s="21">
        <v>0</v>
      </c>
      <c r="S723" s="21">
        <v>20</v>
      </c>
      <c r="T723" s="2"/>
      <c r="U723" s="11" t="s">
        <v>4168</v>
      </c>
      <c r="V723" s="11"/>
      <c r="W723" s="2"/>
      <c r="X723" s="21">
        <f t="shared" si="11"/>
        <v>20</v>
      </c>
    </row>
    <row r="724" spans="1:24" x14ac:dyDescent="0.4">
      <c r="A724" s="9" t="s">
        <v>9599</v>
      </c>
      <c r="B724" s="9" t="s">
        <v>10794</v>
      </c>
      <c r="C724" s="180" t="s">
        <v>10931</v>
      </c>
      <c r="D724" s="11" t="s">
        <v>0</v>
      </c>
      <c r="E724" s="267" t="s">
        <v>0</v>
      </c>
      <c r="F724" s="19" t="s">
        <v>0</v>
      </c>
      <c r="G724" s="14" t="s">
        <v>0</v>
      </c>
      <c r="H724" s="9" t="s">
        <v>10932</v>
      </c>
      <c r="I724" s="9"/>
      <c r="J724" s="11"/>
      <c r="K724" s="11"/>
      <c r="L724" s="11"/>
      <c r="M724" s="11"/>
      <c r="N724" s="11"/>
      <c r="O724" s="11"/>
      <c r="P724" s="11"/>
      <c r="Q724" s="9"/>
      <c r="R724" s="21">
        <v>0</v>
      </c>
      <c r="S724" s="21" t="s">
        <v>9999</v>
      </c>
      <c r="T724" s="2"/>
      <c r="U724" s="11" t="s">
        <v>4170</v>
      </c>
      <c r="V724" s="11"/>
      <c r="W724" s="2"/>
      <c r="X724" s="21">
        <f t="shared" si="11"/>
        <v>0</v>
      </c>
    </row>
    <row r="725" spans="1:24" x14ac:dyDescent="0.4">
      <c r="A725" s="9" t="s">
        <v>9599</v>
      </c>
      <c r="B725" s="9" t="s">
        <v>10794</v>
      </c>
      <c r="C725" s="180" t="s">
        <v>10933</v>
      </c>
      <c r="D725" s="11" t="s">
        <v>0</v>
      </c>
      <c r="E725" s="267" t="s">
        <v>0</v>
      </c>
      <c r="F725" s="19" t="s">
        <v>0</v>
      </c>
      <c r="G725" s="14" t="s">
        <v>0</v>
      </c>
      <c r="H725" s="9" t="s">
        <v>10934</v>
      </c>
      <c r="I725" s="9"/>
      <c r="J725" s="11"/>
      <c r="K725" s="11"/>
      <c r="L725" s="11"/>
      <c r="M725" s="11"/>
      <c r="N725" s="11"/>
      <c r="O725" s="11"/>
      <c r="P725" s="11"/>
      <c r="Q725" s="9"/>
      <c r="R725" s="21">
        <v>0</v>
      </c>
      <c r="S725" s="21">
        <v>35</v>
      </c>
      <c r="T725" s="2"/>
      <c r="U725" s="11" t="s">
        <v>4170</v>
      </c>
      <c r="V725" s="11"/>
      <c r="W725" s="2"/>
      <c r="X725" s="21">
        <f t="shared" si="11"/>
        <v>0</v>
      </c>
    </row>
    <row r="726" spans="1:24" x14ac:dyDescent="0.4">
      <c r="A726" s="9" t="s">
        <v>9599</v>
      </c>
      <c r="B726" s="9" t="s">
        <v>10794</v>
      </c>
      <c r="C726" s="180" t="s">
        <v>10935</v>
      </c>
      <c r="D726" s="11">
        <v>5452</v>
      </c>
      <c r="E726" s="267" t="s">
        <v>0</v>
      </c>
      <c r="F726" s="19" t="s">
        <v>0</v>
      </c>
      <c r="G726" s="14" t="s">
        <v>0</v>
      </c>
      <c r="H726" s="9" t="s">
        <v>8407</v>
      </c>
      <c r="I726" s="9"/>
      <c r="J726" s="11"/>
      <c r="K726" s="11"/>
      <c r="L726" s="11"/>
      <c r="M726" s="11"/>
      <c r="N726" s="11"/>
      <c r="O726" s="11"/>
      <c r="P726" s="11"/>
      <c r="Q726" s="9"/>
      <c r="R726" s="21">
        <v>0</v>
      </c>
      <c r="S726" s="21">
        <v>100</v>
      </c>
      <c r="T726" s="2"/>
      <c r="U726" s="11" t="s">
        <v>4170</v>
      </c>
      <c r="V726" s="11"/>
      <c r="W726" s="2"/>
      <c r="X726" s="21">
        <f t="shared" si="11"/>
        <v>0</v>
      </c>
    </row>
    <row r="727" spans="1:24" x14ac:dyDescent="0.4">
      <c r="A727" s="9" t="s">
        <v>9599</v>
      </c>
      <c r="B727" s="9" t="s">
        <v>10794</v>
      </c>
      <c r="C727" s="180" t="s">
        <v>10936</v>
      </c>
      <c r="D727" s="11">
        <v>5453</v>
      </c>
      <c r="E727" s="267" t="s">
        <v>0</v>
      </c>
      <c r="F727" s="19" t="s">
        <v>0</v>
      </c>
      <c r="G727" s="14" t="s">
        <v>0</v>
      </c>
      <c r="H727" s="9" t="s">
        <v>8408</v>
      </c>
      <c r="I727" s="9"/>
      <c r="J727" s="11"/>
      <c r="K727" s="11"/>
      <c r="L727" s="11"/>
      <c r="M727" s="11"/>
      <c r="N727" s="11"/>
      <c r="O727" s="11"/>
      <c r="P727" s="11"/>
      <c r="Q727" s="9"/>
      <c r="R727" s="21">
        <v>0</v>
      </c>
      <c r="S727" s="21">
        <v>20</v>
      </c>
      <c r="T727" s="2"/>
      <c r="U727" s="11" t="s">
        <v>4168</v>
      </c>
      <c r="V727" s="11"/>
      <c r="W727" s="2"/>
      <c r="X727" s="21">
        <f t="shared" si="11"/>
        <v>20</v>
      </c>
    </row>
    <row r="728" spans="1:24" x14ac:dyDescent="0.4">
      <c r="A728" s="9" t="s">
        <v>9599</v>
      </c>
      <c r="B728" s="9" t="s">
        <v>10794</v>
      </c>
      <c r="C728" s="180" t="s">
        <v>10937</v>
      </c>
      <c r="D728" s="11" t="s">
        <v>0</v>
      </c>
      <c r="E728" s="267" t="s">
        <v>0</v>
      </c>
      <c r="F728" s="19" t="s">
        <v>0</v>
      </c>
      <c r="G728" s="14" t="s">
        <v>0</v>
      </c>
      <c r="H728" s="9" t="s">
        <v>10938</v>
      </c>
      <c r="I728" s="9"/>
      <c r="J728" s="11"/>
      <c r="K728" s="11"/>
      <c r="L728" s="11"/>
      <c r="M728" s="11"/>
      <c r="N728" s="11"/>
      <c r="O728" s="11"/>
      <c r="P728" s="11"/>
      <c r="Q728" s="9"/>
      <c r="R728" s="21">
        <v>0</v>
      </c>
      <c r="S728" s="21">
        <v>30</v>
      </c>
      <c r="T728" s="2"/>
      <c r="U728" s="11" t="s">
        <v>4170</v>
      </c>
      <c r="V728" s="11"/>
      <c r="W728" s="2"/>
      <c r="X728" s="21">
        <f t="shared" si="11"/>
        <v>0</v>
      </c>
    </row>
    <row r="729" spans="1:24" x14ac:dyDescent="0.4">
      <c r="A729" s="9" t="s">
        <v>9599</v>
      </c>
      <c r="B729" s="9" t="s">
        <v>10794</v>
      </c>
      <c r="C729" s="180" t="s">
        <v>10939</v>
      </c>
      <c r="D729" s="11">
        <v>5454</v>
      </c>
      <c r="E729" s="267" t="s">
        <v>0</v>
      </c>
      <c r="F729" s="19" t="s">
        <v>0</v>
      </c>
      <c r="G729" s="14" t="s">
        <v>0</v>
      </c>
      <c r="H729" s="9" t="s">
        <v>8408</v>
      </c>
      <c r="I729" s="9"/>
      <c r="J729" s="11"/>
      <c r="K729" s="11"/>
      <c r="L729" s="11"/>
      <c r="M729" s="11"/>
      <c r="N729" s="11"/>
      <c r="O729" s="11"/>
      <c r="P729" s="11"/>
      <c r="Q729" s="9"/>
      <c r="R729" s="21">
        <v>0</v>
      </c>
      <c r="S729" s="21">
        <v>20</v>
      </c>
      <c r="T729" s="2"/>
      <c r="U729" s="11" t="s">
        <v>4168</v>
      </c>
      <c r="V729" s="11"/>
      <c r="W729" s="2"/>
      <c r="X729" s="21">
        <f t="shared" si="11"/>
        <v>20</v>
      </c>
    </row>
    <row r="730" spans="1:24" x14ac:dyDescent="0.4">
      <c r="A730" s="9" t="s">
        <v>9599</v>
      </c>
      <c r="B730" s="9" t="s">
        <v>10794</v>
      </c>
      <c r="C730" s="180" t="s">
        <v>10940</v>
      </c>
      <c r="D730" s="11" t="s">
        <v>0</v>
      </c>
      <c r="E730" s="267" t="s">
        <v>0</v>
      </c>
      <c r="F730" s="19" t="s">
        <v>0</v>
      </c>
      <c r="G730" s="14" t="s">
        <v>0</v>
      </c>
      <c r="H730" s="9" t="s">
        <v>10938</v>
      </c>
      <c r="I730" s="9"/>
      <c r="J730" s="11"/>
      <c r="K730" s="11"/>
      <c r="L730" s="11"/>
      <c r="M730" s="11"/>
      <c r="N730" s="11"/>
      <c r="O730" s="11"/>
      <c r="P730" s="11"/>
      <c r="Q730" s="9"/>
      <c r="R730" s="21">
        <v>0</v>
      </c>
      <c r="S730" s="21">
        <v>30</v>
      </c>
      <c r="T730" s="2"/>
      <c r="U730" s="11" t="s">
        <v>4168</v>
      </c>
      <c r="V730" s="11"/>
      <c r="W730" s="2"/>
      <c r="X730" s="21">
        <f t="shared" si="11"/>
        <v>30</v>
      </c>
    </row>
    <row r="731" spans="1:24" x14ac:dyDescent="0.4">
      <c r="A731" s="9" t="s">
        <v>9599</v>
      </c>
      <c r="B731" s="9" t="s">
        <v>10794</v>
      </c>
      <c r="C731" s="180" t="s">
        <v>10941</v>
      </c>
      <c r="D731" s="11">
        <v>5455</v>
      </c>
      <c r="E731" s="267" t="s">
        <v>0</v>
      </c>
      <c r="F731" s="19" t="s">
        <v>0</v>
      </c>
      <c r="G731" s="14" t="s">
        <v>0</v>
      </c>
      <c r="H731" s="9" t="s">
        <v>8408</v>
      </c>
      <c r="I731" s="9"/>
      <c r="J731" s="11"/>
      <c r="K731" s="11"/>
      <c r="L731" s="11"/>
      <c r="M731" s="11"/>
      <c r="N731" s="11"/>
      <c r="O731" s="11"/>
      <c r="P731" s="11"/>
      <c r="Q731" s="9"/>
      <c r="R731" s="21">
        <v>0</v>
      </c>
      <c r="S731" s="21">
        <v>20</v>
      </c>
      <c r="T731" s="2"/>
      <c r="U731" s="11" t="s">
        <v>4168</v>
      </c>
      <c r="V731" s="11"/>
      <c r="W731" s="2"/>
      <c r="X731" s="21">
        <f t="shared" si="11"/>
        <v>20</v>
      </c>
    </row>
    <row r="732" spans="1:24" x14ac:dyDescent="0.4">
      <c r="A732" s="9" t="s">
        <v>9599</v>
      </c>
      <c r="B732" s="9" t="s">
        <v>10794</v>
      </c>
      <c r="C732" s="180" t="s">
        <v>10942</v>
      </c>
      <c r="D732" s="11" t="s">
        <v>0</v>
      </c>
      <c r="E732" s="267" t="s">
        <v>0</v>
      </c>
      <c r="F732" s="19" t="s">
        <v>0</v>
      </c>
      <c r="G732" s="14" t="s">
        <v>0</v>
      </c>
      <c r="H732" s="9" t="s">
        <v>10938</v>
      </c>
      <c r="I732" s="9"/>
      <c r="J732" s="11"/>
      <c r="K732" s="11"/>
      <c r="L732" s="11"/>
      <c r="M732" s="11"/>
      <c r="N732" s="11"/>
      <c r="O732" s="11"/>
      <c r="P732" s="11"/>
      <c r="Q732" s="9"/>
      <c r="R732" s="21">
        <v>0</v>
      </c>
      <c r="S732" s="21">
        <v>30</v>
      </c>
      <c r="T732" s="2"/>
      <c r="U732" s="11" t="s">
        <v>4170</v>
      </c>
      <c r="V732" s="11"/>
      <c r="W732" s="2"/>
      <c r="X732" s="21">
        <f t="shared" si="11"/>
        <v>0</v>
      </c>
    </row>
    <row r="733" spans="1:24" x14ac:dyDescent="0.4">
      <c r="A733" s="9" t="s">
        <v>9599</v>
      </c>
      <c r="B733" s="9" t="s">
        <v>10794</v>
      </c>
      <c r="C733" s="180" t="s">
        <v>10943</v>
      </c>
      <c r="D733" s="11">
        <v>5456</v>
      </c>
      <c r="E733" s="267" t="s">
        <v>0</v>
      </c>
      <c r="F733" s="19" t="s">
        <v>0</v>
      </c>
      <c r="G733" s="14" t="s">
        <v>0</v>
      </c>
      <c r="H733" s="9" t="s">
        <v>10944</v>
      </c>
      <c r="I733" s="9"/>
      <c r="J733" s="11"/>
      <c r="K733" s="11"/>
      <c r="L733" s="11"/>
      <c r="M733" s="11"/>
      <c r="N733" s="11"/>
      <c r="O733" s="11"/>
      <c r="P733" s="11"/>
      <c r="Q733" s="9"/>
      <c r="R733" s="21">
        <v>0</v>
      </c>
      <c r="S733" s="21">
        <v>25</v>
      </c>
      <c r="T733" s="2"/>
      <c r="U733" s="11" t="s">
        <v>4170</v>
      </c>
      <c r="V733" s="11"/>
      <c r="W733" s="2"/>
      <c r="X733" s="21">
        <f t="shared" si="11"/>
        <v>0</v>
      </c>
    </row>
    <row r="734" spans="1:24" x14ac:dyDescent="0.4">
      <c r="A734" s="9" t="s">
        <v>9599</v>
      </c>
      <c r="B734" s="9" t="s">
        <v>10794</v>
      </c>
      <c r="C734" s="180" t="s">
        <v>10945</v>
      </c>
      <c r="D734" s="11" t="s">
        <v>0</v>
      </c>
      <c r="E734" s="267" t="s">
        <v>0</v>
      </c>
      <c r="F734" s="19" t="s">
        <v>0</v>
      </c>
      <c r="G734" s="14" t="s">
        <v>0</v>
      </c>
      <c r="H734" s="9" t="s">
        <v>10946</v>
      </c>
      <c r="I734" s="9"/>
      <c r="J734" s="11"/>
      <c r="K734" s="11"/>
      <c r="L734" s="11"/>
      <c r="M734" s="11"/>
      <c r="N734" s="11"/>
      <c r="O734" s="11"/>
      <c r="P734" s="11"/>
      <c r="Q734" s="9"/>
      <c r="R734" s="21">
        <v>0</v>
      </c>
      <c r="S734" s="21">
        <v>35</v>
      </c>
      <c r="T734" s="2"/>
      <c r="U734" s="11" t="s">
        <v>4170</v>
      </c>
      <c r="V734" s="11"/>
      <c r="W734" s="2"/>
      <c r="X734" s="21">
        <f t="shared" si="11"/>
        <v>0</v>
      </c>
    </row>
    <row r="735" spans="1:24" x14ac:dyDescent="0.4">
      <c r="A735" s="9" t="s">
        <v>9599</v>
      </c>
      <c r="B735" s="9" t="s">
        <v>10794</v>
      </c>
      <c r="C735" s="180" t="s">
        <v>10947</v>
      </c>
      <c r="D735" s="11" t="s">
        <v>0</v>
      </c>
      <c r="E735" s="267" t="s">
        <v>0</v>
      </c>
      <c r="F735" s="19" t="s">
        <v>0</v>
      </c>
      <c r="G735" s="14" t="s">
        <v>0</v>
      </c>
      <c r="H735" s="9" t="s">
        <v>10948</v>
      </c>
      <c r="I735" s="9"/>
      <c r="J735" s="11"/>
      <c r="K735" s="11"/>
      <c r="L735" s="11"/>
      <c r="M735" s="11"/>
      <c r="N735" s="11"/>
      <c r="O735" s="11"/>
      <c r="P735" s="11"/>
      <c r="Q735" s="9"/>
      <c r="R735" s="21">
        <v>0</v>
      </c>
      <c r="S735" s="21">
        <v>2</v>
      </c>
      <c r="T735" s="2"/>
      <c r="U735" s="11" t="s">
        <v>4168</v>
      </c>
      <c r="V735" s="11"/>
      <c r="W735" s="2"/>
      <c r="X735" s="21">
        <f t="shared" si="11"/>
        <v>2</v>
      </c>
    </row>
    <row r="736" spans="1:24" x14ac:dyDescent="0.4">
      <c r="A736" s="9" t="s">
        <v>9599</v>
      </c>
      <c r="B736" s="9" t="s">
        <v>10794</v>
      </c>
      <c r="C736" s="180" t="s">
        <v>10949</v>
      </c>
      <c r="D736" s="11" t="s">
        <v>0</v>
      </c>
      <c r="E736" s="267" t="s">
        <v>0</v>
      </c>
      <c r="F736" s="19" t="s">
        <v>0</v>
      </c>
      <c r="G736" s="14" t="s">
        <v>0</v>
      </c>
      <c r="H736" s="9" t="s">
        <v>10950</v>
      </c>
      <c r="I736" s="9"/>
      <c r="J736" s="11"/>
      <c r="K736" s="11"/>
      <c r="L736" s="11"/>
      <c r="M736" s="11"/>
      <c r="N736" s="11"/>
      <c r="O736" s="11"/>
      <c r="P736" s="11"/>
      <c r="Q736" s="9"/>
      <c r="R736" s="21">
        <v>0</v>
      </c>
      <c r="S736" s="21">
        <v>4</v>
      </c>
      <c r="T736" s="2"/>
      <c r="U736" s="11" t="s">
        <v>4168</v>
      </c>
      <c r="V736" s="11"/>
      <c r="W736" s="2"/>
      <c r="X736" s="21">
        <f t="shared" si="11"/>
        <v>4</v>
      </c>
    </row>
    <row r="737" spans="1:24" x14ac:dyDescent="0.4">
      <c r="A737" s="9" t="s">
        <v>9599</v>
      </c>
      <c r="B737" s="9" t="s">
        <v>10794</v>
      </c>
      <c r="C737" s="180" t="s">
        <v>10951</v>
      </c>
      <c r="D737" s="11" t="s">
        <v>0</v>
      </c>
      <c r="E737" s="267" t="s">
        <v>0</v>
      </c>
      <c r="F737" s="19" t="s">
        <v>0</v>
      </c>
      <c r="G737" s="14" t="s">
        <v>0</v>
      </c>
      <c r="H737" s="9" t="s">
        <v>10952</v>
      </c>
      <c r="I737" s="9"/>
      <c r="J737" s="11"/>
      <c r="K737" s="11"/>
      <c r="L737" s="11"/>
      <c r="M737" s="11"/>
      <c r="N737" s="11"/>
      <c r="O737" s="11"/>
      <c r="P737" s="11"/>
      <c r="Q737" s="9"/>
      <c r="R737" s="21">
        <v>0</v>
      </c>
      <c r="S737" s="21">
        <v>6</v>
      </c>
      <c r="T737" s="2"/>
      <c r="U737" s="11" t="s">
        <v>4170</v>
      </c>
      <c r="V737" s="11"/>
      <c r="W737" s="2"/>
      <c r="X737" s="21">
        <f t="shared" si="11"/>
        <v>0</v>
      </c>
    </row>
    <row r="738" spans="1:24" x14ac:dyDescent="0.4">
      <c r="A738" s="9" t="s">
        <v>9599</v>
      </c>
      <c r="B738" s="9" t="s">
        <v>10794</v>
      </c>
      <c r="C738" s="180" t="s">
        <v>10953</v>
      </c>
      <c r="D738" s="11" t="s">
        <v>0</v>
      </c>
      <c r="E738" s="267" t="s">
        <v>0</v>
      </c>
      <c r="F738" s="19" t="s">
        <v>0</v>
      </c>
      <c r="G738" s="14" t="s">
        <v>0</v>
      </c>
      <c r="H738" s="9" t="s">
        <v>10954</v>
      </c>
      <c r="I738" s="9"/>
      <c r="J738" s="11"/>
      <c r="K738" s="11"/>
      <c r="L738" s="11"/>
      <c r="M738" s="11"/>
      <c r="N738" s="11"/>
      <c r="O738" s="11"/>
      <c r="P738" s="11"/>
      <c r="Q738" s="9"/>
      <c r="R738" s="21">
        <v>0</v>
      </c>
      <c r="S738" s="21">
        <v>15</v>
      </c>
      <c r="T738" s="2"/>
      <c r="U738" s="11" t="s">
        <v>4170</v>
      </c>
      <c r="V738" s="11"/>
      <c r="W738" s="2"/>
      <c r="X738" s="21">
        <f t="shared" si="11"/>
        <v>0</v>
      </c>
    </row>
    <row r="739" spans="1:24" x14ac:dyDescent="0.4">
      <c r="A739" s="9" t="s">
        <v>9599</v>
      </c>
      <c r="B739" s="9" t="s">
        <v>10794</v>
      </c>
      <c r="C739" s="180" t="s">
        <v>10955</v>
      </c>
      <c r="D739" s="11" t="s">
        <v>0</v>
      </c>
      <c r="E739" s="267" t="s">
        <v>0</v>
      </c>
      <c r="F739" s="19" t="s">
        <v>0</v>
      </c>
      <c r="G739" s="14" t="s">
        <v>0</v>
      </c>
      <c r="H739" s="9" t="s">
        <v>10956</v>
      </c>
      <c r="I739" s="9"/>
      <c r="J739" s="11"/>
      <c r="K739" s="11"/>
      <c r="L739" s="11"/>
      <c r="M739" s="11"/>
      <c r="N739" s="11"/>
      <c r="O739" s="11"/>
      <c r="P739" s="11"/>
      <c r="Q739" s="9"/>
      <c r="R739" s="21">
        <v>0</v>
      </c>
      <c r="S739" s="21">
        <v>15</v>
      </c>
      <c r="T739" s="2"/>
      <c r="U739" s="11" t="s">
        <v>4170</v>
      </c>
      <c r="V739" s="11"/>
      <c r="W739" s="2"/>
      <c r="X739" s="21">
        <f t="shared" si="11"/>
        <v>0</v>
      </c>
    </row>
    <row r="740" spans="1:24" x14ac:dyDescent="0.4">
      <c r="A740" s="9" t="s">
        <v>9599</v>
      </c>
      <c r="B740" s="9" t="s">
        <v>10794</v>
      </c>
      <c r="C740" s="180" t="s">
        <v>10957</v>
      </c>
      <c r="D740" s="11" t="s">
        <v>0</v>
      </c>
      <c r="E740" s="267" t="s">
        <v>0</v>
      </c>
      <c r="F740" s="19" t="s">
        <v>0</v>
      </c>
      <c r="G740" s="14" t="s">
        <v>0</v>
      </c>
      <c r="H740" s="9" t="s">
        <v>10958</v>
      </c>
      <c r="I740" s="9"/>
      <c r="J740" s="11"/>
      <c r="K740" s="11"/>
      <c r="L740" s="11"/>
      <c r="M740" s="11"/>
      <c r="N740" s="11"/>
      <c r="O740" s="11"/>
      <c r="P740" s="11"/>
      <c r="Q740" s="9"/>
      <c r="R740" s="21">
        <v>0</v>
      </c>
      <c r="S740" s="21">
        <v>1</v>
      </c>
      <c r="T740" s="2"/>
      <c r="U740" s="11" t="s">
        <v>4168</v>
      </c>
      <c r="V740" s="11"/>
      <c r="W740" s="2"/>
      <c r="X740" s="21">
        <f t="shared" si="11"/>
        <v>1</v>
      </c>
    </row>
    <row r="741" spans="1:24" x14ac:dyDescent="0.4">
      <c r="A741" s="9" t="s">
        <v>9599</v>
      </c>
      <c r="B741" s="9" t="s">
        <v>10794</v>
      </c>
      <c r="C741" s="180" t="s">
        <v>10959</v>
      </c>
      <c r="D741" s="11" t="s">
        <v>0</v>
      </c>
      <c r="E741" s="267" t="s">
        <v>0</v>
      </c>
      <c r="F741" s="19" t="s">
        <v>0</v>
      </c>
      <c r="G741" s="14" t="s">
        <v>0</v>
      </c>
      <c r="H741" s="9" t="s">
        <v>10960</v>
      </c>
      <c r="I741" s="9"/>
      <c r="J741" s="11"/>
      <c r="K741" s="11"/>
      <c r="L741" s="11"/>
      <c r="M741" s="11"/>
      <c r="N741" s="11"/>
      <c r="O741" s="11"/>
      <c r="P741" s="11"/>
      <c r="Q741" s="9"/>
      <c r="R741" s="21">
        <v>0</v>
      </c>
      <c r="S741" s="21">
        <v>2</v>
      </c>
      <c r="T741" s="2"/>
      <c r="U741" s="11" t="s">
        <v>4168</v>
      </c>
      <c r="V741" s="11"/>
      <c r="W741" s="2"/>
      <c r="X741" s="21">
        <f t="shared" si="11"/>
        <v>2</v>
      </c>
    </row>
    <row r="742" spans="1:24" x14ac:dyDescent="0.4">
      <c r="A742" s="9" t="s">
        <v>9599</v>
      </c>
      <c r="B742" s="9" t="s">
        <v>10794</v>
      </c>
      <c r="C742" s="180" t="s">
        <v>10961</v>
      </c>
      <c r="D742" s="11" t="s">
        <v>0</v>
      </c>
      <c r="E742" s="267" t="s">
        <v>0</v>
      </c>
      <c r="F742" s="19" t="s">
        <v>0</v>
      </c>
      <c r="G742" s="14" t="s">
        <v>0</v>
      </c>
      <c r="H742" s="9" t="s">
        <v>10962</v>
      </c>
      <c r="I742" s="9"/>
      <c r="J742" s="11"/>
      <c r="K742" s="11"/>
      <c r="L742" s="11"/>
      <c r="M742" s="11"/>
      <c r="N742" s="11"/>
      <c r="O742" s="11"/>
      <c r="P742" s="11"/>
      <c r="Q742" s="9"/>
      <c r="R742" s="21">
        <v>0</v>
      </c>
      <c r="S742" s="21">
        <v>5</v>
      </c>
      <c r="T742" s="2"/>
      <c r="U742" s="11" t="s">
        <v>4168</v>
      </c>
      <c r="V742" s="11"/>
      <c r="W742" s="2"/>
      <c r="X742" s="21">
        <f t="shared" si="11"/>
        <v>5</v>
      </c>
    </row>
    <row r="743" spans="1:24" x14ac:dyDescent="0.4">
      <c r="A743" s="9" t="s">
        <v>9599</v>
      </c>
      <c r="B743" s="9" t="s">
        <v>10794</v>
      </c>
      <c r="C743" s="180" t="s">
        <v>10963</v>
      </c>
      <c r="D743" s="11" t="s">
        <v>0</v>
      </c>
      <c r="E743" s="267" t="s">
        <v>0</v>
      </c>
      <c r="F743" s="19" t="s">
        <v>0</v>
      </c>
      <c r="G743" s="14" t="s">
        <v>0</v>
      </c>
      <c r="H743" s="9" t="s">
        <v>10964</v>
      </c>
      <c r="I743" s="9"/>
      <c r="J743" s="11"/>
      <c r="K743" s="11"/>
      <c r="L743" s="11"/>
      <c r="M743" s="11"/>
      <c r="N743" s="11"/>
      <c r="O743" s="11"/>
      <c r="P743" s="11"/>
      <c r="Q743" s="9"/>
      <c r="R743" s="21">
        <v>0</v>
      </c>
      <c r="S743" s="21">
        <v>20</v>
      </c>
      <c r="T743" s="2"/>
      <c r="U743" s="11" t="s">
        <v>4170</v>
      </c>
      <c r="V743" s="11"/>
      <c r="W743" s="2"/>
      <c r="X743" s="21">
        <f t="shared" si="11"/>
        <v>0</v>
      </c>
    </row>
    <row r="744" spans="1:24" x14ac:dyDescent="0.4">
      <c r="A744" s="9" t="s">
        <v>9599</v>
      </c>
      <c r="B744" s="9" t="s">
        <v>10794</v>
      </c>
      <c r="C744" s="180" t="s">
        <v>10965</v>
      </c>
      <c r="D744" s="11" t="s">
        <v>0</v>
      </c>
      <c r="E744" s="267" t="s">
        <v>0</v>
      </c>
      <c r="F744" s="19" t="s">
        <v>0</v>
      </c>
      <c r="G744" s="14" t="s">
        <v>0</v>
      </c>
      <c r="H744" s="9" t="s">
        <v>10966</v>
      </c>
      <c r="I744" s="9"/>
      <c r="J744" s="11"/>
      <c r="K744" s="11"/>
      <c r="L744" s="11"/>
      <c r="M744" s="11"/>
      <c r="N744" s="11"/>
      <c r="O744" s="11"/>
      <c r="P744" s="11"/>
      <c r="Q744" s="9"/>
      <c r="R744" s="21">
        <v>0</v>
      </c>
      <c r="S744" s="21">
        <v>8</v>
      </c>
      <c r="T744" s="2"/>
      <c r="U744" s="11" t="s">
        <v>4170</v>
      </c>
      <c r="V744" s="11"/>
      <c r="W744" s="2"/>
      <c r="X744" s="21">
        <f t="shared" si="11"/>
        <v>0</v>
      </c>
    </row>
    <row r="745" spans="1:24" x14ac:dyDescent="0.4">
      <c r="A745" s="9" t="s">
        <v>9599</v>
      </c>
      <c r="B745" s="9" t="s">
        <v>10794</v>
      </c>
      <c r="C745" s="180" t="s">
        <v>10967</v>
      </c>
      <c r="D745" s="11" t="s">
        <v>0</v>
      </c>
      <c r="E745" s="267" t="s">
        <v>0</v>
      </c>
      <c r="F745" s="19" t="s">
        <v>0</v>
      </c>
      <c r="G745" s="14" t="s">
        <v>0</v>
      </c>
      <c r="H745" s="9" t="s">
        <v>10968</v>
      </c>
      <c r="I745" s="9"/>
      <c r="J745" s="11"/>
      <c r="K745" s="11"/>
      <c r="L745" s="11"/>
      <c r="M745" s="11"/>
      <c r="N745" s="11"/>
      <c r="O745" s="11"/>
      <c r="P745" s="11"/>
      <c r="Q745" s="9"/>
      <c r="R745" s="21">
        <v>0</v>
      </c>
      <c r="S745" s="21">
        <v>20</v>
      </c>
      <c r="T745" s="2"/>
      <c r="U745" s="11" t="s">
        <v>4168</v>
      </c>
      <c r="V745" s="11"/>
      <c r="W745" s="2"/>
      <c r="X745" s="21">
        <f t="shared" si="11"/>
        <v>20</v>
      </c>
    </row>
    <row r="746" spans="1:24" x14ac:dyDescent="0.4">
      <c r="A746" s="9" t="s">
        <v>9599</v>
      </c>
      <c r="B746" s="9" t="s">
        <v>10794</v>
      </c>
      <c r="C746" s="180" t="s">
        <v>10969</v>
      </c>
      <c r="D746" s="11" t="s">
        <v>0</v>
      </c>
      <c r="E746" s="267" t="s">
        <v>0</v>
      </c>
      <c r="F746" s="19" t="s">
        <v>0</v>
      </c>
      <c r="G746" s="14" t="s">
        <v>0</v>
      </c>
      <c r="H746" s="9" t="s">
        <v>10970</v>
      </c>
      <c r="I746" s="9"/>
      <c r="J746" s="11"/>
      <c r="K746" s="11"/>
      <c r="L746" s="11"/>
      <c r="M746" s="11"/>
      <c r="N746" s="11"/>
      <c r="O746" s="11"/>
      <c r="P746" s="11"/>
      <c r="Q746" s="9"/>
      <c r="R746" s="21">
        <v>0</v>
      </c>
      <c r="S746" s="21">
        <v>20</v>
      </c>
      <c r="T746" s="2"/>
      <c r="U746" s="11" t="s">
        <v>4170</v>
      </c>
      <c r="V746" s="11"/>
      <c r="W746" s="2"/>
      <c r="X746" s="21">
        <f t="shared" si="11"/>
        <v>0</v>
      </c>
    </row>
    <row r="747" spans="1:24" x14ac:dyDescent="0.4">
      <c r="A747" s="9" t="s">
        <v>9599</v>
      </c>
      <c r="B747" s="9" t="s">
        <v>10794</v>
      </c>
      <c r="C747" s="180" t="s">
        <v>10971</v>
      </c>
      <c r="D747" s="11" t="s">
        <v>0</v>
      </c>
      <c r="E747" s="267" t="s">
        <v>0</v>
      </c>
      <c r="F747" s="19" t="s">
        <v>0</v>
      </c>
      <c r="G747" s="14" t="s">
        <v>0</v>
      </c>
      <c r="H747" s="9" t="s">
        <v>10972</v>
      </c>
      <c r="I747" s="9"/>
      <c r="J747" s="11"/>
      <c r="K747" s="11"/>
      <c r="L747" s="11"/>
      <c r="M747" s="11"/>
      <c r="N747" s="11"/>
      <c r="O747" s="11"/>
      <c r="P747" s="11"/>
      <c r="Q747" s="9"/>
      <c r="R747" s="21">
        <v>0</v>
      </c>
      <c r="S747" s="21">
        <v>20</v>
      </c>
      <c r="T747" s="2"/>
      <c r="U747" s="11" t="s">
        <v>4168</v>
      </c>
      <c r="V747" s="11"/>
      <c r="W747" s="2"/>
      <c r="X747" s="21">
        <f t="shared" si="11"/>
        <v>20</v>
      </c>
    </row>
    <row r="748" spans="1:24" x14ac:dyDescent="0.4">
      <c r="A748" s="9" t="s">
        <v>9599</v>
      </c>
      <c r="B748" s="9" t="s">
        <v>10794</v>
      </c>
      <c r="C748" s="180" t="s">
        <v>10973</v>
      </c>
      <c r="D748" s="11" t="s">
        <v>0</v>
      </c>
      <c r="E748" s="267" t="s">
        <v>0</v>
      </c>
      <c r="F748" s="19" t="s">
        <v>0</v>
      </c>
      <c r="G748" s="14" t="s">
        <v>0</v>
      </c>
      <c r="H748" s="9" t="s">
        <v>10974</v>
      </c>
      <c r="I748" s="9"/>
      <c r="J748" s="11"/>
      <c r="K748" s="11"/>
      <c r="L748" s="11"/>
      <c r="M748" s="11"/>
      <c r="N748" s="11"/>
      <c r="O748" s="11"/>
      <c r="P748" s="11"/>
      <c r="Q748" s="9"/>
      <c r="R748" s="21">
        <v>0</v>
      </c>
      <c r="S748" s="21">
        <v>20</v>
      </c>
      <c r="T748" s="2"/>
      <c r="U748" s="11" t="s">
        <v>4168</v>
      </c>
      <c r="V748" s="11"/>
      <c r="W748" s="2"/>
      <c r="X748" s="21">
        <f t="shared" si="11"/>
        <v>20</v>
      </c>
    </row>
    <row r="749" spans="1:24" x14ac:dyDescent="0.4">
      <c r="A749" s="9" t="s">
        <v>9599</v>
      </c>
      <c r="B749" s="9" t="s">
        <v>10794</v>
      </c>
      <c r="C749" s="180" t="s">
        <v>10975</v>
      </c>
      <c r="D749" s="11" t="s">
        <v>0</v>
      </c>
      <c r="E749" s="267" t="s">
        <v>0</v>
      </c>
      <c r="F749" s="19" t="s">
        <v>0</v>
      </c>
      <c r="G749" s="14" t="s">
        <v>0</v>
      </c>
      <c r="H749" s="9" t="s">
        <v>10976</v>
      </c>
      <c r="I749" s="9"/>
      <c r="J749" s="11"/>
      <c r="K749" s="11"/>
      <c r="L749" s="11"/>
      <c r="M749" s="11"/>
      <c r="N749" s="11"/>
      <c r="O749" s="11"/>
      <c r="P749" s="11"/>
      <c r="Q749" s="9"/>
      <c r="R749" s="21">
        <v>0</v>
      </c>
      <c r="S749" s="21">
        <v>20</v>
      </c>
      <c r="T749" s="2"/>
      <c r="U749" s="11" t="s">
        <v>4170</v>
      </c>
      <c r="V749" s="11"/>
      <c r="W749" s="2"/>
      <c r="X749" s="21">
        <f t="shared" si="11"/>
        <v>0</v>
      </c>
    </row>
    <row r="750" spans="1:24" x14ac:dyDescent="0.4">
      <c r="A750" s="9" t="s">
        <v>9599</v>
      </c>
      <c r="B750" s="9" t="s">
        <v>10794</v>
      </c>
      <c r="C750" s="180" t="s">
        <v>10977</v>
      </c>
      <c r="D750" s="11" t="s">
        <v>0</v>
      </c>
      <c r="E750" s="267" t="s">
        <v>0</v>
      </c>
      <c r="F750" s="19" t="s">
        <v>0</v>
      </c>
      <c r="G750" s="14" t="s">
        <v>0</v>
      </c>
      <c r="H750" s="9" t="s">
        <v>10978</v>
      </c>
      <c r="I750" s="9"/>
      <c r="J750" s="11"/>
      <c r="K750" s="11"/>
      <c r="L750" s="11"/>
      <c r="M750" s="11"/>
      <c r="N750" s="11"/>
      <c r="O750" s="11"/>
      <c r="P750" s="11"/>
      <c r="Q750" s="9"/>
      <c r="R750" s="21">
        <v>0</v>
      </c>
      <c r="S750" s="21">
        <v>20</v>
      </c>
      <c r="T750" s="2"/>
      <c r="U750" s="11" t="s">
        <v>4170</v>
      </c>
      <c r="V750" s="11"/>
      <c r="W750" s="2"/>
      <c r="X750" s="21">
        <f t="shared" si="11"/>
        <v>0</v>
      </c>
    </row>
    <row r="751" spans="1:24" x14ac:dyDescent="0.4">
      <c r="A751" s="9" t="s">
        <v>9599</v>
      </c>
      <c r="B751" s="9" t="s">
        <v>10794</v>
      </c>
      <c r="C751" s="180" t="s">
        <v>10979</v>
      </c>
      <c r="D751" s="11" t="s">
        <v>0</v>
      </c>
      <c r="E751" s="267" t="s">
        <v>0</v>
      </c>
      <c r="F751" s="19" t="s">
        <v>0</v>
      </c>
      <c r="G751" s="14" t="s">
        <v>0</v>
      </c>
      <c r="H751" s="9" t="s">
        <v>10980</v>
      </c>
      <c r="I751" s="9"/>
      <c r="J751" s="11"/>
      <c r="K751" s="11"/>
      <c r="L751" s="11"/>
      <c r="M751" s="11"/>
      <c r="N751" s="11"/>
      <c r="O751" s="11"/>
      <c r="P751" s="11"/>
      <c r="Q751" s="9"/>
      <c r="R751" s="21">
        <v>0</v>
      </c>
      <c r="S751" s="21">
        <v>8</v>
      </c>
      <c r="T751" s="2"/>
      <c r="U751" s="11" t="s">
        <v>4168</v>
      </c>
      <c r="V751" s="11"/>
      <c r="W751" s="2"/>
      <c r="X751" s="21">
        <f t="shared" si="11"/>
        <v>8</v>
      </c>
    </row>
    <row r="752" spans="1:24" x14ac:dyDescent="0.4">
      <c r="A752" s="9" t="s">
        <v>9599</v>
      </c>
      <c r="B752" s="9" t="s">
        <v>10794</v>
      </c>
      <c r="C752" s="180" t="s">
        <v>10981</v>
      </c>
      <c r="D752" s="11" t="s">
        <v>0</v>
      </c>
      <c r="E752" s="267" t="s">
        <v>0</v>
      </c>
      <c r="F752" s="19" t="s">
        <v>0</v>
      </c>
      <c r="G752" s="14" t="s">
        <v>0</v>
      </c>
      <c r="H752" s="9" t="s">
        <v>10982</v>
      </c>
      <c r="I752" s="9"/>
      <c r="J752" s="11"/>
      <c r="K752" s="11"/>
      <c r="L752" s="11"/>
      <c r="M752" s="11"/>
      <c r="N752" s="11"/>
      <c r="O752" s="11"/>
      <c r="P752" s="11"/>
      <c r="Q752" s="9"/>
      <c r="R752" s="21">
        <v>0</v>
      </c>
      <c r="S752" s="21">
        <v>15</v>
      </c>
      <c r="T752" s="2"/>
      <c r="U752" s="11" t="s">
        <v>4168</v>
      </c>
      <c r="V752" s="11"/>
      <c r="W752" s="2"/>
      <c r="X752" s="21">
        <f t="shared" si="11"/>
        <v>15</v>
      </c>
    </row>
    <row r="753" spans="1:24" x14ac:dyDescent="0.4">
      <c r="A753" s="9" t="s">
        <v>9599</v>
      </c>
      <c r="B753" s="9" t="s">
        <v>10794</v>
      </c>
      <c r="C753" s="180" t="s">
        <v>10983</v>
      </c>
      <c r="D753" s="11" t="s">
        <v>0</v>
      </c>
      <c r="E753" s="267" t="s">
        <v>0</v>
      </c>
      <c r="F753" s="19" t="s">
        <v>0</v>
      </c>
      <c r="G753" s="14" t="s">
        <v>0</v>
      </c>
      <c r="H753" s="9" t="s">
        <v>10984</v>
      </c>
      <c r="I753" s="9"/>
      <c r="J753" s="11"/>
      <c r="K753" s="11"/>
      <c r="L753" s="11"/>
      <c r="M753" s="11"/>
      <c r="N753" s="11"/>
      <c r="O753" s="11"/>
      <c r="P753" s="11"/>
      <c r="Q753" s="9"/>
      <c r="R753" s="21">
        <v>0</v>
      </c>
      <c r="S753" s="21">
        <v>20</v>
      </c>
      <c r="T753" s="2"/>
      <c r="U753" s="11" t="s">
        <v>4168</v>
      </c>
      <c r="V753" s="11"/>
      <c r="W753" s="2"/>
      <c r="X753" s="21">
        <f t="shared" si="11"/>
        <v>20</v>
      </c>
    </row>
    <row r="754" spans="1:24" x14ac:dyDescent="0.4">
      <c r="A754" s="9" t="s">
        <v>9599</v>
      </c>
      <c r="B754" s="9" t="s">
        <v>10794</v>
      </c>
      <c r="C754" s="180" t="s">
        <v>10985</v>
      </c>
      <c r="D754" s="11" t="s">
        <v>0</v>
      </c>
      <c r="E754" s="267" t="s">
        <v>0</v>
      </c>
      <c r="F754" s="19" t="s">
        <v>0</v>
      </c>
      <c r="G754" s="14" t="s">
        <v>0</v>
      </c>
      <c r="H754" s="9" t="s">
        <v>10986</v>
      </c>
      <c r="I754" s="9"/>
      <c r="J754" s="11"/>
      <c r="K754" s="11"/>
      <c r="L754" s="11"/>
      <c r="M754" s="11"/>
      <c r="N754" s="11"/>
      <c r="O754" s="11"/>
      <c r="P754" s="11"/>
      <c r="Q754" s="9"/>
      <c r="R754" s="21">
        <v>0</v>
      </c>
      <c r="S754" s="21">
        <v>20</v>
      </c>
      <c r="T754" s="2"/>
      <c r="U754" s="11" t="s">
        <v>4170</v>
      </c>
      <c r="V754" s="11"/>
      <c r="W754" s="2"/>
      <c r="X754" s="21">
        <f t="shared" si="11"/>
        <v>0</v>
      </c>
    </row>
    <row r="755" spans="1:24" x14ac:dyDescent="0.4">
      <c r="A755" s="9" t="s">
        <v>9599</v>
      </c>
      <c r="B755" s="9" t="s">
        <v>10794</v>
      </c>
      <c r="C755" s="180" t="s">
        <v>10987</v>
      </c>
      <c r="D755" s="11" t="s">
        <v>0</v>
      </c>
      <c r="E755" s="267" t="s">
        <v>0</v>
      </c>
      <c r="F755" s="19" t="s">
        <v>0</v>
      </c>
      <c r="G755" s="14" t="s">
        <v>0</v>
      </c>
      <c r="H755" s="9" t="s">
        <v>10988</v>
      </c>
      <c r="I755" s="9"/>
      <c r="J755" s="11"/>
      <c r="K755" s="11"/>
      <c r="L755" s="11"/>
      <c r="M755" s="11"/>
      <c r="N755" s="11"/>
      <c r="O755" s="11"/>
      <c r="P755" s="11"/>
      <c r="Q755" s="9"/>
      <c r="R755" s="21">
        <v>0</v>
      </c>
      <c r="S755" s="21">
        <v>15</v>
      </c>
      <c r="T755" s="2"/>
      <c r="U755" s="11" t="s">
        <v>4168</v>
      </c>
      <c r="V755" s="11"/>
      <c r="W755" s="2"/>
      <c r="X755" s="21">
        <f t="shared" si="11"/>
        <v>15</v>
      </c>
    </row>
    <row r="756" spans="1:24" x14ac:dyDescent="0.4">
      <c r="A756" s="9" t="s">
        <v>9599</v>
      </c>
      <c r="B756" s="9" t="s">
        <v>10794</v>
      </c>
      <c r="C756" s="180" t="s">
        <v>10989</v>
      </c>
      <c r="D756" s="11" t="s">
        <v>0</v>
      </c>
      <c r="E756" s="267" t="s">
        <v>0</v>
      </c>
      <c r="F756" s="19" t="s">
        <v>0</v>
      </c>
      <c r="G756" s="14" t="s">
        <v>0</v>
      </c>
      <c r="H756" s="9" t="s">
        <v>10990</v>
      </c>
      <c r="I756" s="9"/>
      <c r="J756" s="11"/>
      <c r="K756" s="11"/>
      <c r="L756" s="11"/>
      <c r="M756" s="11"/>
      <c r="N756" s="11"/>
      <c r="O756" s="11"/>
      <c r="P756" s="11"/>
      <c r="Q756" s="9"/>
      <c r="R756" s="21">
        <v>0</v>
      </c>
      <c r="S756" s="21">
        <v>10</v>
      </c>
      <c r="T756" s="2"/>
      <c r="U756" s="11" t="s">
        <v>4170</v>
      </c>
      <c r="V756" s="11"/>
      <c r="W756" s="2"/>
      <c r="X756" s="21">
        <f t="shared" si="11"/>
        <v>0</v>
      </c>
    </row>
    <row r="757" spans="1:24" x14ac:dyDescent="0.4">
      <c r="A757" s="9" t="s">
        <v>9599</v>
      </c>
      <c r="B757" s="9" t="s">
        <v>10794</v>
      </c>
      <c r="C757" s="180" t="s">
        <v>10991</v>
      </c>
      <c r="D757" s="11" t="s">
        <v>0</v>
      </c>
      <c r="E757" s="267" t="s">
        <v>0</v>
      </c>
      <c r="F757" s="252" t="s">
        <v>0</v>
      </c>
      <c r="G757" s="14" t="s">
        <v>0</v>
      </c>
      <c r="H757" s="9" t="s">
        <v>10992</v>
      </c>
      <c r="I757" s="9"/>
      <c r="J757" s="11"/>
      <c r="K757" s="11"/>
      <c r="L757" s="11"/>
      <c r="M757" s="11"/>
      <c r="N757" s="11"/>
      <c r="O757" s="11"/>
      <c r="P757" s="11"/>
      <c r="Q757" s="9"/>
      <c r="R757" s="21">
        <v>0</v>
      </c>
      <c r="S757" s="21">
        <v>15</v>
      </c>
      <c r="T757" s="2"/>
      <c r="U757" s="11" t="s">
        <v>4170</v>
      </c>
      <c r="V757" s="11"/>
      <c r="W757" s="2"/>
      <c r="X757" s="21">
        <f t="shared" si="11"/>
        <v>0</v>
      </c>
    </row>
    <row r="758" spans="1:24" x14ac:dyDescent="0.4">
      <c r="A758" s="9" t="s">
        <v>9599</v>
      </c>
      <c r="B758" s="9" t="s">
        <v>10794</v>
      </c>
      <c r="C758" s="180" t="s">
        <v>10993</v>
      </c>
      <c r="D758" s="11" t="s">
        <v>0</v>
      </c>
      <c r="E758" s="267" t="s">
        <v>0</v>
      </c>
      <c r="F758" s="19" t="s">
        <v>0</v>
      </c>
      <c r="G758" s="14" t="s">
        <v>0</v>
      </c>
      <c r="H758" s="9" t="s">
        <v>10994</v>
      </c>
      <c r="I758" s="9"/>
      <c r="J758" s="11"/>
      <c r="K758" s="11"/>
      <c r="L758" s="11"/>
      <c r="M758" s="11"/>
      <c r="N758" s="11"/>
      <c r="O758" s="11"/>
      <c r="P758" s="11"/>
      <c r="Q758" s="9"/>
      <c r="R758" s="21">
        <v>0</v>
      </c>
      <c r="S758" s="21">
        <v>30</v>
      </c>
      <c r="T758" s="2"/>
      <c r="U758" s="11" t="s">
        <v>4170</v>
      </c>
      <c r="V758" s="11"/>
      <c r="W758" s="2"/>
      <c r="X758" s="21">
        <f t="shared" si="11"/>
        <v>0</v>
      </c>
    </row>
    <row r="759" spans="1:24" x14ac:dyDescent="0.4">
      <c r="A759" s="9" t="s">
        <v>9599</v>
      </c>
      <c r="B759" s="9" t="s">
        <v>10794</v>
      </c>
      <c r="C759" s="180" t="s">
        <v>10995</v>
      </c>
      <c r="D759" s="11" t="s">
        <v>0</v>
      </c>
      <c r="E759" s="267" t="s">
        <v>0</v>
      </c>
      <c r="F759" s="19" t="s">
        <v>0</v>
      </c>
      <c r="G759" s="14" t="s">
        <v>0</v>
      </c>
      <c r="H759" s="9" t="s">
        <v>10996</v>
      </c>
      <c r="I759" s="9"/>
      <c r="J759" s="11"/>
      <c r="K759" s="11"/>
      <c r="L759" s="11"/>
      <c r="M759" s="11"/>
      <c r="N759" s="11"/>
      <c r="O759" s="11"/>
      <c r="P759" s="11"/>
      <c r="Q759" s="9"/>
      <c r="R759" s="21">
        <v>0</v>
      </c>
      <c r="S759" s="21">
        <v>12</v>
      </c>
      <c r="T759" s="2"/>
      <c r="U759" s="11" t="s">
        <v>4170</v>
      </c>
      <c r="V759" s="11"/>
      <c r="W759" s="2"/>
      <c r="X759" s="21">
        <f t="shared" si="11"/>
        <v>0</v>
      </c>
    </row>
    <row r="760" spans="1:24" x14ac:dyDescent="0.4">
      <c r="A760" s="9" t="s">
        <v>9599</v>
      </c>
      <c r="B760" s="9" t="s">
        <v>10794</v>
      </c>
      <c r="C760" s="180" t="s">
        <v>10997</v>
      </c>
      <c r="D760" s="11" t="s">
        <v>0</v>
      </c>
      <c r="E760" s="267" t="s">
        <v>0</v>
      </c>
      <c r="F760" s="19" t="s">
        <v>0</v>
      </c>
      <c r="G760" s="14" t="s">
        <v>0</v>
      </c>
      <c r="H760" s="9" t="s">
        <v>10998</v>
      </c>
      <c r="I760" s="9"/>
      <c r="J760" s="11"/>
      <c r="K760" s="11"/>
      <c r="L760" s="11"/>
      <c r="M760" s="11"/>
      <c r="N760" s="11"/>
      <c r="O760" s="11"/>
      <c r="P760" s="11"/>
      <c r="Q760" s="9"/>
      <c r="R760" s="21">
        <v>0</v>
      </c>
      <c r="S760" s="21">
        <v>150</v>
      </c>
      <c r="T760" s="2"/>
      <c r="U760" s="11" t="s">
        <v>4170</v>
      </c>
      <c r="V760" s="11"/>
      <c r="W760" s="2"/>
      <c r="X760" s="21">
        <f t="shared" si="11"/>
        <v>0</v>
      </c>
    </row>
    <row r="761" spans="1:24" x14ac:dyDescent="0.4">
      <c r="A761" s="9" t="s">
        <v>9599</v>
      </c>
      <c r="B761" s="9" t="s">
        <v>10794</v>
      </c>
      <c r="C761" s="180" t="s">
        <v>10999</v>
      </c>
      <c r="D761" s="11" t="s">
        <v>0</v>
      </c>
      <c r="E761" s="267" t="s">
        <v>0</v>
      </c>
      <c r="F761" s="19" t="s">
        <v>0</v>
      </c>
      <c r="G761" s="14" t="s">
        <v>0</v>
      </c>
      <c r="H761" s="9" t="s">
        <v>11000</v>
      </c>
      <c r="I761" s="9"/>
      <c r="J761" s="11"/>
      <c r="K761" s="11"/>
      <c r="L761" s="11"/>
      <c r="M761" s="11"/>
      <c r="N761" s="11"/>
      <c r="O761" s="11"/>
      <c r="P761" s="11"/>
      <c r="Q761" s="9"/>
      <c r="R761" s="21">
        <v>0</v>
      </c>
      <c r="S761" s="21">
        <v>150</v>
      </c>
      <c r="T761" s="2"/>
      <c r="U761" s="11" t="s">
        <v>4170</v>
      </c>
      <c r="V761" s="11"/>
      <c r="W761" s="2"/>
      <c r="X761" s="21">
        <f t="shared" si="11"/>
        <v>0</v>
      </c>
    </row>
    <row r="762" spans="1:24" x14ac:dyDescent="0.4">
      <c r="A762" s="9" t="s">
        <v>9599</v>
      </c>
      <c r="B762" s="9" t="s">
        <v>10794</v>
      </c>
      <c r="C762" s="180" t="s">
        <v>11001</v>
      </c>
      <c r="D762" s="11" t="s">
        <v>0</v>
      </c>
      <c r="E762" s="267" t="s">
        <v>0</v>
      </c>
      <c r="F762" s="19" t="s">
        <v>0</v>
      </c>
      <c r="G762" s="14" t="s">
        <v>0</v>
      </c>
      <c r="H762" s="9" t="s">
        <v>11002</v>
      </c>
      <c r="I762" s="9"/>
      <c r="J762" s="11"/>
      <c r="K762" s="11"/>
      <c r="L762" s="11"/>
      <c r="M762" s="11"/>
      <c r="N762" s="11"/>
      <c r="O762" s="11"/>
      <c r="P762" s="11"/>
      <c r="Q762" s="9"/>
      <c r="R762" s="21">
        <v>0</v>
      </c>
      <c r="S762" s="21">
        <v>150</v>
      </c>
      <c r="T762" s="2"/>
      <c r="U762" s="11" t="s">
        <v>4170</v>
      </c>
      <c r="V762" s="11"/>
      <c r="W762" s="2"/>
      <c r="X762" s="21">
        <f t="shared" si="11"/>
        <v>0</v>
      </c>
    </row>
    <row r="763" spans="1:24" x14ac:dyDescent="0.4">
      <c r="A763" s="9" t="s">
        <v>9599</v>
      </c>
      <c r="B763" s="9" t="s">
        <v>10794</v>
      </c>
      <c r="C763" s="180" t="s">
        <v>11003</v>
      </c>
      <c r="D763" s="11" t="s">
        <v>0</v>
      </c>
      <c r="E763" s="267" t="s">
        <v>0</v>
      </c>
      <c r="F763" s="19" t="s">
        <v>0</v>
      </c>
      <c r="G763" s="14" t="s">
        <v>0</v>
      </c>
      <c r="H763" s="9" t="s">
        <v>11004</v>
      </c>
      <c r="I763" s="9"/>
      <c r="J763" s="11"/>
      <c r="K763" s="11"/>
      <c r="L763" s="11"/>
      <c r="M763" s="11"/>
      <c r="N763" s="11"/>
      <c r="O763" s="11"/>
      <c r="P763" s="11"/>
      <c r="Q763" s="9"/>
      <c r="R763" s="21">
        <v>0</v>
      </c>
      <c r="S763" s="21">
        <v>35</v>
      </c>
      <c r="T763" s="2"/>
      <c r="U763" s="11" t="s">
        <v>4170</v>
      </c>
      <c r="V763" s="11"/>
      <c r="W763" s="2"/>
      <c r="X763" s="21">
        <f t="shared" si="11"/>
        <v>0</v>
      </c>
    </row>
    <row r="764" spans="1:24" x14ac:dyDescent="0.4">
      <c r="A764" s="9" t="s">
        <v>9599</v>
      </c>
      <c r="B764" s="9" t="s">
        <v>10794</v>
      </c>
      <c r="C764" s="180" t="s">
        <v>11005</v>
      </c>
      <c r="D764" s="11" t="s">
        <v>0</v>
      </c>
      <c r="E764" s="267" t="s">
        <v>0</v>
      </c>
      <c r="F764" s="19" t="s">
        <v>0</v>
      </c>
      <c r="G764" s="14" t="s">
        <v>0</v>
      </c>
      <c r="H764" s="9" t="s">
        <v>11006</v>
      </c>
      <c r="I764" s="9"/>
      <c r="J764" s="11"/>
      <c r="K764" s="11"/>
      <c r="L764" s="11"/>
      <c r="M764" s="11"/>
      <c r="N764" s="11"/>
      <c r="O764" s="11"/>
      <c r="P764" s="11"/>
      <c r="Q764" s="9"/>
      <c r="R764" s="21">
        <v>0</v>
      </c>
      <c r="S764" s="21">
        <v>80</v>
      </c>
      <c r="T764" s="2"/>
      <c r="U764" s="11" t="s">
        <v>4170</v>
      </c>
      <c r="V764" s="11"/>
      <c r="W764" s="2"/>
      <c r="X764" s="21">
        <f t="shared" si="11"/>
        <v>0</v>
      </c>
    </row>
    <row r="765" spans="1:24" x14ac:dyDescent="0.4">
      <c r="A765" s="9" t="s">
        <v>9599</v>
      </c>
      <c r="B765" s="9" t="s">
        <v>10794</v>
      </c>
      <c r="C765" s="180" t="s">
        <v>11007</v>
      </c>
      <c r="D765" s="11" t="s">
        <v>0</v>
      </c>
      <c r="E765" s="267" t="s">
        <v>0</v>
      </c>
      <c r="F765" s="19" t="s">
        <v>0</v>
      </c>
      <c r="G765" s="14" t="s">
        <v>0</v>
      </c>
      <c r="H765" s="9" t="s">
        <v>11008</v>
      </c>
      <c r="I765" s="9"/>
      <c r="J765" s="11"/>
      <c r="K765" s="11"/>
      <c r="L765" s="11"/>
      <c r="M765" s="11"/>
      <c r="N765" s="11"/>
      <c r="O765" s="11"/>
      <c r="P765" s="11"/>
      <c r="Q765" s="9"/>
      <c r="R765" s="21">
        <v>0</v>
      </c>
      <c r="S765" s="21">
        <v>65</v>
      </c>
      <c r="T765" s="2"/>
      <c r="U765" s="11" t="s">
        <v>4170</v>
      </c>
      <c r="V765" s="11"/>
      <c r="W765" s="2"/>
      <c r="X765" s="21">
        <f t="shared" si="11"/>
        <v>0</v>
      </c>
    </row>
    <row r="766" spans="1:24" x14ac:dyDescent="0.4">
      <c r="A766" s="9" t="s">
        <v>9599</v>
      </c>
      <c r="B766" s="9" t="s">
        <v>11009</v>
      </c>
      <c r="C766" s="180" t="s">
        <v>11010</v>
      </c>
      <c r="D766" s="11" t="s">
        <v>0</v>
      </c>
      <c r="E766" s="267" t="s">
        <v>0</v>
      </c>
      <c r="F766" s="19" t="s">
        <v>0</v>
      </c>
      <c r="G766" s="14" t="s">
        <v>0</v>
      </c>
      <c r="H766" s="9" t="s">
        <v>11011</v>
      </c>
      <c r="I766" s="9" t="s">
        <v>112</v>
      </c>
      <c r="J766" s="11" t="s">
        <v>9848</v>
      </c>
      <c r="K766" s="11"/>
      <c r="L766" s="11"/>
      <c r="M766" s="11"/>
      <c r="N766" s="11"/>
      <c r="O766" s="11"/>
      <c r="P766" s="11"/>
      <c r="Q766" s="9"/>
      <c r="R766" s="21">
        <v>200</v>
      </c>
      <c r="S766" s="21">
        <v>170</v>
      </c>
      <c r="T766" s="2"/>
      <c r="U766" s="11" t="s">
        <v>4170</v>
      </c>
      <c r="V766" s="11"/>
      <c r="W766" s="2"/>
      <c r="X766" s="21">
        <f t="shared" si="11"/>
        <v>0</v>
      </c>
    </row>
    <row r="767" spans="1:24" x14ac:dyDescent="0.4">
      <c r="A767" s="9" t="s">
        <v>9599</v>
      </c>
      <c r="B767" s="9" t="s">
        <v>11009</v>
      </c>
      <c r="C767" s="180" t="s">
        <v>11012</v>
      </c>
      <c r="D767" s="11" t="s">
        <v>0</v>
      </c>
      <c r="E767" s="267" t="s">
        <v>0</v>
      </c>
      <c r="F767" s="19" t="s">
        <v>0</v>
      </c>
      <c r="G767" s="14" t="s">
        <v>0</v>
      </c>
      <c r="H767" s="9" t="s">
        <v>11013</v>
      </c>
      <c r="I767" s="9" t="s">
        <v>112</v>
      </c>
      <c r="J767" s="11" t="s">
        <v>9848</v>
      </c>
      <c r="K767" s="11"/>
      <c r="L767" s="11"/>
      <c r="M767" s="11"/>
      <c r="N767" s="11"/>
      <c r="O767" s="11"/>
      <c r="P767" s="11"/>
      <c r="Q767" s="9"/>
      <c r="R767" s="21">
        <v>200</v>
      </c>
      <c r="S767" s="21">
        <v>170</v>
      </c>
      <c r="T767" s="2"/>
      <c r="U767" s="11" t="s">
        <v>4170</v>
      </c>
      <c r="V767" s="11"/>
      <c r="W767" s="2"/>
      <c r="X767" s="21">
        <f t="shared" si="11"/>
        <v>0</v>
      </c>
    </row>
    <row r="768" spans="1:24" x14ac:dyDescent="0.4">
      <c r="A768" s="9" t="s">
        <v>9599</v>
      </c>
      <c r="B768" s="9" t="s">
        <v>11009</v>
      </c>
      <c r="C768" s="180" t="s">
        <v>11014</v>
      </c>
      <c r="D768" s="11" t="s">
        <v>0</v>
      </c>
      <c r="E768" s="267" t="s">
        <v>0</v>
      </c>
      <c r="F768" s="19" t="s">
        <v>0</v>
      </c>
      <c r="G768" s="14" t="s">
        <v>0</v>
      </c>
      <c r="H768" s="9" t="s">
        <v>11015</v>
      </c>
      <c r="I768" s="9" t="s">
        <v>112</v>
      </c>
      <c r="J768" s="11" t="s">
        <v>9787</v>
      </c>
      <c r="K768" s="11"/>
      <c r="L768" s="11"/>
      <c r="M768" s="11"/>
      <c r="N768" s="11"/>
      <c r="O768" s="11"/>
      <c r="P768" s="11"/>
      <c r="Q768" s="9"/>
      <c r="R768" s="21">
        <v>200</v>
      </c>
      <c r="S768" s="21">
        <v>170</v>
      </c>
      <c r="T768" s="2"/>
      <c r="U768" s="11" t="s">
        <v>4170</v>
      </c>
      <c r="V768" s="11"/>
      <c r="W768" s="2"/>
      <c r="X768" s="21">
        <f t="shared" si="11"/>
        <v>0</v>
      </c>
    </row>
    <row r="769" spans="1:24" x14ac:dyDescent="0.4">
      <c r="A769" s="9" t="s">
        <v>9599</v>
      </c>
      <c r="B769" s="9" t="s">
        <v>11009</v>
      </c>
      <c r="C769" s="180" t="s">
        <v>11016</v>
      </c>
      <c r="D769" s="11" t="s">
        <v>0</v>
      </c>
      <c r="E769" s="267" t="s">
        <v>0</v>
      </c>
      <c r="F769" s="19" t="s">
        <v>0</v>
      </c>
      <c r="G769" s="14" t="s">
        <v>0</v>
      </c>
      <c r="H769" s="9" t="s">
        <v>11017</v>
      </c>
      <c r="I769" s="9" t="s">
        <v>0</v>
      </c>
      <c r="J769" s="11" t="s">
        <v>9787</v>
      </c>
      <c r="K769" s="11"/>
      <c r="L769" s="11"/>
      <c r="M769" s="11"/>
      <c r="N769" s="11"/>
      <c r="O769" s="11"/>
      <c r="P769" s="11"/>
      <c r="Q769" s="9"/>
      <c r="R769" s="21">
        <v>0</v>
      </c>
      <c r="S769" s="21">
        <v>15</v>
      </c>
      <c r="T769" s="2"/>
      <c r="U769" s="11" t="s">
        <v>4170</v>
      </c>
      <c r="V769" s="11"/>
      <c r="W769" s="2"/>
      <c r="X769" s="21">
        <f t="shared" si="11"/>
        <v>0</v>
      </c>
    </row>
    <row r="770" spans="1:24" x14ac:dyDescent="0.4">
      <c r="A770" s="9" t="s">
        <v>9599</v>
      </c>
      <c r="B770" s="9" t="s">
        <v>11009</v>
      </c>
      <c r="C770" s="180" t="s">
        <v>11018</v>
      </c>
      <c r="D770" s="11" t="s">
        <v>0</v>
      </c>
      <c r="E770" s="267" t="s">
        <v>0</v>
      </c>
      <c r="F770" s="19" t="s">
        <v>0</v>
      </c>
      <c r="G770" s="14" t="s">
        <v>0</v>
      </c>
      <c r="H770" s="9" t="s">
        <v>11019</v>
      </c>
      <c r="I770" s="9" t="s">
        <v>0</v>
      </c>
      <c r="J770" s="11" t="s">
        <v>9787</v>
      </c>
      <c r="K770" s="11"/>
      <c r="L770" s="11"/>
      <c r="M770" s="11"/>
      <c r="N770" s="11"/>
      <c r="O770" s="11"/>
      <c r="P770" s="11"/>
      <c r="Q770" s="9"/>
      <c r="R770" s="21">
        <v>15</v>
      </c>
      <c r="S770" s="21">
        <v>10</v>
      </c>
      <c r="T770" s="2"/>
      <c r="U770" s="11" t="s">
        <v>4167</v>
      </c>
      <c r="V770" s="11"/>
      <c r="W770" s="2"/>
      <c r="X770" s="21">
        <f t="shared" si="11"/>
        <v>15</v>
      </c>
    </row>
    <row r="771" spans="1:24" x14ac:dyDescent="0.4">
      <c r="A771" s="9" t="s">
        <v>9599</v>
      </c>
      <c r="B771" s="9" t="s">
        <v>11009</v>
      </c>
      <c r="C771" s="180" t="s">
        <v>11020</v>
      </c>
      <c r="D771" s="11" t="s">
        <v>0</v>
      </c>
      <c r="E771" s="267" t="s">
        <v>0</v>
      </c>
      <c r="F771" s="19" t="s">
        <v>0</v>
      </c>
      <c r="G771" s="14" t="s">
        <v>0</v>
      </c>
      <c r="H771" s="9" t="s">
        <v>11021</v>
      </c>
      <c r="I771" s="9" t="s">
        <v>0</v>
      </c>
      <c r="J771" s="11" t="s">
        <v>9787</v>
      </c>
      <c r="K771" s="11"/>
      <c r="L771" s="11"/>
      <c r="M771" s="11"/>
      <c r="N771" s="11"/>
      <c r="O771" s="11"/>
      <c r="P771" s="11"/>
      <c r="Q771" s="9"/>
      <c r="R771" s="21">
        <v>15</v>
      </c>
      <c r="S771" s="21">
        <v>10</v>
      </c>
      <c r="T771" s="2"/>
      <c r="U771" s="11" t="s">
        <v>4167</v>
      </c>
      <c r="V771" s="11"/>
      <c r="W771" s="2"/>
      <c r="X771" s="21">
        <f t="shared" ref="X771:X785" si="12">IF(U771="Nuova",IF(R771="p.a.r.",300,R771),IF(U771="Usata",IF(S771="p.a.r.",300,S771),0))</f>
        <v>15</v>
      </c>
    </row>
    <row r="772" spans="1:24" x14ac:dyDescent="0.4">
      <c r="A772" s="9" t="s">
        <v>9599</v>
      </c>
      <c r="B772" s="9" t="s">
        <v>11009</v>
      </c>
      <c r="C772" s="180" t="s">
        <v>11022</v>
      </c>
      <c r="D772" s="11" t="s">
        <v>0</v>
      </c>
      <c r="E772" s="267" t="s">
        <v>0</v>
      </c>
      <c r="F772" s="19" t="s">
        <v>0</v>
      </c>
      <c r="G772" s="14" t="s">
        <v>0</v>
      </c>
      <c r="H772" s="9" t="s">
        <v>11023</v>
      </c>
      <c r="I772" s="9" t="s">
        <v>0</v>
      </c>
      <c r="J772" s="11" t="s">
        <v>9787</v>
      </c>
      <c r="K772" s="11"/>
      <c r="L772" s="11"/>
      <c r="M772" s="11"/>
      <c r="N772" s="11"/>
      <c r="O772" s="11"/>
      <c r="P772" s="11"/>
      <c r="Q772" s="9"/>
      <c r="R772" s="21">
        <v>15</v>
      </c>
      <c r="S772" s="21">
        <v>10</v>
      </c>
      <c r="T772" s="2"/>
      <c r="U772" s="11" t="s">
        <v>4170</v>
      </c>
      <c r="V772" s="11"/>
      <c r="W772" s="2"/>
      <c r="X772" s="21">
        <f t="shared" si="12"/>
        <v>0</v>
      </c>
    </row>
    <row r="773" spans="1:24" x14ac:dyDescent="0.4">
      <c r="A773" s="9" t="s">
        <v>9599</v>
      </c>
      <c r="B773" s="9" t="s">
        <v>11009</v>
      </c>
      <c r="C773" s="180" t="s">
        <v>11024</v>
      </c>
      <c r="D773" s="11" t="s">
        <v>0</v>
      </c>
      <c r="E773" s="267" t="s">
        <v>0</v>
      </c>
      <c r="F773" s="19" t="s">
        <v>0</v>
      </c>
      <c r="G773" s="14" t="s">
        <v>0</v>
      </c>
      <c r="H773" s="9" t="s">
        <v>11025</v>
      </c>
      <c r="I773" s="9" t="s">
        <v>0</v>
      </c>
      <c r="J773" s="11" t="s">
        <v>9787</v>
      </c>
      <c r="K773" s="11"/>
      <c r="L773" s="11"/>
      <c r="M773" s="11"/>
      <c r="N773" s="11"/>
      <c r="O773" s="11"/>
      <c r="P773" s="11"/>
      <c r="Q773" s="9"/>
      <c r="R773" s="21">
        <v>15</v>
      </c>
      <c r="S773" s="21">
        <v>0</v>
      </c>
      <c r="T773" s="2"/>
      <c r="U773" s="11" t="s">
        <v>4167</v>
      </c>
      <c r="V773" s="11"/>
      <c r="W773" s="2"/>
      <c r="X773" s="21">
        <f t="shared" si="12"/>
        <v>15</v>
      </c>
    </row>
    <row r="774" spans="1:24" x14ac:dyDescent="0.4">
      <c r="A774" s="9" t="s">
        <v>9599</v>
      </c>
      <c r="B774" s="9" t="s">
        <v>11009</v>
      </c>
      <c r="C774" s="180" t="s">
        <v>11026</v>
      </c>
      <c r="D774" s="11" t="s">
        <v>0</v>
      </c>
      <c r="E774" s="267" t="s">
        <v>0</v>
      </c>
      <c r="F774" s="19" t="s">
        <v>0</v>
      </c>
      <c r="G774" s="14" t="s">
        <v>0</v>
      </c>
      <c r="H774" s="9" t="s">
        <v>11027</v>
      </c>
      <c r="I774" s="9" t="s">
        <v>0</v>
      </c>
      <c r="J774" s="11" t="s">
        <v>9848</v>
      </c>
      <c r="K774" s="11"/>
      <c r="L774" s="11"/>
      <c r="M774" s="11"/>
      <c r="N774" s="11"/>
      <c r="O774" s="11"/>
      <c r="P774" s="11"/>
      <c r="Q774" s="9"/>
      <c r="R774" s="21">
        <v>15</v>
      </c>
      <c r="S774" s="21">
        <v>10</v>
      </c>
      <c r="T774" s="2"/>
      <c r="U774" s="11" t="s">
        <v>4167</v>
      </c>
      <c r="V774" s="11"/>
      <c r="W774" s="2"/>
      <c r="X774" s="21">
        <f t="shared" si="12"/>
        <v>15</v>
      </c>
    </row>
    <row r="775" spans="1:24" x14ac:dyDescent="0.4">
      <c r="A775" s="9" t="s">
        <v>9599</v>
      </c>
      <c r="B775" s="9" t="s">
        <v>11009</v>
      </c>
      <c r="C775" s="180" t="s">
        <v>11028</v>
      </c>
      <c r="D775" s="11" t="s">
        <v>0</v>
      </c>
      <c r="E775" s="267" t="s">
        <v>0</v>
      </c>
      <c r="F775" s="19" t="s">
        <v>0</v>
      </c>
      <c r="G775" s="14" t="s">
        <v>0</v>
      </c>
      <c r="H775" s="9" t="s">
        <v>11029</v>
      </c>
      <c r="I775" s="9" t="s">
        <v>0</v>
      </c>
      <c r="J775" s="11" t="s">
        <v>9848</v>
      </c>
      <c r="K775" s="11"/>
      <c r="L775" s="11"/>
      <c r="M775" s="11"/>
      <c r="N775" s="11"/>
      <c r="O775" s="11"/>
      <c r="P775" s="11"/>
      <c r="Q775" s="9"/>
      <c r="R775" s="21">
        <v>15</v>
      </c>
      <c r="S775" s="21">
        <v>10</v>
      </c>
      <c r="T775" s="2"/>
      <c r="U775" s="11" t="s">
        <v>4167</v>
      </c>
      <c r="V775" s="11"/>
      <c r="W775" s="2"/>
      <c r="X775" s="21">
        <f t="shared" si="12"/>
        <v>15</v>
      </c>
    </row>
    <row r="776" spans="1:24" x14ac:dyDescent="0.4">
      <c r="A776" s="9" t="s">
        <v>9599</v>
      </c>
      <c r="B776" s="9" t="s">
        <v>11009</v>
      </c>
      <c r="C776" s="180" t="s">
        <v>11030</v>
      </c>
      <c r="D776" s="11" t="s">
        <v>0</v>
      </c>
      <c r="E776" s="267" t="s">
        <v>0</v>
      </c>
      <c r="F776" s="19" t="s">
        <v>0</v>
      </c>
      <c r="G776" s="14" t="s">
        <v>0</v>
      </c>
      <c r="H776" s="9" t="s">
        <v>11031</v>
      </c>
      <c r="I776" s="9" t="s">
        <v>0</v>
      </c>
      <c r="J776" s="11" t="s">
        <v>9848</v>
      </c>
      <c r="K776" s="11"/>
      <c r="L776" s="11"/>
      <c r="M776" s="11"/>
      <c r="N776" s="11"/>
      <c r="O776" s="11"/>
      <c r="P776" s="11"/>
      <c r="Q776" s="9"/>
      <c r="R776" s="21">
        <v>15</v>
      </c>
      <c r="S776" s="21">
        <v>0</v>
      </c>
      <c r="T776" s="2"/>
      <c r="U776" s="11" t="s">
        <v>4170</v>
      </c>
      <c r="V776" s="11"/>
      <c r="W776" s="2"/>
      <c r="X776" s="21">
        <f t="shared" si="12"/>
        <v>0</v>
      </c>
    </row>
    <row r="777" spans="1:24" x14ac:dyDescent="0.4">
      <c r="A777" s="9" t="s">
        <v>9599</v>
      </c>
      <c r="B777" s="9" t="s">
        <v>11009</v>
      </c>
      <c r="C777" s="180" t="s">
        <v>11032</v>
      </c>
      <c r="D777" s="11" t="s">
        <v>0</v>
      </c>
      <c r="E777" s="267" t="s">
        <v>0</v>
      </c>
      <c r="F777" s="19" t="s">
        <v>0</v>
      </c>
      <c r="G777" s="14" t="s">
        <v>0</v>
      </c>
      <c r="H777" s="9" t="s">
        <v>11033</v>
      </c>
      <c r="I777" s="9" t="s">
        <v>0</v>
      </c>
      <c r="J777" s="11" t="s">
        <v>9848</v>
      </c>
      <c r="K777" s="11"/>
      <c r="L777" s="11"/>
      <c r="M777" s="11"/>
      <c r="N777" s="11"/>
      <c r="O777" s="11"/>
      <c r="P777" s="11"/>
      <c r="Q777" s="9"/>
      <c r="R777" s="21">
        <v>15</v>
      </c>
      <c r="S777" s="21">
        <v>10</v>
      </c>
      <c r="T777" s="2"/>
      <c r="U777" s="11" t="s">
        <v>4168</v>
      </c>
      <c r="V777" s="11"/>
      <c r="W777" s="2"/>
      <c r="X777" s="21">
        <f t="shared" si="12"/>
        <v>10</v>
      </c>
    </row>
    <row r="778" spans="1:24" x14ac:dyDescent="0.4">
      <c r="A778" s="9" t="s">
        <v>9599</v>
      </c>
      <c r="B778" s="9" t="s">
        <v>11009</v>
      </c>
      <c r="C778" s="180" t="s">
        <v>11034</v>
      </c>
      <c r="D778" s="11" t="s">
        <v>0</v>
      </c>
      <c r="E778" s="267" t="s">
        <v>0</v>
      </c>
      <c r="F778" s="19" t="s">
        <v>0</v>
      </c>
      <c r="G778" s="14" t="s">
        <v>0</v>
      </c>
      <c r="H778" s="9" t="s">
        <v>11035</v>
      </c>
      <c r="I778" s="9" t="s">
        <v>0</v>
      </c>
      <c r="J778" s="11" t="s">
        <v>9848</v>
      </c>
      <c r="K778" s="11"/>
      <c r="L778" s="11"/>
      <c r="M778" s="11"/>
      <c r="N778" s="11"/>
      <c r="O778" s="11"/>
      <c r="P778" s="11"/>
      <c r="Q778" s="9"/>
      <c r="R778" s="21">
        <v>15</v>
      </c>
      <c r="S778" s="21">
        <v>10</v>
      </c>
      <c r="T778" s="2"/>
      <c r="U778" s="11" t="s">
        <v>4170</v>
      </c>
      <c r="V778" s="11"/>
      <c r="W778" s="2"/>
      <c r="X778" s="21">
        <f t="shared" si="12"/>
        <v>0</v>
      </c>
    </row>
    <row r="779" spans="1:24" x14ac:dyDescent="0.4">
      <c r="A779" s="9" t="s">
        <v>9599</v>
      </c>
      <c r="B779" s="9" t="s">
        <v>11009</v>
      </c>
      <c r="C779" s="180" t="s">
        <v>11036</v>
      </c>
      <c r="D779" s="11" t="s">
        <v>0</v>
      </c>
      <c r="E779" s="267" t="s">
        <v>0</v>
      </c>
      <c r="F779" s="19" t="s">
        <v>0</v>
      </c>
      <c r="G779" s="14" t="s">
        <v>0</v>
      </c>
      <c r="H779" s="9" t="s">
        <v>11037</v>
      </c>
      <c r="I779" s="9" t="s">
        <v>0</v>
      </c>
      <c r="J779" s="11" t="s">
        <v>9848</v>
      </c>
      <c r="K779" s="11"/>
      <c r="L779" s="11"/>
      <c r="M779" s="11"/>
      <c r="N779" s="11"/>
      <c r="O779" s="11"/>
      <c r="P779" s="11"/>
      <c r="Q779" s="9"/>
      <c r="R779" s="21">
        <v>15</v>
      </c>
      <c r="S779" s="21">
        <v>10</v>
      </c>
      <c r="T779" s="2"/>
      <c r="U779" s="11" t="s">
        <v>4167</v>
      </c>
      <c r="V779" s="11"/>
      <c r="W779" s="2"/>
      <c r="X779" s="21">
        <f t="shared" si="12"/>
        <v>15</v>
      </c>
    </row>
    <row r="780" spans="1:24" x14ac:dyDescent="0.4">
      <c r="A780" s="9" t="s">
        <v>9599</v>
      </c>
      <c r="B780" s="9" t="s">
        <v>11009</v>
      </c>
      <c r="C780" s="180" t="s">
        <v>11038</v>
      </c>
      <c r="D780" s="11" t="s">
        <v>0</v>
      </c>
      <c r="E780" s="267" t="s">
        <v>0</v>
      </c>
      <c r="F780" s="19" t="s">
        <v>0</v>
      </c>
      <c r="G780" s="14" t="s">
        <v>0</v>
      </c>
      <c r="H780" s="9" t="s">
        <v>11039</v>
      </c>
      <c r="I780" s="9" t="s">
        <v>0</v>
      </c>
      <c r="J780" s="11" t="s">
        <v>9848</v>
      </c>
      <c r="K780" s="11"/>
      <c r="L780" s="11"/>
      <c r="M780" s="11"/>
      <c r="N780" s="11"/>
      <c r="O780" s="11"/>
      <c r="P780" s="11"/>
      <c r="Q780" s="9"/>
      <c r="R780" s="21">
        <v>30</v>
      </c>
      <c r="S780" s="21">
        <v>20</v>
      </c>
      <c r="T780" s="2"/>
      <c r="U780" s="11" t="s">
        <v>4170</v>
      </c>
      <c r="V780" s="11"/>
      <c r="W780" s="2"/>
      <c r="X780" s="21">
        <f t="shared" si="12"/>
        <v>0</v>
      </c>
    </row>
    <row r="781" spans="1:24" x14ac:dyDescent="0.4">
      <c r="A781" s="9" t="s">
        <v>9599</v>
      </c>
      <c r="B781" s="9" t="s">
        <v>11009</v>
      </c>
      <c r="C781" s="180" t="s">
        <v>11040</v>
      </c>
      <c r="D781" s="11" t="s">
        <v>0</v>
      </c>
      <c r="E781" s="267" t="s">
        <v>0</v>
      </c>
      <c r="F781" s="19" t="s">
        <v>0</v>
      </c>
      <c r="G781" s="14" t="s">
        <v>0</v>
      </c>
      <c r="H781" s="9" t="s">
        <v>11041</v>
      </c>
      <c r="I781" s="9" t="s">
        <v>0</v>
      </c>
      <c r="J781" s="11" t="s">
        <v>9848</v>
      </c>
      <c r="K781" s="11"/>
      <c r="L781" s="11"/>
      <c r="M781" s="11"/>
      <c r="N781" s="11"/>
      <c r="O781" s="11"/>
      <c r="P781" s="11"/>
      <c r="Q781" s="9"/>
      <c r="R781" s="21">
        <v>15</v>
      </c>
      <c r="S781" s="21">
        <v>10</v>
      </c>
      <c r="T781" s="2"/>
      <c r="U781" s="11" t="s">
        <v>4167</v>
      </c>
      <c r="V781" s="11"/>
      <c r="W781" s="2"/>
      <c r="X781" s="21">
        <f t="shared" si="12"/>
        <v>15</v>
      </c>
    </row>
    <row r="782" spans="1:24" x14ac:dyDescent="0.4">
      <c r="A782" s="9" t="s">
        <v>9599</v>
      </c>
      <c r="B782" s="9" t="s">
        <v>11009</v>
      </c>
      <c r="C782" s="180" t="s">
        <v>11042</v>
      </c>
      <c r="D782" s="11" t="s">
        <v>0</v>
      </c>
      <c r="E782" s="267" t="s">
        <v>0</v>
      </c>
      <c r="F782" s="19" t="s">
        <v>0</v>
      </c>
      <c r="G782" s="14" t="s">
        <v>0</v>
      </c>
      <c r="H782" s="9" t="s">
        <v>11043</v>
      </c>
      <c r="I782" s="9" t="s">
        <v>0</v>
      </c>
      <c r="J782" s="11" t="s">
        <v>9848</v>
      </c>
      <c r="K782" s="11"/>
      <c r="L782" s="11"/>
      <c r="M782" s="11"/>
      <c r="N782" s="11"/>
      <c r="O782" s="11"/>
      <c r="P782" s="11"/>
      <c r="Q782" s="9"/>
      <c r="R782" s="21">
        <v>50</v>
      </c>
      <c r="S782" s="21">
        <v>0</v>
      </c>
      <c r="T782" s="2"/>
      <c r="U782" s="11" t="s">
        <v>4170</v>
      </c>
      <c r="V782" s="11"/>
      <c r="W782" s="2"/>
      <c r="X782" s="21">
        <f t="shared" si="12"/>
        <v>0</v>
      </c>
    </row>
    <row r="783" spans="1:24" x14ac:dyDescent="0.4">
      <c r="A783" s="9" t="s">
        <v>9599</v>
      </c>
      <c r="B783" s="9" t="s">
        <v>11009</v>
      </c>
      <c r="C783" s="180" t="s">
        <v>11044</v>
      </c>
      <c r="D783" s="11" t="s">
        <v>0</v>
      </c>
      <c r="E783" s="267" t="s">
        <v>0</v>
      </c>
      <c r="F783" s="19" t="s">
        <v>0</v>
      </c>
      <c r="G783" s="14" t="s">
        <v>0</v>
      </c>
      <c r="H783" s="9" t="s">
        <v>11045</v>
      </c>
      <c r="I783" s="9" t="s">
        <v>0</v>
      </c>
      <c r="J783" s="11" t="s">
        <v>9848</v>
      </c>
      <c r="K783" s="11"/>
      <c r="L783" s="11"/>
      <c r="M783" s="11"/>
      <c r="N783" s="11"/>
      <c r="O783" s="11"/>
      <c r="P783" s="11"/>
      <c r="Q783" s="9"/>
      <c r="R783" s="21">
        <v>50</v>
      </c>
      <c r="S783" s="21">
        <v>0</v>
      </c>
      <c r="T783" s="2"/>
      <c r="U783" s="11" t="s">
        <v>4170</v>
      </c>
      <c r="V783" s="11"/>
      <c r="W783" s="2"/>
      <c r="X783" s="21">
        <f t="shared" si="12"/>
        <v>0</v>
      </c>
    </row>
    <row r="784" spans="1:24" x14ac:dyDescent="0.4">
      <c r="A784" s="9" t="s">
        <v>9599</v>
      </c>
      <c r="B784" s="9" t="s">
        <v>11009</v>
      </c>
      <c r="C784" s="180" t="s">
        <v>11046</v>
      </c>
      <c r="D784" s="11" t="s">
        <v>0</v>
      </c>
      <c r="E784" s="267" t="s">
        <v>0</v>
      </c>
      <c r="F784" s="19" t="s">
        <v>0</v>
      </c>
      <c r="G784" s="14" t="s">
        <v>0</v>
      </c>
      <c r="H784" s="9" t="s">
        <v>11047</v>
      </c>
      <c r="I784" s="9" t="s">
        <v>0</v>
      </c>
      <c r="J784" s="11" t="s">
        <v>9848</v>
      </c>
      <c r="K784" s="11"/>
      <c r="L784" s="11"/>
      <c r="M784" s="11"/>
      <c r="N784" s="11"/>
      <c r="O784" s="11"/>
      <c r="P784" s="11"/>
      <c r="Q784" s="9"/>
      <c r="R784" s="21">
        <v>20</v>
      </c>
      <c r="S784" s="21">
        <v>15</v>
      </c>
      <c r="T784" s="2"/>
      <c r="U784" s="11" t="s">
        <v>4170</v>
      </c>
      <c r="V784" s="11"/>
      <c r="W784" s="2"/>
      <c r="X784" s="21">
        <f t="shared" si="12"/>
        <v>0</v>
      </c>
    </row>
    <row r="785" spans="1:24" x14ac:dyDescent="0.4">
      <c r="A785" s="9" t="s">
        <v>9599</v>
      </c>
      <c r="B785" s="9" t="s">
        <v>11009</v>
      </c>
      <c r="C785" s="180" t="s">
        <v>11048</v>
      </c>
      <c r="D785" s="11" t="s">
        <v>0</v>
      </c>
      <c r="E785" s="267" t="s">
        <v>0</v>
      </c>
      <c r="F785" s="19" t="s">
        <v>0</v>
      </c>
      <c r="G785" s="14" t="s">
        <v>0</v>
      </c>
      <c r="H785" s="9" t="s">
        <v>11049</v>
      </c>
      <c r="I785" s="9" t="s">
        <v>0</v>
      </c>
      <c r="J785" s="11" t="s">
        <v>9848</v>
      </c>
      <c r="K785" s="11"/>
      <c r="L785" s="11"/>
      <c r="M785" s="11"/>
      <c r="N785" s="11"/>
      <c r="O785" s="11"/>
      <c r="P785" s="11"/>
      <c r="Q785" s="9"/>
      <c r="R785" s="21">
        <v>15</v>
      </c>
      <c r="S785" s="21">
        <v>10</v>
      </c>
      <c r="T785" s="2"/>
      <c r="U785" s="11" t="s">
        <v>4170</v>
      </c>
      <c r="V785" s="11"/>
      <c r="W785" s="2"/>
      <c r="X785" s="21">
        <f t="shared" si="12"/>
        <v>0</v>
      </c>
    </row>
  </sheetData>
  <protectedRanges>
    <protectedRange sqref="A1:X1" name="Intervallo3"/>
    <protectedRange sqref="U1:V785" name="Collezione"/>
  </protectedRanges>
  <autoFilter ref="A1:Z785" xr:uid="{CECB6BC7-CF2B-4D5D-9D84-14E0413AB894}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88D42422-3B2D-4B32-84BC-7038D464226A}">
            <xm:f>'Menu tendina'!$A$6</xm:f>
            <x14:dxf>
              <fill>
                <patternFill>
                  <bgColor theme="7" tint="0.39994506668294322"/>
                </patternFill>
              </fill>
            </x14:dxf>
          </x14:cfRule>
          <x14:cfRule type="cellIs" priority="2" operator="equal" id="{3373B07A-44E5-4A45-8AFC-1E2F8B2C1C55}">
            <xm:f>'Menu tendina'!$A$5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" operator="equal" id="{2DA6F289-7906-44EF-84A3-440DA2E0DC63}">
            <xm:f>'Menu tendina'!$A$4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4" operator="equal" id="{362B4FDC-51B5-42CC-A884-4C6D38442E1B}">
            <xm:f>'Menu tendina'!$A$3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U1:U785</xm:sqref>
        </x14:conditionalFormatting>
        <x14:conditionalFormatting xmlns:xm="http://schemas.microsoft.com/office/excel/2006/main">
          <x14:cfRule type="cellIs" priority="5" operator="equal" id="{39CC70FD-A6A1-4F9A-8702-F20DBF23804A}">
            <xm:f>'Menu tendina'!$A$2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U1:U1048576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F48604C-2245-435E-8A46-7ED85C82736E}">
          <x14:formula1>
            <xm:f>'Menu tendina'!$A$2:$A$7</xm:f>
          </x14:formula1>
          <xm:sqref>U1:U1048576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96B9C-5BE7-4A15-8275-CFBB72007806}">
  <sheetPr>
    <tabColor rgb="FF996600"/>
  </sheetPr>
  <dimension ref="A1:S785"/>
  <sheetViews>
    <sheetView zoomScale="62" zoomScaleNormal="70" workbookViewId="0">
      <pane xSplit="3" ySplit="1" topLeftCell="D170" activePane="bottomRight" state="frozen"/>
      <selection pane="topRight" activeCell="D1" sqref="D1"/>
      <selection pane="bottomLeft" activeCell="A2" sqref="A2"/>
      <selection pane="bottomRight" activeCell="G179" sqref="G179"/>
    </sheetView>
  </sheetViews>
  <sheetFormatPr defaultRowHeight="16" x14ac:dyDescent="0.4"/>
  <cols>
    <col min="1" max="1" width="15.25" bestFit="1" customWidth="1"/>
    <col min="2" max="2" width="17.83203125" bestFit="1" customWidth="1"/>
    <col min="3" max="3" width="10.5" customWidth="1"/>
    <col min="4" max="4" width="8.4140625" customWidth="1"/>
    <col min="5" max="5" width="10.33203125" customWidth="1"/>
    <col min="6" max="6" width="11" bestFit="1" customWidth="1"/>
    <col min="7" max="7" width="11" customWidth="1"/>
    <col min="8" max="8" width="69.25" bestFit="1" customWidth="1"/>
    <col min="9" max="9" width="5.5" customWidth="1"/>
    <col min="10" max="10" width="15.9140625" customWidth="1"/>
    <col min="11" max="11" width="9.33203125" customWidth="1"/>
    <col min="12" max="12" width="39" customWidth="1"/>
    <col min="13" max="14" width="13.08203125" customWidth="1"/>
    <col min="15" max="15" width="1.9140625" customWidth="1"/>
    <col min="16" max="16" width="14" style="223" bestFit="1" customWidth="1"/>
    <col min="17" max="17" width="15.4140625" style="223" customWidth="1"/>
    <col min="18" max="18" width="1.4140625" customWidth="1"/>
    <col min="19" max="19" width="13.08203125" customWidth="1"/>
  </cols>
  <sheetData>
    <row r="1" spans="1:19" ht="25" x14ac:dyDescent="0.4">
      <c r="A1" s="3" t="s">
        <v>4037</v>
      </c>
      <c r="B1" s="4" t="s">
        <v>4049</v>
      </c>
      <c r="C1" s="4" t="s">
        <v>4038</v>
      </c>
      <c r="D1" s="5" t="s">
        <v>4039</v>
      </c>
      <c r="E1" s="5" t="s">
        <v>4051</v>
      </c>
      <c r="F1" s="6" t="s">
        <v>8530</v>
      </c>
      <c r="G1" s="6" t="s">
        <v>4040</v>
      </c>
      <c r="H1" s="5" t="s">
        <v>4041</v>
      </c>
      <c r="I1" s="5" t="s">
        <v>4043</v>
      </c>
      <c r="J1" s="159" t="s">
        <v>8529</v>
      </c>
      <c r="K1" s="5" t="s">
        <v>4044</v>
      </c>
      <c r="L1" s="8" t="s">
        <v>4045</v>
      </c>
      <c r="M1" s="7" t="s">
        <v>9596</v>
      </c>
      <c r="N1" s="7" t="s">
        <v>9597</v>
      </c>
      <c r="O1" s="1"/>
      <c r="P1" s="7" t="s">
        <v>4046</v>
      </c>
      <c r="Q1" s="221" t="s">
        <v>4054</v>
      </c>
      <c r="R1" s="1"/>
      <c r="S1" s="7" t="s">
        <v>4174</v>
      </c>
    </row>
    <row r="2" spans="1:19" x14ac:dyDescent="0.4">
      <c r="A2" s="9" t="s">
        <v>11050</v>
      </c>
      <c r="B2" s="9" t="s">
        <v>11051</v>
      </c>
      <c r="C2" s="180" t="s">
        <v>11052</v>
      </c>
      <c r="D2" s="11">
        <v>4000</v>
      </c>
      <c r="E2" s="19" t="s">
        <v>0</v>
      </c>
      <c r="F2" s="11">
        <v>1984</v>
      </c>
      <c r="G2" s="11" t="s">
        <v>0</v>
      </c>
      <c r="H2" s="9" t="s">
        <v>11053</v>
      </c>
      <c r="I2" s="9" t="s">
        <v>2</v>
      </c>
      <c r="J2" s="9" t="s">
        <v>0</v>
      </c>
      <c r="K2" s="11" t="s">
        <v>0</v>
      </c>
      <c r="L2" s="9"/>
      <c r="M2" s="21">
        <v>0</v>
      </c>
      <c r="N2" s="21" t="s">
        <v>6191</v>
      </c>
      <c r="O2" s="2"/>
      <c r="P2" s="225" t="s">
        <v>4170</v>
      </c>
      <c r="Q2" s="222"/>
      <c r="R2" s="2"/>
      <c r="S2" s="21">
        <f>IF(P2="Nuova",IF(M2="p.a.r.",300,M2),IF(P2="Usata",IF(N2="p.a.r.",300,N2),0))</f>
        <v>0</v>
      </c>
    </row>
    <row r="3" spans="1:19" x14ac:dyDescent="0.4">
      <c r="A3" s="9" t="s">
        <v>11050</v>
      </c>
      <c r="B3" s="9" t="s">
        <v>11051</v>
      </c>
      <c r="C3" s="180" t="s">
        <v>11054</v>
      </c>
      <c r="D3" s="11" t="s">
        <v>8162</v>
      </c>
      <c r="E3" s="19" t="s">
        <v>0</v>
      </c>
      <c r="F3" s="11">
        <v>1984</v>
      </c>
      <c r="G3" s="11" t="s">
        <v>0</v>
      </c>
      <c r="H3" s="9" t="s">
        <v>8279</v>
      </c>
      <c r="I3" s="9" t="s">
        <v>2</v>
      </c>
      <c r="J3" s="9" t="s">
        <v>0</v>
      </c>
      <c r="K3" s="11" t="s">
        <v>0</v>
      </c>
      <c r="L3" s="9"/>
      <c r="M3" s="21">
        <v>0</v>
      </c>
      <c r="N3" s="21">
        <v>45</v>
      </c>
      <c r="O3" s="2"/>
      <c r="P3" s="225" t="s">
        <v>4168</v>
      </c>
      <c r="Q3" s="222"/>
      <c r="R3" s="2"/>
      <c r="S3" s="21">
        <f t="shared" ref="S3:S66" si="0">IF(P3="Nuova",IF(M3="p.a.r.",300,M3),IF(P3="Usata",IF(N3="p.a.r.",300,N3),0))</f>
        <v>45</v>
      </c>
    </row>
    <row r="4" spans="1:19" x14ac:dyDescent="0.4">
      <c r="A4" s="9" t="s">
        <v>11050</v>
      </c>
      <c r="B4" s="9" t="s">
        <v>11051</v>
      </c>
      <c r="C4" s="180" t="s">
        <v>11055</v>
      </c>
      <c r="D4" s="11" t="s">
        <v>0</v>
      </c>
      <c r="E4" s="19" t="s">
        <v>0</v>
      </c>
      <c r="F4" s="11">
        <v>1984</v>
      </c>
      <c r="G4" s="11" t="s">
        <v>0</v>
      </c>
      <c r="H4" s="9" t="s">
        <v>11056</v>
      </c>
      <c r="I4" s="9" t="s">
        <v>2</v>
      </c>
      <c r="J4" s="9" t="s">
        <v>0</v>
      </c>
      <c r="K4" s="11" t="s">
        <v>0</v>
      </c>
      <c r="L4" s="9"/>
      <c r="M4" s="21">
        <v>0</v>
      </c>
      <c r="N4" s="21">
        <v>75</v>
      </c>
      <c r="O4" s="2"/>
      <c r="P4" s="225" t="s">
        <v>4170</v>
      </c>
      <c r="Q4" s="222"/>
      <c r="R4" s="2"/>
      <c r="S4" s="21">
        <f t="shared" si="0"/>
        <v>0</v>
      </c>
    </row>
    <row r="5" spans="1:19" x14ac:dyDescent="0.4">
      <c r="A5" s="9" t="s">
        <v>11050</v>
      </c>
      <c r="B5" s="9" t="s">
        <v>11051</v>
      </c>
      <c r="C5" s="180" t="s">
        <v>11057</v>
      </c>
      <c r="D5" s="11" t="s">
        <v>8163</v>
      </c>
      <c r="E5" s="19" t="s">
        <v>0</v>
      </c>
      <c r="F5" s="11">
        <v>1984</v>
      </c>
      <c r="G5" s="11" t="s">
        <v>0</v>
      </c>
      <c r="H5" s="9" t="s">
        <v>11058</v>
      </c>
      <c r="I5" s="9" t="s">
        <v>2</v>
      </c>
      <c r="J5" s="9" t="s">
        <v>0</v>
      </c>
      <c r="K5" s="11" t="s">
        <v>0</v>
      </c>
      <c r="L5" s="9"/>
      <c r="M5" s="21">
        <v>0</v>
      </c>
      <c r="N5" s="21">
        <v>25</v>
      </c>
      <c r="O5" s="2"/>
      <c r="P5" s="225" t="s">
        <v>4170</v>
      </c>
      <c r="Q5" s="222"/>
      <c r="R5" s="2"/>
      <c r="S5" s="21">
        <f t="shared" si="0"/>
        <v>0</v>
      </c>
    </row>
    <row r="6" spans="1:19" x14ac:dyDescent="0.4">
      <c r="A6" s="9" t="s">
        <v>11050</v>
      </c>
      <c r="B6" s="9" t="s">
        <v>11051</v>
      </c>
      <c r="C6" s="180" t="s">
        <v>11059</v>
      </c>
      <c r="D6" s="11">
        <v>4001</v>
      </c>
      <c r="E6" s="19" t="s">
        <v>0</v>
      </c>
      <c r="F6" s="11">
        <v>1984</v>
      </c>
      <c r="G6" s="11" t="s">
        <v>0</v>
      </c>
      <c r="H6" s="9" t="s">
        <v>11060</v>
      </c>
      <c r="I6" s="9" t="s">
        <v>2</v>
      </c>
      <c r="J6" s="9" t="s">
        <v>0</v>
      </c>
      <c r="K6" s="11" t="s">
        <v>0</v>
      </c>
      <c r="L6" s="9"/>
      <c r="M6" s="21">
        <v>0</v>
      </c>
      <c r="N6" s="21">
        <v>15</v>
      </c>
      <c r="O6" s="2"/>
      <c r="P6" s="225" t="s">
        <v>4168</v>
      </c>
      <c r="Q6" s="222"/>
      <c r="R6" s="2"/>
      <c r="S6" s="21">
        <f t="shared" si="0"/>
        <v>15</v>
      </c>
    </row>
    <row r="7" spans="1:19" x14ac:dyDescent="0.4">
      <c r="A7" s="9" t="s">
        <v>11050</v>
      </c>
      <c r="B7" s="9" t="s">
        <v>11051</v>
      </c>
      <c r="C7" s="180" t="s">
        <v>11061</v>
      </c>
      <c r="D7" s="11" t="s">
        <v>8164</v>
      </c>
      <c r="E7" s="19" t="s">
        <v>0</v>
      </c>
      <c r="F7" s="11">
        <v>1984</v>
      </c>
      <c r="G7" s="11" t="s">
        <v>0</v>
      </c>
      <c r="H7" s="9" t="s">
        <v>11062</v>
      </c>
      <c r="I7" s="9" t="s">
        <v>2</v>
      </c>
      <c r="J7" s="9" t="s">
        <v>0</v>
      </c>
      <c r="K7" s="11" t="s">
        <v>0</v>
      </c>
      <c r="L7" s="9"/>
      <c r="M7" s="21">
        <v>0</v>
      </c>
      <c r="N7" s="21">
        <v>25</v>
      </c>
      <c r="O7" s="2"/>
      <c r="P7" s="225" t="s">
        <v>4168</v>
      </c>
      <c r="Q7" s="222"/>
      <c r="R7" s="2"/>
      <c r="S7" s="21">
        <f t="shared" si="0"/>
        <v>25</v>
      </c>
    </row>
    <row r="8" spans="1:19" x14ac:dyDescent="0.4">
      <c r="A8" s="9" t="s">
        <v>11050</v>
      </c>
      <c r="B8" s="9" t="s">
        <v>11051</v>
      </c>
      <c r="C8" s="180" t="s">
        <v>11063</v>
      </c>
      <c r="D8" s="11">
        <v>4002</v>
      </c>
      <c r="E8" s="19" t="s">
        <v>0</v>
      </c>
      <c r="F8" s="11">
        <v>1984</v>
      </c>
      <c r="G8" s="11" t="s">
        <v>0</v>
      </c>
      <c r="H8" s="9" t="s">
        <v>11064</v>
      </c>
      <c r="I8" s="9" t="s">
        <v>2</v>
      </c>
      <c r="J8" s="9" t="s">
        <v>0</v>
      </c>
      <c r="K8" s="11" t="s">
        <v>0</v>
      </c>
      <c r="L8" s="9"/>
      <c r="M8" s="21">
        <v>0</v>
      </c>
      <c r="N8" s="21">
        <v>15</v>
      </c>
      <c r="O8" s="2"/>
      <c r="P8" s="225" t="s">
        <v>4168</v>
      </c>
      <c r="Q8" s="222"/>
      <c r="R8" s="2"/>
      <c r="S8" s="21">
        <f t="shared" si="0"/>
        <v>15</v>
      </c>
    </row>
    <row r="9" spans="1:19" x14ac:dyDescent="0.4">
      <c r="A9" s="9" t="s">
        <v>11050</v>
      </c>
      <c r="B9" s="9" t="s">
        <v>11051</v>
      </c>
      <c r="C9" s="180" t="s">
        <v>11065</v>
      </c>
      <c r="D9" s="11" t="s">
        <v>8165</v>
      </c>
      <c r="E9" s="19" t="s">
        <v>0</v>
      </c>
      <c r="F9" s="11">
        <v>1984</v>
      </c>
      <c r="G9" s="11" t="s">
        <v>0</v>
      </c>
      <c r="H9" s="9" t="s">
        <v>11066</v>
      </c>
      <c r="I9" s="9" t="s">
        <v>2</v>
      </c>
      <c r="J9" s="9" t="s">
        <v>0</v>
      </c>
      <c r="K9" s="11" t="s">
        <v>0</v>
      </c>
      <c r="L9" s="9"/>
      <c r="M9" s="21">
        <v>0</v>
      </c>
      <c r="N9" s="21">
        <v>70</v>
      </c>
      <c r="O9" s="2"/>
      <c r="P9" s="225" t="s">
        <v>4170</v>
      </c>
      <c r="Q9" s="222"/>
      <c r="R9" s="2"/>
      <c r="S9" s="21">
        <f t="shared" si="0"/>
        <v>0</v>
      </c>
    </row>
    <row r="10" spans="1:19" x14ac:dyDescent="0.4">
      <c r="A10" s="9" t="s">
        <v>11050</v>
      </c>
      <c r="B10" s="9" t="s">
        <v>11051</v>
      </c>
      <c r="C10" s="180" t="s">
        <v>11067</v>
      </c>
      <c r="D10" s="11">
        <v>4003</v>
      </c>
      <c r="E10" s="19" t="s">
        <v>0</v>
      </c>
      <c r="F10" s="11">
        <v>1984</v>
      </c>
      <c r="G10" s="11" t="s">
        <v>0</v>
      </c>
      <c r="H10" s="9" t="s">
        <v>11068</v>
      </c>
      <c r="I10" s="9" t="s">
        <v>2</v>
      </c>
      <c r="J10" s="9" t="s">
        <v>0</v>
      </c>
      <c r="K10" s="11" t="s">
        <v>0</v>
      </c>
      <c r="L10" s="9"/>
      <c r="M10" s="21">
        <v>0</v>
      </c>
      <c r="N10" s="21">
        <v>45</v>
      </c>
      <c r="O10" s="2"/>
      <c r="P10" s="225" t="s">
        <v>4170</v>
      </c>
      <c r="Q10" s="222"/>
      <c r="R10" s="2"/>
      <c r="S10" s="21">
        <f t="shared" si="0"/>
        <v>0</v>
      </c>
    </row>
    <row r="11" spans="1:19" x14ac:dyDescent="0.4">
      <c r="A11" s="9" t="s">
        <v>11050</v>
      </c>
      <c r="B11" s="9" t="s">
        <v>11051</v>
      </c>
      <c r="C11" s="180" t="s">
        <v>11069</v>
      </c>
      <c r="D11" s="11" t="s">
        <v>0</v>
      </c>
      <c r="E11" s="19" t="s">
        <v>0</v>
      </c>
      <c r="F11" s="11">
        <v>1984</v>
      </c>
      <c r="G11" s="11" t="s">
        <v>0</v>
      </c>
      <c r="H11" s="9" t="s">
        <v>11070</v>
      </c>
      <c r="I11" s="9" t="s">
        <v>158</v>
      </c>
      <c r="J11" s="9" t="s">
        <v>0</v>
      </c>
      <c r="K11" s="11" t="s">
        <v>0</v>
      </c>
      <c r="L11" s="9"/>
      <c r="M11" s="21">
        <v>0</v>
      </c>
      <c r="N11" s="21">
        <v>150</v>
      </c>
      <c r="O11" s="2"/>
      <c r="P11" s="225" t="s">
        <v>4170</v>
      </c>
      <c r="Q11" s="222"/>
      <c r="R11" s="2"/>
      <c r="S11" s="21">
        <f t="shared" si="0"/>
        <v>0</v>
      </c>
    </row>
    <row r="12" spans="1:19" x14ac:dyDescent="0.4">
      <c r="A12" s="9" t="s">
        <v>11050</v>
      </c>
      <c r="B12" s="9" t="s">
        <v>11051</v>
      </c>
      <c r="C12" s="180" t="s">
        <v>11071</v>
      </c>
      <c r="D12" s="11">
        <v>4004</v>
      </c>
      <c r="E12" s="19" t="s">
        <v>0</v>
      </c>
      <c r="F12" s="11">
        <v>1984</v>
      </c>
      <c r="G12" s="11" t="s">
        <v>0</v>
      </c>
      <c r="H12" s="9" t="s">
        <v>11072</v>
      </c>
      <c r="I12" s="9" t="s">
        <v>158</v>
      </c>
      <c r="J12" s="9" t="s">
        <v>0</v>
      </c>
      <c r="K12" s="11" t="s">
        <v>0</v>
      </c>
      <c r="L12" s="9"/>
      <c r="M12" s="21">
        <v>0</v>
      </c>
      <c r="N12" s="21">
        <v>18</v>
      </c>
      <c r="O12" s="2"/>
      <c r="P12" s="225" t="s">
        <v>4168</v>
      </c>
      <c r="Q12" s="222"/>
      <c r="R12" s="2"/>
      <c r="S12" s="21">
        <f t="shared" si="0"/>
        <v>18</v>
      </c>
    </row>
    <row r="13" spans="1:19" x14ac:dyDescent="0.4">
      <c r="A13" s="9" t="s">
        <v>11050</v>
      </c>
      <c r="B13" s="9" t="s">
        <v>11051</v>
      </c>
      <c r="C13" s="180" t="s">
        <v>11073</v>
      </c>
      <c r="D13" s="11" t="s">
        <v>0</v>
      </c>
      <c r="E13" s="19" t="s">
        <v>0</v>
      </c>
      <c r="F13" s="11" t="s">
        <v>0</v>
      </c>
      <c r="G13" s="11" t="s">
        <v>0</v>
      </c>
      <c r="H13" s="9" t="s">
        <v>8418</v>
      </c>
      <c r="I13" s="9" t="s">
        <v>11074</v>
      </c>
      <c r="J13" s="9" t="s">
        <v>0</v>
      </c>
      <c r="K13" s="11" t="s">
        <v>0</v>
      </c>
      <c r="L13" s="9"/>
      <c r="M13" s="21">
        <v>0</v>
      </c>
      <c r="N13" s="21">
        <v>20</v>
      </c>
      <c r="O13" s="2"/>
      <c r="P13" s="225" t="s">
        <v>4170</v>
      </c>
      <c r="Q13" s="222"/>
      <c r="R13" s="2"/>
      <c r="S13" s="21">
        <f t="shared" si="0"/>
        <v>0</v>
      </c>
    </row>
    <row r="14" spans="1:19" x14ac:dyDescent="0.4">
      <c r="A14" s="9" t="s">
        <v>11050</v>
      </c>
      <c r="B14" s="9" t="s">
        <v>11051</v>
      </c>
      <c r="C14" s="180" t="s">
        <v>11075</v>
      </c>
      <c r="D14" s="11" t="s">
        <v>0</v>
      </c>
      <c r="E14" s="19" t="s">
        <v>0</v>
      </c>
      <c r="F14" s="11">
        <v>1984</v>
      </c>
      <c r="G14" s="11" t="s">
        <v>0</v>
      </c>
      <c r="H14" s="9" t="s">
        <v>11076</v>
      </c>
      <c r="I14" s="9" t="s">
        <v>2</v>
      </c>
      <c r="J14" s="9" t="s">
        <v>0</v>
      </c>
      <c r="K14" s="11" t="s">
        <v>0</v>
      </c>
      <c r="L14" s="9"/>
      <c r="M14" s="21">
        <v>0</v>
      </c>
      <c r="N14" s="21">
        <v>80</v>
      </c>
      <c r="O14" s="2"/>
      <c r="P14" s="225" t="s">
        <v>4170</v>
      </c>
      <c r="Q14" s="222"/>
      <c r="R14" s="2"/>
      <c r="S14" s="21">
        <f t="shared" si="0"/>
        <v>0</v>
      </c>
    </row>
    <row r="15" spans="1:19" x14ac:dyDescent="0.4">
      <c r="A15" s="9" t="s">
        <v>11050</v>
      </c>
      <c r="B15" s="9" t="s">
        <v>11051</v>
      </c>
      <c r="C15" s="180" t="s">
        <v>11077</v>
      </c>
      <c r="D15" s="11" t="s">
        <v>0</v>
      </c>
      <c r="E15" s="19" t="s">
        <v>0</v>
      </c>
      <c r="F15" s="11">
        <v>1984</v>
      </c>
      <c r="G15" s="11" t="s">
        <v>0</v>
      </c>
      <c r="H15" s="9" t="s">
        <v>11078</v>
      </c>
      <c r="I15" s="9" t="s">
        <v>2</v>
      </c>
      <c r="J15" s="9" t="s">
        <v>0</v>
      </c>
      <c r="K15" s="11" t="s">
        <v>0</v>
      </c>
      <c r="L15" s="9"/>
      <c r="M15" s="21">
        <v>0</v>
      </c>
      <c r="N15" s="21">
        <v>80</v>
      </c>
      <c r="O15" s="2"/>
      <c r="P15" s="225" t="s">
        <v>4170</v>
      </c>
      <c r="Q15" s="222"/>
      <c r="R15" s="2"/>
      <c r="S15" s="21">
        <f t="shared" si="0"/>
        <v>0</v>
      </c>
    </row>
    <row r="16" spans="1:19" x14ac:dyDescent="0.4">
      <c r="A16" s="9" t="s">
        <v>11050</v>
      </c>
      <c r="B16" s="9" t="s">
        <v>11079</v>
      </c>
      <c r="C16" s="180" t="s">
        <v>11080</v>
      </c>
      <c r="D16" s="11" t="s">
        <v>0</v>
      </c>
      <c r="E16" s="19" t="s">
        <v>0</v>
      </c>
      <c r="F16" s="11">
        <v>1986</v>
      </c>
      <c r="G16" s="11" t="s">
        <v>0</v>
      </c>
      <c r="H16" s="9" t="s">
        <v>11081</v>
      </c>
      <c r="I16" s="9" t="s">
        <v>0</v>
      </c>
      <c r="J16" s="9" t="s">
        <v>0</v>
      </c>
      <c r="K16" s="11" t="s">
        <v>0</v>
      </c>
      <c r="L16" s="9"/>
      <c r="M16" s="21" t="s">
        <v>6191</v>
      </c>
      <c r="N16" s="21">
        <v>0</v>
      </c>
      <c r="O16" s="2"/>
      <c r="P16" s="225" t="s">
        <v>4170</v>
      </c>
      <c r="Q16" s="222"/>
      <c r="R16" s="2"/>
      <c r="S16" s="21">
        <f t="shared" si="0"/>
        <v>0</v>
      </c>
    </row>
    <row r="17" spans="1:19" x14ac:dyDescent="0.4">
      <c r="A17" s="9" t="s">
        <v>11050</v>
      </c>
      <c r="B17" s="9" t="s">
        <v>11079</v>
      </c>
      <c r="C17" s="180" t="s">
        <v>11082</v>
      </c>
      <c r="D17" s="11" t="s">
        <v>0</v>
      </c>
      <c r="E17" s="19" t="s">
        <v>0</v>
      </c>
      <c r="F17" s="11">
        <v>1986</v>
      </c>
      <c r="G17" s="11" t="s">
        <v>0</v>
      </c>
      <c r="H17" s="9" t="s">
        <v>11083</v>
      </c>
      <c r="I17" s="9" t="s">
        <v>0</v>
      </c>
      <c r="J17" s="9" t="s">
        <v>0</v>
      </c>
      <c r="K17" s="11" t="s">
        <v>0</v>
      </c>
      <c r="L17" s="9"/>
      <c r="M17" s="21" t="s">
        <v>6191</v>
      </c>
      <c r="N17" s="21">
        <v>0</v>
      </c>
      <c r="O17" s="2"/>
      <c r="P17" s="225" t="s">
        <v>4170</v>
      </c>
      <c r="Q17" s="222"/>
      <c r="R17" s="2"/>
      <c r="S17" s="21">
        <f t="shared" si="0"/>
        <v>0</v>
      </c>
    </row>
    <row r="18" spans="1:19" x14ac:dyDescent="0.4">
      <c r="A18" s="9" t="s">
        <v>11050</v>
      </c>
      <c r="B18" s="9" t="s">
        <v>11079</v>
      </c>
      <c r="C18" s="180" t="s">
        <v>11084</v>
      </c>
      <c r="D18" s="11">
        <v>5166</v>
      </c>
      <c r="E18" s="19" t="s">
        <v>0</v>
      </c>
      <c r="F18" s="11">
        <v>1986</v>
      </c>
      <c r="G18" s="11" t="s">
        <v>0</v>
      </c>
      <c r="H18" s="9" t="s">
        <v>11085</v>
      </c>
      <c r="I18" s="9" t="s">
        <v>158</v>
      </c>
      <c r="J18" s="9" t="s">
        <v>0</v>
      </c>
      <c r="K18" s="11" t="s">
        <v>0</v>
      </c>
      <c r="L18" s="9"/>
      <c r="M18" s="21">
        <v>40</v>
      </c>
      <c r="N18" s="21">
        <v>0</v>
      </c>
      <c r="O18" s="2"/>
      <c r="P18" s="225" t="s">
        <v>4167</v>
      </c>
      <c r="Q18" s="222"/>
      <c r="R18" s="2"/>
      <c r="S18" s="21">
        <f t="shared" si="0"/>
        <v>40</v>
      </c>
    </row>
    <row r="19" spans="1:19" x14ac:dyDescent="0.4">
      <c r="A19" s="9" t="s">
        <v>11050</v>
      </c>
      <c r="B19" s="9" t="s">
        <v>11079</v>
      </c>
      <c r="C19" s="180" t="s">
        <v>11086</v>
      </c>
      <c r="D19" s="11" t="s">
        <v>0</v>
      </c>
      <c r="E19" s="19" t="s">
        <v>0</v>
      </c>
      <c r="F19" s="11">
        <v>1986</v>
      </c>
      <c r="G19" s="11" t="s">
        <v>0</v>
      </c>
      <c r="H19" s="9" t="s">
        <v>11087</v>
      </c>
      <c r="I19" s="9" t="s">
        <v>158</v>
      </c>
      <c r="J19" s="9" t="s">
        <v>0</v>
      </c>
      <c r="K19" s="11" t="s">
        <v>0</v>
      </c>
      <c r="L19" s="9"/>
      <c r="M19" s="21">
        <v>30</v>
      </c>
      <c r="N19" s="21">
        <v>0</v>
      </c>
      <c r="O19" s="2"/>
      <c r="P19" s="225" t="s">
        <v>4167</v>
      </c>
      <c r="Q19" s="222"/>
      <c r="R19" s="2"/>
      <c r="S19" s="21">
        <f t="shared" si="0"/>
        <v>30</v>
      </c>
    </row>
    <row r="20" spans="1:19" x14ac:dyDescent="0.4">
      <c r="A20" s="9" t="s">
        <v>11050</v>
      </c>
      <c r="B20" s="9" t="s">
        <v>11079</v>
      </c>
      <c r="C20" s="180" t="s">
        <v>11088</v>
      </c>
      <c r="D20" s="11" t="s">
        <v>8166</v>
      </c>
      <c r="E20" s="19" t="s">
        <v>0</v>
      </c>
      <c r="F20" s="11">
        <v>1986</v>
      </c>
      <c r="G20" s="11" t="s">
        <v>0</v>
      </c>
      <c r="H20" s="9" t="s">
        <v>11089</v>
      </c>
      <c r="I20" s="9" t="s">
        <v>112</v>
      </c>
      <c r="J20" s="9" t="s">
        <v>0</v>
      </c>
      <c r="K20" s="11" t="s">
        <v>0</v>
      </c>
      <c r="L20" s="9"/>
      <c r="M20" s="21">
        <v>80</v>
      </c>
      <c r="N20" s="21">
        <v>0</v>
      </c>
      <c r="O20" s="2"/>
      <c r="P20" s="225" t="s">
        <v>4167</v>
      </c>
      <c r="Q20" s="222"/>
      <c r="R20" s="2"/>
      <c r="S20" s="21">
        <f t="shared" si="0"/>
        <v>80</v>
      </c>
    </row>
    <row r="21" spans="1:19" x14ac:dyDescent="0.4">
      <c r="A21" s="9" t="s">
        <v>11050</v>
      </c>
      <c r="B21" s="9" t="s">
        <v>11079</v>
      </c>
      <c r="C21" s="180" t="s">
        <v>11090</v>
      </c>
      <c r="D21" s="11">
        <v>4005</v>
      </c>
      <c r="E21" s="19" t="s">
        <v>0</v>
      </c>
      <c r="F21" s="11">
        <v>1986</v>
      </c>
      <c r="G21" s="11" t="s">
        <v>0</v>
      </c>
      <c r="H21" s="9" t="s">
        <v>11091</v>
      </c>
      <c r="I21" s="9" t="s">
        <v>112</v>
      </c>
      <c r="J21" s="9" t="s">
        <v>0</v>
      </c>
      <c r="K21" s="11" t="s">
        <v>0</v>
      </c>
      <c r="L21" s="9"/>
      <c r="M21" s="21" t="s">
        <v>6191</v>
      </c>
      <c r="N21" s="21">
        <v>0</v>
      </c>
      <c r="O21" s="2"/>
      <c r="P21" s="225" t="s">
        <v>4170</v>
      </c>
      <c r="Q21" s="222"/>
      <c r="R21" s="2"/>
      <c r="S21" s="21">
        <f t="shared" si="0"/>
        <v>0</v>
      </c>
    </row>
    <row r="22" spans="1:19" x14ac:dyDescent="0.4">
      <c r="A22" s="9" t="s">
        <v>11050</v>
      </c>
      <c r="B22" s="9" t="s">
        <v>11092</v>
      </c>
      <c r="C22" s="180" t="s">
        <v>11093</v>
      </c>
      <c r="D22" s="12" t="s">
        <v>0</v>
      </c>
      <c r="E22" s="19" t="s">
        <v>0</v>
      </c>
      <c r="F22" s="11" t="s">
        <v>0</v>
      </c>
      <c r="G22" s="11" t="s">
        <v>0</v>
      </c>
      <c r="H22" s="9" t="s">
        <v>11094</v>
      </c>
      <c r="I22" s="9" t="s">
        <v>0</v>
      </c>
      <c r="J22" s="9" t="s">
        <v>0</v>
      </c>
      <c r="K22" s="11" t="s">
        <v>0</v>
      </c>
      <c r="L22" s="9"/>
      <c r="M22" s="21">
        <v>0</v>
      </c>
      <c r="N22" s="21">
        <v>200</v>
      </c>
      <c r="O22" s="2"/>
      <c r="P22" s="225" t="s">
        <v>4170</v>
      </c>
      <c r="Q22" s="222"/>
      <c r="R22" s="2"/>
      <c r="S22" s="21">
        <f t="shared" si="0"/>
        <v>0</v>
      </c>
    </row>
    <row r="23" spans="1:19" x14ac:dyDescent="0.4">
      <c r="A23" s="9" t="s">
        <v>11050</v>
      </c>
      <c r="B23" s="9" t="s">
        <v>11092</v>
      </c>
      <c r="C23" s="180" t="s">
        <v>11095</v>
      </c>
      <c r="D23" s="11">
        <v>4675</v>
      </c>
      <c r="E23" s="19">
        <v>2000</v>
      </c>
      <c r="F23" s="11">
        <v>1996</v>
      </c>
      <c r="G23" s="11" t="s">
        <v>0</v>
      </c>
      <c r="H23" s="9" t="s">
        <v>11096</v>
      </c>
      <c r="I23" s="9" t="s">
        <v>112</v>
      </c>
      <c r="J23" s="9" t="s">
        <v>0</v>
      </c>
      <c r="K23" s="11" t="s">
        <v>0</v>
      </c>
      <c r="L23" s="9"/>
      <c r="M23" s="21">
        <v>0</v>
      </c>
      <c r="N23" s="21">
        <v>5</v>
      </c>
      <c r="O23" s="2"/>
      <c r="P23" s="225" t="s">
        <v>4168</v>
      </c>
      <c r="Q23" s="222"/>
      <c r="R23" s="2"/>
      <c r="S23" s="21">
        <f t="shared" si="0"/>
        <v>5</v>
      </c>
    </row>
    <row r="24" spans="1:19" x14ac:dyDescent="0.4">
      <c r="A24" s="9" t="s">
        <v>11050</v>
      </c>
      <c r="B24" s="9" t="s">
        <v>11092</v>
      </c>
      <c r="C24" s="180" t="s">
        <v>11097</v>
      </c>
      <c r="D24" s="11">
        <v>4676</v>
      </c>
      <c r="E24" s="19">
        <v>5000</v>
      </c>
      <c r="F24" s="11">
        <v>1996</v>
      </c>
      <c r="G24" s="11" t="s">
        <v>0</v>
      </c>
      <c r="H24" s="9" t="s">
        <v>11098</v>
      </c>
      <c r="I24" s="9" t="s">
        <v>112</v>
      </c>
      <c r="J24" s="9" t="s">
        <v>0</v>
      </c>
      <c r="K24" s="11" t="s">
        <v>0</v>
      </c>
      <c r="L24" s="9"/>
      <c r="M24" s="21">
        <v>0</v>
      </c>
      <c r="N24" s="21">
        <v>5</v>
      </c>
      <c r="O24" s="2"/>
      <c r="P24" s="225" t="s">
        <v>4168</v>
      </c>
      <c r="Q24" s="222"/>
      <c r="R24" s="2"/>
      <c r="S24" s="21">
        <f t="shared" si="0"/>
        <v>5</v>
      </c>
    </row>
    <row r="25" spans="1:19" x14ac:dyDescent="0.4">
      <c r="A25" s="9" t="s">
        <v>11050</v>
      </c>
      <c r="B25" s="9" t="s">
        <v>11092</v>
      </c>
      <c r="C25" s="180" t="s">
        <v>11099</v>
      </c>
      <c r="D25" s="11">
        <v>4677</v>
      </c>
      <c r="E25" s="19">
        <v>2000</v>
      </c>
      <c r="F25" s="11">
        <v>1996</v>
      </c>
      <c r="G25" s="11" t="s">
        <v>0</v>
      </c>
      <c r="H25" s="9" t="s">
        <v>11100</v>
      </c>
      <c r="I25" s="9" t="s">
        <v>112</v>
      </c>
      <c r="J25" s="9" t="s">
        <v>0</v>
      </c>
      <c r="K25" s="11" t="s">
        <v>0</v>
      </c>
      <c r="L25" s="9"/>
      <c r="M25" s="21">
        <v>0</v>
      </c>
      <c r="N25" s="21" t="s">
        <v>9999</v>
      </c>
      <c r="O25" s="2"/>
      <c r="P25" s="225" t="s">
        <v>4170</v>
      </c>
      <c r="Q25" s="222"/>
      <c r="R25" s="2"/>
      <c r="S25" s="21">
        <f t="shared" si="0"/>
        <v>0</v>
      </c>
    </row>
    <row r="26" spans="1:19" x14ac:dyDescent="0.4">
      <c r="A26" s="9" t="s">
        <v>11050</v>
      </c>
      <c r="B26" s="9" t="s">
        <v>11092</v>
      </c>
      <c r="C26" s="180" t="s">
        <v>11101</v>
      </c>
      <c r="D26" s="11">
        <v>4678</v>
      </c>
      <c r="E26" s="19">
        <v>5000</v>
      </c>
      <c r="F26" s="11">
        <v>1996</v>
      </c>
      <c r="G26" s="11" t="s">
        <v>0</v>
      </c>
      <c r="H26" s="9" t="s">
        <v>11102</v>
      </c>
      <c r="I26" s="9" t="s">
        <v>112</v>
      </c>
      <c r="J26" s="9" t="s">
        <v>0</v>
      </c>
      <c r="K26" s="11" t="s">
        <v>0</v>
      </c>
      <c r="L26" s="9"/>
      <c r="M26" s="21">
        <v>0</v>
      </c>
      <c r="N26" s="21">
        <v>5</v>
      </c>
      <c r="O26" s="2"/>
      <c r="P26" s="225" t="s">
        <v>4168</v>
      </c>
      <c r="Q26" s="222"/>
      <c r="R26" s="2"/>
      <c r="S26" s="21">
        <f t="shared" si="0"/>
        <v>5</v>
      </c>
    </row>
    <row r="27" spans="1:19" x14ac:dyDescent="0.4">
      <c r="A27" s="9" t="s">
        <v>11050</v>
      </c>
      <c r="B27" s="9" t="s">
        <v>11092</v>
      </c>
      <c r="C27" s="180" t="s">
        <v>11103</v>
      </c>
      <c r="D27" s="11">
        <v>4679</v>
      </c>
      <c r="E27" s="19">
        <v>10000</v>
      </c>
      <c r="F27" s="11">
        <v>1996</v>
      </c>
      <c r="G27" s="11" t="s">
        <v>0</v>
      </c>
      <c r="H27" s="9" t="s">
        <v>11104</v>
      </c>
      <c r="I27" s="9" t="s">
        <v>112</v>
      </c>
      <c r="J27" s="9" t="s">
        <v>0</v>
      </c>
      <c r="K27" s="11" t="s">
        <v>0</v>
      </c>
      <c r="L27" s="9"/>
      <c r="M27" s="21">
        <v>0</v>
      </c>
      <c r="N27" s="21" t="s">
        <v>9999</v>
      </c>
      <c r="O27" s="2"/>
      <c r="P27" s="225" t="s">
        <v>4170</v>
      </c>
      <c r="Q27" s="222"/>
      <c r="R27" s="2"/>
      <c r="S27" s="21">
        <f t="shared" si="0"/>
        <v>0</v>
      </c>
    </row>
    <row r="28" spans="1:19" x14ac:dyDescent="0.4">
      <c r="A28" s="9" t="s">
        <v>11050</v>
      </c>
      <c r="B28" s="9" t="s">
        <v>11092</v>
      </c>
      <c r="C28" s="180" t="s">
        <v>11105</v>
      </c>
      <c r="D28" s="11">
        <v>4680</v>
      </c>
      <c r="E28" s="19">
        <v>5000</v>
      </c>
      <c r="F28" s="11">
        <v>1996</v>
      </c>
      <c r="G28" s="11" t="s">
        <v>0</v>
      </c>
      <c r="H28" s="9" t="s">
        <v>11106</v>
      </c>
      <c r="I28" s="9" t="s">
        <v>112</v>
      </c>
      <c r="J28" s="9" t="s">
        <v>0</v>
      </c>
      <c r="K28" s="11" t="s">
        <v>0</v>
      </c>
      <c r="L28" s="9"/>
      <c r="M28" s="21">
        <v>0</v>
      </c>
      <c r="N28" s="21">
        <v>8</v>
      </c>
      <c r="O28" s="2"/>
      <c r="P28" s="225" t="s">
        <v>4168</v>
      </c>
      <c r="Q28" s="222"/>
      <c r="R28" s="2"/>
      <c r="S28" s="21">
        <f t="shared" si="0"/>
        <v>8</v>
      </c>
    </row>
    <row r="29" spans="1:19" x14ac:dyDescent="0.4">
      <c r="A29" s="9" t="s">
        <v>11050</v>
      </c>
      <c r="B29" s="9" t="s">
        <v>11092</v>
      </c>
      <c r="C29" s="180" t="s">
        <v>11107</v>
      </c>
      <c r="D29" s="11">
        <v>4681</v>
      </c>
      <c r="E29" s="19">
        <v>10000</v>
      </c>
      <c r="F29" s="11">
        <v>1996</v>
      </c>
      <c r="G29" s="11" t="s">
        <v>0</v>
      </c>
      <c r="H29" s="9" t="s">
        <v>11108</v>
      </c>
      <c r="I29" s="9" t="s">
        <v>112</v>
      </c>
      <c r="J29" s="9" t="s">
        <v>0</v>
      </c>
      <c r="K29" s="11" t="s">
        <v>0</v>
      </c>
      <c r="L29" s="9"/>
      <c r="M29" s="21">
        <v>0</v>
      </c>
      <c r="N29" s="21">
        <v>8</v>
      </c>
      <c r="O29" s="2"/>
      <c r="P29" s="225" t="s">
        <v>4168</v>
      </c>
      <c r="Q29" s="222"/>
      <c r="R29" s="2"/>
      <c r="S29" s="21">
        <f t="shared" si="0"/>
        <v>8</v>
      </c>
    </row>
    <row r="30" spans="1:19" x14ac:dyDescent="0.4">
      <c r="A30" s="9" t="s">
        <v>11050</v>
      </c>
      <c r="B30" s="9" t="s">
        <v>11092</v>
      </c>
      <c r="C30" s="180" t="s">
        <v>11109</v>
      </c>
      <c r="D30" s="11">
        <v>4682</v>
      </c>
      <c r="E30" s="19">
        <v>5000</v>
      </c>
      <c r="F30" s="11">
        <v>1996</v>
      </c>
      <c r="G30" s="11" t="s">
        <v>0</v>
      </c>
      <c r="H30" s="9" t="s">
        <v>11110</v>
      </c>
      <c r="I30" s="9" t="s">
        <v>112</v>
      </c>
      <c r="J30" s="9" t="s">
        <v>0</v>
      </c>
      <c r="K30" s="11" t="s">
        <v>0</v>
      </c>
      <c r="L30" s="9"/>
      <c r="M30" s="21">
        <v>0</v>
      </c>
      <c r="N30" s="21">
        <v>10</v>
      </c>
      <c r="O30" s="2"/>
      <c r="P30" s="225" t="s">
        <v>4168</v>
      </c>
      <c r="Q30" s="222"/>
      <c r="R30" s="2"/>
      <c r="S30" s="21">
        <f t="shared" si="0"/>
        <v>10</v>
      </c>
    </row>
    <row r="31" spans="1:19" x14ac:dyDescent="0.4">
      <c r="A31" s="9" t="s">
        <v>11050</v>
      </c>
      <c r="B31" s="9" t="s">
        <v>11092</v>
      </c>
      <c r="C31" s="180" t="s">
        <v>11111</v>
      </c>
      <c r="D31" s="11">
        <v>4683</v>
      </c>
      <c r="E31" s="19">
        <v>5000</v>
      </c>
      <c r="F31" s="11">
        <v>1996</v>
      </c>
      <c r="G31" s="11" t="s">
        <v>0</v>
      </c>
      <c r="H31" s="9" t="s">
        <v>11112</v>
      </c>
      <c r="I31" s="9" t="s">
        <v>112</v>
      </c>
      <c r="J31" s="9" t="s">
        <v>0</v>
      </c>
      <c r="K31" s="11" t="s">
        <v>0</v>
      </c>
      <c r="L31" s="9"/>
      <c r="M31" s="21">
        <v>0</v>
      </c>
      <c r="N31" s="21" t="s">
        <v>9999</v>
      </c>
      <c r="O31" s="2"/>
      <c r="P31" s="225" t="s">
        <v>4170</v>
      </c>
      <c r="Q31" s="222"/>
      <c r="R31" s="2"/>
      <c r="S31" s="21">
        <f t="shared" si="0"/>
        <v>0</v>
      </c>
    </row>
    <row r="32" spans="1:19" x14ac:dyDescent="0.4">
      <c r="A32" s="9" t="s">
        <v>11050</v>
      </c>
      <c r="B32" s="9" t="s">
        <v>11092</v>
      </c>
      <c r="C32" s="180" t="s">
        <v>11113</v>
      </c>
      <c r="D32" s="11">
        <v>4687</v>
      </c>
      <c r="E32" s="19">
        <v>5000</v>
      </c>
      <c r="F32" s="11">
        <v>1996</v>
      </c>
      <c r="G32" s="11" t="s">
        <v>0</v>
      </c>
      <c r="H32" s="9" t="s">
        <v>11114</v>
      </c>
      <c r="I32" s="9" t="s">
        <v>112</v>
      </c>
      <c r="J32" s="9" t="s">
        <v>0</v>
      </c>
      <c r="K32" s="11" t="s">
        <v>0</v>
      </c>
      <c r="L32" s="9"/>
      <c r="M32" s="21">
        <v>0</v>
      </c>
      <c r="N32" s="21">
        <v>45</v>
      </c>
      <c r="O32" s="2"/>
      <c r="P32" s="225" t="s">
        <v>4170</v>
      </c>
      <c r="Q32" s="222"/>
      <c r="R32" s="2"/>
      <c r="S32" s="21">
        <f t="shared" si="0"/>
        <v>0</v>
      </c>
    </row>
    <row r="33" spans="1:19" x14ac:dyDescent="0.4">
      <c r="A33" s="9" t="s">
        <v>11050</v>
      </c>
      <c r="B33" s="9" t="s">
        <v>11092</v>
      </c>
      <c r="C33" s="180" t="s">
        <v>11115</v>
      </c>
      <c r="D33" s="11">
        <v>4685</v>
      </c>
      <c r="E33" s="19">
        <v>2000</v>
      </c>
      <c r="F33" s="11">
        <v>1996</v>
      </c>
      <c r="G33" s="11" t="s">
        <v>0</v>
      </c>
      <c r="H33" s="9" t="s">
        <v>11116</v>
      </c>
      <c r="I33" s="9" t="s">
        <v>112</v>
      </c>
      <c r="J33" s="9" t="s">
        <v>0</v>
      </c>
      <c r="K33" s="11" t="s">
        <v>0</v>
      </c>
      <c r="L33" s="9"/>
      <c r="M33" s="21">
        <v>0</v>
      </c>
      <c r="N33" s="21">
        <v>5</v>
      </c>
      <c r="O33" s="2"/>
      <c r="P33" s="225" t="s">
        <v>4168</v>
      </c>
      <c r="Q33" s="222"/>
      <c r="R33" s="2"/>
      <c r="S33" s="21">
        <f t="shared" si="0"/>
        <v>5</v>
      </c>
    </row>
    <row r="34" spans="1:19" x14ac:dyDescent="0.4">
      <c r="A34" s="9" t="s">
        <v>11050</v>
      </c>
      <c r="B34" s="9" t="s">
        <v>11092</v>
      </c>
      <c r="C34" s="180" t="s">
        <v>11117</v>
      </c>
      <c r="D34" s="11">
        <v>4686</v>
      </c>
      <c r="E34" s="19">
        <v>5000</v>
      </c>
      <c r="F34" s="11">
        <v>1996</v>
      </c>
      <c r="G34" s="11" t="s">
        <v>0</v>
      </c>
      <c r="H34" s="9" t="s">
        <v>11118</v>
      </c>
      <c r="I34" s="9" t="s">
        <v>112</v>
      </c>
      <c r="J34" s="9" t="s">
        <v>0</v>
      </c>
      <c r="K34" s="11" t="s">
        <v>0</v>
      </c>
      <c r="L34" s="9"/>
      <c r="M34" s="21">
        <v>0</v>
      </c>
      <c r="N34" s="21">
        <v>7</v>
      </c>
      <c r="O34" s="2"/>
      <c r="P34" s="225" t="s">
        <v>4168</v>
      </c>
      <c r="Q34" s="222"/>
      <c r="R34" s="2"/>
      <c r="S34" s="21">
        <f t="shared" si="0"/>
        <v>7</v>
      </c>
    </row>
    <row r="35" spans="1:19" x14ac:dyDescent="0.4">
      <c r="A35" s="9" t="s">
        <v>11050</v>
      </c>
      <c r="B35" s="9" t="s">
        <v>11092</v>
      </c>
      <c r="C35" s="180" t="s">
        <v>11119</v>
      </c>
      <c r="D35" s="11">
        <v>4688</v>
      </c>
      <c r="E35" s="19">
        <v>10000</v>
      </c>
      <c r="F35" s="11">
        <v>1996</v>
      </c>
      <c r="G35" s="11" t="s">
        <v>0</v>
      </c>
      <c r="H35" s="9" t="s">
        <v>11120</v>
      </c>
      <c r="I35" s="9" t="s">
        <v>112</v>
      </c>
      <c r="J35" s="9" t="s">
        <v>0</v>
      </c>
      <c r="K35" s="11" t="s">
        <v>0</v>
      </c>
      <c r="L35" s="9"/>
      <c r="M35" s="21">
        <v>0</v>
      </c>
      <c r="N35" s="21">
        <v>7</v>
      </c>
      <c r="O35" s="2"/>
      <c r="P35" s="225" t="s">
        <v>4168</v>
      </c>
      <c r="Q35" s="222"/>
      <c r="R35" s="2"/>
      <c r="S35" s="21">
        <f t="shared" si="0"/>
        <v>7</v>
      </c>
    </row>
    <row r="36" spans="1:19" x14ac:dyDescent="0.4">
      <c r="A36" s="9" t="s">
        <v>11050</v>
      </c>
      <c r="B36" s="9" t="s">
        <v>11092</v>
      </c>
      <c r="C36" s="180" t="s">
        <v>11121</v>
      </c>
      <c r="D36" s="11">
        <v>4689</v>
      </c>
      <c r="E36" s="19">
        <v>5000</v>
      </c>
      <c r="F36" s="11">
        <v>2000</v>
      </c>
      <c r="G36" s="11" t="s">
        <v>0</v>
      </c>
      <c r="H36" s="9" t="s">
        <v>11122</v>
      </c>
      <c r="I36" s="9" t="s">
        <v>112</v>
      </c>
      <c r="J36" s="9" t="s">
        <v>0</v>
      </c>
      <c r="K36" s="11" t="s">
        <v>0</v>
      </c>
      <c r="L36" s="9"/>
      <c r="M36" s="21">
        <v>0</v>
      </c>
      <c r="N36" s="21">
        <v>120</v>
      </c>
      <c r="O36" s="2"/>
      <c r="P36" s="225" t="s">
        <v>4170</v>
      </c>
      <c r="Q36" s="222"/>
      <c r="R36" s="2"/>
      <c r="S36" s="21">
        <f t="shared" si="0"/>
        <v>0</v>
      </c>
    </row>
    <row r="37" spans="1:19" x14ac:dyDescent="0.4">
      <c r="A37" s="9" t="s">
        <v>11050</v>
      </c>
      <c r="B37" s="9" t="s">
        <v>11092</v>
      </c>
      <c r="C37" s="180" t="s">
        <v>11123</v>
      </c>
      <c r="D37" s="11">
        <v>4690</v>
      </c>
      <c r="E37" s="19">
        <v>10000</v>
      </c>
      <c r="F37" s="11">
        <v>2000</v>
      </c>
      <c r="G37" s="11" t="s">
        <v>0</v>
      </c>
      <c r="H37" s="9" t="s">
        <v>11124</v>
      </c>
      <c r="I37" s="9" t="s">
        <v>112</v>
      </c>
      <c r="J37" s="9" t="s">
        <v>0</v>
      </c>
      <c r="K37" s="11" t="s">
        <v>0</v>
      </c>
      <c r="L37" s="9"/>
      <c r="M37" s="21">
        <v>0</v>
      </c>
      <c r="N37" s="21">
        <v>120</v>
      </c>
      <c r="O37" s="2"/>
      <c r="P37" s="225" t="s">
        <v>4170</v>
      </c>
      <c r="Q37" s="222"/>
      <c r="R37" s="2"/>
      <c r="S37" s="21">
        <f t="shared" si="0"/>
        <v>0</v>
      </c>
    </row>
    <row r="38" spans="1:19" x14ac:dyDescent="0.4">
      <c r="A38" s="9" t="s">
        <v>11050</v>
      </c>
      <c r="B38" s="9" t="s">
        <v>11092</v>
      </c>
      <c r="C38" s="180" t="s">
        <v>11125</v>
      </c>
      <c r="D38" s="11" t="s">
        <v>0</v>
      </c>
      <c r="E38" s="19">
        <v>5000</v>
      </c>
      <c r="F38" s="11" t="s">
        <v>0</v>
      </c>
      <c r="G38" s="11" t="s">
        <v>0</v>
      </c>
      <c r="H38" s="9" t="s">
        <v>11126</v>
      </c>
      <c r="I38" s="9" t="s">
        <v>112</v>
      </c>
      <c r="J38" s="9" t="s">
        <v>0</v>
      </c>
      <c r="K38" s="11" t="s">
        <v>0</v>
      </c>
      <c r="L38" s="9"/>
      <c r="M38" s="21">
        <v>0</v>
      </c>
      <c r="N38" s="21" t="s">
        <v>9999</v>
      </c>
      <c r="O38" s="2"/>
      <c r="P38" s="225" t="s">
        <v>4170</v>
      </c>
      <c r="Q38" s="222"/>
      <c r="R38" s="2"/>
      <c r="S38" s="21">
        <f t="shared" si="0"/>
        <v>0</v>
      </c>
    </row>
    <row r="39" spans="1:19" x14ac:dyDescent="0.4">
      <c r="A39" s="9" t="s">
        <v>11050</v>
      </c>
      <c r="B39" s="9" t="s">
        <v>11092</v>
      </c>
      <c r="C39" s="180" t="s">
        <v>11127</v>
      </c>
      <c r="D39" s="11" t="s">
        <v>0</v>
      </c>
      <c r="E39" s="19">
        <v>10000</v>
      </c>
      <c r="F39" s="11" t="s">
        <v>0</v>
      </c>
      <c r="G39" s="11" t="s">
        <v>0</v>
      </c>
      <c r="H39" s="9" t="s">
        <v>11128</v>
      </c>
      <c r="I39" s="9" t="s">
        <v>112</v>
      </c>
      <c r="J39" s="9" t="s">
        <v>0</v>
      </c>
      <c r="K39" s="11" t="s">
        <v>0</v>
      </c>
      <c r="L39" s="9"/>
      <c r="M39" s="21">
        <v>0</v>
      </c>
      <c r="N39" s="21">
        <v>50</v>
      </c>
      <c r="O39" s="2"/>
      <c r="P39" s="225" t="s">
        <v>4170</v>
      </c>
      <c r="Q39" s="222"/>
      <c r="R39" s="2"/>
      <c r="S39" s="21">
        <f t="shared" si="0"/>
        <v>0</v>
      </c>
    </row>
    <row r="40" spans="1:19" x14ac:dyDescent="0.4">
      <c r="A40" s="9" t="s">
        <v>11050</v>
      </c>
      <c r="B40" s="9" t="s">
        <v>11092</v>
      </c>
      <c r="C40" s="180" t="s">
        <v>11129</v>
      </c>
      <c r="D40" s="11" t="s">
        <v>0</v>
      </c>
      <c r="E40" s="19">
        <v>10000</v>
      </c>
      <c r="F40" s="11" t="s">
        <v>0</v>
      </c>
      <c r="G40" s="11" t="s">
        <v>0</v>
      </c>
      <c r="H40" s="9" t="s">
        <v>11130</v>
      </c>
      <c r="I40" s="9" t="s">
        <v>112</v>
      </c>
      <c r="J40" s="9" t="s">
        <v>0</v>
      </c>
      <c r="K40" s="11" t="s">
        <v>0</v>
      </c>
      <c r="L40" s="9"/>
      <c r="M40" s="21">
        <v>0</v>
      </c>
      <c r="N40" s="21">
        <v>30</v>
      </c>
      <c r="O40" s="2"/>
      <c r="P40" s="225" t="s">
        <v>4168</v>
      </c>
      <c r="Q40" s="222"/>
      <c r="R40" s="2"/>
      <c r="S40" s="21">
        <f t="shared" si="0"/>
        <v>30</v>
      </c>
    </row>
    <row r="41" spans="1:19" x14ac:dyDescent="0.4">
      <c r="A41" s="9" t="s">
        <v>11050</v>
      </c>
      <c r="B41" s="9" t="s">
        <v>11092</v>
      </c>
      <c r="C41" s="180" t="s">
        <v>11131</v>
      </c>
      <c r="D41" s="11" t="s">
        <v>0</v>
      </c>
      <c r="E41" s="19" t="s">
        <v>0</v>
      </c>
      <c r="F41" s="11" t="s">
        <v>0</v>
      </c>
      <c r="G41" s="11" t="s">
        <v>0</v>
      </c>
      <c r="H41" s="9" t="s">
        <v>11132</v>
      </c>
      <c r="I41" s="9" t="s">
        <v>0</v>
      </c>
      <c r="J41" s="9" t="s">
        <v>0</v>
      </c>
      <c r="K41" s="11" t="s">
        <v>0</v>
      </c>
      <c r="L41" s="9"/>
      <c r="M41" s="21">
        <v>0</v>
      </c>
      <c r="N41" s="21">
        <v>20</v>
      </c>
      <c r="O41" s="2"/>
      <c r="P41" s="225" t="s">
        <v>4168</v>
      </c>
      <c r="Q41" s="222"/>
      <c r="R41" s="2"/>
      <c r="S41" s="21">
        <f t="shared" si="0"/>
        <v>20</v>
      </c>
    </row>
    <row r="42" spans="1:19" x14ac:dyDescent="0.4">
      <c r="A42" s="9" t="s">
        <v>11050</v>
      </c>
      <c r="B42" s="9" t="s">
        <v>11092</v>
      </c>
      <c r="C42" s="180" t="s">
        <v>11133</v>
      </c>
      <c r="D42" s="11" t="s">
        <v>0</v>
      </c>
      <c r="E42" s="19">
        <v>5000</v>
      </c>
      <c r="F42" s="11" t="s">
        <v>0</v>
      </c>
      <c r="G42" s="11" t="s">
        <v>0</v>
      </c>
      <c r="H42" s="9" t="s">
        <v>11134</v>
      </c>
      <c r="I42" s="9" t="s">
        <v>0</v>
      </c>
      <c r="J42" s="9" t="s">
        <v>0</v>
      </c>
      <c r="K42" s="11" t="s">
        <v>0</v>
      </c>
      <c r="L42" s="9"/>
      <c r="M42" s="21">
        <v>0</v>
      </c>
      <c r="N42" s="21">
        <v>50</v>
      </c>
      <c r="O42" s="2"/>
      <c r="P42" s="225" t="s">
        <v>4170</v>
      </c>
      <c r="Q42" s="222"/>
      <c r="R42" s="2"/>
      <c r="S42" s="21">
        <f t="shared" si="0"/>
        <v>0</v>
      </c>
    </row>
    <row r="43" spans="1:19" x14ac:dyDescent="0.4">
      <c r="A43" s="9" t="s">
        <v>11050</v>
      </c>
      <c r="B43" s="9" t="s">
        <v>11092</v>
      </c>
      <c r="C43" s="180" t="s">
        <v>11135</v>
      </c>
      <c r="D43" s="11" t="s">
        <v>0</v>
      </c>
      <c r="E43" s="19">
        <v>10000</v>
      </c>
      <c r="F43" s="11" t="s">
        <v>0</v>
      </c>
      <c r="G43" s="11" t="s">
        <v>0</v>
      </c>
      <c r="H43" s="9" t="s">
        <v>11134</v>
      </c>
      <c r="I43" s="9" t="s">
        <v>0</v>
      </c>
      <c r="J43" s="9" t="s">
        <v>0</v>
      </c>
      <c r="K43" s="11" t="s">
        <v>0</v>
      </c>
      <c r="L43" s="9"/>
      <c r="M43" s="21">
        <v>0</v>
      </c>
      <c r="N43" s="21">
        <v>50</v>
      </c>
      <c r="O43" s="2"/>
      <c r="P43" s="225" t="s">
        <v>4170</v>
      </c>
      <c r="Q43" s="222"/>
      <c r="R43" s="2"/>
      <c r="S43" s="21">
        <f t="shared" si="0"/>
        <v>0</v>
      </c>
    </row>
    <row r="44" spans="1:19" x14ac:dyDescent="0.4">
      <c r="A44" s="9" t="s">
        <v>11050</v>
      </c>
      <c r="B44" s="9" t="s">
        <v>11092</v>
      </c>
      <c r="C44" s="180" t="s">
        <v>11136</v>
      </c>
      <c r="D44" s="11" t="s">
        <v>0</v>
      </c>
      <c r="E44" s="19" t="s">
        <v>0</v>
      </c>
      <c r="F44" s="11" t="s">
        <v>0</v>
      </c>
      <c r="G44" s="11" t="s">
        <v>0</v>
      </c>
      <c r="H44" s="9" t="s">
        <v>11137</v>
      </c>
      <c r="I44" s="9" t="s">
        <v>0</v>
      </c>
      <c r="J44" s="9" t="s">
        <v>0</v>
      </c>
      <c r="K44" s="11" t="s">
        <v>0</v>
      </c>
      <c r="L44" s="9"/>
      <c r="M44" s="21">
        <v>0</v>
      </c>
      <c r="N44" s="21">
        <v>25</v>
      </c>
      <c r="O44" s="2"/>
      <c r="P44" s="225" t="s">
        <v>4170</v>
      </c>
      <c r="Q44" s="222"/>
      <c r="R44" s="2"/>
      <c r="S44" s="21">
        <f t="shared" si="0"/>
        <v>0</v>
      </c>
    </row>
    <row r="45" spans="1:19" x14ac:dyDescent="0.4">
      <c r="A45" s="9" t="s">
        <v>11050</v>
      </c>
      <c r="B45" s="9" t="s">
        <v>11092</v>
      </c>
      <c r="C45" s="180" t="s">
        <v>11138</v>
      </c>
      <c r="D45" s="11" t="s">
        <v>0</v>
      </c>
      <c r="E45" s="19">
        <v>10000</v>
      </c>
      <c r="F45" s="11" t="s">
        <v>0</v>
      </c>
      <c r="G45" s="11" t="s">
        <v>0</v>
      </c>
      <c r="H45" s="9" t="s">
        <v>11139</v>
      </c>
      <c r="I45" s="9" t="s">
        <v>0</v>
      </c>
      <c r="J45" s="9" t="s">
        <v>0</v>
      </c>
      <c r="K45" s="11" t="s">
        <v>0</v>
      </c>
      <c r="L45" s="9"/>
      <c r="M45" s="21">
        <v>0</v>
      </c>
      <c r="N45" s="21">
        <v>35</v>
      </c>
      <c r="O45" s="2"/>
      <c r="P45" s="225" t="s">
        <v>4170</v>
      </c>
      <c r="Q45" s="222"/>
      <c r="R45" s="2"/>
      <c r="S45" s="21">
        <f t="shared" si="0"/>
        <v>0</v>
      </c>
    </row>
    <row r="46" spans="1:19" x14ac:dyDescent="0.4">
      <c r="A46" s="9" t="s">
        <v>11050</v>
      </c>
      <c r="B46" s="9" t="s">
        <v>11092</v>
      </c>
      <c r="C46" s="180" t="s">
        <v>11140</v>
      </c>
      <c r="D46" s="11">
        <v>4663</v>
      </c>
      <c r="E46" s="19">
        <v>5000</v>
      </c>
      <c r="F46" s="11" t="s">
        <v>0</v>
      </c>
      <c r="G46" s="11" t="s">
        <v>0</v>
      </c>
      <c r="H46" s="9" t="s">
        <v>11141</v>
      </c>
      <c r="I46" s="9" t="s">
        <v>0</v>
      </c>
      <c r="J46" s="9" t="s">
        <v>0</v>
      </c>
      <c r="K46" s="11" t="s">
        <v>0</v>
      </c>
      <c r="L46" s="9"/>
      <c r="M46" s="21">
        <v>0</v>
      </c>
      <c r="N46" s="21">
        <v>5</v>
      </c>
      <c r="O46" s="2"/>
      <c r="P46" s="225" t="s">
        <v>4168</v>
      </c>
      <c r="Q46" s="222"/>
      <c r="R46" s="2"/>
      <c r="S46" s="21">
        <f t="shared" si="0"/>
        <v>5</v>
      </c>
    </row>
    <row r="47" spans="1:19" x14ac:dyDescent="0.4">
      <c r="A47" s="9" t="s">
        <v>11050</v>
      </c>
      <c r="B47" s="9" t="s">
        <v>11092</v>
      </c>
      <c r="C47" s="180" t="s">
        <v>11142</v>
      </c>
      <c r="D47" s="11" t="s">
        <v>0</v>
      </c>
      <c r="E47" s="19">
        <v>5000</v>
      </c>
      <c r="F47" s="11" t="s">
        <v>0</v>
      </c>
      <c r="G47" s="11" t="s">
        <v>0</v>
      </c>
      <c r="H47" s="9" t="s">
        <v>11143</v>
      </c>
      <c r="I47" s="9" t="s">
        <v>0</v>
      </c>
      <c r="J47" s="9" t="s">
        <v>0</v>
      </c>
      <c r="K47" s="11" t="s">
        <v>0</v>
      </c>
      <c r="L47" s="9"/>
      <c r="M47" s="21">
        <v>0</v>
      </c>
      <c r="N47" s="21">
        <v>25</v>
      </c>
      <c r="O47" s="2"/>
      <c r="P47" s="225" t="s">
        <v>4170</v>
      </c>
      <c r="Q47" s="222"/>
      <c r="R47" s="2"/>
      <c r="S47" s="21">
        <f t="shared" si="0"/>
        <v>0</v>
      </c>
    </row>
    <row r="48" spans="1:19" x14ac:dyDescent="0.4">
      <c r="A48" s="9" t="s">
        <v>11050</v>
      </c>
      <c r="B48" s="9" t="s">
        <v>11092</v>
      </c>
      <c r="C48" s="180" t="s">
        <v>11144</v>
      </c>
      <c r="D48" s="11" t="s">
        <v>0</v>
      </c>
      <c r="E48" s="19">
        <v>10000</v>
      </c>
      <c r="F48" s="11" t="s">
        <v>0</v>
      </c>
      <c r="G48" s="11" t="s">
        <v>0</v>
      </c>
      <c r="H48" s="9" t="s">
        <v>11141</v>
      </c>
      <c r="I48" s="9" t="s">
        <v>0</v>
      </c>
      <c r="J48" s="9" t="s">
        <v>0</v>
      </c>
      <c r="K48" s="11" t="s">
        <v>0</v>
      </c>
      <c r="L48" s="9"/>
      <c r="M48" s="21">
        <v>0</v>
      </c>
      <c r="N48" s="21">
        <v>5</v>
      </c>
      <c r="O48" s="2"/>
      <c r="P48" s="225" t="s">
        <v>4168</v>
      </c>
      <c r="Q48" s="222"/>
      <c r="R48" s="2"/>
      <c r="S48" s="21">
        <f t="shared" si="0"/>
        <v>5</v>
      </c>
    </row>
    <row r="49" spans="1:19" x14ac:dyDescent="0.4">
      <c r="A49" s="9" t="s">
        <v>11050</v>
      </c>
      <c r="B49" s="9" t="s">
        <v>11092</v>
      </c>
      <c r="C49" s="180" t="s">
        <v>11145</v>
      </c>
      <c r="D49" s="11" t="s">
        <v>0</v>
      </c>
      <c r="E49" s="19">
        <v>10000</v>
      </c>
      <c r="F49" s="11" t="s">
        <v>0</v>
      </c>
      <c r="G49" s="11" t="s">
        <v>0</v>
      </c>
      <c r="H49" s="9" t="s">
        <v>11146</v>
      </c>
      <c r="I49" s="9" t="s">
        <v>0</v>
      </c>
      <c r="J49" s="9" t="s">
        <v>0</v>
      </c>
      <c r="K49" s="11" t="s">
        <v>0</v>
      </c>
      <c r="L49" s="9"/>
      <c r="M49" s="21">
        <v>0</v>
      </c>
      <c r="N49" s="21" t="s">
        <v>9999</v>
      </c>
      <c r="O49" s="2"/>
      <c r="P49" s="225" t="s">
        <v>4170</v>
      </c>
      <c r="Q49" s="222"/>
      <c r="R49" s="2"/>
      <c r="S49" s="21">
        <f t="shared" si="0"/>
        <v>0</v>
      </c>
    </row>
    <row r="50" spans="1:19" x14ac:dyDescent="0.4">
      <c r="A50" s="9" t="s">
        <v>11050</v>
      </c>
      <c r="B50" s="9" t="s">
        <v>11092</v>
      </c>
      <c r="C50" s="180" t="s">
        <v>11147</v>
      </c>
      <c r="D50" s="11" t="s">
        <v>0</v>
      </c>
      <c r="E50" s="19">
        <v>10000</v>
      </c>
      <c r="F50" s="11" t="s">
        <v>0</v>
      </c>
      <c r="G50" s="11" t="s">
        <v>0</v>
      </c>
      <c r="H50" s="9" t="s">
        <v>11148</v>
      </c>
      <c r="I50" s="9" t="s">
        <v>0</v>
      </c>
      <c r="J50" s="9" t="s">
        <v>0</v>
      </c>
      <c r="K50" s="11" t="s">
        <v>0</v>
      </c>
      <c r="L50" s="9"/>
      <c r="M50" s="21">
        <v>0</v>
      </c>
      <c r="N50" s="21" t="s">
        <v>9999</v>
      </c>
      <c r="O50" s="2"/>
      <c r="P50" s="225" t="s">
        <v>4170</v>
      </c>
      <c r="Q50" s="222"/>
      <c r="R50" s="2"/>
      <c r="S50" s="21">
        <f t="shared" si="0"/>
        <v>0</v>
      </c>
    </row>
    <row r="51" spans="1:19" x14ac:dyDescent="0.4">
      <c r="A51" s="9" t="s">
        <v>11050</v>
      </c>
      <c r="B51" s="9" t="s">
        <v>11092</v>
      </c>
      <c r="C51" s="180" t="s">
        <v>11149</v>
      </c>
      <c r="D51" s="11" t="s">
        <v>0</v>
      </c>
      <c r="E51" s="19">
        <v>5000</v>
      </c>
      <c r="F51" s="11" t="s">
        <v>0</v>
      </c>
      <c r="G51" s="11" t="s">
        <v>0</v>
      </c>
      <c r="H51" s="9" t="s">
        <v>11150</v>
      </c>
      <c r="I51" s="9" t="s">
        <v>0</v>
      </c>
      <c r="J51" s="9" t="s">
        <v>0</v>
      </c>
      <c r="K51" s="11" t="s">
        <v>0</v>
      </c>
      <c r="L51" s="9"/>
      <c r="M51" s="21">
        <v>0</v>
      </c>
      <c r="N51" s="21">
        <v>8</v>
      </c>
      <c r="O51" s="2"/>
      <c r="P51" s="225" t="s">
        <v>4170</v>
      </c>
      <c r="Q51" s="222"/>
      <c r="R51" s="2"/>
      <c r="S51" s="21">
        <f t="shared" si="0"/>
        <v>0</v>
      </c>
    </row>
    <row r="52" spans="1:19" x14ac:dyDescent="0.4">
      <c r="A52" s="9" t="s">
        <v>11050</v>
      </c>
      <c r="B52" s="9" t="s">
        <v>11092</v>
      </c>
      <c r="C52" s="180" t="s">
        <v>11151</v>
      </c>
      <c r="D52" s="11" t="s">
        <v>0</v>
      </c>
      <c r="E52" s="19">
        <v>10000</v>
      </c>
      <c r="F52" s="11" t="s">
        <v>0</v>
      </c>
      <c r="G52" s="11" t="s">
        <v>0</v>
      </c>
      <c r="H52" s="9" t="s">
        <v>11150</v>
      </c>
      <c r="I52" s="9" t="s">
        <v>0</v>
      </c>
      <c r="J52" s="9" t="s">
        <v>0</v>
      </c>
      <c r="K52" s="11" t="s">
        <v>0</v>
      </c>
      <c r="L52" s="9"/>
      <c r="M52" s="21">
        <v>0</v>
      </c>
      <c r="N52" s="21">
        <v>6</v>
      </c>
      <c r="O52" s="2"/>
      <c r="P52" s="225" t="s">
        <v>4168</v>
      </c>
      <c r="Q52" s="222"/>
      <c r="R52" s="2"/>
      <c r="S52" s="21">
        <f t="shared" si="0"/>
        <v>6</v>
      </c>
    </row>
    <row r="53" spans="1:19" x14ac:dyDescent="0.4">
      <c r="A53" s="9" t="s">
        <v>11050</v>
      </c>
      <c r="B53" s="9" t="s">
        <v>11092</v>
      </c>
      <c r="C53" s="180" t="s">
        <v>11152</v>
      </c>
      <c r="D53" s="11">
        <v>4667</v>
      </c>
      <c r="E53" s="19">
        <v>5000</v>
      </c>
      <c r="F53" s="11" t="s">
        <v>0</v>
      </c>
      <c r="G53" s="11" t="s">
        <v>0</v>
      </c>
      <c r="H53" s="9" t="s">
        <v>11153</v>
      </c>
      <c r="I53" s="9" t="s">
        <v>0</v>
      </c>
      <c r="J53" s="9" t="s">
        <v>0</v>
      </c>
      <c r="K53" s="11" t="s">
        <v>0</v>
      </c>
      <c r="L53" s="9"/>
      <c r="M53" s="21">
        <v>0</v>
      </c>
      <c r="N53" s="21">
        <v>4</v>
      </c>
      <c r="O53" s="2"/>
      <c r="P53" s="225" t="s">
        <v>4168</v>
      </c>
      <c r="Q53" s="222"/>
      <c r="R53" s="2"/>
      <c r="S53" s="21">
        <f t="shared" si="0"/>
        <v>4</v>
      </c>
    </row>
    <row r="54" spans="1:19" x14ac:dyDescent="0.4">
      <c r="A54" s="9" t="s">
        <v>11050</v>
      </c>
      <c r="B54" s="9" t="s">
        <v>11092</v>
      </c>
      <c r="C54" s="180" t="s">
        <v>11154</v>
      </c>
      <c r="D54" s="11">
        <v>4668</v>
      </c>
      <c r="E54" s="19">
        <v>10000</v>
      </c>
      <c r="F54" s="11" t="s">
        <v>0</v>
      </c>
      <c r="G54" s="11" t="s">
        <v>0</v>
      </c>
      <c r="H54" s="9" t="s">
        <v>11153</v>
      </c>
      <c r="I54" s="9" t="s">
        <v>0</v>
      </c>
      <c r="J54" s="9" t="s">
        <v>0</v>
      </c>
      <c r="K54" s="11" t="s">
        <v>0</v>
      </c>
      <c r="L54" s="9"/>
      <c r="M54" s="21">
        <v>0</v>
      </c>
      <c r="N54" s="21">
        <v>4</v>
      </c>
      <c r="O54" s="2"/>
      <c r="P54" s="225" t="s">
        <v>4168</v>
      </c>
      <c r="Q54" s="222"/>
      <c r="R54" s="2"/>
      <c r="S54" s="21">
        <f t="shared" si="0"/>
        <v>4</v>
      </c>
    </row>
    <row r="55" spans="1:19" x14ac:dyDescent="0.4">
      <c r="A55" s="9" t="s">
        <v>11050</v>
      </c>
      <c r="B55" s="9" t="s">
        <v>11155</v>
      </c>
      <c r="C55" s="180" t="s">
        <v>11156</v>
      </c>
      <c r="D55" s="11">
        <v>5369</v>
      </c>
      <c r="E55" s="19" t="s">
        <v>0</v>
      </c>
      <c r="F55" s="11">
        <v>1985</v>
      </c>
      <c r="G55" s="11" t="s">
        <v>0</v>
      </c>
      <c r="H55" s="9" t="s">
        <v>11157</v>
      </c>
      <c r="I55" s="9" t="s">
        <v>0</v>
      </c>
      <c r="J55" s="9" t="s">
        <v>0</v>
      </c>
      <c r="K55" s="11" t="s">
        <v>0</v>
      </c>
      <c r="L55" s="9"/>
      <c r="M55" s="21">
        <v>0</v>
      </c>
      <c r="N55" s="21" t="s">
        <v>6191</v>
      </c>
      <c r="O55" s="2"/>
      <c r="P55" s="225" t="s">
        <v>4170</v>
      </c>
      <c r="Q55" s="222"/>
      <c r="R55" s="2"/>
      <c r="S55" s="21">
        <f t="shared" si="0"/>
        <v>0</v>
      </c>
    </row>
    <row r="56" spans="1:19" x14ac:dyDescent="0.4">
      <c r="A56" s="9" t="s">
        <v>11050</v>
      </c>
      <c r="B56" s="9" t="s">
        <v>11155</v>
      </c>
      <c r="C56" s="180" t="s">
        <v>11158</v>
      </c>
      <c r="D56" s="11">
        <v>5370</v>
      </c>
      <c r="E56" s="19" t="s">
        <v>0</v>
      </c>
      <c r="F56" s="11">
        <v>1985</v>
      </c>
      <c r="G56" s="11" t="s">
        <v>0</v>
      </c>
      <c r="H56" s="9" t="s">
        <v>11159</v>
      </c>
      <c r="I56" s="9" t="s">
        <v>0</v>
      </c>
      <c r="J56" s="9" t="s">
        <v>0</v>
      </c>
      <c r="K56" s="11" t="s">
        <v>0</v>
      </c>
      <c r="L56" s="9"/>
      <c r="M56" s="21">
        <v>0</v>
      </c>
      <c r="N56" s="21" t="s">
        <v>6191</v>
      </c>
      <c r="O56" s="2"/>
      <c r="P56" s="225" t="s">
        <v>4170</v>
      </c>
      <c r="Q56" s="222"/>
      <c r="R56" s="2"/>
      <c r="S56" s="21">
        <f t="shared" si="0"/>
        <v>0</v>
      </c>
    </row>
    <row r="57" spans="1:19" x14ac:dyDescent="0.4">
      <c r="A57" s="9" t="s">
        <v>11050</v>
      </c>
      <c r="B57" s="9" t="s">
        <v>11155</v>
      </c>
      <c r="C57" s="180" t="s">
        <v>11160</v>
      </c>
      <c r="D57" s="11">
        <v>4011</v>
      </c>
      <c r="E57" s="19" t="s">
        <v>0</v>
      </c>
      <c r="F57" s="11">
        <v>1988</v>
      </c>
      <c r="G57" s="11" t="s">
        <v>0</v>
      </c>
      <c r="H57" s="9" t="s">
        <v>11161</v>
      </c>
      <c r="I57" s="9" t="s">
        <v>0</v>
      </c>
      <c r="J57" s="9" t="s">
        <v>0</v>
      </c>
      <c r="K57" s="11" t="s">
        <v>0</v>
      </c>
      <c r="L57" s="9"/>
      <c r="M57" s="21">
        <v>0</v>
      </c>
      <c r="N57" s="21">
        <v>60</v>
      </c>
      <c r="O57" s="2"/>
      <c r="P57" s="225" t="s">
        <v>4168</v>
      </c>
      <c r="Q57" s="222"/>
      <c r="R57" s="2"/>
      <c r="S57" s="21">
        <f t="shared" si="0"/>
        <v>60</v>
      </c>
    </row>
    <row r="58" spans="1:19" x14ac:dyDescent="0.4">
      <c r="A58" s="9" t="s">
        <v>11050</v>
      </c>
      <c r="B58" s="9" t="s">
        <v>11155</v>
      </c>
      <c r="C58" s="180" t="s">
        <v>11162</v>
      </c>
      <c r="D58" s="11" t="s">
        <v>0</v>
      </c>
      <c r="E58" s="19" t="s">
        <v>0</v>
      </c>
      <c r="F58" s="11">
        <v>1988</v>
      </c>
      <c r="G58" s="11" t="s">
        <v>0</v>
      </c>
      <c r="H58" s="9" t="s">
        <v>11163</v>
      </c>
      <c r="I58" s="9" t="s">
        <v>0</v>
      </c>
      <c r="J58" s="9" t="s">
        <v>0</v>
      </c>
      <c r="K58" s="11" t="s">
        <v>0</v>
      </c>
      <c r="L58" s="9"/>
      <c r="M58" s="21">
        <v>0</v>
      </c>
      <c r="N58" s="21">
        <v>60</v>
      </c>
      <c r="O58" s="2"/>
      <c r="P58" s="225" t="s">
        <v>4170</v>
      </c>
      <c r="Q58" s="222"/>
      <c r="R58" s="2"/>
      <c r="S58" s="21">
        <f t="shared" si="0"/>
        <v>0</v>
      </c>
    </row>
    <row r="59" spans="1:19" x14ac:dyDescent="0.4">
      <c r="A59" s="9" t="s">
        <v>11050</v>
      </c>
      <c r="B59" s="9" t="s">
        <v>11155</v>
      </c>
      <c r="C59" s="180" t="s">
        <v>11164</v>
      </c>
      <c r="D59" s="11">
        <v>4012</v>
      </c>
      <c r="E59" s="19" t="s">
        <v>0</v>
      </c>
      <c r="F59" s="11">
        <v>1988</v>
      </c>
      <c r="G59" s="11" t="s">
        <v>0</v>
      </c>
      <c r="H59" s="9" t="s">
        <v>11165</v>
      </c>
      <c r="I59" s="9" t="s">
        <v>0</v>
      </c>
      <c r="J59" s="9" t="s">
        <v>0</v>
      </c>
      <c r="K59" s="11" t="s">
        <v>0</v>
      </c>
      <c r="L59" s="9"/>
      <c r="M59" s="21">
        <v>0</v>
      </c>
      <c r="N59" s="21">
        <v>30</v>
      </c>
      <c r="O59" s="2"/>
      <c r="P59" s="225" t="s">
        <v>4168</v>
      </c>
      <c r="Q59" s="222"/>
      <c r="R59" s="2"/>
      <c r="S59" s="21">
        <f t="shared" si="0"/>
        <v>30</v>
      </c>
    </row>
    <row r="60" spans="1:19" x14ac:dyDescent="0.4">
      <c r="A60" s="9" t="s">
        <v>11050</v>
      </c>
      <c r="B60" s="9" t="s">
        <v>11155</v>
      </c>
      <c r="C60" s="180" t="s">
        <v>11166</v>
      </c>
      <c r="D60" s="11" t="s">
        <v>0</v>
      </c>
      <c r="E60" s="19" t="s">
        <v>0</v>
      </c>
      <c r="F60" s="11">
        <v>1988</v>
      </c>
      <c r="G60" s="11" t="s">
        <v>0</v>
      </c>
      <c r="H60" s="9" t="s">
        <v>11167</v>
      </c>
      <c r="I60" s="9" t="s">
        <v>0</v>
      </c>
      <c r="J60" s="9" t="s">
        <v>0</v>
      </c>
      <c r="K60" s="11" t="s">
        <v>0</v>
      </c>
      <c r="L60" s="9"/>
      <c r="M60" s="21">
        <v>0</v>
      </c>
      <c r="N60" s="21">
        <v>30</v>
      </c>
      <c r="O60" s="2"/>
      <c r="P60" s="225" t="s">
        <v>4168</v>
      </c>
      <c r="Q60" s="222"/>
      <c r="R60" s="2"/>
      <c r="S60" s="21">
        <f t="shared" si="0"/>
        <v>30</v>
      </c>
    </row>
    <row r="61" spans="1:19" x14ac:dyDescent="0.4">
      <c r="A61" s="9" t="s">
        <v>11050</v>
      </c>
      <c r="B61" s="9" t="s">
        <v>11155</v>
      </c>
      <c r="C61" s="180" t="s">
        <v>11168</v>
      </c>
      <c r="D61" s="11">
        <v>4013</v>
      </c>
      <c r="E61" s="19" t="s">
        <v>0</v>
      </c>
      <c r="F61" s="11">
        <v>1988</v>
      </c>
      <c r="G61" s="11" t="s">
        <v>0</v>
      </c>
      <c r="H61" s="9" t="s">
        <v>11169</v>
      </c>
      <c r="I61" s="9" t="s">
        <v>0</v>
      </c>
      <c r="J61" s="9" t="s">
        <v>0</v>
      </c>
      <c r="K61" s="11" t="s">
        <v>0</v>
      </c>
      <c r="L61" s="9"/>
      <c r="M61" s="21">
        <v>0</v>
      </c>
      <c r="N61" s="21">
        <v>25</v>
      </c>
      <c r="O61" s="2"/>
      <c r="P61" s="225" t="s">
        <v>4168</v>
      </c>
      <c r="Q61" s="222"/>
      <c r="R61" s="2"/>
      <c r="S61" s="21">
        <f t="shared" si="0"/>
        <v>25</v>
      </c>
    </row>
    <row r="62" spans="1:19" x14ac:dyDescent="0.4">
      <c r="A62" s="9" t="s">
        <v>11050</v>
      </c>
      <c r="B62" s="9" t="s">
        <v>11155</v>
      </c>
      <c r="C62" s="180" t="s">
        <v>11170</v>
      </c>
      <c r="D62" s="11">
        <v>4014</v>
      </c>
      <c r="E62" s="19" t="s">
        <v>0</v>
      </c>
      <c r="F62" s="11">
        <v>1988</v>
      </c>
      <c r="G62" s="11" t="s">
        <v>0</v>
      </c>
      <c r="H62" s="9" t="s">
        <v>11171</v>
      </c>
      <c r="I62" s="9" t="s">
        <v>0</v>
      </c>
      <c r="J62" s="9" t="s">
        <v>0</v>
      </c>
      <c r="K62" s="11" t="s">
        <v>0</v>
      </c>
      <c r="L62" s="9"/>
      <c r="M62" s="21">
        <v>0</v>
      </c>
      <c r="N62" s="21">
        <v>20</v>
      </c>
      <c r="O62" s="2"/>
      <c r="P62" s="225" t="s">
        <v>4168</v>
      </c>
      <c r="Q62" s="222"/>
      <c r="R62" s="2"/>
      <c r="S62" s="21">
        <f t="shared" si="0"/>
        <v>20</v>
      </c>
    </row>
    <row r="63" spans="1:19" x14ac:dyDescent="0.4">
      <c r="A63" s="9" t="s">
        <v>11050</v>
      </c>
      <c r="B63" s="9" t="s">
        <v>11155</v>
      </c>
      <c r="C63" s="180" t="s">
        <v>11172</v>
      </c>
      <c r="D63" s="11" t="s">
        <v>0</v>
      </c>
      <c r="E63" s="19" t="s">
        <v>0</v>
      </c>
      <c r="F63" s="11">
        <v>1988</v>
      </c>
      <c r="G63" s="11" t="s">
        <v>0</v>
      </c>
      <c r="H63" s="9" t="s">
        <v>11173</v>
      </c>
      <c r="I63" s="9" t="s">
        <v>0</v>
      </c>
      <c r="J63" s="9" t="s">
        <v>0</v>
      </c>
      <c r="K63" s="11" t="s">
        <v>0</v>
      </c>
      <c r="L63" s="9"/>
      <c r="M63" s="21">
        <v>0</v>
      </c>
      <c r="N63" s="21">
        <v>20</v>
      </c>
      <c r="O63" s="2"/>
      <c r="P63" s="225" t="s">
        <v>4168</v>
      </c>
      <c r="Q63" s="222"/>
      <c r="R63" s="2"/>
      <c r="S63" s="21">
        <f t="shared" si="0"/>
        <v>20</v>
      </c>
    </row>
    <row r="64" spans="1:19" x14ac:dyDescent="0.4">
      <c r="A64" s="9" t="s">
        <v>11050</v>
      </c>
      <c r="B64" s="9" t="s">
        <v>11155</v>
      </c>
      <c r="C64" s="180" t="s">
        <v>11174</v>
      </c>
      <c r="D64" s="11">
        <v>4015</v>
      </c>
      <c r="E64" s="19" t="s">
        <v>0</v>
      </c>
      <c r="F64" s="11">
        <v>1988</v>
      </c>
      <c r="G64" s="11" t="s">
        <v>0</v>
      </c>
      <c r="H64" s="9" t="s">
        <v>11175</v>
      </c>
      <c r="I64" s="9" t="s">
        <v>0</v>
      </c>
      <c r="J64" s="9" t="s">
        <v>0</v>
      </c>
      <c r="K64" s="11" t="s">
        <v>0</v>
      </c>
      <c r="L64" s="9"/>
      <c r="M64" s="21">
        <v>0</v>
      </c>
      <c r="N64" s="21">
        <v>170</v>
      </c>
      <c r="O64" s="2"/>
      <c r="P64" s="225" t="s">
        <v>4170</v>
      </c>
      <c r="Q64" s="222"/>
      <c r="R64" s="2"/>
      <c r="S64" s="21">
        <f t="shared" si="0"/>
        <v>0</v>
      </c>
    </row>
    <row r="65" spans="1:19" x14ac:dyDescent="0.4">
      <c r="A65" s="9" t="s">
        <v>11050</v>
      </c>
      <c r="B65" s="9" t="s">
        <v>11155</v>
      </c>
      <c r="C65" s="180" t="s">
        <v>11176</v>
      </c>
      <c r="D65" s="11" t="s">
        <v>0</v>
      </c>
      <c r="E65" s="19" t="s">
        <v>0</v>
      </c>
      <c r="F65" s="11">
        <v>1988</v>
      </c>
      <c r="G65" s="11" t="s">
        <v>0</v>
      </c>
      <c r="H65" s="9" t="s">
        <v>11177</v>
      </c>
      <c r="I65" s="9" t="s">
        <v>0</v>
      </c>
      <c r="J65" s="9" t="s">
        <v>0</v>
      </c>
      <c r="K65" s="11" t="s">
        <v>0</v>
      </c>
      <c r="L65" s="9"/>
      <c r="M65" s="21">
        <v>0</v>
      </c>
      <c r="N65" s="21" t="s">
        <v>9999</v>
      </c>
      <c r="O65" s="2"/>
      <c r="P65" s="225" t="s">
        <v>4168</v>
      </c>
      <c r="Q65" s="222"/>
      <c r="R65" s="2"/>
      <c r="S65" s="21" t="str">
        <f t="shared" si="0"/>
        <v>n.d.</v>
      </c>
    </row>
    <row r="66" spans="1:19" x14ac:dyDescent="0.4">
      <c r="A66" s="9" t="s">
        <v>11050</v>
      </c>
      <c r="B66" s="9" t="s">
        <v>11155</v>
      </c>
      <c r="C66" s="180" t="s">
        <v>11178</v>
      </c>
      <c r="D66" s="11">
        <v>5328</v>
      </c>
      <c r="E66" s="19" t="s">
        <v>0</v>
      </c>
      <c r="F66" s="11" t="s">
        <v>0</v>
      </c>
      <c r="G66" s="183" t="s">
        <v>11179</v>
      </c>
      <c r="H66" s="9" t="s">
        <v>11180</v>
      </c>
      <c r="I66" s="9" t="s">
        <v>0</v>
      </c>
      <c r="J66" s="9" t="s">
        <v>0</v>
      </c>
      <c r="K66" s="11" t="s">
        <v>0</v>
      </c>
      <c r="L66" s="9"/>
      <c r="M66" s="21">
        <v>0</v>
      </c>
      <c r="N66" s="21">
        <v>250</v>
      </c>
      <c r="O66" s="2"/>
      <c r="P66" s="225" t="s">
        <v>4170</v>
      </c>
      <c r="Q66" s="222"/>
      <c r="R66" s="2"/>
      <c r="S66" s="21">
        <f t="shared" si="0"/>
        <v>0</v>
      </c>
    </row>
    <row r="67" spans="1:19" x14ac:dyDescent="0.4">
      <c r="A67" s="9" t="s">
        <v>11050</v>
      </c>
      <c r="B67" s="9" t="s">
        <v>11155</v>
      </c>
      <c r="C67" s="180" t="s">
        <v>11181</v>
      </c>
      <c r="D67" s="11" t="s">
        <v>0</v>
      </c>
      <c r="E67" s="19" t="s">
        <v>0</v>
      </c>
      <c r="F67" s="183">
        <v>32143</v>
      </c>
      <c r="G67" s="183">
        <v>32295</v>
      </c>
      <c r="H67" s="9" t="s">
        <v>11182</v>
      </c>
      <c r="I67" s="9" t="s">
        <v>0</v>
      </c>
      <c r="J67" s="9" t="s">
        <v>0</v>
      </c>
      <c r="K67" s="11" t="s">
        <v>0</v>
      </c>
      <c r="L67" s="9"/>
      <c r="M67" s="21">
        <v>0</v>
      </c>
      <c r="N67" s="21" t="s">
        <v>6191</v>
      </c>
      <c r="O67" s="2"/>
      <c r="P67" s="225" t="s">
        <v>4170</v>
      </c>
      <c r="Q67" s="222"/>
      <c r="R67" s="2"/>
      <c r="S67" s="21">
        <f t="shared" ref="S67:S130" si="1">IF(P67="Nuova",IF(M67="p.a.r.",300,M67),IF(P67="Usata",IF(N67="p.a.r.",300,N67),0))</f>
        <v>0</v>
      </c>
    </row>
    <row r="68" spans="1:19" x14ac:dyDescent="0.4">
      <c r="A68" s="9" t="s">
        <v>11050</v>
      </c>
      <c r="B68" s="9" t="s">
        <v>11155</v>
      </c>
      <c r="C68" s="180" t="s">
        <v>11183</v>
      </c>
      <c r="D68" s="11">
        <v>5325</v>
      </c>
      <c r="E68" s="19" t="s">
        <v>0</v>
      </c>
      <c r="F68" s="183">
        <v>32174</v>
      </c>
      <c r="G68" s="183">
        <v>32295</v>
      </c>
      <c r="H68" s="9" t="s">
        <v>11184</v>
      </c>
      <c r="I68" s="184" t="s">
        <v>0</v>
      </c>
      <c r="J68" s="9" t="s">
        <v>0</v>
      </c>
      <c r="K68" s="11" t="s">
        <v>0</v>
      </c>
      <c r="L68" s="9"/>
      <c r="M68" s="21">
        <v>0</v>
      </c>
      <c r="N68" s="21">
        <v>220</v>
      </c>
      <c r="O68" s="2"/>
      <c r="P68" s="225" t="s">
        <v>4170</v>
      </c>
      <c r="Q68" s="222"/>
      <c r="R68" s="2"/>
      <c r="S68" s="21">
        <f t="shared" si="1"/>
        <v>0</v>
      </c>
    </row>
    <row r="69" spans="1:19" x14ac:dyDescent="0.4">
      <c r="A69" s="9" t="s">
        <v>11050</v>
      </c>
      <c r="B69" s="9" t="s">
        <v>11155</v>
      </c>
      <c r="C69" s="180" t="s">
        <v>11185</v>
      </c>
      <c r="D69" s="11">
        <v>5327</v>
      </c>
      <c r="E69" s="19" t="s">
        <v>0</v>
      </c>
      <c r="F69" s="183">
        <v>32325</v>
      </c>
      <c r="G69" s="185">
        <v>32478</v>
      </c>
      <c r="H69" s="9" t="s">
        <v>11186</v>
      </c>
      <c r="I69" s="9" t="s">
        <v>0</v>
      </c>
      <c r="J69" s="9" t="s">
        <v>0</v>
      </c>
      <c r="K69" s="11" t="s">
        <v>0</v>
      </c>
      <c r="L69" s="9"/>
      <c r="M69" s="21">
        <v>0</v>
      </c>
      <c r="N69" s="21">
        <v>220</v>
      </c>
      <c r="O69" s="2"/>
      <c r="P69" s="225" t="s">
        <v>4170</v>
      </c>
      <c r="Q69" s="222"/>
      <c r="R69" s="2"/>
      <c r="S69" s="21">
        <f t="shared" si="1"/>
        <v>0</v>
      </c>
    </row>
    <row r="70" spans="1:19" x14ac:dyDescent="0.4">
      <c r="A70" s="9" t="s">
        <v>11050</v>
      </c>
      <c r="B70" s="9" t="s">
        <v>11155</v>
      </c>
      <c r="C70" s="180" t="s">
        <v>11187</v>
      </c>
      <c r="D70" s="11">
        <v>5326</v>
      </c>
      <c r="E70" s="19" t="s">
        <v>0</v>
      </c>
      <c r="F70" s="185">
        <v>32325</v>
      </c>
      <c r="G70" s="185">
        <v>32478</v>
      </c>
      <c r="H70" s="9" t="s">
        <v>11188</v>
      </c>
      <c r="I70" s="9" t="s">
        <v>0</v>
      </c>
      <c r="J70" s="9" t="s">
        <v>0</v>
      </c>
      <c r="K70" s="11" t="s">
        <v>0</v>
      </c>
      <c r="L70" s="9"/>
      <c r="M70" s="21">
        <v>0</v>
      </c>
      <c r="N70" s="21">
        <v>160</v>
      </c>
      <c r="O70" s="2"/>
      <c r="P70" s="225" t="s">
        <v>4170</v>
      </c>
      <c r="Q70" s="222"/>
      <c r="R70" s="2"/>
      <c r="S70" s="21">
        <f t="shared" si="1"/>
        <v>0</v>
      </c>
    </row>
    <row r="71" spans="1:19" x14ac:dyDescent="0.4">
      <c r="A71" s="9" t="s">
        <v>11050</v>
      </c>
      <c r="B71" s="9" t="s">
        <v>11155</v>
      </c>
      <c r="C71" s="180" t="s">
        <v>11189</v>
      </c>
      <c r="D71" s="11">
        <v>5329</v>
      </c>
      <c r="E71" s="19" t="s">
        <v>0</v>
      </c>
      <c r="F71" s="185" t="s">
        <v>0</v>
      </c>
      <c r="G71" s="185" t="s">
        <v>0</v>
      </c>
      <c r="H71" s="9" t="s">
        <v>11190</v>
      </c>
      <c r="I71" s="9" t="s">
        <v>0</v>
      </c>
      <c r="J71" s="9" t="s">
        <v>0</v>
      </c>
      <c r="K71" s="11" t="s">
        <v>0</v>
      </c>
      <c r="L71" s="9"/>
      <c r="M71" s="21">
        <v>0</v>
      </c>
      <c r="N71" s="21">
        <v>160</v>
      </c>
      <c r="O71" s="2"/>
      <c r="P71" s="225" t="s">
        <v>4170</v>
      </c>
      <c r="Q71" s="222"/>
      <c r="R71" s="2"/>
      <c r="S71" s="21">
        <f t="shared" si="1"/>
        <v>0</v>
      </c>
    </row>
    <row r="72" spans="1:19" x14ac:dyDescent="0.4">
      <c r="A72" s="9" t="s">
        <v>11050</v>
      </c>
      <c r="B72" s="9" t="s">
        <v>11155</v>
      </c>
      <c r="C72" s="180" t="s">
        <v>11191</v>
      </c>
      <c r="D72" s="11">
        <v>5330</v>
      </c>
      <c r="E72" s="19" t="s">
        <v>0</v>
      </c>
      <c r="F72" s="185">
        <v>32356</v>
      </c>
      <c r="G72" s="185">
        <v>32478</v>
      </c>
      <c r="H72" s="9" t="s">
        <v>11190</v>
      </c>
      <c r="I72" s="9" t="s">
        <v>0</v>
      </c>
      <c r="J72" s="9" t="s">
        <v>0</v>
      </c>
      <c r="K72" s="11" t="s">
        <v>0</v>
      </c>
      <c r="L72" s="9"/>
      <c r="M72" s="21">
        <v>0</v>
      </c>
      <c r="N72" s="21">
        <v>160</v>
      </c>
      <c r="O72" s="2"/>
      <c r="P72" s="225" t="s">
        <v>4170</v>
      </c>
      <c r="Q72" s="222"/>
      <c r="R72" s="2"/>
      <c r="S72" s="21">
        <f t="shared" si="1"/>
        <v>0</v>
      </c>
    </row>
    <row r="73" spans="1:19" x14ac:dyDescent="0.4">
      <c r="A73" s="9" t="s">
        <v>11050</v>
      </c>
      <c r="B73" s="9" t="s">
        <v>11155</v>
      </c>
      <c r="C73" s="180" t="s">
        <v>11192</v>
      </c>
      <c r="D73" s="11">
        <v>5331</v>
      </c>
      <c r="E73" s="19" t="s">
        <v>0</v>
      </c>
      <c r="F73" s="11" t="s">
        <v>0</v>
      </c>
      <c r="G73" s="185">
        <v>33939</v>
      </c>
      <c r="H73" s="9" t="s">
        <v>11193</v>
      </c>
      <c r="I73" s="9" t="s">
        <v>0</v>
      </c>
      <c r="J73" s="9" t="s">
        <v>0</v>
      </c>
      <c r="K73" s="11" t="s">
        <v>0</v>
      </c>
      <c r="L73" s="9"/>
      <c r="M73" s="21">
        <v>0</v>
      </c>
      <c r="N73" s="21">
        <v>160</v>
      </c>
      <c r="O73" s="2"/>
      <c r="P73" s="225" t="s">
        <v>4170</v>
      </c>
      <c r="Q73" s="222"/>
      <c r="R73" s="2"/>
      <c r="S73" s="21">
        <f t="shared" si="1"/>
        <v>0</v>
      </c>
    </row>
    <row r="74" spans="1:19" x14ac:dyDescent="0.4">
      <c r="A74" s="9" t="s">
        <v>11050</v>
      </c>
      <c r="B74" s="9" t="s">
        <v>11155</v>
      </c>
      <c r="C74" s="180" t="s">
        <v>11194</v>
      </c>
      <c r="D74" s="11">
        <v>5332</v>
      </c>
      <c r="E74" s="19" t="s">
        <v>0</v>
      </c>
      <c r="F74" s="185">
        <v>32905</v>
      </c>
      <c r="G74" s="185">
        <v>33635</v>
      </c>
      <c r="H74" s="9" t="s">
        <v>11195</v>
      </c>
      <c r="I74" s="9" t="s">
        <v>0</v>
      </c>
      <c r="J74" s="9" t="s">
        <v>0</v>
      </c>
      <c r="K74" s="11" t="s">
        <v>0</v>
      </c>
      <c r="L74" s="9"/>
      <c r="M74" s="21">
        <v>0</v>
      </c>
      <c r="N74" s="21">
        <v>160</v>
      </c>
      <c r="O74" s="2"/>
      <c r="P74" s="225" t="s">
        <v>4170</v>
      </c>
      <c r="Q74" s="222"/>
      <c r="R74" s="2"/>
      <c r="S74" s="21">
        <f t="shared" si="1"/>
        <v>0</v>
      </c>
    </row>
    <row r="75" spans="1:19" x14ac:dyDescent="0.4">
      <c r="A75" s="9" t="s">
        <v>11050</v>
      </c>
      <c r="B75" s="9" t="s">
        <v>11155</v>
      </c>
      <c r="C75" s="180" t="s">
        <v>11196</v>
      </c>
      <c r="D75" s="11" t="s">
        <v>0</v>
      </c>
      <c r="E75" s="19" t="s">
        <v>0</v>
      </c>
      <c r="F75" s="185" t="s">
        <v>0</v>
      </c>
      <c r="G75" s="185">
        <v>34394</v>
      </c>
      <c r="H75" s="9" t="s">
        <v>11193</v>
      </c>
      <c r="I75" s="9" t="s">
        <v>0</v>
      </c>
      <c r="J75" s="9" t="s">
        <v>0</v>
      </c>
      <c r="K75" s="11" t="s">
        <v>0</v>
      </c>
      <c r="L75" s="9"/>
      <c r="M75" s="21">
        <v>0</v>
      </c>
      <c r="N75" s="21">
        <v>160</v>
      </c>
      <c r="O75" s="2"/>
      <c r="P75" s="225" t="s">
        <v>4170</v>
      </c>
      <c r="Q75" s="222"/>
      <c r="R75" s="2"/>
      <c r="S75" s="21">
        <f t="shared" si="1"/>
        <v>0</v>
      </c>
    </row>
    <row r="76" spans="1:19" x14ac:dyDescent="0.4">
      <c r="A76" s="9" t="s">
        <v>11050</v>
      </c>
      <c r="B76" s="9" t="s">
        <v>11155</v>
      </c>
      <c r="C76" s="180" t="s">
        <v>11197</v>
      </c>
      <c r="D76" s="11">
        <v>5334</v>
      </c>
      <c r="E76" s="19" t="s">
        <v>0</v>
      </c>
      <c r="F76" s="185">
        <v>32905</v>
      </c>
      <c r="G76" s="185">
        <v>33635</v>
      </c>
      <c r="H76" s="9" t="s">
        <v>11195</v>
      </c>
      <c r="I76" s="9" t="s">
        <v>0</v>
      </c>
      <c r="J76" s="9" t="s">
        <v>0</v>
      </c>
      <c r="K76" s="11" t="s">
        <v>0</v>
      </c>
      <c r="L76" s="9"/>
      <c r="M76" s="21">
        <v>0</v>
      </c>
      <c r="N76" s="21">
        <v>160</v>
      </c>
      <c r="O76" s="2"/>
      <c r="P76" s="225" t="s">
        <v>4170</v>
      </c>
      <c r="Q76" s="222"/>
      <c r="R76" s="2"/>
      <c r="S76" s="21">
        <f t="shared" si="1"/>
        <v>0</v>
      </c>
    </row>
    <row r="77" spans="1:19" x14ac:dyDescent="0.4">
      <c r="A77" s="9" t="s">
        <v>11050</v>
      </c>
      <c r="B77" s="9" t="s">
        <v>11155</v>
      </c>
      <c r="C77" s="180" t="s">
        <v>11198</v>
      </c>
      <c r="D77" s="11">
        <v>5333</v>
      </c>
      <c r="E77" s="19" t="s">
        <v>0</v>
      </c>
      <c r="F77" s="11">
        <v>93</v>
      </c>
      <c r="G77" s="185" t="s">
        <v>0</v>
      </c>
      <c r="H77" s="9" t="s">
        <v>11193</v>
      </c>
      <c r="I77" s="9" t="s">
        <v>0</v>
      </c>
      <c r="J77" s="9" t="s">
        <v>0</v>
      </c>
      <c r="K77" s="11" t="s">
        <v>0</v>
      </c>
      <c r="L77" s="9"/>
      <c r="M77" s="21">
        <v>0</v>
      </c>
      <c r="N77" s="21">
        <v>160</v>
      </c>
      <c r="O77" s="2"/>
      <c r="P77" s="225" t="s">
        <v>4170</v>
      </c>
      <c r="Q77" s="222"/>
      <c r="R77" s="2"/>
      <c r="S77" s="21">
        <f t="shared" si="1"/>
        <v>0</v>
      </c>
    </row>
    <row r="78" spans="1:19" x14ac:dyDescent="0.4">
      <c r="A78" s="9" t="s">
        <v>11050</v>
      </c>
      <c r="B78" s="9" t="s">
        <v>11155</v>
      </c>
      <c r="C78" s="180" t="s">
        <v>11199</v>
      </c>
      <c r="D78" s="11">
        <v>5335</v>
      </c>
      <c r="E78" s="19" t="s">
        <v>0</v>
      </c>
      <c r="F78" s="11">
        <v>94</v>
      </c>
      <c r="G78" s="175" t="s">
        <v>11200</v>
      </c>
      <c r="H78" s="9" t="s">
        <v>11193</v>
      </c>
      <c r="I78" s="9" t="s">
        <v>0</v>
      </c>
      <c r="J78" s="9" t="s">
        <v>0</v>
      </c>
      <c r="K78" s="11" t="s">
        <v>0</v>
      </c>
      <c r="L78" s="9"/>
      <c r="M78" s="21">
        <v>0</v>
      </c>
      <c r="N78" s="21">
        <v>160</v>
      </c>
      <c r="O78" s="2"/>
      <c r="P78" s="225" t="s">
        <v>4170</v>
      </c>
      <c r="Q78" s="222"/>
      <c r="R78" s="2"/>
      <c r="S78" s="21">
        <f t="shared" si="1"/>
        <v>0</v>
      </c>
    </row>
    <row r="79" spans="1:19" x14ac:dyDescent="0.4">
      <c r="A79" s="9" t="s">
        <v>11050</v>
      </c>
      <c r="B79" s="9" t="s">
        <v>11155</v>
      </c>
      <c r="C79" s="180" t="s">
        <v>11201</v>
      </c>
      <c r="D79" s="11">
        <v>5337</v>
      </c>
      <c r="E79" s="19" t="s">
        <v>0</v>
      </c>
      <c r="F79" s="185" t="s">
        <v>0</v>
      </c>
      <c r="G79" s="185">
        <v>32295</v>
      </c>
      <c r="H79" s="9" t="s">
        <v>11202</v>
      </c>
      <c r="I79" s="9" t="s">
        <v>0</v>
      </c>
      <c r="J79" s="9" t="s">
        <v>0</v>
      </c>
      <c r="K79" s="11" t="s">
        <v>0</v>
      </c>
      <c r="L79" s="9"/>
      <c r="M79" s="21">
        <v>0</v>
      </c>
      <c r="N79" s="21">
        <v>160</v>
      </c>
      <c r="O79" s="2"/>
      <c r="P79" s="225" t="s">
        <v>4170</v>
      </c>
      <c r="Q79" s="222"/>
      <c r="R79" s="2"/>
      <c r="S79" s="21">
        <f t="shared" si="1"/>
        <v>0</v>
      </c>
    </row>
    <row r="80" spans="1:19" x14ac:dyDescent="0.4">
      <c r="A80" s="9" t="s">
        <v>11050</v>
      </c>
      <c r="B80" s="9" t="s">
        <v>11155</v>
      </c>
      <c r="C80" s="180" t="s">
        <v>11203</v>
      </c>
      <c r="D80" s="11">
        <v>5338</v>
      </c>
      <c r="E80" s="19" t="s">
        <v>0</v>
      </c>
      <c r="F80" s="185" t="s">
        <v>0</v>
      </c>
      <c r="G80" s="185">
        <v>32478</v>
      </c>
      <c r="H80" s="9" t="s">
        <v>11202</v>
      </c>
      <c r="I80" s="9" t="s">
        <v>0</v>
      </c>
      <c r="J80" s="9" t="s">
        <v>0</v>
      </c>
      <c r="K80" s="11" t="s">
        <v>0</v>
      </c>
      <c r="L80" s="9"/>
      <c r="M80" s="21">
        <v>0</v>
      </c>
      <c r="N80" s="21">
        <v>160</v>
      </c>
      <c r="O80" s="2"/>
      <c r="P80" s="225" t="s">
        <v>4170</v>
      </c>
      <c r="Q80" s="222"/>
      <c r="R80" s="2"/>
      <c r="S80" s="21">
        <f t="shared" si="1"/>
        <v>0</v>
      </c>
    </row>
    <row r="81" spans="1:19" x14ac:dyDescent="0.4">
      <c r="A81" s="9" t="s">
        <v>11050</v>
      </c>
      <c r="B81" s="9" t="s">
        <v>11155</v>
      </c>
      <c r="C81" s="180" t="s">
        <v>11204</v>
      </c>
      <c r="D81" s="11">
        <v>5339</v>
      </c>
      <c r="E81" s="19" t="s">
        <v>0</v>
      </c>
      <c r="F81" s="185" t="s">
        <v>0</v>
      </c>
      <c r="G81" s="185" t="s">
        <v>11205</v>
      </c>
      <c r="H81" s="9" t="s">
        <v>11206</v>
      </c>
      <c r="I81" s="9" t="s">
        <v>0</v>
      </c>
      <c r="J81" s="9" t="s">
        <v>0</v>
      </c>
      <c r="K81" s="11" t="s">
        <v>0</v>
      </c>
      <c r="L81" s="9"/>
      <c r="M81" s="21">
        <v>0</v>
      </c>
      <c r="N81" s="21">
        <v>200</v>
      </c>
      <c r="O81" s="2"/>
      <c r="P81" s="225" t="s">
        <v>4170</v>
      </c>
      <c r="Q81" s="222"/>
      <c r="R81" s="2"/>
      <c r="S81" s="21">
        <f t="shared" si="1"/>
        <v>0</v>
      </c>
    </row>
    <row r="82" spans="1:19" x14ac:dyDescent="0.4">
      <c r="A82" s="9" t="s">
        <v>11050</v>
      </c>
      <c r="B82" s="9" t="s">
        <v>11155</v>
      </c>
      <c r="C82" s="180" t="s">
        <v>11207</v>
      </c>
      <c r="D82" s="11">
        <v>5342</v>
      </c>
      <c r="E82" s="19" t="s">
        <v>0</v>
      </c>
      <c r="F82" s="185" t="s">
        <v>0</v>
      </c>
      <c r="G82" s="185">
        <v>34669</v>
      </c>
      <c r="H82" s="9" t="s">
        <v>11208</v>
      </c>
      <c r="I82" s="9" t="s">
        <v>0</v>
      </c>
      <c r="J82" s="9" t="s">
        <v>0</v>
      </c>
      <c r="K82" s="11" t="s">
        <v>0</v>
      </c>
      <c r="L82" s="9"/>
      <c r="M82" s="21">
        <v>0</v>
      </c>
      <c r="N82" s="21">
        <v>160</v>
      </c>
      <c r="O82" s="2"/>
      <c r="P82" s="225" t="s">
        <v>4170</v>
      </c>
      <c r="Q82" s="222"/>
      <c r="R82" s="2"/>
      <c r="S82" s="21">
        <f t="shared" si="1"/>
        <v>0</v>
      </c>
    </row>
    <row r="83" spans="1:19" x14ac:dyDescent="0.4">
      <c r="A83" s="9" t="s">
        <v>11050</v>
      </c>
      <c r="B83" s="9" t="s">
        <v>11155</v>
      </c>
      <c r="C83" s="180" t="s">
        <v>11209</v>
      </c>
      <c r="D83" s="11">
        <v>5340</v>
      </c>
      <c r="E83" s="19" t="s">
        <v>0</v>
      </c>
      <c r="F83" s="185">
        <v>34090</v>
      </c>
      <c r="G83" s="185">
        <v>34669</v>
      </c>
      <c r="H83" s="9" t="s">
        <v>11208</v>
      </c>
      <c r="I83" s="9" t="s">
        <v>0</v>
      </c>
      <c r="J83" s="9" t="s">
        <v>0</v>
      </c>
      <c r="K83" s="11" t="s">
        <v>0</v>
      </c>
      <c r="L83" s="9"/>
      <c r="M83" s="21">
        <v>0</v>
      </c>
      <c r="N83" s="21">
        <v>160</v>
      </c>
      <c r="O83" s="2"/>
      <c r="P83" s="225" t="s">
        <v>4170</v>
      </c>
      <c r="Q83" s="222"/>
      <c r="R83" s="2"/>
      <c r="S83" s="21">
        <f t="shared" si="1"/>
        <v>0</v>
      </c>
    </row>
    <row r="84" spans="1:19" x14ac:dyDescent="0.4">
      <c r="A84" s="9" t="s">
        <v>11050</v>
      </c>
      <c r="B84" s="9" t="s">
        <v>11155</v>
      </c>
      <c r="C84" s="180" t="s">
        <v>11210</v>
      </c>
      <c r="D84" s="11">
        <v>5341</v>
      </c>
      <c r="E84" s="19" t="s">
        <v>0</v>
      </c>
      <c r="F84" s="185">
        <v>34090</v>
      </c>
      <c r="G84" s="185">
        <v>34669</v>
      </c>
      <c r="H84" s="9" t="s">
        <v>11211</v>
      </c>
      <c r="I84" s="9" t="s">
        <v>0</v>
      </c>
      <c r="J84" s="9" t="s">
        <v>0</v>
      </c>
      <c r="K84" s="11" t="s">
        <v>0</v>
      </c>
      <c r="L84" s="9"/>
      <c r="M84" s="21">
        <v>0</v>
      </c>
      <c r="N84" s="21">
        <v>200</v>
      </c>
      <c r="O84" s="2"/>
      <c r="P84" s="225" t="s">
        <v>4170</v>
      </c>
      <c r="Q84" s="222"/>
      <c r="R84" s="2"/>
      <c r="S84" s="21">
        <f t="shared" si="1"/>
        <v>0</v>
      </c>
    </row>
    <row r="85" spans="1:19" x14ac:dyDescent="0.4">
      <c r="A85" s="9" t="s">
        <v>11050</v>
      </c>
      <c r="B85" s="9" t="s">
        <v>11155</v>
      </c>
      <c r="C85" s="180" t="s">
        <v>11212</v>
      </c>
      <c r="D85" s="11">
        <v>5343</v>
      </c>
      <c r="E85" s="19" t="s">
        <v>0</v>
      </c>
      <c r="F85" s="185" t="s">
        <v>0</v>
      </c>
      <c r="G85" s="185" t="s">
        <v>11213</v>
      </c>
      <c r="H85" s="9" t="s">
        <v>11214</v>
      </c>
      <c r="I85" s="9" t="s">
        <v>0</v>
      </c>
      <c r="J85" s="9" t="s">
        <v>0</v>
      </c>
      <c r="K85" s="11" t="s">
        <v>0</v>
      </c>
      <c r="L85" s="9"/>
      <c r="M85" s="21">
        <v>0</v>
      </c>
      <c r="N85" s="21">
        <v>160</v>
      </c>
      <c r="O85" s="2"/>
      <c r="P85" s="225" t="s">
        <v>4170</v>
      </c>
      <c r="Q85" s="222"/>
      <c r="R85" s="2"/>
      <c r="S85" s="21">
        <f t="shared" si="1"/>
        <v>0</v>
      </c>
    </row>
    <row r="86" spans="1:19" x14ac:dyDescent="0.4">
      <c r="A86" s="9" t="s">
        <v>11050</v>
      </c>
      <c r="B86" s="9" t="s">
        <v>11155</v>
      </c>
      <c r="C86" s="180" t="s">
        <v>11215</v>
      </c>
      <c r="D86" s="11">
        <v>5344</v>
      </c>
      <c r="E86" s="19" t="s">
        <v>0</v>
      </c>
      <c r="F86" s="185">
        <v>33695</v>
      </c>
      <c r="G86" s="185">
        <v>34060</v>
      </c>
      <c r="H86" s="9" t="s">
        <v>11216</v>
      </c>
      <c r="I86" s="9" t="s">
        <v>0</v>
      </c>
      <c r="J86" s="9" t="s">
        <v>0</v>
      </c>
      <c r="K86" s="11" t="s">
        <v>0</v>
      </c>
      <c r="L86" s="9"/>
      <c r="M86" s="21">
        <v>0</v>
      </c>
      <c r="N86" s="21">
        <v>180</v>
      </c>
      <c r="O86" s="2"/>
      <c r="P86" s="225" t="s">
        <v>4170</v>
      </c>
      <c r="Q86" s="222"/>
      <c r="R86" s="2"/>
      <c r="S86" s="21">
        <f t="shared" si="1"/>
        <v>0</v>
      </c>
    </row>
    <row r="87" spans="1:19" x14ac:dyDescent="0.4">
      <c r="A87" s="9" t="s">
        <v>11050</v>
      </c>
      <c r="B87" s="9" t="s">
        <v>11155</v>
      </c>
      <c r="C87" s="180" t="s">
        <v>11217</v>
      </c>
      <c r="D87" s="11">
        <v>5345</v>
      </c>
      <c r="E87" s="19" t="s">
        <v>0</v>
      </c>
      <c r="F87" s="185">
        <v>34060</v>
      </c>
      <c r="G87" s="185">
        <v>34182</v>
      </c>
      <c r="H87" s="9" t="s">
        <v>11218</v>
      </c>
      <c r="I87" s="9" t="s">
        <v>0</v>
      </c>
      <c r="J87" s="9" t="s">
        <v>0</v>
      </c>
      <c r="K87" s="11" t="s">
        <v>0</v>
      </c>
      <c r="L87" s="9"/>
      <c r="M87" s="21">
        <v>0</v>
      </c>
      <c r="N87" s="21">
        <v>180</v>
      </c>
      <c r="O87" s="2"/>
      <c r="P87" s="225" t="s">
        <v>4170</v>
      </c>
      <c r="Q87" s="222"/>
      <c r="R87" s="2"/>
      <c r="S87" s="21">
        <f t="shared" si="1"/>
        <v>0</v>
      </c>
    </row>
    <row r="88" spans="1:19" x14ac:dyDescent="0.4">
      <c r="A88" s="9" t="s">
        <v>11050</v>
      </c>
      <c r="B88" s="9" t="s">
        <v>11155</v>
      </c>
      <c r="C88" s="180" t="s">
        <v>11219</v>
      </c>
      <c r="D88" s="11">
        <v>5347</v>
      </c>
      <c r="E88" s="19" t="s">
        <v>0</v>
      </c>
      <c r="F88" s="185">
        <v>34060</v>
      </c>
      <c r="G88" s="185">
        <v>34304</v>
      </c>
      <c r="H88" s="9" t="s">
        <v>11220</v>
      </c>
      <c r="I88" s="9" t="s">
        <v>0</v>
      </c>
      <c r="J88" s="9" t="s">
        <v>0</v>
      </c>
      <c r="K88" s="11" t="s">
        <v>0</v>
      </c>
      <c r="L88" s="9"/>
      <c r="M88" s="21">
        <v>0</v>
      </c>
      <c r="N88" s="21">
        <v>180</v>
      </c>
      <c r="O88" s="2"/>
      <c r="P88" s="225" t="s">
        <v>4170</v>
      </c>
      <c r="Q88" s="222"/>
      <c r="R88" s="2"/>
      <c r="S88" s="21">
        <f t="shared" si="1"/>
        <v>0</v>
      </c>
    </row>
    <row r="89" spans="1:19" x14ac:dyDescent="0.4">
      <c r="A89" s="9" t="s">
        <v>11050</v>
      </c>
      <c r="B89" s="9" t="s">
        <v>11155</v>
      </c>
      <c r="C89" s="180" t="s">
        <v>11221</v>
      </c>
      <c r="D89" s="11">
        <v>5346</v>
      </c>
      <c r="E89" s="19" t="s">
        <v>0</v>
      </c>
      <c r="F89" s="185">
        <v>34060</v>
      </c>
      <c r="G89" s="185">
        <v>34304</v>
      </c>
      <c r="H89" s="9" t="s">
        <v>11222</v>
      </c>
      <c r="I89" s="9" t="s">
        <v>0</v>
      </c>
      <c r="J89" s="9" t="s">
        <v>0</v>
      </c>
      <c r="K89" s="11" t="s">
        <v>0</v>
      </c>
      <c r="L89" s="9"/>
      <c r="M89" s="21">
        <v>0</v>
      </c>
      <c r="N89" s="21">
        <v>140</v>
      </c>
      <c r="O89" s="2"/>
      <c r="P89" s="225" t="s">
        <v>4170</v>
      </c>
      <c r="Q89" s="222"/>
      <c r="R89" s="2"/>
      <c r="S89" s="21">
        <f t="shared" si="1"/>
        <v>0</v>
      </c>
    </row>
    <row r="90" spans="1:19" x14ac:dyDescent="0.4">
      <c r="A90" s="9" t="s">
        <v>11050</v>
      </c>
      <c r="B90" s="9" t="s">
        <v>11155</v>
      </c>
      <c r="C90" s="180" t="s">
        <v>11223</v>
      </c>
      <c r="D90" s="11">
        <v>5348</v>
      </c>
      <c r="E90" s="19" t="s">
        <v>0</v>
      </c>
      <c r="F90" s="185">
        <v>34394</v>
      </c>
      <c r="G90" s="185">
        <v>35125</v>
      </c>
      <c r="H90" s="9" t="s">
        <v>11224</v>
      </c>
      <c r="I90" s="9" t="s">
        <v>0</v>
      </c>
      <c r="J90" s="9" t="s">
        <v>0</v>
      </c>
      <c r="K90" s="11" t="s">
        <v>0</v>
      </c>
      <c r="L90" s="9"/>
      <c r="M90" s="21">
        <v>0</v>
      </c>
      <c r="N90" s="21">
        <v>140</v>
      </c>
      <c r="O90" s="2"/>
      <c r="P90" s="225" t="s">
        <v>4170</v>
      </c>
      <c r="Q90" s="222"/>
      <c r="R90" s="2"/>
      <c r="S90" s="21">
        <f t="shared" si="1"/>
        <v>0</v>
      </c>
    </row>
    <row r="91" spans="1:19" x14ac:dyDescent="0.4">
      <c r="A91" s="9" t="s">
        <v>11050</v>
      </c>
      <c r="B91" s="9" t="s">
        <v>11155</v>
      </c>
      <c r="C91" s="180" t="s">
        <v>11225</v>
      </c>
      <c r="D91" s="11" t="s">
        <v>0</v>
      </c>
      <c r="E91" s="19" t="s">
        <v>0</v>
      </c>
      <c r="F91" s="14" t="s">
        <v>0</v>
      </c>
      <c r="G91" s="185">
        <v>33970</v>
      </c>
      <c r="H91" s="9" t="s">
        <v>11226</v>
      </c>
      <c r="I91" s="9" t="s">
        <v>0</v>
      </c>
      <c r="J91" s="9" t="s">
        <v>0</v>
      </c>
      <c r="K91" s="11" t="s">
        <v>0</v>
      </c>
      <c r="L91" s="9"/>
      <c r="M91" s="21">
        <v>0</v>
      </c>
      <c r="N91" s="21">
        <v>150</v>
      </c>
      <c r="O91" s="2"/>
      <c r="P91" s="225" t="s">
        <v>4170</v>
      </c>
      <c r="Q91" s="222"/>
      <c r="R91" s="2"/>
      <c r="S91" s="21">
        <f t="shared" si="1"/>
        <v>0</v>
      </c>
    </row>
    <row r="92" spans="1:19" x14ac:dyDescent="0.4">
      <c r="A92" s="9" t="s">
        <v>11050</v>
      </c>
      <c r="B92" s="9" t="s">
        <v>11155</v>
      </c>
      <c r="C92" s="180" t="s">
        <v>11227</v>
      </c>
      <c r="D92" s="11" t="s">
        <v>0</v>
      </c>
      <c r="E92" s="19" t="s">
        <v>0</v>
      </c>
      <c r="F92" s="14" t="s">
        <v>0</v>
      </c>
      <c r="G92" s="185" t="s">
        <v>0</v>
      </c>
      <c r="H92" s="9" t="s">
        <v>11228</v>
      </c>
      <c r="I92" s="9" t="s">
        <v>0</v>
      </c>
      <c r="J92" s="9" t="s">
        <v>0</v>
      </c>
      <c r="K92" s="11" t="s">
        <v>0</v>
      </c>
      <c r="L92" s="9"/>
      <c r="M92" s="21">
        <v>0</v>
      </c>
      <c r="N92" s="21">
        <v>50</v>
      </c>
      <c r="O92" s="2"/>
      <c r="P92" s="225" t="s">
        <v>4170</v>
      </c>
      <c r="Q92" s="222"/>
      <c r="R92" s="2"/>
      <c r="S92" s="21">
        <f t="shared" si="1"/>
        <v>0</v>
      </c>
    </row>
    <row r="93" spans="1:19" x14ac:dyDescent="0.4">
      <c r="A93" s="9" t="s">
        <v>11050</v>
      </c>
      <c r="B93" s="9" t="s">
        <v>11155</v>
      </c>
      <c r="C93" s="180" t="s">
        <v>11229</v>
      </c>
      <c r="D93" s="11" t="s">
        <v>0</v>
      </c>
      <c r="E93" s="19" t="s">
        <v>0</v>
      </c>
      <c r="F93" s="14" t="s">
        <v>0</v>
      </c>
      <c r="G93" s="185" t="s">
        <v>0</v>
      </c>
      <c r="H93" s="9" t="s">
        <v>11230</v>
      </c>
      <c r="I93" s="9" t="s">
        <v>0</v>
      </c>
      <c r="J93" s="9" t="s">
        <v>0</v>
      </c>
      <c r="K93" s="19" t="s">
        <v>0</v>
      </c>
      <c r="L93" s="9"/>
      <c r="M93" s="21">
        <v>0</v>
      </c>
      <c r="N93" s="21">
        <v>50</v>
      </c>
      <c r="O93" s="2"/>
      <c r="P93" s="225" t="s">
        <v>4170</v>
      </c>
      <c r="Q93" s="222"/>
      <c r="R93" s="2"/>
      <c r="S93" s="21">
        <f t="shared" si="1"/>
        <v>0</v>
      </c>
    </row>
    <row r="94" spans="1:19" x14ac:dyDescent="0.4">
      <c r="A94" s="9" t="s">
        <v>11050</v>
      </c>
      <c r="B94" s="9" t="s">
        <v>11155</v>
      </c>
      <c r="C94" s="180" t="s">
        <v>11231</v>
      </c>
      <c r="D94" s="11" t="s">
        <v>0</v>
      </c>
      <c r="E94" s="19" t="s">
        <v>0</v>
      </c>
      <c r="F94" s="14" t="s">
        <v>0</v>
      </c>
      <c r="G94" s="185">
        <v>36495</v>
      </c>
      <c r="H94" s="9" t="s">
        <v>11232</v>
      </c>
      <c r="I94" s="9" t="s">
        <v>0</v>
      </c>
      <c r="J94" s="9" t="s">
        <v>0</v>
      </c>
      <c r="K94" s="19" t="s">
        <v>0</v>
      </c>
      <c r="L94" s="9"/>
      <c r="M94" s="21">
        <v>0</v>
      </c>
      <c r="N94" s="21">
        <v>150</v>
      </c>
      <c r="O94" s="2"/>
      <c r="P94" s="225" t="s">
        <v>4170</v>
      </c>
      <c r="Q94" s="222"/>
      <c r="R94" s="2"/>
      <c r="S94" s="21">
        <f t="shared" si="1"/>
        <v>0</v>
      </c>
    </row>
    <row r="95" spans="1:19" x14ac:dyDescent="0.4">
      <c r="A95" s="9" t="s">
        <v>11050</v>
      </c>
      <c r="B95" s="9" t="s">
        <v>11155</v>
      </c>
      <c r="C95" s="180" t="s">
        <v>11233</v>
      </c>
      <c r="D95" s="11" t="s">
        <v>0</v>
      </c>
      <c r="E95" s="19" t="s">
        <v>0</v>
      </c>
      <c r="F95" s="14" t="s">
        <v>0</v>
      </c>
      <c r="G95" s="185">
        <v>36495</v>
      </c>
      <c r="H95" s="9" t="s">
        <v>11234</v>
      </c>
      <c r="I95" s="9" t="s">
        <v>0</v>
      </c>
      <c r="J95" s="9" t="s">
        <v>0</v>
      </c>
      <c r="K95" s="19" t="s">
        <v>0</v>
      </c>
      <c r="L95" s="9"/>
      <c r="M95" s="21">
        <v>0</v>
      </c>
      <c r="N95" s="21">
        <v>150</v>
      </c>
      <c r="O95" s="2"/>
      <c r="P95" s="225" t="s">
        <v>4170</v>
      </c>
      <c r="Q95" s="222"/>
      <c r="R95" s="2"/>
      <c r="S95" s="21">
        <f t="shared" si="1"/>
        <v>0</v>
      </c>
    </row>
    <row r="96" spans="1:19" x14ac:dyDescent="0.4">
      <c r="A96" s="9" t="s">
        <v>11050</v>
      </c>
      <c r="B96" s="9" t="s">
        <v>11155</v>
      </c>
      <c r="C96" s="180" t="s">
        <v>11235</v>
      </c>
      <c r="D96" s="11">
        <v>5373</v>
      </c>
      <c r="E96" s="19" t="s">
        <v>0</v>
      </c>
      <c r="F96" s="14" t="s">
        <v>0</v>
      </c>
      <c r="G96" s="185">
        <v>34304</v>
      </c>
      <c r="H96" s="9" t="s">
        <v>11236</v>
      </c>
      <c r="I96" s="9" t="s">
        <v>0</v>
      </c>
      <c r="J96" s="9" t="s">
        <v>0</v>
      </c>
      <c r="K96" s="19" t="s">
        <v>0</v>
      </c>
      <c r="L96" s="9"/>
      <c r="M96" s="21">
        <v>0</v>
      </c>
      <c r="N96" s="21">
        <v>200</v>
      </c>
      <c r="O96" s="2"/>
      <c r="P96" s="225" t="s">
        <v>4170</v>
      </c>
      <c r="Q96" s="222"/>
      <c r="R96" s="2"/>
      <c r="S96" s="21">
        <f t="shared" si="1"/>
        <v>0</v>
      </c>
    </row>
    <row r="97" spans="1:19" x14ac:dyDescent="0.4">
      <c r="A97" s="9" t="s">
        <v>11050</v>
      </c>
      <c r="B97" s="9" t="s">
        <v>11155</v>
      </c>
      <c r="C97" s="180" t="s">
        <v>11237</v>
      </c>
      <c r="D97" s="11" t="s">
        <v>0</v>
      </c>
      <c r="E97" s="19" t="s">
        <v>0</v>
      </c>
      <c r="F97" s="14" t="s">
        <v>0</v>
      </c>
      <c r="G97" s="185">
        <v>34304</v>
      </c>
      <c r="H97" s="9" t="s">
        <v>11238</v>
      </c>
      <c r="I97" s="9" t="s">
        <v>0</v>
      </c>
      <c r="J97" s="9" t="s">
        <v>0</v>
      </c>
      <c r="K97" s="19" t="s">
        <v>0</v>
      </c>
      <c r="L97" s="9"/>
      <c r="M97" s="21">
        <v>0</v>
      </c>
      <c r="N97" s="21">
        <v>150</v>
      </c>
      <c r="O97" s="2"/>
      <c r="P97" s="225" t="s">
        <v>4170</v>
      </c>
      <c r="Q97" s="222"/>
      <c r="R97" s="2"/>
      <c r="S97" s="21">
        <f t="shared" si="1"/>
        <v>0</v>
      </c>
    </row>
    <row r="98" spans="1:19" x14ac:dyDescent="0.4">
      <c r="A98" s="9" t="s">
        <v>11050</v>
      </c>
      <c r="B98" s="9" t="s">
        <v>11155</v>
      </c>
      <c r="C98" s="180" t="s">
        <v>11239</v>
      </c>
      <c r="D98" s="11" t="s">
        <v>0</v>
      </c>
      <c r="E98" s="19" t="s">
        <v>0</v>
      </c>
      <c r="F98" s="14" t="s">
        <v>0</v>
      </c>
      <c r="G98" s="185" t="s">
        <v>0</v>
      </c>
      <c r="H98" s="9" t="s">
        <v>11240</v>
      </c>
      <c r="I98" s="9" t="s">
        <v>0</v>
      </c>
      <c r="J98" s="9" t="s">
        <v>0</v>
      </c>
      <c r="K98" s="19" t="s">
        <v>0</v>
      </c>
      <c r="L98" s="9"/>
      <c r="M98" s="21">
        <v>0</v>
      </c>
      <c r="N98" s="21">
        <v>5</v>
      </c>
      <c r="O98" s="2"/>
      <c r="P98" s="225" t="s">
        <v>4168</v>
      </c>
      <c r="Q98" s="222"/>
      <c r="R98" s="2"/>
      <c r="S98" s="21">
        <f t="shared" si="1"/>
        <v>5</v>
      </c>
    </row>
    <row r="99" spans="1:19" x14ac:dyDescent="0.4">
      <c r="A99" s="9" t="s">
        <v>11050</v>
      </c>
      <c r="B99" s="9" t="s">
        <v>11155</v>
      </c>
      <c r="C99" s="180" t="s">
        <v>11241</v>
      </c>
      <c r="D99" s="11">
        <v>4016</v>
      </c>
      <c r="E99" s="19" t="s">
        <v>0</v>
      </c>
      <c r="F99" s="14" t="s">
        <v>0</v>
      </c>
      <c r="G99" s="185">
        <v>34304</v>
      </c>
      <c r="H99" s="9" t="s">
        <v>11242</v>
      </c>
      <c r="I99" s="9" t="s">
        <v>0</v>
      </c>
      <c r="J99" s="9" t="s">
        <v>0</v>
      </c>
      <c r="K99" s="19" t="s">
        <v>0</v>
      </c>
      <c r="L99" s="9"/>
      <c r="M99" s="21">
        <v>0</v>
      </c>
      <c r="N99" s="21">
        <v>3</v>
      </c>
      <c r="O99" s="2"/>
      <c r="P99" s="225" t="s">
        <v>4168</v>
      </c>
      <c r="Q99" s="222"/>
      <c r="R99" s="2"/>
      <c r="S99" s="21">
        <f t="shared" si="1"/>
        <v>3</v>
      </c>
    </row>
    <row r="100" spans="1:19" x14ac:dyDescent="0.4">
      <c r="A100" s="9" t="s">
        <v>11050</v>
      </c>
      <c r="B100" s="9" t="s">
        <v>11155</v>
      </c>
      <c r="C100" s="180" t="s">
        <v>11243</v>
      </c>
      <c r="D100" s="11" t="s">
        <v>0</v>
      </c>
      <c r="E100" s="19" t="s">
        <v>0</v>
      </c>
      <c r="F100" s="14" t="s">
        <v>0</v>
      </c>
      <c r="G100" s="185">
        <v>34304</v>
      </c>
      <c r="H100" s="9" t="s">
        <v>11244</v>
      </c>
      <c r="I100" s="9" t="s">
        <v>0</v>
      </c>
      <c r="J100" s="9" t="s">
        <v>0</v>
      </c>
      <c r="K100" s="19" t="s">
        <v>0</v>
      </c>
      <c r="L100" s="9"/>
      <c r="M100" s="21">
        <v>0</v>
      </c>
      <c r="N100" s="21">
        <v>3</v>
      </c>
      <c r="O100" s="2"/>
      <c r="P100" s="225" t="s">
        <v>4170</v>
      </c>
      <c r="Q100" s="222"/>
      <c r="R100" s="2"/>
      <c r="S100" s="21">
        <f t="shared" si="1"/>
        <v>0</v>
      </c>
    </row>
    <row r="101" spans="1:19" x14ac:dyDescent="0.4">
      <c r="A101" s="9" t="s">
        <v>11050</v>
      </c>
      <c r="B101" s="9" t="s">
        <v>11155</v>
      </c>
      <c r="C101" s="180" t="s">
        <v>11245</v>
      </c>
      <c r="D101" s="11" t="s">
        <v>8167</v>
      </c>
      <c r="E101" s="19" t="s">
        <v>0</v>
      </c>
      <c r="F101" s="14" t="s">
        <v>0</v>
      </c>
      <c r="G101" s="185">
        <v>34669</v>
      </c>
      <c r="H101" s="9" t="s">
        <v>11242</v>
      </c>
      <c r="I101" s="9" t="s">
        <v>0</v>
      </c>
      <c r="J101" s="9" t="s">
        <v>0</v>
      </c>
      <c r="K101" s="19" t="s">
        <v>0</v>
      </c>
      <c r="L101" s="9"/>
      <c r="M101" s="21">
        <v>0</v>
      </c>
      <c r="N101" s="21">
        <v>3</v>
      </c>
      <c r="O101" s="2"/>
      <c r="P101" s="225" t="s">
        <v>4168</v>
      </c>
      <c r="Q101" s="222"/>
      <c r="R101" s="2"/>
      <c r="S101" s="21">
        <f t="shared" si="1"/>
        <v>3</v>
      </c>
    </row>
    <row r="102" spans="1:19" x14ac:dyDescent="0.4">
      <c r="A102" s="9" t="s">
        <v>11050</v>
      </c>
      <c r="B102" s="9" t="s">
        <v>11155</v>
      </c>
      <c r="C102" s="180" t="s">
        <v>11246</v>
      </c>
      <c r="D102" s="11" t="s">
        <v>0</v>
      </c>
      <c r="E102" s="19" t="s">
        <v>0</v>
      </c>
      <c r="F102" s="14" t="s">
        <v>0</v>
      </c>
      <c r="G102" s="185">
        <v>34669</v>
      </c>
      <c r="H102" s="9" t="s">
        <v>11244</v>
      </c>
      <c r="I102" s="9" t="s">
        <v>0</v>
      </c>
      <c r="J102" s="9" t="s">
        <v>0</v>
      </c>
      <c r="K102" s="19" t="s">
        <v>0</v>
      </c>
      <c r="L102" s="9"/>
      <c r="M102" s="21">
        <v>0</v>
      </c>
      <c r="N102" s="21">
        <v>3</v>
      </c>
      <c r="O102" s="2"/>
      <c r="P102" s="225" t="s">
        <v>4170</v>
      </c>
      <c r="Q102" s="222"/>
      <c r="R102" s="2"/>
      <c r="S102" s="21">
        <f t="shared" si="1"/>
        <v>0</v>
      </c>
    </row>
    <row r="103" spans="1:19" x14ac:dyDescent="0.4">
      <c r="A103" s="9" t="s">
        <v>11050</v>
      </c>
      <c r="B103" s="9" t="s">
        <v>11155</v>
      </c>
      <c r="C103" s="180" t="s">
        <v>11247</v>
      </c>
      <c r="D103" s="11" t="s">
        <v>8168</v>
      </c>
      <c r="E103" s="19" t="s">
        <v>0</v>
      </c>
      <c r="F103" s="14" t="s">
        <v>0</v>
      </c>
      <c r="G103" s="185">
        <v>35034</v>
      </c>
      <c r="H103" s="9" t="s">
        <v>11242</v>
      </c>
      <c r="I103" s="9" t="s">
        <v>0</v>
      </c>
      <c r="J103" s="9" t="s">
        <v>0</v>
      </c>
      <c r="K103" s="19" t="s">
        <v>0</v>
      </c>
      <c r="L103" s="9"/>
      <c r="M103" s="21">
        <v>0</v>
      </c>
      <c r="N103" s="21">
        <v>30</v>
      </c>
      <c r="O103" s="2"/>
      <c r="P103" s="225" t="s">
        <v>4168</v>
      </c>
      <c r="Q103" s="222"/>
      <c r="R103" s="2"/>
      <c r="S103" s="21">
        <f t="shared" si="1"/>
        <v>30</v>
      </c>
    </row>
    <row r="104" spans="1:19" x14ac:dyDescent="0.4">
      <c r="A104" s="9" t="s">
        <v>11050</v>
      </c>
      <c r="B104" s="9" t="s">
        <v>11155</v>
      </c>
      <c r="C104" s="180" t="s">
        <v>11248</v>
      </c>
      <c r="D104" s="11" t="s">
        <v>0</v>
      </c>
      <c r="E104" s="19" t="s">
        <v>0</v>
      </c>
      <c r="F104" s="14" t="s">
        <v>0</v>
      </c>
      <c r="G104" s="185">
        <v>35034</v>
      </c>
      <c r="H104" s="9" t="s">
        <v>11244</v>
      </c>
      <c r="I104" s="9" t="s">
        <v>0</v>
      </c>
      <c r="J104" s="9" t="s">
        <v>0</v>
      </c>
      <c r="K104" s="19" t="s">
        <v>0</v>
      </c>
      <c r="L104" s="9"/>
      <c r="M104" s="21">
        <v>0</v>
      </c>
      <c r="N104" s="21">
        <v>40</v>
      </c>
      <c r="O104" s="2"/>
      <c r="P104" s="225" t="s">
        <v>4170</v>
      </c>
      <c r="Q104" s="222"/>
      <c r="R104" s="2"/>
      <c r="S104" s="21">
        <f t="shared" si="1"/>
        <v>0</v>
      </c>
    </row>
    <row r="105" spans="1:19" x14ac:dyDescent="0.4">
      <c r="A105" s="9" t="s">
        <v>11050</v>
      </c>
      <c r="B105" s="9" t="s">
        <v>11155</v>
      </c>
      <c r="C105" s="180" t="s">
        <v>11249</v>
      </c>
      <c r="D105" s="11" t="s">
        <v>0</v>
      </c>
      <c r="E105" s="19" t="s">
        <v>0</v>
      </c>
      <c r="F105" s="14" t="s">
        <v>0</v>
      </c>
      <c r="G105" s="14" t="s">
        <v>0</v>
      </c>
      <c r="H105" s="9" t="s">
        <v>11250</v>
      </c>
      <c r="I105" s="9" t="s">
        <v>0</v>
      </c>
      <c r="J105" s="9" t="s">
        <v>0</v>
      </c>
      <c r="K105" s="19" t="s">
        <v>0</v>
      </c>
      <c r="L105" s="9"/>
      <c r="M105" s="21">
        <v>0</v>
      </c>
      <c r="N105" s="21">
        <v>30</v>
      </c>
      <c r="O105" s="2"/>
      <c r="P105" s="225" t="s">
        <v>4168</v>
      </c>
      <c r="Q105" s="222"/>
      <c r="R105" s="2"/>
      <c r="S105" s="21">
        <f t="shared" si="1"/>
        <v>30</v>
      </c>
    </row>
    <row r="106" spans="1:19" x14ac:dyDescent="0.4">
      <c r="A106" s="9" t="s">
        <v>11050</v>
      </c>
      <c r="B106" s="9" t="s">
        <v>11155</v>
      </c>
      <c r="C106" s="180" t="s">
        <v>11251</v>
      </c>
      <c r="D106" s="11">
        <v>4017</v>
      </c>
      <c r="E106" s="19" t="s">
        <v>0</v>
      </c>
      <c r="F106" s="14" t="s">
        <v>0</v>
      </c>
      <c r="G106" s="185">
        <v>34304</v>
      </c>
      <c r="H106" s="9" t="s">
        <v>11252</v>
      </c>
      <c r="I106" s="9" t="s">
        <v>0</v>
      </c>
      <c r="J106" s="9" t="s">
        <v>0</v>
      </c>
      <c r="K106" s="19" t="s">
        <v>0</v>
      </c>
      <c r="L106" s="9"/>
      <c r="M106" s="21">
        <v>0</v>
      </c>
      <c r="N106" s="21">
        <v>50</v>
      </c>
      <c r="O106" s="2"/>
      <c r="P106" s="225" t="s">
        <v>4170</v>
      </c>
      <c r="Q106" s="222"/>
      <c r="R106" s="2"/>
      <c r="S106" s="21">
        <f t="shared" si="1"/>
        <v>0</v>
      </c>
    </row>
    <row r="107" spans="1:19" x14ac:dyDescent="0.4">
      <c r="A107" s="9" t="s">
        <v>11050</v>
      </c>
      <c r="B107" s="9" t="s">
        <v>11155</v>
      </c>
      <c r="C107" s="180" t="s">
        <v>11253</v>
      </c>
      <c r="D107" s="11" t="s">
        <v>8169</v>
      </c>
      <c r="E107" s="19" t="s">
        <v>0</v>
      </c>
      <c r="F107" s="14" t="s">
        <v>0</v>
      </c>
      <c r="G107" s="185">
        <v>34669</v>
      </c>
      <c r="H107" s="9" t="s">
        <v>11252</v>
      </c>
      <c r="I107" s="9" t="s">
        <v>0</v>
      </c>
      <c r="J107" s="9" t="s">
        <v>0</v>
      </c>
      <c r="K107" s="19" t="s">
        <v>0</v>
      </c>
      <c r="L107" s="9"/>
      <c r="M107" s="21">
        <v>0</v>
      </c>
      <c r="N107" s="21">
        <v>50</v>
      </c>
      <c r="O107" s="2"/>
      <c r="P107" s="225" t="s">
        <v>4170</v>
      </c>
      <c r="Q107" s="222"/>
      <c r="R107" s="2"/>
      <c r="S107" s="21">
        <f t="shared" si="1"/>
        <v>0</v>
      </c>
    </row>
    <row r="108" spans="1:19" x14ac:dyDescent="0.4">
      <c r="A108" s="9" t="s">
        <v>11050</v>
      </c>
      <c r="B108" s="9" t="s">
        <v>11155</v>
      </c>
      <c r="C108" s="180" t="s">
        <v>11254</v>
      </c>
      <c r="D108" s="11" t="s">
        <v>0</v>
      </c>
      <c r="E108" s="19" t="s">
        <v>0</v>
      </c>
      <c r="F108" s="14" t="s">
        <v>0</v>
      </c>
      <c r="G108" s="185">
        <v>35034</v>
      </c>
      <c r="H108" s="9" t="s">
        <v>11252</v>
      </c>
      <c r="I108" s="9" t="s">
        <v>0</v>
      </c>
      <c r="J108" s="9" t="s">
        <v>0</v>
      </c>
      <c r="K108" s="19" t="s">
        <v>0</v>
      </c>
      <c r="L108" s="9"/>
      <c r="M108" s="21">
        <v>0</v>
      </c>
      <c r="N108" s="21">
        <v>150</v>
      </c>
      <c r="O108" s="2"/>
      <c r="P108" s="225" t="s">
        <v>4170</v>
      </c>
      <c r="Q108" s="222"/>
      <c r="R108" s="2"/>
      <c r="S108" s="21">
        <f t="shared" si="1"/>
        <v>0</v>
      </c>
    </row>
    <row r="109" spans="1:19" x14ac:dyDescent="0.4">
      <c r="A109" s="9" t="s">
        <v>11050</v>
      </c>
      <c r="B109" s="9" t="s">
        <v>11155</v>
      </c>
      <c r="C109" s="180" t="s">
        <v>11255</v>
      </c>
      <c r="D109" s="11" t="s">
        <v>0</v>
      </c>
      <c r="E109" s="19" t="s">
        <v>0</v>
      </c>
      <c r="F109" s="14" t="s">
        <v>0</v>
      </c>
      <c r="G109" s="185" t="s">
        <v>0</v>
      </c>
      <c r="H109" s="9" t="s">
        <v>11256</v>
      </c>
      <c r="I109" s="9" t="s">
        <v>0</v>
      </c>
      <c r="J109" s="9" t="s">
        <v>0</v>
      </c>
      <c r="K109" s="19" t="s">
        <v>0</v>
      </c>
      <c r="L109" s="9"/>
      <c r="M109" s="21">
        <v>0</v>
      </c>
      <c r="N109" s="21">
        <v>60</v>
      </c>
      <c r="O109" s="2"/>
      <c r="P109" s="225" t="s">
        <v>4170</v>
      </c>
      <c r="Q109" s="222"/>
      <c r="R109" s="2"/>
      <c r="S109" s="21">
        <f t="shared" si="1"/>
        <v>0</v>
      </c>
    </row>
    <row r="110" spans="1:19" x14ac:dyDescent="0.4">
      <c r="A110" s="9" t="s">
        <v>11050</v>
      </c>
      <c r="B110" s="9" t="s">
        <v>11155</v>
      </c>
      <c r="C110" s="180" t="s">
        <v>11257</v>
      </c>
      <c r="D110" s="11" t="s">
        <v>0</v>
      </c>
      <c r="E110" s="19" t="s">
        <v>0</v>
      </c>
      <c r="F110" s="14" t="s">
        <v>0</v>
      </c>
      <c r="G110" s="185" t="s">
        <v>0</v>
      </c>
      <c r="H110" s="9" t="s">
        <v>11258</v>
      </c>
      <c r="I110" s="9" t="s">
        <v>0</v>
      </c>
      <c r="J110" s="9" t="s">
        <v>0</v>
      </c>
      <c r="K110" s="19" t="s">
        <v>0</v>
      </c>
      <c r="L110" s="9"/>
      <c r="M110" s="21">
        <v>0</v>
      </c>
      <c r="N110" s="21">
        <v>35</v>
      </c>
      <c r="O110" s="2"/>
      <c r="P110" s="225" t="s">
        <v>4168</v>
      </c>
      <c r="Q110" s="222"/>
      <c r="R110" s="2"/>
      <c r="S110" s="21">
        <f t="shared" si="1"/>
        <v>35</v>
      </c>
    </row>
    <row r="111" spans="1:19" x14ac:dyDescent="0.4">
      <c r="A111" s="9" t="s">
        <v>11050</v>
      </c>
      <c r="B111" s="9" t="s">
        <v>11155</v>
      </c>
      <c r="C111" s="180" t="s">
        <v>11259</v>
      </c>
      <c r="D111" s="11">
        <v>5372</v>
      </c>
      <c r="E111" s="19" t="s">
        <v>0</v>
      </c>
      <c r="F111" s="14" t="s">
        <v>0</v>
      </c>
      <c r="G111" s="185">
        <v>34304</v>
      </c>
      <c r="H111" s="9" t="s">
        <v>11260</v>
      </c>
      <c r="I111" s="9" t="s">
        <v>0</v>
      </c>
      <c r="J111" s="9" t="s">
        <v>0</v>
      </c>
      <c r="K111" s="19" t="s">
        <v>0</v>
      </c>
      <c r="L111" s="9"/>
      <c r="M111" s="21">
        <v>0</v>
      </c>
      <c r="N111" s="21">
        <v>40</v>
      </c>
      <c r="O111" s="2"/>
      <c r="P111" s="225" t="s">
        <v>4168</v>
      </c>
      <c r="Q111" s="222"/>
      <c r="R111" s="2"/>
      <c r="S111" s="21">
        <f t="shared" si="1"/>
        <v>40</v>
      </c>
    </row>
    <row r="112" spans="1:19" x14ac:dyDescent="0.4">
      <c r="A112" s="9" t="s">
        <v>11050</v>
      </c>
      <c r="B112" s="9" t="s">
        <v>11155</v>
      </c>
      <c r="C112" s="180" t="s">
        <v>11261</v>
      </c>
      <c r="D112" s="11" t="s">
        <v>0</v>
      </c>
      <c r="E112" s="19" t="s">
        <v>0</v>
      </c>
      <c r="F112" s="14" t="s">
        <v>0</v>
      </c>
      <c r="G112" s="185" t="s">
        <v>0</v>
      </c>
      <c r="H112" s="9" t="s">
        <v>11262</v>
      </c>
      <c r="I112" s="9" t="s">
        <v>0</v>
      </c>
      <c r="J112" s="9" t="s">
        <v>0</v>
      </c>
      <c r="K112" s="19" t="s">
        <v>0</v>
      </c>
      <c r="L112" s="9"/>
      <c r="M112" s="21">
        <v>0</v>
      </c>
      <c r="N112" s="21">
        <v>35</v>
      </c>
      <c r="O112" s="2"/>
      <c r="P112" s="225" t="s">
        <v>4168</v>
      </c>
      <c r="Q112" s="222"/>
      <c r="R112" s="2"/>
      <c r="S112" s="21">
        <f t="shared" si="1"/>
        <v>35</v>
      </c>
    </row>
    <row r="113" spans="1:19" x14ac:dyDescent="0.4">
      <c r="A113" s="9" t="s">
        <v>11050</v>
      </c>
      <c r="B113" s="9" t="s">
        <v>11155</v>
      </c>
      <c r="C113" s="180" t="s">
        <v>11263</v>
      </c>
      <c r="D113" s="11">
        <v>5377</v>
      </c>
      <c r="E113" s="19" t="s">
        <v>0</v>
      </c>
      <c r="F113" s="14" t="s">
        <v>0</v>
      </c>
      <c r="G113" s="185">
        <v>35034</v>
      </c>
      <c r="H113" s="9" t="s">
        <v>11264</v>
      </c>
      <c r="I113" s="9" t="s">
        <v>0</v>
      </c>
      <c r="J113" s="9" t="s">
        <v>0</v>
      </c>
      <c r="K113" s="19" t="s">
        <v>0</v>
      </c>
      <c r="L113" s="9"/>
      <c r="M113" s="21">
        <v>0</v>
      </c>
      <c r="N113" s="21">
        <v>40</v>
      </c>
      <c r="O113" s="2"/>
      <c r="P113" s="225" t="s">
        <v>4170</v>
      </c>
      <c r="Q113" s="222"/>
      <c r="R113" s="2"/>
      <c r="S113" s="21">
        <f t="shared" si="1"/>
        <v>0</v>
      </c>
    </row>
    <row r="114" spans="1:19" x14ac:dyDescent="0.4">
      <c r="A114" s="9" t="s">
        <v>11050</v>
      </c>
      <c r="B114" s="9" t="s">
        <v>11155</v>
      </c>
      <c r="C114" s="180" t="s">
        <v>11265</v>
      </c>
      <c r="D114" s="11" t="s">
        <v>0</v>
      </c>
      <c r="E114" s="19" t="s">
        <v>0</v>
      </c>
      <c r="F114" s="14" t="s">
        <v>0</v>
      </c>
      <c r="G114" s="185" t="s">
        <v>0</v>
      </c>
      <c r="H114" s="9" t="s">
        <v>11266</v>
      </c>
      <c r="I114" s="9" t="s">
        <v>0</v>
      </c>
      <c r="J114" s="9" t="s">
        <v>0</v>
      </c>
      <c r="K114" s="19" t="s">
        <v>0</v>
      </c>
      <c r="L114" s="9"/>
      <c r="M114" s="21">
        <v>0</v>
      </c>
      <c r="N114" s="21">
        <v>10</v>
      </c>
      <c r="O114" s="2"/>
      <c r="P114" s="225" t="s">
        <v>4170</v>
      </c>
      <c r="Q114" s="222"/>
      <c r="R114" s="2"/>
      <c r="S114" s="21">
        <f t="shared" si="1"/>
        <v>0</v>
      </c>
    </row>
    <row r="115" spans="1:19" x14ac:dyDescent="0.4">
      <c r="A115" s="9" t="s">
        <v>11050</v>
      </c>
      <c r="B115" s="9" t="s">
        <v>11155</v>
      </c>
      <c r="C115" s="180" t="s">
        <v>11267</v>
      </c>
      <c r="D115" s="11">
        <v>5379</v>
      </c>
      <c r="E115" s="19" t="s">
        <v>0</v>
      </c>
      <c r="F115" s="14" t="s">
        <v>0</v>
      </c>
      <c r="G115" s="185" t="s">
        <v>0</v>
      </c>
      <c r="H115" s="9" t="s">
        <v>11268</v>
      </c>
      <c r="I115" s="9" t="s">
        <v>0</v>
      </c>
      <c r="J115" s="9" t="s">
        <v>0</v>
      </c>
      <c r="K115" s="19" t="s">
        <v>0</v>
      </c>
      <c r="L115" s="9"/>
      <c r="M115" s="21">
        <v>0</v>
      </c>
      <c r="N115" s="21">
        <v>3</v>
      </c>
      <c r="O115" s="2"/>
      <c r="P115" s="225" t="s">
        <v>4168</v>
      </c>
      <c r="Q115" s="222"/>
      <c r="R115" s="2"/>
      <c r="S115" s="21">
        <f t="shared" si="1"/>
        <v>3</v>
      </c>
    </row>
    <row r="116" spans="1:19" x14ac:dyDescent="0.4">
      <c r="A116" s="9" t="s">
        <v>11050</v>
      </c>
      <c r="B116" s="9" t="s">
        <v>11155</v>
      </c>
      <c r="C116" s="180" t="s">
        <v>11269</v>
      </c>
      <c r="D116" s="11">
        <v>5381</v>
      </c>
      <c r="E116" s="19" t="s">
        <v>0</v>
      </c>
      <c r="F116" s="14" t="s">
        <v>0</v>
      </c>
      <c r="G116" s="185" t="s">
        <v>0</v>
      </c>
      <c r="H116" s="9" t="s">
        <v>11270</v>
      </c>
      <c r="I116" s="9" t="s">
        <v>0</v>
      </c>
      <c r="J116" s="9" t="s">
        <v>0</v>
      </c>
      <c r="K116" s="19" t="s">
        <v>0</v>
      </c>
      <c r="L116" s="9"/>
      <c r="M116" s="21">
        <v>0</v>
      </c>
      <c r="N116" s="21">
        <v>170</v>
      </c>
      <c r="O116" s="2"/>
      <c r="P116" s="225" t="s">
        <v>4170</v>
      </c>
      <c r="Q116" s="222"/>
      <c r="R116" s="2"/>
      <c r="S116" s="21">
        <f t="shared" si="1"/>
        <v>0</v>
      </c>
    </row>
    <row r="117" spans="1:19" x14ac:dyDescent="0.4">
      <c r="A117" s="9" t="s">
        <v>11050</v>
      </c>
      <c r="B117" s="9" t="s">
        <v>11155</v>
      </c>
      <c r="C117" s="180" t="s">
        <v>11271</v>
      </c>
      <c r="D117" s="11" t="s">
        <v>0</v>
      </c>
      <c r="E117" s="19" t="s">
        <v>0</v>
      </c>
      <c r="F117" s="14" t="s">
        <v>0</v>
      </c>
      <c r="G117" s="185">
        <v>34700</v>
      </c>
      <c r="H117" s="9" t="s">
        <v>11272</v>
      </c>
      <c r="I117" s="9" t="s">
        <v>0</v>
      </c>
      <c r="J117" s="9" t="s">
        <v>0</v>
      </c>
      <c r="K117" s="19" t="s">
        <v>0</v>
      </c>
      <c r="L117" s="9"/>
      <c r="M117" s="21">
        <v>0</v>
      </c>
      <c r="N117" s="21">
        <v>65</v>
      </c>
      <c r="O117" s="2"/>
      <c r="P117" s="225" t="s">
        <v>4170</v>
      </c>
      <c r="Q117" s="222"/>
      <c r="R117" s="2"/>
      <c r="S117" s="21">
        <f t="shared" si="1"/>
        <v>0</v>
      </c>
    </row>
    <row r="118" spans="1:19" x14ac:dyDescent="0.4">
      <c r="A118" s="9" t="s">
        <v>11050</v>
      </c>
      <c r="B118" s="9" t="s">
        <v>11155</v>
      </c>
      <c r="C118" s="180" t="s">
        <v>11273</v>
      </c>
      <c r="D118" s="11" t="s">
        <v>8171</v>
      </c>
      <c r="E118" s="19" t="s">
        <v>0</v>
      </c>
      <c r="F118" s="14" t="s">
        <v>0</v>
      </c>
      <c r="G118" s="186">
        <v>35062</v>
      </c>
      <c r="H118" s="9" t="s">
        <v>11274</v>
      </c>
      <c r="I118" s="9" t="s">
        <v>0</v>
      </c>
      <c r="J118" s="9" t="s">
        <v>0</v>
      </c>
      <c r="K118" s="19" t="s">
        <v>0</v>
      </c>
      <c r="L118" s="9"/>
      <c r="M118" s="21">
        <v>0</v>
      </c>
      <c r="N118" s="21">
        <v>10</v>
      </c>
      <c r="O118" s="2"/>
      <c r="P118" s="225" t="s">
        <v>4170</v>
      </c>
      <c r="Q118" s="222"/>
      <c r="R118" s="2"/>
      <c r="S118" s="21">
        <f t="shared" si="1"/>
        <v>0</v>
      </c>
    </row>
    <row r="119" spans="1:19" x14ac:dyDescent="0.4">
      <c r="A119" s="9" t="s">
        <v>11050</v>
      </c>
      <c r="B119" s="9" t="s">
        <v>11155</v>
      </c>
      <c r="C119" s="180" t="s">
        <v>11275</v>
      </c>
      <c r="D119" s="11" t="s">
        <v>0</v>
      </c>
      <c r="E119" s="19" t="s">
        <v>0</v>
      </c>
      <c r="F119" s="14" t="s">
        <v>0</v>
      </c>
      <c r="G119" s="14" t="s">
        <v>0</v>
      </c>
      <c r="H119" s="9" t="s">
        <v>11276</v>
      </c>
      <c r="I119" s="9" t="s">
        <v>0</v>
      </c>
      <c r="J119" s="9" t="s">
        <v>0</v>
      </c>
      <c r="K119" s="19" t="s">
        <v>0</v>
      </c>
      <c r="L119" s="9"/>
      <c r="M119" s="21">
        <v>0</v>
      </c>
      <c r="N119" s="21">
        <v>4</v>
      </c>
      <c r="O119" s="2"/>
      <c r="P119" s="225" t="s">
        <v>4168</v>
      </c>
      <c r="Q119" s="222"/>
      <c r="R119" s="2"/>
      <c r="S119" s="21">
        <f t="shared" si="1"/>
        <v>4</v>
      </c>
    </row>
    <row r="120" spans="1:19" x14ac:dyDescent="0.4">
      <c r="A120" s="9" t="s">
        <v>11050</v>
      </c>
      <c r="B120" s="9" t="s">
        <v>11155</v>
      </c>
      <c r="C120" s="180" t="s">
        <v>11277</v>
      </c>
      <c r="D120" s="11" t="s">
        <v>0</v>
      </c>
      <c r="E120" s="19" t="s">
        <v>0</v>
      </c>
      <c r="F120" s="14" t="s">
        <v>0</v>
      </c>
      <c r="G120" s="14" t="s">
        <v>0</v>
      </c>
      <c r="H120" s="9" t="s">
        <v>11278</v>
      </c>
      <c r="I120" s="9" t="s">
        <v>0</v>
      </c>
      <c r="J120" s="9" t="s">
        <v>0</v>
      </c>
      <c r="K120" s="19" t="s">
        <v>0</v>
      </c>
      <c r="L120" s="9"/>
      <c r="M120" s="21">
        <v>0</v>
      </c>
      <c r="N120" s="21">
        <v>4</v>
      </c>
      <c r="O120" s="2"/>
      <c r="P120" s="225" t="s">
        <v>4170</v>
      </c>
      <c r="Q120" s="222"/>
      <c r="R120" s="2"/>
      <c r="S120" s="21">
        <f t="shared" si="1"/>
        <v>0</v>
      </c>
    </row>
    <row r="121" spans="1:19" x14ac:dyDescent="0.4">
      <c r="A121" s="9" t="s">
        <v>11050</v>
      </c>
      <c r="B121" s="9" t="s">
        <v>11155</v>
      </c>
      <c r="C121" s="180" t="s">
        <v>11279</v>
      </c>
      <c r="D121" s="11">
        <v>4018</v>
      </c>
      <c r="E121" s="19" t="s">
        <v>0</v>
      </c>
      <c r="F121" s="14" t="s">
        <v>0</v>
      </c>
      <c r="G121" s="185">
        <v>34700</v>
      </c>
      <c r="H121" s="9" t="s">
        <v>11278</v>
      </c>
      <c r="I121" s="9" t="s">
        <v>0</v>
      </c>
      <c r="J121" s="9" t="s">
        <v>0</v>
      </c>
      <c r="K121" s="19" t="s">
        <v>0</v>
      </c>
      <c r="L121" s="9"/>
      <c r="M121" s="21">
        <v>0</v>
      </c>
      <c r="N121" s="21">
        <v>4</v>
      </c>
      <c r="O121" s="2"/>
      <c r="P121" s="225" t="s">
        <v>4168</v>
      </c>
      <c r="Q121" s="222"/>
      <c r="R121" s="2"/>
      <c r="S121" s="21">
        <f t="shared" si="1"/>
        <v>4</v>
      </c>
    </row>
    <row r="122" spans="1:19" x14ac:dyDescent="0.4">
      <c r="A122" s="9" t="s">
        <v>11050</v>
      </c>
      <c r="B122" s="9" t="s">
        <v>11155</v>
      </c>
      <c r="C122" s="180" t="s">
        <v>11280</v>
      </c>
      <c r="D122" s="11" t="s">
        <v>0</v>
      </c>
      <c r="E122" s="19" t="s">
        <v>0</v>
      </c>
      <c r="F122" s="14" t="s">
        <v>0</v>
      </c>
      <c r="G122" s="185">
        <v>34700</v>
      </c>
      <c r="H122" s="9" t="s">
        <v>11281</v>
      </c>
      <c r="I122" s="9" t="s">
        <v>0</v>
      </c>
      <c r="J122" s="9" t="s">
        <v>0</v>
      </c>
      <c r="K122" s="19" t="s">
        <v>0</v>
      </c>
      <c r="L122" s="9"/>
      <c r="M122" s="21">
        <v>0</v>
      </c>
      <c r="N122" s="21">
        <v>4</v>
      </c>
      <c r="O122" s="2"/>
      <c r="P122" s="225" t="s">
        <v>4170</v>
      </c>
      <c r="Q122" s="222"/>
      <c r="R122" s="2"/>
      <c r="S122" s="21">
        <f t="shared" si="1"/>
        <v>0</v>
      </c>
    </row>
    <row r="123" spans="1:19" x14ac:dyDescent="0.4">
      <c r="A123" s="9" t="s">
        <v>11050</v>
      </c>
      <c r="B123" s="9" t="s">
        <v>11155</v>
      </c>
      <c r="C123" s="180" t="s">
        <v>11282</v>
      </c>
      <c r="D123" s="11" t="s">
        <v>8170</v>
      </c>
      <c r="E123" s="19" t="s">
        <v>0</v>
      </c>
      <c r="F123" s="14" t="s">
        <v>0</v>
      </c>
      <c r="G123" s="185">
        <v>34790</v>
      </c>
      <c r="H123" s="9" t="s">
        <v>11278</v>
      </c>
      <c r="I123" s="9" t="s">
        <v>0</v>
      </c>
      <c r="J123" s="9" t="s">
        <v>0</v>
      </c>
      <c r="K123" s="19" t="s">
        <v>0</v>
      </c>
      <c r="L123" s="9"/>
      <c r="M123" s="21">
        <v>0</v>
      </c>
      <c r="N123" s="21">
        <v>4</v>
      </c>
      <c r="O123" s="2"/>
      <c r="P123" s="225" t="s">
        <v>4168</v>
      </c>
      <c r="Q123" s="222"/>
      <c r="R123" s="2"/>
      <c r="S123" s="21">
        <f t="shared" si="1"/>
        <v>4</v>
      </c>
    </row>
    <row r="124" spans="1:19" x14ac:dyDescent="0.4">
      <c r="A124" s="9" t="s">
        <v>11050</v>
      </c>
      <c r="B124" s="9" t="s">
        <v>11155</v>
      </c>
      <c r="C124" s="180" t="s">
        <v>11283</v>
      </c>
      <c r="D124" s="11" t="s">
        <v>0</v>
      </c>
      <c r="E124" s="19" t="s">
        <v>0</v>
      </c>
      <c r="F124" s="14" t="s">
        <v>0</v>
      </c>
      <c r="G124" s="185">
        <v>34790</v>
      </c>
      <c r="H124" s="9" t="s">
        <v>11281</v>
      </c>
      <c r="I124" s="9" t="s">
        <v>0</v>
      </c>
      <c r="J124" s="9" t="s">
        <v>0</v>
      </c>
      <c r="K124" s="19" t="s">
        <v>0</v>
      </c>
      <c r="L124" s="9"/>
      <c r="M124" s="21">
        <v>0</v>
      </c>
      <c r="N124" s="21">
        <v>4</v>
      </c>
      <c r="O124" s="2"/>
      <c r="P124" s="225" t="s">
        <v>4170</v>
      </c>
      <c r="Q124" s="222"/>
      <c r="R124" s="2"/>
      <c r="S124" s="21">
        <f t="shared" si="1"/>
        <v>0</v>
      </c>
    </row>
    <row r="125" spans="1:19" x14ac:dyDescent="0.4">
      <c r="A125" s="9" t="s">
        <v>11050</v>
      </c>
      <c r="B125" s="9" t="s">
        <v>11155</v>
      </c>
      <c r="C125" s="180" t="s">
        <v>11284</v>
      </c>
      <c r="D125" s="11" t="s">
        <v>0</v>
      </c>
      <c r="E125" s="19" t="s">
        <v>0</v>
      </c>
      <c r="F125" s="14" t="s">
        <v>0</v>
      </c>
      <c r="G125" s="185">
        <v>34820</v>
      </c>
      <c r="H125" s="9" t="s">
        <v>11278</v>
      </c>
      <c r="I125" s="9" t="s">
        <v>0</v>
      </c>
      <c r="J125" s="9" t="s">
        <v>0</v>
      </c>
      <c r="K125" s="19" t="s">
        <v>0</v>
      </c>
      <c r="L125" s="9"/>
      <c r="M125" s="21">
        <v>0</v>
      </c>
      <c r="N125" s="21">
        <v>4</v>
      </c>
      <c r="O125" s="2"/>
      <c r="P125" s="225" t="s">
        <v>4170</v>
      </c>
      <c r="Q125" s="222"/>
      <c r="R125" s="2"/>
      <c r="S125" s="21">
        <f t="shared" si="1"/>
        <v>0</v>
      </c>
    </row>
    <row r="126" spans="1:19" x14ac:dyDescent="0.4">
      <c r="A126" s="9" t="s">
        <v>11050</v>
      </c>
      <c r="B126" s="9" t="s">
        <v>11155</v>
      </c>
      <c r="C126" s="180" t="s">
        <v>11285</v>
      </c>
      <c r="D126" s="11" t="s">
        <v>8172</v>
      </c>
      <c r="E126" s="19" t="s">
        <v>0</v>
      </c>
      <c r="F126" s="14" t="s">
        <v>0</v>
      </c>
      <c r="G126" s="185">
        <v>34881</v>
      </c>
      <c r="H126" s="9" t="s">
        <v>11278</v>
      </c>
      <c r="I126" s="9" t="s">
        <v>0</v>
      </c>
      <c r="J126" s="9" t="s">
        <v>0</v>
      </c>
      <c r="K126" s="19" t="s">
        <v>0</v>
      </c>
      <c r="L126" s="9"/>
      <c r="M126" s="21">
        <v>0</v>
      </c>
      <c r="N126" s="21">
        <v>4</v>
      </c>
      <c r="O126" s="2"/>
      <c r="P126" s="225" t="s">
        <v>4170</v>
      </c>
      <c r="Q126" s="222"/>
      <c r="R126" s="2"/>
      <c r="S126" s="21">
        <f t="shared" si="1"/>
        <v>0</v>
      </c>
    </row>
    <row r="127" spans="1:19" x14ac:dyDescent="0.4">
      <c r="A127" s="9" t="s">
        <v>11050</v>
      </c>
      <c r="B127" s="9" t="s">
        <v>11155</v>
      </c>
      <c r="C127" s="180" t="s">
        <v>11286</v>
      </c>
      <c r="D127" s="11" t="s">
        <v>0</v>
      </c>
      <c r="E127" s="19" t="s">
        <v>0</v>
      </c>
      <c r="F127" s="14" t="s">
        <v>0</v>
      </c>
      <c r="G127" s="185">
        <v>34881</v>
      </c>
      <c r="H127" s="9" t="s">
        <v>11281</v>
      </c>
      <c r="I127" s="9" t="s">
        <v>0</v>
      </c>
      <c r="J127" s="9" t="s">
        <v>0</v>
      </c>
      <c r="K127" s="19" t="s">
        <v>0</v>
      </c>
      <c r="L127" s="9"/>
      <c r="M127" s="21">
        <v>0</v>
      </c>
      <c r="N127" s="21">
        <v>4</v>
      </c>
      <c r="O127" s="2"/>
      <c r="P127" s="225" t="s">
        <v>4168</v>
      </c>
      <c r="Q127" s="222"/>
      <c r="R127" s="2"/>
      <c r="S127" s="21">
        <f t="shared" si="1"/>
        <v>4</v>
      </c>
    </row>
    <row r="128" spans="1:19" x14ac:dyDescent="0.4">
      <c r="A128" s="9" t="s">
        <v>11050</v>
      </c>
      <c r="B128" s="9" t="s">
        <v>11155</v>
      </c>
      <c r="C128" s="180" t="s">
        <v>11287</v>
      </c>
      <c r="D128" s="11" t="s">
        <v>0</v>
      </c>
      <c r="E128" s="19" t="s">
        <v>0</v>
      </c>
      <c r="F128" s="14" t="s">
        <v>0</v>
      </c>
      <c r="G128" s="185">
        <v>35034</v>
      </c>
      <c r="H128" s="9" t="s">
        <v>11278</v>
      </c>
      <c r="I128" s="9" t="s">
        <v>0</v>
      </c>
      <c r="J128" s="9" t="s">
        <v>0</v>
      </c>
      <c r="K128" s="19" t="s">
        <v>0</v>
      </c>
      <c r="L128" s="9"/>
      <c r="M128" s="21">
        <v>0</v>
      </c>
      <c r="N128" s="21">
        <v>15</v>
      </c>
      <c r="O128" s="2"/>
      <c r="P128" s="225" t="s">
        <v>4170</v>
      </c>
      <c r="Q128" s="222"/>
      <c r="R128" s="2"/>
      <c r="S128" s="21">
        <f t="shared" si="1"/>
        <v>0</v>
      </c>
    </row>
    <row r="129" spans="1:19" x14ac:dyDescent="0.4">
      <c r="A129" s="9" t="s">
        <v>11050</v>
      </c>
      <c r="B129" s="9" t="s">
        <v>11155</v>
      </c>
      <c r="C129" s="180" t="s">
        <v>11288</v>
      </c>
      <c r="D129" s="11" t="s">
        <v>0</v>
      </c>
      <c r="E129" s="19" t="s">
        <v>0</v>
      </c>
      <c r="F129" s="14" t="s">
        <v>0</v>
      </c>
      <c r="G129" s="185">
        <v>35065</v>
      </c>
      <c r="H129" s="9" t="s">
        <v>11278</v>
      </c>
      <c r="I129" s="9" t="s">
        <v>0</v>
      </c>
      <c r="J129" s="9" t="s">
        <v>0</v>
      </c>
      <c r="K129" s="19" t="s">
        <v>0</v>
      </c>
      <c r="L129" s="9"/>
      <c r="M129" s="21">
        <v>0</v>
      </c>
      <c r="N129" s="21">
        <v>15</v>
      </c>
      <c r="O129" s="2"/>
      <c r="P129" s="225" t="s">
        <v>4170</v>
      </c>
      <c r="Q129" s="222"/>
      <c r="R129" s="2"/>
      <c r="S129" s="21">
        <f t="shared" si="1"/>
        <v>0</v>
      </c>
    </row>
    <row r="130" spans="1:19" x14ac:dyDescent="0.4">
      <c r="A130" s="9" t="s">
        <v>11050</v>
      </c>
      <c r="B130" s="9" t="s">
        <v>11155</v>
      </c>
      <c r="C130" s="180" t="s">
        <v>11289</v>
      </c>
      <c r="D130" s="11" t="s">
        <v>0</v>
      </c>
      <c r="E130" s="19" t="s">
        <v>0</v>
      </c>
      <c r="F130" s="14" t="s">
        <v>0</v>
      </c>
      <c r="G130" s="185">
        <v>35096</v>
      </c>
      <c r="H130" s="9" t="s">
        <v>11278</v>
      </c>
      <c r="I130" s="9" t="s">
        <v>0</v>
      </c>
      <c r="J130" s="9" t="s">
        <v>0</v>
      </c>
      <c r="K130" s="19" t="s">
        <v>0</v>
      </c>
      <c r="L130" s="9"/>
      <c r="M130" s="21">
        <v>0</v>
      </c>
      <c r="N130" s="21">
        <v>15</v>
      </c>
      <c r="O130" s="2"/>
      <c r="P130" s="225" t="s">
        <v>4170</v>
      </c>
      <c r="Q130" s="222"/>
      <c r="R130" s="2"/>
      <c r="S130" s="21">
        <f t="shared" si="1"/>
        <v>0</v>
      </c>
    </row>
    <row r="131" spans="1:19" x14ac:dyDescent="0.4">
      <c r="A131" s="9" t="s">
        <v>11050</v>
      </c>
      <c r="B131" s="9" t="s">
        <v>11155</v>
      </c>
      <c r="C131" s="180" t="s">
        <v>11290</v>
      </c>
      <c r="D131" s="11" t="s">
        <v>0</v>
      </c>
      <c r="E131" s="19" t="s">
        <v>0</v>
      </c>
      <c r="F131" s="14" t="s">
        <v>0</v>
      </c>
      <c r="G131" s="185">
        <v>35125</v>
      </c>
      <c r="H131" s="9" t="s">
        <v>11278</v>
      </c>
      <c r="I131" s="9" t="s">
        <v>0</v>
      </c>
      <c r="J131" s="9" t="s">
        <v>0</v>
      </c>
      <c r="K131" s="19" t="s">
        <v>0</v>
      </c>
      <c r="L131" s="9"/>
      <c r="M131" s="21">
        <v>0</v>
      </c>
      <c r="N131" s="21">
        <v>15</v>
      </c>
      <c r="O131" s="2"/>
      <c r="P131" s="225" t="s">
        <v>4170</v>
      </c>
      <c r="Q131" s="222"/>
      <c r="R131" s="2"/>
      <c r="S131" s="21">
        <f t="shared" ref="S131:S194" si="2">IF(P131="Nuova",IF(M131="p.a.r.",300,M131),IF(P131="Usata",IF(N131="p.a.r.",300,N131),0))</f>
        <v>0</v>
      </c>
    </row>
    <row r="132" spans="1:19" x14ac:dyDescent="0.4">
      <c r="A132" s="9" t="s">
        <v>11050</v>
      </c>
      <c r="B132" s="9" t="s">
        <v>11155</v>
      </c>
      <c r="C132" s="180" t="s">
        <v>11291</v>
      </c>
      <c r="D132" s="11" t="s">
        <v>0</v>
      </c>
      <c r="E132" s="19" t="s">
        <v>0</v>
      </c>
      <c r="F132" s="14" t="s">
        <v>0</v>
      </c>
      <c r="G132" s="185">
        <v>35125</v>
      </c>
      <c r="H132" s="9" t="s">
        <v>11281</v>
      </c>
      <c r="I132" s="9" t="s">
        <v>0</v>
      </c>
      <c r="J132" s="9" t="s">
        <v>0</v>
      </c>
      <c r="K132" s="19" t="s">
        <v>0</v>
      </c>
      <c r="L132" s="9"/>
      <c r="M132" s="21">
        <v>0</v>
      </c>
      <c r="N132" s="21">
        <v>15</v>
      </c>
      <c r="O132" s="2"/>
      <c r="P132" s="225" t="s">
        <v>4170</v>
      </c>
      <c r="Q132" s="222"/>
      <c r="R132" s="2"/>
      <c r="S132" s="21">
        <f t="shared" si="2"/>
        <v>0</v>
      </c>
    </row>
    <row r="133" spans="1:19" x14ac:dyDescent="0.4">
      <c r="A133" s="9" t="s">
        <v>11050</v>
      </c>
      <c r="B133" s="9" t="s">
        <v>11155</v>
      </c>
      <c r="C133" s="180" t="s">
        <v>11292</v>
      </c>
      <c r="D133" s="11" t="s">
        <v>8173</v>
      </c>
      <c r="E133" s="19" t="s">
        <v>0</v>
      </c>
      <c r="F133" s="14" t="s">
        <v>0</v>
      </c>
      <c r="G133" s="185">
        <v>35156</v>
      </c>
      <c r="H133" s="9" t="s">
        <v>11278</v>
      </c>
      <c r="I133" s="9" t="s">
        <v>0</v>
      </c>
      <c r="J133" s="9" t="s">
        <v>0</v>
      </c>
      <c r="K133" s="19" t="s">
        <v>0</v>
      </c>
      <c r="L133" s="9"/>
      <c r="M133" s="21">
        <v>0</v>
      </c>
      <c r="N133" s="21">
        <v>15</v>
      </c>
      <c r="O133" s="2"/>
      <c r="P133" s="225" t="s">
        <v>4170</v>
      </c>
      <c r="Q133" s="222"/>
      <c r="R133" s="2"/>
      <c r="S133" s="21">
        <f t="shared" si="2"/>
        <v>0</v>
      </c>
    </row>
    <row r="134" spans="1:19" x14ac:dyDescent="0.4">
      <c r="A134" s="9" t="s">
        <v>11050</v>
      </c>
      <c r="B134" s="9" t="s">
        <v>11155</v>
      </c>
      <c r="C134" s="180" t="s">
        <v>11293</v>
      </c>
      <c r="D134" s="11" t="s">
        <v>0</v>
      </c>
      <c r="E134" s="19" t="s">
        <v>0</v>
      </c>
      <c r="F134" s="14" t="s">
        <v>0</v>
      </c>
      <c r="G134" s="185">
        <v>35186</v>
      </c>
      <c r="H134" s="9" t="s">
        <v>11278</v>
      </c>
      <c r="I134" s="9" t="s">
        <v>0</v>
      </c>
      <c r="J134" s="9" t="s">
        <v>0</v>
      </c>
      <c r="K134" s="19" t="s">
        <v>0</v>
      </c>
      <c r="L134" s="9"/>
      <c r="M134" s="21">
        <v>0</v>
      </c>
      <c r="N134" s="21">
        <v>15</v>
      </c>
      <c r="O134" s="2"/>
      <c r="P134" s="225" t="s">
        <v>4170</v>
      </c>
      <c r="Q134" s="222"/>
      <c r="R134" s="2"/>
      <c r="S134" s="21">
        <f t="shared" si="2"/>
        <v>0</v>
      </c>
    </row>
    <row r="135" spans="1:19" x14ac:dyDescent="0.4">
      <c r="A135" s="9" t="s">
        <v>11050</v>
      </c>
      <c r="B135" s="9" t="s">
        <v>11155</v>
      </c>
      <c r="C135" s="180" t="s">
        <v>11294</v>
      </c>
      <c r="D135" s="11" t="s">
        <v>0</v>
      </c>
      <c r="E135" s="19" t="s">
        <v>0</v>
      </c>
      <c r="F135" s="14" t="s">
        <v>0</v>
      </c>
      <c r="G135" s="185">
        <v>35186</v>
      </c>
      <c r="H135" s="9" t="s">
        <v>11281</v>
      </c>
      <c r="I135" s="9" t="s">
        <v>0</v>
      </c>
      <c r="J135" s="9" t="s">
        <v>0</v>
      </c>
      <c r="K135" s="19" t="s">
        <v>0</v>
      </c>
      <c r="L135" s="9"/>
      <c r="M135" s="21">
        <v>0</v>
      </c>
      <c r="N135" s="21">
        <v>15</v>
      </c>
      <c r="O135" s="2"/>
      <c r="P135" s="225" t="s">
        <v>4168</v>
      </c>
      <c r="Q135" s="222"/>
      <c r="R135" s="2"/>
      <c r="S135" s="21">
        <f t="shared" si="2"/>
        <v>15</v>
      </c>
    </row>
    <row r="136" spans="1:19" x14ac:dyDescent="0.4">
      <c r="A136" s="9" t="s">
        <v>11050</v>
      </c>
      <c r="B136" s="9" t="s">
        <v>11155</v>
      </c>
      <c r="C136" s="180" t="s">
        <v>11295</v>
      </c>
      <c r="D136" s="11" t="s">
        <v>0</v>
      </c>
      <c r="E136" s="19" t="s">
        <v>0</v>
      </c>
      <c r="F136" s="14" t="s">
        <v>0</v>
      </c>
      <c r="G136" s="185">
        <v>35217</v>
      </c>
      <c r="H136" s="9" t="s">
        <v>11281</v>
      </c>
      <c r="I136" s="9" t="s">
        <v>0</v>
      </c>
      <c r="J136" s="9" t="s">
        <v>0</v>
      </c>
      <c r="K136" s="19" t="s">
        <v>0</v>
      </c>
      <c r="L136" s="9"/>
      <c r="M136" s="21">
        <v>0</v>
      </c>
      <c r="N136" s="21">
        <v>15</v>
      </c>
      <c r="O136" s="2"/>
      <c r="P136" s="225" t="s">
        <v>4170</v>
      </c>
      <c r="Q136" s="222"/>
      <c r="R136" s="2"/>
      <c r="S136" s="21">
        <f t="shared" si="2"/>
        <v>0</v>
      </c>
    </row>
    <row r="137" spans="1:19" x14ac:dyDescent="0.4">
      <c r="A137" s="9" t="s">
        <v>11050</v>
      </c>
      <c r="B137" s="9" t="s">
        <v>11155</v>
      </c>
      <c r="C137" s="180" t="s">
        <v>11296</v>
      </c>
      <c r="D137" s="11" t="s">
        <v>0</v>
      </c>
      <c r="E137" s="19" t="s">
        <v>0</v>
      </c>
      <c r="F137" s="14" t="s">
        <v>0</v>
      </c>
      <c r="G137" s="185">
        <v>35278</v>
      </c>
      <c r="H137" s="9" t="s">
        <v>11278</v>
      </c>
      <c r="I137" s="9" t="s">
        <v>0</v>
      </c>
      <c r="J137" s="9" t="s">
        <v>0</v>
      </c>
      <c r="K137" s="19" t="s">
        <v>0</v>
      </c>
      <c r="L137" s="9"/>
      <c r="M137" s="21">
        <v>0</v>
      </c>
      <c r="N137" s="21">
        <v>40</v>
      </c>
      <c r="O137" s="2"/>
      <c r="P137" s="225" t="s">
        <v>4170</v>
      </c>
      <c r="Q137" s="222"/>
      <c r="R137" s="2"/>
      <c r="S137" s="21">
        <f t="shared" si="2"/>
        <v>0</v>
      </c>
    </row>
    <row r="138" spans="1:19" x14ac:dyDescent="0.4">
      <c r="A138" s="9" t="s">
        <v>11050</v>
      </c>
      <c r="B138" s="9" t="s">
        <v>11155</v>
      </c>
      <c r="C138" s="180" t="s">
        <v>11297</v>
      </c>
      <c r="D138" s="11" t="s">
        <v>0</v>
      </c>
      <c r="E138" s="19" t="s">
        <v>0</v>
      </c>
      <c r="F138" s="14" t="s">
        <v>0</v>
      </c>
      <c r="G138" s="185">
        <v>35309</v>
      </c>
      <c r="H138" s="9" t="s">
        <v>11278</v>
      </c>
      <c r="I138" s="9" t="s">
        <v>0</v>
      </c>
      <c r="J138" s="9" t="s">
        <v>0</v>
      </c>
      <c r="K138" s="19" t="s">
        <v>0</v>
      </c>
      <c r="L138" s="9"/>
      <c r="M138" s="21">
        <v>0</v>
      </c>
      <c r="N138" s="21">
        <v>40</v>
      </c>
      <c r="O138" s="2"/>
      <c r="P138" s="225" t="s">
        <v>4170</v>
      </c>
      <c r="Q138" s="222"/>
      <c r="R138" s="2"/>
      <c r="S138" s="21">
        <f t="shared" si="2"/>
        <v>0</v>
      </c>
    </row>
    <row r="139" spans="1:19" x14ac:dyDescent="0.4">
      <c r="A139" s="9" t="s">
        <v>11050</v>
      </c>
      <c r="B139" s="9" t="s">
        <v>11155</v>
      </c>
      <c r="C139" s="180" t="s">
        <v>11298</v>
      </c>
      <c r="D139" s="11" t="s">
        <v>0</v>
      </c>
      <c r="E139" s="19" t="s">
        <v>0</v>
      </c>
      <c r="F139" s="14" t="s">
        <v>0</v>
      </c>
      <c r="G139" s="185">
        <v>35370</v>
      </c>
      <c r="H139" s="9" t="s">
        <v>11278</v>
      </c>
      <c r="I139" s="9" t="s">
        <v>0</v>
      </c>
      <c r="J139" s="9" t="s">
        <v>0</v>
      </c>
      <c r="K139" s="19" t="s">
        <v>0</v>
      </c>
      <c r="L139" s="9"/>
      <c r="M139" s="21">
        <v>0</v>
      </c>
      <c r="N139" s="21">
        <v>40</v>
      </c>
      <c r="O139" s="2"/>
      <c r="P139" s="225" t="s">
        <v>4170</v>
      </c>
      <c r="Q139" s="222"/>
      <c r="R139" s="2"/>
      <c r="S139" s="21">
        <f t="shared" si="2"/>
        <v>0</v>
      </c>
    </row>
    <row r="140" spans="1:19" x14ac:dyDescent="0.4">
      <c r="A140" s="9" t="s">
        <v>11050</v>
      </c>
      <c r="B140" s="9" t="s">
        <v>11155</v>
      </c>
      <c r="C140" s="180" t="s">
        <v>11299</v>
      </c>
      <c r="D140" s="11" t="s">
        <v>0</v>
      </c>
      <c r="E140" s="19" t="s">
        <v>0</v>
      </c>
      <c r="F140" s="14" t="s">
        <v>0</v>
      </c>
      <c r="G140" s="185">
        <v>35431</v>
      </c>
      <c r="H140" s="9" t="s">
        <v>11278</v>
      </c>
      <c r="I140" s="9" t="s">
        <v>0</v>
      </c>
      <c r="J140" s="9" t="s">
        <v>0</v>
      </c>
      <c r="K140" s="19" t="s">
        <v>0</v>
      </c>
      <c r="L140" s="9"/>
      <c r="M140" s="21">
        <v>0</v>
      </c>
      <c r="N140" s="21">
        <v>40</v>
      </c>
      <c r="O140" s="2"/>
      <c r="P140" s="225" t="s">
        <v>4170</v>
      </c>
      <c r="Q140" s="222"/>
      <c r="R140" s="2"/>
      <c r="S140" s="21">
        <f t="shared" si="2"/>
        <v>0</v>
      </c>
    </row>
    <row r="141" spans="1:19" x14ac:dyDescent="0.4">
      <c r="A141" s="9" t="s">
        <v>11050</v>
      </c>
      <c r="B141" s="9" t="s">
        <v>11155</v>
      </c>
      <c r="C141" s="180" t="s">
        <v>11300</v>
      </c>
      <c r="D141" s="11" t="s">
        <v>0</v>
      </c>
      <c r="E141" s="19" t="s">
        <v>0</v>
      </c>
      <c r="F141" s="14" t="s">
        <v>0</v>
      </c>
      <c r="G141" s="185">
        <v>35462</v>
      </c>
      <c r="H141" s="9" t="s">
        <v>11278</v>
      </c>
      <c r="I141" s="9" t="s">
        <v>0</v>
      </c>
      <c r="J141" s="9" t="s">
        <v>0</v>
      </c>
      <c r="K141" s="19" t="s">
        <v>0</v>
      </c>
      <c r="L141" s="9"/>
      <c r="M141" s="21">
        <v>0</v>
      </c>
      <c r="N141" s="21">
        <v>40</v>
      </c>
      <c r="O141" s="2"/>
      <c r="P141" s="225" t="s">
        <v>4170</v>
      </c>
      <c r="Q141" s="222"/>
      <c r="R141" s="2"/>
      <c r="S141" s="21">
        <f t="shared" si="2"/>
        <v>0</v>
      </c>
    </row>
    <row r="142" spans="1:19" x14ac:dyDescent="0.4">
      <c r="A142" s="9" t="s">
        <v>11050</v>
      </c>
      <c r="B142" s="9" t="s">
        <v>11155</v>
      </c>
      <c r="C142" s="180" t="s">
        <v>11301</v>
      </c>
      <c r="D142" s="11" t="s">
        <v>0</v>
      </c>
      <c r="E142" s="19" t="s">
        <v>0</v>
      </c>
      <c r="F142" s="14" t="s">
        <v>0</v>
      </c>
      <c r="G142" s="185">
        <v>35490</v>
      </c>
      <c r="H142" s="9" t="s">
        <v>11278</v>
      </c>
      <c r="I142" s="9" t="s">
        <v>0</v>
      </c>
      <c r="J142" s="9" t="s">
        <v>0</v>
      </c>
      <c r="K142" s="19" t="s">
        <v>0</v>
      </c>
      <c r="L142" s="9"/>
      <c r="M142" s="21">
        <v>0</v>
      </c>
      <c r="N142" s="21">
        <v>40</v>
      </c>
      <c r="O142" s="2"/>
      <c r="P142" s="225" t="s">
        <v>4170</v>
      </c>
      <c r="Q142" s="222"/>
      <c r="R142" s="2"/>
      <c r="S142" s="21">
        <f t="shared" si="2"/>
        <v>0</v>
      </c>
    </row>
    <row r="143" spans="1:19" x14ac:dyDescent="0.4">
      <c r="A143" s="9" t="s">
        <v>11050</v>
      </c>
      <c r="B143" s="9" t="s">
        <v>11155</v>
      </c>
      <c r="C143" s="180" t="s">
        <v>11302</v>
      </c>
      <c r="D143" s="11" t="s">
        <v>0</v>
      </c>
      <c r="E143" s="19" t="s">
        <v>0</v>
      </c>
      <c r="F143" s="14" t="s">
        <v>0</v>
      </c>
      <c r="G143" s="185">
        <v>35521</v>
      </c>
      <c r="H143" s="9" t="s">
        <v>11278</v>
      </c>
      <c r="I143" s="9" t="s">
        <v>0</v>
      </c>
      <c r="J143" s="9" t="s">
        <v>0</v>
      </c>
      <c r="K143" s="19" t="s">
        <v>0</v>
      </c>
      <c r="L143" s="9"/>
      <c r="M143" s="21">
        <v>0</v>
      </c>
      <c r="N143" s="21">
        <v>40</v>
      </c>
      <c r="O143" s="2"/>
      <c r="P143" s="225" t="s">
        <v>4170</v>
      </c>
      <c r="Q143" s="222"/>
      <c r="R143" s="2"/>
      <c r="S143" s="21">
        <f t="shared" si="2"/>
        <v>0</v>
      </c>
    </row>
    <row r="144" spans="1:19" x14ac:dyDescent="0.4">
      <c r="A144" s="9" t="s">
        <v>11050</v>
      </c>
      <c r="B144" s="9" t="s">
        <v>11155</v>
      </c>
      <c r="C144" s="180" t="s">
        <v>11303</v>
      </c>
      <c r="D144" s="11" t="s">
        <v>0</v>
      </c>
      <c r="E144" s="19" t="s">
        <v>0</v>
      </c>
      <c r="F144" s="14" t="s">
        <v>0</v>
      </c>
      <c r="G144" s="185">
        <v>35612</v>
      </c>
      <c r="H144" s="9" t="s">
        <v>11278</v>
      </c>
      <c r="I144" s="9" t="s">
        <v>0</v>
      </c>
      <c r="J144" s="9" t="s">
        <v>0</v>
      </c>
      <c r="K144" s="19" t="s">
        <v>0</v>
      </c>
      <c r="L144" s="9"/>
      <c r="M144" s="21">
        <v>0</v>
      </c>
      <c r="N144" s="21">
        <v>40</v>
      </c>
      <c r="O144" s="2"/>
      <c r="P144" s="225" t="s">
        <v>4170</v>
      </c>
      <c r="Q144" s="222"/>
      <c r="R144" s="2"/>
      <c r="S144" s="21">
        <f t="shared" si="2"/>
        <v>0</v>
      </c>
    </row>
    <row r="145" spans="1:19" x14ac:dyDescent="0.4">
      <c r="A145" s="9" t="s">
        <v>11050</v>
      </c>
      <c r="B145" s="9" t="s">
        <v>11155</v>
      </c>
      <c r="C145" s="180" t="s">
        <v>11304</v>
      </c>
      <c r="D145" s="11" t="s">
        <v>0</v>
      </c>
      <c r="E145" s="19" t="s">
        <v>0</v>
      </c>
      <c r="F145" s="14" t="s">
        <v>0</v>
      </c>
      <c r="G145" s="185">
        <v>35643</v>
      </c>
      <c r="H145" s="9" t="s">
        <v>11278</v>
      </c>
      <c r="I145" s="9" t="s">
        <v>0</v>
      </c>
      <c r="J145" s="9" t="s">
        <v>0</v>
      </c>
      <c r="K145" s="19" t="s">
        <v>0</v>
      </c>
      <c r="L145" s="9"/>
      <c r="M145" s="21">
        <v>0</v>
      </c>
      <c r="N145" s="21">
        <v>40</v>
      </c>
      <c r="O145" s="2"/>
      <c r="P145" s="225" t="s">
        <v>4170</v>
      </c>
      <c r="Q145" s="222"/>
      <c r="R145" s="2"/>
      <c r="S145" s="21">
        <f t="shared" si="2"/>
        <v>0</v>
      </c>
    </row>
    <row r="146" spans="1:19" x14ac:dyDescent="0.4">
      <c r="A146" s="9" t="s">
        <v>11050</v>
      </c>
      <c r="B146" s="9" t="s">
        <v>11155</v>
      </c>
      <c r="C146" s="180" t="s">
        <v>11305</v>
      </c>
      <c r="D146" s="11" t="s">
        <v>0</v>
      </c>
      <c r="E146" s="19" t="s">
        <v>0</v>
      </c>
      <c r="F146" s="14" t="s">
        <v>0</v>
      </c>
      <c r="G146" s="185">
        <v>35704</v>
      </c>
      <c r="H146" s="9" t="s">
        <v>11278</v>
      </c>
      <c r="I146" s="9" t="s">
        <v>0</v>
      </c>
      <c r="J146" s="9" t="s">
        <v>0</v>
      </c>
      <c r="K146" s="19" t="s">
        <v>0</v>
      </c>
      <c r="L146" s="9"/>
      <c r="M146" s="21">
        <v>0</v>
      </c>
      <c r="N146" s="21">
        <v>40</v>
      </c>
      <c r="O146" s="2"/>
      <c r="P146" s="225" t="s">
        <v>4170</v>
      </c>
      <c r="Q146" s="222"/>
      <c r="R146" s="2"/>
      <c r="S146" s="21">
        <f t="shared" si="2"/>
        <v>0</v>
      </c>
    </row>
    <row r="147" spans="1:19" x14ac:dyDescent="0.4">
      <c r="A147" s="9" t="s">
        <v>11050</v>
      </c>
      <c r="B147" s="9" t="s">
        <v>11155</v>
      </c>
      <c r="C147" s="180" t="s">
        <v>11306</v>
      </c>
      <c r="D147" s="11" t="s">
        <v>0</v>
      </c>
      <c r="E147" s="19" t="s">
        <v>0</v>
      </c>
      <c r="F147" s="14" t="s">
        <v>0</v>
      </c>
      <c r="G147" s="185">
        <v>35735</v>
      </c>
      <c r="H147" s="9" t="s">
        <v>11278</v>
      </c>
      <c r="I147" s="9" t="s">
        <v>0</v>
      </c>
      <c r="J147" s="9" t="s">
        <v>0</v>
      </c>
      <c r="K147" s="19" t="s">
        <v>0</v>
      </c>
      <c r="L147" s="9"/>
      <c r="M147" s="21">
        <v>0</v>
      </c>
      <c r="N147" s="21">
        <v>40</v>
      </c>
      <c r="O147" s="2"/>
      <c r="P147" s="225" t="s">
        <v>4170</v>
      </c>
      <c r="Q147" s="222"/>
      <c r="R147" s="2"/>
      <c r="S147" s="21">
        <f t="shared" si="2"/>
        <v>0</v>
      </c>
    </row>
    <row r="148" spans="1:19" x14ac:dyDescent="0.4">
      <c r="A148" s="9" t="s">
        <v>11050</v>
      </c>
      <c r="B148" s="9" t="s">
        <v>11155</v>
      </c>
      <c r="C148" s="180" t="s">
        <v>11307</v>
      </c>
      <c r="D148" s="11" t="s">
        <v>0</v>
      </c>
      <c r="E148" s="19" t="s">
        <v>0</v>
      </c>
      <c r="F148" s="14" t="s">
        <v>0</v>
      </c>
      <c r="G148" s="185">
        <v>35765</v>
      </c>
      <c r="H148" s="9" t="s">
        <v>11278</v>
      </c>
      <c r="I148" s="9" t="s">
        <v>0</v>
      </c>
      <c r="J148" s="9" t="s">
        <v>0</v>
      </c>
      <c r="K148" s="19" t="s">
        <v>0</v>
      </c>
      <c r="L148" s="9"/>
      <c r="M148" s="21">
        <v>0</v>
      </c>
      <c r="N148" s="21">
        <v>40</v>
      </c>
      <c r="O148" s="2"/>
      <c r="P148" s="225" t="s">
        <v>4170</v>
      </c>
      <c r="Q148" s="222"/>
      <c r="R148" s="2"/>
      <c r="S148" s="21">
        <f t="shared" si="2"/>
        <v>0</v>
      </c>
    </row>
    <row r="149" spans="1:19" x14ac:dyDescent="0.4">
      <c r="A149" s="9" t="s">
        <v>11050</v>
      </c>
      <c r="B149" s="9" t="s">
        <v>11155</v>
      </c>
      <c r="C149" s="180" t="s">
        <v>11308</v>
      </c>
      <c r="D149" s="11" t="s">
        <v>0</v>
      </c>
      <c r="E149" s="19" t="s">
        <v>0</v>
      </c>
      <c r="F149" s="14" t="s">
        <v>0</v>
      </c>
      <c r="G149" s="185">
        <v>35796</v>
      </c>
      <c r="H149" s="9" t="s">
        <v>11278</v>
      </c>
      <c r="I149" s="9" t="s">
        <v>0</v>
      </c>
      <c r="J149" s="9" t="s">
        <v>0</v>
      </c>
      <c r="K149" s="19" t="s">
        <v>0</v>
      </c>
      <c r="L149" s="9"/>
      <c r="M149" s="21">
        <v>0</v>
      </c>
      <c r="N149" s="21">
        <v>40</v>
      </c>
      <c r="O149" s="2"/>
      <c r="P149" s="225" t="s">
        <v>4170</v>
      </c>
      <c r="Q149" s="222"/>
      <c r="R149" s="2"/>
      <c r="S149" s="21">
        <f t="shared" si="2"/>
        <v>0</v>
      </c>
    </row>
    <row r="150" spans="1:19" x14ac:dyDescent="0.4">
      <c r="A150" s="9" t="s">
        <v>11050</v>
      </c>
      <c r="B150" s="9" t="s">
        <v>11155</v>
      </c>
      <c r="C150" s="180" t="s">
        <v>11309</v>
      </c>
      <c r="D150" s="11" t="s">
        <v>0</v>
      </c>
      <c r="E150" s="19" t="s">
        <v>0</v>
      </c>
      <c r="F150" s="14" t="s">
        <v>0</v>
      </c>
      <c r="G150" s="185">
        <v>35916</v>
      </c>
      <c r="H150" s="9" t="s">
        <v>11278</v>
      </c>
      <c r="I150" s="9" t="s">
        <v>0</v>
      </c>
      <c r="J150" s="9" t="s">
        <v>0</v>
      </c>
      <c r="K150" s="19" t="s">
        <v>0</v>
      </c>
      <c r="L150" s="9"/>
      <c r="M150" s="21">
        <v>0</v>
      </c>
      <c r="N150" s="21">
        <v>40</v>
      </c>
      <c r="O150" s="2"/>
      <c r="P150" s="225" t="s">
        <v>4170</v>
      </c>
      <c r="Q150" s="222"/>
      <c r="R150" s="2"/>
      <c r="S150" s="21">
        <f t="shared" si="2"/>
        <v>0</v>
      </c>
    </row>
    <row r="151" spans="1:19" x14ac:dyDescent="0.4">
      <c r="A151" s="9" t="s">
        <v>11050</v>
      </c>
      <c r="B151" s="9" t="s">
        <v>11155</v>
      </c>
      <c r="C151" s="180" t="s">
        <v>11310</v>
      </c>
      <c r="D151" s="11" t="s">
        <v>0</v>
      </c>
      <c r="E151" s="19" t="s">
        <v>0</v>
      </c>
      <c r="F151" s="14" t="s">
        <v>0</v>
      </c>
      <c r="G151" s="185">
        <v>35977</v>
      </c>
      <c r="H151" s="9" t="s">
        <v>11278</v>
      </c>
      <c r="I151" s="9" t="s">
        <v>0</v>
      </c>
      <c r="J151" s="9" t="s">
        <v>0</v>
      </c>
      <c r="K151" s="19" t="s">
        <v>0</v>
      </c>
      <c r="L151" s="9"/>
      <c r="M151" s="21">
        <v>0</v>
      </c>
      <c r="N151" s="21">
        <v>40</v>
      </c>
      <c r="O151" s="2"/>
      <c r="P151" s="225" t="s">
        <v>4170</v>
      </c>
      <c r="Q151" s="222"/>
      <c r="R151" s="2"/>
      <c r="S151" s="21">
        <f t="shared" si="2"/>
        <v>0</v>
      </c>
    </row>
    <row r="152" spans="1:19" x14ac:dyDescent="0.4">
      <c r="A152" s="9" t="s">
        <v>11050</v>
      </c>
      <c r="B152" s="9" t="s">
        <v>11155</v>
      </c>
      <c r="C152" s="180" t="s">
        <v>11311</v>
      </c>
      <c r="D152" s="11" t="s">
        <v>0</v>
      </c>
      <c r="E152" s="19" t="s">
        <v>0</v>
      </c>
      <c r="F152" s="14" t="s">
        <v>0</v>
      </c>
      <c r="G152" s="185">
        <v>36008</v>
      </c>
      <c r="H152" s="9" t="s">
        <v>11278</v>
      </c>
      <c r="I152" s="9" t="s">
        <v>0</v>
      </c>
      <c r="J152" s="9" t="s">
        <v>0</v>
      </c>
      <c r="K152" s="19" t="s">
        <v>0</v>
      </c>
      <c r="L152" s="9"/>
      <c r="M152" s="21">
        <v>0</v>
      </c>
      <c r="N152" s="21">
        <v>40</v>
      </c>
      <c r="O152" s="2"/>
      <c r="P152" s="225" t="s">
        <v>4170</v>
      </c>
      <c r="Q152" s="222"/>
      <c r="R152" s="2"/>
      <c r="S152" s="21">
        <f t="shared" si="2"/>
        <v>0</v>
      </c>
    </row>
    <row r="153" spans="1:19" x14ac:dyDescent="0.4">
      <c r="A153" s="9" t="s">
        <v>11050</v>
      </c>
      <c r="B153" s="9" t="s">
        <v>11155</v>
      </c>
      <c r="C153" s="180" t="s">
        <v>11312</v>
      </c>
      <c r="D153" s="11" t="s">
        <v>0</v>
      </c>
      <c r="E153" s="19" t="s">
        <v>0</v>
      </c>
      <c r="F153" s="14" t="s">
        <v>0</v>
      </c>
      <c r="G153" s="185">
        <v>36100</v>
      </c>
      <c r="H153" s="9" t="s">
        <v>11278</v>
      </c>
      <c r="I153" s="9" t="s">
        <v>0</v>
      </c>
      <c r="J153" s="9" t="s">
        <v>0</v>
      </c>
      <c r="K153" s="19" t="s">
        <v>0</v>
      </c>
      <c r="L153" s="9"/>
      <c r="M153" s="21">
        <v>0</v>
      </c>
      <c r="N153" s="21">
        <v>40</v>
      </c>
      <c r="O153" s="2"/>
      <c r="P153" s="225" t="s">
        <v>4170</v>
      </c>
      <c r="Q153" s="222"/>
      <c r="R153" s="2"/>
      <c r="S153" s="21">
        <f t="shared" si="2"/>
        <v>0</v>
      </c>
    </row>
    <row r="154" spans="1:19" x14ac:dyDescent="0.4">
      <c r="A154" s="9" t="s">
        <v>11050</v>
      </c>
      <c r="B154" s="9" t="s">
        <v>11155</v>
      </c>
      <c r="C154" s="180" t="s">
        <v>11313</v>
      </c>
      <c r="D154" s="11" t="s">
        <v>0</v>
      </c>
      <c r="E154" s="19" t="s">
        <v>0</v>
      </c>
      <c r="F154" s="14" t="s">
        <v>0</v>
      </c>
      <c r="G154" s="185">
        <v>36220</v>
      </c>
      <c r="H154" s="9" t="s">
        <v>11278</v>
      </c>
      <c r="I154" s="9" t="s">
        <v>0</v>
      </c>
      <c r="J154" s="9" t="s">
        <v>0</v>
      </c>
      <c r="K154" s="19" t="s">
        <v>0</v>
      </c>
      <c r="L154" s="9"/>
      <c r="M154" s="21">
        <v>0</v>
      </c>
      <c r="N154" s="21">
        <v>40</v>
      </c>
      <c r="O154" s="2"/>
      <c r="P154" s="225" t="s">
        <v>4170</v>
      </c>
      <c r="Q154" s="222"/>
      <c r="R154" s="2"/>
      <c r="S154" s="21">
        <f t="shared" si="2"/>
        <v>0</v>
      </c>
    </row>
    <row r="155" spans="1:19" x14ac:dyDescent="0.4">
      <c r="A155" s="9" t="s">
        <v>11050</v>
      </c>
      <c r="B155" s="9" t="s">
        <v>11155</v>
      </c>
      <c r="C155" s="180" t="s">
        <v>11314</v>
      </c>
      <c r="D155" s="11" t="s">
        <v>0</v>
      </c>
      <c r="E155" s="19" t="s">
        <v>0</v>
      </c>
      <c r="F155" s="14" t="s">
        <v>0</v>
      </c>
      <c r="G155" s="185">
        <v>36251</v>
      </c>
      <c r="H155" s="9" t="s">
        <v>11278</v>
      </c>
      <c r="I155" s="9" t="s">
        <v>0</v>
      </c>
      <c r="J155" s="9" t="s">
        <v>0</v>
      </c>
      <c r="K155" s="19" t="s">
        <v>0</v>
      </c>
      <c r="L155" s="9"/>
      <c r="M155" s="21">
        <v>0</v>
      </c>
      <c r="N155" s="21">
        <v>40</v>
      </c>
      <c r="O155" s="2"/>
      <c r="P155" s="225" t="s">
        <v>4170</v>
      </c>
      <c r="Q155" s="222"/>
      <c r="R155" s="2"/>
      <c r="S155" s="21">
        <f t="shared" si="2"/>
        <v>0</v>
      </c>
    </row>
    <row r="156" spans="1:19" x14ac:dyDescent="0.4">
      <c r="A156" s="9" t="s">
        <v>11050</v>
      </c>
      <c r="B156" s="9" t="s">
        <v>11155</v>
      </c>
      <c r="C156" s="180" t="s">
        <v>11315</v>
      </c>
      <c r="D156" s="11" t="s">
        <v>0</v>
      </c>
      <c r="E156" s="19" t="s">
        <v>0</v>
      </c>
      <c r="F156" s="14" t="s">
        <v>0</v>
      </c>
      <c r="G156" s="185">
        <v>36617</v>
      </c>
      <c r="H156" s="9" t="s">
        <v>11278</v>
      </c>
      <c r="I156" s="9" t="s">
        <v>0</v>
      </c>
      <c r="J156" s="9" t="s">
        <v>0</v>
      </c>
      <c r="K156" s="19" t="s">
        <v>0</v>
      </c>
      <c r="L156" s="9"/>
      <c r="M156" s="21">
        <v>0</v>
      </c>
      <c r="N156" s="21">
        <v>40</v>
      </c>
      <c r="O156" s="2"/>
      <c r="P156" s="225" t="s">
        <v>4170</v>
      </c>
      <c r="Q156" s="222"/>
      <c r="R156" s="2"/>
      <c r="S156" s="21">
        <f t="shared" si="2"/>
        <v>0</v>
      </c>
    </row>
    <row r="157" spans="1:19" x14ac:dyDescent="0.4">
      <c r="A157" s="9" t="s">
        <v>11050</v>
      </c>
      <c r="B157" s="9" t="s">
        <v>11155</v>
      </c>
      <c r="C157" s="180" t="s">
        <v>11316</v>
      </c>
      <c r="D157" s="11" t="s">
        <v>0</v>
      </c>
      <c r="E157" s="19" t="s">
        <v>0</v>
      </c>
      <c r="F157" s="14" t="s">
        <v>0</v>
      </c>
      <c r="G157" s="185">
        <v>36678</v>
      </c>
      <c r="H157" s="9" t="s">
        <v>11278</v>
      </c>
      <c r="I157" s="9" t="s">
        <v>0</v>
      </c>
      <c r="J157" s="9" t="s">
        <v>0</v>
      </c>
      <c r="K157" s="19" t="s">
        <v>0</v>
      </c>
      <c r="L157" s="9"/>
      <c r="M157" s="21">
        <v>0</v>
      </c>
      <c r="N157" s="21">
        <v>40</v>
      </c>
      <c r="O157" s="2"/>
      <c r="P157" s="225" t="s">
        <v>4170</v>
      </c>
      <c r="Q157" s="222"/>
      <c r="R157" s="2"/>
      <c r="S157" s="21">
        <f t="shared" si="2"/>
        <v>0</v>
      </c>
    </row>
    <row r="158" spans="1:19" x14ac:dyDescent="0.4">
      <c r="A158" s="9" t="s">
        <v>11050</v>
      </c>
      <c r="B158" s="9" t="s">
        <v>11155</v>
      </c>
      <c r="C158" s="180" t="s">
        <v>11317</v>
      </c>
      <c r="D158" s="11" t="s">
        <v>0</v>
      </c>
      <c r="E158" s="19" t="s">
        <v>0</v>
      </c>
      <c r="F158" s="14" t="s">
        <v>0</v>
      </c>
      <c r="G158" s="185" t="s">
        <v>0</v>
      </c>
      <c r="H158" s="9" t="s">
        <v>11318</v>
      </c>
      <c r="I158" s="9" t="s">
        <v>0</v>
      </c>
      <c r="J158" s="9" t="s">
        <v>0</v>
      </c>
      <c r="K158" s="19" t="s">
        <v>0</v>
      </c>
      <c r="L158" s="9"/>
      <c r="M158" s="21">
        <v>0</v>
      </c>
      <c r="N158" s="21">
        <v>40</v>
      </c>
      <c r="O158" s="2"/>
      <c r="P158" s="225" t="s">
        <v>4168</v>
      </c>
      <c r="Q158" s="222"/>
      <c r="R158" s="2"/>
      <c r="S158" s="21">
        <f t="shared" si="2"/>
        <v>40</v>
      </c>
    </row>
    <row r="159" spans="1:19" x14ac:dyDescent="0.4">
      <c r="A159" s="9" t="s">
        <v>11050</v>
      </c>
      <c r="B159" s="9" t="s">
        <v>11155</v>
      </c>
      <c r="C159" s="180" t="s">
        <v>11319</v>
      </c>
      <c r="D159" s="11">
        <v>4019</v>
      </c>
      <c r="E159" s="19" t="s">
        <v>0</v>
      </c>
      <c r="F159" s="14" t="s">
        <v>0</v>
      </c>
      <c r="G159" s="185">
        <v>34881</v>
      </c>
      <c r="H159" s="9" t="s">
        <v>11320</v>
      </c>
      <c r="I159" s="9" t="s">
        <v>0</v>
      </c>
      <c r="J159" s="9" t="s">
        <v>0</v>
      </c>
      <c r="K159" s="19" t="s">
        <v>0</v>
      </c>
      <c r="L159" s="9"/>
      <c r="M159" s="21">
        <v>0</v>
      </c>
      <c r="N159" s="21">
        <v>40</v>
      </c>
      <c r="O159" s="2"/>
      <c r="P159" s="225" t="s">
        <v>4170</v>
      </c>
      <c r="Q159" s="222"/>
      <c r="R159" s="2"/>
      <c r="S159" s="21">
        <f t="shared" si="2"/>
        <v>0</v>
      </c>
    </row>
    <row r="160" spans="1:19" x14ac:dyDescent="0.4">
      <c r="A160" s="9" t="s">
        <v>11050</v>
      </c>
      <c r="B160" s="9" t="s">
        <v>11321</v>
      </c>
      <c r="C160" s="180" t="s">
        <v>11322</v>
      </c>
      <c r="D160" s="11" t="s">
        <v>0</v>
      </c>
      <c r="E160" s="19" t="s">
        <v>0</v>
      </c>
      <c r="F160" s="14" t="s">
        <v>0</v>
      </c>
      <c r="G160" s="185" t="s">
        <v>0</v>
      </c>
      <c r="H160" s="9" t="s">
        <v>11323</v>
      </c>
      <c r="I160" s="9" t="s">
        <v>0</v>
      </c>
      <c r="J160" s="9" t="s">
        <v>0</v>
      </c>
      <c r="K160" s="19" t="s">
        <v>0</v>
      </c>
      <c r="L160" s="9"/>
      <c r="M160" s="21">
        <v>0</v>
      </c>
      <c r="N160" s="21">
        <v>20</v>
      </c>
      <c r="O160" s="2"/>
      <c r="P160" s="225" t="s">
        <v>4168</v>
      </c>
      <c r="Q160" s="222"/>
      <c r="R160" s="2"/>
      <c r="S160" s="21">
        <f t="shared" si="2"/>
        <v>20</v>
      </c>
    </row>
    <row r="161" spans="1:19" x14ac:dyDescent="0.4">
      <c r="A161" s="9" t="s">
        <v>11050</v>
      </c>
      <c r="B161" s="9" t="s">
        <v>11321</v>
      </c>
      <c r="C161" s="180" t="s">
        <v>11324</v>
      </c>
      <c r="D161" s="11" t="s">
        <v>0</v>
      </c>
      <c r="E161" s="19" t="s">
        <v>0</v>
      </c>
      <c r="F161" s="14" t="s">
        <v>0</v>
      </c>
      <c r="G161" s="14" t="s">
        <v>0</v>
      </c>
      <c r="H161" s="9" t="s">
        <v>11325</v>
      </c>
      <c r="I161" s="9" t="s">
        <v>0</v>
      </c>
      <c r="J161" s="9" t="s">
        <v>0</v>
      </c>
      <c r="K161" s="19" t="s">
        <v>0</v>
      </c>
      <c r="L161" s="9"/>
      <c r="M161" s="21">
        <v>0</v>
      </c>
      <c r="N161" s="21">
        <v>170</v>
      </c>
      <c r="O161" s="2"/>
      <c r="P161" s="225" t="s">
        <v>4170</v>
      </c>
      <c r="Q161" s="222"/>
      <c r="R161" s="2"/>
      <c r="S161" s="21">
        <f t="shared" si="2"/>
        <v>0</v>
      </c>
    </row>
    <row r="162" spans="1:19" x14ac:dyDescent="0.4">
      <c r="A162" s="9" t="s">
        <v>11050</v>
      </c>
      <c r="B162" s="9" t="s">
        <v>11321</v>
      </c>
      <c r="C162" s="180" t="s">
        <v>11326</v>
      </c>
      <c r="D162" s="11" t="s">
        <v>0</v>
      </c>
      <c r="E162" s="19" t="s">
        <v>0</v>
      </c>
      <c r="F162" s="14" t="s">
        <v>0</v>
      </c>
      <c r="G162" s="14" t="s">
        <v>0</v>
      </c>
      <c r="H162" s="9" t="s">
        <v>11327</v>
      </c>
      <c r="I162" s="9" t="s">
        <v>0</v>
      </c>
      <c r="J162" s="9" t="s">
        <v>0</v>
      </c>
      <c r="K162" s="19" t="s">
        <v>0</v>
      </c>
      <c r="L162" s="9"/>
      <c r="M162" s="21">
        <v>0</v>
      </c>
      <c r="N162" s="21">
        <v>170</v>
      </c>
      <c r="O162" s="2"/>
      <c r="P162" s="225" t="s">
        <v>4170</v>
      </c>
      <c r="Q162" s="222"/>
      <c r="R162" s="2"/>
      <c r="S162" s="21">
        <f t="shared" si="2"/>
        <v>0</v>
      </c>
    </row>
    <row r="163" spans="1:19" x14ac:dyDescent="0.4">
      <c r="A163" s="9" t="s">
        <v>11050</v>
      </c>
      <c r="B163" s="9" t="s">
        <v>11321</v>
      </c>
      <c r="C163" s="180" t="s">
        <v>11328</v>
      </c>
      <c r="D163" s="11">
        <v>4500</v>
      </c>
      <c r="E163" s="19" t="s">
        <v>0</v>
      </c>
      <c r="F163" s="14" t="s">
        <v>0</v>
      </c>
      <c r="G163" s="185">
        <v>34881</v>
      </c>
      <c r="H163" s="9" t="s">
        <v>11329</v>
      </c>
      <c r="I163" s="9" t="s">
        <v>0</v>
      </c>
      <c r="J163" s="9" t="s">
        <v>0</v>
      </c>
      <c r="K163" s="19" t="s">
        <v>0</v>
      </c>
      <c r="L163" s="9"/>
      <c r="M163" s="21">
        <v>0</v>
      </c>
      <c r="N163" s="21">
        <v>50</v>
      </c>
      <c r="O163" s="2"/>
      <c r="P163" s="225" t="s">
        <v>4170</v>
      </c>
      <c r="Q163" s="222"/>
      <c r="R163" s="2"/>
      <c r="S163" s="21">
        <f t="shared" si="2"/>
        <v>0</v>
      </c>
    </row>
    <row r="164" spans="1:19" x14ac:dyDescent="0.4">
      <c r="A164" s="9" t="s">
        <v>11050</v>
      </c>
      <c r="B164" s="9" t="s">
        <v>11321</v>
      </c>
      <c r="C164" s="180" t="s">
        <v>11330</v>
      </c>
      <c r="D164" s="11" t="s">
        <v>0</v>
      </c>
      <c r="E164" s="19" t="s">
        <v>0</v>
      </c>
      <c r="F164" s="14" t="s">
        <v>0</v>
      </c>
      <c r="G164" s="185">
        <v>35004</v>
      </c>
      <c r="H164" s="9" t="s">
        <v>11329</v>
      </c>
      <c r="I164" s="9" t="s">
        <v>0</v>
      </c>
      <c r="J164" s="9" t="s">
        <v>0</v>
      </c>
      <c r="K164" s="19" t="s">
        <v>0</v>
      </c>
      <c r="L164" s="9"/>
      <c r="M164" s="21">
        <v>0</v>
      </c>
      <c r="N164" s="21">
        <v>50</v>
      </c>
      <c r="O164" s="2"/>
      <c r="P164" s="225" t="s">
        <v>4170</v>
      </c>
      <c r="Q164" s="222"/>
      <c r="R164" s="2"/>
      <c r="S164" s="21">
        <f t="shared" si="2"/>
        <v>0</v>
      </c>
    </row>
    <row r="165" spans="1:19" x14ac:dyDescent="0.4">
      <c r="A165" s="9" t="s">
        <v>11050</v>
      </c>
      <c r="B165" s="9" t="s">
        <v>11321</v>
      </c>
      <c r="C165" s="180" t="s">
        <v>11331</v>
      </c>
      <c r="D165" s="11">
        <v>4501</v>
      </c>
      <c r="E165" s="19" t="s">
        <v>0</v>
      </c>
      <c r="F165" s="14" t="s">
        <v>0</v>
      </c>
      <c r="G165" s="185">
        <v>35156</v>
      </c>
      <c r="H165" s="9" t="s">
        <v>11329</v>
      </c>
      <c r="I165" s="9" t="s">
        <v>0</v>
      </c>
      <c r="J165" s="9" t="s">
        <v>0</v>
      </c>
      <c r="K165" s="19" t="s">
        <v>0</v>
      </c>
      <c r="L165" s="9"/>
      <c r="M165" s="21">
        <v>0</v>
      </c>
      <c r="N165" s="21">
        <v>50</v>
      </c>
      <c r="O165" s="2"/>
      <c r="P165" s="225" t="s">
        <v>4170</v>
      </c>
      <c r="Q165" s="222"/>
      <c r="R165" s="2"/>
      <c r="S165" s="21">
        <f t="shared" si="2"/>
        <v>0</v>
      </c>
    </row>
    <row r="166" spans="1:19" x14ac:dyDescent="0.4">
      <c r="A166" s="9" t="s">
        <v>11050</v>
      </c>
      <c r="B166" s="9" t="s">
        <v>11321</v>
      </c>
      <c r="C166" s="180" t="s">
        <v>11332</v>
      </c>
      <c r="D166" s="11" t="s">
        <v>0</v>
      </c>
      <c r="E166" s="19" t="s">
        <v>0</v>
      </c>
      <c r="F166" s="14" t="s">
        <v>0</v>
      </c>
      <c r="G166" s="185" t="s">
        <v>0</v>
      </c>
      <c r="H166" s="9" t="s">
        <v>11333</v>
      </c>
      <c r="I166" s="9" t="s">
        <v>0</v>
      </c>
      <c r="J166" s="9" t="s">
        <v>0</v>
      </c>
      <c r="K166" s="19" t="s">
        <v>0</v>
      </c>
      <c r="L166" s="9"/>
      <c r="M166" s="21">
        <v>0</v>
      </c>
      <c r="N166" s="21">
        <v>25</v>
      </c>
      <c r="O166" s="2"/>
      <c r="P166" s="225" t="s">
        <v>4170</v>
      </c>
      <c r="Q166" s="222"/>
      <c r="R166" s="2"/>
      <c r="S166" s="21">
        <f t="shared" si="2"/>
        <v>0</v>
      </c>
    </row>
    <row r="167" spans="1:19" x14ac:dyDescent="0.4">
      <c r="A167" s="9" t="s">
        <v>11050</v>
      </c>
      <c r="B167" s="9" t="s">
        <v>11321</v>
      </c>
      <c r="C167" s="180" t="s">
        <v>11334</v>
      </c>
      <c r="D167" s="11" t="s">
        <v>0</v>
      </c>
      <c r="E167" s="19" t="s">
        <v>0</v>
      </c>
      <c r="F167" s="14" t="s">
        <v>0</v>
      </c>
      <c r="G167" s="185" t="s">
        <v>0</v>
      </c>
      <c r="H167" s="9" t="s">
        <v>11335</v>
      </c>
      <c r="I167" s="9" t="s">
        <v>0</v>
      </c>
      <c r="J167" s="9" t="s">
        <v>0</v>
      </c>
      <c r="K167" s="19" t="s">
        <v>0</v>
      </c>
      <c r="L167" s="9"/>
      <c r="M167" s="21">
        <v>0</v>
      </c>
      <c r="N167" s="21">
        <v>170</v>
      </c>
      <c r="O167" s="2"/>
      <c r="P167" s="225" t="s">
        <v>4170</v>
      </c>
      <c r="Q167" s="222"/>
      <c r="R167" s="2"/>
      <c r="S167" s="21">
        <f t="shared" si="2"/>
        <v>0</v>
      </c>
    </row>
    <row r="168" spans="1:19" x14ac:dyDescent="0.4">
      <c r="A168" s="9" t="s">
        <v>11050</v>
      </c>
      <c r="B168" s="9" t="s">
        <v>11321</v>
      </c>
      <c r="C168" s="180" t="s">
        <v>11336</v>
      </c>
      <c r="D168" s="11" t="s">
        <v>0</v>
      </c>
      <c r="E168" s="19" t="s">
        <v>0</v>
      </c>
      <c r="F168" s="14" t="s">
        <v>0</v>
      </c>
      <c r="G168" s="185">
        <v>34912</v>
      </c>
      <c r="H168" s="9" t="s">
        <v>11337</v>
      </c>
      <c r="I168" s="9" t="s">
        <v>0</v>
      </c>
      <c r="J168" s="9" t="s">
        <v>0</v>
      </c>
      <c r="K168" s="19" t="s">
        <v>0</v>
      </c>
      <c r="L168" s="9"/>
      <c r="M168" s="21">
        <v>0</v>
      </c>
      <c r="N168" s="21">
        <v>70</v>
      </c>
      <c r="O168" s="2"/>
      <c r="P168" s="225" t="s">
        <v>4170</v>
      </c>
      <c r="Q168" s="222"/>
      <c r="R168" s="2"/>
      <c r="S168" s="21">
        <f t="shared" si="2"/>
        <v>0</v>
      </c>
    </row>
    <row r="169" spans="1:19" x14ac:dyDescent="0.4">
      <c r="A169" s="9" t="s">
        <v>11050</v>
      </c>
      <c r="B169" s="9" t="s">
        <v>11321</v>
      </c>
      <c r="C169" s="180" t="s">
        <v>11338</v>
      </c>
      <c r="D169" s="11" t="s">
        <v>0</v>
      </c>
      <c r="E169" s="19" t="s">
        <v>0</v>
      </c>
      <c r="F169" s="14" t="s">
        <v>0</v>
      </c>
      <c r="G169" s="185">
        <v>35004</v>
      </c>
      <c r="H169" s="9" t="s">
        <v>11337</v>
      </c>
      <c r="I169" s="9" t="s">
        <v>0</v>
      </c>
      <c r="J169" s="9" t="s">
        <v>0</v>
      </c>
      <c r="K169" s="19" t="s">
        <v>0</v>
      </c>
      <c r="L169" s="9"/>
      <c r="M169" s="21">
        <v>0</v>
      </c>
      <c r="N169" s="21">
        <v>70</v>
      </c>
      <c r="O169" s="2"/>
      <c r="P169" s="225" t="s">
        <v>4170</v>
      </c>
      <c r="Q169" s="222"/>
      <c r="R169" s="2"/>
      <c r="S169" s="21">
        <f t="shared" si="2"/>
        <v>0</v>
      </c>
    </row>
    <row r="170" spans="1:19" x14ac:dyDescent="0.4">
      <c r="A170" s="9" t="s">
        <v>11050</v>
      </c>
      <c r="B170" s="9" t="s">
        <v>11321</v>
      </c>
      <c r="C170" s="180" t="s">
        <v>11339</v>
      </c>
      <c r="D170" s="11" t="s">
        <v>0</v>
      </c>
      <c r="E170" s="19" t="s">
        <v>0</v>
      </c>
      <c r="F170" s="14" t="s">
        <v>0</v>
      </c>
      <c r="G170" s="185" t="s">
        <v>0</v>
      </c>
      <c r="H170" s="9" t="s">
        <v>11340</v>
      </c>
      <c r="I170" s="9" t="s">
        <v>0</v>
      </c>
      <c r="J170" s="9" t="s">
        <v>0</v>
      </c>
      <c r="K170" s="19" t="s">
        <v>0</v>
      </c>
      <c r="L170" s="9"/>
      <c r="M170" s="21">
        <v>0</v>
      </c>
      <c r="N170" s="21">
        <v>3</v>
      </c>
      <c r="O170" s="2"/>
      <c r="P170" s="225" t="s">
        <v>4168</v>
      </c>
      <c r="Q170" s="222"/>
      <c r="R170" s="2"/>
      <c r="S170" s="21">
        <f t="shared" si="2"/>
        <v>3</v>
      </c>
    </row>
    <row r="171" spans="1:19" x14ac:dyDescent="0.4">
      <c r="A171" s="9" t="s">
        <v>11050</v>
      </c>
      <c r="B171" s="9" t="s">
        <v>11321</v>
      </c>
      <c r="C171" s="180" t="s">
        <v>11341</v>
      </c>
      <c r="D171" s="11" t="s">
        <v>0</v>
      </c>
      <c r="E171" s="19" t="s">
        <v>0</v>
      </c>
      <c r="F171" s="14" t="s">
        <v>0</v>
      </c>
      <c r="G171" s="185" t="s">
        <v>0</v>
      </c>
      <c r="H171" s="9" t="s">
        <v>11342</v>
      </c>
      <c r="I171" s="9" t="s">
        <v>0</v>
      </c>
      <c r="J171" s="9" t="s">
        <v>0</v>
      </c>
      <c r="K171" s="19" t="s">
        <v>0</v>
      </c>
      <c r="L171" s="9"/>
      <c r="M171" s="21">
        <v>0</v>
      </c>
      <c r="N171" s="21">
        <v>7</v>
      </c>
      <c r="O171" s="2"/>
      <c r="P171" s="225" t="s">
        <v>4170</v>
      </c>
      <c r="Q171" s="222"/>
      <c r="R171" s="2"/>
      <c r="S171" s="21">
        <f t="shared" si="2"/>
        <v>0</v>
      </c>
    </row>
    <row r="172" spans="1:19" x14ac:dyDescent="0.4">
      <c r="A172" s="9" t="s">
        <v>11050</v>
      </c>
      <c r="B172" s="9" t="s">
        <v>11321</v>
      </c>
      <c r="C172" s="180" t="s">
        <v>11343</v>
      </c>
      <c r="D172" s="11" t="s">
        <v>0</v>
      </c>
      <c r="E172" s="19" t="s">
        <v>0</v>
      </c>
      <c r="F172" s="14" t="s">
        <v>0</v>
      </c>
      <c r="G172" s="185" t="s">
        <v>0</v>
      </c>
      <c r="H172" s="9" t="s">
        <v>11344</v>
      </c>
      <c r="I172" s="9" t="s">
        <v>0</v>
      </c>
      <c r="J172" s="9" t="s">
        <v>0</v>
      </c>
      <c r="K172" s="19" t="s">
        <v>0</v>
      </c>
      <c r="L172" s="9"/>
      <c r="M172" s="21">
        <v>0</v>
      </c>
      <c r="N172" s="21">
        <v>10</v>
      </c>
      <c r="O172" s="2"/>
      <c r="P172" s="225" t="s">
        <v>4170</v>
      </c>
      <c r="Q172" s="222"/>
      <c r="R172" s="2"/>
      <c r="S172" s="21">
        <f t="shared" si="2"/>
        <v>0</v>
      </c>
    </row>
    <row r="173" spans="1:19" x14ac:dyDescent="0.4">
      <c r="A173" s="9" t="s">
        <v>11050</v>
      </c>
      <c r="B173" s="9" t="s">
        <v>11321</v>
      </c>
      <c r="C173" s="180" t="s">
        <v>11345</v>
      </c>
      <c r="D173" s="11" t="s">
        <v>0</v>
      </c>
      <c r="E173" s="19" t="s">
        <v>0</v>
      </c>
      <c r="F173" s="14" t="s">
        <v>0</v>
      </c>
      <c r="G173" s="185" t="s">
        <v>0</v>
      </c>
      <c r="H173" s="9" t="s">
        <v>11346</v>
      </c>
      <c r="I173" s="9" t="s">
        <v>1782</v>
      </c>
      <c r="J173" s="9" t="s">
        <v>0</v>
      </c>
      <c r="K173" s="19" t="s">
        <v>0</v>
      </c>
      <c r="L173" s="9"/>
      <c r="M173" s="21">
        <v>0</v>
      </c>
      <c r="N173" s="21">
        <v>2</v>
      </c>
      <c r="O173" s="2"/>
      <c r="P173" s="225" t="s">
        <v>4170</v>
      </c>
      <c r="Q173" s="222"/>
      <c r="R173" s="2"/>
      <c r="S173" s="21">
        <f t="shared" si="2"/>
        <v>0</v>
      </c>
    </row>
    <row r="174" spans="1:19" x14ac:dyDescent="0.4">
      <c r="A174" s="9" t="s">
        <v>11050</v>
      </c>
      <c r="B174" s="9" t="s">
        <v>11321</v>
      </c>
      <c r="C174" s="180" t="s">
        <v>11347</v>
      </c>
      <c r="D174" s="11" t="s">
        <v>0</v>
      </c>
      <c r="E174" s="19" t="s">
        <v>0</v>
      </c>
      <c r="F174" s="14" t="s">
        <v>0</v>
      </c>
      <c r="G174" s="185" t="s">
        <v>0</v>
      </c>
      <c r="H174" s="9" t="s">
        <v>11348</v>
      </c>
      <c r="I174" s="9" t="s">
        <v>1782</v>
      </c>
      <c r="J174" s="9" t="s">
        <v>0</v>
      </c>
      <c r="K174" s="19" t="s">
        <v>0</v>
      </c>
      <c r="L174" s="9"/>
      <c r="M174" s="21">
        <v>0</v>
      </c>
      <c r="N174" s="21">
        <v>5</v>
      </c>
      <c r="O174" s="2"/>
      <c r="P174" s="225" t="s">
        <v>4170</v>
      </c>
      <c r="Q174" s="222"/>
      <c r="R174" s="2"/>
      <c r="S174" s="21">
        <f t="shared" si="2"/>
        <v>0</v>
      </c>
    </row>
    <row r="175" spans="1:19" x14ac:dyDescent="0.4">
      <c r="A175" s="9" t="s">
        <v>11050</v>
      </c>
      <c r="B175" s="9" t="s">
        <v>11321</v>
      </c>
      <c r="C175" s="180" t="s">
        <v>11349</v>
      </c>
      <c r="D175" s="11">
        <v>4520</v>
      </c>
      <c r="E175" s="19" t="s">
        <v>0</v>
      </c>
      <c r="F175" s="14" t="s">
        <v>0</v>
      </c>
      <c r="G175" s="185" t="s">
        <v>0</v>
      </c>
      <c r="H175" s="9" t="s">
        <v>11350</v>
      </c>
      <c r="I175" s="9" t="s">
        <v>1782</v>
      </c>
      <c r="J175" s="9" t="s">
        <v>0</v>
      </c>
      <c r="K175" s="19" t="s">
        <v>0</v>
      </c>
      <c r="L175" s="9"/>
      <c r="M175" s="21">
        <v>0</v>
      </c>
      <c r="N175" s="21">
        <v>8</v>
      </c>
      <c r="O175" s="2"/>
      <c r="P175" s="225" t="s">
        <v>4168</v>
      </c>
      <c r="Q175" s="222"/>
      <c r="R175" s="2"/>
      <c r="S175" s="21">
        <f t="shared" si="2"/>
        <v>8</v>
      </c>
    </row>
    <row r="176" spans="1:19" x14ac:dyDescent="0.4">
      <c r="A176" s="9" t="s">
        <v>11050</v>
      </c>
      <c r="B176" s="9" t="s">
        <v>11321</v>
      </c>
      <c r="C176" s="180" t="s">
        <v>11351</v>
      </c>
      <c r="D176" s="11" t="s">
        <v>0</v>
      </c>
      <c r="E176" s="19" t="s">
        <v>0</v>
      </c>
      <c r="F176" s="14" t="s">
        <v>0</v>
      </c>
      <c r="G176" s="185" t="s">
        <v>0</v>
      </c>
      <c r="H176" s="9" t="s">
        <v>11352</v>
      </c>
      <c r="I176" s="9" t="s">
        <v>1782</v>
      </c>
      <c r="J176" s="9" t="s">
        <v>0</v>
      </c>
      <c r="K176" s="19" t="s">
        <v>0</v>
      </c>
      <c r="L176" s="9"/>
      <c r="M176" s="21">
        <v>0</v>
      </c>
      <c r="N176" s="21">
        <v>15</v>
      </c>
      <c r="O176" s="2"/>
      <c r="P176" s="225" t="s">
        <v>4170</v>
      </c>
      <c r="Q176" s="222"/>
      <c r="R176" s="2"/>
      <c r="S176" s="21">
        <f t="shared" si="2"/>
        <v>0</v>
      </c>
    </row>
    <row r="177" spans="1:19" x14ac:dyDescent="0.4">
      <c r="A177" s="9" t="s">
        <v>11050</v>
      </c>
      <c r="B177" s="9" t="s">
        <v>11321</v>
      </c>
      <c r="C177" s="180" t="s">
        <v>11353</v>
      </c>
      <c r="D177" s="11" t="s">
        <v>0</v>
      </c>
      <c r="E177" s="19" t="s">
        <v>0</v>
      </c>
      <c r="F177" s="14" t="s">
        <v>0</v>
      </c>
      <c r="G177" s="185" t="s">
        <v>0</v>
      </c>
      <c r="H177" s="9" t="s">
        <v>11354</v>
      </c>
      <c r="I177" s="9" t="s">
        <v>797</v>
      </c>
      <c r="J177" s="9" t="s">
        <v>0</v>
      </c>
      <c r="K177" s="19" t="s">
        <v>0</v>
      </c>
      <c r="L177" s="9"/>
      <c r="M177" s="21">
        <v>0</v>
      </c>
      <c r="N177" s="21">
        <v>5</v>
      </c>
      <c r="O177" s="2"/>
      <c r="P177" s="225" t="s">
        <v>4170</v>
      </c>
      <c r="Q177" s="222"/>
      <c r="R177" s="2"/>
      <c r="S177" s="21">
        <f t="shared" si="2"/>
        <v>0</v>
      </c>
    </row>
    <row r="178" spans="1:19" x14ac:dyDescent="0.4">
      <c r="A178" s="9" t="s">
        <v>11050</v>
      </c>
      <c r="B178" s="9" t="s">
        <v>11321</v>
      </c>
      <c r="C178" s="180" t="s">
        <v>11355</v>
      </c>
      <c r="D178" s="11" t="s">
        <v>0</v>
      </c>
      <c r="E178" s="19" t="s">
        <v>0</v>
      </c>
      <c r="F178" s="14" t="s">
        <v>0</v>
      </c>
      <c r="G178" s="185" t="s">
        <v>0</v>
      </c>
      <c r="H178" s="9" t="s">
        <v>11350</v>
      </c>
      <c r="I178" s="9" t="s">
        <v>797</v>
      </c>
      <c r="J178" s="9" t="s">
        <v>0</v>
      </c>
      <c r="K178" s="19" t="s">
        <v>0</v>
      </c>
      <c r="L178" s="9"/>
      <c r="M178" s="21">
        <v>0</v>
      </c>
      <c r="N178" s="21">
        <v>7</v>
      </c>
      <c r="O178" s="2"/>
      <c r="P178" s="225" t="s">
        <v>4170</v>
      </c>
      <c r="Q178" s="222"/>
      <c r="R178" s="2"/>
      <c r="S178" s="21">
        <f t="shared" si="2"/>
        <v>0</v>
      </c>
    </row>
    <row r="179" spans="1:19" x14ac:dyDescent="0.4">
      <c r="A179" s="9" t="s">
        <v>11050</v>
      </c>
      <c r="B179" s="9" t="s">
        <v>11321</v>
      </c>
      <c r="C179" s="180" t="s">
        <v>11356</v>
      </c>
      <c r="D179" s="11">
        <v>4521</v>
      </c>
      <c r="E179" s="19" t="s">
        <v>0</v>
      </c>
      <c r="F179" s="14" t="s">
        <v>0</v>
      </c>
      <c r="G179" s="185">
        <v>35247</v>
      </c>
      <c r="H179" s="9" t="s">
        <v>11357</v>
      </c>
      <c r="I179" s="9" t="s">
        <v>797</v>
      </c>
      <c r="J179" s="9" t="s">
        <v>0</v>
      </c>
      <c r="K179" s="19" t="s">
        <v>0</v>
      </c>
      <c r="L179" s="9"/>
      <c r="M179" s="21">
        <v>0</v>
      </c>
      <c r="N179" s="21">
        <v>40</v>
      </c>
      <c r="O179" s="2"/>
      <c r="P179" s="225" t="s">
        <v>4170</v>
      </c>
      <c r="Q179" s="222"/>
      <c r="R179" s="2"/>
      <c r="S179" s="21">
        <f t="shared" si="2"/>
        <v>0</v>
      </c>
    </row>
    <row r="180" spans="1:19" x14ac:dyDescent="0.4">
      <c r="A180" s="9" t="s">
        <v>11050</v>
      </c>
      <c r="B180" s="9" t="s">
        <v>11321</v>
      </c>
      <c r="C180" s="180" t="s">
        <v>11358</v>
      </c>
      <c r="D180" s="11">
        <v>4522</v>
      </c>
      <c r="E180" s="19" t="s">
        <v>0</v>
      </c>
      <c r="F180" s="14" t="s">
        <v>0</v>
      </c>
      <c r="G180" s="185">
        <v>35278</v>
      </c>
      <c r="H180" s="9" t="s">
        <v>11357</v>
      </c>
      <c r="I180" s="9" t="s">
        <v>797</v>
      </c>
      <c r="J180" s="9" t="s">
        <v>0</v>
      </c>
      <c r="K180" s="19" t="s">
        <v>0</v>
      </c>
      <c r="L180" s="9"/>
      <c r="M180" s="21">
        <v>0</v>
      </c>
      <c r="N180" s="21">
        <v>40</v>
      </c>
      <c r="O180" s="2"/>
      <c r="P180" s="225" t="s">
        <v>4170</v>
      </c>
      <c r="Q180" s="222"/>
      <c r="R180" s="2"/>
      <c r="S180" s="21">
        <f t="shared" si="2"/>
        <v>0</v>
      </c>
    </row>
    <row r="181" spans="1:19" x14ac:dyDescent="0.4">
      <c r="A181" s="9" t="s">
        <v>11050</v>
      </c>
      <c r="B181" s="9" t="s">
        <v>11321</v>
      </c>
      <c r="C181" s="180" t="s">
        <v>11359</v>
      </c>
      <c r="D181" s="11" t="s">
        <v>0</v>
      </c>
      <c r="E181" s="19" t="s">
        <v>0</v>
      </c>
      <c r="F181" s="14" t="s">
        <v>0</v>
      </c>
      <c r="G181" s="185">
        <v>35309</v>
      </c>
      <c r="H181" s="9" t="s">
        <v>11357</v>
      </c>
      <c r="I181" s="9" t="s">
        <v>797</v>
      </c>
      <c r="J181" s="9" t="s">
        <v>0</v>
      </c>
      <c r="K181" s="19" t="s">
        <v>0</v>
      </c>
      <c r="L181" s="9"/>
      <c r="M181" s="21">
        <v>0</v>
      </c>
      <c r="N181" s="21">
        <v>40</v>
      </c>
      <c r="O181" s="2"/>
      <c r="P181" s="225" t="s">
        <v>4170</v>
      </c>
      <c r="Q181" s="222"/>
      <c r="R181" s="2"/>
      <c r="S181" s="21">
        <f t="shared" si="2"/>
        <v>0</v>
      </c>
    </row>
    <row r="182" spans="1:19" x14ac:dyDescent="0.4">
      <c r="A182" s="9" t="s">
        <v>11050</v>
      </c>
      <c r="B182" s="9" t="s">
        <v>11321</v>
      </c>
      <c r="C182" s="180" t="s">
        <v>11360</v>
      </c>
      <c r="D182" s="11" t="s">
        <v>0</v>
      </c>
      <c r="E182" s="19" t="s">
        <v>0</v>
      </c>
      <c r="F182" s="14" t="s">
        <v>0</v>
      </c>
      <c r="G182" s="185">
        <v>35339</v>
      </c>
      <c r="H182" s="9" t="s">
        <v>11357</v>
      </c>
      <c r="I182" s="9" t="s">
        <v>797</v>
      </c>
      <c r="J182" s="9" t="s">
        <v>0</v>
      </c>
      <c r="K182" s="19" t="s">
        <v>0</v>
      </c>
      <c r="L182" s="9"/>
      <c r="M182" s="21">
        <v>0</v>
      </c>
      <c r="N182" s="21">
        <v>40</v>
      </c>
      <c r="O182" s="2"/>
      <c r="P182" s="225" t="s">
        <v>4170</v>
      </c>
      <c r="Q182" s="222"/>
      <c r="R182" s="2"/>
      <c r="S182" s="21">
        <f t="shared" si="2"/>
        <v>0</v>
      </c>
    </row>
    <row r="183" spans="1:19" x14ac:dyDescent="0.4">
      <c r="A183" s="9" t="s">
        <v>11050</v>
      </c>
      <c r="B183" s="9" t="s">
        <v>11321</v>
      </c>
      <c r="C183" s="180" t="s">
        <v>11361</v>
      </c>
      <c r="D183" s="11" t="s">
        <v>0</v>
      </c>
      <c r="E183" s="19" t="s">
        <v>0</v>
      </c>
      <c r="F183" s="14" t="s">
        <v>0</v>
      </c>
      <c r="G183" s="185">
        <v>35521</v>
      </c>
      <c r="H183" s="9" t="s">
        <v>11357</v>
      </c>
      <c r="I183" s="9" t="s">
        <v>797</v>
      </c>
      <c r="J183" s="9" t="s">
        <v>0</v>
      </c>
      <c r="K183" s="19" t="s">
        <v>0</v>
      </c>
      <c r="L183" s="9"/>
      <c r="M183" s="21">
        <v>0</v>
      </c>
      <c r="N183" s="21">
        <v>40</v>
      </c>
      <c r="O183" s="2"/>
      <c r="P183" s="225" t="s">
        <v>4170</v>
      </c>
      <c r="Q183" s="222"/>
      <c r="R183" s="2"/>
      <c r="S183" s="21">
        <f t="shared" si="2"/>
        <v>0</v>
      </c>
    </row>
    <row r="184" spans="1:19" x14ac:dyDescent="0.4">
      <c r="A184" s="9" t="s">
        <v>11050</v>
      </c>
      <c r="B184" s="9" t="s">
        <v>11321</v>
      </c>
      <c r="C184" s="180" t="s">
        <v>11362</v>
      </c>
      <c r="D184" s="11" t="s">
        <v>0</v>
      </c>
      <c r="E184" s="19" t="s">
        <v>0</v>
      </c>
      <c r="F184" s="14" t="s">
        <v>0</v>
      </c>
      <c r="G184" s="185">
        <v>35551</v>
      </c>
      <c r="H184" s="9" t="s">
        <v>11357</v>
      </c>
      <c r="I184" s="9" t="s">
        <v>797</v>
      </c>
      <c r="J184" s="9" t="s">
        <v>0</v>
      </c>
      <c r="K184" s="19" t="s">
        <v>0</v>
      </c>
      <c r="L184" s="9"/>
      <c r="M184" s="21">
        <v>0</v>
      </c>
      <c r="N184" s="21">
        <v>40</v>
      </c>
      <c r="O184" s="2"/>
      <c r="P184" s="225" t="s">
        <v>4170</v>
      </c>
      <c r="Q184" s="222"/>
      <c r="R184" s="2"/>
      <c r="S184" s="21">
        <f t="shared" si="2"/>
        <v>0</v>
      </c>
    </row>
    <row r="185" spans="1:19" x14ac:dyDescent="0.4">
      <c r="A185" s="9" t="s">
        <v>11050</v>
      </c>
      <c r="B185" s="9" t="s">
        <v>11321</v>
      </c>
      <c r="C185" s="180" t="s">
        <v>11363</v>
      </c>
      <c r="D185" s="11" t="s">
        <v>0</v>
      </c>
      <c r="E185" s="19" t="s">
        <v>0</v>
      </c>
      <c r="F185" s="14" t="s">
        <v>0</v>
      </c>
      <c r="G185" s="185">
        <v>35582</v>
      </c>
      <c r="H185" s="9" t="s">
        <v>11357</v>
      </c>
      <c r="I185" s="9" t="s">
        <v>797</v>
      </c>
      <c r="J185" s="9" t="s">
        <v>0</v>
      </c>
      <c r="K185" s="19" t="s">
        <v>0</v>
      </c>
      <c r="L185" s="9"/>
      <c r="M185" s="21">
        <v>0</v>
      </c>
      <c r="N185" s="21">
        <v>40</v>
      </c>
      <c r="O185" s="2"/>
      <c r="P185" s="225" t="s">
        <v>4170</v>
      </c>
      <c r="Q185" s="222"/>
      <c r="R185" s="2"/>
      <c r="S185" s="21">
        <f t="shared" si="2"/>
        <v>0</v>
      </c>
    </row>
    <row r="186" spans="1:19" x14ac:dyDescent="0.4">
      <c r="A186" s="9" t="s">
        <v>11050</v>
      </c>
      <c r="B186" s="9" t="s">
        <v>11321</v>
      </c>
      <c r="C186" s="180" t="s">
        <v>11364</v>
      </c>
      <c r="D186" s="11" t="s">
        <v>0</v>
      </c>
      <c r="E186" s="19" t="s">
        <v>0</v>
      </c>
      <c r="F186" s="14" t="s">
        <v>0</v>
      </c>
      <c r="G186" s="185">
        <v>35735</v>
      </c>
      <c r="H186" s="9" t="s">
        <v>11357</v>
      </c>
      <c r="I186" s="9" t="s">
        <v>797</v>
      </c>
      <c r="J186" s="9" t="s">
        <v>0</v>
      </c>
      <c r="K186" s="19" t="s">
        <v>0</v>
      </c>
      <c r="L186" s="9"/>
      <c r="M186" s="21">
        <v>0</v>
      </c>
      <c r="N186" s="21">
        <v>40</v>
      </c>
      <c r="O186" s="2"/>
      <c r="P186" s="225" t="s">
        <v>4170</v>
      </c>
      <c r="Q186" s="222"/>
      <c r="R186" s="2"/>
      <c r="S186" s="21">
        <f t="shared" si="2"/>
        <v>0</v>
      </c>
    </row>
    <row r="187" spans="1:19" x14ac:dyDescent="0.4">
      <c r="A187" s="9" t="s">
        <v>11050</v>
      </c>
      <c r="B187" s="9" t="s">
        <v>11321</v>
      </c>
      <c r="C187" s="180" t="s">
        <v>11365</v>
      </c>
      <c r="D187" s="11" t="s">
        <v>0</v>
      </c>
      <c r="E187" s="19" t="s">
        <v>0</v>
      </c>
      <c r="F187" s="14" t="s">
        <v>0</v>
      </c>
      <c r="G187" s="185">
        <v>35796</v>
      </c>
      <c r="H187" s="9" t="s">
        <v>11357</v>
      </c>
      <c r="I187" s="9" t="s">
        <v>797</v>
      </c>
      <c r="J187" s="9" t="s">
        <v>0</v>
      </c>
      <c r="K187" s="19" t="s">
        <v>0</v>
      </c>
      <c r="L187" s="9"/>
      <c r="M187" s="21">
        <v>0</v>
      </c>
      <c r="N187" s="21">
        <v>50</v>
      </c>
      <c r="O187" s="2"/>
      <c r="P187" s="225" t="s">
        <v>4170</v>
      </c>
      <c r="Q187" s="222"/>
      <c r="R187" s="2"/>
      <c r="S187" s="21">
        <f t="shared" si="2"/>
        <v>0</v>
      </c>
    </row>
    <row r="188" spans="1:19" x14ac:dyDescent="0.4">
      <c r="A188" s="9" t="s">
        <v>11050</v>
      </c>
      <c r="B188" s="9" t="s">
        <v>11321</v>
      </c>
      <c r="C188" s="180" t="s">
        <v>11366</v>
      </c>
      <c r="D188" s="11" t="s">
        <v>0</v>
      </c>
      <c r="E188" s="19" t="s">
        <v>0</v>
      </c>
      <c r="F188" s="14" t="s">
        <v>0</v>
      </c>
      <c r="G188" s="185">
        <v>35827</v>
      </c>
      <c r="H188" s="9" t="s">
        <v>11357</v>
      </c>
      <c r="I188" s="9" t="s">
        <v>797</v>
      </c>
      <c r="J188" s="9" t="s">
        <v>0</v>
      </c>
      <c r="K188" s="19" t="s">
        <v>0</v>
      </c>
      <c r="L188" s="9"/>
      <c r="M188" s="21">
        <v>0</v>
      </c>
      <c r="N188" s="21">
        <v>50</v>
      </c>
      <c r="O188" s="2"/>
      <c r="P188" s="225" t="s">
        <v>4170</v>
      </c>
      <c r="Q188" s="222"/>
      <c r="R188" s="2"/>
      <c r="S188" s="21">
        <f t="shared" si="2"/>
        <v>0</v>
      </c>
    </row>
    <row r="189" spans="1:19" x14ac:dyDescent="0.4">
      <c r="A189" s="9" t="s">
        <v>11050</v>
      </c>
      <c r="B189" s="9" t="s">
        <v>11321</v>
      </c>
      <c r="C189" s="180" t="s">
        <v>11367</v>
      </c>
      <c r="D189" s="11" t="s">
        <v>0</v>
      </c>
      <c r="E189" s="19" t="s">
        <v>0</v>
      </c>
      <c r="F189" s="14" t="s">
        <v>0</v>
      </c>
      <c r="G189" s="185">
        <v>35916</v>
      </c>
      <c r="H189" s="9" t="s">
        <v>11357</v>
      </c>
      <c r="I189" s="9" t="s">
        <v>797</v>
      </c>
      <c r="J189" s="9" t="s">
        <v>0</v>
      </c>
      <c r="K189" s="19" t="s">
        <v>0</v>
      </c>
      <c r="L189" s="9"/>
      <c r="M189" s="21">
        <v>0</v>
      </c>
      <c r="N189" s="21">
        <v>50</v>
      </c>
      <c r="O189" s="2"/>
      <c r="P189" s="225" t="s">
        <v>4170</v>
      </c>
      <c r="Q189" s="222"/>
      <c r="R189" s="2"/>
      <c r="S189" s="21">
        <f t="shared" si="2"/>
        <v>0</v>
      </c>
    </row>
    <row r="190" spans="1:19" x14ac:dyDescent="0.4">
      <c r="A190" s="9" t="s">
        <v>11050</v>
      </c>
      <c r="B190" s="9" t="s">
        <v>11321</v>
      </c>
      <c r="C190" s="180" t="s">
        <v>11368</v>
      </c>
      <c r="D190" s="11">
        <v>4523</v>
      </c>
      <c r="E190" s="19" t="s">
        <v>0</v>
      </c>
      <c r="F190" s="14" t="s">
        <v>0</v>
      </c>
      <c r="G190" s="185">
        <v>35947</v>
      </c>
      <c r="H190" s="9" t="s">
        <v>11357</v>
      </c>
      <c r="I190" s="9" t="s">
        <v>797</v>
      </c>
      <c r="J190" s="9" t="s">
        <v>0</v>
      </c>
      <c r="K190" s="19" t="s">
        <v>0</v>
      </c>
      <c r="L190" s="9"/>
      <c r="M190" s="21">
        <v>0</v>
      </c>
      <c r="N190" s="21">
        <v>50</v>
      </c>
      <c r="O190" s="2"/>
      <c r="P190" s="225" t="s">
        <v>4170</v>
      </c>
      <c r="Q190" s="222"/>
      <c r="R190" s="2"/>
      <c r="S190" s="21">
        <f t="shared" si="2"/>
        <v>0</v>
      </c>
    </row>
    <row r="191" spans="1:19" x14ac:dyDescent="0.4">
      <c r="A191" s="9" t="s">
        <v>11050</v>
      </c>
      <c r="B191" s="9" t="s">
        <v>11321</v>
      </c>
      <c r="C191" s="180" t="s">
        <v>11369</v>
      </c>
      <c r="D191" s="11">
        <v>4524</v>
      </c>
      <c r="E191" s="19" t="s">
        <v>0</v>
      </c>
      <c r="F191" s="14" t="s">
        <v>0</v>
      </c>
      <c r="G191" s="185">
        <v>36008</v>
      </c>
      <c r="H191" s="9" t="s">
        <v>11357</v>
      </c>
      <c r="I191" s="9" t="s">
        <v>797</v>
      </c>
      <c r="J191" s="9" t="s">
        <v>0</v>
      </c>
      <c r="K191" s="19" t="s">
        <v>0</v>
      </c>
      <c r="L191" s="9"/>
      <c r="M191" s="21">
        <v>0</v>
      </c>
      <c r="N191" s="21">
        <v>50</v>
      </c>
      <c r="O191" s="2"/>
      <c r="P191" s="225" t="s">
        <v>4170</v>
      </c>
      <c r="Q191" s="222"/>
      <c r="R191" s="2"/>
      <c r="S191" s="21">
        <f t="shared" si="2"/>
        <v>0</v>
      </c>
    </row>
    <row r="192" spans="1:19" x14ac:dyDescent="0.4">
      <c r="A192" s="9" t="s">
        <v>11050</v>
      </c>
      <c r="B192" s="9" t="s">
        <v>11321</v>
      </c>
      <c r="C192" s="180" t="s">
        <v>11370</v>
      </c>
      <c r="D192" s="11" t="s">
        <v>0</v>
      </c>
      <c r="E192" s="19" t="s">
        <v>0</v>
      </c>
      <c r="F192" s="14" t="s">
        <v>0</v>
      </c>
      <c r="G192" s="185">
        <v>36130</v>
      </c>
      <c r="H192" s="9" t="s">
        <v>11357</v>
      </c>
      <c r="I192" s="9" t="s">
        <v>797</v>
      </c>
      <c r="J192" s="9" t="s">
        <v>0</v>
      </c>
      <c r="K192" s="19" t="s">
        <v>0</v>
      </c>
      <c r="L192" s="9"/>
      <c r="M192" s="21">
        <v>0</v>
      </c>
      <c r="N192" s="21">
        <v>50</v>
      </c>
      <c r="O192" s="2"/>
      <c r="P192" s="225" t="s">
        <v>4170</v>
      </c>
      <c r="Q192" s="222"/>
      <c r="R192" s="2"/>
      <c r="S192" s="21">
        <f t="shared" si="2"/>
        <v>0</v>
      </c>
    </row>
    <row r="193" spans="1:19" x14ac:dyDescent="0.4">
      <c r="A193" s="9" t="s">
        <v>11050</v>
      </c>
      <c r="B193" s="9" t="s">
        <v>11321</v>
      </c>
      <c r="C193" s="180" t="s">
        <v>11371</v>
      </c>
      <c r="D193" s="11" t="s">
        <v>0</v>
      </c>
      <c r="E193" s="19" t="s">
        <v>0</v>
      </c>
      <c r="F193" s="14" t="s">
        <v>0</v>
      </c>
      <c r="G193" s="185">
        <v>36161</v>
      </c>
      <c r="H193" s="9" t="s">
        <v>11357</v>
      </c>
      <c r="I193" s="9" t="s">
        <v>797</v>
      </c>
      <c r="J193" s="9" t="s">
        <v>0</v>
      </c>
      <c r="K193" s="19" t="s">
        <v>0</v>
      </c>
      <c r="L193" s="9"/>
      <c r="M193" s="21">
        <v>0</v>
      </c>
      <c r="N193" s="21">
        <v>65</v>
      </c>
      <c r="O193" s="2"/>
      <c r="P193" s="225" t="s">
        <v>4170</v>
      </c>
      <c r="Q193" s="222"/>
      <c r="R193" s="2"/>
      <c r="S193" s="21">
        <f t="shared" si="2"/>
        <v>0</v>
      </c>
    </row>
    <row r="194" spans="1:19" x14ac:dyDescent="0.4">
      <c r="A194" s="9" t="s">
        <v>11050</v>
      </c>
      <c r="B194" s="9" t="s">
        <v>11321</v>
      </c>
      <c r="C194" s="180" t="s">
        <v>11372</v>
      </c>
      <c r="D194" s="11" t="s">
        <v>0</v>
      </c>
      <c r="E194" s="19" t="s">
        <v>0</v>
      </c>
      <c r="F194" s="14" t="s">
        <v>0</v>
      </c>
      <c r="G194" s="185">
        <v>36281</v>
      </c>
      <c r="H194" s="9" t="s">
        <v>11357</v>
      </c>
      <c r="I194" s="9" t="s">
        <v>797</v>
      </c>
      <c r="J194" s="9" t="s">
        <v>0</v>
      </c>
      <c r="K194" s="19" t="s">
        <v>0</v>
      </c>
      <c r="L194" s="9"/>
      <c r="M194" s="21">
        <v>0</v>
      </c>
      <c r="N194" s="21">
        <v>65</v>
      </c>
      <c r="O194" s="2"/>
      <c r="P194" s="225" t="s">
        <v>4170</v>
      </c>
      <c r="Q194" s="222"/>
      <c r="R194" s="2"/>
      <c r="S194" s="21">
        <f t="shared" si="2"/>
        <v>0</v>
      </c>
    </row>
    <row r="195" spans="1:19" x14ac:dyDescent="0.4">
      <c r="A195" s="9" t="s">
        <v>11050</v>
      </c>
      <c r="B195" s="9" t="s">
        <v>11321</v>
      </c>
      <c r="C195" s="180" t="s">
        <v>11373</v>
      </c>
      <c r="D195" s="11" t="s">
        <v>0</v>
      </c>
      <c r="E195" s="19" t="s">
        <v>0</v>
      </c>
      <c r="F195" s="14" t="s">
        <v>0</v>
      </c>
      <c r="G195" s="185">
        <v>36342</v>
      </c>
      <c r="H195" s="9" t="s">
        <v>11357</v>
      </c>
      <c r="I195" s="9" t="s">
        <v>797</v>
      </c>
      <c r="J195" s="9" t="s">
        <v>0</v>
      </c>
      <c r="K195" s="19" t="s">
        <v>0</v>
      </c>
      <c r="L195" s="9"/>
      <c r="M195" s="21">
        <v>0</v>
      </c>
      <c r="N195" s="21">
        <v>65</v>
      </c>
      <c r="O195" s="2"/>
      <c r="P195" s="225" t="s">
        <v>4170</v>
      </c>
      <c r="Q195" s="222"/>
      <c r="R195" s="2"/>
      <c r="S195" s="21">
        <f t="shared" ref="S195:S258" si="3">IF(P195="Nuova",IF(M195="p.a.r.",300,M195),IF(P195="Usata",IF(N195="p.a.r.",300,N195),0))</f>
        <v>0</v>
      </c>
    </row>
    <row r="196" spans="1:19" x14ac:dyDescent="0.4">
      <c r="A196" s="9" t="s">
        <v>11050</v>
      </c>
      <c r="B196" s="9" t="s">
        <v>11321</v>
      </c>
      <c r="C196" s="180" t="s">
        <v>11374</v>
      </c>
      <c r="D196" s="11" t="s">
        <v>0</v>
      </c>
      <c r="E196" s="19" t="s">
        <v>0</v>
      </c>
      <c r="F196" s="14" t="s">
        <v>0</v>
      </c>
      <c r="G196" s="185" t="s">
        <v>0</v>
      </c>
      <c r="H196" s="9" t="s">
        <v>11375</v>
      </c>
      <c r="I196" s="9" t="s">
        <v>11376</v>
      </c>
      <c r="J196" s="9" t="s">
        <v>0</v>
      </c>
      <c r="K196" s="19" t="s">
        <v>0</v>
      </c>
      <c r="L196" s="9"/>
      <c r="M196" s="21">
        <v>0</v>
      </c>
      <c r="N196" s="21">
        <v>5</v>
      </c>
      <c r="O196" s="2"/>
      <c r="P196" s="225" t="s">
        <v>4168</v>
      </c>
      <c r="Q196" s="222"/>
      <c r="R196" s="2"/>
      <c r="S196" s="21">
        <f t="shared" si="3"/>
        <v>5</v>
      </c>
    </row>
    <row r="197" spans="1:19" x14ac:dyDescent="0.4">
      <c r="A197" s="9" t="s">
        <v>11050</v>
      </c>
      <c r="B197" s="9" t="s">
        <v>11321</v>
      </c>
      <c r="C197" s="180" t="s">
        <v>11377</v>
      </c>
      <c r="D197" s="11" t="s">
        <v>0</v>
      </c>
      <c r="E197" s="19" t="s">
        <v>0</v>
      </c>
      <c r="F197" s="14" t="s">
        <v>0</v>
      </c>
      <c r="G197" s="185" t="s">
        <v>0</v>
      </c>
      <c r="H197" s="9" t="s">
        <v>11375</v>
      </c>
      <c r="I197" s="9" t="s">
        <v>797</v>
      </c>
      <c r="J197" s="9" t="s">
        <v>0</v>
      </c>
      <c r="K197" s="19" t="s">
        <v>0</v>
      </c>
      <c r="L197" s="9"/>
      <c r="M197" s="21">
        <v>0</v>
      </c>
      <c r="N197" s="21">
        <v>5</v>
      </c>
      <c r="O197" s="2"/>
      <c r="P197" s="225" t="s">
        <v>4170</v>
      </c>
      <c r="Q197" s="222"/>
      <c r="R197" s="2"/>
      <c r="S197" s="21">
        <f t="shared" si="3"/>
        <v>0</v>
      </c>
    </row>
    <row r="198" spans="1:19" x14ac:dyDescent="0.4">
      <c r="A198" s="9" t="s">
        <v>11050</v>
      </c>
      <c r="B198" s="9" t="s">
        <v>11321</v>
      </c>
      <c r="C198" s="180" t="s">
        <v>11378</v>
      </c>
      <c r="D198" s="11" t="s">
        <v>0</v>
      </c>
      <c r="E198" s="19" t="s">
        <v>0</v>
      </c>
      <c r="F198" s="14" t="s">
        <v>0</v>
      </c>
      <c r="G198" s="185">
        <v>35247</v>
      </c>
      <c r="H198" s="9" t="s">
        <v>11379</v>
      </c>
      <c r="I198" s="9" t="s">
        <v>797</v>
      </c>
      <c r="J198" s="9" t="s">
        <v>0</v>
      </c>
      <c r="K198" s="19" t="s">
        <v>0</v>
      </c>
      <c r="L198" s="9"/>
      <c r="M198" s="21">
        <v>0</v>
      </c>
      <c r="N198" s="21">
        <v>150</v>
      </c>
      <c r="O198" s="2"/>
      <c r="P198" s="225" t="s">
        <v>4170</v>
      </c>
      <c r="Q198" s="222"/>
      <c r="R198" s="2"/>
      <c r="S198" s="21">
        <f t="shared" si="3"/>
        <v>0</v>
      </c>
    </row>
    <row r="199" spans="1:19" x14ac:dyDescent="0.4">
      <c r="A199" s="9" t="s">
        <v>11050</v>
      </c>
      <c r="B199" s="9" t="s">
        <v>11321</v>
      </c>
      <c r="C199" s="180" t="s">
        <v>11380</v>
      </c>
      <c r="D199" s="11">
        <v>4530</v>
      </c>
      <c r="E199" s="19" t="s">
        <v>0</v>
      </c>
      <c r="F199" s="14" t="s">
        <v>0</v>
      </c>
      <c r="G199" s="185">
        <v>35247</v>
      </c>
      <c r="H199" s="9" t="s">
        <v>11381</v>
      </c>
      <c r="I199" s="9" t="s">
        <v>797</v>
      </c>
      <c r="J199" s="9" t="s">
        <v>0</v>
      </c>
      <c r="K199" s="19" t="s">
        <v>0</v>
      </c>
      <c r="L199" s="9"/>
      <c r="M199" s="21">
        <v>0</v>
      </c>
      <c r="N199" s="21">
        <v>45</v>
      </c>
      <c r="O199" s="2"/>
      <c r="P199" s="225" t="s">
        <v>4170</v>
      </c>
      <c r="Q199" s="222"/>
      <c r="R199" s="2"/>
      <c r="S199" s="21">
        <f t="shared" si="3"/>
        <v>0</v>
      </c>
    </row>
    <row r="200" spans="1:19" x14ac:dyDescent="0.4">
      <c r="A200" s="9" t="s">
        <v>11050</v>
      </c>
      <c r="B200" s="9" t="s">
        <v>11321</v>
      </c>
      <c r="C200" s="180" t="s">
        <v>11382</v>
      </c>
      <c r="D200" s="11" t="s">
        <v>0</v>
      </c>
      <c r="E200" s="19" t="s">
        <v>0</v>
      </c>
      <c r="F200" s="14" t="s">
        <v>0</v>
      </c>
      <c r="G200" s="185">
        <v>35247</v>
      </c>
      <c r="H200" s="9" t="s">
        <v>11383</v>
      </c>
      <c r="I200" s="9" t="s">
        <v>797</v>
      </c>
      <c r="J200" s="9" t="s">
        <v>0</v>
      </c>
      <c r="K200" s="19" t="s">
        <v>0</v>
      </c>
      <c r="L200" s="9"/>
      <c r="M200" s="21">
        <v>0</v>
      </c>
      <c r="N200" s="21">
        <v>45</v>
      </c>
      <c r="O200" s="2"/>
      <c r="P200" s="225" t="s">
        <v>4170</v>
      </c>
      <c r="Q200" s="222"/>
      <c r="R200" s="2"/>
      <c r="S200" s="21">
        <f t="shared" si="3"/>
        <v>0</v>
      </c>
    </row>
    <row r="201" spans="1:19" x14ac:dyDescent="0.4">
      <c r="A201" s="9" t="s">
        <v>11050</v>
      </c>
      <c r="B201" s="9" t="s">
        <v>11321</v>
      </c>
      <c r="C201" s="180" t="s">
        <v>11384</v>
      </c>
      <c r="D201" s="11">
        <v>4531</v>
      </c>
      <c r="E201" s="19" t="s">
        <v>0</v>
      </c>
      <c r="F201" s="14" t="s">
        <v>0</v>
      </c>
      <c r="G201" s="185">
        <v>35278</v>
      </c>
      <c r="H201" s="9" t="s">
        <v>11381</v>
      </c>
      <c r="I201" s="9" t="s">
        <v>797</v>
      </c>
      <c r="J201" s="9" t="s">
        <v>0</v>
      </c>
      <c r="K201" s="19" t="s">
        <v>0</v>
      </c>
      <c r="L201" s="9"/>
      <c r="M201" s="21">
        <v>0</v>
      </c>
      <c r="N201" s="21">
        <v>45</v>
      </c>
      <c r="O201" s="2"/>
      <c r="P201" s="225" t="s">
        <v>4170</v>
      </c>
      <c r="Q201" s="222"/>
      <c r="R201" s="2"/>
      <c r="S201" s="21">
        <f t="shared" si="3"/>
        <v>0</v>
      </c>
    </row>
    <row r="202" spans="1:19" x14ac:dyDescent="0.4">
      <c r="A202" s="9" t="s">
        <v>11050</v>
      </c>
      <c r="B202" s="9" t="s">
        <v>11321</v>
      </c>
      <c r="C202" s="180" t="s">
        <v>11385</v>
      </c>
      <c r="D202" s="11" t="s">
        <v>0</v>
      </c>
      <c r="E202" s="19" t="s">
        <v>0</v>
      </c>
      <c r="F202" s="14" t="s">
        <v>0</v>
      </c>
      <c r="G202" s="185">
        <v>35339</v>
      </c>
      <c r="H202" s="9" t="s">
        <v>11381</v>
      </c>
      <c r="I202" s="9" t="s">
        <v>797</v>
      </c>
      <c r="J202" s="9" t="s">
        <v>0</v>
      </c>
      <c r="K202" s="19" t="s">
        <v>0</v>
      </c>
      <c r="L202" s="9"/>
      <c r="M202" s="21">
        <v>0</v>
      </c>
      <c r="N202" s="21">
        <v>45</v>
      </c>
      <c r="O202" s="2"/>
      <c r="P202" s="225" t="s">
        <v>4170</v>
      </c>
      <c r="Q202" s="222"/>
      <c r="R202" s="2"/>
      <c r="S202" s="21">
        <f t="shared" si="3"/>
        <v>0</v>
      </c>
    </row>
    <row r="203" spans="1:19" x14ac:dyDescent="0.4">
      <c r="A203" s="9" t="s">
        <v>11050</v>
      </c>
      <c r="B203" s="9" t="s">
        <v>11321</v>
      </c>
      <c r="C203" s="180" t="s">
        <v>11386</v>
      </c>
      <c r="D203" s="11" t="s">
        <v>0</v>
      </c>
      <c r="E203" s="19" t="s">
        <v>0</v>
      </c>
      <c r="F203" s="14" t="s">
        <v>0</v>
      </c>
      <c r="G203" s="185">
        <v>35370</v>
      </c>
      <c r="H203" s="9" t="s">
        <v>11381</v>
      </c>
      <c r="I203" s="9" t="s">
        <v>797</v>
      </c>
      <c r="J203" s="9" t="s">
        <v>0</v>
      </c>
      <c r="K203" s="19" t="s">
        <v>0</v>
      </c>
      <c r="L203" s="9"/>
      <c r="M203" s="21">
        <v>0</v>
      </c>
      <c r="N203" s="21">
        <v>45</v>
      </c>
      <c r="O203" s="2"/>
      <c r="P203" s="225" t="s">
        <v>4170</v>
      </c>
      <c r="Q203" s="222"/>
      <c r="R203" s="2"/>
      <c r="S203" s="21">
        <f t="shared" si="3"/>
        <v>0</v>
      </c>
    </row>
    <row r="204" spans="1:19" x14ac:dyDescent="0.4">
      <c r="A204" s="9" t="s">
        <v>11050</v>
      </c>
      <c r="B204" s="9" t="s">
        <v>11321</v>
      </c>
      <c r="C204" s="180" t="s">
        <v>11387</v>
      </c>
      <c r="D204" s="11" t="s">
        <v>0</v>
      </c>
      <c r="E204" s="19" t="s">
        <v>0</v>
      </c>
      <c r="F204" s="14" t="s">
        <v>0</v>
      </c>
      <c r="G204" s="185">
        <v>35521</v>
      </c>
      <c r="H204" s="9" t="s">
        <v>11381</v>
      </c>
      <c r="I204" s="9" t="s">
        <v>797</v>
      </c>
      <c r="J204" s="9" t="s">
        <v>0</v>
      </c>
      <c r="K204" s="19" t="s">
        <v>0</v>
      </c>
      <c r="L204" s="9"/>
      <c r="M204" s="21">
        <v>0</v>
      </c>
      <c r="N204" s="21">
        <v>45</v>
      </c>
      <c r="O204" s="2"/>
      <c r="P204" s="225" t="s">
        <v>4170</v>
      </c>
      <c r="Q204" s="222"/>
      <c r="R204" s="2"/>
      <c r="S204" s="21">
        <f t="shared" si="3"/>
        <v>0</v>
      </c>
    </row>
    <row r="205" spans="1:19" x14ac:dyDescent="0.4">
      <c r="A205" s="9" t="s">
        <v>11050</v>
      </c>
      <c r="B205" s="9" t="s">
        <v>11321</v>
      </c>
      <c r="C205" s="180" t="s">
        <v>11388</v>
      </c>
      <c r="D205" s="11" t="s">
        <v>0</v>
      </c>
      <c r="E205" s="19" t="s">
        <v>0</v>
      </c>
      <c r="F205" s="14" t="s">
        <v>0</v>
      </c>
      <c r="G205" s="185">
        <v>35612</v>
      </c>
      <c r="H205" s="9" t="s">
        <v>11381</v>
      </c>
      <c r="I205" s="9" t="s">
        <v>797</v>
      </c>
      <c r="J205" s="9" t="s">
        <v>0</v>
      </c>
      <c r="K205" s="19" t="s">
        <v>0</v>
      </c>
      <c r="L205" s="9"/>
      <c r="M205" s="21">
        <v>0</v>
      </c>
      <c r="N205" s="21">
        <v>45</v>
      </c>
      <c r="O205" s="2"/>
      <c r="P205" s="225" t="s">
        <v>4170</v>
      </c>
      <c r="Q205" s="222"/>
      <c r="R205" s="2"/>
      <c r="S205" s="21">
        <f t="shared" si="3"/>
        <v>0</v>
      </c>
    </row>
    <row r="206" spans="1:19" x14ac:dyDescent="0.4">
      <c r="A206" s="9" t="s">
        <v>11050</v>
      </c>
      <c r="B206" s="9" t="s">
        <v>11321</v>
      </c>
      <c r="C206" s="180" t="s">
        <v>11389</v>
      </c>
      <c r="D206" s="11" t="s">
        <v>0</v>
      </c>
      <c r="E206" s="19" t="s">
        <v>0</v>
      </c>
      <c r="F206" s="14" t="s">
        <v>0</v>
      </c>
      <c r="G206" s="185">
        <v>35643</v>
      </c>
      <c r="H206" s="9" t="s">
        <v>11381</v>
      </c>
      <c r="I206" s="9" t="s">
        <v>797</v>
      </c>
      <c r="J206" s="9" t="s">
        <v>0</v>
      </c>
      <c r="K206" s="19" t="s">
        <v>0</v>
      </c>
      <c r="L206" s="9"/>
      <c r="M206" s="21">
        <v>0</v>
      </c>
      <c r="N206" s="21">
        <v>60</v>
      </c>
      <c r="O206" s="2"/>
      <c r="P206" s="225" t="s">
        <v>4170</v>
      </c>
      <c r="Q206" s="222"/>
      <c r="R206" s="2"/>
      <c r="S206" s="21">
        <f t="shared" si="3"/>
        <v>0</v>
      </c>
    </row>
    <row r="207" spans="1:19" x14ac:dyDescent="0.4">
      <c r="A207" s="9" t="s">
        <v>11050</v>
      </c>
      <c r="B207" s="9" t="s">
        <v>11321</v>
      </c>
      <c r="C207" s="180" t="s">
        <v>11390</v>
      </c>
      <c r="D207" s="11" t="s">
        <v>0</v>
      </c>
      <c r="E207" s="19" t="s">
        <v>0</v>
      </c>
      <c r="F207" s="14" t="s">
        <v>0</v>
      </c>
      <c r="G207" s="185">
        <v>35674</v>
      </c>
      <c r="H207" s="9" t="s">
        <v>11381</v>
      </c>
      <c r="I207" s="9" t="s">
        <v>797</v>
      </c>
      <c r="J207" s="9" t="s">
        <v>0</v>
      </c>
      <c r="K207" s="19" t="s">
        <v>0</v>
      </c>
      <c r="L207" s="9"/>
      <c r="M207" s="21">
        <v>0</v>
      </c>
      <c r="N207" s="21">
        <v>60</v>
      </c>
      <c r="O207" s="2"/>
      <c r="P207" s="225" t="s">
        <v>4170</v>
      </c>
      <c r="Q207" s="222"/>
      <c r="R207" s="2"/>
      <c r="S207" s="21">
        <f t="shared" si="3"/>
        <v>0</v>
      </c>
    </row>
    <row r="208" spans="1:19" x14ac:dyDescent="0.4">
      <c r="A208" s="9" t="s">
        <v>11050</v>
      </c>
      <c r="B208" s="9" t="s">
        <v>11321</v>
      </c>
      <c r="C208" s="180" t="s">
        <v>11391</v>
      </c>
      <c r="D208" s="11" t="s">
        <v>0</v>
      </c>
      <c r="E208" s="19" t="s">
        <v>0</v>
      </c>
      <c r="F208" s="14" t="s">
        <v>0</v>
      </c>
      <c r="G208" s="185">
        <v>35704</v>
      </c>
      <c r="H208" s="9" t="s">
        <v>11381</v>
      </c>
      <c r="I208" s="9" t="s">
        <v>797</v>
      </c>
      <c r="J208" s="9" t="s">
        <v>0</v>
      </c>
      <c r="K208" s="19" t="s">
        <v>0</v>
      </c>
      <c r="L208" s="9"/>
      <c r="M208" s="21">
        <v>0</v>
      </c>
      <c r="N208" s="21">
        <v>60</v>
      </c>
      <c r="O208" s="2"/>
      <c r="P208" s="225" t="s">
        <v>4170</v>
      </c>
      <c r="Q208" s="222"/>
      <c r="R208" s="2"/>
      <c r="S208" s="21">
        <f t="shared" si="3"/>
        <v>0</v>
      </c>
    </row>
    <row r="209" spans="1:19" x14ac:dyDescent="0.4">
      <c r="A209" s="9" t="s">
        <v>11050</v>
      </c>
      <c r="B209" s="9" t="s">
        <v>11321</v>
      </c>
      <c r="C209" s="180" t="s">
        <v>11392</v>
      </c>
      <c r="D209" s="11" t="s">
        <v>0</v>
      </c>
      <c r="E209" s="19" t="s">
        <v>0</v>
      </c>
      <c r="F209" s="14" t="s">
        <v>0</v>
      </c>
      <c r="G209" s="185">
        <v>35735</v>
      </c>
      <c r="H209" s="9" t="s">
        <v>11381</v>
      </c>
      <c r="I209" s="9" t="s">
        <v>797</v>
      </c>
      <c r="J209" s="9" t="s">
        <v>0</v>
      </c>
      <c r="K209" s="19" t="s">
        <v>0</v>
      </c>
      <c r="L209" s="9"/>
      <c r="M209" s="21">
        <v>0</v>
      </c>
      <c r="N209" s="21">
        <v>60</v>
      </c>
      <c r="O209" s="2"/>
      <c r="P209" s="225" t="s">
        <v>4170</v>
      </c>
      <c r="Q209" s="222"/>
      <c r="R209" s="2"/>
      <c r="S209" s="21">
        <f t="shared" si="3"/>
        <v>0</v>
      </c>
    </row>
    <row r="210" spans="1:19" x14ac:dyDescent="0.4">
      <c r="A210" s="9" t="s">
        <v>11050</v>
      </c>
      <c r="B210" s="9" t="s">
        <v>11321</v>
      </c>
      <c r="C210" s="180" t="s">
        <v>11393</v>
      </c>
      <c r="D210" s="11" t="s">
        <v>0</v>
      </c>
      <c r="E210" s="19" t="s">
        <v>0</v>
      </c>
      <c r="F210" s="14" t="s">
        <v>0</v>
      </c>
      <c r="G210" s="185">
        <v>35855</v>
      </c>
      <c r="H210" s="9" t="s">
        <v>11381</v>
      </c>
      <c r="I210" s="9" t="s">
        <v>797</v>
      </c>
      <c r="J210" s="9" t="s">
        <v>0</v>
      </c>
      <c r="K210" s="19" t="s">
        <v>0</v>
      </c>
      <c r="L210" s="9"/>
      <c r="M210" s="21">
        <v>0</v>
      </c>
      <c r="N210" s="21">
        <v>60</v>
      </c>
      <c r="O210" s="2"/>
      <c r="P210" s="225" t="s">
        <v>4170</v>
      </c>
      <c r="Q210" s="222"/>
      <c r="R210" s="2"/>
      <c r="S210" s="21">
        <f t="shared" si="3"/>
        <v>0</v>
      </c>
    </row>
    <row r="211" spans="1:19" x14ac:dyDescent="0.4">
      <c r="A211" s="9" t="s">
        <v>11050</v>
      </c>
      <c r="B211" s="9" t="s">
        <v>11321</v>
      </c>
      <c r="C211" s="180" t="s">
        <v>11394</v>
      </c>
      <c r="D211" s="11" t="s">
        <v>0</v>
      </c>
      <c r="E211" s="19" t="s">
        <v>0</v>
      </c>
      <c r="F211" s="14" t="s">
        <v>0</v>
      </c>
      <c r="G211" s="185">
        <v>36069</v>
      </c>
      <c r="H211" s="9" t="s">
        <v>11381</v>
      </c>
      <c r="I211" s="9" t="s">
        <v>797</v>
      </c>
      <c r="J211" s="9" t="s">
        <v>0</v>
      </c>
      <c r="K211" s="19" t="s">
        <v>0</v>
      </c>
      <c r="L211" s="9"/>
      <c r="M211" s="21">
        <v>0</v>
      </c>
      <c r="N211" s="21">
        <v>60</v>
      </c>
      <c r="O211" s="2"/>
      <c r="P211" s="225" t="s">
        <v>4170</v>
      </c>
      <c r="Q211" s="222"/>
      <c r="R211" s="2"/>
      <c r="S211" s="21">
        <f t="shared" si="3"/>
        <v>0</v>
      </c>
    </row>
    <row r="212" spans="1:19" x14ac:dyDescent="0.4">
      <c r="A212" s="9" t="s">
        <v>11050</v>
      </c>
      <c r="B212" s="9" t="s">
        <v>11321</v>
      </c>
      <c r="C212" s="180" t="s">
        <v>11395</v>
      </c>
      <c r="D212" s="11" t="s">
        <v>0</v>
      </c>
      <c r="E212" s="19" t="s">
        <v>0</v>
      </c>
      <c r="F212" s="14" t="s">
        <v>0</v>
      </c>
      <c r="G212" s="185">
        <v>36220</v>
      </c>
      <c r="H212" s="9" t="s">
        <v>11381</v>
      </c>
      <c r="I212" s="9" t="s">
        <v>797</v>
      </c>
      <c r="J212" s="9" t="s">
        <v>0</v>
      </c>
      <c r="K212" s="19" t="s">
        <v>0</v>
      </c>
      <c r="L212" s="9"/>
      <c r="M212" s="21">
        <v>0</v>
      </c>
      <c r="N212" s="21">
        <v>75</v>
      </c>
      <c r="O212" s="2"/>
      <c r="P212" s="225" t="s">
        <v>4170</v>
      </c>
      <c r="Q212" s="222"/>
      <c r="R212" s="2"/>
      <c r="S212" s="21">
        <f t="shared" si="3"/>
        <v>0</v>
      </c>
    </row>
    <row r="213" spans="1:19" x14ac:dyDescent="0.4">
      <c r="A213" s="9" t="s">
        <v>11050</v>
      </c>
      <c r="B213" s="9" t="s">
        <v>11321</v>
      </c>
      <c r="C213" s="180" t="s">
        <v>11396</v>
      </c>
      <c r="D213" s="11" t="s">
        <v>0</v>
      </c>
      <c r="E213" s="19" t="s">
        <v>0</v>
      </c>
      <c r="F213" s="14" t="s">
        <v>0</v>
      </c>
      <c r="G213" s="185">
        <v>36281</v>
      </c>
      <c r="H213" s="9" t="s">
        <v>11381</v>
      </c>
      <c r="I213" s="9" t="s">
        <v>797</v>
      </c>
      <c r="J213" s="9" t="s">
        <v>0</v>
      </c>
      <c r="K213" s="19" t="s">
        <v>0</v>
      </c>
      <c r="L213" s="9"/>
      <c r="M213" s="21">
        <v>0</v>
      </c>
      <c r="N213" s="21">
        <v>75</v>
      </c>
      <c r="O213" s="2"/>
      <c r="P213" s="225" t="s">
        <v>4170</v>
      </c>
      <c r="Q213" s="222"/>
      <c r="R213" s="2"/>
      <c r="S213" s="21">
        <f t="shared" si="3"/>
        <v>0</v>
      </c>
    </row>
    <row r="214" spans="1:19" x14ac:dyDescent="0.4">
      <c r="A214" s="9" t="s">
        <v>11050</v>
      </c>
      <c r="B214" s="9" t="s">
        <v>11321</v>
      </c>
      <c r="C214" s="180" t="s">
        <v>11397</v>
      </c>
      <c r="D214" s="11" t="s">
        <v>0</v>
      </c>
      <c r="E214" s="19" t="s">
        <v>0</v>
      </c>
      <c r="F214" s="14" t="s">
        <v>0</v>
      </c>
      <c r="G214" s="185" t="s">
        <v>0</v>
      </c>
      <c r="H214" s="9" t="s">
        <v>11398</v>
      </c>
      <c r="I214" s="9" t="s">
        <v>0</v>
      </c>
      <c r="J214" s="9" t="s">
        <v>0</v>
      </c>
      <c r="K214" s="19" t="s">
        <v>0</v>
      </c>
      <c r="L214" s="9"/>
      <c r="M214" s="21">
        <v>0</v>
      </c>
      <c r="N214" s="21">
        <v>40</v>
      </c>
      <c r="O214" s="2"/>
      <c r="P214" s="225" t="s">
        <v>4170</v>
      </c>
      <c r="Q214" s="222"/>
      <c r="R214" s="2"/>
      <c r="S214" s="21">
        <f t="shared" si="3"/>
        <v>0</v>
      </c>
    </row>
    <row r="215" spans="1:19" x14ac:dyDescent="0.4">
      <c r="A215" s="9" t="s">
        <v>11050</v>
      </c>
      <c r="B215" s="9" t="s">
        <v>11321</v>
      </c>
      <c r="C215" s="180" t="s">
        <v>11399</v>
      </c>
      <c r="D215" s="11" t="s">
        <v>0</v>
      </c>
      <c r="E215" s="19" t="s">
        <v>0</v>
      </c>
      <c r="F215" s="14" t="s">
        <v>0</v>
      </c>
      <c r="G215" s="185">
        <v>35431</v>
      </c>
      <c r="H215" s="9" t="s">
        <v>11400</v>
      </c>
      <c r="I215" s="9" t="s">
        <v>0</v>
      </c>
      <c r="J215" s="9" t="s">
        <v>0</v>
      </c>
      <c r="K215" s="19" t="s">
        <v>0</v>
      </c>
      <c r="L215" s="9"/>
      <c r="M215" s="21">
        <v>0</v>
      </c>
      <c r="N215" s="21">
        <v>70</v>
      </c>
      <c r="O215" s="2"/>
      <c r="P215" s="225" t="s">
        <v>4170</v>
      </c>
      <c r="Q215" s="222"/>
      <c r="R215" s="2"/>
      <c r="S215" s="21">
        <f t="shared" si="3"/>
        <v>0</v>
      </c>
    </row>
    <row r="216" spans="1:19" x14ac:dyDescent="0.4">
      <c r="A216" s="9" t="s">
        <v>11050</v>
      </c>
      <c r="B216" s="9" t="s">
        <v>11321</v>
      </c>
      <c r="C216" s="180" t="s">
        <v>11401</v>
      </c>
      <c r="D216" s="11" t="s">
        <v>0</v>
      </c>
      <c r="E216" s="19" t="s">
        <v>0</v>
      </c>
      <c r="F216" s="14" t="s">
        <v>0</v>
      </c>
      <c r="G216" s="185">
        <v>35431</v>
      </c>
      <c r="H216" s="9" t="s">
        <v>11402</v>
      </c>
      <c r="I216" s="9" t="s">
        <v>0</v>
      </c>
      <c r="J216" s="9" t="s">
        <v>0</v>
      </c>
      <c r="K216" s="19" t="s">
        <v>0</v>
      </c>
      <c r="L216" s="9"/>
      <c r="M216" s="21">
        <v>0</v>
      </c>
      <c r="N216" s="21">
        <v>80</v>
      </c>
      <c r="O216" s="2"/>
      <c r="P216" s="225" t="s">
        <v>4170</v>
      </c>
      <c r="Q216" s="222"/>
      <c r="R216" s="2"/>
      <c r="S216" s="21">
        <f t="shared" si="3"/>
        <v>0</v>
      </c>
    </row>
    <row r="217" spans="1:19" x14ac:dyDescent="0.4">
      <c r="A217" s="9" t="s">
        <v>11050</v>
      </c>
      <c r="B217" s="9" t="s">
        <v>11321</v>
      </c>
      <c r="C217" s="180" t="s">
        <v>11403</v>
      </c>
      <c r="D217" s="11" t="s">
        <v>0</v>
      </c>
      <c r="E217" s="19" t="s">
        <v>0</v>
      </c>
      <c r="F217" s="14" t="s">
        <v>0</v>
      </c>
      <c r="G217" s="185" t="s">
        <v>0</v>
      </c>
      <c r="H217" s="9" t="s">
        <v>11404</v>
      </c>
      <c r="I217" s="9" t="s">
        <v>0</v>
      </c>
      <c r="J217" s="9" t="s">
        <v>0</v>
      </c>
      <c r="K217" s="19" t="s">
        <v>0</v>
      </c>
      <c r="L217" s="9"/>
      <c r="M217" s="21">
        <v>0</v>
      </c>
      <c r="N217" s="21">
        <v>50</v>
      </c>
      <c r="O217" s="2"/>
      <c r="P217" s="225" t="s">
        <v>4170</v>
      </c>
      <c r="Q217" s="222"/>
      <c r="R217" s="2"/>
      <c r="S217" s="21">
        <f t="shared" si="3"/>
        <v>0</v>
      </c>
    </row>
    <row r="218" spans="1:19" x14ac:dyDescent="0.4">
      <c r="A218" s="9" t="s">
        <v>11050</v>
      </c>
      <c r="B218" s="9" t="s">
        <v>11321</v>
      </c>
      <c r="C218" s="180" t="s">
        <v>11405</v>
      </c>
      <c r="D218" s="11" t="s">
        <v>0</v>
      </c>
      <c r="E218" s="19" t="s">
        <v>0</v>
      </c>
      <c r="F218" s="14" t="s">
        <v>0</v>
      </c>
      <c r="G218" s="14" t="s">
        <v>11406</v>
      </c>
      <c r="H218" s="9" t="s">
        <v>11407</v>
      </c>
      <c r="I218" s="9" t="s">
        <v>0</v>
      </c>
      <c r="J218" s="9" t="s">
        <v>0</v>
      </c>
      <c r="K218" s="19" t="s">
        <v>0</v>
      </c>
      <c r="L218" s="9"/>
      <c r="M218" s="21">
        <v>0</v>
      </c>
      <c r="N218" s="21">
        <v>50</v>
      </c>
      <c r="O218" s="2"/>
      <c r="P218" s="225" t="s">
        <v>4170</v>
      </c>
      <c r="Q218" s="222"/>
      <c r="R218" s="2"/>
      <c r="S218" s="21">
        <f t="shared" si="3"/>
        <v>0</v>
      </c>
    </row>
    <row r="219" spans="1:19" x14ac:dyDescent="0.4">
      <c r="A219" s="9" t="s">
        <v>11050</v>
      </c>
      <c r="B219" s="9" t="s">
        <v>11321</v>
      </c>
      <c r="C219" s="180" t="s">
        <v>11408</v>
      </c>
      <c r="D219" s="11">
        <v>4550</v>
      </c>
      <c r="E219" s="19" t="s">
        <v>0</v>
      </c>
      <c r="F219" s="14" t="s">
        <v>0</v>
      </c>
      <c r="G219" s="14" t="s">
        <v>11406</v>
      </c>
      <c r="H219" s="9" t="s">
        <v>11409</v>
      </c>
      <c r="I219" s="9" t="s">
        <v>0</v>
      </c>
      <c r="J219" s="9" t="s">
        <v>0</v>
      </c>
      <c r="K219" s="19" t="s">
        <v>0</v>
      </c>
      <c r="L219" s="9"/>
      <c r="M219" s="21">
        <v>0</v>
      </c>
      <c r="N219" s="21">
        <v>50</v>
      </c>
      <c r="O219" s="2"/>
      <c r="P219" s="225" t="s">
        <v>4170</v>
      </c>
      <c r="Q219" s="222"/>
      <c r="R219" s="2"/>
      <c r="S219" s="21">
        <f t="shared" si="3"/>
        <v>0</v>
      </c>
    </row>
    <row r="220" spans="1:19" x14ac:dyDescent="0.4">
      <c r="A220" s="9" t="s">
        <v>11050</v>
      </c>
      <c r="B220" s="9" t="s">
        <v>11321</v>
      </c>
      <c r="C220" s="180" t="s">
        <v>11410</v>
      </c>
      <c r="D220" s="11" t="s">
        <v>0</v>
      </c>
      <c r="E220" s="19" t="s">
        <v>0</v>
      </c>
      <c r="F220" s="14" t="s">
        <v>0</v>
      </c>
      <c r="G220" s="14" t="s">
        <v>11406</v>
      </c>
      <c r="H220" s="9" t="s">
        <v>11411</v>
      </c>
      <c r="I220" s="9" t="s">
        <v>0</v>
      </c>
      <c r="J220" s="9" t="s">
        <v>0</v>
      </c>
      <c r="K220" s="19" t="s">
        <v>0</v>
      </c>
      <c r="L220" s="9"/>
      <c r="M220" s="21">
        <v>0</v>
      </c>
      <c r="N220" s="21">
        <v>70</v>
      </c>
      <c r="O220" s="2"/>
      <c r="P220" s="225" t="s">
        <v>4170</v>
      </c>
      <c r="Q220" s="222"/>
      <c r="R220" s="2"/>
      <c r="S220" s="21">
        <f t="shared" si="3"/>
        <v>0</v>
      </c>
    </row>
    <row r="221" spans="1:19" x14ac:dyDescent="0.4">
      <c r="A221" s="9" t="s">
        <v>11050</v>
      </c>
      <c r="B221" s="9" t="s">
        <v>11321</v>
      </c>
      <c r="C221" s="180" t="s">
        <v>11412</v>
      </c>
      <c r="D221" s="11" t="s">
        <v>0</v>
      </c>
      <c r="E221" s="19" t="s">
        <v>0</v>
      </c>
      <c r="F221" s="14" t="s">
        <v>0</v>
      </c>
      <c r="G221" s="14" t="s">
        <v>11406</v>
      </c>
      <c r="H221" s="9" t="s">
        <v>11413</v>
      </c>
      <c r="I221" s="9" t="s">
        <v>0</v>
      </c>
      <c r="J221" s="9" t="s">
        <v>0</v>
      </c>
      <c r="K221" s="19" t="s">
        <v>0</v>
      </c>
      <c r="L221" s="9"/>
      <c r="M221" s="21">
        <v>0</v>
      </c>
      <c r="N221" s="21">
        <v>70</v>
      </c>
      <c r="O221" s="2"/>
      <c r="P221" s="225" t="s">
        <v>4170</v>
      </c>
      <c r="Q221" s="222"/>
      <c r="R221" s="2"/>
      <c r="S221" s="21">
        <f t="shared" si="3"/>
        <v>0</v>
      </c>
    </row>
    <row r="222" spans="1:19" x14ac:dyDescent="0.4">
      <c r="A222" s="9" t="s">
        <v>11050</v>
      </c>
      <c r="B222" s="9" t="s">
        <v>11321</v>
      </c>
      <c r="C222" s="180" t="s">
        <v>11414</v>
      </c>
      <c r="D222" s="11">
        <v>4600</v>
      </c>
      <c r="E222" s="19" t="s">
        <v>0</v>
      </c>
      <c r="F222" s="14" t="s">
        <v>0</v>
      </c>
      <c r="G222" s="185" t="s">
        <v>0</v>
      </c>
      <c r="H222" s="9" t="s">
        <v>11415</v>
      </c>
      <c r="I222" s="9" t="s">
        <v>1782</v>
      </c>
      <c r="J222" s="9" t="s">
        <v>0</v>
      </c>
      <c r="K222" s="19" t="s">
        <v>0</v>
      </c>
      <c r="L222" s="9"/>
      <c r="M222" s="21">
        <v>0</v>
      </c>
      <c r="N222" s="21">
        <v>100</v>
      </c>
      <c r="O222" s="2"/>
      <c r="P222" s="225" t="s">
        <v>4170</v>
      </c>
      <c r="Q222" s="222"/>
      <c r="R222" s="2"/>
      <c r="S222" s="21">
        <f t="shared" si="3"/>
        <v>0</v>
      </c>
    </row>
    <row r="223" spans="1:19" x14ac:dyDescent="0.4">
      <c r="A223" s="9" t="s">
        <v>11050</v>
      </c>
      <c r="B223" s="9" t="s">
        <v>11321</v>
      </c>
      <c r="C223" s="180" t="s">
        <v>11416</v>
      </c>
      <c r="D223" s="11" t="s">
        <v>0</v>
      </c>
      <c r="E223" s="19" t="s">
        <v>0</v>
      </c>
      <c r="F223" s="14" t="s">
        <v>0</v>
      </c>
      <c r="G223" s="185" t="s">
        <v>0</v>
      </c>
      <c r="H223" s="9" t="s">
        <v>11417</v>
      </c>
      <c r="I223" s="9" t="s">
        <v>1782</v>
      </c>
      <c r="J223" s="9" t="s">
        <v>0</v>
      </c>
      <c r="K223" s="19" t="s">
        <v>0</v>
      </c>
      <c r="L223" s="9"/>
      <c r="M223" s="21">
        <v>0</v>
      </c>
      <c r="N223" s="21" t="s">
        <v>6191</v>
      </c>
      <c r="O223" s="2"/>
      <c r="P223" s="225" t="s">
        <v>4170</v>
      </c>
      <c r="Q223" s="222"/>
      <c r="R223" s="2"/>
      <c r="S223" s="21">
        <f t="shared" si="3"/>
        <v>0</v>
      </c>
    </row>
    <row r="224" spans="1:19" x14ac:dyDescent="0.4">
      <c r="A224" s="9" t="s">
        <v>11050</v>
      </c>
      <c r="B224" s="9" t="s">
        <v>11321</v>
      </c>
      <c r="C224" s="180" t="s">
        <v>11418</v>
      </c>
      <c r="D224" s="11" t="s">
        <v>0</v>
      </c>
      <c r="E224" s="19" t="s">
        <v>0</v>
      </c>
      <c r="F224" s="14" t="s">
        <v>0</v>
      </c>
      <c r="G224" s="185" t="s">
        <v>0</v>
      </c>
      <c r="H224" s="9" t="s">
        <v>11419</v>
      </c>
      <c r="I224" s="9" t="s">
        <v>797</v>
      </c>
      <c r="J224" s="9" t="s">
        <v>0</v>
      </c>
      <c r="K224" s="19" t="s">
        <v>0</v>
      </c>
      <c r="L224" s="9"/>
      <c r="M224" s="21">
        <v>0</v>
      </c>
      <c r="N224" s="21">
        <v>50</v>
      </c>
      <c r="O224" s="2"/>
      <c r="P224" s="225" t="s">
        <v>4170</v>
      </c>
      <c r="Q224" s="222"/>
      <c r="R224" s="2"/>
      <c r="S224" s="21">
        <f t="shared" si="3"/>
        <v>0</v>
      </c>
    </row>
    <row r="225" spans="1:19" x14ac:dyDescent="0.4">
      <c r="A225" s="9" t="s">
        <v>11050</v>
      </c>
      <c r="B225" s="9" t="s">
        <v>11321</v>
      </c>
      <c r="C225" s="180" t="s">
        <v>11420</v>
      </c>
      <c r="D225" s="11">
        <v>4601</v>
      </c>
      <c r="E225" s="19" t="s">
        <v>0</v>
      </c>
      <c r="F225" s="14" t="s">
        <v>0</v>
      </c>
      <c r="G225" s="185">
        <v>35370</v>
      </c>
      <c r="H225" s="9" t="s">
        <v>11421</v>
      </c>
      <c r="I225" s="9" t="s">
        <v>797</v>
      </c>
      <c r="J225" s="9" t="s">
        <v>0</v>
      </c>
      <c r="K225" s="19" t="s">
        <v>0</v>
      </c>
      <c r="L225" s="9"/>
      <c r="M225" s="21">
        <v>0</v>
      </c>
      <c r="N225" s="21">
        <v>75</v>
      </c>
      <c r="O225" s="2"/>
      <c r="P225" s="225" t="s">
        <v>4170</v>
      </c>
      <c r="Q225" s="222"/>
      <c r="R225" s="2"/>
      <c r="S225" s="21">
        <f t="shared" si="3"/>
        <v>0</v>
      </c>
    </row>
    <row r="226" spans="1:19" x14ac:dyDescent="0.4">
      <c r="A226" s="9" t="s">
        <v>11050</v>
      </c>
      <c r="B226" s="9" t="s">
        <v>11321</v>
      </c>
      <c r="C226" s="180" t="s">
        <v>11422</v>
      </c>
      <c r="D226" s="11" t="s">
        <v>0</v>
      </c>
      <c r="E226" s="19" t="s">
        <v>0</v>
      </c>
      <c r="F226" s="14" t="s">
        <v>0</v>
      </c>
      <c r="G226" s="185">
        <v>35400</v>
      </c>
      <c r="H226" s="9" t="s">
        <v>11421</v>
      </c>
      <c r="I226" s="9" t="s">
        <v>797</v>
      </c>
      <c r="J226" s="9" t="s">
        <v>0</v>
      </c>
      <c r="K226" s="19" t="s">
        <v>0</v>
      </c>
      <c r="L226" s="9"/>
      <c r="M226" s="21">
        <v>0</v>
      </c>
      <c r="N226" s="21">
        <v>75</v>
      </c>
      <c r="O226" s="2"/>
      <c r="P226" s="225" t="s">
        <v>4170</v>
      </c>
      <c r="Q226" s="222"/>
      <c r="R226" s="2"/>
      <c r="S226" s="21">
        <f t="shared" si="3"/>
        <v>0</v>
      </c>
    </row>
    <row r="227" spans="1:19" x14ac:dyDescent="0.4">
      <c r="A227" s="9" t="s">
        <v>11050</v>
      </c>
      <c r="B227" s="9" t="s">
        <v>11321</v>
      </c>
      <c r="C227" s="180" t="s">
        <v>11423</v>
      </c>
      <c r="D227" s="11" t="s">
        <v>0</v>
      </c>
      <c r="E227" s="19" t="s">
        <v>0</v>
      </c>
      <c r="F227" s="14" t="s">
        <v>0</v>
      </c>
      <c r="G227" s="185">
        <v>35796</v>
      </c>
      <c r="H227" s="9" t="s">
        <v>11421</v>
      </c>
      <c r="I227" s="9" t="s">
        <v>797</v>
      </c>
      <c r="J227" s="9" t="s">
        <v>0</v>
      </c>
      <c r="K227" s="19" t="s">
        <v>0</v>
      </c>
      <c r="L227" s="9"/>
      <c r="M227" s="21">
        <v>0</v>
      </c>
      <c r="N227" s="21">
        <v>75</v>
      </c>
      <c r="O227" s="2"/>
      <c r="P227" s="225" t="s">
        <v>4170</v>
      </c>
      <c r="Q227" s="222"/>
      <c r="R227" s="2"/>
      <c r="S227" s="21">
        <f t="shared" si="3"/>
        <v>0</v>
      </c>
    </row>
    <row r="228" spans="1:19" x14ac:dyDescent="0.4">
      <c r="A228" s="9" t="s">
        <v>11050</v>
      </c>
      <c r="B228" s="9" t="s">
        <v>11321</v>
      </c>
      <c r="C228" s="180" t="s">
        <v>11424</v>
      </c>
      <c r="D228" s="11" t="s">
        <v>0</v>
      </c>
      <c r="E228" s="19" t="s">
        <v>0</v>
      </c>
      <c r="F228" s="14" t="s">
        <v>0</v>
      </c>
      <c r="G228" s="185" t="s">
        <v>11425</v>
      </c>
      <c r="H228" s="9" t="s">
        <v>11421</v>
      </c>
      <c r="I228" s="9" t="s">
        <v>797</v>
      </c>
      <c r="J228" s="9" t="s">
        <v>0</v>
      </c>
      <c r="K228" s="19" t="s">
        <v>0</v>
      </c>
      <c r="L228" s="9"/>
      <c r="M228" s="21">
        <v>0</v>
      </c>
      <c r="N228" s="21">
        <v>100</v>
      </c>
      <c r="O228" s="2"/>
      <c r="P228" s="225" t="s">
        <v>4170</v>
      </c>
      <c r="Q228" s="222"/>
      <c r="R228" s="2"/>
      <c r="S228" s="21">
        <f t="shared" si="3"/>
        <v>0</v>
      </c>
    </row>
    <row r="229" spans="1:19" x14ac:dyDescent="0.4">
      <c r="A229" s="9" t="s">
        <v>11050</v>
      </c>
      <c r="B229" s="9" t="s">
        <v>11321</v>
      </c>
      <c r="C229" s="180" t="s">
        <v>11426</v>
      </c>
      <c r="D229" s="11">
        <v>4605</v>
      </c>
      <c r="E229" s="19" t="s">
        <v>0</v>
      </c>
      <c r="F229" s="14" t="s">
        <v>0</v>
      </c>
      <c r="G229" s="185" t="s">
        <v>0</v>
      </c>
      <c r="H229" s="9" t="s">
        <v>11427</v>
      </c>
      <c r="I229" s="9" t="s">
        <v>797</v>
      </c>
      <c r="J229" s="9" t="s">
        <v>0</v>
      </c>
      <c r="K229" s="19" t="s">
        <v>0</v>
      </c>
      <c r="L229" s="9"/>
      <c r="M229" s="21">
        <v>0</v>
      </c>
      <c r="N229" s="21">
        <v>50</v>
      </c>
      <c r="O229" s="2"/>
      <c r="P229" s="225" t="s">
        <v>4170</v>
      </c>
      <c r="Q229" s="222"/>
      <c r="R229" s="2"/>
      <c r="S229" s="21">
        <f t="shared" si="3"/>
        <v>0</v>
      </c>
    </row>
    <row r="230" spans="1:19" x14ac:dyDescent="0.4">
      <c r="A230" s="9" t="s">
        <v>11050</v>
      </c>
      <c r="B230" s="9" t="s">
        <v>11321</v>
      </c>
      <c r="C230" s="180" t="s">
        <v>11428</v>
      </c>
      <c r="D230" s="11" t="s">
        <v>0</v>
      </c>
      <c r="E230" s="19" t="s">
        <v>0</v>
      </c>
      <c r="F230" s="14" t="s">
        <v>0</v>
      </c>
      <c r="G230" s="185">
        <v>35370</v>
      </c>
      <c r="H230" s="9" t="s">
        <v>11429</v>
      </c>
      <c r="I230" s="9" t="s">
        <v>797</v>
      </c>
      <c r="J230" s="9" t="s">
        <v>0</v>
      </c>
      <c r="K230" s="19" t="s">
        <v>0</v>
      </c>
      <c r="L230" s="9"/>
      <c r="M230" s="21">
        <v>0</v>
      </c>
      <c r="N230" s="21">
        <v>85</v>
      </c>
      <c r="O230" s="2"/>
      <c r="P230" s="225" t="s">
        <v>4170</v>
      </c>
      <c r="Q230" s="222"/>
      <c r="R230" s="2"/>
      <c r="S230" s="21">
        <f t="shared" si="3"/>
        <v>0</v>
      </c>
    </row>
    <row r="231" spans="1:19" x14ac:dyDescent="0.4">
      <c r="A231" s="9" t="s">
        <v>11050</v>
      </c>
      <c r="B231" s="9" t="s">
        <v>11321</v>
      </c>
      <c r="C231" s="180" t="s">
        <v>11430</v>
      </c>
      <c r="D231" s="11" t="s">
        <v>0</v>
      </c>
      <c r="E231" s="19" t="s">
        <v>0</v>
      </c>
      <c r="F231" s="14" t="s">
        <v>0</v>
      </c>
      <c r="G231" s="185">
        <v>35400</v>
      </c>
      <c r="H231" s="9" t="s">
        <v>11429</v>
      </c>
      <c r="I231" s="9" t="s">
        <v>797</v>
      </c>
      <c r="J231" s="9" t="s">
        <v>0</v>
      </c>
      <c r="K231" s="19" t="s">
        <v>0</v>
      </c>
      <c r="L231" s="9"/>
      <c r="M231" s="21">
        <v>0</v>
      </c>
      <c r="N231" s="21">
        <v>85</v>
      </c>
      <c r="O231" s="2"/>
      <c r="P231" s="225" t="s">
        <v>4170</v>
      </c>
      <c r="Q231" s="222"/>
      <c r="R231" s="2"/>
      <c r="S231" s="21">
        <f t="shared" si="3"/>
        <v>0</v>
      </c>
    </row>
    <row r="232" spans="1:19" x14ac:dyDescent="0.4">
      <c r="A232" s="9" t="s">
        <v>11050</v>
      </c>
      <c r="B232" s="9" t="s">
        <v>11321</v>
      </c>
      <c r="C232" s="180" t="s">
        <v>11431</v>
      </c>
      <c r="D232" s="11" t="s">
        <v>0</v>
      </c>
      <c r="E232" s="19" t="s">
        <v>0</v>
      </c>
      <c r="F232" s="14" t="s">
        <v>0</v>
      </c>
      <c r="G232" s="185">
        <v>35431</v>
      </c>
      <c r="H232" s="9" t="s">
        <v>11429</v>
      </c>
      <c r="I232" s="9" t="s">
        <v>797</v>
      </c>
      <c r="J232" s="9" t="s">
        <v>0</v>
      </c>
      <c r="K232" s="19" t="s">
        <v>0</v>
      </c>
      <c r="L232" s="9"/>
      <c r="M232" s="21">
        <v>0</v>
      </c>
      <c r="N232" s="21">
        <v>85</v>
      </c>
      <c r="O232" s="2"/>
      <c r="P232" s="225" t="s">
        <v>4170</v>
      </c>
      <c r="Q232" s="222"/>
      <c r="R232" s="2"/>
      <c r="S232" s="21">
        <f t="shared" si="3"/>
        <v>0</v>
      </c>
    </row>
    <row r="233" spans="1:19" x14ac:dyDescent="0.4">
      <c r="A233" s="9" t="s">
        <v>11050</v>
      </c>
      <c r="B233" s="9" t="s">
        <v>11321</v>
      </c>
      <c r="C233" s="180" t="s">
        <v>11432</v>
      </c>
      <c r="D233" s="11" t="s">
        <v>0</v>
      </c>
      <c r="E233" s="19" t="s">
        <v>0</v>
      </c>
      <c r="F233" s="14" t="s">
        <v>0</v>
      </c>
      <c r="G233" s="185">
        <v>35643</v>
      </c>
      <c r="H233" s="9" t="s">
        <v>11429</v>
      </c>
      <c r="I233" s="9" t="s">
        <v>797</v>
      </c>
      <c r="J233" s="9" t="s">
        <v>0</v>
      </c>
      <c r="K233" s="19" t="s">
        <v>0</v>
      </c>
      <c r="L233" s="9"/>
      <c r="M233" s="21">
        <v>0</v>
      </c>
      <c r="N233" s="21">
        <v>85</v>
      </c>
      <c r="O233" s="2"/>
      <c r="P233" s="225" t="s">
        <v>4170</v>
      </c>
      <c r="Q233" s="222"/>
      <c r="R233" s="2"/>
      <c r="S233" s="21">
        <f t="shared" si="3"/>
        <v>0</v>
      </c>
    </row>
    <row r="234" spans="1:19" x14ac:dyDescent="0.4">
      <c r="A234" s="9" t="s">
        <v>11050</v>
      </c>
      <c r="B234" s="9" t="s">
        <v>11321</v>
      </c>
      <c r="C234" s="180" t="s">
        <v>11433</v>
      </c>
      <c r="D234" s="11" t="s">
        <v>0</v>
      </c>
      <c r="E234" s="19" t="s">
        <v>0</v>
      </c>
      <c r="F234" s="14" t="s">
        <v>0</v>
      </c>
      <c r="G234" s="185">
        <v>35735</v>
      </c>
      <c r="H234" s="9" t="s">
        <v>11429</v>
      </c>
      <c r="I234" s="9" t="s">
        <v>797</v>
      </c>
      <c r="J234" s="9" t="s">
        <v>0</v>
      </c>
      <c r="K234" s="19" t="s">
        <v>0</v>
      </c>
      <c r="L234" s="9"/>
      <c r="M234" s="21">
        <v>0</v>
      </c>
      <c r="N234" s="21">
        <v>85</v>
      </c>
      <c r="O234" s="2"/>
      <c r="P234" s="225" t="s">
        <v>4170</v>
      </c>
      <c r="Q234" s="222"/>
      <c r="R234" s="2"/>
      <c r="S234" s="21">
        <f t="shared" si="3"/>
        <v>0</v>
      </c>
    </row>
    <row r="235" spans="1:19" x14ac:dyDescent="0.4">
      <c r="A235" s="9" t="s">
        <v>11050</v>
      </c>
      <c r="B235" s="9" t="s">
        <v>11321</v>
      </c>
      <c r="C235" s="180" t="s">
        <v>11434</v>
      </c>
      <c r="D235" s="11" t="s">
        <v>0</v>
      </c>
      <c r="E235" s="19" t="s">
        <v>0</v>
      </c>
      <c r="F235" s="14" t="s">
        <v>0</v>
      </c>
      <c r="G235" s="185">
        <v>36251</v>
      </c>
      <c r="H235" s="9" t="s">
        <v>11429</v>
      </c>
      <c r="I235" s="9" t="s">
        <v>797</v>
      </c>
      <c r="J235" s="9" t="s">
        <v>0</v>
      </c>
      <c r="K235" s="19" t="s">
        <v>0</v>
      </c>
      <c r="L235" s="9"/>
      <c r="M235" s="21">
        <v>0</v>
      </c>
      <c r="N235" s="21">
        <v>85</v>
      </c>
      <c r="O235" s="2"/>
      <c r="P235" s="225" t="s">
        <v>4170</v>
      </c>
      <c r="Q235" s="222"/>
      <c r="R235" s="2"/>
      <c r="S235" s="21">
        <f t="shared" si="3"/>
        <v>0</v>
      </c>
    </row>
    <row r="236" spans="1:19" x14ac:dyDescent="0.4">
      <c r="A236" s="9" t="s">
        <v>11050</v>
      </c>
      <c r="B236" s="9" t="s">
        <v>11321</v>
      </c>
      <c r="C236" s="180" t="s">
        <v>11435</v>
      </c>
      <c r="D236" s="11" t="s">
        <v>0</v>
      </c>
      <c r="E236" s="19" t="s">
        <v>0</v>
      </c>
      <c r="F236" s="14" t="s">
        <v>0</v>
      </c>
      <c r="G236" s="185" t="s">
        <v>0</v>
      </c>
      <c r="H236" s="9" t="s">
        <v>11436</v>
      </c>
      <c r="I236" s="9" t="s">
        <v>1782</v>
      </c>
      <c r="J236" s="9" t="s">
        <v>0</v>
      </c>
      <c r="K236" s="19" t="s">
        <v>0</v>
      </c>
      <c r="L236" s="9"/>
      <c r="M236" s="21">
        <v>0</v>
      </c>
      <c r="N236" s="21">
        <v>50</v>
      </c>
      <c r="O236" s="2"/>
      <c r="P236" s="225" t="s">
        <v>4170</v>
      </c>
      <c r="Q236" s="222"/>
      <c r="R236" s="2"/>
      <c r="S236" s="21">
        <f t="shared" si="3"/>
        <v>0</v>
      </c>
    </row>
    <row r="237" spans="1:19" x14ac:dyDescent="0.4">
      <c r="A237" s="9" t="s">
        <v>11050</v>
      </c>
      <c r="B237" s="9" t="s">
        <v>11321</v>
      </c>
      <c r="C237" s="180" t="s">
        <v>11437</v>
      </c>
      <c r="D237" s="11" t="s">
        <v>0</v>
      </c>
      <c r="E237" s="19" t="s">
        <v>0</v>
      </c>
      <c r="F237" s="14" t="s">
        <v>0</v>
      </c>
      <c r="G237" s="185" t="s">
        <v>0</v>
      </c>
      <c r="H237" s="9" t="s">
        <v>11438</v>
      </c>
      <c r="I237" s="9" t="s">
        <v>1782</v>
      </c>
      <c r="J237" s="9" t="s">
        <v>0</v>
      </c>
      <c r="K237" s="19" t="s">
        <v>0</v>
      </c>
      <c r="L237" s="9"/>
      <c r="M237" s="21">
        <v>0</v>
      </c>
      <c r="N237" s="21">
        <v>175</v>
      </c>
      <c r="O237" s="2"/>
      <c r="P237" s="225" t="s">
        <v>4170</v>
      </c>
      <c r="Q237" s="222"/>
      <c r="R237" s="2"/>
      <c r="S237" s="21">
        <f t="shared" si="3"/>
        <v>0</v>
      </c>
    </row>
    <row r="238" spans="1:19" x14ac:dyDescent="0.4">
      <c r="A238" s="9" t="s">
        <v>11050</v>
      </c>
      <c r="B238" s="9" t="s">
        <v>11321</v>
      </c>
      <c r="C238" s="180" t="s">
        <v>11439</v>
      </c>
      <c r="D238" s="11">
        <v>4607</v>
      </c>
      <c r="E238" s="19" t="s">
        <v>0</v>
      </c>
      <c r="F238" s="14" t="s">
        <v>0</v>
      </c>
      <c r="G238" s="14" t="s">
        <v>11406</v>
      </c>
      <c r="H238" s="9" t="s">
        <v>11440</v>
      </c>
      <c r="I238" s="9" t="s">
        <v>1782</v>
      </c>
      <c r="J238" s="9" t="s">
        <v>0</v>
      </c>
      <c r="K238" s="19" t="s">
        <v>0</v>
      </c>
      <c r="L238" s="9"/>
      <c r="M238" s="21">
        <v>0</v>
      </c>
      <c r="N238" s="21" t="s">
        <v>6191</v>
      </c>
      <c r="O238" s="2"/>
      <c r="P238" s="225" t="s">
        <v>4170</v>
      </c>
      <c r="Q238" s="222"/>
      <c r="R238" s="2"/>
      <c r="S238" s="21">
        <f t="shared" si="3"/>
        <v>0</v>
      </c>
    </row>
    <row r="239" spans="1:19" x14ac:dyDescent="0.4">
      <c r="A239" s="9" t="s">
        <v>11050</v>
      </c>
      <c r="B239" s="9" t="s">
        <v>11321</v>
      </c>
      <c r="C239" s="180" t="s">
        <v>11441</v>
      </c>
      <c r="D239" s="11" t="s">
        <v>0</v>
      </c>
      <c r="E239" s="19" t="s">
        <v>0</v>
      </c>
      <c r="F239" s="14" t="s">
        <v>0</v>
      </c>
      <c r="G239" s="185" t="s">
        <v>0</v>
      </c>
      <c r="H239" s="9" t="s">
        <v>11442</v>
      </c>
      <c r="I239" s="9" t="s">
        <v>0</v>
      </c>
      <c r="J239" s="9" t="s">
        <v>0</v>
      </c>
      <c r="K239" s="19" t="s">
        <v>0</v>
      </c>
      <c r="L239" s="9"/>
      <c r="M239" s="21">
        <v>0</v>
      </c>
      <c r="N239" s="21">
        <v>50</v>
      </c>
      <c r="O239" s="2"/>
      <c r="P239" s="225" t="s">
        <v>4170</v>
      </c>
      <c r="Q239" s="222"/>
      <c r="R239" s="2"/>
      <c r="S239" s="21">
        <f t="shared" si="3"/>
        <v>0</v>
      </c>
    </row>
    <row r="240" spans="1:19" x14ac:dyDescent="0.4">
      <c r="A240" s="9" t="s">
        <v>11050</v>
      </c>
      <c r="B240" s="9" t="s">
        <v>11321</v>
      </c>
      <c r="C240" s="180" t="s">
        <v>11443</v>
      </c>
      <c r="D240" s="11" t="s">
        <v>0</v>
      </c>
      <c r="E240" s="19" t="s">
        <v>0</v>
      </c>
      <c r="F240" s="14" t="s">
        <v>0</v>
      </c>
      <c r="G240" s="185" t="s">
        <v>0</v>
      </c>
      <c r="H240" s="9" t="s">
        <v>11444</v>
      </c>
      <c r="I240" s="9" t="s">
        <v>0</v>
      </c>
      <c r="J240" s="9" t="s">
        <v>0</v>
      </c>
      <c r="K240" s="19" t="s">
        <v>0</v>
      </c>
      <c r="L240" s="9"/>
      <c r="M240" s="21">
        <v>0</v>
      </c>
      <c r="N240" s="21">
        <v>50</v>
      </c>
      <c r="O240" s="2"/>
      <c r="P240" s="225" t="s">
        <v>4170</v>
      </c>
      <c r="Q240" s="222"/>
      <c r="R240" s="2"/>
      <c r="S240" s="21">
        <f t="shared" si="3"/>
        <v>0</v>
      </c>
    </row>
    <row r="241" spans="1:19" x14ac:dyDescent="0.4">
      <c r="A241" s="9" t="s">
        <v>11050</v>
      </c>
      <c r="B241" s="9" t="s">
        <v>11321</v>
      </c>
      <c r="C241" s="180" t="s">
        <v>11445</v>
      </c>
      <c r="D241" s="11" t="s">
        <v>0</v>
      </c>
      <c r="E241" s="19" t="s">
        <v>0</v>
      </c>
      <c r="F241" s="14" t="s">
        <v>0</v>
      </c>
      <c r="G241" s="185">
        <v>36342</v>
      </c>
      <c r="H241" s="9" t="s">
        <v>11446</v>
      </c>
      <c r="I241" s="9" t="s">
        <v>0</v>
      </c>
      <c r="J241" s="9" t="s">
        <v>0</v>
      </c>
      <c r="K241" s="19" t="s">
        <v>0</v>
      </c>
      <c r="L241" s="9"/>
      <c r="M241" s="21">
        <v>0</v>
      </c>
      <c r="N241" s="21">
        <v>35</v>
      </c>
      <c r="O241" s="2"/>
      <c r="P241" s="225" t="s">
        <v>4170</v>
      </c>
      <c r="Q241" s="222"/>
      <c r="R241" s="2"/>
      <c r="S241" s="21">
        <f t="shared" si="3"/>
        <v>0</v>
      </c>
    </row>
    <row r="242" spans="1:19" x14ac:dyDescent="0.4">
      <c r="A242" s="9" t="s">
        <v>11050</v>
      </c>
      <c r="B242" s="9" t="s">
        <v>11321</v>
      </c>
      <c r="C242" s="180" t="s">
        <v>11447</v>
      </c>
      <c r="D242" s="11" t="s">
        <v>0</v>
      </c>
      <c r="E242" s="19" t="s">
        <v>0</v>
      </c>
      <c r="F242" s="14" t="s">
        <v>0</v>
      </c>
      <c r="G242" s="185" t="s">
        <v>11448</v>
      </c>
      <c r="H242" s="9" t="s">
        <v>11449</v>
      </c>
      <c r="I242" s="9" t="s">
        <v>0</v>
      </c>
      <c r="J242" s="9" t="s">
        <v>0</v>
      </c>
      <c r="K242" s="19" t="s">
        <v>0</v>
      </c>
      <c r="L242" s="9"/>
      <c r="M242" s="21">
        <v>0</v>
      </c>
      <c r="N242" s="21">
        <v>80</v>
      </c>
      <c r="O242" s="2"/>
      <c r="P242" s="225" t="s">
        <v>4170</v>
      </c>
      <c r="Q242" s="222"/>
      <c r="R242" s="2"/>
      <c r="S242" s="21">
        <f t="shared" si="3"/>
        <v>0</v>
      </c>
    </row>
    <row r="243" spans="1:19" x14ac:dyDescent="0.4">
      <c r="A243" s="9" t="s">
        <v>11050</v>
      </c>
      <c r="B243" s="9" t="s">
        <v>11321</v>
      </c>
      <c r="C243" s="180" t="s">
        <v>11450</v>
      </c>
      <c r="D243" s="11" t="s">
        <v>0</v>
      </c>
      <c r="E243" s="19" t="s">
        <v>0</v>
      </c>
      <c r="F243" s="14" t="s">
        <v>0</v>
      </c>
      <c r="G243" s="185" t="s">
        <v>0</v>
      </c>
      <c r="H243" s="9" t="s">
        <v>11451</v>
      </c>
      <c r="I243" s="9" t="s">
        <v>0</v>
      </c>
      <c r="J243" s="9" t="s">
        <v>0</v>
      </c>
      <c r="K243" s="19" t="s">
        <v>0</v>
      </c>
      <c r="L243" s="9"/>
      <c r="M243" s="21">
        <v>0</v>
      </c>
      <c r="N243" s="21">
        <v>35</v>
      </c>
      <c r="O243" s="2"/>
      <c r="P243" s="225" t="s">
        <v>4170</v>
      </c>
      <c r="Q243" s="222"/>
      <c r="R243" s="2"/>
      <c r="S243" s="21">
        <f t="shared" si="3"/>
        <v>0</v>
      </c>
    </row>
    <row r="244" spans="1:19" x14ac:dyDescent="0.4">
      <c r="A244" s="9" t="s">
        <v>11050</v>
      </c>
      <c r="B244" s="9" t="s">
        <v>11321</v>
      </c>
      <c r="C244" s="180" t="s">
        <v>11452</v>
      </c>
      <c r="D244" s="11">
        <v>4610</v>
      </c>
      <c r="E244" s="19" t="s">
        <v>0</v>
      </c>
      <c r="F244" s="14" t="s">
        <v>0</v>
      </c>
      <c r="G244" s="185" t="s">
        <v>0</v>
      </c>
      <c r="H244" s="9" t="s">
        <v>11453</v>
      </c>
      <c r="I244" s="9" t="s">
        <v>0</v>
      </c>
      <c r="J244" s="9" t="s">
        <v>0</v>
      </c>
      <c r="K244" s="19" t="s">
        <v>0</v>
      </c>
      <c r="L244" s="9"/>
      <c r="M244" s="21">
        <v>0</v>
      </c>
      <c r="N244" s="21">
        <v>35</v>
      </c>
      <c r="O244" s="2"/>
      <c r="P244" s="225" t="s">
        <v>4170</v>
      </c>
      <c r="Q244" s="222"/>
      <c r="R244" s="2"/>
      <c r="S244" s="21">
        <f t="shared" si="3"/>
        <v>0</v>
      </c>
    </row>
    <row r="245" spans="1:19" x14ac:dyDescent="0.4">
      <c r="A245" s="9" t="s">
        <v>11050</v>
      </c>
      <c r="B245" s="9" t="s">
        <v>11321</v>
      </c>
      <c r="C245" s="180" t="s">
        <v>11454</v>
      </c>
      <c r="D245" s="11" t="s">
        <v>0</v>
      </c>
      <c r="E245" s="19" t="s">
        <v>0</v>
      </c>
      <c r="F245" s="14" t="s">
        <v>0</v>
      </c>
      <c r="G245" s="185" t="s">
        <v>0</v>
      </c>
      <c r="H245" s="9" t="s">
        <v>11455</v>
      </c>
      <c r="I245" s="9" t="s">
        <v>0</v>
      </c>
      <c r="J245" s="9" t="s">
        <v>0</v>
      </c>
      <c r="K245" s="19" t="s">
        <v>0</v>
      </c>
      <c r="L245" s="9"/>
      <c r="M245" s="21">
        <v>0</v>
      </c>
      <c r="N245" s="21">
        <v>35</v>
      </c>
      <c r="O245" s="2"/>
      <c r="P245" s="225" t="s">
        <v>4168</v>
      </c>
      <c r="Q245" s="222"/>
      <c r="R245" s="2"/>
      <c r="S245" s="21">
        <f t="shared" si="3"/>
        <v>35</v>
      </c>
    </row>
    <row r="246" spans="1:19" x14ac:dyDescent="0.4">
      <c r="A246" s="9" t="s">
        <v>11050</v>
      </c>
      <c r="B246" s="9" t="s">
        <v>11321</v>
      </c>
      <c r="C246" s="180" t="s">
        <v>11456</v>
      </c>
      <c r="D246" s="11" t="s">
        <v>0</v>
      </c>
      <c r="E246" s="19" t="s">
        <v>0</v>
      </c>
      <c r="F246" s="14" t="s">
        <v>0</v>
      </c>
      <c r="G246" s="185" t="s">
        <v>0</v>
      </c>
      <c r="H246" s="9" t="s">
        <v>11457</v>
      </c>
      <c r="I246" s="9" t="s">
        <v>0</v>
      </c>
      <c r="J246" s="9" t="s">
        <v>0</v>
      </c>
      <c r="K246" s="19" t="s">
        <v>0</v>
      </c>
      <c r="L246" s="9"/>
      <c r="M246" s="21">
        <v>0</v>
      </c>
      <c r="N246" s="21">
        <v>35</v>
      </c>
      <c r="O246" s="2"/>
      <c r="P246" s="225" t="s">
        <v>4170</v>
      </c>
      <c r="Q246" s="222"/>
      <c r="R246" s="2"/>
      <c r="S246" s="21">
        <f t="shared" si="3"/>
        <v>0</v>
      </c>
    </row>
    <row r="247" spans="1:19" x14ac:dyDescent="0.4">
      <c r="A247" s="9" t="s">
        <v>11050</v>
      </c>
      <c r="B247" s="9" t="s">
        <v>11321</v>
      </c>
      <c r="C247" s="180" t="s">
        <v>11458</v>
      </c>
      <c r="D247" s="11" t="s">
        <v>0</v>
      </c>
      <c r="E247" s="19" t="s">
        <v>0</v>
      </c>
      <c r="F247" s="14" t="s">
        <v>0</v>
      </c>
      <c r="G247" s="185" t="s">
        <v>0</v>
      </c>
      <c r="H247" s="9" t="s">
        <v>11459</v>
      </c>
      <c r="I247" s="9" t="s">
        <v>0</v>
      </c>
      <c r="J247" s="9" t="s">
        <v>0</v>
      </c>
      <c r="K247" s="19" t="s">
        <v>0</v>
      </c>
      <c r="L247" s="9"/>
      <c r="M247" s="21">
        <v>0</v>
      </c>
      <c r="N247" s="21">
        <v>35</v>
      </c>
      <c r="O247" s="2"/>
      <c r="P247" s="225" t="s">
        <v>4170</v>
      </c>
      <c r="Q247" s="222"/>
      <c r="R247" s="2"/>
      <c r="S247" s="21">
        <f t="shared" si="3"/>
        <v>0</v>
      </c>
    </row>
    <row r="248" spans="1:19" x14ac:dyDescent="0.4">
      <c r="A248" s="9" t="s">
        <v>11050</v>
      </c>
      <c r="B248" s="9" t="s">
        <v>11460</v>
      </c>
      <c r="C248" s="180" t="s">
        <v>11461</v>
      </c>
      <c r="D248" s="11">
        <v>4021</v>
      </c>
      <c r="E248" s="19" t="s">
        <v>0</v>
      </c>
      <c r="F248" s="11">
        <v>1987</v>
      </c>
      <c r="G248" s="185" t="s">
        <v>0</v>
      </c>
      <c r="H248" s="9" t="s">
        <v>8280</v>
      </c>
      <c r="I248" s="9" t="s">
        <v>0</v>
      </c>
      <c r="J248" s="9" t="s">
        <v>0</v>
      </c>
      <c r="K248" s="19" t="s">
        <v>0</v>
      </c>
      <c r="L248" s="9"/>
      <c r="M248" s="21">
        <v>0</v>
      </c>
      <c r="N248" s="21" t="s">
        <v>6191</v>
      </c>
      <c r="O248" s="2"/>
      <c r="P248" s="225" t="s">
        <v>4170</v>
      </c>
      <c r="Q248" s="222"/>
      <c r="R248" s="2"/>
      <c r="S248" s="21">
        <f t="shared" si="3"/>
        <v>0</v>
      </c>
    </row>
    <row r="249" spans="1:19" x14ac:dyDescent="0.4">
      <c r="A249" s="9" t="s">
        <v>11050</v>
      </c>
      <c r="B249" s="9" t="s">
        <v>11460</v>
      </c>
      <c r="C249" s="180" t="s">
        <v>11462</v>
      </c>
      <c r="D249" s="11" t="s">
        <v>8174</v>
      </c>
      <c r="E249" s="19" t="s">
        <v>0</v>
      </c>
      <c r="F249" s="11">
        <v>1988</v>
      </c>
      <c r="G249" s="185" t="s">
        <v>0</v>
      </c>
      <c r="H249" s="9" t="s">
        <v>8424</v>
      </c>
      <c r="I249" s="9" t="s">
        <v>0</v>
      </c>
      <c r="J249" s="9" t="s">
        <v>0</v>
      </c>
      <c r="K249" s="19" t="s">
        <v>0</v>
      </c>
      <c r="L249" s="9"/>
      <c r="M249" s="21">
        <v>0</v>
      </c>
      <c r="N249" s="21">
        <v>150</v>
      </c>
      <c r="O249" s="2"/>
      <c r="P249" s="225" t="s">
        <v>4170</v>
      </c>
      <c r="Q249" s="222"/>
      <c r="R249" s="2"/>
      <c r="S249" s="21">
        <f t="shared" si="3"/>
        <v>0</v>
      </c>
    </row>
    <row r="250" spans="1:19" x14ac:dyDescent="0.4">
      <c r="A250" s="9" t="s">
        <v>11050</v>
      </c>
      <c r="B250" s="9" t="s">
        <v>11460</v>
      </c>
      <c r="C250" s="180" t="s">
        <v>11463</v>
      </c>
      <c r="D250" s="11">
        <v>4022</v>
      </c>
      <c r="E250" s="19" t="s">
        <v>0</v>
      </c>
      <c r="F250" s="11">
        <v>1988</v>
      </c>
      <c r="G250" s="185" t="s">
        <v>0</v>
      </c>
      <c r="H250" s="9" t="s">
        <v>8281</v>
      </c>
      <c r="I250" s="9" t="s">
        <v>0</v>
      </c>
      <c r="J250" s="9" t="s">
        <v>0</v>
      </c>
      <c r="K250" s="19" t="s">
        <v>0</v>
      </c>
      <c r="L250" s="9"/>
      <c r="M250" s="21">
        <v>0</v>
      </c>
      <c r="N250" s="21">
        <v>180</v>
      </c>
      <c r="O250" s="2"/>
      <c r="P250" s="225" t="s">
        <v>4170</v>
      </c>
      <c r="Q250" s="222"/>
      <c r="R250" s="2"/>
      <c r="S250" s="21">
        <f t="shared" si="3"/>
        <v>0</v>
      </c>
    </row>
    <row r="251" spans="1:19" x14ac:dyDescent="0.4">
      <c r="A251" s="9" t="s">
        <v>11050</v>
      </c>
      <c r="B251" s="9" t="s">
        <v>11460</v>
      </c>
      <c r="C251" s="180" t="s">
        <v>11464</v>
      </c>
      <c r="D251" s="11" t="s">
        <v>8175</v>
      </c>
      <c r="E251" s="19" t="s">
        <v>0</v>
      </c>
      <c r="F251" s="11">
        <v>1989</v>
      </c>
      <c r="G251" s="185" t="s">
        <v>0</v>
      </c>
      <c r="H251" s="9" t="s">
        <v>8425</v>
      </c>
      <c r="I251" s="9" t="s">
        <v>0</v>
      </c>
      <c r="J251" s="9" t="s">
        <v>0</v>
      </c>
      <c r="K251" s="19" t="s">
        <v>0</v>
      </c>
      <c r="L251" s="9"/>
      <c r="M251" s="21">
        <v>0</v>
      </c>
      <c r="N251" s="21">
        <v>150</v>
      </c>
      <c r="O251" s="2"/>
      <c r="P251" s="225" t="s">
        <v>4170</v>
      </c>
      <c r="Q251" s="222"/>
      <c r="R251" s="2"/>
      <c r="S251" s="21">
        <f t="shared" si="3"/>
        <v>0</v>
      </c>
    </row>
    <row r="252" spans="1:19" x14ac:dyDescent="0.4">
      <c r="A252" s="9" t="s">
        <v>11050</v>
      </c>
      <c r="B252" s="9" t="s">
        <v>11460</v>
      </c>
      <c r="C252" s="180" t="s">
        <v>11465</v>
      </c>
      <c r="D252" s="11">
        <v>5371</v>
      </c>
      <c r="E252" s="19" t="s">
        <v>0</v>
      </c>
      <c r="F252" s="11">
        <v>1990</v>
      </c>
      <c r="G252" s="185" t="s">
        <v>0</v>
      </c>
      <c r="H252" s="9" t="s">
        <v>11466</v>
      </c>
      <c r="I252" s="9" t="s">
        <v>0</v>
      </c>
      <c r="J252" s="9" t="s">
        <v>0</v>
      </c>
      <c r="K252" s="19" t="s">
        <v>0</v>
      </c>
      <c r="L252" s="9"/>
      <c r="M252" s="21">
        <v>0</v>
      </c>
      <c r="N252" s="21" t="s">
        <v>6191</v>
      </c>
      <c r="O252" s="2"/>
      <c r="P252" s="225" t="s">
        <v>4170</v>
      </c>
      <c r="Q252" s="222"/>
      <c r="R252" s="2"/>
      <c r="S252" s="21">
        <f t="shared" si="3"/>
        <v>0</v>
      </c>
    </row>
    <row r="253" spans="1:19" x14ac:dyDescent="0.4">
      <c r="A253" s="9" t="s">
        <v>11050</v>
      </c>
      <c r="B253" s="9" t="s">
        <v>11460</v>
      </c>
      <c r="C253" s="180" t="s">
        <v>11467</v>
      </c>
      <c r="D253" s="11" t="s">
        <v>8269</v>
      </c>
      <c r="E253" s="19" t="s">
        <v>0</v>
      </c>
      <c r="F253" s="11">
        <v>1990</v>
      </c>
      <c r="G253" s="185" t="s">
        <v>0</v>
      </c>
      <c r="H253" s="9" t="s">
        <v>11468</v>
      </c>
      <c r="I253" s="9" t="s">
        <v>0</v>
      </c>
      <c r="J253" s="9" t="s">
        <v>0</v>
      </c>
      <c r="K253" s="19" t="s">
        <v>0</v>
      </c>
      <c r="L253" s="9"/>
      <c r="M253" s="21">
        <v>0</v>
      </c>
      <c r="N253" s="21" t="s">
        <v>6191</v>
      </c>
      <c r="O253" s="2"/>
      <c r="P253" s="225" t="s">
        <v>4170</v>
      </c>
      <c r="Q253" s="222"/>
      <c r="R253" s="2"/>
      <c r="S253" s="21">
        <f t="shared" si="3"/>
        <v>0</v>
      </c>
    </row>
    <row r="254" spans="1:19" x14ac:dyDescent="0.4">
      <c r="A254" s="9" t="s">
        <v>11050</v>
      </c>
      <c r="B254" s="9" t="s">
        <v>11460</v>
      </c>
      <c r="C254" s="180" t="s">
        <v>11469</v>
      </c>
      <c r="D254" s="11" t="s">
        <v>0</v>
      </c>
      <c r="E254" s="19"/>
      <c r="F254" s="11"/>
      <c r="G254" s="185" t="s">
        <v>0</v>
      </c>
      <c r="H254" s="9" t="s">
        <v>11470</v>
      </c>
      <c r="I254" s="9" t="s">
        <v>0</v>
      </c>
      <c r="J254" s="9" t="s">
        <v>0</v>
      </c>
      <c r="K254" s="19" t="s">
        <v>0</v>
      </c>
      <c r="L254" s="9"/>
      <c r="M254" s="21">
        <v>0</v>
      </c>
      <c r="N254" s="21">
        <v>120</v>
      </c>
      <c r="O254" s="2"/>
      <c r="P254" s="225" t="s">
        <v>4170</v>
      </c>
      <c r="Q254" s="222"/>
      <c r="R254" s="2"/>
      <c r="S254" s="21">
        <f t="shared" si="3"/>
        <v>0</v>
      </c>
    </row>
    <row r="255" spans="1:19" x14ac:dyDescent="0.4">
      <c r="A255" s="9" t="s">
        <v>11050</v>
      </c>
      <c r="B255" s="9" t="s">
        <v>11460</v>
      </c>
      <c r="C255" s="180" t="s">
        <v>11471</v>
      </c>
      <c r="D255" s="11" t="s">
        <v>0</v>
      </c>
      <c r="E255" s="19" t="s">
        <v>0</v>
      </c>
      <c r="F255" s="11">
        <v>1990</v>
      </c>
      <c r="G255" s="185" t="s">
        <v>0</v>
      </c>
      <c r="H255" s="9" t="s">
        <v>8426</v>
      </c>
      <c r="I255" s="9" t="s">
        <v>0</v>
      </c>
      <c r="J255" s="9" t="s">
        <v>0</v>
      </c>
      <c r="K255" s="19" t="s">
        <v>0</v>
      </c>
      <c r="L255" s="9"/>
      <c r="M255" s="21">
        <v>0</v>
      </c>
      <c r="N255" s="21">
        <v>40</v>
      </c>
      <c r="O255" s="2"/>
      <c r="P255" s="225" t="s">
        <v>4170</v>
      </c>
      <c r="Q255" s="222"/>
      <c r="R255" s="2"/>
      <c r="S255" s="21">
        <f t="shared" si="3"/>
        <v>0</v>
      </c>
    </row>
    <row r="256" spans="1:19" x14ac:dyDescent="0.4">
      <c r="A256" s="9" t="s">
        <v>11050</v>
      </c>
      <c r="B256" s="9" t="s">
        <v>11460</v>
      </c>
      <c r="C256" s="180" t="s">
        <v>11472</v>
      </c>
      <c r="D256" s="11">
        <v>4024</v>
      </c>
      <c r="E256" s="19" t="s">
        <v>0</v>
      </c>
      <c r="F256" s="11">
        <v>1990</v>
      </c>
      <c r="G256" s="185" t="s">
        <v>0</v>
      </c>
      <c r="H256" s="9" t="s">
        <v>8419</v>
      </c>
      <c r="I256" s="9" t="s">
        <v>0</v>
      </c>
      <c r="J256" s="9" t="s">
        <v>0</v>
      </c>
      <c r="K256" s="19" t="s">
        <v>0</v>
      </c>
      <c r="L256" s="9"/>
      <c r="M256" s="21">
        <v>0</v>
      </c>
      <c r="N256" s="21">
        <v>25</v>
      </c>
      <c r="O256" s="2"/>
      <c r="P256" s="225" t="s">
        <v>4170</v>
      </c>
      <c r="Q256" s="222"/>
      <c r="R256" s="2"/>
      <c r="S256" s="21">
        <f t="shared" si="3"/>
        <v>0</v>
      </c>
    </row>
    <row r="257" spans="1:19" x14ac:dyDescent="0.4">
      <c r="A257" s="9" t="s">
        <v>11050</v>
      </c>
      <c r="B257" s="9" t="s">
        <v>11460</v>
      </c>
      <c r="C257" s="180" t="s">
        <v>11473</v>
      </c>
      <c r="D257" s="11">
        <v>4025</v>
      </c>
      <c r="E257" s="19" t="s">
        <v>0</v>
      </c>
      <c r="F257" s="11">
        <v>1990</v>
      </c>
      <c r="G257" s="185" t="s">
        <v>0</v>
      </c>
      <c r="H257" s="9" t="s">
        <v>11474</v>
      </c>
      <c r="I257" s="9" t="s">
        <v>0</v>
      </c>
      <c r="J257" s="9" t="s">
        <v>0</v>
      </c>
      <c r="K257" s="19" t="s">
        <v>0</v>
      </c>
      <c r="L257" s="9"/>
      <c r="M257" s="21">
        <v>0</v>
      </c>
      <c r="N257" s="21">
        <v>8</v>
      </c>
      <c r="O257" s="2"/>
      <c r="P257" s="225" t="s">
        <v>4168</v>
      </c>
      <c r="Q257" s="222"/>
      <c r="R257" s="2"/>
      <c r="S257" s="21">
        <f t="shared" si="3"/>
        <v>8</v>
      </c>
    </row>
    <row r="258" spans="1:19" x14ac:dyDescent="0.4">
      <c r="A258" s="9" t="s">
        <v>11050</v>
      </c>
      <c r="B258" s="9" t="s">
        <v>11460</v>
      </c>
      <c r="C258" s="180" t="s">
        <v>11475</v>
      </c>
      <c r="D258" s="11" t="s">
        <v>8176</v>
      </c>
      <c r="E258" s="19" t="s">
        <v>0</v>
      </c>
      <c r="F258" s="11">
        <v>1990</v>
      </c>
      <c r="G258" s="185" t="s">
        <v>0</v>
      </c>
      <c r="H258" s="9" t="s">
        <v>11476</v>
      </c>
      <c r="I258" s="9" t="s">
        <v>0</v>
      </c>
      <c r="J258" s="9" t="s">
        <v>0</v>
      </c>
      <c r="K258" s="19" t="s">
        <v>0</v>
      </c>
      <c r="L258" s="9"/>
      <c r="M258" s="21">
        <v>0</v>
      </c>
      <c r="N258" s="21" t="s">
        <v>6191</v>
      </c>
      <c r="O258" s="2"/>
      <c r="P258" s="225" t="s">
        <v>4170</v>
      </c>
      <c r="Q258" s="222"/>
      <c r="R258" s="2"/>
      <c r="S258" s="21">
        <f t="shared" si="3"/>
        <v>0</v>
      </c>
    </row>
    <row r="259" spans="1:19" x14ac:dyDescent="0.4">
      <c r="A259" s="9" t="s">
        <v>11050</v>
      </c>
      <c r="B259" s="9" t="s">
        <v>11460</v>
      </c>
      <c r="C259" s="180" t="s">
        <v>11477</v>
      </c>
      <c r="D259" s="11" t="s">
        <v>0</v>
      </c>
      <c r="E259" s="19" t="s">
        <v>0</v>
      </c>
      <c r="F259" s="11">
        <v>1990</v>
      </c>
      <c r="G259" s="185" t="s">
        <v>0</v>
      </c>
      <c r="H259" s="9" t="s">
        <v>11478</v>
      </c>
      <c r="I259" s="9" t="s">
        <v>0</v>
      </c>
      <c r="J259" s="9" t="s">
        <v>0</v>
      </c>
      <c r="K259" s="19" t="s">
        <v>0</v>
      </c>
      <c r="L259" s="9"/>
      <c r="M259" s="21">
        <v>0</v>
      </c>
      <c r="N259" s="21">
        <v>250</v>
      </c>
      <c r="O259" s="2"/>
      <c r="P259" s="225" t="s">
        <v>4170</v>
      </c>
      <c r="Q259" s="222"/>
      <c r="R259" s="2"/>
      <c r="S259" s="21">
        <f t="shared" ref="S259:S322" si="4">IF(P259="Nuova",IF(M259="p.a.r.",300,M259),IF(P259="Usata",IF(N259="p.a.r.",300,N259),0))</f>
        <v>0</v>
      </c>
    </row>
    <row r="260" spans="1:19" x14ac:dyDescent="0.4">
      <c r="A260" s="9" t="s">
        <v>11050</v>
      </c>
      <c r="B260" s="9" t="s">
        <v>11460</v>
      </c>
      <c r="C260" s="180" t="s">
        <v>11479</v>
      </c>
      <c r="D260" s="11" t="s">
        <v>8177</v>
      </c>
      <c r="E260" s="19" t="s">
        <v>0</v>
      </c>
      <c r="F260" s="11">
        <v>1990</v>
      </c>
      <c r="G260" s="185" t="s">
        <v>0</v>
      </c>
      <c r="H260" s="9" t="s">
        <v>11480</v>
      </c>
      <c r="I260" s="9" t="s">
        <v>0</v>
      </c>
      <c r="J260" s="9" t="s">
        <v>0</v>
      </c>
      <c r="K260" s="19" t="s">
        <v>0</v>
      </c>
      <c r="L260" s="9"/>
      <c r="M260" s="21">
        <v>0</v>
      </c>
      <c r="N260" s="21" t="s">
        <v>6191</v>
      </c>
      <c r="O260" s="2"/>
      <c r="P260" s="225" t="s">
        <v>4170</v>
      </c>
      <c r="Q260" s="222"/>
      <c r="R260" s="2"/>
      <c r="S260" s="21">
        <f t="shared" si="4"/>
        <v>0</v>
      </c>
    </row>
    <row r="261" spans="1:19" x14ac:dyDescent="0.4">
      <c r="A261" s="9" t="s">
        <v>11050</v>
      </c>
      <c r="B261" s="9" t="s">
        <v>11460</v>
      </c>
      <c r="C261" s="180" t="s">
        <v>11481</v>
      </c>
      <c r="D261" s="11">
        <v>4026</v>
      </c>
      <c r="E261" s="19" t="s">
        <v>0</v>
      </c>
      <c r="F261" s="11">
        <v>1990</v>
      </c>
      <c r="G261" s="185" t="s">
        <v>0</v>
      </c>
      <c r="H261" s="9" t="s">
        <v>11482</v>
      </c>
      <c r="I261" s="9" t="s">
        <v>0</v>
      </c>
      <c r="J261" s="9" t="s">
        <v>0</v>
      </c>
      <c r="K261" s="19" t="s">
        <v>0</v>
      </c>
      <c r="L261" s="9"/>
      <c r="M261" s="21">
        <v>0</v>
      </c>
      <c r="N261" s="21" t="s">
        <v>6191</v>
      </c>
      <c r="O261" s="2"/>
      <c r="P261" s="225" t="s">
        <v>4170</v>
      </c>
      <c r="Q261" s="222"/>
      <c r="R261" s="2"/>
      <c r="S261" s="21">
        <f t="shared" si="4"/>
        <v>0</v>
      </c>
    </row>
    <row r="262" spans="1:19" x14ac:dyDescent="0.4">
      <c r="A262" s="9" t="s">
        <v>11050</v>
      </c>
      <c r="B262" s="9" t="s">
        <v>11460</v>
      </c>
      <c r="C262" s="180" t="s">
        <v>11483</v>
      </c>
      <c r="D262" s="11">
        <v>4027</v>
      </c>
      <c r="E262" s="19" t="s">
        <v>0</v>
      </c>
      <c r="F262" s="11">
        <v>1991</v>
      </c>
      <c r="G262" s="185" t="s">
        <v>0</v>
      </c>
      <c r="H262" s="9" t="s">
        <v>8283</v>
      </c>
      <c r="I262" s="9" t="s">
        <v>0</v>
      </c>
      <c r="J262" s="9" t="s">
        <v>0</v>
      </c>
      <c r="K262" s="19" t="s">
        <v>0</v>
      </c>
      <c r="L262" s="9"/>
      <c r="M262" s="21">
        <v>0</v>
      </c>
      <c r="N262" s="21">
        <v>100</v>
      </c>
      <c r="O262" s="2"/>
      <c r="P262" s="225" t="s">
        <v>4170</v>
      </c>
      <c r="Q262" s="222"/>
      <c r="R262" s="2"/>
      <c r="S262" s="21">
        <f t="shared" si="4"/>
        <v>0</v>
      </c>
    </row>
    <row r="263" spans="1:19" x14ac:dyDescent="0.4">
      <c r="A263" s="9" t="s">
        <v>11050</v>
      </c>
      <c r="B263" s="9" t="s">
        <v>11460</v>
      </c>
      <c r="C263" s="180" t="s">
        <v>11484</v>
      </c>
      <c r="D263" s="11">
        <v>4028</v>
      </c>
      <c r="E263" s="19">
        <v>10000</v>
      </c>
      <c r="F263" s="11">
        <v>1991</v>
      </c>
      <c r="G263" s="185" t="s">
        <v>0</v>
      </c>
      <c r="H263" s="9" t="s">
        <v>8283</v>
      </c>
      <c r="I263" s="9" t="s">
        <v>0</v>
      </c>
      <c r="J263" s="9" t="s">
        <v>0</v>
      </c>
      <c r="K263" s="19" t="s">
        <v>0</v>
      </c>
      <c r="L263" s="9"/>
      <c r="M263" s="21">
        <v>0</v>
      </c>
      <c r="N263" s="21">
        <v>150</v>
      </c>
      <c r="O263" s="2"/>
      <c r="P263" s="225" t="s">
        <v>4170</v>
      </c>
      <c r="Q263" s="222"/>
      <c r="R263" s="2"/>
      <c r="S263" s="21">
        <f t="shared" si="4"/>
        <v>0</v>
      </c>
    </row>
    <row r="264" spans="1:19" x14ac:dyDescent="0.4">
      <c r="A264" s="9" t="s">
        <v>11050</v>
      </c>
      <c r="B264" s="9" t="s">
        <v>11460</v>
      </c>
      <c r="C264" s="180" t="s">
        <v>11485</v>
      </c>
      <c r="D264" s="11" t="s">
        <v>0</v>
      </c>
      <c r="E264" s="19" t="s">
        <v>0</v>
      </c>
      <c r="F264" s="11">
        <v>1991</v>
      </c>
      <c r="G264" s="185" t="s">
        <v>0</v>
      </c>
      <c r="H264" s="9" t="s">
        <v>8427</v>
      </c>
      <c r="I264" s="9" t="s">
        <v>0</v>
      </c>
      <c r="J264" s="9" t="s">
        <v>0</v>
      </c>
      <c r="K264" s="19" t="s">
        <v>0</v>
      </c>
      <c r="L264" s="9"/>
      <c r="M264" s="21">
        <v>0</v>
      </c>
      <c r="N264" s="21">
        <v>50</v>
      </c>
      <c r="O264" s="2"/>
      <c r="P264" s="225" t="s">
        <v>4170</v>
      </c>
      <c r="Q264" s="222"/>
      <c r="R264" s="2"/>
      <c r="S264" s="21">
        <f t="shared" si="4"/>
        <v>0</v>
      </c>
    </row>
    <row r="265" spans="1:19" x14ac:dyDescent="0.4">
      <c r="A265" s="9" t="s">
        <v>11050</v>
      </c>
      <c r="B265" s="9" t="s">
        <v>11460</v>
      </c>
      <c r="C265" s="180" t="s">
        <v>11486</v>
      </c>
      <c r="D265" s="11">
        <v>4029</v>
      </c>
      <c r="E265" s="19" t="s">
        <v>0</v>
      </c>
      <c r="F265" s="11">
        <v>1991</v>
      </c>
      <c r="G265" s="185" t="s">
        <v>0</v>
      </c>
      <c r="H265" s="9" t="s">
        <v>8284</v>
      </c>
      <c r="I265" s="9" t="s">
        <v>0</v>
      </c>
      <c r="J265" s="9" t="s">
        <v>0</v>
      </c>
      <c r="K265" s="19" t="s">
        <v>0</v>
      </c>
      <c r="L265" s="9"/>
      <c r="M265" s="21">
        <v>0</v>
      </c>
      <c r="N265" s="21">
        <v>30</v>
      </c>
      <c r="O265" s="2"/>
      <c r="P265" s="225" t="s">
        <v>4170</v>
      </c>
      <c r="Q265" s="222"/>
      <c r="R265" s="2"/>
      <c r="S265" s="21">
        <f t="shared" si="4"/>
        <v>0</v>
      </c>
    </row>
    <row r="266" spans="1:19" x14ac:dyDescent="0.4">
      <c r="A266" s="9" t="s">
        <v>11050</v>
      </c>
      <c r="B266" s="9" t="s">
        <v>11460</v>
      </c>
      <c r="C266" s="180" t="s">
        <v>11487</v>
      </c>
      <c r="D266" s="11" t="s">
        <v>8178</v>
      </c>
      <c r="E266" s="19" t="s">
        <v>0</v>
      </c>
      <c r="F266" s="11">
        <v>1991</v>
      </c>
      <c r="G266" s="185" t="s">
        <v>0</v>
      </c>
      <c r="H266" s="9" t="s">
        <v>8428</v>
      </c>
      <c r="I266" s="9" t="s">
        <v>0</v>
      </c>
      <c r="J266" s="9" t="s">
        <v>0</v>
      </c>
      <c r="K266" s="19" t="s">
        <v>0</v>
      </c>
      <c r="L266" s="9"/>
      <c r="M266" s="21">
        <v>0</v>
      </c>
      <c r="N266" s="21">
        <v>45</v>
      </c>
      <c r="O266" s="2"/>
      <c r="P266" s="225" t="s">
        <v>4168</v>
      </c>
      <c r="Q266" s="222"/>
      <c r="R266" s="2"/>
      <c r="S266" s="21">
        <f t="shared" si="4"/>
        <v>45</v>
      </c>
    </row>
    <row r="267" spans="1:19" x14ac:dyDescent="0.4">
      <c r="A267" s="9" t="s">
        <v>11050</v>
      </c>
      <c r="B267" s="9" t="s">
        <v>11460</v>
      </c>
      <c r="C267" s="180" t="s">
        <v>11488</v>
      </c>
      <c r="D267" s="11">
        <v>4030</v>
      </c>
      <c r="E267" s="19" t="s">
        <v>0</v>
      </c>
      <c r="F267" s="11">
        <v>1991</v>
      </c>
      <c r="G267" s="185" t="s">
        <v>0</v>
      </c>
      <c r="H267" s="9" t="s">
        <v>8285</v>
      </c>
      <c r="I267" s="9" t="s">
        <v>0</v>
      </c>
      <c r="J267" s="9" t="s">
        <v>0</v>
      </c>
      <c r="K267" s="19" t="s">
        <v>0</v>
      </c>
      <c r="L267" s="9"/>
      <c r="M267" s="21">
        <v>0</v>
      </c>
      <c r="N267" s="21">
        <v>200</v>
      </c>
      <c r="O267" s="2"/>
      <c r="P267" s="225" t="s">
        <v>4170</v>
      </c>
      <c r="Q267" s="222"/>
      <c r="R267" s="2"/>
      <c r="S267" s="21">
        <f t="shared" si="4"/>
        <v>0</v>
      </c>
    </row>
    <row r="268" spans="1:19" x14ac:dyDescent="0.4">
      <c r="A268" s="9" t="s">
        <v>11050</v>
      </c>
      <c r="B268" s="9" t="s">
        <v>11460</v>
      </c>
      <c r="C268" s="180" t="s">
        <v>11489</v>
      </c>
      <c r="D268" s="11">
        <v>4031</v>
      </c>
      <c r="E268" s="19" t="s">
        <v>0</v>
      </c>
      <c r="F268" s="11">
        <v>1992</v>
      </c>
      <c r="G268" s="185" t="s">
        <v>0</v>
      </c>
      <c r="H268" s="9" t="s">
        <v>8429</v>
      </c>
      <c r="I268" s="9" t="s">
        <v>0</v>
      </c>
      <c r="J268" s="9" t="s">
        <v>0</v>
      </c>
      <c r="K268" s="19" t="s">
        <v>0</v>
      </c>
      <c r="L268" s="9"/>
      <c r="M268" s="21">
        <v>0</v>
      </c>
      <c r="N268" s="21">
        <v>50</v>
      </c>
      <c r="O268" s="2"/>
      <c r="P268" s="225" t="s">
        <v>4170</v>
      </c>
      <c r="Q268" s="222"/>
      <c r="R268" s="2"/>
      <c r="S268" s="21">
        <f t="shared" si="4"/>
        <v>0</v>
      </c>
    </row>
    <row r="269" spans="1:19" x14ac:dyDescent="0.4">
      <c r="A269" s="9" t="s">
        <v>11050</v>
      </c>
      <c r="B269" s="9" t="s">
        <v>11460</v>
      </c>
      <c r="C269" s="180" t="s">
        <v>11490</v>
      </c>
      <c r="D269" s="11" t="s">
        <v>0</v>
      </c>
      <c r="E269" s="19" t="s">
        <v>0</v>
      </c>
      <c r="F269" s="11">
        <v>1992</v>
      </c>
      <c r="G269" s="185" t="s">
        <v>0</v>
      </c>
      <c r="H269" s="9" t="s">
        <v>8286</v>
      </c>
      <c r="I269" s="9" t="s">
        <v>0</v>
      </c>
      <c r="J269" s="9" t="s">
        <v>0</v>
      </c>
      <c r="K269" s="19" t="s">
        <v>0</v>
      </c>
      <c r="L269" s="9"/>
      <c r="M269" s="21">
        <v>0</v>
      </c>
      <c r="N269" s="21">
        <v>250</v>
      </c>
      <c r="O269" s="2"/>
      <c r="P269" s="225" t="s">
        <v>4170</v>
      </c>
      <c r="Q269" s="222"/>
      <c r="R269" s="2"/>
      <c r="S269" s="21">
        <f t="shared" si="4"/>
        <v>0</v>
      </c>
    </row>
    <row r="270" spans="1:19" x14ac:dyDescent="0.4">
      <c r="A270" s="9" t="s">
        <v>11050</v>
      </c>
      <c r="B270" s="9" t="s">
        <v>11460</v>
      </c>
      <c r="C270" s="180" t="s">
        <v>11491</v>
      </c>
      <c r="D270" s="11" t="s">
        <v>0</v>
      </c>
      <c r="E270" s="19" t="s">
        <v>0</v>
      </c>
      <c r="F270" s="11">
        <v>1992</v>
      </c>
      <c r="G270" s="185" t="s">
        <v>0</v>
      </c>
      <c r="H270" s="9" t="s">
        <v>8430</v>
      </c>
      <c r="I270" s="9" t="s">
        <v>0</v>
      </c>
      <c r="J270" s="9" t="s">
        <v>0</v>
      </c>
      <c r="K270" s="19" t="s">
        <v>0</v>
      </c>
      <c r="L270" s="9"/>
      <c r="M270" s="21">
        <v>0</v>
      </c>
      <c r="N270" s="21">
        <v>50</v>
      </c>
      <c r="O270" s="2"/>
      <c r="P270" s="225" t="s">
        <v>4170</v>
      </c>
      <c r="Q270" s="222"/>
      <c r="R270" s="2"/>
      <c r="S270" s="21">
        <f t="shared" si="4"/>
        <v>0</v>
      </c>
    </row>
    <row r="271" spans="1:19" x14ac:dyDescent="0.4">
      <c r="A271" s="9" t="s">
        <v>11050</v>
      </c>
      <c r="B271" s="9" t="s">
        <v>11460</v>
      </c>
      <c r="C271" s="180" t="s">
        <v>11492</v>
      </c>
      <c r="D271" s="11">
        <v>4032</v>
      </c>
      <c r="E271" s="19" t="s">
        <v>0</v>
      </c>
      <c r="F271" s="11">
        <v>1992</v>
      </c>
      <c r="G271" s="185" t="s">
        <v>0</v>
      </c>
      <c r="H271" s="36" t="s">
        <v>8287</v>
      </c>
      <c r="I271" s="9" t="s">
        <v>0</v>
      </c>
      <c r="J271" s="9" t="s">
        <v>0</v>
      </c>
      <c r="K271" s="19" t="s">
        <v>0</v>
      </c>
      <c r="L271" s="9"/>
      <c r="M271" s="21">
        <v>0</v>
      </c>
      <c r="N271" s="21">
        <v>5</v>
      </c>
      <c r="O271" s="2"/>
      <c r="P271" s="225" t="s">
        <v>4168</v>
      </c>
      <c r="Q271" s="222"/>
      <c r="R271" s="2"/>
      <c r="S271" s="21">
        <f t="shared" si="4"/>
        <v>5</v>
      </c>
    </row>
    <row r="272" spans="1:19" x14ac:dyDescent="0.4">
      <c r="A272" s="9" t="s">
        <v>11050</v>
      </c>
      <c r="B272" s="9" t="s">
        <v>11460</v>
      </c>
      <c r="C272" s="180" t="s">
        <v>11493</v>
      </c>
      <c r="D272" s="11" t="s">
        <v>0</v>
      </c>
      <c r="E272" s="19" t="s">
        <v>0</v>
      </c>
      <c r="F272" s="11">
        <v>1992</v>
      </c>
      <c r="G272" s="185" t="s">
        <v>0</v>
      </c>
      <c r="H272" s="36" t="s">
        <v>8430</v>
      </c>
      <c r="I272" s="9" t="s">
        <v>0</v>
      </c>
      <c r="J272" s="9" t="s">
        <v>0</v>
      </c>
      <c r="K272" s="19" t="s">
        <v>0</v>
      </c>
      <c r="L272" s="9"/>
      <c r="M272" s="21">
        <v>0</v>
      </c>
      <c r="N272" s="21">
        <v>50</v>
      </c>
      <c r="O272" s="2"/>
      <c r="P272" s="225" t="s">
        <v>4170</v>
      </c>
      <c r="Q272" s="222"/>
      <c r="R272" s="2"/>
      <c r="S272" s="21">
        <f t="shared" si="4"/>
        <v>0</v>
      </c>
    </row>
    <row r="273" spans="1:19" x14ac:dyDescent="0.4">
      <c r="A273" s="9" t="s">
        <v>11050</v>
      </c>
      <c r="B273" s="9" t="s">
        <v>11460</v>
      </c>
      <c r="C273" s="180" t="s">
        <v>11494</v>
      </c>
      <c r="D273" s="11" t="s">
        <v>0</v>
      </c>
      <c r="E273" s="19" t="s">
        <v>0</v>
      </c>
      <c r="F273" s="11">
        <v>1992</v>
      </c>
      <c r="G273" s="185" t="s">
        <v>0</v>
      </c>
      <c r="H273" s="36" t="s">
        <v>8287</v>
      </c>
      <c r="I273" s="9" t="s">
        <v>0</v>
      </c>
      <c r="J273" s="9" t="s">
        <v>0</v>
      </c>
      <c r="K273" s="19" t="s">
        <v>0</v>
      </c>
      <c r="L273" s="9"/>
      <c r="M273" s="21">
        <v>0</v>
      </c>
      <c r="N273" s="21">
        <v>100</v>
      </c>
      <c r="O273" s="2"/>
      <c r="P273" s="225" t="s">
        <v>4170</v>
      </c>
      <c r="Q273" s="222"/>
      <c r="R273" s="2"/>
      <c r="S273" s="21">
        <f t="shared" si="4"/>
        <v>0</v>
      </c>
    </row>
    <row r="274" spans="1:19" x14ac:dyDescent="0.4">
      <c r="A274" s="9" t="s">
        <v>11050</v>
      </c>
      <c r="B274" s="9" t="s">
        <v>11460</v>
      </c>
      <c r="C274" s="180" t="s">
        <v>11495</v>
      </c>
      <c r="D274" s="11">
        <v>4033</v>
      </c>
      <c r="E274" s="19" t="s">
        <v>0</v>
      </c>
      <c r="F274" s="11">
        <v>1993</v>
      </c>
      <c r="G274" s="185" t="s">
        <v>0</v>
      </c>
      <c r="H274" s="36" t="s">
        <v>8288</v>
      </c>
      <c r="I274" s="9" t="s">
        <v>0</v>
      </c>
      <c r="J274" s="9" t="s">
        <v>0</v>
      </c>
      <c r="K274" s="19" t="s">
        <v>0</v>
      </c>
      <c r="L274" s="9"/>
      <c r="M274" s="21">
        <v>0</v>
      </c>
      <c r="N274" s="21">
        <v>45</v>
      </c>
      <c r="O274" s="2"/>
      <c r="P274" s="225" t="s">
        <v>4170</v>
      </c>
      <c r="Q274" s="222"/>
      <c r="R274" s="2"/>
      <c r="S274" s="21">
        <f t="shared" si="4"/>
        <v>0</v>
      </c>
    </row>
    <row r="275" spans="1:19" x14ac:dyDescent="0.4">
      <c r="A275" s="9" t="s">
        <v>11050</v>
      </c>
      <c r="B275" s="9" t="s">
        <v>11460</v>
      </c>
      <c r="C275" s="180" t="s">
        <v>11496</v>
      </c>
      <c r="D275" s="11">
        <v>4034</v>
      </c>
      <c r="E275" s="19" t="s">
        <v>0</v>
      </c>
      <c r="F275" s="11">
        <v>1993</v>
      </c>
      <c r="G275" s="185" t="s">
        <v>0</v>
      </c>
      <c r="H275" s="36" t="s">
        <v>8289</v>
      </c>
      <c r="I275" s="9" t="s">
        <v>0</v>
      </c>
      <c r="J275" s="9" t="s">
        <v>0</v>
      </c>
      <c r="K275" s="19" t="s">
        <v>0</v>
      </c>
      <c r="L275" s="9"/>
      <c r="M275" s="21">
        <v>0</v>
      </c>
      <c r="N275" s="21">
        <v>20</v>
      </c>
      <c r="O275" s="2"/>
      <c r="P275" s="225" t="s">
        <v>4168</v>
      </c>
      <c r="Q275" s="222"/>
      <c r="R275" s="2"/>
      <c r="S275" s="21">
        <f t="shared" si="4"/>
        <v>20</v>
      </c>
    </row>
    <row r="276" spans="1:19" x14ac:dyDescent="0.4">
      <c r="A276" s="9" t="s">
        <v>11050</v>
      </c>
      <c r="B276" s="9" t="s">
        <v>11460</v>
      </c>
      <c r="C276" s="180" t="s">
        <v>11497</v>
      </c>
      <c r="D276" s="11" t="s">
        <v>8179</v>
      </c>
      <c r="E276" s="19" t="s">
        <v>0</v>
      </c>
      <c r="F276" s="11">
        <v>1993</v>
      </c>
      <c r="G276" s="185" t="s">
        <v>0</v>
      </c>
      <c r="H276" s="36" t="s">
        <v>8289</v>
      </c>
      <c r="I276" s="9" t="s">
        <v>0</v>
      </c>
      <c r="J276" s="9" t="s">
        <v>0</v>
      </c>
      <c r="K276" s="19" t="s">
        <v>0</v>
      </c>
      <c r="L276" s="9"/>
      <c r="M276" s="21">
        <v>0</v>
      </c>
      <c r="N276" s="21">
        <v>20</v>
      </c>
      <c r="O276" s="2"/>
      <c r="P276" s="225" t="s">
        <v>4168</v>
      </c>
      <c r="Q276" s="222"/>
      <c r="R276" s="2"/>
      <c r="S276" s="21">
        <f t="shared" si="4"/>
        <v>20</v>
      </c>
    </row>
    <row r="277" spans="1:19" x14ac:dyDescent="0.4">
      <c r="A277" s="9" t="s">
        <v>11050</v>
      </c>
      <c r="B277" s="9" t="s">
        <v>11460</v>
      </c>
      <c r="C277" s="180" t="s">
        <v>11498</v>
      </c>
      <c r="D277" s="11">
        <v>4035</v>
      </c>
      <c r="E277" s="19" t="s">
        <v>0</v>
      </c>
      <c r="F277" s="11">
        <v>1993</v>
      </c>
      <c r="G277" s="185" t="s">
        <v>0</v>
      </c>
      <c r="H277" s="36" t="s">
        <v>11499</v>
      </c>
      <c r="I277" s="9" t="s">
        <v>0</v>
      </c>
      <c r="J277" s="9" t="s">
        <v>0</v>
      </c>
      <c r="K277" s="19" t="s">
        <v>0</v>
      </c>
      <c r="L277" s="9"/>
      <c r="M277" s="21">
        <v>0</v>
      </c>
      <c r="N277" s="21">
        <v>15</v>
      </c>
      <c r="O277" s="2"/>
      <c r="P277" s="225" t="s">
        <v>4170</v>
      </c>
      <c r="Q277" s="222"/>
      <c r="R277" s="2"/>
      <c r="S277" s="21">
        <f t="shared" si="4"/>
        <v>0</v>
      </c>
    </row>
    <row r="278" spans="1:19" x14ac:dyDescent="0.4">
      <c r="A278" s="9" t="s">
        <v>11050</v>
      </c>
      <c r="B278" s="9" t="s">
        <v>11460</v>
      </c>
      <c r="C278" s="180" t="s">
        <v>11500</v>
      </c>
      <c r="D278" s="11">
        <v>4036</v>
      </c>
      <c r="E278" s="19" t="s">
        <v>0</v>
      </c>
      <c r="F278" s="11">
        <v>1993</v>
      </c>
      <c r="G278" s="185" t="s">
        <v>0</v>
      </c>
      <c r="H278" s="36" t="s">
        <v>8290</v>
      </c>
      <c r="I278" s="9" t="s">
        <v>0</v>
      </c>
      <c r="J278" s="9" t="s">
        <v>0</v>
      </c>
      <c r="K278" s="19" t="s">
        <v>0</v>
      </c>
      <c r="L278" s="9"/>
      <c r="M278" s="21">
        <v>0</v>
      </c>
      <c r="N278" s="21">
        <v>8</v>
      </c>
      <c r="O278" s="2"/>
      <c r="P278" s="225" t="s">
        <v>4168</v>
      </c>
      <c r="Q278" s="222"/>
      <c r="R278" s="2"/>
      <c r="S278" s="21">
        <f t="shared" si="4"/>
        <v>8</v>
      </c>
    </row>
    <row r="279" spans="1:19" x14ac:dyDescent="0.4">
      <c r="A279" s="9" t="s">
        <v>11050</v>
      </c>
      <c r="B279" s="9" t="s">
        <v>11460</v>
      </c>
      <c r="C279" s="180" t="s">
        <v>11501</v>
      </c>
      <c r="D279" s="11">
        <v>4038</v>
      </c>
      <c r="E279" s="19" t="s">
        <v>0</v>
      </c>
      <c r="F279" s="11">
        <v>1994</v>
      </c>
      <c r="G279" s="185" t="s">
        <v>0</v>
      </c>
      <c r="H279" s="36" t="s">
        <v>8291</v>
      </c>
      <c r="I279" s="9" t="s">
        <v>0</v>
      </c>
      <c r="J279" s="9" t="s">
        <v>0</v>
      </c>
      <c r="K279" s="19" t="s">
        <v>0</v>
      </c>
      <c r="L279" s="9"/>
      <c r="M279" s="21">
        <v>0</v>
      </c>
      <c r="N279" s="21">
        <v>8</v>
      </c>
      <c r="O279" s="2"/>
      <c r="P279" s="225" t="s">
        <v>4168</v>
      </c>
      <c r="Q279" s="222"/>
      <c r="R279" s="2"/>
      <c r="S279" s="21">
        <f t="shared" si="4"/>
        <v>8</v>
      </c>
    </row>
    <row r="280" spans="1:19" x14ac:dyDescent="0.4">
      <c r="A280" s="9" t="s">
        <v>11050</v>
      </c>
      <c r="B280" s="9" t="s">
        <v>11460</v>
      </c>
      <c r="C280" s="180" t="s">
        <v>11502</v>
      </c>
      <c r="D280" s="11">
        <v>5374</v>
      </c>
      <c r="E280" s="19" t="s">
        <v>0</v>
      </c>
      <c r="F280" s="11">
        <v>1994</v>
      </c>
      <c r="G280" s="185" t="s">
        <v>0</v>
      </c>
      <c r="H280" s="36" t="s">
        <v>11503</v>
      </c>
      <c r="I280" s="9" t="s">
        <v>0</v>
      </c>
      <c r="J280" s="9" t="s">
        <v>0</v>
      </c>
      <c r="K280" s="19" t="s">
        <v>0</v>
      </c>
      <c r="L280" s="9"/>
      <c r="M280" s="21">
        <v>0</v>
      </c>
      <c r="N280" s="21">
        <v>150</v>
      </c>
      <c r="O280" s="2"/>
      <c r="P280" s="225" t="s">
        <v>4170</v>
      </c>
      <c r="Q280" s="222"/>
      <c r="R280" s="2"/>
      <c r="S280" s="21">
        <f t="shared" si="4"/>
        <v>0</v>
      </c>
    </row>
    <row r="281" spans="1:19" x14ac:dyDescent="0.4">
      <c r="A281" s="9" t="s">
        <v>11050</v>
      </c>
      <c r="B281" s="9" t="s">
        <v>11460</v>
      </c>
      <c r="C281" s="180" t="s">
        <v>11504</v>
      </c>
      <c r="D281" s="11">
        <v>5374</v>
      </c>
      <c r="E281" s="19" t="s">
        <v>0</v>
      </c>
      <c r="F281" s="11">
        <v>1994</v>
      </c>
      <c r="G281" s="185" t="s">
        <v>0</v>
      </c>
      <c r="H281" s="36" t="s">
        <v>11505</v>
      </c>
      <c r="I281" s="9" t="s">
        <v>0</v>
      </c>
      <c r="J281" s="9" t="s">
        <v>11506</v>
      </c>
      <c r="K281" s="19" t="s">
        <v>0</v>
      </c>
      <c r="L281" s="9"/>
      <c r="M281" s="21">
        <v>0</v>
      </c>
      <c r="N281" s="21" t="s">
        <v>6191</v>
      </c>
      <c r="O281" s="2"/>
      <c r="P281" s="225" t="s">
        <v>4170</v>
      </c>
      <c r="Q281" s="222"/>
      <c r="R281" s="2"/>
      <c r="S281" s="21">
        <f t="shared" si="4"/>
        <v>0</v>
      </c>
    </row>
    <row r="282" spans="1:19" x14ac:dyDescent="0.4">
      <c r="A282" s="9" t="s">
        <v>11050</v>
      </c>
      <c r="B282" s="9" t="s">
        <v>11460</v>
      </c>
      <c r="C282" s="180" t="s">
        <v>11507</v>
      </c>
      <c r="D282" s="11">
        <v>4037</v>
      </c>
      <c r="E282" s="19" t="s">
        <v>0</v>
      </c>
      <c r="F282" s="11">
        <v>1994</v>
      </c>
      <c r="G282" s="185" t="s">
        <v>0</v>
      </c>
      <c r="H282" s="36" t="s">
        <v>11508</v>
      </c>
      <c r="I282" s="9" t="s">
        <v>0</v>
      </c>
      <c r="J282" s="9" t="s">
        <v>11506</v>
      </c>
      <c r="K282" s="19" t="s">
        <v>0</v>
      </c>
      <c r="L282" s="9"/>
      <c r="M282" s="21">
        <v>0</v>
      </c>
      <c r="N282" s="21">
        <v>5</v>
      </c>
      <c r="O282" s="2"/>
      <c r="P282" s="225" t="s">
        <v>4168</v>
      </c>
      <c r="Q282" s="222"/>
      <c r="R282" s="2"/>
      <c r="S282" s="21">
        <f t="shared" si="4"/>
        <v>5</v>
      </c>
    </row>
    <row r="283" spans="1:19" x14ac:dyDescent="0.4">
      <c r="A283" s="9" t="s">
        <v>11050</v>
      </c>
      <c r="B283" s="9" t="s">
        <v>11460</v>
      </c>
      <c r="C283" s="180" t="s">
        <v>11509</v>
      </c>
      <c r="D283" s="11">
        <v>5375</v>
      </c>
      <c r="E283" s="19" t="s">
        <v>0</v>
      </c>
      <c r="F283" s="11">
        <v>1994</v>
      </c>
      <c r="G283" s="185" t="s">
        <v>0</v>
      </c>
      <c r="H283" s="36" t="s">
        <v>8420</v>
      </c>
      <c r="I283" s="9" t="s">
        <v>0</v>
      </c>
      <c r="J283" s="9" t="s">
        <v>11506</v>
      </c>
      <c r="K283" s="19" t="s">
        <v>0</v>
      </c>
      <c r="L283" s="9"/>
      <c r="M283" s="21">
        <v>0</v>
      </c>
      <c r="N283" s="21">
        <v>200</v>
      </c>
      <c r="O283" s="2"/>
      <c r="P283" s="225" t="s">
        <v>4170</v>
      </c>
      <c r="Q283" s="222"/>
      <c r="R283" s="2"/>
      <c r="S283" s="21">
        <f t="shared" si="4"/>
        <v>0</v>
      </c>
    </row>
    <row r="284" spans="1:19" x14ac:dyDescent="0.4">
      <c r="A284" s="9" t="s">
        <v>11050</v>
      </c>
      <c r="B284" s="9" t="s">
        <v>11460</v>
      </c>
      <c r="C284" s="180" t="s">
        <v>11510</v>
      </c>
      <c r="D284" s="11">
        <v>5376</v>
      </c>
      <c r="E284" s="19" t="s">
        <v>8413</v>
      </c>
      <c r="F284" s="11">
        <v>1994</v>
      </c>
      <c r="G284" s="185" t="s">
        <v>0</v>
      </c>
      <c r="H284" s="36" t="s">
        <v>8420</v>
      </c>
      <c r="I284" s="9" t="s">
        <v>0</v>
      </c>
      <c r="J284" s="9" t="s">
        <v>11506</v>
      </c>
      <c r="K284" s="19" t="s">
        <v>0</v>
      </c>
      <c r="L284" s="9"/>
      <c r="M284" s="21">
        <v>0</v>
      </c>
      <c r="N284" s="21">
        <v>200</v>
      </c>
      <c r="O284" s="2"/>
      <c r="P284" s="225" t="s">
        <v>4170</v>
      </c>
      <c r="Q284" s="222"/>
      <c r="R284" s="2"/>
      <c r="S284" s="21">
        <f t="shared" si="4"/>
        <v>0</v>
      </c>
    </row>
    <row r="285" spans="1:19" x14ac:dyDescent="0.4">
      <c r="A285" s="9" t="s">
        <v>11050</v>
      </c>
      <c r="B285" s="9" t="s">
        <v>11460</v>
      </c>
      <c r="C285" s="180" t="s">
        <v>11511</v>
      </c>
      <c r="D285" s="11">
        <v>4039</v>
      </c>
      <c r="E285" s="19" t="s">
        <v>0</v>
      </c>
      <c r="F285" s="11">
        <v>1994</v>
      </c>
      <c r="G285" s="185" t="s">
        <v>0</v>
      </c>
      <c r="H285" s="36" t="s">
        <v>8292</v>
      </c>
      <c r="I285" s="9" t="s">
        <v>0</v>
      </c>
      <c r="J285" s="9" t="s">
        <v>11506</v>
      </c>
      <c r="K285" s="19" t="s">
        <v>0</v>
      </c>
      <c r="L285" s="9"/>
      <c r="M285" s="21">
        <v>0</v>
      </c>
      <c r="N285" s="21">
        <v>150</v>
      </c>
      <c r="O285" s="2"/>
      <c r="P285" s="225" t="s">
        <v>4170</v>
      </c>
      <c r="Q285" s="222"/>
      <c r="R285" s="2"/>
      <c r="S285" s="21">
        <f t="shared" si="4"/>
        <v>0</v>
      </c>
    </row>
    <row r="286" spans="1:19" x14ac:dyDescent="0.4">
      <c r="A286" s="9" t="s">
        <v>11050</v>
      </c>
      <c r="B286" s="9" t="s">
        <v>11460</v>
      </c>
      <c r="C286" s="180" t="s">
        <v>11512</v>
      </c>
      <c r="D286" s="11">
        <v>4040</v>
      </c>
      <c r="E286" s="19" t="s">
        <v>8413</v>
      </c>
      <c r="F286" s="11">
        <v>1994</v>
      </c>
      <c r="G286" s="185" t="s">
        <v>0</v>
      </c>
      <c r="H286" s="36" t="s">
        <v>8292</v>
      </c>
      <c r="I286" s="9" t="s">
        <v>0</v>
      </c>
      <c r="J286" s="9" t="s">
        <v>11506</v>
      </c>
      <c r="K286" s="19" t="s">
        <v>0</v>
      </c>
      <c r="L286" s="9"/>
      <c r="M286" s="21">
        <v>0</v>
      </c>
      <c r="N286" s="21">
        <v>150</v>
      </c>
      <c r="O286" s="2"/>
      <c r="P286" s="225" t="s">
        <v>4170</v>
      </c>
      <c r="Q286" s="222"/>
      <c r="R286" s="2"/>
      <c r="S286" s="21">
        <f t="shared" si="4"/>
        <v>0</v>
      </c>
    </row>
    <row r="287" spans="1:19" x14ac:dyDescent="0.4">
      <c r="A287" s="9" t="s">
        <v>11050</v>
      </c>
      <c r="B287" s="9" t="s">
        <v>11460</v>
      </c>
      <c r="C287" s="180" t="s">
        <v>11513</v>
      </c>
      <c r="D287" s="11">
        <v>5378</v>
      </c>
      <c r="E287" s="19" t="s">
        <v>0</v>
      </c>
      <c r="F287" s="11">
        <v>1994</v>
      </c>
      <c r="G287" s="185" t="s">
        <v>0</v>
      </c>
      <c r="H287" s="36" t="s">
        <v>11514</v>
      </c>
      <c r="I287" s="9" t="s">
        <v>0</v>
      </c>
      <c r="J287" s="9" t="s">
        <v>0</v>
      </c>
      <c r="K287" s="19" t="s">
        <v>0</v>
      </c>
      <c r="L287" s="9"/>
      <c r="M287" s="21">
        <v>0</v>
      </c>
      <c r="N287" s="21">
        <v>6</v>
      </c>
      <c r="O287" s="2"/>
      <c r="P287" s="225" t="s">
        <v>4168</v>
      </c>
      <c r="Q287" s="222"/>
      <c r="R287" s="2"/>
      <c r="S287" s="21">
        <f t="shared" si="4"/>
        <v>6</v>
      </c>
    </row>
    <row r="288" spans="1:19" x14ac:dyDescent="0.4">
      <c r="A288" s="9" t="s">
        <v>11050</v>
      </c>
      <c r="B288" s="9" t="s">
        <v>11460</v>
      </c>
      <c r="C288" s="180" t="s">
        <v>11515</v>
      </c>
      <c r="D288" s="11" t="s">
        <v>0</v>
      </c>
      <c r="E288" s="19" t="s">
        <v>0</v>
      </c>
      <c r="F288" s="11">
        <v>1994</v>
      </c>
      <c r="G288" s="185" t="s">
        <v>0</v>
      </c>
      <c r="H288" s="36" t="s">
        <v>11516</v>
      </c>
      <c r="I288" s="9" t="s">
        <v>0</v>
      </c>
      <c r="J288" s="9" t="s">
        <v>0</v>
      </c>
      <c r="K288" s="19" t="s">
        <v>0</v>
      </c>
      <c r="L288" s="9"/>
      <c r="M288" s="21">
        <v>0</v>
      </c>
      <c r="N288" s="21">
        <v>35</v>
      </c>
      <c r="O288" s="2"/>
      <c r="P288" s="225" t="s">
        <v>4170</v>
      </c>
      <c r="Q288" s="222"/>
      <c r="R288" s="2"/>
      <c r="S288" s="21">
        <f t="shared" si="4"/>
        <v>0</v>
      </c>
    </row>
    <row r="289" spans="1:19" x14ac:dyDescent="0.4">
      <c r="A289" s="9" t="s">
        <v>11050</v>
      </c>
      <c r="B289" s="9" t="s">
        <v>11460</v>
      </c>
      <c r="C289" s="180" t="s">
        <v>11517</v>
      </c>
      <c r="D289" s="11" t="s">
        <v>0</v>
      </c>
      <c r="E289" s="19" t="s">
        <v>0</v>
      </c>
      <c r="F289" s="11">
        <v>1994</v>
      </c>
      <c r="G289" s="185" t="s">
        <v>0</v>
      </c>
      <c r="H289" s="36" t="s">
        <v>11518</v>
      </c>
      <c r="I289" s="9" t="s">
        <v>0</v>
      </c>
      <c r="J289" s="9" t="s">
        <v>0</v>
      </c>
      <c r="K289" s="19" t="s">
        <v>0</v>
      </c>
      <c r="L289" s="9"/>
      <c r="M289" s="21">
        <v>0</v>
      </c>
      <c r="N289" s="21">
        <v>5</v>
      </c>
      <c r="O289" s="2"/>
      <c r="P289" s="225" t="s">
        <v>4168</v>
      </c>
      <c r="Q289" s="222"/>
      <c r="R289" s="2"/>
      <c r="S289" s="21">
        <f t="shared" si="4"/>
        <v>5</v>
      </c>
    </row>
    <row r="290" spans="1:19" x14ac:dyDescent="0.4">
      <c r="A290" s="9" t="s">
        <v>11050</v>
      </c>
      <c r="B290" s="9" t="s">
        <v>11460</v>
      </c>
      <c r="C290" s="180" t="s">
        <v>11519</v>
      </c>
      <c r="D290" s="11" t="s">
        <v>0</v>
      </c>
      <c r="E290" s="19" t="s">
        <v>0</v>
      </c>
      <c r="F290" s="11">
        <v>1994</v>
      </c>
      <c r="G290" s="185" t="s">
        <v>0</v>
      </c>
      <c r="H290" s="36" t="s">
        <v>11520</v>
      </c>
      <c r="I290" s="9" t="s">
        <v>0</v>
      </c>
      <c r="J290" s="9" t="s">
        <v>0</v>
      </c>
      <c r="K290" s="19" t="s">
        <v>0</v>
      </c>
      <c r="L290" s="9"/>
      <c r="M290" s="21">
        <v>0</v>
      </c>
      <c r="N290" s="21">
        <v>5</v>
      </c>
      <c r="O290" s="2"/>
      <c r="P290" s="225" t="s">
        <v>4168</v>
      </c>
      <c r="Q290" s="222"/>
      <c r="R290" s="2"/>
      <c r="S290" s="21">
        <f t="shared" si="4"/>
        <v>5</v>
      </c>
    </row>
    <row r="291" spans="1:19" x14ac:dyDescent="0.4">
      <c r="A291" s="9" t="s">
        <v>11050</v>
      </c>
      <c r="B291" s="9" t="s">
        <v>11460</v>
      </c>
      <c r="C291" s="180" t="s">
        <v>11521</v>
      </c>
      <c r="D291" s="11">
        <v>4041</v>
      </c>
      <c r="E291" s="19" t="s">
        <v>0</v>
      </c>
      <c r="F291" s="11">
        <v>1994</v>
      </c>
      <c r="G291" s="185" t="s">
        <v>0</v>
      </c>
      <c r="H291" s="36" t="s">
        <v>11522</v>
      </c>
      <c r="I291" s="9" t="s">
        <v>0</v>
      </c>
      <c r="J291" s="9" t="s">
        <v>0</v>
      </c>
      <c r="K291" s="19" t="s">
        <v>0</v>
      </c>
      <c r="L291" s="9"/>
      <c r="M291" s="21">
        <v>0</v>
      </c>
      <c r="N291" s="21">
        <v>8</v>
      </c>
      <c r="O291" s="2"/>
      <c r="P291" s="225" t="s">
        <v>4168</v>
      </c>
      <c r="Q291" s="222"/>
      <c r="R291" s="2"/>
      <c r="S291" s="21">
        <f t="shared" si="4"/>
        <v>8</v>
      </c>
    </row>
    <row r="292" spans="1:19" x14ac:dyDescent="0.4">
      <c r="A292" s="9" t="s">
        <v>11050</v>
      </c>
      <c r="B292" s="9" t="s">
        <v>11460</v>
      </c>
      <c r="C292" s="180" t="s">
        <v>11523</v>
      </c>
      <c r="D292" s="11" t="s">
        <v>0</v>
      </c>
      <c r="E292" s="19" t="s">
        <v>0</v>
      </c>
      <c r="F292" s="11">
        <v>1994</v>
      </c>
      <c r="G292" s="185" t="s">
        <v>0</v>
      </c>
      <c r="H292" s="36" t="s">
        <v>11524</v>
      </c>
      <c r="I292" s="9" t="s">
        <v>0</v>
      </c>
      <c r="J292" s="9" t="s">
        <v>0</v>
      </c>
      <c r="K292" s="19" t="s">
        <v>0</v>
      </c>
      <c r="L292" s="9"/>
      <c r="M292" s="21">
        <v>0</v>
      </c>
      <c r="N292" s="21">
        <v>30</v>
      </c>
      <c r="O292" s="2"/>
      <c r="P292" s="225" t="s">
        <v>4170</v>
      </c>
      <c r="Q292" s="222"/>
      <c r="R292" s="2"/>
      <c r="S292" s="21">
        <f t="shared" si="4"/>
        <v>0</v>
      </c>
    </row>
    <row r="293" spans="1:19" x14ac:dyDescent="0.4">
      <c r="A293" s="9" t="s">
        <v>11050</v>
      </c>
      <c r="B293" s="9" t="s">
        <v>11460</v>
      </c>
      <c r="C293" s="180" t="s">
        <v>11525</v>
      </c>
      <c r="D293" s="11" t="s">
        <v>0</v>
      </c>
      <c r="E293" s="19" t="s">
        <v>0</v>
      </c>
      <c r="F293" s="11">
        <v>1994</v>
      </c>
      <c r="G293" s="185" t="s">
        <v>0</v>
      </c>
      <c r="H293" s="36" t="s">
        <v>11526</v>
      </c>
      <c r="I293" s="9" t="s">
        <v>0</v>
      </c>
      <c r="J293" s="9" t="s">
        <v>0</v>
      </c>
      <c r="K293" s="19" t="s">
        <v>0</v>
      </c>
      <c r="L293" s="9"/>
      <c r="M293" s="21">
        <v>0</v>
      </c>
      <c r="N293" s="21">
        <v>30</v>
      </c>
      <c r="O293" s="2"/>
      <c r="P293" s="225" t="s">
        <v>4170</v>
      </c>
      <c r="Q293" s="222"/>
      <c r="R293" s="2"/>
      <c r="S293" s="21">
        <f t="shared" si="4"/>
        <v>0</v>
      </c>
    </row>
    <row r="294" spans="1:19" x14ac:dyDescent="0.4">
      <c r="A294" s="9" t="s">
        <v>11050</v>
      </c>
      <c r="B294" s="9" t="s">
        <v>11460</v>
      </c>
      <c r="C294" s="180" t="s">
        <v>11527</v>
      </c>
      <c r="D294" s="11" t="s">
        <v>0</v>
      </c>
      <c r="E294" s="19"/>
      <c r="F294" s="11">
        <v>1994</v>
      </c>
      <c r="G294" s="185" t="s">
        <v>0</v>
      </c>
      <c r="H294" s="36" t="s">
        <v>11528</v>
      </c>
      <c r="I294" s="9" t="s">
        <v>0</v>
      </c>
      <c r="J294" s="9" t="s">
        <v>11529</v>
      </c>
      <c r="K294" s="19" t="s">
        <v>0</v>
      </c>
      <c r="L294" s="9"/>
      <c r="M294" s="21">
        <v>0</v>
      </c>
      <c r="N294" s="21">
        <v>50</v>
      </c>
      <c r="O294" s="2"/>
      <c r="P294" s="225" t="s">
        <v>4170</v>
      </c>
      <c r="Q294" s="222"/>
      <c r="R294" s="2"/>
      <c r="S294" s="21">
        <f t="shared" si="4"/>
        <v>0</v>
      </c>
    </row>
    <row r="295" spans="1:19" x14ac:dyDescent="0.4">
      <c r="A295" s="9" t="s">
        <v>11050</v>
      </c>
      <c r="B295" s="9" t="s">
        <v>11460</v>
      </c>
      <c r="C295" s="180" t="s">
        <v>11530</v>
      </c>
      <c r="D295" s="11" t="s">
        <v>0</v>
      </c>
      <c r="E295" s="19"/>
      <c r="F295" s="11">
        <v>1994</v>
      </c>
      <c r="G295" s="185" t="s">
        <v>0</v>
      </c>
      <c r="H295" s="36" t="s">
        <v>11531</v>
      </c>
      <c r="I295" s="9" t="s">
        <v>0</v>
      </c>
      <c r="J295" s="9" t="s">
        <v>11529</v>
      </c>
      <c r="K295" s="19" t="s">
        <v>0</v>
      </c>
      <c r="L295" s="9"/>
      <c r="M295" s="21">
        <v>0</v>
      </c>
      <c r="N295" s="21">
        <v>50</v>
      </c>
      <c r="O295" s="2"/>
      <c r="P295" s="225" t="s">
        <v>4170</v>
      </c>
      <c r="Q295" s="222"/>
      <c r="R295" s="2"/>
      <c r="S295" s="21">
        <f t="shared" si="4"/>
        <v>0</v>
      </c>
    </row>
    <row r="296" spans="1:19" x14ac:dyDescent="0.4">
      <c r="A296" s="9" t="s">
        <v>11050</v>
      </c>
      <c r="B296" s="9" t="s">
        <v>11460</v>
      </c>
      <c r="C296" s="180" t="s">
        <v>11532</v>
      </c>
      <c r="D296" s="11">
        <v>4042</v>
      </c>
      <c r="E296" s="19" t="s">
        <v>0</v>
      </c>
      <c r="F296" s="11">
        <v>1994</v>
      </c>
      <c r="G296" s="185" t="s">
        <v>0</v>
      </c>
      <c r="H296" s="36" t="s">
        <v>8421</v>
      </c>
      <c r="I296" s="9" t="s">
        <v>0</v>
      </c>
      <c r="J296" s="9" t="s">
        <v>0</v>
      </c>
      <c r="K296" s="19" t="s">
        <v>0</v>
      </c>
      <c r="L296" s="9"/>
      <c r="M296" s="21">
        <v>0</v>
      </c>
      <c r="N296" s="21">
        <v>20</v>
      </c>
      <c r="O296" s="2"/>
      <c r="P296" s="225" t="s">
        <v>4168</v>
      </c>
      <c r="Q296" s="222"/>
      <c r="R296" s="2"/>
      <c r="S296" s="21">
        <f t="shared" si="4"/>
        <v>20</v>
      </c>
    </row>
    <row r="297" spans="1:19" x14ac:dyDescent="0.4">
      <c r="A297" s="9" t="s">
        <v>11050</v>
      </c>
      <c r="B297" s="9" t="s">
        <v>11460</v>
      </c>
      <c r="C297" s="180" t="s">
        <v>11533</v>
      </c>
      <c r="D297" s="11">
        <v>4043</v>
      </c>
      <c r="E297" s="19" t="s">
        <v>0</v>
      </c>
      <c r="F297" s="11">
        <v>1995</v>
      </c>
      <c r="G297" s="185" t="s">
        <v>0</v>
      </c>
      <c r="H297" s="36" t="s">
        <v>8293</v>
      </c>
      <c r="I297" s="9" t="s">
        <v>0</v>
      </c>
      <c r="J297" s="9" t="s">
        <v>0</v>
      </c>
      <c r="K297" s="19" t="s">
        <v>0</v>
      </c>
      <c r="L297" s="9"/>
      <c r="M297" s="21">
        <v>0</v>
      </c>
      <c r="N297" s="21">
        <v>80</v>
      </c>
      <c r="O297" s="2"/>
      <c r="P297" s="225" t="s">
        <v>4168</v>
      </c>
      <c r="Q297" s="222"/>
      <c r="R297" s="2"/>
      <c r="S297" s="21">
        <f t="shared" si="4"/>
        <v>80</v>
      </c>
    </row>
    <row r="298" spans="1:19" x14ac:dyDescent="0.4">
      <c r="A298" s="9" t="s">
        <v>11050</v>
      </c>
      <c r="B298" s="9" t="s">
        <v>11460</v>
      </c>
      <c r="C298" s="180" t="s">
        <v>11534</v>
      </c>
      <c r="D298" s="11">
        <v>4044</v>
      </c>
      <c r="E298" s="19" t="s">
        <v>0</v>
      </c>
      <c r="F298" s="11">
        <v>1995</v>
      </c>
      <c r="G298" s="185" t="s">
        <v>0</v>
      </c>
      <c r="H298" s="36" t="s">
        <v>8294</v>
      </c>
      <c r="I298" s="9" t="s">
        <v>0</v>
      </c>
      <c r="J298" s="9" t="s">
        <v>0</v>
      </c>
      <c r="K298" s="19" t="s">
        <v>0</v>
      </c>
      <c r="L298" s="9"/>
      <c r="M298" s="21">
        <v>0</v>
      </c>
      <c r="N298" s="21">
        <v>30</v>
      </c>
      <c r="O298" s="2"/>
      <c r="P298" s="225" t="s">
        <v>4170</v>
      </c>
      <c r="Q298" s="222"/>
      <c r="R298" s="2"/>
      <c r="S298" s="21">
        <f t="shared" si="4"/>
        <v>0</v>
      </c>
    </row>
    <row r="299" spans="1:19" x14ac:dyDescent="0.4">
      <c r="A299" s="9" t="s">
        <v>11050</v>
      </c>
      <c r="B299" s="9" t="s">
        <v>11460</v>
      </c>
      <c r="C299" s="180" t="s">
        <v>11535</v>
      </c>
      <c r="D299" s="11">
        <v>4045</v>
      </c>
      <c r="E299" s="19" t="s">
        <v>0</v>
      </c>
      <c r="F299" s="11">
        <v>1995</v>
      </c>
      <c r="G299" s="185" t="s">
        <v>0</v>
      </c>
      <c r="H299" s="36" t="s">
        <v>8295</v>
      </c>
      <c r="I299" s="9" t="s">
        <v>0</v>
      </c>
      <c r="J299" s="9" t="s">
        <v>0</v>
      </c>
      <c r="K299" s="19" t="s">
        <v>0</v>
      </c>
      <c r="L299" s="9"/>
      <c r="M299" s="21">
        <v>0</v>
      </c>
      <c r="N299" s="21">
        <v>60</v>
      </c>
      <c r="O299" s="2"/>
      <c r="P299" s="225" t="s">
        <v>4168</v>
      </c>
      <c r="Q299" s="222"/>
      <c r="R299" s="2"/>
      <c r="S299" s="21">
        <f t="shared" si="4"/>
        <v>60</v>
      </c>
    </row>
    <row r="300" spans="1:19" x14ac:dyDescent="0.4">
      <c r="A300" s="9" t="s">
        <v>11050</v>
      </c>
      <c r="B300" s="9" t="s">
        <v>11460</v>
      </c>
      <c r="C300" s="180" t="s">
        <v>11536</v>
      </c>
      <c r="D300" s="11">
        <v>4046</v>
      </c>
      <c r="E300" s="19" t="s">
        <v>0</v>
      </c>
      <c r="F300" s="11">
        <v>1995</v>
      </c>
      <c r="G300" s="185" t="s">
        <v>0</v>
      </c>
      <c r="H300" s="36" t="s">
        <v>8296</v>
      </c>
      <c r="I300" s="9" t="s">
        <v>0</v>
      </c>
      <c r="J300" s="9" t="s">
        <v>0</v>
      </c>
      <c r="K300" s="19" t="s">
        <v>0</v>
      </c>
      <c r="L300" s="9"/>
      <c r="M300" s="21">
        <v>0</v>
      </c>
      <c r="N300" s="21">
        <v>20</v>
      </c>
      <c r="O300" s="2"/>
      <c r="P300" s="225" t="s">
        <v>4168</v>
      </c>
      <c r="Q300" s="222"/>
      <c r="R300" s="2"/>
      <c r="S300" s="21">
        <f t="shared" si="4"/>
        <v>20</v>
      </c>
    </row>
    <row r="301" spans="1:19" x14ac:dyDescent="0.4">
      <c r="A301" s="9" t="s">
        <v>11050</v>
      </c>
      <c r="B301" s="9" t="s">
        <v>11460</v>
      </c>
      <c r="C301" s="180" t="s">
        <v>11537</v>
      </c>
      <c r="D301" s="11">
        <v>4047</v>
      </c>
      <c r="E301" s="19" t="s">
        <v>0</v>
      </c>
      <c r="F301" s="11">
        <v>1995</v>
      </c>
      <c r="G301" s="185" t="s">
        <v>0</v>
      </c>
      <c r="H301" s="36" t="s">
        <v>13080</v>
      </c>
      <c r="I301" s="9" t="s">
        <v>0</v>
      </c>
      <c r="J301" s="9" t="s">
        <v>0</v>
      </c>
      <c r="K301" s="19" t="s">
        <v>0</v>
      </c>
      <c r="L301" s="9"/>
      <c r="M301" s="21">
        <v>0</v>
      </c>
      <c r="N301" s="21">
        <v>25</v>
      </c>
      <c r="O301" s="2"/>
      <c r="P301" s="225" t="s">
        <v>4168</v>
      </c>
      <c r="Q301" s="222"/>
      <c r="R301" s="2"/>
      <c r="S301" s="21">
        <f t="shared" si="4"/>
        <v>25</v>
      </c>
    </row>
    <row r="302" spans="1:19" x14ac:dyDescent="0.4">
      <c r="A302" s="9" t="s">
        <v>11050</v>
      </c>
      <c r="B302" s="9" t="s">
        <v>11460</v>
      </c>
      <c r="C302" s="180" t="s">
        <v>11538</v>
      </c>
      <c r="D302" s="11" t="s">
        <v>0</v>
      </c>
      <c r="E302" s="19" t="s">
        <v>0</v>
      </c>
      <c r="F302" s="11">
        <v>1995</v>
      </c>
      <c r="G302" s="185" t="s">
        <v>0</v>
      </c>
      <c r="H302" s="36" t="s">
        <v>13081</v>
      </c>
      <c r="I302" s="9" t="s">
        <v>0</v>
      </c>
      <c r="J302" s="9" t="s">
        <v>0</v>
      </c>
      <c r="K302" s="19" t="s">
        <v>0</v>
      </c>
      <c r="L302" s="9"/>
      <c r="M302" s="21">
        <v>0</v>
      </c>
      <c r="N302" s="21">
        <v>40</v>
      </c>
      <c r="O302" s="2"/>
      <c r="P302" s="225" t="s">
        <v>4168</v>
      </c>
      <c r="Q302" s="222"/>
      <c r="R302" s="2"/>
      <c r="S302" s="21">
        <f t="shared" si="4"/>
        <v>40</v>
      </c>
    </row>
    <row r="303" spans="1:19" x14ac:dyDescent="0.4">
      <c r="A303" s="9" t="s">
        <v>11050</v>
      </c>
      <c r="B303" s="9" t="s">
        <v>11460</v>
      </c>
      <c r="C303" s="180" t="s">
        <v>11539</v>
      </c>
      <c r="D303" s="11">
        <v>4048</v>
      </c>
      <c r="E303" s="19" t="s">
        <v>0</v>
      </c>
      <c r="F303" s="11">
        <v>1995</v>
      </c>
      <c r="G303" s="185" t="s">
        <v>0</v>
      </c>
      <c r="H303" s="36" t="s">
        <v>8297</v>
      </c>
      <c r="I303" s="9" t="s">
        <v>0</v>
      </c>
      <c r="J303" s="9" t="s">
        <v>0</v>
      </c>
      <c r="K303" s="19" t="s">
        <v>0</v>
      </c>
      <c r="L303" s="9"/>
      <c r="M303" s="21">
        <v>0</v>
      </c>
      <c r="N303" s="21" t="s">
        <v>6191</v>
      </c>
      <c r="O303" s="2"/>
      <c r="P303" s="225" t="s">
        <v>4170</v>
      </c>
      <c r="Q303" s="222"/>
      <c r="R303" s="2"/>
      <c r="S303" s="21">
        <f t="shared" si="4"/>
        <v>0</v>
      </c>
    </row>
    <row r="304" spans="1:19" x14ac:dyDescent="0.4">
      <c r="A304" s="9" t="s">
        <v>11050</v>
      </c>
      <c r="B304" s="9" t="s">
        <v>11460</v>
      </c>
      <c r="C304" s="180" t="s">
        <v>11540</v>
      </c>
      <c r="D304" s="11">
        <v>4049</v>
      </c>
      <c r="E304" s="19" t="s">
        <v>0</v>
      </c>
      <c r="F304" s="11">
        <v>1996</v>
      </c>
      <c r="G304" s="185" t="s">
        <v>0</v>
      </c>
      <c r="H304" s="36" t="s">
        <v>8298</v>
      </c>
      <c r="I304" s="9" t="s">
        <v>0</v>
      </c>
      <c r="J304" s="9" t="s">
        <v>0</v>
      </c>
      <c r="K304" s="19" t="s">
        <v>0</v>
      </c>
      <c r="L304" s="9"/>
      <c r="M304" s="21">
        <v>0</v>
      </c>
      <c r="N304" s="21">
        <v>30</v>
      </c>
      <c r="O304" s="2"/>
      <c r="P304" s="225" t="s">
        <v>4168</v>
      </c>
      <c r="Q304" s="222"/>
      <c r="R304" s="2"/>
      <c r="S304" s="21">
        <f t="shared" si="4"/>
        <v>30</v>
      </c>
    </row>
    <row r="305" spans="1:19" x14ac:dyDescent="0.4">
      <c r="A305" s="9" t="s">
        <v>11050</v>
      </c>
      <c r="B305" s="9" t="s">
        <v>11460</v>
      </c>
      <c r="C305" s="180" t="s">
        <v>11541</v>
      </c>
      <c r="D305" s="11">
        <v>4050</v>
      </c>
      <c r="E305" s="19" t="s">
        <v>0</v>
      </c>
      <c r="F305" s="11">
        <v>1996</v>
      </c>
      <c r="G305" s="185" t="s">
        <v>0</v>
      </c>
      <c r="H305" s="36" t="s">
        <v>8299</v>
      </c>
      <c r="I305" s="9" t="s">
        <v>0</v>
      </c>
      <c r="J305" s="9" t="s">
        <v>0</v>
      </c>
      <c r="K305" s="19" t="s">
        <v>0</v>
      </c>
      <c r="L305" s="9"/>
      <c r="M305" s="21">
        <v>0</v>
      </c>
      <c r="N305" s="21">
        <v>30</v>
      </c>
      <c r="O305" s="2"/>
      <c r="P305" s="225" t="s">
        <v>4170</v>
      </c>
      <c r="Q305" s="222"/>
      <c r="R305" s="2"/>
      <c r="S305" s="21">
        <f t="shared" si="4"/>
        <v>0</v>
      </c>
    </row>
    <row r="306" spans="1:19" x14ac:dyDescent="0.4">
      <c r="A306" s="9" t="s">
        <v>11050</v>
      </c>
      <c r="B306" s="9" t="s">
        <v>11460</v>
      </c>
      <c r="C306" s="180" t="s">
        <v>11542</v>
      </c>
      <c r="D306" s="11" t="s">
        <v>0</v>
      </c>
      <c r="E306" s="19"/>
      <c r="F306" s="11">
        <v>1996</v>
      </c>
      <c r="G306" s="185" t="s">
        <v>0</v>
      </c>
      <c r="H306" s="36" t="s">
        <v>8299</v>
      </c>
      <c r="I306" s="9" t="s">
        <v>0</v>
      </c>
      <c r="J306" s="9" t="s">
        <v>0</v>
      </c>
      <c r="K306" s="19" t="s">
        <v>0</v>
      </c>
      <c r="L306" s="9"/>
      <c r="M306" s="21">
        <v>0</v>
      </c>
      <c r="N306" s="21">
        <v>50</v>
      </c>
      <c r="O306" s="2"/>
      <c r="P306" s="225" t="s">
        <v>4170</v>
      </c>
      <c r="Q306" s="222"/>
      <c r="R306" s="2"/>
      <c r="S306" s="21">
        <f t="shared" si="4"/>
        <v>0</v>
      </c>
    </row>
    <row r="307" spans="1:19" x14ac:dyDescent="0.4">
      <c r="A307" s="9" t="s">
        <v>11050</v>
      </c>
      <c r="B307" s="9" t="s">
        <v>11460</v>
      </c>
      <c r="C307" s="180" t="s">
        <v>11543</v>
      </c>
      <c r="D307" s="11">
        <v>4051</v>
      </c>
      <c r="E307" s="19" t="s">
        <v>0</v>
      </c>
      <c r="F307" s="11">
        <v>1996</v>
      </c>
      <c r="G307" s="185" t="s">
        <v>0</v>
      </c>
      <c r="H307" s="36" t="s">
        <v>8300</v>
      </c>
      <c r="I307" s="9" t="s">
        <v>0</v>
      </c>
      <c r="J307" s="9" t="s">
        <v>0</v>
      </c>
      <c r="K307" s="19" t="s">
        <v>0</v>
      </c>
      <c r="L307" s="9"/>
      <c r="M307" s="21">
        <v>0</v>
      </c>
      <c r="N307" s="21">
        <v>25</v>
      </c>
      <c r="O307" s="2"/>
      <c r="P307" s="225" t="s">
        <v>4170</v>
      </c>
      <c r="Q307" s="222"/>
      <c r="R307" s="2"/>
      <c r="S307" s="21">
        <f t="shared" si="4"/>
        <v>0</v>
      </c>
    </row>
    <row r="308" spans="1:19" x14ac:dyDescent="0.4">
      <c r="A308" s="9" t="s">
        <v>11050</v>
      </c>
      <c r="B308" s="9" t="s">
        <v>11460</v>
      </c>
      <c r="C308" s="180" t="s">
        <v>11544</v>
      </c>
      <c r="D308" s="11" t="s">
        <v>0</v>
      </c>
      <c r="E308" s="19"/>
      <c r="F308" s="11">
        <v>1996</v>
      </c>
      <c r="G308" s="185" t="s">
        <v>0</v>
      </c>
      <c r="H308" s="36" t="s">
        <v>8300</v>
      </c>
      <c r="I308" s="9" t="s">
        <v>0</v>
      </c>
      <c r="J308" s="9" t="s">
        <v>0</v>
      </c>
      <c r="K308" s="19" t="s">
        <v>0</v>
      </c>
      <c r="L308" s="9"/>
      <c r="M308" s="21">
        <v>0</v>
      </c>
      <c r="N308" s="21">
        <v>80</v>
      </c>
      <c r="O308" s="2"/>
      <c r="P308" s="225" t="s">
        <v>4170</v>
      </c>
      <c r="Q308" s="222"/>
      <c r="R308" s="2"/>
      <c r="S308" s="21">
        <f t="shared" si="4"/>
        <v>0</v>
      </c>
    </row>
    <row r="309" spans="1:19" x14ac:dyDescent="0.4">
      <c r="A309" s="9" t="s">
        <v>11050</v>
      </c>
      <c r="B309" s="9" t="s">
        <v>11460</v>
      </c>
      <c r="C309" s="180" t="s">
        <v>11545</v>
      </c>
      <c r="D309" s="11">
        <v>4052</v>
      </c>
      <c r="E309" s="19" t="s">
        <v>0</v>
      </c>
      <c r="F309" s="11">
        <v>1996</v>
      </c>
      <c r="G309" s="185" t="s">
        <v>0</v>
      </c>
      <c r="H309" s="36" t="s">
        <v>8301</v>
      </c>
      <c r="I309" s="9" t="s">
        <v>0</v>
      </c>
      <c r="J309" s="9" t="s">
        <v>0</v>
      </c>
      <c r="K309" s="19" t="s">
        <v>0</v>
      </c>
      <c r="L309" s="9"/>
      <c r="M309" s="21">
        <v>0</v>
      </c>
      <c r="N309" s="21">
        <v>9</v>
      </c>
      <c r="O309" s="2"/>
      <c r="P309" s="225" t="s">
        <v>4170</v>
      </c>
      <c r="Q309" s="222"/>
      <c r="R309" s="2"/>
      <c r="S309" s="21">
        <f t="shared" si="4"/>
        <v>0</v>
      </c>
    </row>
    <row r="310" spans="1:19" x14ac:dyDescent="0.4">
      <c r="A310" s="9" t="s">
        <v>11050</v>
      </c>
      <c r="B310" s="9" t="s">
        <v>11460</v>
      </c>
      <c r="C310" s="180" t="s">
        <v>11546</v>
      </c>
      <c r="D310" s="11">
        <v>4053</v>
      </c>
      <c r="E310" s="19" t="s">
        <v>0</v>
      </c>
      <c r="F310" s="11">
        <v>1996</v>
      </c>
      <c r="G310" s="185" t="s">
        <v>0</v>
      </c>
      <c r="H310" s="36" t="s">
        <v>8302</v>
      </c>
      <c r="I310" s="9" t="s">
        <v>0</v>
      </c>
      <c r="J310" s="9" t="s">
        <v>0</v>
      </c>
      <c r="K310" s="19" t="s">
        <v>0</v>
      </c>
      <c r="L310" s="9"/>
      <c r="M310" s="21">
        <v>0</v>
      </c>
      <c r="N310" s="21">
        <v>60</v>
      </c>
      <c r="O310" s="2"/>
      <c r="P310" s="225" t="s">
        <v>4170</v>
      </c>
      <c r="Q310" s="222"/>
      <c r="R310" s="2"/>
      <c r="S310" s="21">
        <f t="shared" si="4"/>
        <v>0</v>
      </c>
    </row>
    <row r="311" spans="1:19" x14ac:dyDescent="0.4">
      <c r="A311" s="9" t="s">
        <v>11050</v>
      </c>
      <c r="B311" s="9" t="s">
        <v>11460</v>
      </c>
      <c r="C311" s="180" t="s">
        <v>11547</v>
      </c>
      <c r="D311" s="11" t="s">
        <v>0</v>
      </c>
      <c r="E311" s="19"/>
      <c r="F311" s="11">
        <v>1996</v>
      </c>
      <c r="G311" s="185" t="s">
        <v>0</v>
      </c>
      <c r="H311" s="36" t="s">
        <v>8302</v>
      </c>
      <c r="I311" s="9" t="s">
        <v>0</v>
      </c>
      <c r="J311" s="9" t="s">
        <v>0</v>
      </c>
      <c r="K311" s="19" t="s">
        <v>0</v>
      </c>
      <c r="L311" s="9"/>
      <c r="M311" s="21">
        <v>0</v>
      </c>
      <c r="N311" s="21">
        <v>25</v>
      </c>
      <c r="O311" s="2"/>
      <c r="P311" s="225" t="s">
        <v>4170</v>
      </c>
      <c r="Q311" s="222"/>
      <c r="R311" s="2"/>
      <c r="S311" s="21">
        <f t="shared" si="4"/>
        <v>0</v>
      </c>
    </row>
    <row r="312" spans="1:19" x14ac:dyDescent="0.4">
      <c r="A312" s="9" t="s">
        <v>11050</v>
      </c>
      <c r="B312" s="9" t="s">
        <v>11460</v>
      </c>
      <c r="C312" s="180" t="s">
        <v>11548</v>
      </c>
      <c r="D312" s="11" t="s">
        <v>0</v>
      </c>
      <c r="E312" s="19" t="s">
        <v>0</v>
      </c>
      <c r="F312" s="11">
        <v>1996</v>
      </c>
      <c r="G312" s="185" t="s">
        <v>0</v>
      </c>
      <c r="H312" s="36" t="s">
        <v>11549</v>
      </c>
      <c r="I312" s="9" t="s">
        <v>0</v>
      </c>
      <c r="J312" s="9" t="s">
        <v>0</v>
      </c>
      <c r="K312" s="19" t="s">
        <v>0</v>
      </c>
      <c r="L312" s="9"/>
      <c r="M312" s="21">
        <v>0</v>
      </c>
      <c r="N312" s="21">
        <v>160</v>
      </c>
      <c r="O312" s="2"/>
      <c r="P312" s="225" t="s">
        <v>4170</v>
      </c>
      <c r="Q312" s="222"/>
      <c r="R312" s="2"/>
      <c r="S312" s="21">
        <f t="shared" si="4"/>
        <v>0</v>
      </c>
    </row>
    <row r="313" spans="1:19" x14ac:dyDescent="0.4">
      <c r="A313" s="9" t="s">
        <v>11050</v>
      </c>
      <c r="B313" s="9" t="s">
        <v>11460</v>
      </c>
      <c r="C313" s="180" t="s">
        <v>11550</v>
      </c>
      <c r="D313" s="11">
        <v>4054</v>
      </c>
      <c r="E313" s="19" t="s">
        <v>0</v>
      </c>
      <c r="F313" s="11">
        <v>1996</v>
      </c>
      <c r="G313" s="185" t="s">
        <v>0</v>
      </c>
      <c r="H313" s="36" t="s">
        <v>8301</v>
      </c>
      <c r="I313" s="9" t="s">
        <v>0</v>
      </c>
      <c r="J313" s="9" t="s">
        <v>0</v>
      </c>
      <c r="K313" s="19" t="s">
        <v>0</v>
      </c>
      <c r="L313" s="9"/>
      <c r="M313" s="21">
        <v>0</v>
      </c>
      <c r="N313" s="21">
        <v>15</v>
      </c>
      <c r="O313" s="2"/>
      <c r="P313" s="225" t="s">
        <v>4168</v>
      </c>
      <c r="Q313" s="222"/>
      <c r="R313" s="2"/>
      <c r="S313" s="21">
        <f t="shared" si="4"/>
        <v>15</v>
      </c>
    </row>
    <row r="314" spans="1:19" x14ac:dyDescent="0.4">
      <c r="A314" s="9" t="s">
        <v>11050</v>
      </c>
      <c r="B314" s="9" t="s">
        <v>11460</v>
      </c>
      <c r="C314" s="180" t="s">
        <v>11551</v>
      </c>
      <c r="D314" s="11">
        <v>4055</v>
      </c>
      <c r="E314" s="19" t="s">
        <v>0</v>
      </c>
      <c r="F314" s="11">
        <v>1996</v>
      </c>
      <c r="G314" s="185" t="s">
        <v>0</v>
      </c>
      <c r="H314" s="36" t="s">
        <v>8301</v>
      </c>
      <c r="I314" s="9" t="s">
        <v>0</v>
      </c>
      <c r="J314" s="9" t="s">
        <v>11506</v>
      </c>
      <c r="K314" s="19" t="s">
        <v>0</v>
      </c>
      <c r="L314" s="9"/>
      <c r="M314" s="21">
        <v>0</v>
      </c>
      <c r="N314" s="21">
        <v>20</v>
      </c>
      <c r="O314" s="2"/>
      <c r="P314" s="225" t="s">
        <v>4168</v>
      </c>
      <c r="Q314" s="222"/>
      <c r="R314" s="2"/>
      <c r="S314" s="21">
        <f t="shared" si="4"/>
        <v>20</v>
      </c>
    </row>
    <row r="315" spans="1:19" x14ac:dyDescent="0.4">
      <c r="A315" s="9" t="s">
        <v>11050</v>
      </c>
      <c r="B315" s="9" t="s">
        <v>11460</v>
      </c>
      <c r="C315" s="180" t="s">
        <v>11552</v>
      </c>
      <c r="D315" s="11">
        <v>4056</v>
      </c>
      <c r="E315" s="19" t="s">
        <v>0</v>
      </c>
      <c r="F315" s="11">
        <v>1996</v>
      </c>
      <c r="G315" s="185" t="s">
        <v>0</v>
      </c>
      <c r="H315" s="36" t="s">
        <v>8303</v>
      </c>
      <c r="I315" s="9" t="s">
        <v>0</v>
      </c>
      <c r="J315" s="9" t="s">
        <v>0</v>
      </c>
      <c r="K315" s="19" t="s">
        <v>0</v>
      </c>
      <c r="L315" s="9"/>
      <c r="M315" s="21">
        <v>0</v>
      </c>
      <c r="N315" s="21">
        <v>35</v>
      </c>
      <c r="O315" s="2"/>
      <c r="P315" s="225" t="s">
        <v>4170</v>
      </c>
      <c r="Q315" s="222"/>
      <c r="R315" s="2"/>
      <c r="S315" s="21">
        <f t="shared" si="4"/>
        <v>0</v>
      </c>
    </row>
    <row r="316" spans="1:19" x14ac:dyDescent="0.4">
      <c r="A316" s="9" t="s">
        <v>11050</v>
      </c>
      <c r="B316" s="9" t="s">
        <v>11460</v>
      </c>
      <c r="C316" s="180" t="s">
        <v>11553</v>
      </c>
      <c r="D316" s="11">
        <v>4057</v>
      </c>
      <c r="E316" s="19" t="s">
        <v>0</v>
      </c>
      <c r="F316" s="11">
        <v>1996</v>
      </c>
      <c r="G316" s="185" t="s">
        <v>0</v>
      </c>
      <c r="H316" s="36" t="s">
        <v>8304</v>
      </c>
      <c r="I316" s="9" t="s">
        <v>0</v>
      </c>
      <c r="J316" s="9" t="s">
        <v>0</v>
      </c>
      <c r="K316" s="19" t="s">
        <v>0</v>
      </c>
      <c r="L316" s="9"/>
      <c r="M316" s="21">
        <v>0</v>
      </c>
      <c r="N316" s="21">
        <v>70</v>
      </c>
      <c r="O316" s="2"/>
      <c r="P316" s="225" t="s">
        <v>4170</v>
      </c>
      <c r="Q316" s="222"/>
      <c r="R316" s="2"/>
      <c r="S316" s="21">
        <f t="shared" si="4"/>
        <v>0</v>
      </c>
    </row>
    <row r="317" spans="1:19" x14ac:dyDescent="0.4">
      <c r="A317" s="9" t="s">
        <v>11050</v>
      </c>
      <c r="B317" s="9" t="s">
        <v>11460</v>
      </c>
      <c r="C317" s="180" t="s">
        <v>11554</v>
      </c>
      <c r="D317" s="11">
        <v>4058</v>
      </c>
      <c r="E317" s="19" t="s">
        <v>0</v>
      </c>
      <c r="F317" s="11">
        <v>1996</v>
      </c>
      <c r="G317" s="185" t="s">
        <v>0</v>
      </c>
      <c r="H317" s="36" t="s">
        <v>8305</v>
      </c>
      <c r="I317" s="9" t="s">
        <v>0</v>
      </c>
      <c r="J317" s="9" t="s">
        <v>0</v>
      </c>
      <c r="K317" s="19" t="s">
        <v>0</v>
      </c>
      <c r="L317" s="9"/>
      <c r="M317" s="21">
        <v>0</v>
      </c>
      <c r="N317" s="21">
        <v>35</v>
      </c>
      <c r="O317" s="2"/>
      <c r="P317" s="225" t="s">
        <v>4170</v>
      </c>
      <c r="Q317" s="222"/>
      <c r="R317" s="2"/>
      <c r="S317" s="21">
        <f t="shared" si="4"/>
        <v>0</v>
      </c>
    </row>
    <row r="318" spans="1:19" x14ac:dyDescent="0.4">
      <c r="A318" s="9" t="s">
        <v>11050</v>
      </c>
      <c r="B318" s="9" t="s">
        <v>11460</v>
      </c>
      <c r="C318" s="180" t="s">
        <v>11555</v>
      </c>
      <c r="D318" s="11">
        <v>4059</v>
      </c>
      <c r="E318" s="19" t="s">
        <v>0</v>
      </c>
      <c r="F318" s="11">
        <v>1996</v>
      </c>
      <c r="G318" s="185" t="s">
        <v>0</v>
      </c>
      <c r="H318" s="36" t="s">
        <v>8306</v>
      </c>
      <c r="I318" s="9" t="s">
        <v>0</v>
      </c>
      <c r="J318" s="9" t="s">
        <v>0</v>
      </c>
      <c r="K318" s="19" t="s">
        <v>0</v>
      </c>
      <c r="L318" s="9"/>
      <c r="M318" s="21">
        <v>0</v>
      </c>
      <c r="N318" s="21">
        <v>65</v>
      </c>
      <c r="O318" s="2"/>
      <c r="P318" s="225" t="s">
        <v>4170</v>
      </c>
      <c r="Q318" s="222"/>
      <c r="R318" s="2"/>
      <c r="S318" s="21">
        <f t="shared" si="4"/>
        <v>0</v>
      </c>
    </row>
    <row r="319" spans="1:19" x14ac:dyDescent="0.4">
      <c r="A319" s="9" t="s">
        <v>11050</v>
      </c>
      <c r="B319" s="9" t="s">
        <v>11460</v>
      </c>
      <c r="C319" s="180" t="s">
        <v>11556</v>
      </c>
      <c r="D319" s="11">
        <v>4060</v>
      </c>
      <c r="E319" s="19" t="s">
        <v>0</v>
      </c>
      <c r="F319" s="11">
        <v>1996</v>
      </c>
      <c r="G319" s="185" t="s">
        <v>0</v>
      </c>
      <c r="H319" s="36" t="s">
        <v>8307</v>
      </c>
      <c r="I319" s="9" t="s">
        <v>0</v>
      </c>
      <c r="J319" s="9" t="s">
        <v>0</v>
      </c>
      <c r="K319" s="19" t="s">
        <v>0</v>
      </c>
      <c r="L319" s="9"/>
      <c r="M319" s="21">
        <v>0</v>
      </c>
      <c r="N319" s="21">
        <v>90</v>
      </c>
      <c r="O319" s="2"/>
      <c r="P319" s="225" t="s">
        <v>4170</v>
      </c>
      <c r="Q319" s="222"/>
      <c r="R319" s="2"/>
      <c r="S319" s="21">
        <f t="shared" si="4"/>
        <v>0</v>
      </c>
    </row>
    <row r="320" spans="1:19" x14ac:dyDescent="0.4">
      <c r="A320" s="9" t="s">
        <v>11050</v>
      </c>
      <c r="B320" s="9" t="s">
        <v>11460</v>
      </c>
      <c r="C320" s="180" t="s">
        <v>11557</v>
      </c>
      <c r="D320" s="11">
        <v>4061</v>
      </c>
      <c r="E320" s="19" t="s">
        <v>0</v>
      </c>
      <c r="F320" s="11">
        <v>1996</v>
      </c>
      <c r="G320" s="185" t="s">
        <v>0</v>
      </c>
      <c r="H320" s="36" t="s">
        <v>8308</v>
      </c>
      <c r="I320" s="9" t="s">
        <v>0</v>
      </c>
      <c r="J320" s="9" t="s">
        <v>0</v>
      </c>
      <c r="K320" s="19" t="s">
        <v>0</v>
      </c>
      <c r="L320" s="9"/>
      <c r="M320" s="21">
        <v>0</v>
      </c>
      <c r="N320" s="21">
        <v>25</v>
      </c>
      <c r="O320" s="2"/>
      <c r="P320" s="225" t="s">
        <v>4170</v>
      </c>
      <c r="Q320" s="222"/>
      <c r="R320" s="2"/>
      <c r="S320" s="21">
        <f t="shared" si="4"/>
        <v>0</v>
      </c>
    </row>
    <row r="321" spans="1:19" x14ac:dyDescent="0.4">
      <c r="A321" s="9" t="s">
        <v>11050</v>
      </c>
      <c r="B321" s="9" t="s">
        <v>11460</v>
      </c>
      <c r="C321" s="180" t="s">
        <v>11558</v>
      </c>
      <c r="D321" s="11">
        <v>4062</v>
      </c>
      <c r="E321" s="19" t="s">
        <v>0</v>
      </c>
      <c r="F321" s="11">
        <v>1996</v>
      </c>
      <c r="G321" s="185" t="s">
        <v>0</v>
      </c>
      <c r="H321" s="36" t="s">
        <v>8431</v>
      </c>
      <c r="I321" s="9" t="s">
        <v>0</v>
      </c>
      <c r="J321" s="9" t="s">
        <v>0</v>
      </c>
      <c r="K321" s="19" t="s">
        <v>0</v>
      </c>
      <c r="L321" s="9"/>
      <c r="M321" s="21">
        <v>0</v>
      </c>
      <c r="N321" s="21">
        <v>35</v>
      </c>
      <c r="O321" s="2"/>
      <c r="P321" s="225" t="s">
        <v>4170</v>
      </c>
      <c r="Q321" s="222"/>
      <c r="R321" s="2"/>
      <c r="S321" s="21">
        <f t="shared" si="4"/>
        <v>0</v>
      </c>
    </row>
    <row r="322" spans="1:19" x14ac:dyDescent="0.4">
      <c r="A322" s="9" t="s">
        <v>11050</v>
      </c>
      <c r="B322" s="9" t="s">
        <v>11460</v>
      </c>
      <c r="C322" s="180" t="s">
        <v>11559</v>
      </c>
      <c r="D322" s="11">
        <v>4063</v>
      </c>
      <c r="E322" s="19" t="s">
        <v>0</v>
      </c>
      <c r="F322" s="11">
        <v>1996</v>
      </c>
      <c r="G322" s="185" t="s">
        <v>0</v>
      </c>
      <c r="H322" s="36" t="s">
        <v>8432</v>
      </c>
      <c r="I322" s="9" t="s">
        <v>0</v>
      </c>
      <c r="J322" s="9" t="s">
        <v>0</v>
      </c>
      <c r="K322" s="19" t="s">
        <v>0</v>
      </c>
      <c r="L322" s="9"/>
      <c r="M322" s="21">
        <v>0</v>
      </c>
      <c r="N322" s="21">
        <v>30</v>
      </c>
      <c r="O322" s="2"/>
      <c r="P322" s="225" t="s">
        <v>4170</v>
      </c>
      <c r="Q322" s="222"/>
      <c r="R322" s="2"/>
      <c r="S322" s="21">
        <f t="shared" si="4"/>
        <v>0</v>
      </c>
    </row>
    <row r="323" spans="1:19" x14ac:dyDescent="0.4">
      <c r="A323" s="9" t="s">
        <v>11050</v>
      </c>
      <c r="B323" s="9" t="s">
        <v>11460</v>
      </c>
      <c r="C323" s="180" t="s">
        <v>11560</v>
      </c>
      <c r="D323" s="11">
        <v>4064</v>
      </c>
      <c r="E323" s="19" t="s">
        <v>0</v>
      </c>
      <c r="F323" s="11">
        <v>1996</v>
      </c>
      <c r="G323" s="185" t="s">
        <v>0</v>
      </c>
      <c r="H323" s="36" t="s">
        <v>8309</v>
      </c>
      <c r="I323" s="9" t="s">
        <v>0</v>
      </c>
      <c r="J323" s="9" t="s">
        <v>0</v>
      </c>
      <c r="K323" s="19" t="s">
        <v>0</v>
      </c>
      <c r="L323" s="9"/>
      <c r="M323" s="21">
        <v>0</v>
      </c>
      <c r="N323" s="21">
        <v>40</v>
      </c>
      <c r="O323" s="2"/>
      <c r="P323" s="225" t="s">
        <v>4170</v>
      </c>
      <c r="Q323" s="222"/>
      <c r="R323" s="2"/>
      <c r="S323" s="21">
        <f t="shared" ref="S323:S386" si="5">IF(P323="Nuova",IF(M323="p.a.r.",300,M323),IF(P323="Usata",IF(N323="p.a.r.",300,N323),0))</f>
        <v>0</v>
      </c>
    </row>
    <row r="324" spans="1:19" x14ac:dyDescent="0.4">
      <c r="A324" s="9" t="s">
        <v>11050</v>
      </c>
      <c r="B324" s="9" t="s">
        <v>11460</v>
      </c>
      <c r="C324" s="180" t="s">
        <v>11561</v>
      </c>
      <c r="D324" s="11">
        <v>4065</v>
      </c>
      <c r="E324" s="19" t="s">
        <v>0</v>
      </c>
      <c r="F324" s="11">
        <v>1996</v>
      </c>
      <c r="G324" s="185" t="s">
        <v>0</v>
      </c>
      <c r="H324" s="36" t="s">
        <v>8310</v>
      </c>
      <c r="I324" s="9" t="s">
        <v>0</v>
      </c>
      <c r="J324" s="9" t="s">
        <v>0</v>
      </c>
      <c r="K324" s="19" t="s">
        <v>0</v>
      </c>
      <c r="L324" s="9"/>
      <c r="M324" s="21">
        <v>0</v>
      </c>
      <c r="N324" s="21">
        <v>40</v>
      </c>
      <c r="O324" s="2"/>
      <c r="P324" s="225" t="s">
        <v>4170</v>
      </c>
      <c r="Q324" s="222"/>
      <c r="R324" s="2"/>
      <c r="S324" s="21">
        <f t="shared" si="5"/>
        <v>0</v>
      </c>
    </row>
    <row r="325" spans="1:19" x14ac:dyDescent="0.4">
      <c r="A325" s="9" t="s">
        <v>11050</v>
      </c>
      <c r="B325" s="9" t="s">
        <v>11460</v>
      </c>
      <c r="C325" s="180" t="s">
        <v>11562</v>
      </c>
      <c r="D325" s="11">
        <v>4066</v>
      </c>
      <c r="E325" s="19" t="s">
        <v>0</v>
      </c>
      <c r="F325" s="11">
        <v>1996</v>
      </c>
      <c r="G325" s="185" t="s">
        <v>0</v>
      </c>
      <c r="H325" s="36" t="s">
        <v>11563</v>
      </c>
      <c r="I325" s="9" t="s">
        <v>0</v>
      </c>
      <c r="J325" s="9" t="s">
        <v>0</v>
      </c>
      <c r="K325" s="19" t="s">
        <v>0</v>
      </c>
      <c r="L325" s="9"/>
      <c r="M325" s="21">
        <v>0</v>
      </c>
      <c r="N325" s="21">
        <v>35</v>
      </c>
      <c r="O325" s="2"/>
      <c r="P325" s="225" t="s">
        <v>4170</v>
      </c>
      <c r="Q325" s="222"/>
      <c r="R325" s="2"/>
      <c r="S325" s="21">
        <f t="shared" si="5"/>
        <v>0</v>
      </c>
    </row>
    <row r="326" spans="1:19" x14ac:dyDescent="0.4">
      <c r="A326" s="9" t="s">
        <v>11050</v>
      </c>
      <c r="B326" s="9" t="s">
        <v>11460</v>
      </c>
      <c r="C326" s="180" t="s">
        <v>11564</v>
      </c>
      <c r="D326" s="11">
        <v>4067</v>
      </c>
      <c r="E326" s="19" t="s">
        <v>0</v>
      </c>
      <c r="F326" s="11">
        <v>1996</v>
      </c>
      <c r="G326" s="185" t="s">
        <v>0</v>
      </c>
      <c r="H326" s="36" t="s">
        <v>8311</v>
      </c>
      <c r="I326" s="9" t="s">
        <v>0</v>
      </c>
      <c r="J326" s="9" t="s">
        <v>0</v>
      </c>
      <c r="K326" s="19" t="s">
        <v>0</v>
      </c>
      <c r="L326" s="9"/>
      <c r="M326" s="21">
        <v>0</v>
      </c>
      <c r="N326" s="21">
        <v>35</v>
      </c>
      <c r="O326" s="2"/>
      <c r="P326" s="225" t="s">
        <v>4170</v>
      </c>
      <c r="Q326" s="222"/>
      <c r="R326" s="2"/>
      <c r="S326" s="21">
        <f t="shared" si="5"/>
        <v>0</v>
      </c>
    </row>
    <row r="327" spans="1:19" x14ac:dyDescent="0.4">
      <c r="A327" s="9" t="s">
        <v>11050</v>
      </c>
      <c r="B327" s="9" t="s">
        <v>11460</v>
      </c>
      <c r="C327" s="180" t="s">
        <v>11565</v>
      </c>
      <c r="D327" s="11">
        <v>4068</v>
      </c>
      <c r="E327" s="19" t="s">
        <v>0</v>
      </c>
      <c r="F327" s="11">
        <v>1996</v>
      </c>
      <c r="G327" s="185" t="s">
        <v>0</v>
      </c>
      <c r="H327" s="36" t="s">
        <v>8312</v>
      </c>
      <c r="I327" s="9" t="s">
        <v>0</v>
      </c>
      <c r="J327" s="9" t="s">
        <v>0</v>
      </c>
      <c r="K327" s="19" t="s">
        <v>0</v>
      </c>
      <c r="L327" s="9"/>
      <c r="M327" s="21">
        <v>0</v>
      </c>
      <c r="N327" s="21">
        <v>35</v>
      </c>
      <c r="O327" s="2"/>
      <c r="P327" s="225" t="s">
        <v>4170</v>
      </c>
      <c r="Q327" s="222"/>
      <c r="R327" s="2"/>
      <c r="S327" s="21">
        <f t="shared" si="5"/>
        <v>0</v>
      </c>
    </row>
    <row r="328" spans="1:19" x14ac:dyDescent="0.4">
      <c r="A328" s="9" t="s">
        <v>11050</v>
      </c>
      <c r="B328" s="9" t="s">
        <v>11460</v>
      </c>
      <c r="C328" s="180" t="s">
        <v>11566</v>
      </c>
      <c r="D328" s="11">
        <v>4071</v>
      </c>
      <c r="E328" s="19" t="s">
        <v>0</v>
      </c>
      <c r="F328" s="11">
        <v>1996</v>
      </c>
      <c r="G328" s="185" t="s">
        <v>0</v>
      </c>
      <c r="H328" s="36" t="s">
        <v>8314</v>
      </c>
      <c r="I328" s="9" t="s">
        <v>0</v>
      </c>
      <c r="J328" s="9" t="s">
        <v>0</v>
      </c>
      <c r="K328" s="19" t="s">
        <v>0</v>
      </c>
      <c r="L328" s="9"/>
      <c r="M328" s="21">
        <v>0</v>
      </c>
      <c r="N328" s="21">
        <v>25</v>
      </c>
      <c r="O328" s="2"/>
      <c r="P328" s="225" t="s">
        <v>4170</v>
      </c>
      <c r="Q328" s="222"/>
      <c r="R328" s="2"/>
      <c r="S328" s="21">
        <f t="shared" si="5"/>
        <v>0</v>
      </c>
    </row>
    <row r="329" spans="1:19" x14ac:dyDescent="0.4">
      <c r="A329" s="9" t="s">
        <v>11050</v>
      </c>
      <c r="B329" s="9" t="s">
        <v>11460</v>
      </c>
      <c r="C329" s="180" t="s">
        <v>11567</v>
      </c>
      <c r="D329" s="11">
        <v>4069</v>
      </c>
      <c r="E329" s="19" t="s">
        <v>0</v>
      </c>
      <c r="F329" s="11">
        <v>1996</v>
      </c>
      <c r="G329" s="185" t="s">
        <v>0</v>
      </c>
      <c r="H329" s="36" t="s">
        <v>8313</v>
      </c>
      <c r="I329" s="9" t="s">
        <v>0</v>
      </c>
      <c r="J329" s="9" t="s">
        <v>11506</v>
      </c>
      <c r="K329" s="19" t="s">
        <v>0</v>
      </c>
      <c r="L329" s="9"/>
      <c r="M329" s="21">
        <v>0</v>
      </c>
      <c r="N329" s="21">
        <v>25</v>
      </c>
      <c r="O329" s="2"/>
      <c r="P329" s="225" t="s">
        <v>4168</v>
      </c>
      <c r="Q329" s="222"/>
      <c r="R329" s="2"/>
      <c r="S329" s="21">
        <f t="shared" si="5"/>
        <v>25</v>
      </c>
    </row>
    <row r="330" spans="1:19" x14ac:dyDescent="0.4">
      <c r="A330" s="9" t="s">
        <v>11050</v>
      </c>
      <c r="B330" s="9" t="s">
        <v>11460</v>
      </c>
      <c r="C330" s="180" t="s">
        <v>11568</v>
      </c>
      <c r="D330" s="11">
        <v>4070</v>
      </c>
      <c r="E330" s="19" t="s">
        <v>8413</v>
      </c>
      <c r="F330" s="11">
        <v>1996</v>
      </c>
      <c r="G330" s="185" t="s">
        <v>0</v>
      </c>
      <c r="H330" s="36" t="s">
        <v>11569</v>
      </c>
      <c r="I330" s="9" t="s">
        <v>0</v>
      </c>
      <c r="J330" s="9" t="s">
        <v>11506</v>
      </c>
      <c r="K330" s="19" t="s">
        <v>0</v>
      </c>
      <c r="L330" s="9"/>
      <c r="M330" s="21">
        <v>0</v>
      </c>
      <c r="N330" s="21">
        <v>40</v>
      </c>
      <c r="O330" s="2"/>
      <c r="P330" s="225" t="s">
        <v>4168</v>
      </c>
      <c r="Q330" s="222"/>
      <c r="R330" s="2"/>
      <c r="S330" s="21">
        <f t="shared" si="5"/>
        <v>40</v>
      </c>
    </row>
    <row r="331" spans="1:19" x14ac:dyDescent="0.4">
      <c r="A331" s="9" t="s">
        <v>11050</v>
      </c>
      <c r="B331" s="9" t="s">
        <v>11460</v>
      </c>
      <c r="C331" s="180" t="s">
        <v>11570</v>
      </c>
      <c r="D331" s="11">
        <v>4072</v>
      </c>
      <c r="E331" s="19" t="s">
        <v>0</v>
      </c>
      <c r="F331" s="11">
        <v>1997</v>
      </c>
      <c r="G331" s="185" t="s">
        <v>0</v>
      </c>
      <c r="H331" s="36" t="s">
        <v>8315</v>
      </c>
      <c r="I331" s="9" t="s">
        <v>0</v>
      </c>
      <c r="J331" s="9" t="s">
        <v>11571</v>
      </c>
      <c r="K331" s="19" t="s">
        <v>0</v>
      </c>
      <c r="L331" s="9"/>
      <c r="M331" s="21">
        <v>0</v>
      </c>
      <c r="N331" s="21">
        <v>30</v>
      </c>
      <c r="O331" s="2"/>
      <c r="P331" s="225" t="s">
        <v>4170</v>
      </c>
      <c r="Q331" s="222"/>
      <c r="R331" s="2"/>
      <c r="S331" s="21">
        <f t="shared" si="5"/>
        <v>0</v>
      </c>
    </row>
    <row r="332" spans="1:19" x14ac:dyDescent="0.4">
      <c r="A332" s="9" t="s">
        <v>11050</v>
      </c>
      <c r="B332" s="9" t="s">
        <v>11460</v>
      </c>
      <c r="C332" s="180" t="s">
        <v>11572</v>
      </c>
      <c r="D332" s="11">
        <v>4073</v>
      </c>
      <c r="E332" s="19" t="s">
        <v>8413</v>
      </c>
      <c r="F332" s="11">
        <v>1997</v>
      </c>
      <c r="G332" s="185" t="s">
        <v>0</v>
      </c>
      <c r="H332" s="36" t="s">
        <v>11573</v>
      </c>
      <c r="I332" s="9" t="s">
        <v>0</v>
      </c>
      <c r="J332" s="9" t="s">
        <v>11571</v>
      </c>
      <c r="K332" s="19" t="s">
        <v>0</v>
      </c>
      <c r="L332" s="9"/>
      <c r="M332" s="21">
        <v>0</v>
      </c>
      <c r="N332" s="21">
        <v>45</v>
      </c>
      <c r="O332" s="2"/>
      <c r="P332" s="225" t="s">
        <v>4170</v>
      </c>
      <c r="Q332" s="222"/>
      <c r="R332" s="2"/>
      <c r="S332" s="21">
        <f t="shared" si="5"/>
        <v>0</v>
      </c>
    </row>
    <row r="333" spans="1:19" x14ac:dyDescent="0.4">
      <c r="A333" s="9" t="s">
        <v>11050</v>
      </c>
      <c r="B333" s="9" t="s">
        <v>11460</v>
      </c>
      <c r="C333" s="180" t="s">
        <v>11574</v>
      </c>
      <c r="D333" s="11">
        <v>4074</v>
      </c>
      <c r="E333" s="19" t="s">
        <v>0</v>
      </c>
      <c r="F333" s="11">
        <v>1997</v>
      </c>
      <c r="G333" s="185" t="s">
        <v>0</v>
      </c>
      <c r="H333" s="36" t="s">
        <v>8316</v>
      </c>
      <c r="I333" s="9" t="s">
        <v>0</v>
      </c>
      <c r="J333" s="9" t="s">
        <v>0</v>
      </c>
      <c r="K333" s="19" t="s">
        <v>0</v>
      </c>
      <c r="L333" s="9"/>
      <c r="M333" s="21">
        <v>0</v>
      </c>
      <c r="N333" s="21">
        <v>20</v>
      </c>
      <c r="O333" s="2"/>
      <c r="P333" s="225" t="s">
        <v>4170</v>
      </c>
      <c r="Q333" s="222"/>
      <c r="R333" s="2"/>
      <c r="S333" s="21">
        <f t="shared" si="5"/>
        <v>0</v>
      </c>
    </row>
    <row r="334" spans="1:19" x14ac:dyDescent="0.4">
      <c r="A334" s="9" t="s">
        <v>11050</v>
      </c>
      <c r="B334" s="9" t="s">
        <v>11460</v>
      </c>
      <c r="C334" s="180" t="s">
        <v>11575</v>
      </c>
      <c r="D334" s="11">
        <v>4075</v>
      </c>
      <c r="E334" s="19" t="s">
        <v>0</v>
      </c>
      <c r="F334" s="11">
        <v>1997</v>
      </c>
      <c r="G334" s="185" t="s">
        <v>0</v>
      </c>
      <c r="H334" s="36" t="s">
        <v>8317</v>
      </c>
      <c r="I334" s="9" t="s">
        <v>0</v>
      </c>
      <c r="J334" s="9" t="s">
        <v>0</v>
      </c>
      <c r="K334" s="19" t="s">
        <v>0</v>
      </c>
      <c r="L334" s="9"/>
      <c r="M334" s="21">
        <v>0</v>
      </c>
      <c r="N334" s="21">
        <v>25</v>
      </c>
      <c r="O334" s="2"/>
      <c r="P334" s="225" t="s">
        <v>4170</v>
      </c>
      <c r="Q334" s="222"/>
      <c r="R334" s="2"/>
      <c r="S334" s="21">
        <f t="shared" si="5"/>
        <v>0</v>
      </c>
    </row>
    <row r="335" spans="1:19" x14ac:dyDescent="0.4">
      <c r="A335" s="9" t="s">
        <v>11050</v>
      </c>
      <c r="B335" s="9" t="s">
        <v>11460</v>
      </c>
      <c r="C335" s="180" t="s">
        <v>11576</v>
      </c>
      <c r="D335" s="11" t="s">
        <v>8180</v>
      </c>
      <c r="E335" s="19" t="s">
        <v>0</v>
      </c>
      <c r="F335" s="11">
        <v>1997</v>
      </c>
      <c r="G335" s="185" t="s">
        <v>0</v>
      </c>
      <c r="H335" s="36" t="s">
        <v>8318</v>
      </c>
      <c r="I335" s="9" t="s">
        <v>0</v>
      </c>
      <c r="J335" s="9" t="s">
        <v>0</v>
      </c>
      <c r="K335" s="19" t="s">
        <v>0</v>
      </c>
      <c r="L335" s="9"/>
      <c r="M335" s="21">
        <v>0</v>
      </c>
      <c r="N335" s="21" t="s">
        <v>6191</v>
      </c>
      <c r="O335" s="2"/>
      <c r="P335" s="225" t="s">
        <v>4170</v>
      </c>
      <c r="Q335" s="222"/>
      <c r="R335" s="2"/>
      <c r="S335" s="21">
        <f t="shared" si="5"/>
        <v>0</v>
      </c>
    </row>
    <row r="336" spans="1:19" x14ac:dyDescent="0.4">
      <c r="A336" s="9" t="s">
        <v>11050</v>
      </c>
      <c r="B336" s="9" t="s">
        <v>11460</v>
      </c>
      <c r="C336" s="180" t="s">
        <v>11577</v>
      </c>
      <c r="D336" s="11">
        <v>4076</v>
      </c>
      <c r="E336" s="19" t="s">
        <v>0</v>
      </c>
      <c r="F336" s="11">
        <v>1997</v>
      </c>
      <c r="G336" s="185" t="s">
        <v>0</v>
      </c>
      <c r="H336" s="36" t="s">
        <v>8319</v>
      </c>
      <c r="I336" s="9" t="s">
        <v>0</v>
      </c>
      <c r="J336" s="9" t="s">
        <v>0</v>
      </c>
      <c r="K336" s="19" t="s">
        <v>0</v>
      </c>
      <c r="L336" s="9"/>
      <c r="M336" s="21">
        <v>0</v>
      </c>
      <c r="N336" s="21">
        <v>30</v>
      </c>
      <c r="O336" s="2"/>
      <c r="P336" s="225" t="s">
        <v>4168</v>
      </c>
      <c r="Q336" s="222"/>
      <c r="R336" s="2"/>
      <c r="S336" s="21">
        <f t="shared" si="5"/>
        <v>30</v>
      </c>
    </row>
    <row r="337" spans="1:19" x14ac:dyDescent="0.4">
      <c r="A337" s="9" t="s">
        <v>11050</v>
      </c>
      <c r="B337" s="9" t="s">
        <v>11460</v>
      </c>
      <c r="C337" s="180" t="s">
        <v>11578</v>
      </c>
      <c r="D337" s="11">
        <v>4077</v>
      </c>
      <c r="E337" s="19" t="s">
        <v>0</v>
      </c>
      <c r="F337" s="11">
        <v>1997</v>
      </c>
      <c r="G337" s="185" t="s">
        <v>0</v>
      </c>
      <c r="H337" s="36" t="s">
        <v>8320</v>
      </c>
      <c r="I337" s="9" t="s">
        <v>0</v>
      </c>
      <c r="J337" s="9" t="s">
        <v>0</v>
      </c>
      <c r="K337" s="19" t="s">
        <v>0</v>
      </c>
      <c r="L337" s="9"/>
      <c r="M337" s="21">
        <v>0</v>
      </c>
      <c r="N337" s="21">
        <v>30</v>
      </c>
      <c r="O337" s="2"/>
      <c r="P337" s="225" t="s">
        <v>4170</v>
      </c>
      <c r="Q337" s="222"/>
      <c r="R337" s="2"/>
      <c r="S337" s="21">
        <f t="shared" si="5"/>
        <v>0</v>
      </c>
    </row>
    <row r="338" spans="1:19" x14ac:dyDescent="0.4">
      <c r="A338" s="9" t="s">
        <v>11050</v>
      </c>
      <c r="B338" s="9" t="s">
        <v>11460</v>
      </c>
      <c r="C338" s="180" t="s">
        <v>11579</v>
      </c>
      <c r="D338" s="11">
        <v>4078</v>
      </c>
      <c r="E338" s="19" t="s">
        <v>0</v>
      </c>
      <c r="F338" s="11">
        <v>1997</v>
      </c>
      <c r="G338" s="185" t="s">
        <v>0</v>
      </c>
      <c r="H338" s="36" t="s">
        <v>11580</v>
      </c>
      <c r="I338" s="9" t="s">
        <v>0</v>
      </c>
      <c r="J338" s="9" t="s">
        <v>0</v>
      </c>
      <c r="K338" s="19" t="s">
        <v>0</v>
      </c>
      <c r="L338" s="9"/>
      <c r="M338" s="21">
        <v>0</v>
      </c>
      <c r="N338" s="21">
        <v>25</v>
      </c>
      <c r="O338" s="2"/>
      <c r="P338" s="225" t="s">
        <v>4170</v>
      </c>
      <c r="Q338" s="222"/>
      <c r="R338" s="2"/>
      <c r="S338" s="21">
        <f t="shared" si="5"/>
        <v>0</v>
      </c>
    </row>
    <row r="339" spans="1:19" x14ac:dyDescent="0.4">
      <c r="A339" s="9" t="s">
        <v>11050</v>
      </c>
      <c r="B339" s="9" t="s">
        <v>11460</v>
      </c>
      <c r="C339" s="180" t="s">
        <v>11581</v>
      </c>
      <c r="D339" s="11">
        <v>4079</v>
      </c>
      <c r="E339" s="19" t="s">
        <v>0</v>
      </c>
      <c r="F339" s="11">
        <v>1997</v>
      </c>
      <c r="G339" s="185" t="s">
        <v>0</v>
      </c>
      <c r="H339" s="36" t="s">
        <v>8321</v>
      </c>
      <c r="I339" s="9" t="s">
        <v>0</v>
      </c>
      <c r="J339" s="9" t="s">
        <v>0</v>
      </c>
      <c r="K339" s="19" t="s">
        <v>0</v>
      </c>
      <c r="L339" s="9"/>
      <c r="M339" s="21">
        <v>0</v>
      </c>
      <c r="N339" s="21">
        <v>30</v>
      </c>
      <c r="O339" s="2"/>
      <c r="P339" s="225" t="s">
        <v>4170</v>
      </c>
      <c r="Q339" s="222"/>
      <c r="R339" s="2"/>
      <c r="S339" s="21">
        <f t="shared" si="5"/>
        <v>0</v>
      </c>
    </row>
    <row r="340" spans="1:19" x14ac:dyDescent="0.4">
      <c r="A340" s="9" t="s">
        <v>11050</v>
      </c>
      <c r="B340" s="9" t="s">
        <v>11460</v>
      </c>
      <c r="C340" s="180" t="s">
        <v>11582</v>
      </c>
      <c r="D340" s="11">
        <v>4080</v>
      </c>
      <c r="E340" s="19" t="s">
        <v>0</v>
      </c>
      <c r="F340" s="11">
        <v>1997</v>
      </c>
      <c r="G340" s="185" t="s">
        <v>0</v>
      </c>
      <c r="H340" s="36" t="s">
        <v>8322</v>
      </c>
      <c r="I340" s="9" t="s">
        <v>0</v>
      </c>
      <c r="J340" s="9" t="s">
        <v>0</v>
      </c>
      <c r="K340" s="19" t="s">
        <v>0</v>
      </c>
      <c r="L340" s="9"/>
      <c r="M340" s="21">
        <v>0</v>
      </c>
      <c r="N340" s="21">
        <v>40</v>
      </c>
      <c r="O340" s="2"/>
      <c r="P340" s="225" t="s">
        <v>4170</v>
      </c>
      <c r="Q340" s="222"/>
      <c r="R340" s="2"/>
      <c r="S340" s="21">
        <f t="shared" si="5"/>
        <v>0</v>
      </c>
    </row>
    <row r="341" spans="1:19" x14ac:dyDescent="0.4">
      <c r="A341" s="9" t="s">
        <v>11050</v>
      </c>
      <c r="B341" s="9" t="s">
        <v>11460</v>
      </c>
      <c r="C341" s="180" t="s">
        <v>11583</v>
      </c>
      <c r="D341" s="11">
        <v>4081</v>
      </c>
      <c r="E341" s="19" t="s">
        <v>0</v>
      </c>
      <c r="F341" s="11">
        <v>1997</v>
      </c>
      <c r="G341" s="185" t="s">
        <v>0</v>
      </c>
      <c r="H341" s="36" t="s">
        <v>8323</v>
      </c>
      <c r="I341" s="9" t="s">
        <v>0</v>
      </c>
      <c r="J341" s="9" t="s">
        <v>0</v>
      </c>
      <c r="K341" s="19" t="s">
        <v>0</v>
      </c>
      <c r="L341" s="9"/>
      <c r="M341" s="21">
        <v>0</v>
      </c>
      <c r="N341" s="21">
        <v>85</v>
      </c>
      <c r="O341" s="2"/>
      <c r="P341" s="225" t="s">
        <v>4170</v>
      </c>
      <c r="Q341" s="222"/>
      <c r="R341" s="2"/>
      <c r="S341" s="21">
        <f t="shared" si="5"/>
        <v>0</v>
      </c>
    </row>
    <row r="342" spans="1:19" x14ac:dyDescent="0.4">
      <c r="A342" s="9" t="s">
        <v>11050</v>
      </c>
      <c r="B342" s="9" t="s">
        <v>11460</v>
      </c>
      <c r="C342" s="180" t="s">
        <v>11584</v>
      </c>
      <c r="D342" s="11">
        <v>4082</v>
      </c>
      <c r="E342" s="19" t="s">
        <v>0</v>
      </c>
      <c r="F342" s="11">
        <v>1997</v>
      </c>
      <c r="G342" s="185" t="s">
        <v>0</v>
      </c>
      <c r="H342" s="36" t="s">
        <v>8324</v>
      </c>
      <c r="I342" s="9" t="s">
        <v>0</v>
      </c>
      <c r="J342" s="9" t="s">
        <v>0</v>
      </c>
      <c r="K342" s="19" t="s">
        <v>0</v>
      </c>
      <c r="L342" s="9"/>
      <c r="M342" s="21">
        <v>0</v>
      </c>
      <c r="N342" s="21">
        <v>25</v>
      </c>
      <c r="O342" s="2"/>
      <c r="P342" s="225" t="s">
        <v>4170</v>
      </c>
      <c r="Q342" s="222"/>
      <c r="R342" s="2"/>
      <c r="S342" s="21">
        <f t="shared" si="5"/>
        <v>0</v>
      </c>
    </row>
    <row r="343" spans="1:19" x14ac:dyDescent="0.4">
      <c r="A343" s="9" t="s">
        <v>11050</v>
      </c>
      <c r="B343" s="9" t="s">
        <v>11460</v>
      </c>
      <c r="C343" s="180" t="s">
        <v>11585</v>
      </c>
      <c r="D343" s="11">
        <v>4083</v>
      </c>
      <c r="E343" s="19" t="s">
        <v>0</v>
      </c>
      <c r="F343" s="11">
        <v>1997</v>
      </c>
      <c r="G343" s="185" t="s">
        <v>0</v>
      </c>
      <c r="H343" s="36" t="s">
        <v>8325</v>
      </c>
      <c r="I343" s="9" t="s">
        <v>0</v>
      </c>
      <c r="J343" s="9" t="s">
        <v>0</v>
      </c>
      <c r="K343" s="19" t="s">
        <v>0</v>
      </c>
      <c r="L343" s="9"/>
      <c r="M343" s="21">
        <v>0</v>
      </c>
      <c r="N343" s="21">
        <v>150</v>
      </c>
      <c r="O343" s="2"/>
      <c r="P343" s="225" t="s">
        <v>4170</v>
      </c>
      <c r="Q343" s="222"/>
      <c r="R343" s="2"/>
      <c r="S343" s="21">
        <f t="shared" si="5"/>
        <v>0</v>
      </c>
    </row>
    <row r="344" spans="1:19" x14ac:dyDescent="0.4">
      <c r="A344" s="9" t="s">
        <v>11050</v>
      </c>
      <c r="B344" s="9" t="s">
        <v>11460</v>
      </c>
      <c r="C344" s="180" t="s">
        <v>11586</v>
      </c>
      <c r="D344" s="11">
        <v>4084</v>
      </c>
      <c r="E344" s="19" t="s">
        <v>0</v>
      </c>
      <c r="F344" s="11">
        <v>1997</v>
      </c>
      <c r="G344" s="185" t="s">
        <v>0</v>
      </c>
      <c r="H344" s="36" t="s">
        <v>8326</v>
      </c>
      <c r="I344" s="9" t="s">
        <v>0</v>
      </c>
      <c r="J344" s="9" t="s">
        <v>0</v>
      </c>
      <c r="K344" s="19" t="s">
        <v>0</v>
      </c>
      <c r="L344" s="9"/>
      <c r="M344" s="21">
        <v>0</v>
      </c>
      <c r="N344" s="21">
        <v>50</v>
      </c>
      <c r="O344" s="2"/>
      <c r="P344" s="225" t="s">
        <v>4170</v>
      </c>
      <c r="Q344" s="222"/>
      <c r="R344" s="2"/>
      <c r="S344" s="21">
        <f t="shared" si="5"/>
        <v>0</v>
      </c>
    </row>
    <row r="345" spans="1:19" x14ac:dyDescent="0.4">
      <c r="A345" s="9" t="s">
        <v>11050</v>
      </c>
      <c r="B345" s="9" t="s">
        <v>11460</v>
      </c>
      <c r="C345" s="180" t="s">
        <v>11587</v>
      </c>
      <c r="D345" s="11">
        <v>4085</v>
      </c>
      <c r="E345" s="19" t="s">
        <v>0</v>
      </c>
      <c r="F345" s="11">
        <v>1997</v>
      </c>
      <c r="G345" s="185" t="s">
        <v>0</v>
      </c>
      <c r="H345" s="36" t="s">
        <v>8327</v>
      </c>
      <c r="I345" s="9" t="s">
        <v>0</v>
      </c>
      <c r="J345" s="9" t="s">
        <v>0</v>
      </c>
      <c r="K345" s="19" t="s">
        <v>0</v>
      </c>
      <c r="L345" s="9"/>
      <c r="M345" s="21">
        <v>0</v>
      </c>
      <c r="N345" s="21">
        <v>30</v>
      </c>
      <c r="O345" s="2"/>
      <c r="P345" s="225" t="s">
        <v>4170</v>
      </c>
      <c r="Q345" s="222"/>
      <c r="R345" s="2"/>
      <c r="S345" s="21">
        <f t="shared" si="5"/>
        <v>0</v>
      </c>
    </row>
    <row r="346" spans="1:19" x14ac:dyDescent="0.4">
      <c r="A346" s="9" t="s">
        <v>11050</v>
      </c>
      <c r="B346" s="9" t="s">
        <v>11460</v>
      </c>
      <c r="C346" s="180" t="s">
        <v>11588</v>
      </c>
      <c r="D346" s="11">
        <v>4086</v>
      </c>
      <c r="E346" s="19" t="s">
        <v>0</v>
      </c>
      <c r="F346" s="11">
        <v>1997</v>
      </c>
      <c r="G346" s="185" t="s">
        <v>0</v>
      </c>
      <c r="H346" s="36" t="s">
        <v>11589</v>
      </c>
      <c r="I346" s="9" t="s">
        <v>0</v>
      </c>
      <c r="J346" s="9" t="s">
        <v>0</v>
      </c>
      <c r="K346" s="19" t="s">
        <v>0</v>
      </c>
      <c r="L346" s="9"/>
      <c r="M346" s="21">
        <v>0</v>
      </c>
      <c r="N346" s="21">
        <v>35</v>
      </c>
      <c r="O346" s="2"/>
      <c r="P346" s="225" t="s">
        <v>4168</v>
      </c>
      <c r="Q346" s="222"/>
      <c r="R346" s="2"/>
      <c r="S346" s="21">
        <f t="shared" si="5"/>
        <v>35</v>
      </c>
    </row>
    <row r="347" spans="1:19" x14ac:dyDescent="0.4">
      <c r="A347" s="9" t="s">
        <v>11050</v>
      </c>
      <c r="B347" s="9" t="s">
        <v>11460</v>
      </c>
      <c r="C347" s="180" t="s">
        <v>11590</v>
      </c>
      <c r="D347" s="11">
        <v>4087</v>
      </c>
      <c r="E347" s="19" t="s">
        <v>0</v>
      </c>
      <c r="F347" s="11">
        <v>1997</v>
      </c>
      <c r="G347" s="185" t="s">
        <v>0</v>
      </c>
      <c r="H347" s="36" t="s">
        <v>8328</v>
      </c>
      <c r="I347" s="9" t="s">
        <v>0</v>
      </c>
      <c r="J347" s="9" t="s">
        <v>0</v>
      </c>
      <c r="K347" s="19" t="s">
        <v>0</v>
      </c>
      <c r="L347" s="9"/>
      <c r="M347" s="21">
        <v>0</v>
      </c>
      <c r="N347" s="21">
        <v>35</v>
      </c>
      <c r="O347" s="2"/>
      <c r="P347" s="225" t="s">
        <v>4170</v>
      </c>
      <c r="Q347" s="222"/>
      <c r="R347" s="2"/>
      <c r="S347" s="21">
        <f t="shared" si="5"/>
        <v>0</v>
      </c>
    </row>
    <row r="348" spans="1:19" x14ac:dyDescent="0.4">
      <c r="A348" s="9" t="s">
        <v>11050</v>
      </c>
      <c r="B348" s="9" t="s">
        <v>11460</v>
      </c>
      <c r="C348" s="180" t="s">
        <v>11591</v>
      </c>
      <c r="D348" s="11">
        <v>4088</v>
      </c>
      <c r="E348" s="19" t="s">
        <v>0</v>
      </c>
      <c r="F348" s="11">
        <v>1997</v>
      </c>
      <c r="G348" s="185" t="s">
        <v>0</v>
      </c>
      <c r="H348" s="36" t="s">
        <v>8329</v>
      </c>
      <c r="I348" s="9" t="s">
        <v>0</v>
      </c>
      <c r="J348" s="9" t="s">
        <v>0</v>
      </c>
      <c r="K348" s="19" t="s">
        <v>0</v>
      </c>
      <c r="L348" s="9"/>
      <c r="M348" s="21">
        <v>0</v>
      </c>
      <c r="N348" s="21">
        <v>35</v>
      </c>
      <c r="O348" s="2"/>
      <c r="P348" s="225" t="s">
        <v>4170</v>
      </c>
      <c r="Q348" s="222"/>
      <c r="R348" s="2"/>
      <c r="S348" s="21">
        <f t="shared" si="5"/>
        <v>0</v>
      </c>
    </row>
    <row r="349" spans="1:19" x14ac:dyDescent="0.4">
      <c r="A349" s="9" t="s">
        <v>11050</v>
      </c>
      <c r="B349" s="9" t="s">
        <v>11460</v>
      </c>
      <c r="C349" s="180" t="s">
        <v>11592</v>
      </c>
      <c r="D349" s="11">
        <v>4089</v>
      </c>
      <c r="E349" s="19" t="s">
        <v>0</v>
      </c>
      <c r="F349" s="11">
        <v>1997</v>
      </c>
      <c r="G349" s="185" t="s">
        <v>0</v>
      </c>
      <c r="H349" s="36" t="s">
        <v>8330</v>
      </c>
      <c r="I349" s="9" t="s">
        <v>0</v>
      </c>
      <c r="J349" s="9" t="s">
        <v>0</v>
      </c>
      <c r="K349" s="187">
        <v>0.15</v>
      </c>
      <c r="L349" s="9"/>
      <c r="M349" s="21">
        <v>0</v>
      </c>
      <c r="N349" s="21">
        <v>75</v>
      </c>
      <c r="O349" s="2"/>
      <c r="P349" s="225" t="s">
        <v>4170</v>
      </c>
      <c r="Q349" s="222"/>
      <c r="R349" s="2"/>
      <c r="S349" s="21">
        <f t="shared" si="5"/>
        <v>0</v>
      </c>
    </row>
    <row r="350" spans="1:19" x14ac:dyDescent="0.4">
      <c r="A350" s="9" t="s">
        <v>11050</v>
      </c>
      <c r="B350" s="9" t="s">
        <v>11460</v>
      </c>
      <c r="C350" s="180" t="s">
        <v>11593</v>
      </c>
      <c r="D350" s="11">
        <v>4090</v>
      </c>
      <c r="E350" s="19" t="s">
        <v>0</v>
      </c>
      <c r="F350" s="11">
        <v>1997</v>
      </c>
      <c r="G350" s="185" t="s">
        <v>0</v>
      </c>
      <c r="H350" s="36" t="s">
        <v>8331</v>
      </c>
      <c r="I350" s="9" t="s">
        <v>0</v>
      </c>
      <c r="J350" s="9" t="s">
        <v>0</v>
      </c>
      <c r="K350" s="187" t="s">
        <v>0</v>
      </c>
      <c r="L350" s="9"/>
      <c r="M350" s="21">
        <v>0</v>
      </c>
      <c r="N350" s="21">
        <v>35</v>
      </c>
      <c r="O350" s="2"/>
      <c r="P350" s="225" t="s">
        <v>4170</v>
      </c>
      <c r="Q350" s="222"/>
      <c r="R350" s="2"/>
      <c r="S350" s="21">
        <f t="shared" si="5"/>
        <v>0</v>
      </c>
    </row>
    <row r="351" spans="1:19" x14ac:dyDescent="0.4">
      <c r="A351" s="9" t="s">
        <v>11050</v>
      </c>
      <c r="B351" s="9" t="s">
        <v>11460</v>
      </c>
      <c r="C351" s="180" t="s">
        <v>11594</v>
      </c>
      <c r="D351" s="11">
        <v>4091</v>
      </c>
      <c r="E351" s="19" t="s">
        <v>0</v>
      </c>
      <c r="F351" s="11">
        <v>1997</v>
      </c>
      <c r="G351" s="185" t="s">
        <v>0</v>
      </c>
      <c r="H351" s="36" t="s">
        <v>8433</v>
      </c>
      <c r="I351" s="9" t="s">
        <v>0</v>
      </c>
      <c r="J351" s="9" t="s">
        <v>0</v>
      </c>
      <c r="K351" s="187" t="s">
        <v>0</v>
      </c>
      <c r="L351" s="9"/>
      <c r="M351" s="21">
        <v>0</v>
      </c>
      <c r="N351" s="21">
        <v>35</v>
      </c>
      <c r="O351" s="2"/>
      <c r="P351" s="225" t="s">
        <v>4170</v>
      </c>
      <c r="Q351" s="222"/>
      <c r="R351" s="2"/>
      <c r="S351" s="21">
        <f t="shared" si="5"/>
        <v>0</v>
      </c>
    </row>
    <row r="352" spans="1:19" x14ac:dyDescent="0.4">
      <c r="A352" s="9" t="s">
        <v>11050</v>
      </c>
      <c r="B352" s="9" t="s">
        <v>11460</v>
      </c>
      <c r="C352" s="180" t="s">
        <v>11595</v>
      </c>
      <c r="D352" s="11">
        <v>4095</v>
      </c>
      <c r="E352" s="19" t="s">
        <v>0</v>
      </c>
      <c r="F352" s="11">
        <v>1997</v>
      </c>
      <c r="G352" s="185" t="s">
        <v>0</v>
      </c>
      <c r="H352" s="36" t="s">
        <v>8332</v>
      </c>
      <c r="I352" s="9" t="s">
        <v>0</v>
      </c>
      <c r="J352" s="9" t="s">
        <v>0</v>
      </c>
      <c r="K352" s="187">
        <v>0.15</v>
      </c>
      <c r="L352" s="9"/>
      <c r="M352" s="21">
        <v>0</v>
      </c>
      <c r="N352" s="21" t="s">
        <v>6191</v>
      </c>
      <c r="O352" s="2"/>
      <c r="P352" s="225" t="s">
        <v>4170</v>
      </c>
      <c r="Q352" s="222"/>
      <c r="R352" s="2"/>
      <c r="S352" s="21">
        <f t="shared" si="5"/>
        <v>0</v>
      </c>
    </row>
    <row r="353" spans="1:19" x14ac:dyDescent="0.4">
      <c r="A353" s="9" t="s">
        <v>11050</v>
      </c>
      <c r="B353" s="9" t="s">
        <v>11460</v>
      </c>
      <c r="C353" s="180" t="s">
        <v>11596</v>
      </c>
      <c r="D353" s="11">
        <v>4092</v>
      </c>
      <c r="E353" s="19" t="s">
        <v>0</v>
      </c>
      <c r="F353" s="11">
        <v>1997</v>
      </c>
      <c r="G353" s="185" t="s">
        <v>0</v>
      </c>
      <c r="H353" s="36" t="s">
        <v>1576</v>
      </c>
      <c r="I353" s="9" t="s">
        <v>0</v>
      </c>
      <c r="J353" s="9" t="s">
        <v>0</v>
      </c>
      <c r="K353" s="187" t="s">
        <v>0</v>
      </c>
      <c r="L353" s="9"/>
      <c r="M353" s="21">
        <v>0</v>
      </c>
      <c r="N353" s="21">
        <v>20</v>
      </c>
      <c r="O353" s="2"/>
      <c r="P353" s="225" t="s">
        <v>4168</v>
      </c>
      <c r="Q353" s="222"/>
      <c r="R353" s="2"/>
      <c r="S353" s="21">
        <f t="shared" si="5"/>
        <v>20</v>
      </c>
    </row>
    <row r="354" spans="1:19" x14ac:dyDescent="0.4">
      <c r="A354" s="9" t="s">
        <v>11050</v>
      </c>
      <c r="B354" s="9" t="s">
        <v>11460</v>
      </c>
      <c r="C354" s="180" t="s">
        <v>11597</v>
      </c>
      <c r="D354" s="11">
        <v>4093</v>
      </c>
      <c r="E354" s="19" t="s">
        <v>0</v>
      </c>
      <c r="F354" s="11">
        <v>1997</v>
      </c>
      <c r="G354" s="185" t="s">
        <v>0</v>
      </c>
      <c r="H354" s="36" t="s">
        <v>1576</v>
      </c>
      <c r="I354" s="9" t="s">
        <v>0</v>
      </c>
      <c r="J354" s="9" t="s">
        <v>11506</v>
      </c>
      <c r="K354" s="187" t="s">
        <v>0</v>
      </c>
      <c r="L354" s="9"/>
      <c r="M354" s="21">
        <v>0</v>
      </c>
      <c r="N354" s="21">
        <v>25</v>
      </c>
      <c r="O354" s="2"/>
      <c r="P354" s="225" t="s">
        <v>4168</v>
      </c>
      <c r="Q354" s="222"/>
      <c r="R354" s="2"/>
      <c r="S354" s="21">
        <f t="shared" si="5"/>
        <v>25</v>
      </c>
    </row>
    <row r="355" spans="1:19" x14ac:dyDescent="0.4">
      <c r="A355" s="9" t="s">
        <v>11050</v>
      </c>
      <c r="B355" s="9" t="s">
        <v>11460</v>
      </c>
      <c r="C355" s="180" t="s">
        <v>11598</v>
      </c>
      <c r="D355" s="11">
        <v>4094</v>
      </c>
      <c r="E355" s="19" t="s">
        <v>8413</v>
      </c>
      <c r="F355" s="11">
        <v>1997</v>
      </c>
      <c r="G355" s="185" t="s">
        <v>0</v>
      </c>
      <c r="H355" s="36" t="s">
        <v>11599</v>
      </c>
      <c r="I355" s="9" t="s">
        <v>0</v>
      </c>
      <c r="J355" s="9" t="s">
        <v>11506</v>
      </c>
      <c r="K355" s="187" t="s">
        <v>0</v>
      </c>
      <c r="L355" s="9"/>
      <c r="M355" s="21">
        <v>0</v>
      </c>
      <c r="N355" s="21">
        <v>30</v>
      </c>
      <c r="O355" s="2"/>
      <c r="P355" s="225" t="s">
        <v>4170</v>
      </c>
      <c r="Q355" s="222"/>
      <c r="R355" s="2"/>
      <c r="S355" s="21">
        <f t="shared" si="5"/>
        <v>0</v>
      </c>
    </row>
    <row r="356" spans="1:19" x14ac:dyDescent="0.4">
      <c r="A356" s="9" t="s">
        <v>11050</v>
      </c>
      <c r="B356" s="9" t="s">
        <v>11460</v>
      </c>
      <c r="C356" s="180" t="s">
        <v>11600</v>
      </c>
      <c r="D356" s="11">
        <v>4096</v>
      </c>
      <c r="E356" s="19" t="s">
        <v>0</v>
      </c>
      <c r="F356" s="11">
        <v>1997</v>
      </c>
      <c r="G356" s="185" t="s">
        <v>0</v>
      </c>
      <c r="H356" s="36" t="s">
        <v>8333</v>
      </c>
      <c r="I356" s="9" t="s">
        <v>0</v>
      </c>
      <c r="J356" s="9" t="s">
        <v>0</v>
      </c>
      <c r="K356" s="187">
        <v>0.15</v>
      </c>
      <c r="L356" s="9"/>
      <c r="M356" s="21">
        <v>0</v>
      </c>
      <c r="N356" s="21">
        <v>35</v>
      </c>
      <c r="O356" s="2"/>
      <c r="P356" s="225" t="s">
        <v>4170</v>
      </c>
      <c r="Q356" s="222"/>
      <c r="R356" s="2"/>
      <c r="S356" s="21">
        <f t="shared" si="5"/>
        <v>0</v>
      </c>
    </row>
    <row r="357" spans="1:19" x14ac:dyDescent="0.4">
      <c r="A357" s="9" t="s">
        <v>11050</v>
      </c>
      <c r="B357" s="9" t="s">
        <v>11460</v>
      </c>
      <c r="C357" s="180" t="s">
        <v>11601</v>
      </c>
      <c r="D357" s="11">
        <v>4097</v>
      </c>
      <c r="E357" s="19" t="s">
        <v>0</v>
      </c>
      <c r="F357" s="11">
        <v>1997</v>
      </c>
      <c r="G357" s="185" t="s">
        <v>0</v>
      </c>
      <c r="H357" s="36" t="s">
        <v>8334</v>
      </c>
      <c r="I357" s="9" t="s">
        <v>0</v>
      </c>
      <c r="J357" s="9" t="s">
        <v>0</v>
      </c>
      <c r="K357" s="187">
        <v>0.15</v>
      </c>
      <c r="L357" s="9"/>
      <c r="M357" s="21">
        <v>0</v>
      </c>
      <c r="N357" s="21">
        <v>220</v>
      </c>
      <c r="O357" s="2"/>
      <c r="P357" s="225" t="s">
        <v>4170</v>
      </c>
      <c r="Q357" s="222"/>
      <c r="R357" s="2"/>
      <c r="S357" s="21">
        <f t="shared" si="5"/>
        <v>0</v>
      </c>
    </row>
    <row r="358" spans="1:19" x14ac:dyDescent="0.4">
      <c r="A358" s="9" t="s">
        <v>11050</v>
      </c>
      <c r="B358" s="9" t="s">
        <v>11460</v>
      </c>
      <c r="C358" s="180" t="s">
        <v>11602</v>
      </c>
      <c r="D358" s="11">
        <v>4098</v>
      </c>
      <c r="E358" s="19" t="s">
        <v>0</v>
      </c>
      <c r="F358" s="11">
        <v>1997</v>
      </c>
      <c r="G358" s="185" t="s">
        <v>0</v>
      </c>
      <c r="H358" s="36" t="s">
        <v>8335</v>
      </c>
      <c r="I358" s="9" t="s">
        <v>0</v>
      </c>
      <c r="J358" s="9" t="s">
        <v>0</v>
      </c>
      <c r="K358" s="187">
        <v>0.15</v>
      </c>
      <c r="L358" s="9"/>
      <c r="M358" s="21">
        <v>0</v>
      </c>
      <c r="N358" s="21">
        <v>35</v>
      </c>
      <c r="O358" s="2"/>
      <c r="P358" s="225" t="s">
        <v>4170</v>
      </c>
      <c r="Q358" s="222"/>
      <c r="R358" s="2"/>
      <c r="S358" s="21">
        <f t="shared" si="5"/>
        <v>0</v>
      </c>
    </row>
    <row r="359" spans="1:19" x14ac:dyDescent="0.4">
      <c r="A359" s="9" t="s">
        <v>11050</v>
      </c>
      <c r="B359" s="9" t="s">
        <v>11460</v>
      </c>
      <c r="C359" s="180" t="s">
        <v>11603</v>
      </c>
      <c r="D359" s="11">
        <v>4099</v>
      </c>
      <c r="E359" s="19" t="s">
        <v>0</v>
      </c>
      <c r="F359" s="11">
        <v>1997</v>
      </c>
      <c r="G359" s="185" t="s">
        <v>0</v>
      </c>
      <c r="H359" s="36" t="s">
        <v>8336</v>
      </c>
      <c r="I359" s="9" t="s">
        <v>0</v>
      </c>
      <c r="J359" s="9" t="s">
        <v>0</v>
      </c>
      <c r="K359" s="187">
        <v>0.15</v>
      </c>
      <c r="L359" s="9"/>
      <c r="M359" s="21">
        <v>0</v>
      </c>
      <c r="N359" s="21">
        <v>40</v>
      </c>
      <c r="O359" s="2"/>
      <c r="P359" s="225" t="s">
        <v>4170</v>
      </c>
      <c r="Q359" s="222"/>
      <c r="R359" s="2"/>
      <c r="S359" s="21">
        <f t="shared" si="5"/>
        <v>0</v>
      </c>
    </row>
    <row r="360" spans="1:19" x14ac:dyDescent="0.4">
      <c r="A360" s="9" t="s">
        <v>11050</v>
      </c>
      <c r="B360" s="9" t="s">
        <v>11460</v>
      </c>
      <c r="C360" s="180" t="s">
        <v>11604</v>
      </c>
      <c r="D360" s="11">
        <v>4100</v>
      </c>
      <c r="E360" s="19" t="s">
        <v>0</v>
      </c>
      <c r="F360" s="11">
        <v>1997</v>
      </c>
      <c r="G360" s="185" t="s">
        <v>0</v>
      </c>
      <c r="H360" s="36" t="s">
        <v>8337</v>
      </c>
      <c r="I360" s="9" t="s">
        <v>0</v>
      </c>
      <c r="J360" s="9" t="s">
        <v>0</v>
      </c>
      <c r="K360" s="187">
        <v>0.15</v>
      </c>
      <c r="L360" s="9"/>
      <c r="M360" s="21">
        <v>0</v>
      </c>
      <c r="N360" s="21">
        <v>30</v>
      </c>
      <c r="O360" s="2"/>
      <c r="P360" s="225" t="s">
        <v>4170</v>
      </c>
      <c r="Q360" s="222"/>
      <c r="R360" s="2"/>
      <c r="S360" s="21">
        <f t="shared" si="5"/>
        <v>0</v>
      </c>
    </row>
    <row r="361" spans="1:19" x14ac:dyDescent="0.4">
      <c r="A361" s="9" t="s">
        <v>11050</v>
      </c>
      <c r="B361" s="9" t="s">
        <v>11460</v>
      </c>
      <c r="C361" s="180" t="s">
        <v>11605</v>
      </c>
      <c r="D361" s="11">
        <v>4101</v>
      </c>
      <c r="E361" s="19" t="s">
        <v>0</v>
      </c>
      <c r="F361" s="11">
        <v>1998</v>
      </c>
      <c r="G361" s="185" t="s">
        <v>0</v>
      </c>
      <c r="H361" s="36" t="s">
        <v>8338</v>
      </c>
      <c r="I361" s="9" t="s">
        <v>0</v>
      </c>
      <c r="J361" s="9" t="s">
        <v>0</v>
      </c>
      <c r="K361" s="187">
        <v>0.15</v>
      </c>
      <c r="L361" s="9"/>
      <c r="M361" s="21">
        <v>0</v>
      </c>
      <c r="N361" s="21">
        <v>30</v>
      </c>
      <c r="O361" s="2"/>
      <c r="P361" s="225" t="s">
        <v>4170</v>
      </c>
      <c r="Q361" s="222"/>
      <c r="R361" s="2"/>
      <c r="S361" s="21">
        <f t="shared" si="5"/>
        <v>0</v>
      </c>
    </row>
    <row r="362" spans="1:19" x14ac:dyDescent="0.4">
      <c r="A362" s="9" t="s">
        <v>11050</v>
      </c>
      <c r="B362" s="9" t="s">
        <v>11460</v>
      </c>
      <c r="C362" s="180" t="s">
        <v>11606</v>
      </c>
      <c r="D362" s="11">
        <v>4102</v>
      </c>
      <c r="E362" s="19" t="s">
        <v>0</v>
      </c>
      <c r="F362" s="11">
        <v>1998</v>
      </c>
      <c r="G362" s="185" t="s">
        <v>0</v>
      </c>
      <c r="H362" s="36" t="s">
        <v>8339</v>
      </c>
      <c r="I362" s="9" t="s">
        <v>0</v>
      </c>
      <c r="J362" s="9" t="s">
        <v>0</v>
      </c>
      <c r="K362" s="187">
        <v>0.15</v>
      </c>
      <c r="L362" s="9"/>
      <c r="M362" s="21">
        <v>0</v>
      </c>
      <c r="N362" s="21">
        <v>50</v>
      </c>
      <c r="O362" s="2"/>
      <c r="P362" s="225" t="s">
        <v>4170</v>
      </c>
      <c r="Q362" s="222"/>
      <c r="R362" s="2"/>
      <c r="S362" s="21">
        <f t="shared" si="5"/>
        <v>0</v>
      </c>
    </row>
    <row r="363" spans="1:19" x14ac:dyDescent="0.4">
      <c r="A363" s="9" t="s">
        <v>11050</v>
      </c>
      <c r="B363" s="9" t="s">
        <v>11460</v>
      </c>
      <c r="C363" s="180" t="s">
        <v>11607</v>
      </c>
      <c r="D363" s="11" t="s">
        <v>0</v>
      </c>
      <c r="E363" s="19"/>
      <c r="F363" s="11">
        <v>1998</v>
      </c>
      <c r="G363" s="185" t="s">
        <v>0</v>
      </c>
      <c r="H363" s="36" t="s">
        <v>11608</v>
      </c>
      <c r="I363" s="9" t="s">
        <v>0</v>
      </c>
      <c r="J363" s="9" t="s">
        <v>0</v>
      </c>
      <c r="K363" s="187">
        <v>0.15</v>
      </c>
      <c r="L363" s="9"/>
      <c r="M363" s="21">
        <v>0</v>
      </c>
      <c r="N363" s="21">
        <v>80</v>
      </c>
      <c r="O363" s="2"/>
      <c r="P363" s="225" t="s">
        <v>4170</v>
      </c>
      <c r="Q363" s="222"/>
      <c r="R363" s="2"/>
      <c r="S363" s="21">
        <f t="shared" si="5"/>
        <v>0</v>
      </c>
    </row>
    <row r="364" spans="1:19" x14ac:dyDescent="0.4">
      <c r="A364" s="9" t="s">
        <v>11050</v>
      </c>
      <c r="B364" s="9" t="s">
        <v>11460</v>
      </c>
      <c r="C364" s="180" t="s">
        <v>11609</v>
      </c>
      <c r="D364" s="11">
        <v>4103</v>
      </c>
      <c r="E364" s="19" t="s">
        <v>0</v>
      </c>
      <c r="F364" s="11">
        <v>1998</v>
      </c>
      <c r="G364" s="185" t="s">
        <v>0</v>
      </c>
      <c r="H364" s="36" t="s">
        <v>8340</v>
      </c>
      <c r="I364" s="9" t="s">
        <v>0</v>
      </c>
      <c r="J364" s="9" t="s">
        <v>0</v>
      </c>
      <c r="K364" s="187">
        <v>0.15</v>
      </c>
      <c r="L364" s="9"/>
      <c r="M364" s="21">
        <v>0</v>
      </c>
      <c r="N364" s="21">
        <v>30</v>
      </c>
      <c r="O364" s="2"/>
      <c r="P364" s="225" t="s">
        <v>4170</v>
      </c>
      <c r="Q364" s="222"/>
      <c r="R364" s="2"/>
      <c r="S364" s="21">
        <f t="shared" si="5"/>
        <v>0</v>
      </c>
    </row>
    <row r="365" spans="1:19" x14ac:dyDescent="0.4">
      <c r="A365" s="9" t="s">
        <v>11050</v>
      </c>
      <c r="B365" s="9" t="s">
        <v>11460</v>
      </c>
      <c r="C365" s="180" t="s">
        <v>11610</v>
      </c>
      <c r="D365" s="11">
        <v>4104</v>
      </c>
      <c r="E365" s="19" t="s">
        <v>0</v>
      </c>
      <c r="F365" s="11">
        <v>1998</v>
      </c>
      <c r="G365" s="185" t="s">
        <v>0</v>
      </c>
      <c r="H365" s="36" t="s">
        <v>8341</v>
      </c>
      <c r="I365" s="9" t="s">
        <v>0</v>
      </c>
      <c r="J365" s="9" t="s">
        <v>0</v>
      </c>
      <c r="K365" s="187">
        <v>0.15</v>
      </c>
      <c r="L365" s="9"/>
      <c r="M365" s="21">
        <v>0</v>
      </c>
      <c r="N365" s="21">
        <v>35</v>
      </c>
      <c r="O365" s="2"/>
      <c r="P365" s="225" t="s">
        <v>4168</v>
      </c>
      <c r="Q365" s="222"/>
      <c r="R365" s="2"/>
      <c r="S365" s="21">
        <f t="shared" si="5"/>
        <v>35</v>
      </c>
    </row>
    <row r="366" spans="1:19" x14ac:dyDescent="0.4">
      <c r="A366" s="9" t="s">
        <v>11050</v>
      </c>
      <c r="B366" s="9" t="s">
        <v>11460</v>
      </c>
      <c r="C366" s="180" t="s">
        <v>11611</v>
      </c>
      <c r="D366" s="11">
        <v>4105</v>
      </c>
      <c r="E366" s="19" t="s">
        <v>0</v>
      </c>
      <c r="F366" s="11">
        <v>1998</v>
      </c>
      <c r="G366" s="185" t="s">
        <v>0</v>
      </c>
      <c r="H366" s="36" t="s">
        <v>8342</v>
      </c>
      <c r="I366" s="9" t="s">
        <v>0</v>
      </c>
      <c r="J366" s="9" t="s">
        <v>0</v>
      </c>
      <c r="K366" s="187">
        <v>0.15</v>
      </c>
      <c r="L366" s="9"/>
      <c r="M366" s="21">
        <v>0</v>
      </c>
      <c r="N366" s="21">
        <v>35</v>
      </c>
      <c r="O366" s="2"/>
      <c r="P366" s="225" t="s">
        <v>4170</v>
      </c>
      <c r="Q366" s="222"/>
      <c r="R366" s="2"/>
      <c r="S366" s="21">
        <f t="shared" si="5"/>
        <v>0</v>
      </c>
    </row>
    <row r="367" spans="1:19" x14ac:dyDescent="0.4">
      <c r="A367" s="9" t="s">
        <v>11050</v>
      </c>
      <c r="B367" s="9" t="s">
        <v>11460</v>
      </c>
      <c r="C367" s="180" t="s">
        <v>11612</v>
      </c>
      <c r="D367" s="11">
        <v>4106</v>
      </c>
      <c r="E367" s="19" t="s">
        <v>0</v>
      </c>
      <c r="F367" s="11">
        <v>1998</v>
      </c>
      <c r="G367" s="185" t="s">
        <v>0</v>
      </c>
      <c r="H367" s="36" t="s">
        <v>8343</v>
      </c>
      <c r="I367" s="9" t="s">
        <v>0</v>
      </c>
      <c r="J367" s="9" t="s">
        <v>0</v>
      </c>
      <c r="K367" s="187">
        <v>0.15</v>
      </c>
      <c r="L367" s="9"/>
      <c r="M367" s="21">
        <v>0</v>
      </c>
      <c r="N367" s="21">
        <v>25</v>
      </c>
      <c r="O367" s="2"/>
      <c r="P367" s="225" t="s">
        <v>4168</v>
      </c>
      <c r="Q367" s="222"/>
      <c r="R367" s="2"/>
      <c r="S367" s="21">
        <f t="shared" si="5"/>
        <v>25</v>
      </c>
    </row>
    <row r="368" spans="1:19" x14ac:dyDescent="0.4">
      <c r="A368" s="9" t="s">
        <v>11050</v>
      </c>
      <c r="B368" s="9" t="s">
        <v>11460</v>
      </c>
      <c r="C368" s="180" t="s">
        <v>11613</v>
      </c>
      <c r="D368" s="11">
        <v>4107</v>
      </c>
      <c r="E368" s="19" t="s">
        <v>0</v>
      </c>
      <c r="F368" s="11">
        <v>1998</v>
      </c>
      <c r="G368" s="185" t="s">
        <v>0</v>
      </c>
      <c r="H368" s="36" t="s">
        <v>8344</v>
      </c>
      <c r="I368" s="9" t="s">
        <v>0</v>
      </c>
      <c r="J368" s="9" t="s">
        <v>0</v>
      </c>
      <c r="K368" s="187">
        <v>0.15</v>
      </c>
      <c r="L368" s="9"/>
      <c r="M368" s="21">
        <v>0</v>
      </c>
      <c r="N368" s="21">
        <v>100</v>
      </c>
      <c r="O368" s="2"/>
      <c r="P368" s="225" t="s">
        <v>4170</v>
      </c>
      <c r="Q368" s="222"/>
      <c r="R368" s="2"/>
      <c r="S368" s="21">
        <f t="shared" si="5"/>
        <v>0</v>
      </c>
    </row>
    <row r="369" spans="1:19" x14ac:dyDescent="0.4">
      <c r="A369" s="9" t="s">
        <v>11050</v>
      </c>
      <c r="B369" s="9" t="s">
        <v>11460</v>
      </c>
      <c r="C369" s="180" t="s">
        <v>11614</v>
      </c>
      <c r="D369" s="11">
        <v>4108</v>
      </c>
      <c r="E369" s="19" t="s">
        <v>0</v>
      </c>
      <c r="F369" s="11">
        <v>1998</v>
      </c>
      <c r="G369" s="185" t="s">
        <v>0</v>
      </c>
      <c r="H369" s="36" t="s">
        <v>8345</v>
      </c>
      <c r="I369" s="9" t="s">
        <v>0</v>
      </c>
      <c r="J369" s="9" t="s">
        <v>0</v>
      </c>
      <c r="K369" s="187">
        <v>0.15</v>
      </c>
      <c r="L369" s="9"/>
      <c r="M369" s="21">
        <v>0</v>
      </c>
      <c r="N369" s="21">
        <v>30</v>
      </c>
      <c r="O369" s="2"/>
      <c r="P369" s="225" t="s">
        <v>4168</v>
      </c>
      <c r="Q369" s="222"/>
      <c r="R369" s="2"/>
      <c r="S369" s="21">
        <f t="shared" si="5"/>
        <v>30</v>
      </c>
    </row>
    <row r="370" spans="1:19" x14ac:dyDescent="0.4">
      <c r="A370" s="9" t="s">
        <v>11050</v>
      </c>
      <c r="B370" s="9" t="s">
        <v>11460</v>
      </c>
      <c r="C370" s="180" t="s">
        <v>11615</v>
      </c>
      <c r="D370" s="11">
        <v>4109</v>
      </c>
      <c r="E370" s="19" t="s">
        <v>0</v>
      </c>
      <c r="F370" s="11">
        <v>1998</v>
      </c>
      <c r="G370" s="185" t="s">
        <v>0</v>
      </c>
      <c r="H370" s="36" t="s">
        <v>8346</v>
      </c>
      <c r="I370" s="9" t="s">
        <v>0</v>
      </c>
      <c r="J370" s="9" t="s">
        <v>0</v>
      </c>
      <c r="K370" s="187">
        <v>0.15</v>
      </c>
      <c r="L370" s="9"/>
      <c r="M370" s="21">
        <v>0</v>
      </c>
      <c r="N370" s="21">
        <v>55</v>
      </c>
      <c r="O370" s="2"/>
      <c r="P370" s="225" t="s">
        <v>4170</v>
      </c>
      <c r="Q370" s="222"/>
      <c r="R370" s="2"/>
      <c r="S370" s="21">
        <f t="shared" si="5"/>
        <v>0</v>
      </c>
    </row>
    <row r="371" spans="1:19" x14ac:dyDescent="0.4">
      <c r="A371" s="9" t="s">
        <v>11050</v>
      </c>
      <c r="B371" s="9" t="s">
        <v>11460</v>
      </c>
      <c r="C371" s="180" t="s">
        <v>11616</v>
      </c>
      <c r="D371" s="11">
        <v>4110</v>
      </c>
      <c r="E371" s="19" t="s">
        <v>0</v>
      </c>
      <c r="F371" s="11">
        <v>1998</v>
      </c>
      <c r="G371" s="185" t="s">
        <v>0</v>
      </c>
      <c r="H371" s="36" t="s">
        <v>8347</v>
      </c>
      <c r="I371" s="9" t="s">
        <v>0</v>
      </c>
      <c r="J371" s="9" t="s">
        <v>0</v>
      </c>
      <c r="K371" s="187">
        <v>0.1</v>
      </c>
      <c r="L371" s="9"/>
      <c r="M371" s="21">
        <v>0</v>
      </c>
      <c r="N371" s="21">
        <v>40</v>
      </c>
      <c r="O371" s="2"/>
      <c r="P371" s="225" t="s">
        <v>4170</v>
      </c>
      <c r="Q371" s="222"/>
      <c r="R371" s="2"/>
      <c r="S371" s="21">
        <f t="shared" si="5"/>
        <v>0</v>
      </c>
    </row>
    <row r="372" spans="1:19" x14ac:dyDescent="0.4">
      <c r="A372" s="9" t="s">
        <v>11050</v>
      </c>
      <c r="B372" s="9" t="s">
        <v>11460</v>
      </c>
      <c r="C372" s="180" t="s">
        <v>11617</v>
      </c>
      <c r="D372" s="11">
        <v>4111</v>
      </c>
      <c r="E372" s="19" t="s">
        <v>0</v>
      </c>
      <c r="F372" s="11">
        <v>1998</v>
      </c>
      <c r="G372" s="185" t="s">
        <v>0</v>
      </c>
      <c r="H372" s="36" t="s">
        <v>8348</v>
      </c>
      <c r="I372" s="9" t="s">
        <v>0</v>
      </c>
      <c r="J372" s="9" t="s">
        <v>0</v>
      </c>
      <c r="K372" s="187">
        <v>0.1</v>
      </c>
      <c r="L372" s="9"/>
      <c r="M372" s="21">
        <v>0</v>
      </c>
      <c r="N372" s="21">
        <v>40</v>
      </c>
      <c r="O372" s="2"/>
      <c r="P372" s="225" t="s">
        <v>4170</v>
      </c>
      <c r="Q372" s="222"/>
      <c r="R372" s="2"/>
      <c r="S372" s="21">
        <f t="shared" si="5"/>
        <v>0</v>
      </c>
    </row>
    <row r="373" spans="1:19" x14ac:dyDescent="0.4">
      <c r="A373" s="9" t="s">
        <v>11050</v>
      </c>
      <c r="B373" s="9" t="s">
        <v>11460</v>
      </c>
      <c r="C373" s="180" t="s">
        <v>11618</v>
      </c>
      <c r="D373" s="11">
        <v>4112</v>
      </c>
      <c r="E373" s="19" t="s">
        <v>0</v>
      </c>
      <c r="F373" s="11">
        <v>1998</v>
      </c>
      <c r="G373" s="185" t="s">
        <v>0</v>
      </c>
      <c r="H373" s="36" t="s">
        <v>8349</v>
      </c>
      <c r="I373" s="9" t="s">
        <v>0</v>
      </c>
      <c r="J373" s="9" t="s">
        <v>0</v>
      </c>
      <c r="K373" s="187">
        <v>0.15</v>
      </c>
      <c r="L373" s="9"/>
      <c r="M373" s="21">
        <v>0</v>
      </c>
      <c r="N373" s="21">
        <v>25</v>
      </c>
      <c r="O373" s="2"/>
      <c r="P373" s="225" t="s">
        <v>4168</v>
      </c>
      <c r="Q373" s="222"/>
      <c r="R373" s="2"/>
      <c r="S373" s="21">
        <f t="shared" si="5"/>
        <v>25</v>
      </c>
    </row>
    <row r="374" spans="1:19" x14ac:dyDescent="0.4">
      <c r="A374" s="9" t="s">
        <v>11050</v>
      </c>
      <c r="B374" s="9" t="s">
        <v>11460</v>
      </c>
      <c r="C374" s="180" t="s">
        <v>11619</v>
      </c>
      <c r="D374" s="11">
        <v>4113</v>
      </c>
      <c r="E374" s="19" t="s">
        <v>0</v>
      </c>
      <c r="F374" s="11">
        <v>1998</v>
      </c>
      <c r="G374" s="185" t="s">
        <v>0</v>
      </c>
      <c r="H374" s="36" t="s">
        <v>8350</v>
      </c>
      <c r="I374" s="9" t="s">
        <v>0</v>
      </c>
      <c r="J374" s="9" t="s">
        <v>0</v>
      </c>
      <c r="K374" s="187">
        <v>0.15</v>
      </c>
      <c r="L374" s="9"/>
      <c r="M374" s="21">
        <v>0</v>
      </c>
      <c r="N374" s="21">
        <v>35</v>
      </c>
      <c r="O374" s="2"/>
      <c r="P374" s="225" t="s">
        <v>4170</v>
      </c>
      <c r="Q374" s="222"/>
      <c r="R374" s="2"/>
      <c r="S374" s="21">
        <f t="shared" si="5"/>
        <v>0</v>
      </c>
    </row>
    <row r="375" spans="1:19" x14ac:dyDescent="0.4">
      <c r="A375" s="9" t="s">
        <v>11050</v>
      </c>
      <c r="B375" s="9" t="s">
        <v>11460</v>
      </c>
      <c r="C375" s="180" t="s">
        <v>11620</v>
      </c>
      <c r="D375" s="11">
        <v>4114</v>
      </c>
      <c r="E375" s="19" t="s">
        <v>0</v>
      </c>
      <c r="F375" s="11">
        <v>1998</v>
      </c>
      <c r="G375" s="185" t="s">
        <v>0</v>
      </c>
      <c r="H375" s="36" t="s">
        <v>8351</v>
      </c>
      <c r="I375" s="9" t="s">
        <v>0</v>
      </c>
      <c r="J375" s="9" t="s">
        <v>0</v>
      </c>
      <c r="K375" s="187">
        <v>0.15</v>
      </c>
      <c r="L375" s="9"/>
      <c r="M375" s="21">
        <v>0</v>
      </c>
      <c r="N375" s="21">
        <v>40</v>
      </c>
      <c r="O375" s="2"/>
      <c r="P375" s="225" t="s">
        <v>4168</v>
      </c>
      <c r="Q375" s="222"/>
      <c r="R375" s="2"/>
      <c r="S375" s="21">
        <f t="shared" si="5"/>
        <v>40</v>
      </c>
    </row>
    <row r="376" spans="1:19" x14ac:dyDescent="0.4">
      <c r="A376" s="9" t="s">
        <v>11050</v>
      </c>
      <c r="B376" s="9" t="s">
        <v>11460</v>
      </c>
      <c r="C376" s="180" t="s">
        <v>11621</v>
      </c>
      <c r="D376" s="11">
        <v>4115</v>
      </c>
      <c r="E376" s="19" t="s">
        <v>0</v>
      </c>
      <c r="F376" s="11">
        <v>1998</v>
      </c>
      <c r="G376" s="185" t="s">
        <v>0</v>
      </c>
      <c r="H376" s="36" t="s">
        <v>8352</v>
      </c>
      <c r="I376" s="9" t="s">
        <v>0</v>
      </c>
      <c r="J376" s="9" t="s">
        <v>0</v>
      </c>
      <c r="K376" s="187">
        <v>0.15</v>
      </c>
      <c r="L376" s="9"/>
      <c r="M376" s="21">
        <v>0</v>
      </c>
      <c r="N376" s="21">
        <v>70</v>
      </c>
      <c r="O376" s="2"/>
      <c r="P376" s="225" t="s">
        <v>4170</v>
      </c>
      <c r="Q376" s="222"/>
      <c r="R376" s="2"/>
      <c r="S376" s="21">
        <f t="shared" si="5"/>
        <v>0</v>
      </c>
    </row>
    <row r="377" spans="1:19" x14ac:dyDescent="0.4">
      <c r="A377" s="9" t="s">
        <v>11050</v>
      </c>
      <c r="B377" s="9" t="s">
        <v>11460</v>
      </c>
      <c r="C377" s="180" t="s">
        <v>11622</v>
      </c>
      <c r="D377" s="11">
        <v>4116</v>
      </c>
      <c r="E377" s="19" t="s">
        <v>0</v>
      </c>
      <c r="F377" s="11">
        <v>1998</v>
      </c>
      <c r="G377" s="185" t="s">
        <v>0</v>
      </c>
      <c r="H377" s="36" t="s">
        <v>8353</v>
      </c>
      <c r="I377" s="9" t="s">
        <v>0</v>
      </c>
      <c r="J377" s="9" t="s">
        <v>0</v>
      </c>
      <c r="K377" s="187">
        <v>0.15</v>
      </c>
      <c r="L377" s="9"/>
      <c r="M377" s="21">
        <v>0</v>
      </c>
      <c r="N377" s="21">
        <v>35</v>
      </c>
      <c r="O377" s="2"/>
      <c r="P377" s="225" t="s">
        <v>4170</v>
      </c>
      <c r="Q377" s="222"/>
      <c r="R377" s="2"/>
      <c r="S377" s="21">
        <f t="shared" si="5"/>
        <v>0</v>
      </c>
    </row>
    <row r="378" spans="1:19" x14ac:dyDescent="0.4">
      <c r="A378" s="9" t="s">
        <v>11050</v>
      </c>
      <c r="B378" s="9" t="s">
        <v>11460</v>
      </c>
      <c r="C378" s="180" t="s">
        <v>11623</v>
      </c>
      <c r="D378" s="11">
        <v>4117</v>
      </c>
      <c r="E378" s="19" t="s">
        <v>0</v>
      </c>
      <c r="F378" s="11">
        <v>1998</v>
      </c>
      <c r="G378" s="185" t="s">
        <v>0</v>
      </c>
      <c r="H378" s="36" t="s">
        <v>8354</v>
      </c>
      <c r="I378" s="9" t="s">
        <v>0</v>
      </c>
      <c r="J378" s="9" t="s">
        <v>0</v>
      </c>
      <c r="K378" s="187">
        <v>0.15</v>
      </c>
      <c r="L378" s="9"/>
      <c r="M378" s="21">
        <v>0</v>
      </c>
      <c r="N378" s="21">
        <v>80</v>
      </c>
      <c r="O378" s="2"/>
      <c r="P378" s="225" t="s">
        <v>4170</v>
      </c>
      <c r="Q378" s="222"/>
      <c r="R378" s="2"/>
      <c r="S378" s="21">
        <f t="shared" si="5"/>
        <v>0</v>
      </c>
    </row>
    <row r="379" spans="1:19" x14ac:dyDescent="0.4">
      <c r="A379" s="9" t="s">
        <v>11050</v>
      </c>
      <c r="B379" s="9" t="s">
        <v>11460</v>
      </c>
      <c r="C379" s="180" t="s">
        <v>11624</v>
      </c>
      <c r="D379" s="11">
        <v>4118</v>
      </c>
      <c r="E379" s="19" t="s">
        <v>0</v>
      </c>
      <c r="F379" s="11">
        <v>1998</v>
      </c>
      <c r="G379" s="185" t="s">
        <v>0</v>
      </c>
      <c r="H379" s="36" t="s">
        <v>8355</v>
      </c>
      <c r="I379" s="9" t="s">
        <v>0</v>
      </c>
      <c r="J379" s="9" t="s">
        <v>0</v>
      </c>
      <c r="K379" s="187">
        <v>0.15</v>
      </c>
      <c r="L379" s="9"/>
      <c r="M379" s="21">
        <v>0</v>
      </c>
      <c r="N379" s="21">
        <v>30</v>
      </c>
      <c r="O379" s="2"/>
      <c r="P379" s="225" t="s">
        <v>4170</v>
      </c>
      <c r="Q379" s="222"/>
      <c r="R379" s="2"/>
      <c r="S379" s="21">
        <f t="shared" si="5"/>
        <v>0</v>
      </c>
    </row>
    <row r="380" spans="1:19" x14ac:dyDescent="0.4">
      <c r="A380" s="9" t="s">
        <v>11050</v>
      </c>
      <c r="B380" s="9" t="s">
        <v>11460</v>
      </c>
      <c r="C380" s="180" t="s">
        <v>11625</v>
      </c>
      <c r="D380" s="11">
        <v>4119</v>
      </c>
      <c r="E380" s="19" t="s">
        <v>0</v>
      </c>
      <c r="F380" s="11">
        <v>1998</v>
      </c>
      <c r="G380" s="185" t="s">
        <v>0</v>
      </c>
      <c r="H380" s="36" t="s">
        <v>8434</v>
      </c>
      <c r="I380" s="9" t="s">
        <v>0</v>
      </c>
      <c r="J380" s="9" t="s">
        <v>0</v>
      </c>
      <c r="K380" s="187" t="s">
        <v>0</v>
      </c>
      <c r="L380" s="9"/>
      <c r="M380" s="21">
        <v>0</v>
      </c>
      <c r="N380" s="21">
        <v>35</v>
      </c>
      <c r="O380" s="2"/>
      <c r="P380" s="225" t="s">
        <v>4170</v>
      </c>
      <c r="Q380" s="222"/>
      <c r="R380" s="2"/>
      <c r="S380" s="21">
        <f t="shared" si="5"/>
        <v>0</v>
      </c>
    </row>
    <row r="381" spans="1:19" x14ac:dyDescent="0.4">
      <c r="A381" s="9" t="s">
        <v>11050</v>
      </c>
      <c r="B381" s="9" t="s">
        <v>11460</v>
      </c>
      <c r="C381" s="180" t="s">
        <v>11626</v>
      </c>
      <c r="D381" s="11">
        <v>4120</v>
      </c>
      <c r="E381" s="19" t="s">
        <v>0</v>
      </c>
      <c r="F381" s="11">
        <v>1998</v>
      </c>
      <c r="G381" s="185" t="s">
        <v>0</v>
      </c>
      <c r="H381" s="36" t="s">
        <v>8356</v>
      </c>
      <c r="I381" s="9" t="s">
        <v>0</v>
      </c>
      <c r="J381" s="9" t="s">
        <v>0</v>
      </c>
      <c r="K381" s="187" t="s">
        <v>0</v>
      </c>
      <c r="L381" s="9"/>
      <c r="M381" s="21">
        <v>0</v>
      </c>
      <c r="N381" s="21">
        <v>100</v>
      </c>
      <c r="O381" s="2"/>
      <c r="P381" s="225" t="s">
        <v>4170</v>
      </c>
      <c r="Q381" s="222"/>
      <c r="R381" s="2"/>
      <c r="S381" s="21">
        <f t="shared" si="5"/>
        <v>0</v>
      </c>
    </row>
    <row r="382" spans="1:19" x14ac:dyDescent="0.4">
      <c r="A382" s="9" t="s">
        <v>11050</v>
      </c>
      <c r="B382" s="9" t="s">
        <v>11460</v>
      </c>
      <c r="C382" s="180" t="s">
        <v>11627</v>
      </c>
      <c r="D382" s="11">
        <v>4121</v>
      </c>
      <c r="E382" s="19" t="s">
        <v>0</v>
      </c>
      <c r="F382" s="11">
        <v>1998</v>
      </c>
      <c r="G382" s="185" t="s">
        <v>0</v>
      </c>
      <c r="H382" s="36" t="s">
        <v>8357</v>
      </c>
      <c r="I382" s="9" t="s">
        <v>0</v>
      </c>
      <c r="J382" s="9" t="s">
        <v>0</v>
      </c>
      <c r="K382" s="187">
        <v>0.1</v>
      </c>
      <c r="L382" s="9"/>
      <c r="M382" s="21">
        <v>0</v>
      </c>
      <c r="N382" s="21">
        <v>35</v>
      </c>
      <c r="O382" s="2"/>
      <c r="P382" s="225" t="s">
        <v>4168</v>
      </c>
      <c r="Q382" s="222"/>
      <c r="R382" s="2"/>
      <c r="S382" s="21">
        <f t="shared" si="5"/>
        <v>35</v>
      </c>
    </row>
    <row r="383" spans="1:19" x14ac:dyDescent="0.4">
      <c r="A383" s="9" t="s">
        <v>11050</v>
      </c>
      <c r="B383" s="9" t="s">
        <v>11460</v>
      </c>
      <c r="C383" s="180" t="s">
        <v>11628</v>
      </c>
      <c r="D383" s="11">
        <v>4122</v>
      </c>
      <c r="E383" s="19" t="s">
        <v>0</v>
      </c>
      <c r="F383" s="11">
        <v>1998</v>
      </c>
      <c r="G383" s="185" t="s">
        <v>0</v>
      </c>
      <c r="H383" s="36" t="s">
        <v>8358</v>
      </c>
      <c r="I383" s="9" t="s">
        <v>0</v>
      </c>
      <c r="J383" s="9" t="s">
        <v>0</v>
      </c>
      <c r="K383" s="187">
        <v>0.1</v>
      </c>
      <c r="L383" s="9"/>
      <c r="M383" s="21">
        <v>0</v>
      </c>
      <c r="N383" s="21">
        <v>35</v>
      </c>
      <c r="O383" s="2"/>
      <c r="P383" s="225" t="s">
        <v>4170</v>
      </c>
      <c r="Q383" s="222"/>
      <c r="R383" s="2"/>
      <c r="S383" s="21">
        <f t="shared" si="5"/>
        <v>0</v>
      </c>
    </row>
    <row r="384" spans="1:19" x14ac:dyDescent="0.4">
      <c r="A384" s="9" t="s">
        <v>11050</v>
      </c>
      <c r="B384" s="9" t="s">
        <v>11460</v>
      </c>
      <c r="C384" s="180" t="s">
        <v>11629</v>
      </c>
      <c r="D384" s="11">
        <v>4123</v>
      </c>
      <c r="E384" s="19" t="s">
        <v>0</v>
      </c>
      <c r="F384" s="11">
        <v>1998</v>
      </c>
      <c r="G384" s="185" t="s">
        <v>0</v>
      </c>
      <c r="H384" s="36" t="s">
        <v>8312</v>
      </c>
      <c r="I384" s="9" t="s">
        <v>0</v>
      </c>
      <c r="J384" s="9" t="s">
        <v>0</v>
      </c>
      <c r="K384" s="187">
        <v>0.15</v>
      </c>
      <c r="L384" s="9"/>
      <c r="M384" s="21">
        <v>0</v>
      </c>
      <c r="N384" s="21">
        <v>30</v>
      </c>
      <c r="O384" s="2"/>
      <c r="P384" s="225" t="s">
        <v>4168</v>
      </c>
      <c r="Q384" s="222"/>
      <c r="R384" s="2"/>
      <c r="S384" s="21">
        <f t="shared" si="5"/>
        <v>30</v>
      </c>
    </row>
    <row r="385" spans="1:19" x14ac:dyDescent="0.4">
      <c r="A385" s="9" t="s">
        <v>11050</v>
      </c>
      <c r="B385" s="9" t="s">
        <v>11460</v>
      </c>
      <c r="C385" s="180" t="s">
        <v>11630</v>
      </c>
      <c r="D385" s="11">
        <v>4124</v>
      </c>
      <c r="E385" s="19" t="s">
        <v>0</v>
      </c>
      <c r="F385" s="11">
        <v>1998</v>
      </c>
      <c r="G385" s="185" t="s">
        <v>0</v>
      </c>
      <c r="H385" s="36" t="s">
        <v>8359</v>
      </c>
      <c r="I385" s="9" t="s">
        <v>0</v>
      </c>
      <c r="J385" s="9" t="s">
        <v>0</v>
      </c>
      <c r="K385" s="187">
        <v>0.15</v>
      </c>
      <c r="L385" s="9"/>
      <c r="M385" s="21">
        <v>0</v>
      </c>
      <c r="N385" s="21">
        <v>30</v>
      </c>
      <c r="O385" s="2"/>
      <c r="P385" s="225" t="s">
        <v>4168</v>
      </c>
      <c r="Q385" s="222"/>
      <c r="R385" s="2"/>
      <c r="S385" s="21">
        <f t="shared" si="5"/>
        <v>30</v>
      </c>
    </row>
    <row r="386" spans="1:19" x14ac:dyDescent="0.4">
      <c r="A386" s="9" t="s">
        <v>11050</v>
      </c>
      <c r="B386" s="9" t="s">
        <v>11460</v>
      </c>
      <c r="C386" s="180" t="s">
        <v>11631</v>
      </c>
      <c r="D386" s="11">
        <v>4125</v>
      </c>
      <c r="E386" s="19" t="s">
        <v>0</v>
      </c>
      <c r="F386" s="11">
        <v>1998</v>
      </c>
      <c r="G386" s="185" t="s">
        <v>0</v>
      </c>
      <c r="H386" s="36" t="s">
        <v>8360</v>
      </c>
      <c r="I386" s="9" t="s">
        <v>0</v>
      </c>
      <c r="J386" s="9" t="s">
        <v>0</v>
      </c>
      <c r="K386" s="187">
        <v>0.15</v>
      </c>
      <c r="L386" s="9"/>
      <c r="M386" s="21">
        <v>0</v>
      </c>
      <c r="N386" s="21">
        <v>30</v>
      </c>
      <c r="O386" s="2"/>
      <c r="P386" s="225" t="s">
        <v>4168</v>
      </c>
      <c r="Q386" s="222"/>
      <c r="R386" s="2"/>
      <c r="S386" s="21">
        <f t="shared" si="5"/>
        <v>30</v>
      </c>
    </row>
    <row r="387" spans="1:19" x14ac:dyDescent="0.4">
      <c r="A387" s="9" t="s">
        <v>11050</v>
      </c>
      <c r="B387" s="9" t="s">
        <v>11460</v>
      </c>
      <c r="C387" s="180" t="s">
        <v>11632</v>
      </c>
      <c r="D387" s="11">
        <v>4126</v>
      </c>
      <c r="E387" s="19" t="s">
        <v>0</v>
      </c>
      <c r="F387" s="11">
        <v>1998</v>
      </c>
      <c r="G387" s="185" t="s">
        <v>0</v>
      </c>
      <c r="H387" s="36" t="s">
        <v>8337</v>
      </c>
      <c r="I387" s="9" t="s">
        <v>0</v>
      </c>
      <c r="J387" s="9" t="s">
        <v>0</v>
      </c>
      <c r="K387" s="187">
        <v>0.15</v>
      </c>
      <c r="L387" s="9"/>
      <c r="M387" s="21">
        <v>0</v>
      </c>
      <c r="N387" s="21">
        <v>30</v>
      </c>
      <c r="O387" s="2"/>
      <c r="P387" s="225" t="s">
        <v>4168</v>
      </c>
      <c r="Q387" s="222"/>
      <c r="R387" s="2"/>
      <c r="S387" s="21">
        <f t="shared" ref="S387:S450" si="6">IF(P387="Nuova",IF(M387="p.a.r.",300,M387),IF(P387="Usata",IF(N387="p.a.r.",300,N387),0))</f>
        <v>30</v>
      </c>
    </row>
    <row r="388" spans="1:19" x14ac:dyDescent="0.4">
      <c r="A388" s="9" t="s">
        <v>11050</v>
      </c>
      <c r="B388" s="9" t="s">
        <v>11460</v>
      </c>
      <c r="C388" s="180" t="s">
        <v>11633</v>
      </c>
      <c r="D388" s="11">
        <v>4127</v>
      </c>
      <c r="E388" s="19" t="s">
        <v>0</v>
      </c>
      <c r="F388" s="11">
        <v>1999</v>
      </c>
      <c r="G388" s="185" t="s">
        <v>0</v>
      </c>
      <c r="H388" s="36" t="s">
        <v>8339</v>
      </c>
      <c r="I388" s="9" t="s">
        <v>0</v>
      </c>
      <c r="J388" s="9" t="s">
        <v>0</v>
      </c>
      <c r="K388" s="187">
        <v>0.15</v>
      </c>
      <c r="L388" s="9"/>
      <c r="M388" s="21">
        <v>0</v>
      </c>
      <c r="N388" s="21">
        <v>30</v>
      </c>
      <c r="O388" s="2"/>
      <c r="P388" s="225" t="s">
        <v>4170</v>
      </c>
      <c r="Q388" s="222"/>
      <c r="R388" s="2"/>
      <c r="S388" s="21">
        <f t="shared" si="6"/>
        <v>0</v>
      </c>
    </row>
    <row r="389" spans="1:19" x14ac:dyDescent="0.4">
      <c r="A389" s="9" t="s">
        <v>11050</v>
      </c>
      <c r="B389" s="9" t="s">
        <v>11460</v>
      </c>
      <c r="C389" s="180" t="s">
        <v>11634</v>
      </c>
      <c r="D389" s="11">
        <v>4128</v>
      </c>
      <c r="E389" s="19" t="s">
        <v>0</v>
      </c>
      <c r="F389" s="11">
        <v>1999</v>
      </c>
      <c r="G389" s="185" t="s">
        <v>0</v>
      </c>
      <c r="H389" s="36" t="s">
        <v>8361</v>
      </c>
      <c r="I389" s="9" t="s">
        <v>0</v>
      </c>
      <c r="J389" s="9" t="s">
        <v>0</v>
      </c>
      <c r="K389" s="187">
        <v>0.2</v>
      </c>
      <c r="L389" s="9"/>
      <c r="M389" s="21">
        <v>0</v>
      </c>
      <c r="N389" s="21">
        <v>30</v>
      </c>
      <c r="O389" s="2"/>
      <c r="P389" s="225" t="s">
        <v>4168</v>
      </c>
      <c r="Q389" s="222"/>
      <c r="R389" s="2"/>
      <c r="S389" s="21">
        <f t="shared" si="6"/>
        <v>30</v>
      </c>
    </row>
    <row r="390" spans="1:19" x14ac:dyDescent="0.4">
      <c r="A390" s="9" t="s">
        <v>11050</v>
      </c>
      <c r="B390" s="9" t="s">
        <v>11460</v>
      </c>
      <c r="C390" s="180" t="s">
        <v>11635</v>
      </c>
      <c r="D390" s="11">
        <v>4129</v>
      </c>
      <c r="E390" s="19" t="s">
        <v>0</v>
      </c>
      <c r="F390" s="11">
        <v>1999</v>
      </c>
      <c r="G390" s="185" t="s">
        <v>0</v>
      </c>
      <c r="H390" s="36" t="s">
        <v>8362</v>
      </c>
      <c r="I390" s="9" t="s">
        <v>0</v>
      </c>
      <c r="J390" s="9" t="s">
        <v>0</v>
      </c>
      <c r="K390" s="187">
        <v>0.15</v>
      </c>
      <c r="L390" s="9"/>
      <c r="M390" s="21">
        <v>0</v>
      </c>
      <c r="N390" s="21">
        <v>30</v>
      </c>
      <c r="O390" s="2"/>
      <c r="P390" s="225" t="s">
        <v>4170</v>
      </c>
      <c r="Q390" s="222"/>
      <c r="R390" s="2"/>
      <c r="S390" s="21">
        <f t="shared" si="6"/>
        <v>0</v>
      </c>
    </row>
    <row r="391" spans="1:19" x14ac:dyDescent="0.4">
      <c r="A391" s="9" t="s">
        <v>11050</v>
      </c>
      <c r="B391" s="9" t="s">
        <v>11460</v>
      </c>
      <c r="C391" s="180" t="s">
        <v>11636</v>
      </c>
      <c r="D391" s="11">
        <v>4130</v>
      </c>
      <c r="E391" s="19" t="s">
        <v>0</v>
      </c>
      <c r="F391" s="11">
        <v>1999</v>
      </c>
      <c r="G391" s="185" t="s">
        <v>0</v>
      </c>
      <c r="H391" s="36" t="s">
        <v>8363</v>
      </c>
      <c r="I391" s="9" t="s">
        <v>0</v>
      </c>
      <c r="J391" s="9" t="s">
        <v>0</v>
      </c>
      <c r="K391" s="187">
        <v>0.15</v>
      </c>
      <c r="L391" s="9"/>
      <c r="M391" s="21">
        <v>0</v>
      </c>
      <c r="N391" s="21">
        <v>30</v>
      </c>
      <c r="O391" s="2"/>
      <c r="P391" s="225" t="s">
        <v>4170</v>
      </c>
      <c r="Q391" s="222"/>
      <c r="R391" s="2"/>
      <c r="S391" s="21">
        <f t="shared" si="6"/>
        <v>0</v>
      </c>
    </row>
    <row r="392" spans="1:19" x14ac:dyDescent="0.4">
      <c r="A392" s="9" t="s">
        <v>11050</v>
      </c>
      <c r="B392" s="9" t="s">
        <v>11460</v>
      </c>
      <c r="C392" s="180" t="s">
        <v>11637</v>
      </c>
      <c r="D392" s="11">
        <v>4131</v>
      </c>
      <c r="E392" s="19" t="s">
        <v>0</v>
      </c>
      <c r="F392" s="11">
        <v>1999</v>
      </c>
      <c r="G392" s="185" t="s">
        <v>0</v>
      </c>
      <c r="H392" s="36" t="s">
        <v>8364</v>
      </c>
      <c r="I392" s="9" t="s">
        <v>0</v>
      </c>
      <c r="J392" s="9" t="s">
        <v>0</v>
      </c>
      <c r="K392" s="187">
        <v>0.1</v>
      </c>
      <c r="L392" s="9"/>
      <c r="M392" s="21">
        <v>0</v>
      </c>
      <c r="N392" s="21">
        <v>60</v>
      </c>
      <c r="O392" s="2"/>
      <c r="P392" s="225" t="s">
        <v>4170</v>
      </c>
      <c r="Q392" s="222"/>
      <c r="R392" s="2"/>
      <c r="S392" s="21">
        <f t="shared" si="6"/>
        <v>0</v>
      </c>
    </row>
    <row r="393" spans="1:19" x14ac:dyDescent="0.4">
      <c r="A393" s="9" t="s">
        <v>11050</v>
      </c>
      <c r="B393" s="9" t="s">
        <v>11460</v>
      </c>
      <c r="C393" s="180" t="s">
        <v>11638</v>
      </c>
      <c r="D393" s="11">
        <v>4132</v>
      </c>
      <c r="E393" s="19" t="s">
        <v>0</v>
      </c>
      <c r="F393" s="11">
        <v>1999</v>
      </c>
      <c r="G393" s="185" t="s">
        <v>0</v>
      </c>
      <c r="H393" s="36" t="s">
        <v>8365</v>
      </c>
      <c r="I393" s="9" t="s">
        <v>0</v>
      </c>
      <c r="J393" s="9" t="s">
        <v>0</v>
      </c>
      <c r="K393" s="187">
        <v>0.15</v>
      </c>
      <c r="L393" s="9"/>
      <c r="M393" s="21">
        <v>0</v>
      </c>
      <c r="N393" s="21">
        <v>25</v>
      </c>
      <c r="O393" s="2"/>
      <c r="P393" s="225" t="s">
        <v>4168</v>
      </c>
      <c r="Q393" s="222"/>
      <c r="R393" s="2"/>
      <c r="S393" s="21">
        <f t="shared" si="6"/>
        <v>25</v>
      </c>
    </row>
    <row r="394" spans="1:19" x14ac:dyDescent="0.4">
      <c r="A394" s="9" t="s">
        <v>11050</v>
      </c>
      <c r="B394" s="9" t="s">
        <v>11460</v>
      </c>
      <c r="C394" s="180" t="s">
        <v>11639</v>
      </c>
      <c r="D394" s="11">
        <v>4133</v>
      </c>
      <c r="E394" s="19" t="s">
        <v>0</v>
      </c>
      <c r="F394" s="11">
        <v>1999</v>
      </c>
      <c r="G394" s="185" t="s">
        <v>0</v>
      </c>
      <c r="H394" s="36" t="s">
        <v>8366</v>
      </c>
      <c r="I394" s="9" t="s">
        <v>0</v>
      </c>
      <c r="J394" s="9" t="s">
        <v>0</v>
      </c>
      <c r="K394" s="187">
        <v>0.15</v>
      </c>
      <c r="L394" s="9"/>
      <c r="M394" s="21">
        <v>0</v>
      </c>
      <c r="N394" s="21">
        <v>35</v>
      </c>
      <c r="O394" s="2"/>
      <c r="P394" s="225" t="s">
        <v>4168</v>
      </c>
      <c r="Q394" s="222"/>
      <c r="R394" s="2"/>
      <c r="S394" s="21">
        <f t="shared" si="6"/>
        <v>35</v>
      </c>
    </row>
    <row r="395" spans="1:19" x14ac:dyDescent="0.4">
      <c r="A395" s="9" t="s">
        <v>11050</v>
      </c>
      <c r="B395" s="9" t="s">
        <v>11460</v>
      </c>
      <c r="C395" s="180" t="s">
        <v>11640</v>
      </c>
      <c r="D395" s="11">
        <v>4134</v>
      </c>
      <c r="E395" s="19" t="s">
        <v>0</v>
      </c>
      <c r="F395" s="11">
        <v>1999</v>
      </c>
      <c r="G395" s="185" t="s">
        <v>0</v>
      </c>
      <c r="H395" s="36" t="s">
        <v>8367</v>
      </c>
      <c r="I395" s="9" t="s">
        <v>0</v>
      </c>
      <c r="J395" s="9" t="s">
        <v>0</v>
      </c>
      <c r="K395" s="187">
        <v>0.15</v>
      </c>
      <c r="L395" s="9"/>
      <c r="M395" s="21">
        <v>0</v>
      </c>
      <c r="N395" s="21">
        <v>35</v>
      </c>
      <c r="O395" s="2"/>
      <c r="P395" s="225" t="s">
        <v>4168</v>
      </c>
      <c r="Q395" s="222"/>
      <c r="R395" s="2"/>
      <c r="S395" s="21">
        <f t="shared" si="6"/>
        <v>35</v>
      </c>
    </row>
    <row r="396" spans="1:19" x14ac:dyDescent="0.4">
      <c r="A396" s="9" t="s">
        <v>11050</v>
      </c>
      <c r="B396" s="9" t="s">
        <v>11460</v>
      </c>
      <c r="C396" s="180" t="s">
        <v>11641</v>
      </c>
      <c r="D396" s="11">
        <v>4135</v>
      </c>
      <c r="E396" s="19" t="s">
        <v>0</v>
      </c>
      <c r="F396" s="11">
        <v>1999</v>
      </c>
      <c r="G396" s="185" t="s">
        <v>0</v>
      </c>
      <c r="H396" s="36" t="s">
        <v>11642</v>
      </c>
      <c r="I396" s="9" t="s">
        <v>0</v>
      </c>
      <c r="J396" s="9" t="s">
        <v>0</v>
      </c>
      <c r="K396" s="187">
        <v>0.15</v>
      </c>
      <c r="L396" s="9"/>
      <c r="M396" s="21">
        <v>0</v>
      </c>
      <c r="N396" s="21">
        <v>30</v>
      </c>
      <c r="O396" s="2"/>
      <c r="P396" s="225" t="s">
        <v>4168</v>
      </c>
      <c r="Q396" s="222"/>
      <c r="R396" s="2"/>
      <c r="S396" s="21">
        <f t="shared" si="6"/>
        <v>30</v>
      </c>
    </row>
    <row r="397" spans="1:19" x14ac:dyDescent="0.4">
      <c r="A397" s="9" t="s">
        <v>11050</v>
      </c>
      <c r="B397" s="9" t="s">
        <v>11460</v>
      </c>
      <c r="C397" s="180" t="s">
        <v>11643</v>
      </c>
      <c r="D397" s="11">
        <v>4136</v>
      </c>
      <c r="E397" s="19" t="s">
        <v>0</v>
      </c>
      <c r="F397" s="11">
        <v>1999</v>
      </c>
      <c r="G397" s="185" t="s">
        <v>0</v>
      </c>
      <c r="H397" s="36" t="s">
        <v>11644</v>
      </c>
      <c r="I397" s="9" t="s">
        <v>0</v>
      </c>
      <c r="J397" s="9" t="s">
        <v>0</v>
      </c>
      <c r="K397" s="187">
        <v>0.15</v>
      </c>
      <c r="L397" s="9"/>
      <c r="M397" s="21">
        <v>0</v>
      </c>
      <c r="N397" s="21">
        <v>35</v>
      </c>
      <c r="O397" s="2"/>
      <c r="P397" s="225" t="s">
        <v>4170</v>
      </c>
      <c r="Q397" s="222"/>
      <c r="R397" s="2"/>
      <c r="S397" s="21">
        <f t="shared" si="6"/>
        <v>0</v>
      </c>
    </row>
    <row r="398" spans="1:19" x14ac:dyDescent="0.4">
      <c r="A398" s="9" t="s">
        <v>11050</v>
      </c>
      <c r="B398" s="9" t="s">
        <v>11460</v>
      </c>
      <c r="C398" s="180" t="s">
        <v>11645</v>
      </c>
      <c r="D398" s="11">
        <v>4137</v>
      </c>
      <c r="E398" s="19" t="s">
        <v>0</v>
      </c>
      <c r="F398" s="11">
        <v>1999</v>
      </c>
      <c r="G398" s="185" t="s">
        <v>0</v>
      </c>
      <c r="H398" s="36" t="s">
        <v>8368</v>
      </c>
      <c r="I398" s="9" t="s">
        <v>0</v>
      </c>
      <c r="J398" s="9" t="s">
        <v>0</v>
      </c>
      <c r="K398" s="187">
        <v>0.15</v>
      </c>
      <c r="L398" s="9"/>
      <c r="M398" s="21">
        <v>0</v>
      </c>
      <c r="N398" s="21">
        <v>35</v>
      </c>
      <c r="O398" s="2"/>
      <c r="P398" s="225" t="s">
        <v>4170</v>
      </c>
      <c r="Q398" s="222"/>
      <c r="R398" s="2"/>
      <c r="S398" s="21">
        <f t="shared" si="6"/>
        <v>0</v>
      </c>
    </row>
    <row r="399" spans="1:19" x14ac:dyDescent="0.4">
      <c r="A399" s="9" t="s">
        <v>11050</v>
      </c>
      <c r="B399" s="9" t="s">
        <v>11460</v>
      </c>
      <c r="C399" s="180" t="s">
        <v>11646</v>
      </c>
      <c r="D399" s="11">
        <v>4138</v>
      </c>
      <c r="E399" s="19" t="s">
        <v>0</v>
      </c>
      <c r="F399" s="11">
        <v>1999</v>
      </c>
      <c r="G399" s="185" t="s">
        <v>0</v>
      </c>
      <c r="H399" s="36" t="s">
        <v>8369</v>
      </c>
      <c r="I399" s="9" t="s">
        <v>0</v>
      </c>
      <c r="J399" s="9" t="s">
        <v>0</v>
      </c>
      <c r="K399" s="187">
        <v>0.15</v>
      </c>
      <c r="L399" s="9"/>
      <c r="M399" s="21">
        <v>0</v>
      </c>
      <c r="N399" s="21">
        <v>30</v>
      </c>
      <c r="O399" s="2"/>
      <c r="P399" s="225" t="s">
        <v>4168</v>
      </c>
      <c r="Q399" s="222"/>
      <c r="R399" s="2"/>
      <c r="S399" s="21">
        <f t="shared" si="6"/>
        <v>30</v>
      </c>
    </row>
    <row r="400" spans="1:19" x14ac:dyDescent="0.4">
      <c r="A400" s="9" t="s">
        <v>11050</v>
      </c>
      <c r="B400" s="9" t="s">
        <v>11460</v>
      </c>
      <c r="C400" s="180" t="s">
        <v>11647</v>
      </c>
      <c r="D400" s="11">
        <v>4139</v>
      </c>
      <c r="E400" s="19" t="s">
        <v>0</v>
      </c>
      <c r="F400" s="11">
        <v>1999</v>
      </c>
      <c r="G400" s="185" t="s">
        <v>0</v>
      </c>
      <c r="H400" s="36" t="s">
        <v>8370</v>
      </c>
      <c r="I400" s="9" t="s">
        <v>0</v>
      </c>
      <c r="J400" s="9" t="s">
        <v>0</v>
      </c>
      <c r="K400" s="187">
        <v>0.1</v>
      </c>
      <c r="L400" s="9"/>
      <c r="M400" s="21">
        <v>0</v>
      </c>
      <c r="N400" s="21">
        <v>45</v>
      </c>
      <c r="O400" s="2"/>
      <c r="P400" s="225" t="s">
        <v>4170</v>
      </c>
      <c r="Q400" s="222"/>
      <c r="R400" s="2"/>
      <c r="S400" s="21">
        <f t="shared" si="6"/>
        <v>0</v>
      </c>
    </row>
    <row r="401" spans="1:19" x14ac:dyDescent="0.4">
      <c r="A401" s="9" t="s">
        <v>11050</v>
      </c>
      <c r="B401" s="9" t="s">
        <v>11460</v>
      </c>
      <c r="C401" s="180" t="s">
        <v>11648</v>
      </c>
      <c r="D401" s="11">
        <v>4140</v>
      </c>
      <c r="E401" s="19" t="s">
        <v>0</v>
      </c>
      <c r="F401" s="11">
        <v>1999</v>
      </c>
      <c r="G401" s="185" t="s">
        <v>0</v>
      </c>
      <c r="H401" s="36" t="s">
        <v>8371</v>
      </c>
      <c r="I401" s="9" t="s">
        <v>0</v>
      </c>
      <c r="J401" s="9" t="s">
        <v>0</v>
      </c>
      <c r="K401" s="187">
        <v>0.1</v>
      </c>
      <c r="L401" s="9"/>
      <c r="M401" s="21">
        <v>0</v>
      </c>
      <c r="N401" s="21">
        <v>50</v>
      </c>
      <c r="O401" s="2"/>
      <c r="P401" s="225" t="s">
        <v>4170</v>
      </c>
      <c r="Q401" s="222"/>
      <c r="R401" s="2"/>
      <c r="S401" s="21">
        <f t="shared" si="6"/>
        <v>0</v>
      </c>
    </row>
    <row r="402" spans="1:19" x14ac:dyDescent="0.4">
      <c r="A402" s="9" t="s">
        <v>11050</v>
      </c>
      <c r="B402" s="9" t="s">
        <v>11460</v>
      </c>
      <c r="C402" s="180" t="s">
        <v>11649</v>
      </c>
      <c r="D402" s="11">
        <v>4141</v>
      </c>
      <c r="E402" s="19" t="s">
        <v>0</v>
      </c>
      <c r="F402" s="11">
        <v>1999</v>
      </c>
      <c r="G402" s="185" t="s">
        <v>0</v>
      </c>
      <c r="H402" s="36" t="s">
        <v>8372</v>
      </c>
      <c r="I402" s="9" t="s">
        <v>0</v>
      </c>
      <c r="J402" s="9" t="s">
        <v>0</v>
      </c>
      <c r="K402" s="187">
        <v>0.1</v>
      </c>
      <c r="L402" s="9"/>
      <c r="M402" s="21">
        <v>0</v>
      </c>
      <c r="N402" s="21">
        <v>50</v>
      </c>
      <c r="O402" s="2"/>
      <c r="P402" s="225" t="s">
        <v>4170</v>
      </c>
      <c r="Q402" s="222"/>
      <c r="R402" s="2"/>
      <c r="S402" s="21">
        <f t="shared" si="6"/>
        <v>0</v>
      </c>
    </row>
    <row r="403" spans="1:19" x14ac:dyDescent="0.4">
      <c r="A403" s="9" t="s">
        <v>11050</v>
      </c>
      <c r="B403" s="9" t="s">
        <v>11460</v>
      </c>
      <c r="C403" s="180" t="s">
        <v>11650</v>
      </c>
      <c r="D403" s="11">
        <v>4142</v>
      </c>
      <c r="E403" s="19" t="s">
        <v>0</v>
      </c>
      <c r="F403" s="11">
        <v>1999</v>
      </c>
      <c r="G403" s="185" t="s">
        <v>0</v>
      </c>
      <c r="H403" s="36" t="s">
        <v>8373</v>
      </c>
      <c r="I403" s="9" t="s">
        <v>0</v>
      </c>
      <c r="J403" s="9" t="s">
        <v>0</v>
      </c>
      <c r="K403" s="187">
        <v>0.1</v>
      </c>
      <c r="L403" s="9"/>
      <c r="M403" s="21">
        <v>0</v>
      </c>
      <c r="N403" s="21">
        <v>30</v>
      </c>
      <c r="O403" s="2"/>
      <c r="P403" s="225" t="s">
        <v>4170</v>
      </c>
      <c r="Q403" s="222"/>
      <c r="R403" s="2"/>
      <c r="S403" s="21">
        <f t="shared" si="6"/>
        <v>0</v>
      </c>
    </row>
    <row r="404" spans="1:19" x14ac:dyDescent="0.4">
      <c r="A404" s="9" t="s">
        <v>11050</v>
      </c>
      <c r="B404" s="9" t="s">
        <v>11460</v>
      </c>
      <c r="C404" s="180" t="s">
        <v>11651</v>
      </c>
      <c r="D404" s="11">
        <v>4143</v>
      </c>
      <c r="E404" s="19" t="s">
        <v>0</v>
      </c>
      <c r="F404" s="11">
        <v>1999</v>
      </c>
      <c r="G404" s="185" t="s">
        <v>0</v>
      </c>
      <c r="H404" s="36" t="s">
        <v>8422</v>
      </c>
      <c r="I404" s="9" t="s">
        <v>0</v>
      </c>
      <c r="J404" s="9" t="s">
        <v>0</v>
      </c>
      <c r="K404" s="187">
        <v>0.1</v>
      </c>
      <c r="L404" s="9"/>
      <c r="M404" s="21">
        <v>0</v>
      </c>
      <c r="N404" s="21">
        <v>75</v>
      </c>
      <c r="O404" s="2"/>
      <c r="P404" s="225" t="s">
        <v>4168</v>
      </c>
      <c r="Q404" s="222"/>
      <c r="R404" s="2"/>
      <c r="S404" s="21">
        <f t="shared" si="6"/>
        <v>75</v>
      </c>
    </row>
    <row r="405" spans="1:19" x14ac:dyDescent="0.4">
      <c r="A405" s="9" t="s">
        <v>11050</v>
      </c>
      <c r="B405" s="9" t="s">
        <v>11460</v>
      </c>
      <c r="C405" s="180" t="s">
        <v>11652</v>
      </c>
      <c r="D405" s="11">
        <v>4144</v>
      </c>
      <c r="E405" s="19" t="s">
        <v>0</v>
      </c>
      <c r="F405" s="11">
        <v>1999</v>
      </c>
      <c r="G405" s="185" t="s">
        <v>0</v>
      </c>
      <c r="H405" s="36" t="s">
        <v>8435</v>
      </c>
      <c r="I405" s="9" t="s">
        <v>0</v>
      </c>
      <c r="J405" s="9" t="s">
        <v>0</v>
      </c>
      <c r="K405" s="187">
        <v>0.15</v>
      </c>
      <c r="L405" s="9"/>
      <c r="M405" s="21">
        <v>0</v>
      </c>
      <c r="N405" s="21">
        <v>40</v>
      </c>
      <c r="O405" s="2"/>
      <c r="P405" s="225" t="s">
        <v>4170</v>
      </c>
      <c r="Q405" s="222"/>
      <c r="R405" s="2"/>
      <c r="S405" s="21">
        <f t="shared" si="6"/>
        <v>0</v>
      </c>
    </row>
    <row r="406" spans="1:19" x14ac:dyDescent="0.4">
      <c r="A406" s="9" t="s">
        <v>11050</v>
      </c>
      <c r="B406" s="9" t="s">
        <v>11460</v>
      </c>
      <c r="C406" s="180" t="s">
        <v>11653</v>
      </c>
      <c r="D406" s="11">
        <v>4145</v>
      </c>
      <c r="E406" s="19" t="s">
        <v>0</v>
      </c>
      <c r="F406" s="11">
        <v>1999</v>
      </c>
      <c r="G406" s="185" t="s">
        <v>0</v>
      </c>
      <c r="H406" s="36" t="s">
        <v>8374</v>
      </c>
      <c r="I406" s="9" t="s">
        <v>0</v>
      </c>
      <c r="J406" s="9" t="s">
        <v>0</v>
      </c>
      <c r="K406" s="187">
        <v>0.1</v>
      </c>
      <c r="L406" s="9"/>
      <c r="M406" s="21">
        <v>0</v>
      </c>
      <c r="N406" s="21">
        <v>45</v>
      </c>
      <c r="O406" s="2"/>
      <c r="P406" s="225" t="s">
        <v>4170</v>
      </c>
      <c r="Q406" s="222"/>
      <c r="R406" s="2"/>
      <c r="S406" s="21">
        <f t="shared" si="6"/>
        <v>0</v>
      </c>
    </row>
    <row r="407" spans="1:19" x14ac:dyDescent="0.4">
      <c r="A407" s="9" t="s">
        <v>11050</v>
      </c>
      <c r="B407" s="9" t="s">
        <v>11460</v>
      </c>
      <c r="C407" s="180" t="s">
        <v>11654</v>
      </c>
      <c r="D407" s="11">
        <v>4146</v>
      </c>
      <c r="E407" s="19" t="s">
        <v>0</v>
      </c>
      <c r="F407" s="11">
        <v>1999</v>
      </c>
      <c r="G407" s="185" t="s">
        <v>0</v>
      </c>
      <c r="H407" s="36" t="s">
        <v>8375</v>
      </c>
      <c r="I407" s="9" t="s">
        <v>0</v>
      </c>
      <c r="J407" s="9" t="s">
        <v>0</v>
      </c>
      <c r="K407" s="187">
        <v>0.15</v>
      </c>
      <c r="L407" s="9"/>
      <c r="M407" s="21">
        <v>0</v>
      </c>
      <c r="N407" s="21">
        <v>30</v>
      </c>
      <c r="O407" s="2"/>
      <c r="P407" s="225" t="s">
        <v>4168</v>
      </c>
      <c r="Q407" s="222"/>
      <c r="R407" s="2"/>
      <c r="S407" s="21">
        <f t="shared" si="6"/>
        <v>30</v>
      </c>
    </row>
    <row r="408" spans="1:19" x14ac:dyDescent="0.4">
      <c r="A408" s="9" t="s">
        <v>11050</v>
      </c>
      <c r="B408" s="9" t="s">
        <v>11460</v>
      </c>
      <c r="C408" s="180" t="s">
        <v>11655</v>
      </c>
      <c r="D408" s="11">
        <v>4147</v>
      </c>
      <c r="E408" s="19" t="s">
        <v>0</v>
      </c>
      <c r="F408" s="11">
        <v>1999</v>
      </c>
      <c r="G408" s="185" t="s">
        <v>0</v>
      </c>
      <c r="H408" s="36" t="s">
        <v>8376</v>
      </c>
      <c r="I408" s="9" t="s">
        <v>0</v>
      </c>
      <c r="J408" s="9" t="s">
        <v>0</v>
      </c>
      <c r="K408" s="187">
        <v>0.15</v>
      </c>
      <c r="L408" s="9"/>
      <c r="M408" s="21">
        <v>0</v>
      </c>
      <c r="N408" s="21">
        <v>30</v>
      </c>
      <c r="O408" s="2"/>
      <c r="P408" s="225" t="s">
        <v>4170</v>
      </c>
      <c r="Q408" s="222"/>
      <c r="R408" s="2"/>
      <c r="S408" s="21">
        <f t="shared" si="6"/>
        <v>0</v>
      </c>
    </row>
    <row r="409" spans="1:19" x14ac:dyDescent="0.4">
      <c r="A409" s="9" t="s">
        <v>11050</v>
      </c>
      <c r="B409" s="9" t="s">
        <v>11460</v>
      </c>
      <c r="C409" s="180" t="s">
        <v>11656</v>
      </c>
      <c r="D409" s="11">
        <v>4148</v>
      </c>
      <c r="E409" s="19" t="s">
        <v>0</v>
      </c>
      <c r="F409" s="11">
        <v>1999</v>
      </c>
      <c r="G409" s="185" t="s">
        <v>0</v>
      </c>
      <c r="H409" s="36" t="s">
        <v>8377</v>
      </c>
      <c r="I409" s="9" t="s">
        <v>0</v>
      </c>
      <c r="J409" s="9" t="s">
        <v>0</v>
      </c>
      <c r="K409" s="187">
        <v>0.15</v>
      </c>
      <c r="L409" s="9"/>
      <c r="M409" s="21">
        <v>0</v>
      </c>
      <c r="N409" s="21">
        <v>30</v>
      </c>
      <c r="O409" s="2"/>
      <c r="P409" s="225" t="s">
        <v>4170</v>
      </c>
      <c r="Q409" s="222"/>
      <c r="R409" s="2"/>
      <c r="S409" s="21">
        <f t="shared" si="6"/>
        <v>0</v>
      </c>
    </row>
    <row r="410" spans="1:19" x14ac:dyDescent="0.4">
      <c r="A410" s="9" t="s">
        <v>11050</v>
      </c>
      <c r="B410" s="9" t="s">
        <v>11460</v>
      </c>
      <c r="C410" s="180" t="s">
        <v>11657</v>
      </c>
      <c r="D410" s="11">
        <v>4149</v>
      </c>
      <c r="E410" s="19" t="s">
        <v>0</v>
      </c>
      <c r="F410" s="11">
        <v>1999</v>
      </c>
      <c r="G410" s="185" t="s">
        <v>0</v>
      </c>
      <c r="H410" s="36" t="s">
        <v>8436</v>
      </c>
      <c r="I410" s="9" t="s">
        <v>0</v>
      </c>
      <c r="J410" s="9" t="s">
        <v>0</v>
      </c>
      <c r="K410" s="187">
        <v>0.1</v>
      </c>
      <c r="L410" s="9"/>
      <c r="M410" s="21">
        <v>0</v>
      </c>
      <c r="N410" s="21">
        <v>50</v>
      </c>
      <c r="O410" s="2"/>
      <c r="P410" s="225" t="s">
        <v>4168</v>
      </c>
      <c r="Q410" s="222"/>
      <c r="R410" s="2"/>
      <c r="S410" s="21">
        <f t="shared" si="6"/>
        <v>50</v>
      </c>
    </row>
    <row r="411" spans="1:19" x14ac:dyDescent="0.4">
      <c r="A411" s="9" t="s">
        <v>11050</v>
      </c>
      <c r="B411" s="9" t="s">
        <v>11460</v>
      </c>
      <c r="C411" s="180" t="s">
        <v>11658</v>
      </c>
      <c r="D411" s="11">
        <v>4150</v>
      </c>
      <c r="E411" s="19" t="s">
        <v>0</v>
      </c>
      <c r="F411" s="11">
        <v>1999</v>
      </c>
      <c r="G411" s="185" t="s">
        <v>0</v>
      </c>
      <c r="H411" s="36" t="s">
        <v>8378</v>
      </c>
      <c r="I411" s="9" t="s">
        <v>0</v>
      </c>
      <c r="J411" s="9" t="s">
        <v>0</v>
      </c>
      <c r="K411" s="187">
        <v>0.3</v>
      </c>
      <c r="L411" s="9"/>
      <c r="M411" s="21">
        <v>0</v>
      </c>
      <c r="N411" s="21">
        <v>15</v>
      </c>
      <c r="O411" s="2"/>
      <c r="P411" s="225" t="s">
        <v>4168</v>
      </c>
      <c r="Q411" s="222"/>
      <c r="R411" s="2"/>
      <c r="S411" s="21">
        <f t="shared" si="6"/>
        <v>15</v>
      </c>
    </row>
    <row r="412" spans="1:19" x14ac:dyDescent="0.4">
      <c r="A412" s="9" t="s">
        <v>11050</v>
      </c>
      <c r="B412" s="9" t="s">
        <v>11460</v>
      </c>
      <c r="C412" s="180" t="s">
        <v>11659</v>
      </c>
      <c r="D412" s="11">
        <v>4151</v>
      </c>
      <c r="E412" s="19" t="s">
        <v>0</v>
      </c>
      <c r="F412" s="11">
        <v>1999</v>
      </c>
      <c r="G412" s="185" t="s">
        <v>0</v>
      </c>
      <c r="H412" s="36" t="s">
        <v>8378</v>
      </c>
      <c r="I412" s="9" t="s">
        <v>0</v>
      </c>
      <c r="J412" s="9" t="s">
        <v>11660</v>
      </c>
      <c r="K412" s="187">
        <v>1.5</v>
      </c>
      <c r="L412" s="9"/>
      <c r="M412" s="21">
        <v>0</v>
      </c>
      <c r="N412" s="21">
        <v>25</v>
      </c>
      <c r="O412" s="2"/>
      <c r="P412" s="225" t="s">
        <v>4168</v>
      </c>
      <c r="Q412" s="222"/>
      <c r="R412" s="2"/>
      <c r="S412" s="21">
        <f t="shared" si="6"/>
        <v>25</v>
      </c>
    </row>
    <row r="413" spans="1:19" x14ac:dyDescent="0.4">
      <c r="A413" s="9" t="s">
        <v>11050</v>
      </c>
      <c r="B413" s="9" t="s">
        <v>11460</v>
      </c>
      <c r="C413" s="180" t="s">
        <v>11661</v>
      </c>
      <c r="D413" s="11">
        <v>4152</v>
      </c>
      <c r="E413" s="19" t="s">
        <v>0</v>
      </c>
      <c r="F413" s="11">
        <v>2000</v>
      </c>
      <c r="G413" s="185" t="s">
        <v>0</v>
      </c>
      <c r="H413" s="36" t="s">
        <v>8379</v>
      </c>
      <c r="I413" s="9" t="s">
        <v>0</v>
      </c>
      <c r="J413" s="9" t="s">
        <v>0</v>
      </c>
      <c r="K413" s="187">
        <v>0.15</v>
      </c>
      <c r="L413" s="9"/>
      <c r="M413" s="21">
        <v>0</v>
      </c>
      <c r="N413" s="21">
        <v>40</v>
      </c>
      <c r="O413" s="2"/>
      <c r="P413" s="225" t="s">
        <v>4168</v>
      </c>
      <c r="Q413" s="222"/>
      <c r="R413" s="2"/>
      <c r="S413" s="21">
        <f t="shared" si="6"/>
        <v>40</v>
      </c>
    </row>
    <row r="414" spans="1:19" x14ac:dyDescent="0.4">
      <c r="A414" s="9" t="s">
        <v>11050</v>
      </c>
      <c r="B414" s="9" t="s">
        <v>11460</v>
      </c>
      <c r="C414" s="180" t="s">
        <v>11662</v>
      </c>
      <c r="D414" s="11">
        <v>4153</v>
      </c>
      <c r="E414" s="19" t="s">
        <v>0</v>
      </c>
      <c r="F414" s="11">
        <v>2000</v>
      </c>
      <c r="G414" s="185" t="s">
        <v>0</v>
      </c>
      <c r="H414" s="36" t="s">
        <v>8380</v>
      </c>
      <c r="I414" s="9" t="s">
        <v>0</v>
      </c>
      <c r="J414" s="9" t="s">
        <v>0</v>
      </c>
      <c r="K414" s="187">
        <v>0.1</v>
      </c>
      <c r="L414" s="9"/>
      <c r="M414" s="21">
        <v>0</v>
      </c>
      <c r="N414" s="21">
        <v>50</v>
      </c>
      <c r="O414" s="2"/>
      <c r="P414" s="225" t="s">
        <v>4170</v>
      </c>
      <c r="Q414" s="222"/>
      <c r="R414" s="2"/>
      <c r="S414" s="21">
        <f t="shared" si="6"/>
        <v>0</v>
      </c>
    </row>
    <row r="415" spans="1:19" x14ac:dyDescent="0.4">
      <c r="A415" s="9" t="s">
        <v>11050</v>
      </c>
      <c r="B415" s="9" t="s">
        <v>11460</v>
      </c>
      <c r="C415" s="180" t="s">
        <v>11663</v>
      </c>
      <c r="D415" s="11">
        <v>4154</v>
      </c>
      <c r="E415" s="19" t="s">
        <v>0</v>
      </c>
      <c r="F415" s="11">
        <v>2000</v>
      </c>
      <c r="G415" s="185" t="s">
        <v>0</v>
      </c>
      <c r="H415" s="36" t="s">
        <v>8381</v>
      </c>
      <c r="I415" s="9" t="s">
        <v>0</v>
      </c>
      <c r="J415" s="9" t="s">
        <v>0</v>
      </c>
      <c r="K415" s="187">
        <v>0.1</v>
      </c>
      <c r="L415" s="9"/>
      <c r="M415" s="21">
        <v>0</v>
      </c>
      <c r="N415" s="21">
        <v>40</v>
      </c>
      <c r="O415" s="2"/>
      <c r="P415" s="225" t="s">
        <v>4170</v>
      </c>
      <c r="Q415" s="222"/>
      <c r="R415" s="2"/>
      <c r="S415" s="21">
        <f t="shared" si="6"/>
        <v>0</v>
      </c>
    </row>
    <row r="416" spans="1:19" x14ac:dyDescent="0.4">
      <c r="A416" s="9" t="s">
        <v>11050</v>
      </c>
      <c r="B416" s="9" t="s">
        <v>11460</v>
      </c>
      <c r="C416" s="180" t="s">
        <v>11664</v>
      </c>
      <c r="D416" s="11">
        <v>4155</v>
      </c>
      <c r="E416" s="19" t="s">
        <v>0</v>
      </c>
      <c r="F416" s="11">
        <v>2000</v>
      </c>
      <c r="G416" s="185" t="s">
        <v>0</v>
      </c>
      <c r="H416" s="36" t="s">
        <v>8382</v>
      </c>
      <c r="I416" s="9" t="s">
        <v>0</v>
      </c>
      <c r="J416" s="9" t="s">
        <v>0</v>
      </c>
      <c r="K416" s="187">
        <v>0.15</v>
      </c>
      <c r="L416" s="9"/>
      <c r="M416" s="21">
        <v>0</v>
      </c>
      <c r="N416" s="21">
        <v>40</v>
      </c>
      <c r="O416" s="2"/>
      <c r="P416" s="225" t="s">
        <v>4170</v>
      </c>
      <c r="Q416" s="222"/>
      <c r="R416" s="2"/>
      <c r="S416" s="21">
        <f t="shared" si="6"/>
        <v>0</v>
      </c>
    </row>
    <row r="417" spans="1:19" x14ac:dyDescent="0.4">
      <c r="A417" s="9" t="s">
        <v>11050</v>
      </c>
      <c r="B417" s="9" t="s">
        <v>11460</v>
      </c>
      <c r="C417" s="180" t="s">
        <v>11665</v>
      </c>
      <c r="D417" s="11">
        <v>4156</v>
      </c>
      <c r="E417" s="19" t="s">
        <v>0</v>
      </c>
      <c r="F417" s="11">
        <v>2000</v>
      </c>
      <c r="G417" s="185" t="s">
        <v>0</v>
      </c>
      <c r="H417" s="36" t="s">
        <v>8383</v>
      </c>
      <c r="I417" s="9" t="s">
        <v>0</v>
      </c>
      <c r="J417" s="9" t="s">
        <v>0</v>
      </c>
      <c r="K417" s="187">
        <v>0.1</v>
      </c>
      <c r="L417" s="9"/>
      <c r="M417" s="21">
        <v>0</v>
      </c>
      <c r="N417" s="21">
        <v>100</v>
      </c>
      <c r="O417" s="2"/>
      <c r="P417" s="225" t="s">
        <v>4170</v>
      </c>
      <c r="Q417" s="222"/>
      <c r="R417" s="2"/>
      <c r="S417" s="21">
        <f t="shared" si="6"/>
        <v>0</v>
      </c>
    </row>
    <row r="418" spans="1:19" x14ac:dyDescent="0.4">
      <c r="A418" s="9" t="s">
        <v>11050</v>
      </c>
      <c r="B418" s="9" t="s">
        <v>11460</v>
      </c>
      <c r="C418" s="180" t="s">
        <v>11666</v>
      </c>
      <c r="D418" s="11">
        <v>4157</v>
      </c>
      <c r="E418" s="19" t="s">
        <v>0</v>
      </c>
      <c r="F418" s="11">
        <v>2000</v>
      </c>
      <c r="G418" s="185" t="s">
        <v>0</v>
      </c>
      <c r="H418" s="36" t="s">
        <v>8384</v>
      </c>
      <c r="I418" s="9" t="s">
        <v>0</v>
      </c>
      <c r="J418" s="9" t="s">
        <v>0</v>
      </c>
      <c r="K418" s="187">
        <v>0.1</v>
      </c>
      <c r="L418" s="9"/>
      <c r="M418" s="21">
        <v>0</v>
      </c>
      <c r="N418" s="21">
        <v>30</v>
      </c>
      <c r="O418" s="2"/>
      <c r="P418" s="225" t="s">
        <v>4168</v>
      </c>
      <c r="Q418" s="222"/>
      <c r="R418" s="2"/>
      <c r="S418" s="21">
        <f t="shared" si="6"/>
        <v>30</v>
      </c>
    </row>
    <row r="419" spans="1:19" x14ac:dyDescent="0.4">
      <c r="A419" s="9" t="s">
        <v>11050</v>
      </c>
      <c r="B419" s="9" t="s">
        <v>11460</v>
      </c>
      <c r="C419" s="180" t="s">
        <v>11667</v>
      </c>
      <c r="D419" s="11">
        <v>4158</v>
      </c>
      <c r="E419" s="19" t="s">
        <v>0</v>
      </c>
      <c r="F419" s="11">
        <v>2000</v>
      </c>
      <c r="G419" s="185" t="s">
        <v>0</v>
      </c>
      <c r="H419" s="36" t="s">
        <v>8385</v>
      </c>
      <c r="I419" s="9" t="s">
        <v>0</v>
      </c>
      <c r="J419" s="9" t="s">
        <v>0</v>
      </c>
      <c r="K419" s="187">
        <v>0.1</v>
      </c>
      <c r="L419" s="9"/>
      <c r="M419" s="21">
        <v>0</v>
      </c>
      <c r="N419" s="21">
        <v>35</v>
      </c>
      <c r="O419" s="2"/>
      <c r="P419" s="225" t="s">
        <v>4170</v>
      </c>
      <c r="Q419" s="222"/>
      <c r="R419" s="2"/>
      <c r="S419" s="21">
        <f t="shared" si="6"/>
        <v>0</v>
      </c>
    </row>
    <row r="420" spans="1:19" x14ac:dyDescent="0.4">
      <c r="A420" s="9" t="s">
        <v>11050</v>
      </c>
      <c r="B420" s="9" t="s">
        <v>11460</v>
      </c>
      <c r="C420" s="180" t="s">
        <v>11668</v>
      </c>
      <c r="D420" s="11">
        <v>4159</v>
      </c>
      <c r="E420" s="19" t="s">
        <v>0</v>
      </c>
      <c r="F420" s="11">
        <v>2000</v>
      </c>
      <c r="G420" s="185" t="s">
        <v>0</v>
      </c>
      <c r="H420" s="36" t="s">
        <v>8386</v>
      </c>
      <c r="I420" s="9" t="s">
        <v>0</v>
      </c>
      <c r="J420" s="9" t="s">
        <v>0</v>
      </c>
      <c r="K420" s="187">
        <v>0.15</v>
      </c>
      <c r="L420" s="9"/>
      <c r="M420" s="21">
        <v>0</v>
      </c>
      <c r="N420" s="21">
        <v>30</v>
      </c>
      <c r="O420" s="2"/>
      <c r="P420" s="225" t="s">
        <v>4170</v>
      </c>
      <c r="Q420" s="222"/>
      <c r="R420" s="2"/>
      <c r="S420" s="21">
        <f t="shared" si="6"/>
        <v>0</v>
      </c>
    </row>
    <row r="421" spans="1:19" x14ac:dyDescent="0.4">
      <c r="A421" s="9" t="s">
        <v>11050</v>
      </c>
      <c r="B421" s="9" t="s">
        <v>11460</v>
      </c>
      <c r="C421" s="180" t="s">
        <v>11669</v>
      </c>
      <c r="D421" s="11">
        <v>4160</v>
      </c>
      <c r="E421" s="19" t="s">
        <v>0</v>
      </c>
      <c r="F421" s="11">
        <v>2000</v>
      </c>
      <c r="G421" s="185" t="s">
        <v>0</v>
      </c>
      <c r="H421" s="36" t="s">
        <v>8387</v>
      </c>
      <c r="I421" s="9" t="s">
        <v>0</v>
      </c>
      <c r="J421" s="9" t="s">
        <v>0</v>
      </c>
      <c r="K421" s="187">
        <v>0.15</v>
      </c>
      <c r="L421" s="9"/>
      <c r="M421" s="21">
        <v>0</v>
      </c>
      <c r="N421" s="21">
        <v>30</v>
      </c>
      <c r="O421" s="2"/>
      <c r="P421" s="225" t="s">
        <v>4168</v>
      </c>
      <c r="Q421" s="222"/>
      <c r="R421" s="2"/>
      <c r="S421" s="21">
        <f t="shared" si="6"/>
        <v>30</v>
      </c>
    </row>
    <row r="422" spans="1:19" x14ac:dyDescent="0.4">
      <c r="A422" s="9" t="s">
        <v>11050</v>
      </c>
      <c r="B422" s="9" t="s">
        <v>11460</v>
      </c>
      <c r="C422" s="180" t="s">
        <v>11670</v>
      </c>
      <c r="D422" s="11">
        <v>4161</v>
      </c>
      <c r="E422" s="19" t="s">
        <v>0</v>
      </c>
      <c r="F422" s="11">
        <v>2000</v>
      </c>
      <c r="G422" s="185" t="s">
        <v>0</v>
      </c>
      <c r="H422" s="36" t="s">
        <v>11671</v>
      </c>
      <c r="I422" s="9" t="s">
        <v>0</v>
      </c>
      <c r="J422" s="9" t="s">
        <v>0</v>
      </c>
      <c r="K422" s="187">
        <v>0.15</v>
      </c>
      <c r="L422" s="9"/>
      <c r="M422" s="21">
        <v>0</v>
      </c>
      <c r="N422" s="21">
        <v>180</v>
      </c>
      <c r="O422" s="2"/>
      <c r="P422" s="225" t="s">
        <v>4169</v>
      </c>
      <c r="Q422" s="222"/>
      <c r="R422" s="2"/>
      <c r="S422" s="21">
        <f t="shared" si="6"/>
        <v>0</v>
      </c>
    </row>
    <row r="423" spans="1:19" x14ac:dyDescent="0.4">
      <c r="A423" s="9" t="s">
        <v>11050</v>
      </c>
      <c r="B423" s="9" t="s">
        <v>11672</v>
      </c>
      <c r="C423" s="180" t="s">
        <v>11673</v>
      </c>
      <c r="D423" s="11">
        <v>7001</v>
      </c>
      <c r="E423" s="19" t="s">
        <v>0</v>
      </c>
      <c r="F423" s="188" t="s">
        <v>0</v>
      </c>
      <c r="G423" s="185" t="s">
        <v>0</v>
      </c>
      <c r="H423" s="36" t="s">
        <v>8447</v>
      </c>
      <c r="I423" s="9" t="s">
        <v>0</v>
      </c>
      <c r="J423" s="11" t="s">
        <v>0</v>
      </c>
      <c r="K423" s="187">
        <v>0.2</v>
      </c>
      <c r="L423" s="9"/>
      <c r="M423" s="21">
        <v>0</v>
      </c>
      <c r="N423" s="21">
        <v>7</v>
      </c>
      <c r="O423" s="2"/>
      <c r="P423" s="225" t="s">
        <v>4168</v>
      </c>
      <c r="Q423" s="222"/>
      <c r="R423" s="2"/>
      <c r="S423" s="21">
        <f t="shared" si="6"/>
        <v>7</v>
      </c>
    </row>
    <row r="424" spans="1:19" x14ac:dyDescent="0.4">
      <c r="A424" s="9" t="s">
        <v>11050</v>
      </c>
      <c r="B424" s="9" t="s">
        <v>11672</v>
      </c>
      <c r="C424" s="180" t="s">
        <v>11674</v>
      </c>
      <c r="D424" s="11">
        <v>7002</v>
      </c>
      <c r="E424" s="19" t="s">
        <v>0</v>
      </c>
      <c r="F424" s="188" t="s">
        <v>0</v>
      </c>
      <c r="G424" s="185" t="s">
        <v>0</v>
      </c>
      <c r="H424" s="36" t="s">
        <v>11675</v>
      </c>
      <c r="I424" s="9" t="s">
        <v>0</v>
      </c>
      <c r="J424" s="11" t="s">
        <v>11676</v>
      </c>
      <c r="K424" s="187">
        <v>1</v>
      </c>
      <c r="L424" s="9"/>
      <c r="M424" s="21">
        <v>0</v>
      </c>
      <c r="N424" s="21">
        <v>12</v>
      </c>
      <c r="O424" s="2"/>
      <c r="P424" s="225" t="s">
        <v>4168</v>
      </c>
      <c r="Q424" s="222"/>
      <c r="R424" s="2"/>
      <c r="S424" s="21">
        <f t="shared" si="6"/>
        <v>12</v>
      </c>
    </row>
    <row r="425" spans="1:19" x14ac:dyDescent="0.4">
      <c r="A425" s="9" t="s">
        <v>11050</v>
      </c>
      <c r="B425" s="9" t="s">
        <v>11672</v>
      </c>
      <c r="C425" s="180" t="s">
        <v>11677</v>
      </c>
      <c r="D425" s="11">
        <v>7008</v>
      </c>
      <c r="E425" s="19" t="s">
        <v>0</v>
      </c>
      <c r="F425" s="188" t="s">
        <v>0</v>
      </c>
      <c r="G425" s="185" t="s">
        <v>0</v>
      </c>
      <c r="H425" s="36" t="s">
        <v>11678</v>
      </c>
      <c r="I425" s="9" t="s">
        <v>0</v>
      </c>
      <c r="J425" s="11" t="s">
        <v>11676</v>
      </c>
      <c r="K425" s="187">
        <v>0.1</v>
      </c>
      <c r="L425" s="9"/>
      <c r="M425" s="21">
        <v>0</v>
      </c>
      <c r="N425" s="21">
        <v>12</v>
      </c>
      <c r="O425" s="2"/>
      <c r="P425" s="225" t="s">
        <v>4168</v>
      </c>
      <c r="Q425" s="222"/>
      <c r="R425" s="2"/>
      <c r="S425" s="21">
        <f t="shared" si="6"/>
        <v>12</v>
      </c>
    </row>
    <row r="426" spans="1:19" x14ac:dyDescent="0.4">
      <c r="A426" s="9" t="s">
        <v>11050</v>
      </c>
      <c r="B426" s="9" t="s">
        <v>11672</v>
      </c>
      <c r="C426" s="180" t="s">
        <v>11679</v>
      </c>
      <c r="D426" s="11" t="s">
        <v>8453</v>
      </c>
      <c r="E426" s="19" t="s">
        <v>0</v>
      </c>
      <c r="F426" s="188" t="s">
        <v>0</v>
      </c>
      <c r="G426" s="185" t="s">
        <v>0</v>
      </c>
      <c r="H426" s="36" t="s">
        <v>11680</v>
      </c>
      <c r="I426" s="9" t="s">
        <v>0</v>
      </c>
      <c r="J426" s="11" t="s">
        <v>11681</v>
      </c>
      <c r="K426" s="187" t="s">
        <v>0</v>
      </c>
      <c r="L426" s="9"/>
      <c r="M426" s="21">
        <v>0</v>
      </c>
      <c r="N426" s="21">
        <v>40</v>
      </c>
      <c r="O426" s="2"/>
      <c r="P426" s="225" t="s">
        <v>4170</v>
      </c>
      <c r="Q426" s="222"/>
      <c r="R426" s="2"/>
      <c r="S426" s="21">
        <f t="shared" si="6"/>
        <v>0</v>
      </c>
    </row>
    <row r="427" spans="1:19" x14ac:dyDescent="0.4">
      <c r="A427" s="9" t="s">
        <v>11050</v>
      </c>
      <c r="B427" s="9" t="s">
        <v>11672</v>
      </c>
      <c r="C427" s="180" t="s">
        <v>11682</v>
      </c>
      <c r="D427" s="11">
        <v>7003</v>
      </c>
      <c r="E427" s="19" t="s">
        <v>0</v>
      </c>
      <c r="F427" s="189">
        <v>37408</v>
      </c>
      <c r="G427" s="185" t="s">
        <v>0</v>
      </c>
      <c r="H427" s="36" t="s">
        <v>8448</v>
      </c>
      <c r="I427" s="9" t="s">
        <v>0</v>
      </c>
      <c r="J427" s="11" t="s">
        <v>0</v>
      </c>
      <c r="K427" s="187">
        <v>0.15</v>
      </c>
      <c r="L427" s="9"/>
      <c r="M427" s="21">
        <v>0</v>
      </c>
      <c r="N427" s="21">
        <v>35</v>
      </c>
      <c r="O427" s="2"/>
      <c r="P427" s="225" t="s">
        <v>4168</v>
      </c>
      <c r="Q427" s="222"/>
      <c r="R427" s="2"/>
      <c r="S427" s="21">
        <f t="shared" si="6"/>
        <v>35</v>
      </c>
    </row>
    <row r="428" spans="1:19" x14ac:dyDescent="0.4">
      <c r="A428" s="9" t="s">
        <v>11050</v>
      </c>
      <c r="B428" s="9" t="s">
        <v>11672</v>
      </c>
      <c r="C428" s="180" t="s">
        <v>11683</v>
      </c>
      <c r="D428" s="11">
        <v>7004</v>
      </c>
      <c r="E428" s="19" t="s">
        <v>0</v>
      </c>
      <c r="F428" s="189">
        <v>37408</v>
      </c>
      <c r="G428" s="185" t="s">
        <v>0</v>
      </c>
      <c r="H428" s="36" t="s">
        <v>8449</v>
      </c>
      <c r="I428" s="9" t="s">
        <v>0</v>
      </c>
      <c r="J428" s="11" t="s">
        <v>0</v>
      </c>
      <c r="K428" s="187">
        <v>0.1</v>
      </c>
      <c r="L428" s="9"/>
      <c r="M428" s="21">
        <v>0</v>
      </c>
      <c r="N428" s="21">
        <v>35</v>
      </c>
      <c r="O428" s="2"/>
      <c r="P428" s="225" t="s">
        <v>4168</v>
      </c>
      <c r="Q428" s="222"/>
      <c r="R428" s="2"/>
      <c r="S428" s="21">
        <f t="shared" si="6"/>
        <v>35</v>
      </c>
    </row>
    <row r="429" spans="1:19" x14ac:dyDescent="0.4">
      <c r="A429" s="9" t="s">
        <v>11050</v>
      </c>
      <c r="B429" s="9" t="s">
        <v>11672</v>
      </c>
      <c r="C429" s="180" t="s">
        <v>11684</v>
      </c>
      <c r="D429" s="11">
        <v>7005</v>
      </c>
      <c r="E429" s="19" t="s">
        <v>0</v>
      </c>
      <c r="F429" s="189">
        <v>37469</v>
      </c>
      <c r="G429" s="185" t="s">
        <v>0</v>
      </c>
      <c r="H429" s="36" t="s">
        <v>8450</v>
      </c>
      <c r="I429" s="9" t="s">
        <v>0</v>
      </c>
      <c r="J429" s="11" t="s">
        <v>0</v>
      </c>
      <c r="K429" s="187">
        <v>0.05</v>
      </c>
      <c r="L429" s="9"/>
      <c r="M429" s="21">
        <v>0</v>
      </c>
      <c r="N429" s="21">
        <v>40</v>
      </c>
      <c r="O429" s="2"/>
      <c r="P429" s="225" t="s">
        <v>4168</v>
      </c>
      <c r="Q429" s="222"/>
      <c r="R429" s="2"/>
      <c r="S429" s="21">
        <f t="shared" si="6"/>
        <v>40</v>
      </c>
    </row>
    <row r="430" spans="1:19" x14ac:dyDescent="0.4">
      <c r="A430" s="9" t="s">
        <v>11050</v>
      </c>
      <c r="B430" s="9" t="s">
        <v>11672</v>
      </c>
      <c r="C430" s="180" t="s">
        <v>11685</v>
      </c>
      <c r="D430" s="11">
        <v>7006</v>
      </c>
      <c r="E430" s="19" t="s">
        <v>0</v>
      </c>
      <c r="F430" s="189">
        <v>37469</v>
      </c>
      <c r="G430" s="185" t="s">
        <v>0</v>
      </c>
      <c r="H430" s="36" t="s">
        <v>11686</v>
      </c>
      <c r="I430" s="9" t="s">
        <v>0</v>
      </c>
      <c r="J430" s="11" t="s">
        <v>11687</v>
      </c>
      <c r="K430" s="187">
        <v>0.05</v>
      </c>
      <c r="L430" s="9"/>
      <c r="M430" s="21">
        <v>0</v>
      </c>
      <c r="N430" s="21">
        <v>40</v>
      </c>
      <c r="O430" s="2"/>
      <c r="P430" s="225" t="s">
        <v>4168</v>
      </c>
      <c r="Q430" s="222"/>
      <c r="R430" s="2"/>
      <c r="S430" s="21">
        <f t="shared" si="6"/>
        <v>40</v>
      </c>
    </row>
    <row r="431" spans="1:19" x14ac:dyDescent="0.4">
      <c r="A431" s="9" t="s">
        <v>11050</v>
      </c>
      <c r="B431" s="9" t="s">
        <v>11672</v>
      </c>
      <c r="C431" s="180" t="s">
        <v>11688</v>
      </c>
      <c r="D431" s="11" t="s">
        <v>8452</v>
      </c>
      <c r="E431" s="19" t="s">
        <v>0</v>
      </c>
      <c r="F431" s="189">
        <v>37469</v>
      </c>
      <c r="G431" s="185" t="s">
        <v>0</v>
      </c>
      <c r="H431" s="36" t="s">
        <v>8450</v>
      </c>
      <c r="I431" s="9" t="s">
        <v>0</v>
      </c>
      <c r="J431" s="11" t="s">
        <v>11681</v>
      </c>
      <c r="K431" s="187" t="s">
        <v>0</v>
      </c>
      <c r="L431" s="9"/>
      <c r="M431" s="21">
        <v>0</v>
      </c>
      <c r="N431" s="21">
        <v>65</v>
      </c>
      <c r="O431" s="2"/>
      <c r="P431" s="225" t="s">
        <v>4170</v>
      </c>
      <c r="Q431" s="222"/>
      <c r="R431" s="2"/>
      <c r="S431" s="21">
        <f t="shared" si="6"/>
        <v>0</v>
      </c>
    </row>
    <row r="432" spans="1:19" x14ac:dyDescent="0.4">
      <c r="A432" s="9" t="s">
        <v>11050</v>
      </c>
      <c r="B432" s="9" t="s">
        <v>11672</v>
      </c>
      <c r="C432" s="180" t="s">
        <v>11689</v>
      </c>
      <c r="D432" s="11" t="s">
        <v>0</v>
      </c>
      <c r="E432" s="19" t="s">
        <v>0</v>
      </c>
      <c r="F432" s="189">
        <v>37469</v>
      </c>
      <c r="G432" s="185" t="s">
        <v>0</v>
      </c>
      <c r="H432" s="36" t="s">
        <v>8450</v>
      </c>
      <c r="I432" s="9" t="s">
        <v>0</v>
      </c>
      <c r="J432" s="11" t="s">
        <v>11529</v>
      </c>
      <c r="K432" s="187" t="s">
        <v>0</v>
      </c>
      <c r="L432" s="9"/>
      <c r="M432" s="21">
        <v>0</v>
      </c>
      <c r="N432" s="21">
        <v>65</v>
      </c>
      <c r="O432" s="2"/>
      <c r="P432" s="225" t="s">
        <v>4170</v>
      </c>
      <c r="Q432" s="222"/>
      <c r="R432" s="2"/>
      <c r="S432" s="21">
        <f t="shared" si="6"/>
        <v>0</v>
      </c>
    </row>
    <row r="433" spans="1:19" x14ac:dyDescent="0.4">
      <c r="A433" s="9" t="s">
        <v>11050</v>
      </c>
      <c r="B433" s="9" t="s">
        <v>11672</v>
      </c>
      <c r="C433" s="180" t="s">
        <v>11690</v>
      </c>
      <c r="D433" s="11">
        <v>7007</v>
      </c>
      <c r="E433" s="19" t="s">
        <v>0</v>
      </c>
      <c r="F433" s="189">
        <v>37530</v>
      </c>
      <c r="G433" s="185" t="s">
        <v>0</v>
      </c>
      <c r="H433" s="36" t="s">
        <v>8451</v>
      </c>
      <c r="I433" s="9" t="s">
        <v>0</v>
      </c>
      <c r="J433" s="11" t="s">
        <v>0</v>
      </c>
      <c r="K433" s="187">
        <v>0.15</v>
      </c>
      <c r="L433" s="9"/>
      <c r="M433" s="21">
        <v>0</v>
      </c>
      <c r="N433" s="21">
        <v>25</v>
      </c>
      <c r="O433" s="2"/>
      <c r="P433" s="225" t="s">
        <v>4168</v>
      </c>
      <c r="Q433" s="222"/>
      <c r="R433" s="2"/>
      <c r="S433" s="21">
        <f t="shared" si="6"/>
        <v>25</v>
      </c>
    </row>
    <row r="434" spans="1:19" x14ac:dyDescent="0.4">
      <c r="A434" s="9" t="s">
        <v>11050</v>
      </c>
      <c r="B434" s="9" t="s">
        <v>11672</v>
      </c>
      <c r="C434" s="180" t="s">
        <v>11691</v>
      </c>
      <c r="D434" s="11">
        <v>7009</v>
      </c>
      <c r="E434" s="19" t="s">
        <v>0</v>
      </c>
      <c r="F434" s="189">
        <v>37622</v>
      </c>
      <c r="G434" s="185" t="s">
        <v>0</v>
      </c>
      <c r="H434" s="36" t="s">
        <v>8454</v>
      </c>
      <c r="I434" s="9" t="s">
        <v>0</v>
      </c>
      <c r="J434" s="11" t="s">
        <v>0</v>
      </c>
      <c r="K434" s="187">
        <v>0.15</v>
      </c>
      <c r="L434" s="9"/>
      <c r="M434" s="21">
        <v>0</v>
      </c>
      <c r="N434" s="21">
        <v>25</v>
      </c>
      <c r="O434" s="2"/>
      <c r="P434" s="225" t="s">
        <v>4168</v>
      </c>
      <c r="Q434" s="222"/>
      <c r="R434" s="2"/>
      <c r="S434" s="21">
        <f t="shared" si="6"/>
        <v>25</v>
      </c>
    </row>
    <row r="435" spans="1:19" x14ac:dyDescent="0.4">
      <c r="A435" s="9" t="s">
        <v>11050</v>
      </c>
      <c r="B435" s="9" t="s">
        <v>11672</v>
      </c>
      <c r="C435" s="180" t="s">
        <v>11692</v>
      </c>
      <c r="D435" s="11">
        <v>7010</v>
      </c>
      <c r="E435" s="19" t="s">
        <v>0</v>
      </c>
      <c r="F435" s="189">
        <v>37653</v>
      </c>
      <c r="G435" s="185" t="s">
        <v>0</v>
      </c>
      <c r="H435" s="36" t="s">
        <v>8455</v>
      </c>
      <c r="I435" s="9" t="s">
        <v>0</v>
      </c>
      <c r="J435" s="11" t="s">
        <v>0</v>
      </c>
      <c r="K435" s="187">
        <v>0.1</v>
      </c>
      <c r="L435" s="9"/>
      <c r="M435" s="21">
        <v>0</v>
      </c>
      <c r="N435" s="21">
        <v>30</v>
      </c>
      <c r="O435" s="2"/>
      <c r="P435" s="225" t="s">
        <v>4168</v>
      </c>
      <c r="Q435" s="222"/>
      <c r="R435" s="2"/>
      <c r="S435" s="21">
        <f t="shared" si="6"/>
        <v>30</v>
      </c>
    </row>
    <row r="436" spans="1:19" x14ac:dyDescent="0.4">
      <c r="A436" s="9" t="s">
        <v>11050</v>
      </c>
      <c r="B436" s="9" t="s">
        <v>11672</v>
      </c>
      <c r="C436" s="180" t="s">
        <v>11693</v>
      </c>
      <c r="D436" s="11">
        <v>7011</v>
      </c>
      <c r="E436" s="19" t="s">
        <v>0</v>
      </c>
      <c r="F436" s="189">
        <v>37653</v>
      </c>
      <c r="G436" s="185" t="s">
        <v>0</v>
      </c>
      <c r="H436" s="36" t="s">
        <v>8455</v>
      </c>
      <c r="I436" s="9" t="s">
        <v>0</v>
      </c>
      <c r="J436" s="11" t="s">
        <v>11676</v>
      </c>
      <c r="K436" s="187">
        <v>0.03</v>
      </c>
      <c r="L436" s="9"/>
      <c r="M436" s="21">
        <v>0</v>
      </c>
      <c r="N436" s="21">
        <v>50</v>
      </c>
      <c r="O436" s="2"/>
      <c r="P436" s="225" t="s">
        <v>4168</v>
      </c>
      <c r="Q436" s="222"/>
      <c r="R436" s="2"/>
      <c r="S436" s="21">
        <f t="shared" si="6"/>
        <v>50</v>
      </c>
    </row>
    <row r="437" spans="1:19" x14ac:dyDescent="0.4">
      <c r="A437" s="9" t="s">
        <v>11050</v>
      </c>
      <c r="B437" s="9" t="s">
        <v>11672</v>
      </c>
      <c r="C437" s="180" t="s">
        <v>11694</v>
      </c>
      <c r="D437" s="11">
        <v>7012</v>
      </c>
      <c r="E437" s="19" t="s">
        <v>0</v>
      </c>
      <c r="F437" s="189">
        <v>37712</v>
      </c>
      <c r="G437" s="185" t="s">
        <v>0</v>
      </c>
      <c r="H437" s="36" t="s">
        <v>11695</v>
      </c>
      <c r="I437" s="9" t="s">
        <v>0</v>
      </c>
      <c r="J437" s="11" t="s">
        <v>0</v>
      </c>
      <c r="K437" s="187">
        <v>0.05</v>
      </c>
      <c r="L437" s="9"/>
      <c r="M437" s="21">
        <v>0</v>
      </c>
      <c r="N437" s="21">
        <v>40</v>
      </c>
      <c r="O437" s="2"/>
      <c r="P437" s="225" t="s">
        <v>4168</v>
      </c>
      <c r="Q437" s="222"/>
      <c r="R437" s="2"/>
      <c r="S437" s="21">
        <f t="shared" si="6"/>
        <v>40</v>
      </c>
    </row>
    <row r="438" spans="1:19" x14ac:dyDescent="0.4">
      <c r="A438" s="9" t="s">
        <v>11050</v>
      </c>
      <c r="B438" s="9" t="s">
        <v>11672</v>
      </c>
      <c r="C438" s="180" t="s">
        <v>11696</v>
      </c>
      <c r="D438" s="11" t="s">
        <v>8456</v>
      </c>
      <c r="E438" s="19" t="s">
        <v>0</v>
      </c>
      <c r="F438" s="189">
        <v>37712</v>
      </c>
      <c r="G438" s="185" t="s">
        <v>0</v>
      </c>
      <c r="H438" s="36" t="s">
        <v>11697</v>
      </c>
      <c r="I438" s="9" t="s">
        <v>0</v>
      </c>
      <c r="J438" s="11" t="s">
        <v>0</v>
      </c>
      <c r="K438" s="187">
        <v>7.0000000000000007E-2</v>
      </c>
      <c r="L438" s="9"/>
      <c r="M438" s="21">
        <v>0</v>
      </c>
      <c r="N438" s="21">
        <v>40</v>
      </c>
      <c r="O438" s="2"/>
      <c r="P438" s="225" t="s">
        <v>4170</v>
      </c>
      <c r="Q438" s="222"/>
      <c r="R438" s="2"/>
      <c r="S438" s="21">
        <f t="shared" si="6"/>
        <v>0</v>
      </c>
    </row>
    <row r="439" spans="1:19" x14ac:dyDescent="0.4">
      <c r="A439" s="9" t="s">
        <v>11050</v>
      </c>
      <c r="B439" s="9" t="s">
        <v>11672</v>
      </c>
      <c r="C439" s="180" t="s">
        <v>11698</v>
      </c>
      <c r="D439" s="11">
        <v>7013</v>
      </c>
      <c r="E439" s="19" t="s">
        <v>0</v>
      </c>
      <c r="F439" s="189">
        <v>37742</v>
      </c>
      <c r="G439" s="185" t="s">
        <v>0</v>
      </c>
      <c r="H439" s="36" t="s">
        <v>8457</v>
      </c>
      <c r="I439" s="9" t="s">
        <v>0</v>
      </c>
      <c r="J439" s="11" t="s">
        <v>0</v>
      </c>
      <c r="K439" s="187">
        <v>0.02</v>
      </c>
      <c r="L439" s="9"/>
      <c r="M439" s="21">
        <v>0</v>
      </c>
      <c r="N439" s="21">
        <v>50</v>
      </c>
      <c r="O439" s="2"/>
      <c r="P439" s="225" t="s">
        <v>4170</v>
      </c>
      <c r="Q439" s="222"/>
      <c r="R439" s="2"/>
      <c r="S439" s="21">
        <f t="shared" si="6"/>
        <v>0</v>
      </c>
    </row>
    <row r="440" spans="1:19" x14ac:dyDescent="0.4">
      <c r="A440" s="9" t="s">
        <v>11050</v>
      </c>
      <c r="B440" s="9" t="s">
        <v>11672</v>
      </c>
      <c r="C440" s="180" t="s">
        <v>11699</v>
      </c>
      <c r="D440" s="11">
        <v>7014</v>
      </c>
      <c r="E440" s="19" t="s">
        <v>0</v>
      </c>
      <c r="F440" s="189">
        <v>37742</v>
      </c>
      <c r="G440" s="185" t="s">
        <v>0</v>
      </c>
      <c r="H440" s="36" t="s">
        <v>8458</v>
      </c>
      <c r="I440" s="9" t="s">
        <v>0</v>
      </c>
      <c r="J440" s="11" t="s">
        <v>0</v>
      </c>
      <c r="K440" s="187">
        <v>0.05</v>
      </c>
      <c r="L440" s="9"/>
      <c r="M440" s="21">
        <v>0</v>
      </c>
      <c r="N440" s="21">
        <v>50</v>
      </c>
      <c r="O440" s="2"/>
      <c r="P440" s="225" t="s">
        <v>4168</v>
      </c>
      <c r="Q440" s="222"/>
      <c r="R440" s="2"/>
      <c r="S440" s="21">
        <f t="shared" si="6"/>
        <v>50</v>
      </c>
    </row>
    <row r="441" spans="1:19" x14ac:dyDescent="0.4">
      <c r="A441" s="9" t="s">
        <v>11050</v>
      </c>
      <c r="B441" s="9" t="s">
        <v>11672</v>
      </c>
      <c r="C441" s="180" t="s">
        <v>11700</v>
      </c>
      <c r="D441" s="11">
        <v>7015</v>
      </c>
      <c r="E441" s="19" t="s">
        <v>0</v>
      </c>
      <c r="F441" s="189">
        <v>37742</v>
      </c>
      <c r="G441" s="185" t="s">
        <v>0</v>
      </c>
      <c r="H441" s="36" t="s">
        <v>8462</v>
      </c>
      <c r="I441" s="9" t="s">
        <v>0</v>
      </c>
      <c r="J441" s="11" t="s">
        <v>0</v>
      </c>
      <c r="K441" s="187">
        <v>0.05</v>
      </c>
      <c r="L441" s="9"/>
      <c r="M441" s="21">
        <v>0</v>
      </c>
      <c r="N441" s="21">
        <v>30</v>
      </c>
      <c r="O441" s="2"/>
      <c r="P441" s="225" t="s">
        <v>4170</v>
      </c>
      <c r="Q441" s="222"/>
      <c r="R441" s="2"/>
      <c r="S441" s="21">
        <f t="shared" si="6"/>
        <v>0</v>
      </c>
    </row>
    <row r="442" spans="1:19" x14ac:dyDescent="0.4">
      <c r="A442" s="9" t="s">
        <v>11050</v>
      </c>
      <c r="B442" s="9" t="s">
        <v>11672</v>
      </c>
      <c r="C442" s="180" t="s">
        <v>11701</v>
      </c>
      <c r="D442" s="11"/>
      <c r="E442" s="19" t="s">
        <v>0</v>
      </c>
      <c r="F442" s="189">
        <v>37742</v>
      </c>
      <c r="G442" s="185" t="s">
        <v>0</v>
      </c>
      <c r="H442" s="36" t="s">
        <v>11702</v>
      </c>
      <c r="I442" s="9" t="s">
        <v>0</v>
      </c>
      <c r="J442" s="11" t="s">
        <v>0</v>
      </c>
      <c r="K442" s="187">
        <v>0.05</v>
      </c>
      <c r="L442" s="9"/>
      <c r="M442" s="21">
        <v>0</v>
      </c>
      <c r="N442" s="21">
        <v>50</v>
      </c>
      <c r="O442" s="2"/>
      <c r="P442" s="225" t="s">
        <v>4168</v>
      </c>
      <c r="Q442" s="222"/>
      <c r="R442" s="2"/>
      <c r="S442" s="21">
        <f t="shared" si="6"/>
        <v>50</v>
      </c>
    </row>
    <row r="443" spans="1:19" x14ac:dyDescent="0.4">
      <c r="A443" s="9" t="s">
        <v>11050</v>
      </c>
      <c r="B443" s="9" t="s">
        <v>11672</v>
      </c>
      <c r="C443" s="180" t="s">
        <v>11703</v>
      </c>
      <c r="D443" s="11">
        <v>7017</v>
      </c>
      <c r="E443" s="19" t="s">
        <v>0</v>
      </c>
      <c r="F443" s="189">
        <v>37773</v>
      </c>
      <c r="G443" s="185" t="s">
        <v>0</v>
      </c>
      <c r="H443" s="36" t="s">
        <v>8459</v>
      </c>
      <c r="I443" s="9" t="s">
        <v>0</v>
      </c>
      <c r="J443" s="11" t="s">
        <v>0</v>
      </c>
      <c r="K443" s="187">
        <v>0.05</v>
      </c>
      <c r="L443" s="9"/>
      <c r="M443" s="21">
        <v>0</v>
      </c>
      <c r="N443" s="21">
        <v>50</v>
      </c>
      <c r="O443" s="2"/>
      <c r="P443" s="225" t="s">
        <v>4168</v>
      </c>
      <c r="Q443" s="222"/>
      <c r="R443" s="2"/>
      <c r="S443" s="21">
        <f t="shared" si="6"/>
        <v>50</v>
      </c>
    </row>
    <row r="444" spans="1:19" x14ac:dyDescent="0.4">
      <c r="A444" s="9" t="s">
        <v>11050</v>
      </c>
      <c r="B444" s="9" t="s">
        <v>11672</v>
      </c>
      <c r="C444" s="180" t="s">
        <v>11704</v>
      </c>
      <c r="D444" s="11">
        <v>7018</v>
      </c>
      <c r="E444" s="19" t="s">
        <v>0</v>
      </c>
      <c r="F444" s="189">
        <v>37773</v>
      </c>
      <c r="G444" s="185" t="s">
        <v>0</v>
      </c>
      <c r="H444" s="36" t="s">
        <v>8460</v>
      </c>
      <c r="I444" s="9" t="s">
        <v>0</v>
      </c>
      <c r="J444" s="11" t="s">
        <v>0</v>
      </c>
      <c r="K444" s="187">
        <v>0.05</v>
      </c>
      <c r="L444" s="9"/>
      <c r="M444" s="21">
        <v>0</v>
      </c>
      <c r="N444" s="21">
        <v>40</v>
      </c>
      <c r="O444" s="2"/>
      <c r="P444" s="225" t="s">
        <v>4168</v>
      </c>
      <c r="Q444" s="222"/>
      <c r="R444" s="2"/>
      <c r="S444" s="21">
        <f t="shared" si="6"/>
        <v>40</v>
      </c>
    </row>
    <row r="445" spans="1:19" x14ac:dyDescent="0.4">
      <c r="A445" s="9" t="s">
        <v>11050</v>
      </c>
      <c r="B445" s="9" t="s">
        <v>11672</v>
      </c>
      <c r="C445" s="180" t="s">
        <v>11705</v>
      </c>
      <c r="D445" s="11">
        <v>7019</v>
      </c>
      <c r="E445" s="19" t="s">
        <v>0</v>
      </c>
      <c r="F445" s="189">
        <v>37773</v>
      </c>
      <c r="G445" s="185" t="s">
        <v>0</v>
      </c>
      <c r="H445" s="36" t="s">
        <v>8461</v>
      </c>
      <c r="I445" s="9" t="s">
        <v>0</v>
      </c>
      <c r="J445" s="11" t="s">
        <v>0</v>
      </c>
      <c r="K445" s="187">
        <v>0.05</v>
      </c>
      <c r="L445" s="9"/>
      <c r="M445" s="21">
        <v>0</v>
      </c>
      <c r="N445" s="21">
        <v>35</v>
      </c>
      <c r="O445" s="2"/>
      <c r="P445" s="225" t="s">
        <v>4168</v>
      </c>
      <c r="Q445" s="222"/>
      <c r="R445" s="2"/>
      <c r="S445" s="21">
        <f t="shared" si="6"/>
        <v>35</v>
      </c>
    </row>
    <row r="446" spans="1:19" x14ac:dyDescent="0.4">
      <c r="A446" s="9" t="s">
        <v>11050</v>
      </c>
      <c r="B446" s="9" t="s">
        <v>11672</v>
      </c>
      <c r="C446" s="180" t="s">
        <v>11706</v>
      </c>
      <c r="D446" s="11">
        <v>4170</v>
      </c>
      <c r="E446" s="19" t="s">
        <v>0</v>
      </c>
      <c r="F446" s="189">
        <v>37803</v>
      </c>
      <c r="G446" s="185" t="s">
        <v>0</v>
      </c>
      <c r="H446" s="36" t="s">
        <v>8282</v>
      </c>
      <c r="I446" s="9" t="s">
        <v>0</v>
      </c>
      <c r="J446" s="11" t="s">
        <v>0</v>
      </c>
      <c r="K446" s="187">
        <v>0.05</v>
      </c>
      <c r="L446" s="9"/>
      <c r="M446" s="21">
        <v>0</v>
      </c>
      <c r="N446" s="21">
        <v>35</v>
      </c>
      <c r="O446" s="2"/>
      <c r="P446" s="225" t="s">
        <v>4170</v>
      </c>
      <c r="Q446" s="222"/>
      <c r="R446" s="2"/>
      <c r="S446" s="21">
        <f t="shared" si="6"/>
        <v>0</v>
      </c>
    </row>
    <row r="447" spans="1:19" x14ac:dyDescent="0.4">
      <c r="A447" s="9" t="s">
        <v>11050</v>
      </c>
      <c r="B447" s="9" t="s">
        <v>11672</v>
      </c>
      <c r="C447" s="180" t="s">
        <v>11707</v>
      </c>
      <c r="D447" s="11">
        <v>4171</v>
      </c>
      <c r="E447" s="19" t="s">
        <v>0</v>
      </c>
      <c r="F447" s="189">
        <v>37803</v>
      </c>
      <c r="G447" s="185" t="s">
        <v>0</v>
      </c>
      <c r="H447" s="36" t="s">
        <v>8282</v>
      </c>
      <c r="I447" s="9" t="s">
        <v>0</v>
      </c>
      <c r="J447" s="11" t="s">
        <v>11676</v>
      </c>
      <c r="K447" s="187">
        <v>0.1</v>
      </c>
      <c r="L447" s="9"/>
      <c r="M447" s="21">
        <v>0</v>
      </c>
      <c r="N447" s="21">
        <v>30</v>
      </c>
      <c r="O447" s="2"/>
      <c r="P447" s="225" t="s">
        <v>4170</v>
      </c>
      <c r="Q447" s="222"/>
      <c r="R447" s="2"/>
      <c r="S447" s="21">
        <f t="shared" si="6"/>
        <v>0</v>
      </c>
    </row>
    <row r="448" spans="1:19" x14ac:dyDescent="0.4">
      <c r="A448" s="9" t="s">
        <v>11050</v>
      </c>
      <c r="B448" s="9" t="s">
        <v>11672</v>
      </c>
      <c r="C448" s="180" t="s">
        <v>11708</v>
      </c>
      <c r="D448" s="11" t="s">
        <v>0</v>
      </c>
      <c r="E448" s="19" t="s">
        <v>0</v>
      </c>
      <c r="F448" s="189">
        <v>37803</v>
      </c>
      <c r="G448" s="185" t="s">
        <v>0</v>
      </c>
      <c r="H448" s="36" t="s">
        <v>8282</v>
      </c>
      <c r="I448" s="9" t="s">
        <v>0</v>
      </c>
      <c r="J448" s="11" t="s">
        <v>11529</v>
      </c>
      <c r="K448" s="187">
        <v>0.1</v>
      </c>
      <c r="L448" s="9"/>
      <c r="M448" s="21">
        <v>0</v>
      </c>
      <c r="N448" s="21">
        <v>35</v>
      </c>
      <c r="O448" s="2"/>
      <c r="P448" s="225" t="s">
        <v>4170</v>
      </c>
      <c r="Q448" s="222"/>
      <c r="R448" s="2"/>
      <c r="S448" s="21">
        <f t="shared" si="6"/>
        <v>0</v>
      </c>
    </row>
    <row r="449" spans="1:19" x14ac:dyDescent="0.4">
      <c r="A449" s="9" t="s">
        <v>11050</v>
      </c>
      <c r="B449" s="9" t="s">
        <v>11672</v>
      </c>
      <c r="C449" s="180" t="s">
        <v>11709</v>
      </c>
      <c r="D449" s="11">
        <v>7021</v>
      </c>
      <c r="E449" s="19" t="s">
        <v>0</v>
      </c>
      <c r="F449" s="189">
        <v>37803</v>
      </c>
      <c r="G449" s="185" t="s">
        <v>0</v>
      </c>
      <c r="H449" s="36" t="s">
        <v>8463</v>
      </c>
      <c r="I449" s="9" t="s">
        <v>0</v>
      </c>
      <c r="J449" s="11" t="s">
        <v>0</v>
      </c>
      <c r="K449" s="187">
        <v>0.05</v>
      </c>
      <c r="L449" s="9"/>
      <c r="M449" s="21">
        <v>0</v>
      </c>
      <c r="N449" s="21">
        <v>35</v>
      </c>
      <c r="O449" s="2"/>
      <c r="P449" s="225" t="s">
        <v>4168</v>
      </c>
      <c r="Q449" s="222"/>
      <c r="R449" s="2"/>
      <c r="S449" s="21">
        <f t="shared" si="6"/>
        <v>35</v>
      </c>
    </row>
    <row r="450" spans="1:19" x14ac:dyDescent="0.4">
      <c r="A450" s="9" t="s">
        <v>11050</v>
      </c>
      <c r="B450" s="9" t="s">
        <v>11672</v>
      </c>
      <c r="C450" s="180" t="s">
        <v>11710</v>
      </c>
      <c r="D450" s="11">
        <v>7020</v>
      </c>
      <c r="E450" s="19" t="s">
        <v>0</v>
      </c>
      <c r="F450" s="189">
        <v>37803</v>
      </c>
      <c r="G450" s="185" t="s">
        <v>0</v>
      </c>
      <c r="H450" s="36" t="s">
        <v>8463</v>
      </c>
      <c r="I450" s="9" t="s">
        <v>0</v>
      </c>
      <c r="J450" s="11" t="s">
        <v>11676</v>
      </c>
      <c r="K450" s="187">
        <v>0.05</v>
      </c>
      <c r="L450" s="9"/>
      <c r="M450" s="21">
        <v>0</v>
      </c>
      <c r="N450" s="21">
        <v>45</v>
      </c>
      <c r="O450" s="2"/>
      <c r="P450" s="225" t="s">
        <v>4168</v>
      </c>
      <c r="Q450" s="222"/>
      <c r="R450" s="2"/>
      <c r="S450" s="21">
        <f t="shared" si="6"/>
        <v>45</v>
      </c>
    </row>
    <row r="451" spans="1:19" x14ac:dyDescent="0.4">
      <c r="A451" s="9" t="s">
        <v>11050</v>
      </c>
      <c r="B451" s="9" t="s">
        <v>11672</v>
      </c>
      <c r="C451" s="180" t="s">
        <v>11711</v>
      </c>
      <c r="D451" s="11"/>
      <c r="E451" s="19" t="s">
        <v>0</v>
      </c>
      <c r="F451" s="189">
        <v>37803</v>
      </c>
      <c r="G451" s="185" t="s">
        <v>0</v>
      </c>
      <c r="H451" s="36" t="s">
        <v>8463</v>
      </c>
      <c r="I451" s="9" t="s">
        <v>0</v>
      </c>
      <c r="J451" s="11" t="s">
        <v>11529</v>
      </c>
      <c r="K451" s="187">
        <v>0.05</v>
      </c>
      <c r="L451" s="9"/>
      <c r="M451" s="21">
        <v>0</v>
      </c>
      <c r="N451" s="21">
        <v>45</v>
      </c>
      <c r="O451" s="2"/>
      <c r="P451" s="225" t="s">
        <v>4170</v>
      </c>
      <c r="Q451" s="222"/>
      <c r="R451" s="2"/>
      <c r="S451" s="21">
        <f t="shared" ref="S451:S514" si="7">IF(P451="Nuova",IF(M451="p.a.r.",300,M451),IF(P451="Usata",IF(N451="p.a.r.",300,N451),0))</f>
        <v>0</v>
      </c>
    </row>
    <row r="452" spans="1:19" x14ac:dyDescent="0.4">
      <c r="A452" s="9" t="s">
        <v>11050</v>
      </c>
      <c r="B452" s="9" t="s">
        <v>11672</v>
      </c>
      <c r="C452" s="180" t="s">
        <v>11712</v>
      </c>
      <c r="D452" s="11">
        <v>7022</v>
      </c>
      <c r="E452" s="19" t="s">
        <v>0</v>
      </c>
      <c r="F452" s="189">
        <v>37834</v>
      </c>
      <c r="G452" s="185" t="s">
        <v>0</v>
      </c>
      <c r="H452" s="36" t="s">
        <v>8464</v>
      </c>
      <c r="I452" s="9" t="s">
        <v>0</v>
      </c>
      <c r="J452" s="11" t="s">
        <v>0</v>
      </c>
      <c r="K452" s="187">
        <v>0.05</v>
      </c>
      <c r="L452" s="9"/>
      <c r="M452" s="21">
        <v>0</v>
      </c>
      <c r="N452" s="21">
        <v>35</v>
      </c>
      <c r="O452" s="2"/>
      <c r="P452" s="225" t="s">
        <v>4168</v>
      </c>
      <c r="Q452" s="222"/>
      <c r="R452" s="2"/>
      <c r="S452" s="21">
        <f t="shared" si="7"/>
        <v>35</v>
      </c>
    </row>
    <row r="453" spans="1:19" x14ac:dyDescent="0.4">
      <c r="A453" s="9" t="s">
        <v>11050</v>
      </c>
      <c r="B453" s="9" t="s">
        <v>11672</v>
      </c>
      <c r="C453" s="180" t="s">
        <v>11713</v>
      </c>
      <c r="D453" s="11">
        <v>7016</v>
      </c>
      <c r="E453" s="19" t="s">
        <v>0</v>
      </c>
      <c r="F453" s="189">
        <v>37834</v>
      </c>
      <c r="G453" s="185" t="s">
        <v>0</v>
      </c>
      <c r="H453" s="36" t="s">
        <v>8464</v>
      </c>
      <c r="I453" s="9" t="s">
        <v>0</v>
      </c>
      <c r="J453" s="11" t="s">
        <v>11676</v>
      </c>
      <c r="K453" s="187">
        <v>0.05</v>
      </c>
      <c r="L453" s="9"/>
      <c r="M453" s="21">
        <v>0</v>
      </c>
      <c r="N453" s="21">
        <v>35</v>
      </c>
      <c r="O453" s="2"/>
      <c r="P453" s="225" t="s">
        <v>4170</v>
      </c>
      <c r="Q453" s="222"/>
      <c r="R453" s="2"/>
      <c r="S453" s="21">
        <f t="shared" si="7"/>
        <v>0</v>
      </c>
    </row>
    <row r="454" spans="1:19" x14ac:dyDescent="0.4">
      <c r="A454" s="9" t="s">
        <v>11050</v>
      </c>
      <c r="B454" s="9" t="s">
        <v>11672</v>
      </c>
      <c r="C454" s="180" t="s">
        <v>11714</v>
      </c>
      <c r="D454" s="11"/>
      <c r="E454" s="19" t="s">
        <v>0</v>
      </c>
      <c r="F454" s="189">
        <v>37834</v>
      </c>
      <c r="G454" s="185" t="s">
        <v>0</v>
      </c>
      <c r="H454" s="36" t="s">
        <v>11715</v>
      </c>
      <c r="I454" s="9" t="s">
        <v>0</v>
      </c>
      <c r="J454" s="11" t="s">
        <v>11676</v>
      </c>
      <c r="K454" s="187">
        <v>0.05</v>
      </c>
      <c r="L454" s="9"/>
      <c r="M454" s="21">
        <v>0</v>
      </c>
      <c r="N454" s="21">
        <v>40</v>
      </c>
      <c r="O454" s="2"/>
      <c r="P454" s="225" t="s">
        <v>4168</v>
      </c>
      <c r="Q454" s="222"/>
      <c r="R454" s="2"/>
      <c r="S454" s="21">
        <f t="shared" si="7"/>
        <v>40</v>
      </c>
    </row>
    <row r="455" spans="1:19" x14ac:dyDescent="0.4">
      <c r="A455" s="9" t="s">
        <v>11050</v>
      </c>
      <c r="B455" s="9" t="s">
        <v>11672</v>
      </c>
      <c r="C455" s="180" t="s">
        <v>11716</v>
      </c>
      <c r="D455" s="11">
        <v>7023</v>
      </c>
      <c r="E455" s="19" t="s">
        <v>0</v>
      </c>
      <c r="F455" s="189">
        <v>37834</v>
      </c>
      <c r="G455" s="185" t="s">
        <v>0</v>
      </c>
      <c r="H455" s="36" t="s">
        <v>8466</v>
      </c>
      <c r="I455" s="9" t="s">
        <v>0</v>
      </c>
      <c r="J455" s="11" t="s">
        <v>11676</v>
      </c>
      <c r="K455" s="187">
        <v>0.05</v>
      </c>
      <c r="L455" s="9"/>
      <c r="M455" s="21">
        <v>0</v>
      </c>
      <c r="N455" s="21">
        <v>40</v>
      </c>
      <c r="O455" s="2"/>
      <c r="P455" s="225" t="s">
        <v>4168</v>
      </c>
      <c r="Q455" s="222"/>
      <c r="R455" s="2"/>
      <c r="S455" s="21">
        <f t="shared" si="7"/>
        <v>40</v>
      </c>
    </row>
    <row r="456" spans="1:19" x14ac:dyDescent="0.4">
      <c r="A456" s="9" t="s">
        <v>11050</v>
      </c>
      <c r="B456" s="9" t="s">
        <v>11672</v>
      </c>
      <c r="C456" s="180" t="s">
        <v>11717</v>
      </c>
      <c r="D456" s="11">
        <v>7024</v>
      </c>
      <c r="E456" s="19" t="s">
        <v>0</v>
      </c>
      <c r="F456" s="189">
        <v>37834</v>
      </c>
      <c r="G456" s="185" t="s">
        <v>0</v>
      </c>
      <c r="H456" s="36" t="s">
        <v>8467</v>
      </c>
      <c r="I456" s="9" t="s">
        <v>0</v>
      </c>
      <c r="J456" s="11" t="s">
        <v>11676</v>
      </c>
      <c r="K456" s="187">
        <v>0.05</v>
      </c>
      <c r="L456" s="9"/>
      <c r="M456" s="21">
        <v>0</v>
      </c>
      <c r="N456" s="21">
        <v>40</v>
      </c>
      <c r="O456" s="2"/>
      <c r="P456" s="225" t="s">
        <v>4168</v>
      </c>
      <c r="Q456" s="222"/>
      <c r="R456" s="2"/>
      <c r="S456" s="21">
        <f t="shared" si="7"/>
        <v>40</v>
      </c>
    </row>
    <row r="457" spans="1:19" x14ac:dyDescent="0.4">
      <c r="A457" s="9" t="s">
        <v>11050</v>
      </c>
      <c r="B457" s="9" t="s">
        <v>11672</v>
      </c>
      <c r="C457" s="180" t="s">
        <v>11718</v>
      </c>
      <c r="D457" s="11">
        <v>7025</v>
      </c>
      <c r="E457" s="19" t="s">
        <v>0</v>
      </c>
      <c r="F457" s="189">
        <v>37834</v>
      </c>
      <c r="G457" s="185" t="s">
        <v>0</v>
      </c>
      <c r="H457" s="36" t="s">
        <v>8468</v>
      </c>
      <c r="I457" s="9" t="s">
        <v>0</v>
      </c>
      <c r="J457" s="11" t="s">
        <v>0</v>
      </c>
      <c r="K457" s="187">
        <v>0.05</v>
      </c>
      <c r="L457" s="9"/>
      <c r="M457" s="21">
        <v>0</v>
      </c>
      <c r="N457" s="21">
        <v>30</v>
      </c>
      <c r="O457" s="2"/>
      <c r="P457" s="225" t="s">
        <v>4168</v>
      </c>
      <c r="Q457" s="222"/>
      <c r="R457" s="2"/>
      <c r="S457" s="21">
        <f t="shared" si="7"/>
        <v>30</v>
      </c>
    </row>
    <row r="458" spans="1:19" x14ac:dyDescent="0.4">
      <c r="A458" s="9" t="s">
        <v>11050</v>
      </c>
      <c r="B458" s="9" t="s">
        <v>11672</v>
      </c>
      <c r="C458" s="180" t="s">
        <v>11719</v>
      </c>
      <c r="D458" s="11">
        <v>4172</v>
      </c>
      <c r="E458" s="19" t="s">
        <v>0</v>
      </c>
      <c r="F458" s="189">
        <v>37865</v>
      </c>
      <c r="G458" s="185" t="s">
        <v>0</v>
      </c>
      <c r="H458" s="36" t="s">
        <v>8388</v>
      </c>
      <c r="I458" s="9" t="s">
        <v>0</v>
      </c>
      <c r="J458" s="11" t="s">
        <v>0</v>
      </c>
      <c r="K458" s="187">
        <v>0.05</v>
      </c>
      <c r="L458" s="9"/>
      <c r="M458" s="21">
        <v>0</v>
      </c>
      <c r="N458" s="21">
        <v>30</v>
      </c>
      <c r="O458" s="2"/>
      <c r="P458" s="225" t="s">
        <v>4170</v>
      </c>
      <c r="Q458" s="222"/>
      <c r="R458" s="2"/>
      <c r="S458" s="21">
        <f t="shared" si="7"/>
        <v>0</v>
      </c>
    </row>
    <row r="459" spans="1:19" x14ac:dyDescent="0.4">
      <c r="A459" s="9" t="s">
        <v>11050</v>
      </c>
      <c r="B459" s="9" t="s">
        <v>11672</v>
      </c>
      <c r="C459" s="180" t="s">
        <v>11720</v>
      </c>
      <c r="D459" s="11">
        <v>7026</v>
      </c>
      <c r="E459" s="19" t="s">
        <v>0</v>
      </c>
      <c r="F459" s="189">
        <v>37895</v>
      </c>
      <c r="G459" s="185" t="s">
        <v>0</v>
      </c>
      <c r="H459" s="36" t="s">
        <v>8469</v>
      </c>
      <c r="I459" s="9" t="s">
        <v>0</v>
      </c>
      <c r="J459" s="11" t="s">
        <v>0</v>
      </c>
      <c r="K459" s="187">
        <v>0.05</v>
      </c>
      <c r="L459" s="9"/>
      <c r="M459" s="21">
        <v>0</v>
      </c>
      <c r="N459" s="21">
        <v>30</v>
      </c>
      <c r="O459" s="2"/>
      <c r="P459" s="225" t="s">
        <v>4168</v>
      </c>
      <c r="Q459" s="222"/>
      <c r="R459" s="2"/>
      <c r="S459" s="21">
        <f t="shared" si="7"/>
        <v>30</v>
      </c>
    </row>
    <row r="460" spans="1:19" x14ac:dyDescent="0.4">
      <c r="A460" s="9" t="s">
        <v>11050</v>
      </c>
      <c r="B460" s="9" t="s">
        <v>11672</v>
      </c>
      <c r="C460" s="180" t="s">
        <v>11721</v>
      </c>
      <c r="D460" s="11">
        <v>7028</v>
      </c>
      <c r="E460" s="19" t="s">
        <v>0</v>
      </c>
      <c r="F460" s="189">
        <v>37895</v>
      </c>
      <c r="G460" s="185" t="s">
        <v>0</v>
      </c>
      <c r="H460" s="36" t="s">
        <v>8471</v>
      </c>
      <c r="I460" s="9" t="s">
        <v>0</v>
      </c>
      <c r="J460" s="11" t="s">
        <v>0</v>
      </c>
      <c r="K460" s="187">
        <v>0.05</v>
      </c>
      <c r="L460" s="9"/>
      <c r="M460" s="21">
        <v>0</v>
      </c>
      <c r="N460" s="21">
        <v>50</v>
      </c>
      <c r="O460" s="2"/>
      <c r="P460" s="225" t="s">
        <v>4168</v>
      </c>
      <c r="Q460" s="222"/>
      <c r="R460" s="2"/>
      <c r="S460" s="21">
        <f t="shared" si="7"/>
        <v>50</v>
      </c>
    </row>
    <row r="461" spans="1:19" x14ac:dyDescent="0.4">
      <c r="A461" s="9" t="s">
        <v>11050</v>
      </c>
      <c r="B461" s="9" t="s">
        <v>11672</v>
      </c>
      <c r="C461" s="180" t="s">
        <v>11722</v>
      </c>
      <c r="D461" s="11">
        <v>7027</v>
      </c>
      <c r="E461" s="19" t="s">
        <v>0</v>
      </c>
      <c r="F461" s="189">
        <v>37926</v>
      </c>
      <c r="G461" s="185" t="s">
        <v>0</v>
      </c>
      <c r="H461" s="36" t="s">
        <v>8470</v>
      </c>
      <c r="I461" s="9" t="s">
        <v>0</v>
      </c>
      <c r="J461" s="11" t="s">
        <v>0</v>
      </c>
      <c r="K461" s="187">
        <v>0.05</v>
      </c>
      <c r="L461" s="9"/>
      <c r="M461" s="21">
        <v>0</v>
      </c>
      <c r="N461" s="21">
        <v>50</v>
      </c>
      <c r="O461" s="2"/>
      <c r="P461" s="225" t="s">
        <v>4168</v>
      </c>
      <c r="Q461" s="222"/>
      <c r="R461" s="2"/>
      <c r="S461" s="21">
        <f t="shared" si="7"/>
        <v>50</v>
      </c>
    </row>
    <row r="462" spans="1:19" x14ac:dyDescent="0.4">
      <c r="A462" s="9" t="s">
        <v>11050</v>
      </c>
      <c r="B462" s="9" t="s">
        <v>11672</v>
      </c>
      <c r="C462" s="180" t="s">
        <v>11723</v>
      </c>
      <c r="D462" s="11">
        <v>4174</v>
      </c>
      <c r="E462" s="19" t="s">
        <v>0</v>
      </c>
      <c r="F462" s="189">
        <v>37956</v>
      </c>
      <c r="G462" s="185" t="s">
        <v>0</v>
      </c>
      <c r="H462" s="36" t="s">
        <v>8472</v>
      </c>
      <c r="I462" s="9" t="s">
        <v>0</v>
      </c>
      <c r="J462" s="11" t="s">
        <v>0</v>
      </c>
      <c r="K462" s="187">
        <v>0.05</v>
      </c>
      <c r="L462" s="9"/>
      <c r="M462" s="21">
        <v>0</v>
      </c>
      <c r="N462" s="21">
        <v>35</v>
      </c>
      <c r="O462" s="2"/>
      <c r="P462" s="225" t="s">
        <v>4168</v>
      </c>
      <c r="Q462" s="222"/>
      <c r="R462" s="2"/>
      <c r="S462" s="21">
        <f t="shared" si="7"/>
        <v>35</v>
      </c>
    </row>
    <row r="463" spans="1:19" x14ac:dyDescent="0.4">
      <c r="A463" s="9" t="s">
        <v>11050</v>
      </c>
      <c r="B463" s="9" t="s">
        <v>11672</v>
      </c>
      <c r="C463" s="180" t="s">
        <v>11724</v>
      </c>
      <c r="D463" s="11">
        <v>4173</v>
      </c>
      <c r="E463" s="19" t="s">
        <v>0</v>
      </c>
      <c r="F463" s="189">
        <v>37956</v>
      </c>
      <c r="G463" s="185" t="s">
        <v>0</v>
      </c>
      <c r="H463" s="36" t="s">
        <v>8389</v>
      </c>
      <c r="I463" s="9" t="s">
        <v>0</v>
      </c>
      <c r="J463" s="11" t="s">
        <v>11676</v>
      </c>
      <c r="K463" s="187">
        <v>0.1</v>
      </c>
      <c r="L463" s="9"/>
      <c r="M463" s="21">
        <v>0</v>
      </c>
      <c r="N463" s="21">
        <v>25</v>
      </c>
      <c r="O463" s="2"/>
      <c r="P463" s="225" t="s">
        <v>4168</v>
      </c>
      <c r="Q463" s="222"/>
      <c r="R463" s="2"/>
      <c r="S463" s="21">
        <f t="shared" si="7"/>
        <v>25</v>
      </c>
    </row>
    <row r="464" spans="1:19" x14ac:dyDescent="0.4">
      <c r="A464" s="9" t="s">
        <v>11050</v>
      </c>
      <c r="B464" s="9" t="s">
        <v>11672</v>
      </c>
      <c r="C464" s="180" t="s">
        <v>11725</v>
      </c>
      <c r="D464" s="11">
        <v>4175</v>
      </c>
      <c r="E464" s="19" t="s">
        <v>0</v>
      </c>
      <c r="F464" s="189">
        <v>37956</v>
      </c>
      <c r="G464" s="185" t="s">
        <v>0</v>
      </c>
      <c r="H464" s="36" t="s">
        <v>8390</v>
      </c>
      <c r="I464" s="9" t="s">
        <v>0</v>
      </c>
      <c r="J464" s="11" t="s">
        <v>11529</v>
      </c>
      <c r="K464" s="187">
        <v>0.1</v>
      </c>
      <c r="L464" s="9"/>
      <c r="M464" s="21">
        <v>0</v>
      </c>
      <c r="N464" s="21">
        <v>25</v>
      </c>
      <c r="O464" s="2"/>
      <c r="P464" s="225" t="s">
        <v>4168</v>
      </c>
      <c r="Q464" s="222"/>
      <c r="R464" s="2"/>
      <c r="S464" s="21">
        <f t="shared" si="7"/>
        <v>25</v>
      </c>
    </row>
    <row r="465" spans="1:19" x14ac:dyDescent="0.4">
      <c r="A465" s="9" t="s">
        <v>11050</v>
      </c>
      <c r="B465" s="9" t="s">
        <v>11672</v>
      </c>
      <c r="C465" s="180" t="s">
        <v>11726</v>
      </c>
      <c r="D465" s="11">
        <v>7029</v>
      </c>
      <c r="E465" s="19" t="s">
        <v>0</v>
      </c>
      <c r="F465" s="189">
        <v>38018</v>
      </c>
      <c r="G465" s="185" t="s">
        <v>0</v>
      </c>
      <c r="H465" s="36" t="s">
        <v>8473</v>
      </c>
      <c r="I465" s="9" t="s">
        <v>0</v>
      </c>
      <c r="J465" s="11" t="s">
        <v>0</v>
      </c>
      <c r="K465" s="187">
        <v>0.05</v>
      </c>
      <c r="L465" s="9"/>
      <c r="M465" s="21">
        <v>0</v>
      </c>
      <c r="N465" s="21">
        <v>35</v>
      </c>
      <c r="O465" s="2"/>
      <c r="P465" s="225" t="s">
        <v>4168</v>
      </c>
      <c r="Q465" s="222"/>
      <c r="R465" s="2"/>
      <c r="S465" s="21">
        <f t="shared" si="7"/>
        <v>35</v>
      </c>
    </row>
    <row r="466" spans="1:19" x14ac:dyDescent="0.4">
      <c r="A466" s="9" t="s">
        <v>11050</v>
      </c>
      <c r="B466" s="9" t="s">
        <v>11672</v>
      </c>
      <c r="C466" s="180" t="s">
        <v>11727</v>
      </c>
      <c r="D466" s="11">
        <v>4176</v>
      </c>
      <c r="E466" s="19" t="s">
        <v>0</v>
      </c>
      <c r="F466" s="189">
        <v>38078</v>
      </c>
      <c r="G466" s="185" t="s">
        <v>0</v>
      </c>
      <c r="H466" s="36" t="s">
        <v>8391</v>
      </c>
      <c r="I466" s="9" t="s">
        <v>0</v>
      </c>
      <c r="J466" s="11" t="s">
        <v>0</v>
      </c>
      <c r="K466" s="187">
        <v>0.05</v>
      </c>
      <c r="L466" s="9"/>
      <c r="M466" s="21">
        <v>0</v>
      </c>
      <c r="N466" s="21">
        <v>35</v>
      </c>
      <c r="O466" s="2"/>
      <c r="P466" s="225" t="s">
        <v>4170</v>
      </c>
      <c r="Q466" s="222"/>
      <c r="R466" s="2"/>
      <c r="S466" s="21">
        <f t="shared" si="7"/>
        <v>0</v>
      </c>
    </row>
    <row r="467" spans="1:19" x14ac:dyDescent="0.4">
      <c r="A467" s="9" t="s">
        <v>11050</v>
      </c>
      <c r="B467" s="9" t="s">
        <v>11672</v>
      </c>
      <c r="C467" s="180" t="s">
        <v>11728</v>
      </c>
      <c r="D467" s="11">
        <v>4177</v>
      </c>
      <c r="E467" s="19" t="s">
        <v>0</v>
      </c>
      <c r="F467" s="189">
        <v>38078</v>
      </c>
      <c r="G467" s="185" t="s">
        <v>0</v>
      </c>
      <c r="H467" s="36" t="s">
        <v>8391</v>
      </c>
      <c r="I467" s="9" t="s">
        <v>0</v>
      </c>
      <c r="J467" s="11" t="s">
        <v>11676</v>
      </c>
      <c r="K467" s="187">
        <v>0.1</v>
      </c>
      <c r="L467" s="9"/>
      <c r="M467" s="21">
        <v>0</v>
      </c>
      <c r="N467" s="21">
        <v>25</v>
      </c>
      <c r="O467" s="2"/>
      <c r="P467" s="225" t="s">
        <v>4168</v>
      </c>
      <c r="Q467" s="222"/>
      <c r="R467" s="2"/>
      <c r="S467" s="21">
        <f t="shared" si="7"/>
        <v>25</v>
      </c>
    </row>
    <row r="468" spans="1:19" x14ac:dyDescent="0.4">
      <c r="A468" s="9" t="s">
        <v>11050</v>
      </c>
      <c r="B468" s="9" t="s">
        <v>11672</v>
      </c>
      <c r="C468" s="180" t="s">
        <v>11729</v>
      </c>
      <c r="D468" s="11">
        <v>7030</v>
      </c>
      <c r="E468" s="19" t="s">
        <v>0</v>
      </c>
      <c r="F468" s="189">
        <v>38108</v>
      </c>
      <c r="G468" s="185" t="s">
        <v>0</v>
      </c>
      <c r="H468" s="36" t="s">
        <v>8474</v>
      </c>
      <c r="I468" s="9" t="s">
        <v>0</v>
      </c>
      <c r="J468" s="11" t="s">
        <v>0</v>
      </c>
      <c r="K468" s="187">
        <v>0.05</v>
      </c>
      <c r="L468" s="9"/>
      <c r="M468" s="21">
        <v>0</v>
      </c>
      <c r="N468" s="21">
        <v>35</v>
      </c>
      <c r="O468" s="2"/>
      <c r="P468" s="225" t="s">
        <v>4168</v>
      </c>
      <c r="Q468" s="222"/>
      <c r="R468" s="2"/>
      <c r="S468" s="21">
        <f t="shared" si="7"/>
        <v>35</v>
      </c>
    </row>
    <row r="469" spans="1:19" x14ac:dyDescent="0.4">
      <c r="A469" s="9" t="s">
        <v>11050</v>
      </c>
      <c r="B469" s="9" t="s">
        <v>11672</v>
      </c>
      <c r="C469" s="180" t="s">
        <v>11730</v>
      </c>
      <c r="D469" s="11" t="s">
        <v>0</v>
      </c>
      <c r="E469" s="19" t="s">
        <v>0</v>
      </c>
      <c r="F469" s="189">
        <v>38108</v>
      </c>
      <c r="G469" s="185" t="s">
        <v>0</v>
      </c>
      <c r="H469" s="36" t="s">
        <v>11731</v>
      </c>
      <c r="I469" s="9" t="s">
        <v>0</v>
      </c>
      <c r="J469" s="11" t="s">
        <v>0</v>
      </c>
      <c r="K469" s="187" t="s">
        <v>0</v>
      </c>
      <c r="L469" s="9"/>
      <c r="M469" s="21">
        <v>0</v>
      </c>
      <c r="N469" s="21">
        <v>30</v>
      </c>
      <c r="O469" s="2"/>
      <c r="P469" s="225" t="s">
        <v>4170</v>
      </c>
      <c r="Q469" s="222"/>
      <c r="R469" s="2"/>
      <c r="S469" s="21">
        <f t="shared" si="7"/>
        <v>0</v>
      </c>
    </row>
    <row r="470" spans="1:19" x14ac:dyDescent="0.4">
      <c r="A470" s="9" t="s">
        <v>11050</v>
      </c>
      <c r="B470" s="9" t="s">
        <v>11672</v>
      </c>
      <c r="C470" s="180" t="s">
        <v>11732</v>
      </c>
      <c r="D470" s="11" t="s">
        <v>0</v>
      </c>
      <c r="E470" s="19" t="s">
        <v>0</v>
      </c>
      <c r="F470" s="189">
        <v>38108</v>
      </c>
      <c r="G470" s="185" t="s">
        <v>0</v>
      </c>
      <c r="H470" s="36" t="s">
        <v>11731</v>
      </c>
      <c r="I470" s="9" t="s">
        <v>0</v>
      </c>
      <c r="J470" s="11" t="s">
        <v>11529</v>
      </c>
      <c r="K470" s="187" t="s">
        <v>0</v>
      </c>
      <c r="L470" s="9"/>
      <c r="M470" s="21">
        <v>0</v>
      </c>
      <c r="N470" s="21">
        <v>30</v>
      </c>
      <c r="O470" s="2"/>
      <c r="P470" s="225" t="s">
        <v>4170</v>
      </c>
      <c r="Q470" s="222"/>
      <c r="R470" s="2"/>
      <c r="S470" s="21">
        <f t="shared" si="7"/>
        <v>0</v>
      </c>
    </row>
    <row r="471" spans="1:19" x14ac:dyDescent="0.4">
      <c r="A471" s="9" t="s">
        <v>11050</v>
      </c>
      <c r="B471" s="9" t="s">
        <v>11672</v>
      </c>
      <c r="C471" s="180" t="s">
        <v>11733</v>
      </c>
      <c r="D471" s="11">
        <v>7031</v>
      </c>
      <c r="E471" s="19" t="s">
        <v>0</v>
      </c>
      <c r="F471" s="189">
        <v>38108</v>
      </c>
      <c r="G471" s="185" t="s">
        <v>0</v>
      </c>
      <c r="H471" s="36" t="s">
        <v>8475</v>
      </c>
      <c r="I471" s="9" t="s">
        <v>0</v>
      </c>
      <c r="J471" s="11" t="s">
        <v>0</v>
      </c>
      <c r="K471" s="187">
        <v>0.05</v>
      </c>
      <c r="L471" s="9"/>
      <c r="M471" s="21">
        <v>0</v>
      </c>
      <c r="N471" s="21">
        <v>30</v>
      </c>
      <c r="O471" s="2"/>
      <c r="P471" s="225" t="s">
        <v>4168</v>
      </c>
      <c r="Q471" s="222"/>
      <c r="R471" s="2"/>
      <c r="S471" s="21">
        <f t="shared" si="7"/>
        <v>30</v>
      </c>
    </row>
    <row r="472" spans="1:19" x14ac:dyDescent="0.4">
      <c r="A472" s="9" t="s">
        <v>11050</v>
      </c>
      <c r="B472" s="9" t="s">
        <v>11672</v>
      </c>
      <c r="C472" s="180" t="s">
        <v>11734</v>
      </c>
      <c r="D472" s="11">
        <v>7032</v>
      </c>
      <c r="E472" s="19" t="s">
        <v>0</v>
      </c>
      <c r="F472" s="189">
        <v>38108</v>
      </c>
      <c r="G472" s="185" t="s">
        <v>0</v>
      </c>
      <c r="H472" s="36" t="s">
        <v>8476</v>
      </c>
      <c r="I472" s="9" t="s">
        <v>0</v>
      </c>
      <c r="J472" s="11" t="s">
        <v>0</v>
      </c>
      <c r="K472" s="187">
        <v>0.05</v>
      </c>
      <c r="L472" s="9"/>
      <c r="M472" s="21">
        <v>0</v>
      </c>
      <c r="N472" s="21">
        <v>30</v>
      </c>
      <c r="O472" s="2"/>
      <c r="P472" s="225" t="s">
        <v>4168</v>
      </c>
      <c r="Q472" s="222"/>
      <c r="R472" s="2"/>
      <c r="S472" s="21">
        <f t="shared" si="7"/>
        <v>30</v>
      </c>
    </row>
    <row r="473" spans="1:19" x14ac:dyDescent="0.4">
      <c r="A473" s="9" t="s">
        <v>11050</v>
      </c>
      <c r="B473" s="9" t="s">
        <v>11672</v>
      </c>
      <c r="C473" s="180" t="s">
        <v>11735</v>
      </c>
      <c r="D473" s="11">
        <v>7033</v>
      </c>
      <c r="E473" s="19" t="s">
        <v>0</v>
      </c>
      <c r="F473" s="189">
        <v>38139</v>
      </c>
      <c r="G473" s="185" t="s">
        <v>0</v>
      </c>
      <c r="H473" s="36" t="s">
        <v>8477</v>
      </c>
      <c r="I473" s="9" t="s">
        <v>0</v>
      </c>
      <c r="J473" s="11" t="s">
        <v>0</v>
      </c>
      <c r="K473" s="187">
        <v>0.05</v>
      </c>
      <c r="L473" s="9"/>
      <c r="M473" s="21">
        <v>0</v>
      </c>
      <c r="N473" s="21">
        <v>30</v>
      </c>
      <c r="O473" s="2"/>
      <c r="P473" s="225" t="s">
        <v>4168</v>
      </c>
      <c r="Q473" s="222"/>
      <c r="R473" s="2"/>
      <c r="S473" s="21">
        <f t="shared" si="7"/>
        <v>30</v>
      </c>
    </row>
    <row r="474" spans="1:19" x14ac:dyDescent="0.4">
      <c r="A474" s="9" t="s">
        <v>11050</v>
      </c>
      <c r="B474" s="9" t="s">
        <v>11672</v>
      </c>
      <c r="C474" s="180" t="s">
        <v>11736</v>
      </c>
      <c r="D474" s="11">
        <v>7035</v>
      </c>
      <c r="E474" s="19" t="s">
        <v>0</v>
      </c>
      <c r="F474" s="189">
        <v>38139</v>
      </c>
      <c r="G474" s="185" t="s">
        <v>0</v>
      </c>
      <c r="H474" s="36" t="s">
        <v>8479</v>
      </c>
      <c r="I474" s="9" t="s">
        <v>0</v>
      </c>
      <c r="J474" s="11" t="s">
        <v>0</v>
      </c>
      <c r="K474" s="187">
        <v>0.05</v>
      </c>
      <c r="L474" s="9"/>
      <c r="M474" s="21">
        <v>0</v>
      </c>
      <c r="N474" s="21">
        <v>30</v>
      </c>
      <c r="O474" s="2"/>
      <c r="P474" s="225" t="s">
        <v>4168</v>
      </c>
      <c r="Q474" s="222"/>
      <c r="R474" s="2"/>
      <c r="S474" s="21">
        <f t="shared" si="7"/>
        <v>30</v>
      </c>
    </row>
    <row r="475" spans="1:19" x14ac:dyDescent="0.4">
      <c r="A475" s="9" t="s">
        <v>11050</v>
      </c>
      <c r="B475" s="9" t="s">
        <v>11672</v>
      </c>
      <c r="C475" s="180" t="s">
        <v>11737</v>
      </c>
      <c r="D475" s="11">
        <v>7034</v>
      </c>
      <c r="E475" s="19" t="s">
        <v>0</v>
      </c>
      <c r="F475" s="189">
        <v>38169</v>
      </c>
      <c r="G475" s="185" t="s">
        <v>0</v>
      </c>
      <c r="H475" s="36" t="s">
        <v>8478</v>
      </c>
      <c r="I475" s="9" t="s">
        <v>0</v>
      </c>
      <c r="J475" s="11" t="s">
        <v>0</v>
      </c>
      <c r="K475" s="187">
        <v>0.05</v>
      </c>
      <c r="L475" s="9"/>
      <c r="M475" s="21">
        <v>0</v>
      </c>
      <c r="N475" s="21">
        <v>30</v>
      </c>
      <c r="O475" s="2"/>
      <c r="P475" s="225" t="s">
        <v>4168</v>
      </c>
      <c r="Q475" s="222"/>
      <c r="R475" s="2"/>
      <c r="S475" s="21">
        <f t="shared" si="7"/>
        <v>30</v>
      </c>
    </row>
    <row r="476" spans="1:19" x14ac:dyDescent="0.4">
      <c r="A476" s="9" t="s">
        <v>11050</v>
      </c>
      <c r="B476" s="9" t="s">
        <v>11672</v>
      </c>
      <c r="C476" s="180" t="s">
        <v>11738</v>
      </c>
      <c r="D476" s="11">
        <v>7036</v>
      </c>
      <c r="E476" s="19" t="s">
        <v>0</v>
      </c>
      <c r="F476" s="189">
        <v>38169</v>
      </c>
      <c r="G476" s="185" t="s">
        <v>0</v>
      </c>
      <c r="H476" s="36" t="s">
        <v>8480</v>
      </c>
      <c r="I476" s="9" t="s">
        <v>0</v>
      </c>
      <c r="J476" s="11" t="s">
        <v>11529</v>
      </c>
      <c r="K476" s="187">
        <v>0.05</v>
      </c>
      <c r="L476" s="9"/>
      <c r="M476" s="21">
        <v>0</v>
      </c>
      <c r="N476" s="21">
        <v>35</v>
      </c>
      <c r="O476" s="2"/>
      <c r="P476" s="225" t="s">
        <v>4168</v>
      </c>
      <c r="Q476" s="222"/>
      <c r="R476" s="2"/>
      <c r="S476" s="21">
        <f t="shared" si="7"/>
        <v>35</v>
      </c>
    </row>
    <row r="477" spans="1:19" x14ac:dyDescent="0.4">
      <c r="A477" s="9" t="s">
        <v>11050</v>
      </c>
      <c r="B477" s="9" t="s">
        <v>11672</v>
      </c>
      <c r="C477" s="180" t="s">
        <v>11739</v>
      </c>
      <c r="D477" s="11">
        <v>7037</v>
      </c>
      <c r="E477" s="19" t="s">
        <v>0</v>
      </c>
      <c r="F477" s="189">
        <v>38169</v>
      </c>
      <c r="G477" s="185" t="s">
        <v>0</v>
      </c>
      <c r="H477" s="36" t="s">
        <v>11740</v>
      </c>
      <c r="I477" s="9" t="s">
        <v>0</v>
      </c>
      <c r="J477" s="11" t="s">
        <v>11529</v>
      </c>
      <c r="K477" s="187">
        <v>0.2</v>
      </c>
      <c r="L477" s="9"/>
      <c r="M477" s="21">
        <v>0</v>
      </c>
      <c r="N477" s="21">
        <v>35</v>
      </c>
      <c r="O477" s="2"/>
      <c r="P477" s="225" t="s">
        <v>4168</v>
      </c>
      <c r="Q477" s="222"/>
      <c r="R477" s="2"/>
      <c r="S477" s="21">
        <f t="shared" si="7"/>
        <v>35</v>
      </c>
    </row>
    <row r="478" spans="1:19" x14ac:dyDescent="0.4">
      <c r="A478" s="9" t="s">
        <v>11050</v>
      </c>
      <c r="B478" s="9" t="s">
        <v>11672</v>
      </c>
      <c r="C478" s="180" t="s">
        <v>11741</v>
      </c>
      <c r="D478" s="11">
        <v>7038</v>
      </c>
      <c r="E478" s="19" t="s">
        <v>0</v>
      </c>
      <c r="F478" s="189">
        <v>38200</v>
      </c>
      <c r="G478" s="185" t="s">
        <v>0</v>
      </c>
      <c r="H478" s="36" t="s">
        <v>8481</v>
      </c>
      <c r="I478" s="9" t="s">
        <v>0</v>
      </c>
      <c r="J478" s="11" t="s">
        <v>0</v>
      </c>
      <c r="K478" s="187">
        <v>0.05</v>
      </c>
      <c r="L478" s="9"/>
      <c r="M478" s="21">
        <v>0</v>
      </c>
      <c r="N478" s="21">
        <v>35</v>
      </c>
      <c r="O478" s="2"/>
      <c r="P478" s="225" t="s">
        <v>4168</v>
      </c>
      <c r="Q478" s="222"/>
      <c r="R478" s="2"/>
      <c r="S478" s="21">
        <f t="shared" si="7"/>
        <v>35</v>
      </c>
    </row>
    <row r="479" spans="1:19" x14ac:dyDescent="0.4">
      <c r="A479" s="9" t="s">
        <v>11050</v>
      </c>
      <c r="B479" s="9" t="s">
        <v>11672</v>
      </c>
      <c r="C479" s="180" t="s">
        <v>11742</v>
      </c>
      <c r="D479" s="11">
        <v>7039</v>
      </c>
      <c r="E479" s="19" t="s">
        <v>0</v>
      </c>
      <c r="F479" s="189">
        <v>38261</v>
      </c>
      <c r="G479" s="185" t="s">
        <v>0</v>
      </c>
      <c r="H479" s="36" t="s">
        <v>8482</v>
      </c>
      <c r="I479" s="9" t="s">
        <v>0</v>
      </c>
      <c r="J479" s="11" t="s">
        <v>0</v>
      </c>
      <c r="K479" s="187">
        <v>0.05</v>
      </c>
      <c r="L479" s="9"/>
      <c r="M479" s="21">
        <v>0</v>
      </c>
      <c r="N479" s="21">
        <v>35</v>
      </c>
      <c r="O479" s="2"/>
      <c r="P479" s="225" t="s">
        <v>4168</v>
      </c>
      <c r="Q479" s="222"/>
      <c r="R479" s="2"/>
      <c r="S479" s="21">
        <f t="shared" si="7"/>
        <v>35</v>
      </c>
    </row>
    <row r="480" spans="1:19" x14ac:dyDescent="0.4">
      <c r="A480" s="9" t="s">
        <v>11050</v>
      </c>
      <c r="B480" s="9" t="s">
        <v>11672</v>
      </c>
      <c r="C480" s="180" t="s">
        <v>11743</v>
      </c>
      <c r="D480" s="11">
        <v>7040</v>
      </c>
      <c r="E480" s="19" t="s">
        <v>0</v>
      </c>
      <c r="F480" s="189">
        <v>38384</v>
      </c>
      <c r="G480" s="185" t="s">
        <v>0</v>
      </c>
      <c r="H480" s="36" t="s">
        <v>8483</v>
      </c>
      <c r="I480" s="9" t="s">
        <v>0</v>
      </c>
      <c r="J480" s="11" t="s">
        <v>0</v>
      </c>
      <c r="K480" s="187">
        <v>0.05</v>
      </c>
      <c r="L480" s="9"/>
      <c r="M480" s="21">
        <v>0</v>
      </c>
      <c r="N480" s="21">
        <v>35</v>
      </c>
      <c r="O480" s="2"/>
      <c r="P480" s="225" t="s">
        <v>4168</v>
      </c>
      <c r="Q480" s="222"/>
      <c r="R480" s="2"/>
      <c r="S480" s="21">
        <f t="shared" si="7"/>
        <v>35</v>
      </c>
    </row>
    <row r="481" spans="1:19" x14ac:dyDescent="0.4">
      <c r="A481" s="9" t="s">
        <v>11050</v>
      </c>
      <c r="B481" s="9" t="s">
        <v>11672</v>
      </c>
      <c r="C481" s="180" t="s">
        <v>11744</v>
      </c>
      <c r="D481" s="11">
        <v>7041</v>
      </c>
      <c r="E481" s="19" t="s">
        <v>0</v>
      </c>
      <c r="F481" s="189">
        <v>38384</v>
      </c>
      <c r="G481" s="185" t="s">
        <v>0</v>
      </c>
      <c r="H481" s="36" t="s">
        <v>8483</v>
      </c>
      <c r="I481" s="9" t="s">
        <v>0</v>
      </c>
      <c r="J481" s="11" t="s">
        <v>11529</v>
      </c>
      <c r="K481" s="187">
        <v>0.05</v>
      </c>
      <c r="L481" s="9"/>
      <c r="M481" s="21">
        <v>0</v>
      </c>
      <c r="N481" s="21">
        <v>35</v>
      </c>
      <c r="O481" s="2"/>
      <c r="P481" s="225" t="s">
        <v>4168</v>
      </c>
      <c r="Q481" s="222"/>
      <c r="R481" s="2"/>
      <c r="S481" s="21">
        <f t="shared" si="7"/>
        <v>35</v>
      </c>
    </row>
    <row r="482" spans="1:19" x14ac:dyDescent="0.4">
      <c r="A482" s="9" t="s">
        <v>11050</v>
      </c>
      <c r="B482" s="9" t="s">
        <v>11672</v>
      </c>
      <c r="C482" s="180" t="s">
        <v>11745</v>
      </c>
      <c r="D482" s="11">
        <v>7042</v>
      </c>
      <c r="E482" s="19" t="s">
        <v>0</v>
      </c>
      <c r="F482" s="189">
        <v>38384</v>
      </c>
      <c r="G482" s="185" t="s">
        <v>0</v>
      </c>
      <c r="H482" s="36" t="s">
        <v>8484</v>
      </c>
      <c r="I482" s="9" t="s">
        <v>0</v>
      </c>
      <c r="J482" s="11" t="s">
        <v>0</v>
      </c>
      <c r="K482" s="187">
        <v>0.05</v>
      </c>
      <c r="L482" s="9"/>
      <c r="M482" s="21">
        <v>0</v>
      </c>
      <c r="N482" s="21">
        <v>35</v>
      </c>
      <c r="O482" s="2"/>
      <c r="P482" s="225" t="s">
        <v>4168</v>
      </c>
      <c r="Q482" s="222"/>
      <c r="R482" s="2"/>
      <c r="S482" s="21">
        <f t="shared" si="7"/>
        <v>35</v>
      </c>
    </row>
    <row r="483" spans="1:19" x14ac:dyDescent="0.4">
      <c r="A483" s="9" t="s">
        <v>11050</v>
      </c>
      <c r="B483" s="9" t="s">
        <v>11672</v>
      </c>
      <c r="C483" s="180" t="s">
        <v>11746</v>
      </c>
      <c r="D483" s="11">
        <v>7043</v>
      </c>
      <c r="E483" s="19" t="s">
        <v>0</v>
      </c>
      <c r="F483" s="189">
        <v>38384</v>
      </c>
      <c r="G483" s="185" t="s">
        <v>0</v>
      </c>
      <c r="H483" s="36" t="s">
        <v>8484</v>
      </c>
      <c r="I483" s="9" t="s">
        <v>0</v>
      </c>
      <c r="J483" s="11" t="s">
        <v>11529</v>
      </c>
      <c r="K483" s="187">
        <v>0.05</v>
      </c>
      <c r="L483" s="9"/>
      <c r="M483" s="21">
        <v>0</v>
      </c>
      <c r="N483" s="21">
        <v>40</v>
      </c>
      <c r="O483" s="2"/>
      <c r="P483" s="225" t="s">
        <v>4168</v>
      </c>
      <c r="Q483" s="222"/>
      <c r="R483" s="2"/>
      <c r="S483" s="21">
        <f t="shared" si="7"/>
        <v>40</v>
      </c>
    </row>
    <row r="484" spans="1:19" x14ac:dyDescent="0.4">
      <c r="A484" s="9" t="s">
        <v>11050</v>
      </c>
      <c r="B484" s="9" t="s">
        <v>11672</v>
      </c>
      <c r="C484" s="180" t="s">
        <v>11747</v>
      </c>
      <c r="D484" s="11">
        <v>7044</v>
      </c>
      <c r="E484" s="19" t="s">
        <v>0</v>
      </c>
      <c r="F484" s="189">
        <v>38384</v>
      </c>
      <c r="G484" s="185" t="s">
        <v>0</v>
      </c>
      <c r="H484" s="36" t="s">
        <v>8485</v>
      </c>
      <c r="I484" s="9" t="s">
        <v>0</v>
      </c>
      <c r="J484" s="11" t="s">
        <v>0</v>
      </c>
      <c r="K484" s="187">
        <v>0.05</v>
      </c>
      <c r="L484" s="9"/>
      <c r="M484" s="21">
        <v>0</v>
      </c>
      <c r="N484" s="21">
        <v>35</v>
      </c>
      <c r="O484" s="2"/>
      <c r="P484" s="225" t="s">
        <v>4168</v>
      </c>
      <c r="Q484" s="222"/>
      <c r="R484" s="2"/>
      <c r="S484" s="21">
        <f t="shared" si="7"/>
        <v>35</v>
      </c>
    </row>
    <row r="485" spans="1:19" x14ac:dyDescent="0.4">
      <c r="A485" s="9" t="s">
        <v>11050</v>
      </c>
      <c r="B485" s="9" t="s">
        <v>11672</v>
      </c>
      <c r="C485" s="180" t="s">
        <v>11748</v>
      </c>
      <c r="D485" s="11">
        <v>7045</v>
      </c>
      <c r="E485" s="19" t="s">
        <v>0</v>
      </c>
      <c r="F485" s="189">
        <v>38384</v>
      </c>
      <c r="G485" s="185" t="s">
        <v>0</v>
      </c>
      <c r="H485" s="36" t="s">
        <v>8486</v>
      </c>
      <c r="I485" s="9" t="s">
        <v>0</v>
      </c>
      <c r="J485" s="11" t="s">
        <v>0</v>
      </c>
      <c r="K485" s="187">
        <v>0.05</v>
      </c>
      <c r="L485" s="9"/>
      <c r="M485" s="21">
        <v>0</v>
      </c>
      <c r="N485" s="21">
        <v>35</v>
      </c>
      <c r="O485" s="2"/>
      <c r="P485" s="225" t="s">
        <v>4168</v>
      </c>
      <c r="Q485" s="222"/>
      <c r="R485" s="2"/>
      <c r="S485" s="21">
        <f t="shared" si="7"/>
        <v>35</v>
      </c>
    </row>
    <row r="486" spans="1:19" x14ac:dyDescent="0.4">
      <c r="A486" s="9" t="s">
        <v>11050</v>
      </c>
      <c r="B486" s="9" t="s">
        <v>11672</v>
      </c>
      <c r="C486" s="180" t="s">
        <v>11749</v>
      </c>
      <c r="D486" s="11">
        <v>7047</v>
      </c>
      <c r="E486" s="19" t="s">
        <v>0</v>
      </c>
      <c r="F486" s="189">
        <v>38412</v>
      </c>
      <c r="G486" s="185" t="s">
        <v>0</v>
      </c>
      <c r="H486" s="36" t="s">
        <v>8487</v>
      </c>
      <c r="I486" s="9" t="s">
        <v>0</v>
      </c>
      <c r="J486" s="11" t="s">
        <v>0</v>
      </c>
      <c r="K486" s="187">
        <v>0.05</v>
      </c>
      <c r="L486" s="9"/>
      <c r="M486" s="21">
        <v>0</v>
      </c>
      <c r="N486" s="21">
        <v>45</v>
      </c>
      <c r="O486" s="2"/>
      <c r="P486" s="225" t="s">
        <v>4168</v>
      </c>
      <c r="Q486" s="222"/>
      <c r="R486" s="2"/>
      <c r="S486" s="21">
        <f t="shared" si="7"/>
        <v>45</v>
      </c>
    </row>
    <row r="487" spans="1:19" x14ac:dyDescent="0.4">
      <c r="A487" s="9" t="s">
        <v>11050</v>
      </c>
      <c r="B487" s="9" t="s">
        <v>11672</v>
      </c>
      <c r="C487" s="180" t="s">
        <v>11750</v>
      </c>
      <c r="D487" s="11">
        <v>7046</v>
      </c>
      <c r="E487" s="19" t="s">
        <v>0</v>
      </c>
      <c r="F487" s="189">
        <v>38412</v>
      </c>
      <c r="G487" s="185" t="s">
        <v>0</v>
      </c>
      <c r="H487" s="36" t="s">
        <v>8487</v>
      </c>
      <c r="I487" s="9" t="s">
        <v>0</v>
      </c>
      <c r="J487" s="11" t="s">
        <v>11529</v>
      </c>
      <c r="K487" s="187">
        <v>0.05</v>
      </c>
      <c r="L487" s="9"/>
      <c r="M487" s="21">
        <v>0</v>
      </c>
      <c r="N487" s="21">
        <v>35</v>
      </c>
      <c r="O487" s="2"/>
      <c r="P487" s="225" t="s">
        <v>4168</v>
      </c>
      <c r="Q487" s="222"/>
      <c r="R487" s="2"/>
      <c r="S487" s="21">
        <f t="shared" si="7"/>
        <v>35</v>
      </c>
    </row>
    <row r="488" spans="1:19" x14ac:dyDescent="0.4">
      <c r="A488" s="9" t="s">
        <v>11050</v>
      </c>
      <c r="B488" s="9" t="s">
        <v>11672</v>
      </c>
      <c r="C488" s="180" t="s">
        <v>11751</v>
      </c>
      <c r="D488" s="11">
        <v>7048</v>
      </c>
      <c r="E488" s="19" t="s">
        <v>0</v>
      </c>
      <c r="F488" s="189">
        <v>38412</v>
      </c>
      <c r="G488" s="185" t="s">
        <v>0</v>
      </c>
      <c r="H488" s="36" t="s">
        <v>8488</v>
      </c>
      <c r="I488" s="9" t="s">
        <v>0</v>
      </c>
      <c r="J488" s="11" t="s">
        <v>0</v>
      </c>
      <c r="K488" s="187">
        <v>0.05</v>
      </c>
      <c r="L488" s="9"/>
      <c r="M488" s="21">
        <v>0</v>
      </c>
      <c r="N488" s="21">
        <v>35</v>
      </c>
      <c r="O488" s="2"/>
      <c r="P488" s="225" t="s">
        <v>4168</v>
      </c>
      <c r="Q488" s="222"/>
      <c r="R488" s="2"/>
      <c r="S488" s="21">
        <f t="shared" si="7"/>
        <v>35</v>
      </c>
    </row>
    <row r="489" spans="1:19" x14ac:dyDescent="0.4">
      <c r="A489" s="9" t="s">
        <v>11050</v>
      </c>
      <c r="B489" s="9" t="s">
        <v>11672</v>
      </c>
      <c r="C489" s="180" t="s">
        <v>11752</v>
      </c>
      <c r="D489" s="11">
        <v>7052</v>
      </c>
      <c r="E489" s="19" t="s">
        <v>0</v>
      </c>
      <c r="F489" s="189">
        <v>38473</v>
      </c>
      <c r="G489" s="185" t="s">
        <v>0</v>
      </c>
      <c r="H489" s="36" t="s">
        <v>11753</v>
      </c>
      <c r="I489" s="9" t="s">
        <v>0</v>
      </c>
      <c r="J489" s="11" t="s">
        <v>0</v>
      </c>
      <c r="K489" s="187">
        <v>0.05</v>
      </c>
      <c r="L489" s="9"/>
      <c r="M489" s="21">
        <v>0</v>
      </c>
      <c r="N489" s="21">
        <v>25</v>
      </c>
      <c r="O489" s="2"/>
      <c r="P489" s="225" t="s">
        <v>4168</v>
      </c>
      <c r="Q489" s="222"/>
      <c r="R489" s="2"/>
      <c r="S489" s="21">
        <f t="shared" si="7"/>
        <v>25</v>
      </c>
    </row>
    <row r="490" spans="1:19" x14ac:dyDescent="0.4">
      <c r="A490" s="9" t="s">
        <v>11050</v>
      </c>
      <c r="B490" s="9" t="s">
        <v>11672</v>
      </c>
      <c r="C490" s="180" t="s">
        <v>11754</v>
      </c>
      <c r="D490" s="11">
        <v>7053</v>
      </c>
      <c r="E490" s="19" t="s">
        <v>0</v>
      </c>
      <c r="F490" s="189">
        <v>38473</v>
      </c>
      <c r="G490" s="185" t="s">
        <v>0</v>
      </c>
      <c r="H490" s="36" t="s">
        <v>11755</v>
      </c>
      <c r="I490" s="9" t="s">
        <v>0</v>
      </c>
      <c r="J490" s="11" t="s">
        <v>0</v>
      </c>
      <c r="K490" s="187">
        <v>0.05</v>
      </c>
      <c r="L490" s="9"/>
      <c r="M490" s="21">
        <v>0</v>
      </c>
      <c r="N490" s="21">
        <v>25</v>
      </c>
      <c r="O490" s="2"/>
      <c r="P490" s="225" t="s">
        <v>4168</v>
      </c>
      <c r="Q490" s="222"/>
      <c r="R490" s="2"/>
      <c r="S490" s="21">
        <f t="shared" si="7"/>
        <v>25</v>
      </c>
    </row>
    <row r="491" spans="1:19" x14ac:dyDescent="0.4">
      <c r="A491" s="9" t="s">
        <v>11050</v>
      </c>
      <c r="B491" s="9" t="s">
        <v>11672</v>
      </c>
      <c r="C491" s="180" t="s">
        <v>11756</v>
      </c>
      <c r="D491" s="11">
        <v>7054</v>
      </c>
      <c r="E491" s="19" t="s">
        <v>0</v>
      </c>
      <c r="F491" s="189">
        <v>38473</v>
      </c>
      <c r="G491" s="185" t="s">
        <v>0</v>
      </c>
      <c r="H491" s="36" t="s">
        <v>8491</v>
      </c>
      <c r="I491" s="9" t="s">
        <v>0</v>
      </c>
      <c r="J491" s="11" t="s">
        <v>0</v>
      </c>
      <c r="K491" s="187">
        <v>0.05</v>
      </c>
      <c r="L491" s="9"/>
      <c r="M491" s="21">
        <v>0</v>
      </c>
      <c r="N491" s="21">
        <v>25</v>
      </c>
      <c r="O491" s="2"/>
      <c r="P491" s="225" t="s">
        <v>4168</v>
      </c>
      <c r="Q491" s="222"/>
      <c r="R491" s="2"/>
      <c r="S491" s="21">
        <f t="shared" si="7"/>
        <v>25</v>
      </c>
    </row>
    <row r="492" spans="1:19" x14ac:dyDescent="0.4">
      <c r="A492" s="9" t="s">
        <v>11050</v>
      </c>
      <c r="B492" s="9" t="s">
        <v>11672</v>
      </c>
      <c r="C492" s="180" t="s">
        <v>11757</v>
      </c>
      <c r="D492" s="11">
        <v>7055</v>
      </c>
      <c r="E492" s="19" t="s">
        <v>0</v>
      </c>
      <c r="F492" s="189">
        <v>38473</v>
      </c>
      <c r="G492" s="185" t="s">
        <v>0</v>
      </c>
      <c r="H492" s="36" t="s">
        <v>11758</v>
      </c>
      <c r="I492" s="9" t="s">
        <v>0</v>
      </c>
      <c r="J492" s="11" t="s">
        <v>11529</v>
      </c>
      <c r="K492" s="187">
        <v>0.05</v>
      </c>
      <c r="L492" s="9"/>
      <c r="M492" s="21">
        <v>0</v>
      </c>
      <c r="N492" s="21">
        <v>25</v>
      </c>
      <c r="O492" s="2"/>
      <c r="P492" s="225" t="s">
        <v>4168</v>
      </c>
      <c r="Q492" s="222"/>
      <c r="R492" s="2"/>
      <c r="S492" s="21">
        <f t="shared" si="7"/>
        <v>25</v>
      </c>
    </row>
    <row r="493" spans="1:19" x14ac:dyDescent="0.4">
      <c r="A493" s="9" t="s">
        <v>11050</v>
      </c>
      <c r="B493" s="9" t="s">
        <v>11672</v>
      </c>
      <c r="C493" s="180" t="s">
        <v>11759</v>
      </c>
      <c r="D493" s="11">
        <v>7056</v>
      </c>
      <c r="E493" s="19" t="s">
        <v>0</v>
      </c>
      <c r="F493" s="189">
        <v>38473</v>
      </c>
      <c r="G493" s="185" t="s">
        <v>0</v>
      </c>
      <c r="H493" s="36" t="s">
        <v>8492</v>
      </c>
      <c r="I493" s="9" t="s">
        <v>0</v>
      </c>
      <c r="J493" s="11" t="s">
        <v>11529</v>
      </c>
      <c r="K493" s="187">
        <v>0.05</v>
      </c>
      <c r="L493" s="9"/>
      <c r="M493" s="21">
        <v>0</v>
      </c>
      <c r="N493" s="21">
        <v>25</v>
      </c>
      <c r="O493" s="2"/>
      <c r="P493" s="225" t="s">
        <v>4168</v>
      </c>
      <c r="Q493" s="222"/>
      <c r="R493" s="2"/>
      <c r="S493" s="21">
        <f t="shared" si="7"/>
        <v>25</v>
      </c>
    </row>
    <row r="494" spans="1:19" x14ac:dyDescent="0.4">
      <c r="A494" s="9" t="s">
        <v>11050</v>
      </c>
      <c r="B494" s="9" t="s">
        <v>11672</v>
      </c>
      <c r="C494" s="180" t="s">
        <v>11760</v>
      </c>
      <c r="D494" s="11">
        <v>7057</v>
      </c>
      <c r="E494" s="19" t="s">
        <v>0</v>
      </c>
      <c r="F494" s="189">
        <v>38473</v>
      </c>
      <c r="G494" s="185" t="s">
        <v>0</v>
      </c>
      <c r="H494" s="36" t="s">
        <v>8493</v>
      </c>
      <c r="I494" s="9" t="s">
        <v>0</v>
      </c>
      <c r="J494" s="11" t="s">
        <v>11529</v>
      </c>
      <c r="K494" s="187">
        <v>0.05</v>
      </c>
      <c r="L494" s="9"/>
      <c r="M494" s="21">
        <v>0</v>
      </c>
      <c r="N494" s="21">
        <v>25</v>
      </c>
      <c r="O494" s="2"/>
      <c r="P494" s="225" t="s">
        <v>4168</v>
      </c>
      <c r="Q494" s="222"/>
      <c r="R494" s="2"/>
      <c r="S494" s="21">
        <f t="shared" si="7"/>
        <v>25</v>
      </c>
    </row>
    <row r="495" spans="1:19" x14ac:dyDescent="0.4">
      <c r="A495" s="9" t="s">
        <v>11050</v>
      </c>
      <c r="B495" s="9" t="s">
        <v>11672</v>
      </c>
      <c r="C495" s="180" t="s">
        <v>11761</v>
      </c>
      <c r="D495" s="11">
        <v>7049</v>
      </c>
      <c r="E495" s="19" t="s">
        <v>0</v>
      </c>
      <c r="F495" s="189">
        <v>38565</v>
      </c>
      <c r="G495" s="185" t="s">
        <v>0</v>
      </c>
      <c r="H495" s="36" t="s">
        <v>6969</v>
      </c>
      <c r="I495" s="9" t="s">
        <v>0</v>
      </c>
      <c r="J495" s="11" t="s">
        <v>0</v>
      </c>
      <c r="K495" s="187">
        <v>0.05</v>
      </c>
      <c r="L495" s="9"/>
      <c r="M495" s="21">
        <v>0</v>
      </c>
      <c r="N495" s="21">
        <v>40</v>
      </c>
      <c r="O495" s="2"/>
      <c r="P495" s="225" t="s">
        <v>4168</v>
      </c>
      <c r="Q495" s="222"/>
      <c r="R495" s="2"/>
      <c r="S495" s="21">
        <f t="shared" si="7"/>
        <v>40</v>
      </c>
    </row>
    <row r="496" spans="1:19" x14ac:dyDescent="0.4">
      <c r="A496" s="9" t="s">
        <v>11050</v>
      </c>
      <c r="B496" s="9" t="s">
        <v>11672</v>
      </c>
      <c r="C496" s="180" t="s">
        <v>11762</v>
      </c>
      <c r="D496" s="11">
        <v>7050</v>
      </c>
      <c r="E496" s="19" t="s">
        <v>0</v>
      </c>
      <c r="F496" s="189">
        <v>38626</v>
      </c>
      <c r="G496" s="185" t="s">
        <v>0</v>
      </c>
      <c r="H496" s="36" t="s">
        <v>8489</v>
      </c>
      <c r="I496" s="9" t="s">
        <v>0</v>
      </c>
      <c r="J496" s="11" t="s">
        <v>0</v>
      </c>
      <c r="K496" s="187">
        <v>0.05</v>
      </c>
      <c r="L496" s="9"/>
      <c r="M496" s="21">
        <v>0</v>
      </c>
      <c r="N496" s="21">
        <v>40</v>
      </c>
      <c r="O496" s="2"/>
      <c r="P496" s="225" t="s">
        <v>4168</v>
      </c>
      <c r="Q496" s="222"/>
      <c r="R496" s="2"/>
      <c r="S496" s="21">
        <f t="shared" si="7"/>
        <v>40</v>
      </c>
    </row>
    <row r="497" spans="1:19" x14ac:dyDescent="0.4">
      <c r="A497" s="9" t="s">
        <v>11050</v>
      </c>
      <c r="B497" s="9" t="s">
        <v>11672</v>
      </c>
      <c r="C497" s="180" t="s">
        <v>11763</v>
      </c>
      <c r="D497" s="11">
        <v>7051</v>
      </c>
      <c r="E497" s="19" t="s">
        <v>0</v>
      </c>
      <c r="F497" s="189">
        <v>38657</v>
      </c>
      <c r="G497" s="185" t="s">
        <v>0</v>
      </c>
      <c r="H497" s="36" t="s">
        <v>8490</v>
      </c>
      <c r="I497" s="9" t="s">
        <v>0</v>
      </c>
      <c r="J497" s="11" t="s">
        <v>0</v>
      </c>
      <c r="K497" s="187">
        <v>0.05</v>
      </c>
      <c r="L497" s="9"/>
      <c r="M497" s="21">
        <v>0</v>
      </c>
      <c r="N497" s="21">
        <v>40</v>
      </c>
      <c r="O497" s="2"/>
      <c r="P497" s="225" t="s">
        <v>4168</v>
      </c>
      <c r="Q497" s="222"/>
      <c r="R497" s="2"/>
      <c r="S497" s="21">
        <f t="shared" si="7"/>
        <v>40</v>
      </c>
    </row>
    <row r="498" spans="1:19" x14ac:dyDescent="0.4">
      <c r="A498" s="9" t="s">
        <v>11050</v>
      </c>
      <c r="B498" s="9" t="s">
        <v>11672</v>
      </c>
      <c r="C498" s="180" t="s">
        <v>11764</v>
      </c>
      <c r="D498" s="11">
        <v>7059</v>
      </c>
      <c r="E498" s="19" t="s">
        <v>0</v>
      </c>
      <c r="F498" s="189">
        <v>38687</v>
      </c>
      <c r="G498" s="185" t="s">
        <v>0</v>
      </c>
      <c r="H498" s="36" t="s">
        <v>8494</v>
      </c>
      <c r="I498" s="9" t="s">
        <v>0</v>
      </c>
      <c r="J498" s="11" t="s">
        <v>0</v>
      </c>
      <c r="K498" s="187">
        <v>0.05</v>
      </c>
      <c r="L498" s="9"/>
      <c r="M498" s="21">
        <v>0</v>
      </c>
      <c r="N498" s="21">
        <v>30</v>
      </c>
      <c r="O498" s="2"/>
      <c r="P498" s="225" t="s">
        <v>4168</v>
      </c>
      <c r="Q498" s="222"/>
      <c r="R498" s="2"/>
      <c r="S498" s="21">
        <f t="shared" si="7"/>
        <v>30</v>
      </c>
    </row>
    <row r="499" spans="1:19" x14ac:dyDescent="0.4">
      <c r="A499" s="9" t="s">
        <v>11050</v>
      </c>
      <c r="B499" s="9" t="s">
        <v>11672</v>
      </c>
      <c r="C499" s="180" t="s">
        <v>11765</v>
      </c>
      <c r="D499" s="11">
        <v>7058</v>
      </c>
      <c r="E499" s="19" t="s">
        <v>0</v>
      </c>
      <c r="F499" s="189">
        <v>38687</v>
      </c>
      <c r="G499" s="185" t="s">
        <v>0</v>
      </c>
      <c r="H499" s="36" t="s">
        <v>8494</v>
      </c>
      <c r="I499" s="9" t="s">
        <v>0</v>
      </c>
      <c r="J499" s="11" t="s">
        <v>11529</v>
      </c>
      <c r="K499" s="187">
        <v>0.05</v>
      </c>
      <c r="L499" s="9"/>
      <c r="M499" s="21">
        <v>0</v>
      </c>
      <c r="N499" s="21">
        <v>30</v>
      </c>
      <c r="O499" s="2"/>
      <c r="P499" s="225" t="s">
        <v>4168</v>
      </c>
      <c r="Q499" s="222"/>
      <c r="R499" s="2"/>
      <c r="S499" s="21">
        <f t="shared" si="7"/>
        <v>30</v>
      </c>
    </row>
    <row r="500" spans="1:19" x14ac:dyDescent="0.4">
      <c r="A500" s="9" t="s">
        <v>11050</v>
      </c>
      <c r="B500" s="9" t="s">
        <v>11672</v>
      </c>
      <c r="C500" s="180" t="s">
        <v>11766</v>
      </c>
      <c r="D500" s="11">
        <v>7060</v>
      </c>
      <c r="E500" s="19" t="s">
        <v>0</v>
      </c>
      <c r="F500" s="189">
        <v>38718</v>
      </c>
      <c r="G500" s="185" t="s">
        <v>0</v>
      </c>
      <c r="H500" s="36" t="s">
        <v>13082</v>
      </c>
      <c r="I500" s="9" t="s">
        <v>0</v>
      </c>
      <c r="J500" s="11" t="s">
        <v>0</v>
      </c>
      <c r="K500" s="187">
        <v>0.05</v>
      </c>
      <c r="L500" s="9"/>
      <c r="M500" s="21">
        <v>0</v>
      </c>
      <c r="N500" s="21">
        <v>40</v>
      </c>
      <c r="O500" s="2"/>
      <c r="P500" s="225" t="s">
        <v>4168</v>
      </c>
      <c r="Q500" s="222"/>
      <c r="R500" s="2"/>
      <c r="S500" s="21">
        <f t="shared" si="7"/>
        <v>40</v>
      </c>
    </row>
    <row r="501" spans="1:19" x14ac:dyDescent="0.4">
      <c r="A501" s="9" t="s">
        <v>11050</v>
      </c>
      <c r="B501" s="9" t="s">
        <v>11672</v>
      </c>
      <c r="C501" s="180" t="s">
        <v>11767</v>
      </c>
      <c r="D501" s="11">
        <v>7061</v>
      </c>
      <c r="E501" s="19" t="s">
        <v>0</v>
      </c>
      <c r="F501" s="189">
        <v>38749</v>
      </c>
      <c r="G501" s="185" t="s">
        <v>0</v>
      </c>
      <c r="H501" s="36" t="s">
        <v>8495</v>
      </c>
      <c r="I501" s="9" t="s">
        <v>0</v>
      </c>
      <c r="J501" s="11" t="s">
        <v>0</v>
      </c>
      <c r="K501" s="187">
        <v>0.05</v>
      </c>
      <c r="L501" s="9"/>
      <c r="M501" s="21">
        <v>0</v>
      </c>
      <c r="N501" s="21">
        <v>55</v>
      </c>
      <c r="O501" s="2"/>
      <c r="P501" s="225" t="s">
        <v>4168</v>
      </c>
      <c r="Q501" s="222"/>
      <c r="R501" s="2"/>
      <c r="S501" s="21">
        <f t="shared" si="7"/>
        <v>55</v>
      </c>
    </row>
    <row r="502" spans="1:19" x14ac:dyDescent="0.4">
      <c r="A502" s="9" t="s">
        <v>11050</v>
      </c>
      <c r="B502" s="9" t="s">
        <v>11672</v>
      </c>
      <c r="C502" s="180" t="s">
        <v>11768</v>
      </c>
      <c r="D502" s="11">
        <v>7062</v>
      </c>
      <c r="E502" s="19" t="s">
        <v>0</v>
      </c>
      <c r="F502" s="189">
        <v>38777</v>
      </c>
      <c r="G502" s="185" t="s">
        <v>0</v>
      </c>
      <c r="H502" s="36" t="s">
        <v>8496</v>
      </c>
      <c r="I502" s="9" t="s">
        <v>0</v>
      </c>
      <c r="J502" s="11" t="s">
        <v>0</v>
      </c>
      <c r="K502" s="187">
        <v>0.05</v>
      </c>
      <c r="L502" s="9"/>
      <c r="M502" s="21">
        <v>0</v>
      </c>
      <c r="N502" s="21">
        <v>50</v>
      </c>
      <c r="O502" s="2"/>
      <c r="P502" s="225" t="s">
        <v>4168</v>
      </c>
      <c r="Q502" s="222"/>
      <c r="R502" s="2"/>
      <c r="S502" s="21">
        <f t="shared" si="7"/>
        <v>50</v>
      </c>
    </row>
    <row r="503" spans="1:19" x14ac:dyDescent="0.4">
      <c r="A503" s="9" t="s">
        <v>11050</v>
      </c>
      <c r="B503" s="9" t="s">
        <v>11672</v>
      </c>
      <c r="C503" s="180" t="s">
        <v>11769</v>
      </c>
      <c r="D503" s="11">
        <v>7063</v>
      </c>
      <c r="E503" s="19" t="s">
        <v>0</v>
      </c>
      <c r="F503" s="189">
        <v>38777</v>
      </c>
      <c r="G503" s="185" t="s">
        <v>0</v>
      </c>
      <c r="H503" s="36" t="s">
        <v>8497</v>
      </c>
      <c r="I503" s="9" t="s">
        <v>0</v>
      </c>
      <c r="J503" s="11" t="s">
        <v>0</v>
      </c>
      <c r="K503" s="187">
        <v>0.05</v>
      </c>
      <c r="L503" s="9"/>
      <c r="M503" s="21">
        <v>0</v>
      </c>
      <c r="N503" s="21">
        <v>35</v>
      </c>
      <c r="O503" s="2"/>
      <c r="P503" s="225" t="s">
        <v>4168</v>
      </c>
      <c r="Q503" s="222"/>
      <c r="R503" s="2"/>
      <c r="S503" s="21">
        <f t="shared" si="7"/>
        <v>35</v>
      </c>
    </row>
    <row r="504" spans="1:19" x14ac:dyDescent="0.4">
      <c r="A504" s="9" t="s">
        <v>11050</v>
      </c>
      <c r="B504" s="9" t="s">
        <v>11672</v>
      </c>
      <c r="C504" s="180" t="s">
        <v>11770</v>
      </c>
      <c r="D504" s="11">
        <v>7064</v>
      </c>
      <c r="E504" s="19" t="s">
        <v>0</v>
      </c>
      <c r="F504" s="189">
        <v>38777</v>
      </c>
      <c r="G504" s="185" t="s">
        <v>0</v>
      </c>
      <c r="H504" s="36" t="s">
        <v>8498</v>
      </c>
      <c r="I504" s="9" t="s">
        <v>0</v>
      </c>
      <c r="J504" s="181" t="s">
        <v>0</v>
      </c>
      <c r="K504" s="190">
        <v>0.05</v>
      </c>
      <c r="L504" s="9"/>
      <c r="M504" s="21">
        <v>0</v>
      </c>
      <c r="N504" s="21">
        <v>30</v>
      </c>
      <c r="O504" s="2"/>
      <c r="P504" s="225" t="s">
        <v>4168</v>
      </c>
      <c r="Q504" s="222"/>
      <c r="R504" s="2"/>
      <c r="S504" s="21">
        <f t="shared" si="7"/>
        <v>30</v>
      </c>
    </row>
    <row r="505" spans="1:19" x14ac:dyDescent="0.4">
      <c r="A505" s="9" t="s">
        <v>11050</v>
      </c>
      <c r="B505" s="9" t="s">
        <v>11672</v>
      </c>
      <c r="C505" s="180" t="s">
        <v>11771</v>
      </c>
      <c r="D505" s="11">
        <v>7065</v>
      </c>
      <c r="E505" s="19" t="s">
        <v>0</v>
      </c>
      <c r="F505" s="189">
        <v>38808</v>
      </c>
      <c r="G505" s="185" t="s">
        <v>0</v>
      </c>
      <c r="H505" s="36" t="s">
        <v>8499</v>
      </c>
      <c r="I505" s="9" t="s">
        <v>0</v>
      </c>
      <c r="J505" s="11" t="s">
        <v>0</v>
      </c>
      <c r="K505" s="187">
        <v>0.05</v>
      </c>
      <c r="L505" s="9"/>
      <c r="M505" s="21">
        <v>0</v>
      </c>
      <c r="N505" s="21">
        <v>45</v>
      </c>
      <c r="O505" s="2"/>
      <c r="P505" s="225" t="s">
        <v>4168</v>
      </c>
      <c r="Q505" s="222"/>
      <c r="R505" s="2"/>
      <c r="S505" s="21">
        <f t="shared" si="7"/>
        <v>45</v>
      </c>
    </row>
    <row r="506" spans="1:19" x14ac:dyDescent="0.4">
      <c r="A506" s="9" t="s">
        <v>11050</v>
      </c>
      <c r="B506" s="9" t="s">
        <v>11672</v>
      </c>
      <c r="C506" s="180" t="s">
        <v>11772</v>
      </c>
      <c r="D506" s="11">
        <v>7066</v>
      </c>
      <c r="E506" s="19" t="s">
        <v>0</v>
      </c>
      <c r="F506" s="189">
        <v>38869</v>
      </c>
      <c r="G506" s="185" t="s">
        <v>0</v>
      </c>
      <c r="H506" s="36" t="s">
        <v>8500</v>
      </c>
      <c r="I506" s="9" t="s">
        <v>0</v>
      </c>
      <c r="J506" s="11" t="s">
        <v>0</v>
      </c>
      <c r="K506" s="187">
        <v>0.05</v>
      </c>
      <c r="L506" s="9"/>
      <c r="M506" s="21">
        <v>0</v>
      </c>
      <c r="N506" s="21">
        <v>40</v>
      </c>
      <c r="O506" s="2"/>
      <c r="P506" s="225" t="s">
        <v>4168</v>
      </c>
      <c r="Q506" s="222"/>
      <c r="R506" s="2"/>
      <c r="S506" s="21">
        <f t="shared" si="7"/>
        <v>40</v>
      </c>
    </row>
    <row r="507" spans="1:19" x14ac:dyDescent="0.4">
      <c r="A507" s="9" t="s">
        <v>11050</v>
      </c>
      <c r="B507" s="9" t="s">
        <v>11672</v>
      </c>
      <c r="C507" s="180" t="s">
        <v>11773</v>
      </c>
      <c r="D507" s="11">
        <v>7067</v>
      </c>
      <c r="E507" s="19" t="s">
        <v>0</v>
      </c>
      <c r="F507" s="189">
        <v>38899</v>
      </c>
      <c r="G507" s="185" t="s">
        <v>0</v>
      </c>
      <c r="H507" s="36" t="s">
        <v>8501</v>
      </c>
      <c r="I507" s="9" t="s">
        <v>0</v>
      </c>
      <c r="J507" s="11" t="s">
        <v>0</v>
      </c>
      <c r="K507" s="187">
        <v>0.05</v>
      </c>
      <c r="L507" s="9"/>
      <c r="M507" s="21">
        <v>0</v>
      </c>
      <c r="N507" s="21">
        <v>40</v>
      </c>
      <c r="O507" s="2"/>
      <c r="P507" s="225" t="s">
        <v>4170</v>
      </c>
      <c r="Q507" s="222"/>
      <c r="R507" s="2"/>
      <c r="S507" s="21">
        <f t="shared" si="7"/>
        <v>0</v>
      </c>
    </row>
    <row r="508" spans="1:19" x14ac:dyDescent="0.4">
      <c r="A508" s="9" t="s">
        <v>11050</v>
      </c>
      <c r="B508" s="9" t="s">
        <v>11672</v>
      </c>
      <c r="C508" s="180" t="s">
        <v>11774</v>
      </c>
      <c r="D508" s="11">
        <v>7068</v>
      </c>
      <c r="E508" s="19" t="s">
        <v>0</v>
      </c>
      <c r="F508" s="189">
        <v>38899</v>
      </c>
      <c r="G508" s="185" t="s">
        <v>0</v>
      </c>
      <c r="H508" s="36" t="s">
        <v>8501</v>
      </c>
      <c r="I508" s="9" t="s">
        <v>0</v>
      </c>
      <c r="J508" s="11" t="s">
        <v>11529</v>
      </c>
      <c r="K508" s="11">
        <v>0.05</v>
      </c>
      <c r="L508" s="9"/>
      <c r="M508" s="21">
        <v>0</v>
      </c>
      <c r="N508" s="21">
        <v>40</v>
      </c>
      <c r="O508" s="2"/>
      <c r="P508" s="225" t="s">
        <v>4168</v>
      </c>
      <c r="Q508" s="222"/>
      <c r="R508" s="2"/>
      <c r="S508" s="21">
        <f t="shared" si="7"/>
        <v>40</v>
      </c>
    </row>
    <row r="509" spans="1:19" x14ac:dyDescent="0.4">
      <c r="A509" s="9" t="s">
        <v>11050</v>
      </c>
      <c r="B509" s="9" t="s">
        <v>11672</v>
      </c>
      <c r="C509" s="180" t="s">
        <v>11775</v>
      </c>
      <c r="D509" s="11">
        <v>7069</v>
      </c>
      <c r="E509" s="19" t="s">
        <v>0</v>
      </c>
      <c r="F509" s="189">
        <v>38991</v>
      </c>
      <c r="G509" s="185" t="s">
        <v>0</v>
      </c>
      <c r="H509" s="36" t="s">
        <v>8502</v>
      </c>
      <c r="I509" s="9" t="s">
        <v>0</v>
      </c>
      <c r="J509" s="11" t="s">
        <v>0</v>
      </c>
      <c r="K509" s="11">
        <v>0.05</v>
      </c>
      <c r="L509" s="9"/>
      <c r="M509" s="21">
        <v>0</v>
      </c>
      <c r="N509" s="21">
        <v>30</v>
      </c>
      <c r="O509" s="2"/>
      <c r="P509" s="225" t="s">
        <v>4168</v>
      </c>
      <c r="Q509" s="222"/>
      <c r="R509" s="2"/>
      <c r="S509" s="21">
        <f t="shared" si="7"/>
        <v>30</v>
      </c>
    </row>
    <row r="510" spans="1:19" x14ac:dyDescent="0.4">
      <c r="A510" s="9" t="s">
        <v>11050</v>
      </c>
      <c r="B510" s="9" t="s">
        <v>11672</v>
      </c>
      <c r="C510" s="180" t="s">
        <v>11776</v>
      </c>
      <c r="D510" s="11">
        <v>7071</v>
      </c>
      <c r="E510" s="19" t="s">
        <v>0</v>
      </c>
      <c r="F510" s="189">
        <v>38991</v>
      </c>
      <c r="G510" s="185" t="s">
        <v>0</v>
      </c>
      <c r="H510" s="36" t="s">
        <v>8503</v>
      </c>
      <c r="I510" s="9" t="s">
        <v>0</v>
      </c>
      <c r="J510" s="11"/>
      <c r="K510" s="11">
        <v>0.05</v>
      </c>
      <c r="L510" s="9"/>
      <c r="M510" s="21">
        <v>0</v>
      </c>
      <c r="N510" s="21">
        <v>35</v>
      </c>
      <c r="O510" s="2"/>
      <c r="P510" s="225" t="s">
        <v>4168</v>
      </c>
      <c r="Q510" s="222"/>
      <c r="R510" s="2"/>
      <c r="S510" s="21">
        <f t="shared" si="7"/>
        <v>35</v>
      </c>
    </row>
    <row r="511" spans="1:19" x14ac:dyDescent="0.4">
      <c r="A511" s="9" t="s">
        <v>11050</v>
      </c>
      <c r="B511" s="9" t="s">
        <v>11672</v>
      </c>
      <c r="C511" s="180" t="s">
        <v>11777</v>
      </c>
      <c r="D511" s="11">
        <v>7070</v>
      </c>
      <c r="E511" s="19" t="s">
        <v>0</v>
      </c>
      <c r="F511" s="189">
        <v>39052</v>
      </c>
      <c r="G511" s="185" t="s">
        <v>0</v>
      </c>
      <c r="H511" s="36" t="s">
        <v>8504</v>
      </c>
      <c r="I511" s="9" t="s">
        <v>0</v>
      </c>
      <c r="J511" s="11"/>
      <c r="K511" s="11">
        <v>0.05</v>
      </c>
      <c r="L511" s="9"/>
      <c r="M511" s="21">
        <v>0</v>
      </c>
      <c r="N511" s="21">
        <v>35</v>
      </c>
      <c r="O511" s="2"/>
      <c r="P511" s="225" t="s">
        <v>4168</v>
      </c>
      <c r="Q511" s="222"/>
      <c r="R511" s="2"/>
      <c r="S511" s="21">
        <f t="shared" si="7"/>
        <v>35</v>
      </c>
    </row>
    <row r="512" spans="1:19" x14ac:dyDescent="0.4">
      <c r="A512" s="9" t="s">
        <v>11050</v>
      </c>
      <c r="B512" s="9" t="s">
        <v>11672</v>
      </c>
      <c r="C512" s="180" t="s">
        <v>11778</v>
      </c>
      <c r="D512" s="11">
        <v>7072</v>
      </c>
      <c r="E512" s="19" t="s">
        <v>0</v>
      </c>
      <c r="F512" s="189">
        <v>39083</v>
      </c>
      <c r="G512" s="185" t="s">
        <v>0</v>
      </c>
      <c r="H512" s="36" t="s">
        <v>8505</v>
      </c>
      <c r="I512" s="9" t="s">
        <v>0</v>
      </c>
      <c r="J512" s="11"/>
      <c r="K512" s="11">
        <v>0.05</v>
      </c>
      <c r="L512" s="9"/>
      <c r="M512" s="21">
        <v>0</v>
      </c>
      <c r="N512" s="21">
        <v>35</v>
      </c>
      <c r="O512" s="2"/>
      <c r="P512" s="225" t="s">
        <v>4168</v>
      </c>
      <c r="Q512" s="222"/>
      <c r="R512" s="2"/>
      <c r="S512" s="21">
        <f t="shared" si="7"/>
        <v>35</v>
      </c>
    </row>
    <row r="513" spans="1:19" x14ac:dyDescent="0.4">
      <c r="A513" s="9" t="s">
        <v>11050</v>
      </c>
      <c r="B513" s="9" t="s">
        <v>11672</v>
      </c>
      <c r="C513" s="180" t="s">
        <v>11779</v>
      </c>
      <c r="D513" s="11" t="s">
        <v>0</v>
      </c>
      <c r="E513" s="19" t="s">
        <v>0</v>
      </c>
      <c r="F513" s="189" t="s">
        <v>0</v>
      </c>
      <c r="G513" s="11" t="s">
        <v>0</v>
      </c>
      <c r="H513" s="36" t="s">
        <v>11780</v>
      </c>
      <c r="I513" s="9" t="s">
        <v>0</v>
      </c>
      <c r="J513" s="11" t="s">
        <v>0</v>
      </c>
      <c r="K513" s="11">
        <v>0.01</v>
      </c>
      <c r="L513" s="9"/>
      <c r="M513" s="21">
        <v>0</v>
      </c>
      <c r="N513" s="21" t="s">
        <v>9999</v>
      </c>
      <c r="O513" s="2"/>
      <c r="P513" s="225" t="s">
        <v>4170</v>
      </c>
      <c r="Q513" s="222"/>
      <c r="R513" s="2"/>
      <c r="S513" s="21">
        <f t="shared" si="7"/>
        <v>0</v>
      </c>
    </row>
    <row r="514" spans="1:19" x14ac:dyDescent="0.4">
      <c r="A514" s="9" t="s">
        <v>11050</v>
      </c>
      <c r="B514" s="9" t="s">
        <v>11672</v>
      </c>
      <c r="C514" s="180" t="s">
        <v>11781</v>
      </c>
      <c r="D514" s="11" t="s">
        <v>0</v>
      </c>
      <c r="E514" s="19" t="s">
        <v>0</v>
      </c>
      <c r="F514" s="189" t="s">
        <v>0</v>
      </c>
      <c r="G514" s="11" t="s">
        <v>0</v>
      </c>
      <c r="H514" s="36" t="s">
        <v>11782</v>
      </c>
      <c r="I514" s="9" t="s">
        <v>0</v>
      </c>
      <c r="J514" s="11" t="s">
        <v>11529</v>
      </c>
      <c r="K514" s="11">
        <v>0.01</v>
      </c>
      <c r="L514" s="9"/>
      <c r="M514" s="21">
        <v>0</v>
      </c>
      <c r="N514" s="21" t="s">
        <v>9999</v>
      </c>
      <c r="O514" s="2"/>
      <c r="P514" s="225" t="s">
        <v>4170</v>
      </c>
      <c r="Q514" s="222"/>
      <c r="R514" s="2"/>
      <c r="S514" s="21">
        <f t="shared" si="7"/>
        <v>0</v>
      </c>
    </row>
    <row r="515" spans="1:19" x14ac:dyDescent="0.4">
      <c r="A515" s="9" t="s">
        <v>11050</v>
      </c>
      <c r="B515" s="9" t="s">
        <v>11672</v>
      </c>
      <c r="C515" s="180" t="s">
        <v>11783</v>
      </c>
      <c r="D515" s="11" t="s">
        <v>0</v>
      </c>
      <c r="E515" s="182" t="s">
        <v>0</v>
      </c>
      <c r="F515" s="189" t="s">
        <v>0</v>
      </c>
      <c r="G515" s="11" t="s">
        <v>0</v>
      </c>
      <c r="H515" s="36" t="s">
        <v>11784</v>
      </c>
      <c r="I515" s="9" t="s">
        <v>0</v>
      </c>
      <c r="J515" s="11" t="s">
        <v>11529</v>
      </c>
      <c r="K515" s="11">
        <v>0.01</v>
      </c>
      <c r="L515" s="9"/>
      <c r="M515" s="21">
        <v>0</v>
      </c>
      <c r="N515" s="21" t="s">
        <v>9999</v>
      </c>
      <c r="O515" s="2"/>
      <c r="P515" s="225" t="s">
        <v>4170</v>
      </c>
      <c r="Q515" s="222"/>
      <c r="R515" s="2"/>
      <c r="S515" s="21">
        <f t="shared" ref="S515:S578" si="8">IF(P515="Nuova",IF(M515="p.a.r.",300,M515),IF(P515="Usata",IF(N515="p.a.r.",300,N515),0))</f>
        <v>0</v>
      </c>
    </row>
    <row r="516" spans="1:19" x14ac:dyDescent="0.4">
      <c r="A516" s="9" t="s">
        <v>11050</v>
      </c>
      <c r="B516" s="9" t="s">
        <v>11672</v>
      </c>
      <c r="C516" s="180" t="s">
        <v>11785</v>
      </c>
      <c r="D516" s="11" t="s">
        <v>0</v>
      </c>
      <c r="E516" s="19" t="s">
        <v>0</v>
      </c>
      <c r="F516" s="189" t="s">
        <v>0</v>
      </c>
      <c r="G516" s="11" t="s">
        <v>0</v>
      </c>
      <c r="H516" s="36" t="s">
        <v>11786</v>
      </c>
      <c r="I516" s="9" t="s">
        <v>0</v>
      </c>
      <c r="J516" s="11" t="s">
        <v>11529</v>
      </c>
      <c r="K516" s="11" t="s">
        <v>0</v>
      </c>
      <c r="L516" s="9"/>
      <c r="M516" s="21">
        <v>0</v>
      </c>
      <c r="N516" s="21" t="s">
        <v>9999</v>
      </c>
      <c r="O516" s="2"/>
      <c r="P516" s="225" t="s">
        <v>4170</v>
      </c>
      <c r="Q516" s="222"/>
      <c r="R516" s="2"/>
      <c r="S516" s="21">
        <f t="shared" si="8"/>
        <v>0</v>
      </c>
    </row>
    <row r="517" spans="1:19" x14ac:dyDescent="0.4">
      <c r="A517" s="9" t="s">
        <v>11050</v>
      </c>
      <c r="B517" s="9" t="s">
        <v>11672</v>
      </c>
      <c r="C517" s="180" t="s">
        <v>11787</v>
      </c>
      <c r="D517" s="11" t="s">
        <v>0</v>
      </c>
      <c r="E517" s="19" t="s">
        <v>0</v>
      </c>
      <c r="F517" s="189" t="s">
        <v>0</v>
      </c>
      <c r="G517" s="11" t="s">
        <v>0</v>
      </c>
      <c r="H517" s="36" t="s">
        <v>11788</v>
      </c>
      <c r="I517" s="9" t="s">
        <v>0</v>
      </c>
      <c r="J517" s="11" t="s">
        <v>11529</v>
      </c>
      <c r="K517" s="11">
        <v>5.0000000000000001E-3</v>
      </c>
      <c r="L517" s="9"/>
      <c r="M517" s="21">
        <v>0</v>
      </c>
      <c r="N517" s="21" t="s">
        <v>9999</v>
      </c>
      <c r="O517" s="2"/>
      <c r="P517" s="225" t="s">
        <v>4170</v>
      </c>
      <c r="Q517" s="222"/>
      <c r="R517" s="2"/>
      <c r="S517" s="21">
        <f t="shared" si="8"/>
        <v>0</v>
      </c>
    </row>
    <row r="518" spans="1:19" x14ac:dyDescent="0.4">
      <c r="A518" s="9" t="s">
        <v>11050</v>
      </c>
      <c r="B518" s="9" t="s">
        <v>11672</v>
      </c>
      <c r="C518" s="180" t="s">
        <v>11789</v>
      </c>
      <c r="D518" s="11" t="s">
        <v>0</v>
      </c>
      <c r="E518" s="19" t="s">
        <v>0</v>
      </c>
      <c r="F518" s="189" t="s">
        <v>0</v>
      </c>
      <c r="G518" s="11" t="s">
        <v>0</v>
      </c>
      <c r="H518" s="36" t="s">
        <v>11790</v>
      </c>
      <c r="I518" s="9" t="s">
        <v>0</v>
      </c>
      <c r="J518" s="11" t="s">
        <v>11529</v>
      </c>
      <c r="K518" s="11">
        <v>5.0000000000000001E-3</v>
      </c>
      <c r="L518" s="9"/>
      <c r="M518" s="21">
        <v>0</v>
      </c>
      <c r="N518" s="21" t="s">
        <v>9999</v>
      </c>
      <c r="O518" s="2"/>
      <c r="P518" s="225" t="s">
        <v>4170</v>
      </c>
      <c r="Q518" s="222"/>
      <c r="R518" s="2"/>
      <c r="S518" s="21">
        <f t="shared" si="8"/>
        <v>0</v>
      </c>
    </row>
    <row r="519" spans="1:19" x14ac:dyDescent="0.4">
      <c r="A519" s="9" t="s">
        <v>11050</v>
      </c>
      <c r="B519" s="9" t="s">
        <v>11672</v>
      </c>
      <c r="C519" s="180" t="s">
        <v>11791</v>
      </c>
      <c r="D519" s="11" t="s">
        <v>0</v>
      </c>
      <c r="E519" s="19" t="s">
        <v>0</v>
      </c>
      <c r="F519" s="189" t="s">
        <v>0</v>
      </c>
      <c r="G519" s="11" t="s">
        <v>0</v>
      </c>
      <c r="H519" s="36" t="s">
        <v>11788</v>
      </c>
      <c r="I519" s="9" t="s">
        <v>0</v>
      </c>
      <c r="J519" s="11" t="s">
        <v>11529</v>
      </c>
      <c r="K519" s="11">
        <v>5.0000000000000001E-3</v>
      </c>
      <c r="L519" s="9"/>
      <c r="M519" s="21">
        <v>0</v>
      </c>
      <c r="N519" s="21" t="s">
        <v>9999</v>
      </c>
      <c r="O519" s="2"/>
      <c r="P519" s="225" t="s">
        <v>4170</v>
      </c>
      <c r="Q519" s="222"/>
      <c r="R519" s="2"/>
      <c r="S519" s="21">
        <f t="shared" si="8"/>
        <v>0</v>
      </c>
    </row>
    <row r="520" spans="1:19" x14ac:dyDescent="0.4">
      <c r="A520" s="9" t="s">
        <v>11050</v>
      </c>
      <c r="B520" s="9" t="s">
        <v>11672</v>
      </c>
      <c r="C520" s="180" t="s">
        <v>11792</v>
      </c>
      <c r="D520" s="11" t="s">
        <v>0</v>
      </c>
      <c r="E520" s="19" t="s">
        <v>0</v>
      </c>
      <c r="F520" s="189" t="s">
        <v>0</v>
      </c>
      <c r="G520" s="11" t="s">
        <v>0</v>
      </c>
      <c r="H520" s="36" t="s">
        <v>11790</v>
      </c>
      <c r="I520" s="9" t="s">
        <v>0</v>
      </c>
      <c r="J520" s="11" t="s">
        <v>11529</v>
      </c>
      <c r="K520" s="11">
        <v>5.0000000000000001E-3</v>
      </c>
      <c r="L520" s="9"/>
      <c r="M520" s="21">
        <v>0</v>
      </c>
      <c r="N520" s="21" t="s">
        <v>9999</v>
      </c>
      <c r="O520" s="2"/>
      <c r="P520" s="225" t="s">
        <v>4170</v>
      </c>
      <c r="Q520" s="222"/>
      <c r="R520" s="2"/>
      <c r="S520" s="21">
        <f t="shared" si="8"/>
        <v>0</v>
      </c>
    </row>
    <row r="521" spans="1:19" x14ac:dyDescent="0.4">
      <c r="A521" s="9" t="s">
        <v>11050</v>
      </c>
      <c r="B521" s="9" t="s">
        <v>11672</v>
      </c>
      <c r="C521" s="180" t="s">
        <v>11793</v>
      </c>
      <c r="D521" s="11" t="s">
        <v>0</v>
      </c>
      <c r="E521" s="19" t="s">
        <v>0</v>
      </c>
      <c r="F521" s="189" t="s">
        <v>0</v>
      </c>
      <c r="G521" s="11" t="s">
        <v>0</v>
      </c>
      <c r="H521" s="36" t="s">
        <v>11794</v>
      </c>
      <c r="I521" s="9" t="s">
        <v>0</v>
      </c>
      <c r="J521" s="11" t="s">
        <v>0</v>
      </c>
      <c r="K521" s="11">
        <v>5.0000000000000001E-3</v>
      </c>
      <c r="L521" s="9"/>
      <c r="M521" s="21">
        <v>0</v>
      </c>
      <c r="N521" s="21" t="s">
        <v>9999</v>
      </c>
      <c r="O521" s="2"/>
      <c r="P521" s="225" t="s">
        <v>4170</v>
      </c>
      <c r="Q521" s="222"/>
      <c r="R521" s="2"/>
      <c r="S521" s="21">
        <f t="shared" si="8"/>
        <v>0</v>
      </c>
    </row>
    <row r="522" spans="1:19" x14ac:dyDescent="0.4">
      <c r="A522" s="9" t="s">
        <v>11050</v>
      </c>
      <c r="B522" s="9" t="s">
        <v>11672</v>
      </c>
      <c r="C522" s="180" t="s">
        <v>11795</v>
      </c>
      <c r="D522" s="11" t="s">
        <v>0</v>
      </c>
      <c r="E522" s="19" t="s">
        <v>0</v>
      </c>
      <c r="F522" s="189" t="s">
        <v>0</v>
      </c>
      <c r="G522" s="11" t="s">
        <v>0</v>
      </c>
      <c r="H522" s="36" t="s">
        <v>11796</v>
      </c>
      <c r="I522" s="9" t="s">
        <v>0</v>
      </c>
      <c r="J522" s="11" t="s">
        <v>0</v>
      </c>
      <c r="K522" s="11">
        <v>5.0000000000000001E-3</v>
      </c>
      <c r="L522" s="9"/>
      <c r="M522" s="21">
        <v>0</v>
      </c>
      <c r="N522" s="21" t="s">
        <v>9999</v>
      </c>
      <c r="O522" s="2"/>
      <c r="P522" s="225" t="s">
        <v>4170</v>
      </c>
      <c r="Q522" s="222"/>
      <c r="R522" s="2"/>
      <c r="S522" s="21">
        <f t="shared" si="8"/>
        <v>0</v>
      </c>
    </row>
    <row r="523" spans="1:19" x14ac:dyDescent="0.4">
      <c r="A523" s="9" t="s">
        <v>11050</v>
      </c>
      <c r="B523" s="9" t="s">
        <v>11672</v>
      </c>
      <c r="C523" s="180" t="s">
        <v>11797</v>
      </c>
      <c r="D523" s="11" t="s">
        <v>0</v>
      </c>
      <c r="E523" s="19" t="s">
        <v>0</v>
      </c>
      <c r="F523" s="189" t="s">
        <v>0</v>
      </c>
      <c r="G523" s="11" t="s">
        <v>0</v>
      </c>
      <c r="H523" s="36" t="s">
        <v>11794</v>
      </c>
      <c r="I523" s="9" t="s">
        <v>0</v>
      </c>
      <c r="J523" s="11" t="s">
        <v>0</v>
      </c>
      <c r="K523" s="11">
        <v>5.0000000000000001E-3</v>
      </c>
      <c r="L523" s="9"/>
      <c r="M523" s="21">
        <v>0</v>
      </c>
      <c r="N523" s="21" t="s">
        <v>9999</v>
      </c>
      <c r="O523" s="2"/>
      <c r="P523" s="225" t="s">
        <v>4170</v>
      </c>
      <c r="Q523" s="222"/>
      <c r="R523" s="2"/>
      <c r="S523" s="21">
        <f t="shared" si="8"/>
        <v>0</v>
      </c>
    </row>
    <row r="524" spans="1:19" x14ac:dyDescent="0.4">
      <c r="A524" s="9" t="s">
        <v>11050</v>
      </c>
      <c r="B524" s="9" t="s">
        <v>11672</v>
      </c>
      <c r="C524" s="180" t="s">
        <v>11798</v>
      </c>
      <c r="D524" s="11" t="s">
        <v>0</v>
      </c>
      <c r="E524" s="19" t="s">
        <v>0</v>
      </c>
      <c r="F524" s="189" t="s">
        <v>0</v>
      </c>
      <c r="G524" s="11" t="s">
        <v>0</v>
      </c>
      <c r="H524" s="36" t="s">
        <v>11796</v>
      </c>
      <c r="I524" s="9" t="s">
        <v>0</v>
      </c>
      <c r="J524" s="11" t="s">
        <v>0</v>
      </c>
      <c r="K524" s="11">
        <v>5.0000000000000001E-3</v>
      </c>
      <c r="L524" s="9"/>
      <c r="M524" s="21">
        <v>0</v>
      </c>
      <c r="N524" s="21" t="s">
        <v>9999</v>
      </c>
      <c r="O524" s="2"/>
      <c r="P524" s="225" t="s">
        <v>4170</v>
      </c>
      <c r="Q524" s="222"/>
      <c r="R524" s="2"/>
      <c r="S524" s="21">
        <f t="shared" si="8"/>
        <v>0</v>
      </c>
    </row>
    <row r="525" spans="1:19" x14ac:dyDescent="0.4">
      <c r="A525" s="9" t="s">
        <v>11050</v>
      </c>
      <c r="B525" s="9" t="s">
        <v>11672</v>
      </c>
      <c r="C525" s="180" t="s">
        <v>11799</v>
      </c>
      <c r="D525" s="11" t="s">
        <v>0</v>
      </c>
      <c r="E525" s="19" t="s">
        <v>0</v>
      </c>
      <c r="F525" s="189" t="s">
        <v>0</v>
      </c>
      <c r="G525" s="11" t="s">
        <v>0</v>
      </c>
      <c r="H525" s="36" t="s">
        <v>11800</v>
      </c>
      <c r="I525" s="9" t="s">
        <v>0</v>
      </c>
      <c r="J525" s="11" t="s">
        <v>0</v>
      </c>
      <c r="K525" s="11">
        <v>0.01</v>
      </c>
      <c r="L525" s="9"/>
      <c r="M525" s="21">
        <v>0</v>
      </c>
      <c r="N525" s="21" t="s">
        <v>9999</v>
      </c>
      <c r="O525" s="2"/>
      <c r="P525" s="225" t="s">
        <v>4170</v>
      </c>
      <c r="Q525" s="222"/>
      <c r="R525" s="2"/>
      <c r="S525" s="21">
        <f t="shared" si="8"/>
        <v>0</v>
      </c>
    </row>
    <row r="526" spans="1:19" x14ac:dyDescent="0.4">
      <c r="A526" s="9" t="s">
        <v>11050</v>
      </c>
      <c r="B526" s="9" t="s">
        <v>11672</v>
      </c>
      <c r="C526" s="180" t="s">
        <v>11801</v>
      </c>
      <c r="D526" s="11" t="s">
        <v>0</v>
      </c>
      <c r="E526" s="19" t="s">
        <v>0</v>
      </c>
      <c r="F526" s="189" t="s">
        <v>0</v>
      </c>
      <c r="G526" s="11" t="s">
        <v>0</v>
      </c>
      <c r="H526" s="36" t="s">
        <v>11800</v>
      </c>
      <c r="I526" s="9" t="s">
        <v>0</v>
      </c>
      <c r="J526" s="11" t="s">
        <v>11529</v>
      </c>
      <c r="K526" s="11">
        <v>0.01</v>
      </c>
      <c r="L526" s="9"/>
      <c r="M526" s="21">
        <v>0</v>
      </c>
      <c r="N526" s="21" t="s">
        <v>9999</v>
      </c>
      <c r="O526" s="2"/>
      <c r="P526" s="225" t="s">
        <v>4170</v>
      </c>
      <c r="Q526" s="222"/>
      <c r="R526" s="2"/>
      <c r="S526" s="21">
        <f t="shared" si="8"/>
        <v>0</v>
      </c>
    </row>
    <row r="527" spans="1:19" x14ac:dyDescent="0.4">
      <c r="A527" s="9" t="s">
        <v>11050</v>
      </c>
      <c r="B527" s="9" t="s">
        <v>11802</v>
      </c>
      <c r="C527" s="180" t="s">
        <v>11803</v>
      </c>
      <c r="D527" s="11">
        <v>4178</v>
      </c>
      <c r="E527" s="19" t="s">
        <v>0</v>
      </c>
      <c r="F527" s="189">
        <v>39173</v>
      </c>
      <c r="G527" s="11" t="s">
        <v>0</v>
      </c>
      <c r="H527" s="36" t="s">
        <v>8506</v>
      </c>
      <c r="I527" s="9" t="s">
        <v>0</v>
      </c>
      <c r="J527" s="11" t="s">
        <v>0</v>
      </c>
      <c r="K527" s="11">
        <v>0.05</v>
      </c>
      <c r="L527" s="9"/>
      <c r="M527" s="21">
        <v>0</v>
      </c>
      <c r="N527" s="21">
        <v>30</v>
      </c>
      <c r="O527" s="2"/>
      <c r="P527" s="225" t="s">
        <v>4170</v>
      </c>
      <c r="Q527" s="222"/>
      <c r="R527" s="2"/>
      <c r="S527" s="21">
        <f t="shared" si="8"/>
        <v>0</v>
      </c>
    </row>
    <row r="528" spans="1:19" x14ac:dyDescent="0.4">
      <c r="A528" s="9" t="s">
        <v>11050</v>
      </c>
      <c r="B528" s="9" t="s">
        <v>11802</v>
      </c>
      <c r="C528" s="180" t="s">
        <v>11804</v>
      </c>
      <c r="D528" s="11">
        <v>4179</v>
      </c>
      <c r="E528" s="19" t="s">
        <v>0</v>
      </c>
      <c r="F528" s="189">
        <v>39173</v>
      </c>
      <c r="G528" s="11" t="s">
        <v>0</v>
      </c>
      <c r="H528" s="36" t="s">
        <v>11805</v>
      </c>
      <c r="I528" s="9" t="s">
        <v>0</v>
      </c>
      <c r="J528" s="11" t="s">
        <v>11681</v>
      </c>
      <c r="K528" s="11">
        <v>0.05</v>
      </c>
      <c r="L528" s="9"/>
      <c r="M528" s="21">
        <v>0</v>
      </c>
      <c r="N528" s="21">
        <v>30</v>
      </c>
      <c r="O528" s="2"/>
      <c r="P528" s="225" t="s">
        <v>4170</v>
      </c>
      <c r="Q528" s="222"/>
      <c r="R528" s="2"/>
      <c r="S528" s="21">
        <f t="shared" si="8"/>
        <v>0</v>
      </c>
    </row>
    <row r="529" spans="1:19" x14ac:dyDescent="0.4">
      <c r="A529" s="9" t="s">
        <v>11050</v>
      </c>
      <c r="B529" s="9" t="s">
        <v>11802</v>
      </c>
      <c r="C529" s="180" t="s">
        <v>11806</v>
      </c>
      <c r="D529" s="11">
        <v>4180</v>
      </c>
      <c r="E529" s="19" t="s">
        <v>0</v>
      </c>
      <c r="F529" s="189">
        <v>39234</v>
      </c>
      <c r="G529" s="11" t="s">
        <v>0</v>
      </c>
      <c r="H529" s="36" t="s">
        <v>8507</v>
      </c>
      <c r="I529" s="9" t="s">
        <v>0</v>
      </c>
      <c r="J529" s="11" t="s">
        <v>11687</v>
      </c>
      <c r="K529" s="11">
        <v>0.03</v>
      </c>
      <c r="L529" s="9"/>
      <c r="M529" s="21">
        <v>0</v>
      </c>
      <c r="N529" s="21">
        <v>50</v>
      </c>
      <c r="O529" s="2"/>
      <c r="P529" s="225" t="s">
        <v>4170</v>
      </c>
      <c r="Q529" s="222"/>
      <c r="R529" s="2"/>
      <c r="S529" s="21">
        <f t="shared" si="8"/>
        <v>0</v>
      </c>
    </row>
    <row r="530" spans="1:19" x14ac:dyDescent="0.4">
      <c r="A530" s="9" t="s">
        <v>11050</v>
      </c>
      <c r="B530" s="9" t="s">
        <v>11802</v>
      </c>
      <c r="C530" s="180" t="s">
        <v>11807</v>
      </c>
      <c r="D530" s="11" t="s">
        <v>0</v>
      </c>
      <c r="E530" s="19" t="s">
        <v>0</v>
      </c>
      <c r="F530" s="189">
        <v>39234</v>
      </c>
      <c r="G530" s="11" t="s">
        <v>0</v>
      </c>
      <c r="H530" s="36" t="s">
        <v>11808</v>
      </c>
      <c r="I530" s="9" t="s">
        <v>0</v>
      </c>
      <c r="J530" s="11" t="s">
        <v>11681</v>
      </c>
      <c r="K530" s="11">
        <v>0.03</v>
      </c>
      <c r="L530" s="9"/>
      <c r="M530" s="21">
        <v>0</v>
      </c>
      <c r="N530" s="21">
        <v>50</v>
      </c>
      <c r="O530" s="2"/>
      <c r="P530" s="225" t="s">
        <v>4170</v>
      </c>
      <c r="Q530" s="222"/>
      <c r="R530" s="2"/>
      <c r="S530" s="21">
        <f t="shared" si="8"/>
        <v>0</v>
      </c>
    </row>
    <row r="531" spans="1:19" x14ac:dyDescent="0.4">
      <c r="A531" s="9" t="s">
        <v>11050</v>
      </c>
      <c r="B531" s="9" t="s">
        <v>11802</v>
      </c>
      <c r="C531" s="180" t="s">
        <v>11809</v>
      </c>
      <c r="D531" s="11">
        <v>4181</v>
      </c>
      <c r="E531" s="19" t="s">
        <v>0</v>
      </c>
      <c r="F531" s="189">
        <v>39356</v>
      </c>
      <c r="G531" s="11" t="s">
        <v>0</v>
      </c>
      <c r="H531" s="36" t="s">
        <v>8392</v>
      </c>
      <c r="I531" s="9" t="s">
        <v>0</v>
      </c>
      <c r="J531" s="11" t="s">
        <v>0</v>
      </c>
      <c r="K531" s="11">
        <v>0.03</v>
      </c>
      <c r="L531" s="9"/>
      <c r="M531" s="21">
        <v>0</v>
      </c>
      <c r="N531" s="21">
        <v>40</v>
      </c>
      <c r="O531" s="2"/>
      <c r="P531" s="225" t="s">
        <v>4170</v>
      </c>
      <c r="Q531" s="222"/>
      <c r="R531" s="2"/>
      <c r="S531" s="21">
        <f t="shared" si="8"/>
        <v>0</v>
      </c>
    </row>
    <row r="532" spans="1:19" x14ac:dyDescent="0.4">
      <c r="A532" s="9" t="s">
        <v>11050</v>
      </c>
      <c r="B532" s="9" t="s">
        <v>11802</v>
      </c>
      <c r="C532" s="180" t="s">
        <v>11810</v>
      </c>
      <c r="D532" s="11" t="s">
        <v>8423</v>
      </c>
      <c r="E532" s="19" t="s">
        <v>0</v>
      </c>
      <c r="F532" s="189">
        <v>39356</v>
      </c>
      <c r="G532" s="11" t="s">
        <v>0</v>
      </c>
      <c r="H532" s="36" t="s">
        <v>11811</v>
      </c>
      <c r="I532" s="9" t="s">
        <v>0</v>
      </c>
      <c r="J532" s="11" t="s">
        <v>0</v>
      </c>
      <c r="K532" s="11">
        <v>0.05</v>
      </c>
      <c r="L532" s="9"/>
      <c r="M532" s="21">
        <v>0</v>
      </c>
      <c r="N532" s="21">
        <v>35</v>
      </c>
      <c r="O532" s="2"/>
      <c r="P532" s="225" t="s">
        <v>4170</v>
      </c>
      <c r="Q532" s="222"/>
      <c r="R532" s="2"/>
      <c r="S532" s="21">
        <f t="shared" si="8"/>
        <v>0</v>
      </c>
    </row>
    <row r="533" spans="1:19" x14ac:dyDescent="0.4">
      <c r="A533" s="9" t="s">
        <v>11050</v>
      </c>
      <c r="B533" s="9" t="s">
        <v>11802</v>
      </c>
      <c r="C533" s="180" t="s">
        <v>11812</v>
      </c>
      <c r="D533" s="11">
        <v>4183</v>
      </c>
      <c r="E533" s="19" t="s">
        <v>0</v>
      </c>
      <c r="F533" s="189">
        <v>39479</v>
      </c>
      <c r="G533" s="11" t="s">
        <v>0</v>
      </c>
      <c r="H533" s="36" t="s">
        <v>11813</v>
      </c>
      <c r="I533" s="9" t="s">
        <v>0</v>
      </c>
      <c r="J533" s="11" t="s">
        <v>0</v>
      </c>
      <c r="K533" s="11">
        <v>0.05</v>
      </c>
      <c r="L533" s="9"/>
      <c r="M533" s="21">
        <v>0</v>
      </c>
      <c r="N533" s="21">
        <v>35</v>
      </c>
      <c r="O533" s="2"/>
      <c r="P533" s="225" t="s">
        <v>4170</v>
      </c>
      <c r="Q533" s="222"/>
      <c r="R533" s="2"/>
      <c r="S533" s="21">
        <f t="shared" si="8"/>
        <v>0</v>
      </c>
    </row>
    <row r="534" spans="1:19" x14ac:dyDescent="0.4">
      <c r="A534" s="9" t="s">
        <v>11050</v>
      </c>
      <c r="B534" s="9" t="s">
        <v>11802</v>
      </c>
      <c r="C534" s="180" t="s">
        <v>11814</v>
      </c>
      <c r="D534" s="11">
        <v>4182</v>
      </c>
      <c r="E534" s="19" t="s">
        <v>0</v>
      </c>
      <c r="F534" s="189">
        <v>39479</v>
      </c>
      <c r="G534" s="11" t="s">
        <v>0</v>
      </c>
      <c r="H534" s="36" t="s">
        <v>8393</v>
      </c>
      <c r="I534" s="9" t="s">
        <v>0</v>
      </c>
      <c r="J534" s="11" t="s">
        <v>0</v>
      </c>
      <c r="K534" s="11">
        <v>0.03</v>
      </c>
      <c r="L534" s="9"/>
      <c r="M534" s="21">
        <v>0</v>
      </c>
      <c r="N534" s="21">
        <v>50</v>
      </c>
      <c r="O534" s="2"/>
      <c r="P534" s="225" t="s">
        <v>4170</v>
      </c>
      <c r="Q534" s="222"/>
      <c r="R534" s="2"/>
      <c r="S534" s="21">
        <f t="shared" si="8"/>
        <v>0</v>
      </c>
    </row>
    <row r="535" spans="1:19" x14ac:dyDescent="0.4">
      <c r="A535" s="9" t="s">
        <v>11050</v>
      </c>
      <c r="B535" s="9" t="s">
        <v>11802</v>
      </c>
      <c r="C535" s="180" t="s">
        <v>11815</v>
      </c>
      <c r="D535" s="11">
        <v>4184</v>
      </c>
      <c r="E535" s="19" t="s">
        <v>0</v>
      </c>
      <c r="F535" s="189">
        <v>39539</v>
      </c>
      <c r="G535" s="11" t="s">
        <v>0</v>
      </c>
      <c r="H535" s="36" t="s">
        <v>11816</v>
      </c>
      <c r="I535" s="9" t="s">
        <v>0</v>
      </c>
      <c r="J535" s="11" t="s">
        <v>11687</v>
      </c>
      <c r="K535" s="11">
        <v>0.03</v>
      </c>
      <c r="L535" s="9"/>
      <c r="M535" s="21">
        <v>0</v>
      </c>
      <c r="N535" s="21">
        <v>40</v>
      </c>
      <c r="O535" s="2"/>
      <c r="P535" s="225" t="s">
        <v>4170</v>
      </c>
      <c r="Q535" s="222"/>
      <c r="R535" s="2"/>
      <c r="S535" s="21">
        <f t="shared" si="8"/>
        <v>0</v>
      </c>
    </row>
    <row r="536" spans="1:19" x14ac:dyDescent="0.4">
      <c r="A536" s="9" t="s">
        <v>11050</v>
      </c>
      <c r="B536" s="9" t="s">
        <v>11802</v>
      </c>
      <c r="C536" s="180" t="s">
        <v>11817</v>
      </c>
      <c r="D536" s="11">
        <v>4185</v>
      </c>
      <c r="E536" s="19" t="s">
        <v>0</v>
      </c>
      <c r="F536" s="189">
        <v>39539</v>
      </c>
      <c r="G536" s="11" t="s">
        <v>0</v>
      </c>
      <c r="H536" s="36" t="s">
        <v>11818</v>
      </c>
      <c r="I536" s="9" t="s">
        <v>0</v>
      </c>
      <c r="J536" s="11" t="s">
        <v>0</v>
      </c>
      <c r="K536" s="11">
        <v>0.03</v>
      </c>
      <c r="L536" s="9"/>
      <c r="M536" s="21">
        <v>0</v>
      </c>
      <c r="N536" s="21">
        <v>35</v>
      </c>
      <c r="O536" s="2"/>
      <c r="P536" s="225" t="s">
        <v>4170</v>
      </c>
      <c r="Q536" s="222"/>
      <c r="R536" s="2"/>
      <c r="S536" s="21">
        <f t="shared" si="8"/>
        <v>0</v>
      </c>
    </row>
    <row r="537" spans="1:19" x14ac:dyDescent="0.4">
      <c r="A537" s="9" t="s">
        <v>11050</v>
      </c>
      <c r="B537" s="9" t="s">
        <v>11802</v>
      </c>
      <c r="C537" s="180" t="s">
        <v>11819</v>
      </c>
      <c r="D537" s="11">
        <v>4187</v>
      </c>
      <c r="E537" s="19" t="s">
        <v>0</v>
      </c>
      <c r="F537" s="189">
        <v>39600</v>
      </c>
      <c r="G537" s="11" t="s">
        <v>0</v>
      </c>
      <c r="H537" s="36" t="s">
        <v>11820</v>
      </c>
      <c r="I537" s="9" t="s">
        <v>0</v>
      </c>
      <c r="J537" s="11" t="s">
        <v>0</v>
      </c>
      <c r="K537" s="11">
        <v>0.05</v>
      </c>
      <c r="L537" s="9"/>
      <c r="M537" s="21">
        <v>0</v>
      </c>
      <c r="N537" s="21">
        <v>25</v>
      </c>
      <c r="O537" s="2"/>
      <c r="P537" s="225" t="s">
        <v>4168</v>
      </c>
      <c r="Q537" s="222"/>
      <c r="R537" s="2"/>
      <c r="S537" s="21">
        <f t="shared" si="8"/>
        <v>25</v>
      </c>
    </row>
    <row r="538" spans="1:19" x14ac:dyDescent="0.4">
      <c r="A538" s="9" t="s">
        <v>11050</v>
      </c>
      <c r="B538" s="9" t="s">
        <v>11802</v>
      </c>
      <c r="C538" s="180" t="s">
        <v>11821</v>
      </c>
      <c r="D538" s="11">
        <v>4186</v>
      </c>
      <c r="E538" s="19" t="s">
        <v>0</v>
      </c>
      <c r="F538" s="189">
        <v>39600</v>
      </c>
      <c r="G538" s="11" t="s">
        <v>0</v>
      </c>
      <c r="H538" s="36" t="s">
        <v>11822</v>
      </c>
      <c r="I538" s="9" t="s">
        <v>0</v>
      </c>
      <c r="J538" s="11" t="s">
        <v>0</v>
      </c>
      <c r="K538" s="11">
        <v>0.05</v>
      </c>
      <c r="L538" s="9"/>
      <c r="M538" s="21">
        <v>0</v>
      </c>
      <c r="N538" s="21">
        <v>25</v>
      </c>
      <c r="O538" s="2"/>
      <c r="P538" s="225" t="s">
        <v>4170</v>
      </c>
      <c r="Q538" s="222"/>
      <c r="R538" s="2"/>
      <c r="S538" s="21">
        <f t="shared" si="8"/>
        <v>0</v>
      </c>
    </row>
    <row r="539" spans="1:19" x14ac:dyDescent="0.4">
      <c r="A539" s="9" t="s">
        <v>11050</v>
      </c>
      <c r="B539" s="9" t="s">
        <v>11802</v>
      </c>
      <c r="C539" s="180" t="s">
        <v>11823</v>
      </c>
      <c r="D539" s="11">
        <v>4188</v>
      </c>
      <c r="E539" s="19" t="s">
        <v>0</v>
      </c>
      <c r="F539" s="189">
        <v>39600</v>
      </c>
      <c r="G539" s="11" t="s">
        <v>0</v>
      </c>
      <c r="H539" s="36" t="s">
        <v>11824</v>
      </c>
      <c r="I539" s="9" t="s">
        <v>0</v>
      </c>
      <c r="J539" s="11" t="s">
        <v>11687</v>
      </c>
      <c r="K539" s="11">
        <v>0.03</v>
      </c>
      <c r="L539" s="9"/>
      <c r="M539" s="21">
        <v>0</v>
      </c>
      <c r="N539" s="21">
        <v>35</v>
      </c>
      <c r="O539" s="2"/>
      <c r="P539" s="225" t="s">
        <v>4170</v>
      </c>
      <c r="Q539" s="222"/>
      <c r="R539" s="2"/>
      <c r="S539" s="21">
        <f t="shared" si="8"/>
        <v>0</v>
      </c>
    </row>
    <row r="540" spans="1:19" x14ac:dyDescent="0.4">
      <c r="A540" s="9" t="s">
        <v>11050</v>
      </c>
      <c r="B540" s="9" t="s">
        <v>11802</v>
      </c>
      <c r="C540" s="180" t="s">
        <v>11825</v>
      </c>
      <c r="D540" s="11">
        <v>4189</v>
      </c>
      <c r="E540" s="19" t="s">
        <v>0</v>
      </c>
      <c r="F540" s="189">
        <v>39600</v>
      </c>
      <c r="G540" s="11" t="s">
        <v>0</v>
      </c>
      <c r="H540" s="36" t="s">
        <v>8394</v>
      </c>
      <c r="I540" s="9" t="s">
        <v>0</v>
      </c>
      <c r="J540" s="11" t="s">
        <v>11687</v>
      </c>
      <c r="K540" s="11">
        <v>0.03</v>
      </c>
      <c r="L540" s="9"/>
      <c r="M540" s="21">
        <v>0</v>
      </c>
      <c r="N540" s="21">
        <v>45</v>
      </c>
      <c r="O540" s="2"/>
      <c r="P540" s="225" t="s">
        <v>4170</v>
      </c>
      <c r="Q540" s="222"/>
      <c r="R540" s="2"/>
      <c r="S540" s="21">
        <f t="shared" si="8"/>
        <v>0</v>
      </c>
    </row>
    <row r="541" spans="1:19" x14ac:dyDescent="0.4">
      <c r="A541" s="9" t="s">
        <v>11050</v>
      </c>
      <c r="B541" s="9" t="s">
        <v>11802</v>
      </c>
      <c r="C541" s="180" t="s">
        <v>11826</v>
      </c>
      <c r="D541" s="11">
        <v>4192</v>
      </c>
      <c r="E541" s="19" t="s">
        <v>0</v>
      </c>
      <c r="F541" s="189">
        <v>39873</v>
      </c>
      <c r="G541" s="11" t="s">
        <v>0</v>
      </c>
      <c r="H541" s="36" t="s">
        <v>11827</v>
      </c>
      <c r="I541" s="9" t="s">
        <v>0</v>
      </c>
      <c r="J541" s="11" t="s">
        <v>0</v>
      </c>
      <c r="K541" s="11">
        <v>0.03</v>
      </c>
      <c r="L541" s="9"/>
      <c r="M541" s="21">
        <v>0</v>
      </c>
      <c r="N541" s="21">
        <v>40</v>
      </c>
      <c r="O541" s="2"/>
      <c r="P541" s="225" t="s">
        <v>4170</v>
      </c>
      <c r="Q541" s="222"/>
      <c r="R541" s="2"/>
      <c r="S541" s="21">
        <f t="shared" si="8"/>
        <v>0</v>
      </c>
    </row>
    <row r="542" spans="1:19" x14ac:dyDescent="0.4">
      <c r="A542" s="9" t="s">
        <v>11050</v>
      </c>
      <c r="B542" s="9" t="s">
        <v>11802</v>
      </c>
      <c r="C542" s="180" t="s">
        <v>11828</v>
      </c>
      <c r="D542" s="11">
        <v>4193</v>
      </c>
      <c r="E542" s="19" t="s">
        <v>0</v>
      </c>
      <c r="F542" s="189">
        <v>39873</v>
      </c>
      <c r="G542" s="11" t="s">
        <v>0</v>
      </c>
      <c r="H542" s="36" t="s">
        <v>11829</v>
      </c>
      <c r="I542" s="9" t="s">
        <v>0</v>
      </c>
      <c r="J542" s="11" t="s">
        <v>0</v>
      </c>
      <c r="K542" s="11">
        <v>0.03</v>
      </c>
      <c r="L542" s="9"/>
      <c r="M542" s="21">
        <v>0</v>
      </c>
      <c r="N542" s="21">
        <v>40</v>
      </c>
      <c r="O542" s="2"/>
      <c r="P542" s="225" t="s">
        <v>4170</v>
      </c>
      <c r="Q542" s="222"/>
      <c r="R542" s="2"/>
      <c r="S542" s="21">
        <f t="shared" si="8"/>
        <v>0</v>
      </c>
    </row>
    <row r="543" spans="1:19" x14ac:dyDescent="0.4">
      <c r="A543" s="9" t="s">
        <v>11050</v>
      </c>
      <c r="B543" s="9" t="s">
        <v>11802</v>
      </c>
      <c r="C543" s="180" t="s">
        <v>11830</v>
      </c>
      <c r="D543" s="11">
        <v>4194</v>
      </c>
      <c r="E543" s="19" t="s">
        <v>0</v>
      </c>
      <c r="F543" s="189">
        <v>39934</v>
      </c>
      <c r="G543" s="11" t="s">
        <v>0</v>
      </c>
      <c r="H543" s="36" t="s">
        <v>8508</v>
      </c>
      <c r="I543" s="9" t="s">
        <v>0</v>
      </c>
      <c r="J543" s="11" t="s">
        <v>0</v>
      </c>
      <c r="K543" s="11">
        <v>0.05</v>
      </c>
      <c r="L543" s="9"/>
      <c r="M543" s="21">
        <v>0</v>
      </c>
      <c r="N543" s="21">
        <v>40</v>
      </c>
      <c r="O543" s="2"/>
      <c r="P543" s="225" t="s">
        <v>4170</v>
      </c>
      <c r="Q543" s="222"/>
      <c r="R543" s="2"/>
      <c r="S543" s="21">
        <f t="shared" si="8"/>
        <v>0</v>
      </c>
    </row>
    <row r="544" spans="1:19" x14ac:dyDescent="0.4">
      <c r="A544" s="9" t="s">
        <v>11050</v>
      </c>
      <c r="B544" s="9" t="s">
        <v>11802</v>
      </c>
      <c r="C544" s="180" t="s">
        <v>11831</v>
      </c>
      <c r="D544" s="11">
        <v>4195</v>
      </c>
      <c r="E544" s="19" t="s">
        <v>0</v>
      </c>
      <c r="F544" s="189">
        <v>39995</v>
      </c>
      <c r="G544" s="11" t="s">
        <v>0</v>
      </c>
      <c r="H544" s="36" t="s">
        <v>8509</v>
      </c>
      <c r="I544" s="9" t="s">
        <v>0</v>
      </c>
      <c r="J544" s="11" t="s">
        <v>0</v>
      </c>
      <c r="K544" s="11">
        <v>0.05</v>
      </c>
      <c r="L544" s="9"/>
      <c r="M544" s="21">
        <v>0</v>
      </c>
      <c r="N544" s="21">
        <v>40</v>
      </c>
      <c r="O544" s="2"/>
      <c r="P544" s="225" t="s">
        <v>4170</v>
      </c>
      <c r="Q544" s="222"/>
      <c r="R544" s="2"/>
      <c r="S544" s="21">
        <f t="shared" si="8"/>
        <v>0</v>
      </c>
    </row>
    <row r="545" spans="1:19" x14ac:dyDescent="0.4">
      <c r="A545" s="9" t="s">
        <v>11050</v>
      </c>
      <c r="B545" s="9" t="s">
        <v>11802</v>
      </c>
      <c r="C545" s="180" t="s">
        <v>11832</v>
      </c>
      <c r="D545" s="11">
        <v>4196</v>
      </c>
      <c r="E545" s="19" t="s">
        <v>0</v>
      </c>
      <c r="F545" s="189">
        <v>39995</v>
      </c>
      <c r="G545" s="11" t="s">
        <v>0</v>
      </c>
      <c r="H545" s="36" t="s">
        <v>8510</v>
      </c>
      <c r="I545" s="9" t="s">
        <v>0</v>
      </c>
      <c r="J545" s="11" t="s">
        <v>0</v>
      </c>
      <c r="K545" s="11">
        <v>0.05</v>
      </c>
      <c r="L545" s="9"/>
      <c r="M545" s="21">
        <v>0</v>
      </c>
      <c r="N545" s="21">
        <v>40</v>
      </c>
      <c r="O545" s="2"/>
      <c r="P545" s="225" t="s">
        <v>4170</v>
      </c>
      <c r="Q545" s="222"/>
      <c r="R545" s="2"/>
      <c r="S545" s="21">
        <f t="shared" si="8"/>
        <v>0</v>
      </c>
    </row>
    <row r="546" spans="1:19" x14ac:dyDescent="0.4">
      <c r="A546" s="9" t="s">
        <v>11050</v>
      </c>
      <c r="B546" s="9" t="s">
        <v>11802</v>
      </c>
      <c r="C546" s="180" t="s">
        <v>11833</v>
      </c>
      <c r="D546" s="11">
        <v>4197</v>
      </c>
      <c r="E546" s="19" t="s">
        <v>0</v>
      </c>
      <c r="F546" s="189">
        <v>40057</v>
      </c>
      <c r="G546" s="11" t="s">
        <v>0</v>
      </c>
      <c r="H546" s="36" t="s">
        <v>8511</v>
      </c>
      <c r="I546" s="9" t="s">
        <v>0</v>
      </c>
      <c r="J546" s="11" t="s">
        <v>0</v>
      </c>
      <c r="K546" s="11">
        <v>0.05</v>
      </c>
      <c r="L546" s="9"/>
      <c r="M546" s="21">
        <v>0</v>
      </c>
      <c r="N546" s="21">
        <v>40</v>
      </c>
      <c r="O546" s="2"/>
      <c r="P546" s="225" t="s">
        <v>4170</v>
      </c>
      <c r="Q546" s="222"/>
      <c r="R546" s="2"/>
      <c r="S546" s="21">
        <f t="shared" si="8"/>
        <v>0</v>
      </c>
    </row>
    <row r="547" spans="1:19" x14ac:dyDescent="0.4">
      <c r="A547" s="9" t="s">
        <v>11050</v>
      </c>
      <c r="B547" s="9" t="s">
        <v>11802</v>
      </c>
      <c r="C547" s="180" t="s">
        <v>11834</v>
      </c>
      <c r="D547" s="11">
        <v>4199</v>
      </c>
      <c r="E547" s="19" t="s">
        <v>0</v>
      </c>
      <c r="F547" s="189">
        <v>40118</v>
      </c>
      <c r="G547" s="11" t="s">
        <v>0</v>
      </c>
      <c r="H547" s="36" t="s">
        <v>8395</v>
      </c>
      <c r="I547" s="9" t="s">
        <v>0</v>
      </c>
      <c r="J547" s="11" t="s">
        <v>0</v>
      </c>
      <c r="K547" s="11">
        <v>0.03</v>
      </c>
      <c r="L547" s="9"/>
      <c r="M547" s="21">
        <v>0</v>
      </c>
      <c r="N547" s="21">
        <v>55</v>
      </c>
      <c r="O547" s="2"/>
      <c r="P547" s="225" t="s">
        <v>4170</v>
      </c>
      <c r="Q547" s="222"/>
      <c r="R547" s="2"/>
      <c r="S547" s="21">
        <f t="shared" si="8"/>
        <v>0</v>
      </c>
    </row>
    <row r="548" spans="1:19" x14ac:dyDescent="0.4">
      <c r="A548" s="9" t="s">
        <v>11050</v>
      </c>
      <c r="B548" s="9" t="s">
        <v>11802</v>
      </c>
      <c r="C548" s="180" t="s">
        <v>11835</v>
      </c>
      <c r="D548" s="11">
        <v>4200</v>
      </c>
      <c r="E548" s="19" t="s">
        <v>0</v>
      </c>
      <c r="F548" s="189">
        <v>40118</v>
      </c>
      <c r="G548" s="11" t="s">
        <v>0</v>
      </c>
      <c r="H548" s="36" t="s">
        <v>8395</v>
      </c>
      <c r="I548" s="9" t="s">
        <v>0</v>
      </c>
      <c r="J548" s="11" t="s">
        <v>11687</v>
      </c>
      <c r="K548" s="11">
        <v>0.03</v>
      </c>
      <c r="L548" s="9"/>
      <c r="M548" s="21">
        <v>0</v>
      </c>
      <c r="N548" s="21">
        <v>55</v>
      </c>
      <c r="O548" s="2"/>
      <c r="P548" s="225" t="s">
        <v>4170</v>
      </c>
      <c r="Q548" s="222"/>
      <c r="R548" s="2"/>
      <c r="S548" s="21">
        <f t="shared" si="8"/>
        <v>0</v>
      </c>
    </row>
    <row r="549" spans="1:19" x14ac:dyDescent="0.4">
      <c r="A549" s="9" t="s">
        <v>11050</v>
      </c>
      <c r="B549" s="9" t="s">
        <v>11802</v>
      </c>
      <c r="C549" s="180" t="s">
        <v>11836</v>
      </c>
      <c r="D549" s="11">
        <v>4198</v>
      </c>
      <c r="E549" s="19" t="s">
        <v>0</v>
      </c>
      <c r="F549" s="189">
        <v>40238</v>
      </c>
      <c r="G549" s="11" t="s">
        <v>0</v>
      </c>
      <c r="H549" s="36" t="s">
        <v>11837</v>
      </c>
      <c r="I549" s="9" t="s">
        <v>0</v>
      </c>
      <c r="J549" s="11" t="s">
        <v>0</v>
      </c>
      <c r="K549" s="11">
        <v>0.03</v>
      </c>
      <c r="L549" s="9"/>
      <c r="M549" s="21">
        <v>0</v>
      </c>
      <c r="N549" s="21">
        <v>35</v>
      </c>
      <c r="O549" s="2"/>
      <c r="P549" s="225" t="s">
        <v>4170</v>
      </c>
      <c r="Q549" s="222"/>
      <c r="R549" s="2"/>
      <c r="S549" s="21">
        <f t="shared" si="8"/>
        <v>0</v>
      </c>
    </row>
    <row r="550" spans="1:19" x14ac:dyDescent="0.4">
      <c r="A550" s="9" t="s">
        <v>11050</v>
      </c>
      <c r="B550" s="9" t="s">
        <v>11802</v>
      </c>
      <c r="C550" s="180" t="s">
        <v>11838</v>
      </c>
      <c r="D550" s="11">
        <v>4201</v>
      </c>
      <c r="E550" s="19" t="s">
        <v>0</v>
      </c>
      <c r="F550" s="189">
        <v>40269</v>
      </c>
      <c r="G550" s="11" t="s">
        <v>0</v>
      </c>
      <c r="H550" s="36" t="s">
        <v>11839</v>
      </c>
      <c r="I550" s="9" t="s">
        <v>0</v>
      </c>
      <c r="J550" s="11" t="s">
        <v>0</v>
      </c>
      <c r="K550" s="11">
        <v>0.03</v>
      </c>
      <c r="L550" s="9"/>
      <c r="M550" s="21">
        <v>0</v>
      </c>
      <c r="N550" s="21">
        <v>35</v>
      </c>
      <c r="O550" s="2"/>
      <c r="P550" s="225" t="s">
        <v>4170</v>
      </c>
      <c r="Q550" s="222"/>
      <c r="R550" s="2"/>
      <c r="S550" s="21">
        <f t="shared" si="8"/>
        <v>0</v>
      </c>
    </row>
    <row r="551" spans="1:19" x14ac:dyDescent="0.4">
      <c r="A551" s="9" t="s">
        <v>11050</v>
      </c>
      <c r="B551" s="9" t="s">
        <v>11802</v>
      </c>
      <c r="C551" s="180" t="s">
        <v>11840</v>
      </c>
      <c r="D551" s="11">
        <v>4202</v>
      </c>
      <c r="E551" s="19" t="s">
        <v>0</v>
      </c>
      <c r="F551" s="189">
        <v>40299</v>
      </c>
      <c r="G551" s="11" t="s">
        <v>0</v>
      </c>
      <c r="H551" s="36" t="s">
        <v>11841</v>
      </c>
      <c r="I551" s="9" t="s">
        <v>0</v>
      </c>
      <c r="J551" s="11" t="s">
        <v>0</v>
      </c>
      <c r="K551" s="11">
        <v>0.03</v>
      </c>
      <c r="L551" s="9"/>
      <c r="M551" s="21">
        <v>0</v>
      </c>
      <c r="N551" s="21">
        <v>50</v>
      </c>
      <c r="O551" s="2"/>
      <c r="P551" s="225" t="s">
        <v>4170</v>
      </c>
      <c r="Q551" s="222"/>
      <c r="R551" s="2"/>
      <c r="S551" s="21">
        <f t="shared" si="8"/>
        <v>0</v>
      </c>
    </row>
    <row r="552" spans="1:19" x14ac:dyDescent="0.4">
      <c r="A552" s="9" t="s">
        <v>11050</v>
      </c>
      <c r="B552" s="9" t="s">
        <v>11802</v>
      </c>
      <c r="C552" s="180" t="s">
        <v>11842</v>
      </c>
      <c r="D552" s="11">
        <v>4203</v>
      </c>
      <c r="E552" s="19" t="s">
        <v>0</v>
      </c>
      <c r="F552" s="189">
        <v>40330</v>
      </c>
      <c r="G552" s="11" t="s">
        <v>0</v>
      </c>
      <c r="H552" s="36" t="s">
        <v>11843</v>
      </c>
      <c r="I552" s="9" t="s">
        <v>0</v>
      </c>
      <c r="J552" s="11" t="s">
        <v>0</v>
      </c>
      <c r="K552" s="11">
        <v>0.03</v>
      </c>
      <c r="L552" s="9"/>
      <c r="M552" s="21">
        <v>0</v>
      </c>
      <c r="N552" s="21">
        <v>50</v>
      </c>
      <c r="O552" s="2"/>
      <c r="P552" s="225" t="s">
        <v>4170</v>
      </c>
      <c r="Q552" s="222"/>
      <c r="R552" s="2"/>
      <c r="S552" s="21">
        <f t="shared" si="8"/>
        <v>0</v>
      </c>
    </row>
    <row r="553" spans="1:19" x14ac:dyDescent="0.4">
      <c r="A553" s="9" t="s">
        <v>11050</v>
      </c>
      <c r="B553" s="9" t="s">
        <v>11802</v>
      </c>
      <c r="C553" s="180" t="s">
        <v>11844</v>
      </c>
      <c r="D553" s="11">
        <v>4191</v>
      </c>
      <c r="E553" s="19" t="s">
        <v>0</v>
      </c>
      <c r="F553" s="189" t="s">
        <v>0</v>
      </c>
      <c r="G553" s="11" t="s">
        <v>0</v>
      </c>
      <c r="H553" s="36" t="s">
        <v>11845</v>
      </c>
      <c r="I553" s="9" t="s">
        <v>0</v>
      </c>
      <c r="J553" s="11" t="s">
        <v>0</v>
      </c>
      <c r="K553" s="11">
        <v>0.5</v>
      </c>
      <c r="L553" s="9"/>
      <c r="M553" s="21">
        <v>0</v>
      </c>
      <c r="N553" s="21">
        <v>20</v>
      </c>
      <c r="O553" s="2"/>
      <c r="P553" s="225" t="s">
        <v>4170</v>
      </c>
      <c r="Q553" s="222"/>
      <c r="R553" s="2"/>
      <c r="S553" s="21">
        <f t="shared" si="8"/>
        <v>0</v>
      </c>
    </row>
    <row r="554" spans="1:19" x14ac:dyDescent="0.4">
      <c r="A554" s="9" t="s">
        <v>11050</v>
      </c>
      <c r="B554" s="9" t="s">
        <v>11802</v>
      </c>
      <c r="C554" s="180" t="s">
        <v>11846</v>
      </c>
      <c r="D554" s="11" t="s">
        <v>8181</v>
      </c>
      <c r="E554" s="19" t="s">
        <v>0</v>
      </c>
      <c r="F554" s="189" t="s">
        <v>0</v>
      </c>
      <c r="G554" s="11" t="s">
        <v>0</v>
      </c>
      <c r="H554" s="36" t="s">
        <v>11847</v>
      </c>
      <c r="I554" s="9" t="s">
        <v>0</v>
      </c>
      <c r="J554" s="11" t="s">
        <v>11687</v>
      </c>
      <c r="K554" s="11">
        <v>0.5</v>
      </c>
      <c r="L554" s="9"/>
      <c r="M554" s="21">
        <v>0</v>
      </c>
      <c r="N554" s="21">
        <v>20</v>
      </c>
      <c r="O554" s="2"/>
      <c r="P554" s="225" t="s">
        <v>4170</v>
      </c>
      <c r="Q554" s="222"/>
      <c r="R554" s="2"/>
      <c r="S554" s="21">
        <f t="shared" si="8"/>
        <v>0</v>
      </c>
    </row>
    <row r="555" spans="1:19" x14ac:dyDescent="0.4">
      <c r="A555" s="9" t="s">
        <v>11050</v>
      </c>
      <c r="B555" s="9" t="s">
        <v>11802</v>
      </c>
      <c r="C555" s="180" t="s">
        <v>11848</v>
      </c>
      <c r="D555" s="11">
        <v>7083</v>
      </c>
      <c r="E555" s="19" t="s">
        <v>0</v>
      </c>
      <c r="F555" s="189" t="s">
        <v>0</v>
      </c>
      <c r="G555" s="11" t="s">
        <v>0</v>
      </c>
      <c r="H555" s="36" t="s">
        <v>11849</v>
      </c>
      <c r="I555" s="9" t="s">
        <v>0</v>
      </c>
      <c r="J555" s="11" t="s">
        <v>11681</v>
      </c>
      <c r="K555" s="11">
        <v>0.5</v>
      </c>
      <c r="L555" s="9"/>
      <c r="M555" s="21">
        <v>0</v>
      </c>
      <c r="N555" s="21">
        <v>20</v>
      </c>
      <c r="O555" s="2"/>
      <c r="P555" s="225" t="s">
        <v>4170</v>
      </c>
      <c r="Q555" s="222"/>
      <c r="R555" s="2"/>
      <c r="S555" s="21">
        <f t="shared" si="8"/>
        <v>0</v>
      </c>
    </row>
    <row r="556" spans="1:19" x14ac:dyDescent="0.4">
      <c r="A556" s="9" t="s">
        <v>11050</v>
      </c>
      <c r="B556" s="9" t="s">
        <v>11802</v>
      </c>
      <c r="C556" s="180" t="s">
        <v>11850</v>
      </c>
      <c r="D556" s="11" t="s">
        <v>8520</v>
      </c>
      <c r="E556" s="19" t="s">
        <v>0</v>
      </c>
      <c r="F556" s="189" t="s">
        <v>0</v>
      </c>
      <c r="G556" s="11" t="s">
        <v>0</v>
      </c>
      <c r="H556" s="36" t="s">
        <v>11851</v>
      </c>
      <c r="I556" s="9" t="s">
        <v>0</v>
      </c>
      <c r="J556" s="11" t="s">
        <v>11687</v>
      </c>
      <c r="K556" s="11">
        <v>0.5</v>
      </c>
      <c r="L556" s="9"/>
      <c r="M556" s="21">
        <v>0</v>
      </c>
      <c r="N556" s="21">
        <v>20</v>
      </c>
      <c r="O556" s="2"/>
      <c r="P556" s="225" t="s">
        <v>4170</v>
      </c>
      <c r="Q556" s="222"/>
      <c r="R556" s="2"/>
      <c r="S556" s="21">
        <f t="shared" si="8"/>
        <v>0</v>
      </c>
    </row>
    <row r="557" spans="1:19" x14ac:dyDescent="0.4">
      <c r="A557" s="9" t="s">
        <v>11050</v>
      </c>
      <c r="B557" s="9" t="s">
        <v>11802</v>
      </c>
      <c r="C557" s="180" t="s">
        <v>11852</v>
      </c>
      <c r="D557" s="11">
        <v>4190</v>
      </c>
      <c r="E557" s="19" t="s">
        <v>0</v>
      </c>
      <c r="F557" s="189" t="s">
        <v>0</v>
      </c>
      <c r="G557" s="11" t="s">
        <v>0</v>
      </c>
      <c r="H557" s="36" t="s">
        <v>11853</v>
      </c>
      <c r="I557" s="9" t="s">
        <v>0</v>
      </c>
      <c r="J557" s="11" t="s">
        <v>11681</v>
      </c>
      <c r="K557" s="11">
        <v>0.5</v>
      </c>
      <c r="L557" s="9"/>
      <c r="M557" s="21">
        <v>0</v>
      </c>
      <c r="N557" s="21">
        <v>25</v>
      </c>
      <c r="O557" s="2"/>
      <c r="P557" s="225" t="s">
        <v>4170</v>
      </c>
      <c r="Q557" s="222"/>
      <c r="R557" s="2"/>
      <c r="S557" s="21">
        <f t="shared" si="8"/>
        <v>0</v>
      </c>
    </row>
    <row r="558" spans="1:19" x14ac:dyDescent="0.4">
      <c r="A558" s="9" t="s">
        <v>11050</v>
      </c>
      <c r="B558" s="9" t="s">
        <v>11802</v>
      </c>
      <c r="C558" s="180" t="s">
        <v>11854</v>
      </c>
      <c r="D558" s="11">
        <v>4204</v>
      </c>
      <c r="E558" s="19" t="s">
        <v>0</v>
      </c>
      <c r="F558" s="189">
        <v>40483</v>
      </c>
      <c r="G558" s="11" t="s">
        <v>0</v>
      </c>
      <c r="H558" s="36" t="s">
        <v>11855</v>
      </c>
      <c r="I558" s="9" t="s">
        <v>0</v>
      </c>
      <c r="J558" s="11" t="s">
        <v>0</v>
      </c>
      <c r="K558" s="11">
        <v>0.03</v>
      </c>
      <c r="L558" s="9"/>
      <c r="M558" s="21">
        <v>0</v>
      </c>
      <c r="N558" s="21">
        <v>40</v>
      </c>
      <c r="O558" s="2"/>
      <c r="P558" s="225" t="s">
        <v>4170</v>
      </c>
      <c r="Q558" s="222"/>
      <c r="R558" s="2"/>
      <c r="S558" s="21">
        <f t="shared" si="8"/>
        <v>0</v>
      </c>
    </row>
    <row r="559" spans="1:19" x14ac:dyDescent="0.4">
      <c r="A559" s="9" t="s">
        <v>11050</v>
      </c>
      <c r="B559" s="9" t="s">
        <v>11802</v>
      </c>
      <c r="C559" s="180" t="s">
        <v>11856</v>
      </c>
      <c r="D559" s="11">
        <v>4205</v>
      </c>
      <c r="E559" s="19" t="s">
        <v>0</v>
      </c>
      <c r="F559" s="189">
        <v>40483</v>
      </c>
      <c r="G559" s="11" t="s">
        <v>0</v>
      </c>
      <c r="H559" s="36" t="s">
        <v>11857</v>
      </c>
      <c r="I559" s="9" t="s">
        <v>0</v>
      </c>
      <c r="J559" s="11" t="s">
        <v>0</v>
      </c>
      <c r="K559" s="11">
        <v>0.03</v>
      </c>
      <c r="L559" s="9"/>
      <c r="M559" s="21">
        <v>0</v>
      </c>
      <c r="N559" s="21">
        <v>45</v>
      </c>
      <c r="O559" s="2"/>
      <c r="P559" s="225" t="s">
        <v>4170</v>
      </c>
      <c r="Q559" s="222"/>
      <c r="R559" s="2"/>
      <c r="S559" s="21">
        <f t="shared" si="8"/>
        <v>0</v>
      </c>
    </row>
    <row r="560" spans="1:19" x14ac:dyDescent="0.4">
      <c r="A560" s="9" t="s">
        <v>11050</v>
      </c>
      <c r="B560" s="9" t="s">
        <v>11802</v>
      </c>
      <c r="C560" s="180" t="s">
        <v>11858</v>
      </c>
      <c r="D560" s="11">
        <v>4206</v>
      </c>
      <c r="E560" s="19" t="s">
        <v>0</v>
      </c>
      <c r="F560" s="189">
        <v>40575</v>
      </c>
      <c r="G560" s="11" t="s">
        <v>0</v>
      </c>
      <c r="H560" s="36" t="s">
        <v>8519</v>
      </c>
      <c r="I560" s="9" t="s">
        <v>0</v>
      </c>
      <c r="J560" s="11" t="s">
        <v>0</v>
      </c>
      <c r="K560" s="11">
        <v>0.03</v>
      </c>
      <c r="L560" s="9"/>
      <c r="M560" s="21">
        <v>0</v>
      </c>
      <c r="N560" s="21">
        <v>35</v>
      </c>
      <c r="O560" s="2"/>
      <c r="P560" s="225" t="s">
        <v>4170</v>
      </c>
      <c r="Q560" s="222"/>
      <c r="R560" s="2"/>
      <c r="S560" s="21">
        <f t="shared" si="8"/>
        <v>0</v>
      </c>
    </row>
    <row r="561" spans="1:19" x14ac:dyDescent="0.4">
      <c r="A561" s="9" t="s">
        <v>11050</v>
      </c>
      <c r="B561" s="9" t="s">
        <v>11802</v>
      </c>
      <c r="C561" s="180" t="s">
        <v>11859</v>
      </c>
      <c r="D561" s="11">
        <v>4208</v>
      </c>
      <c r="E561" s="19" t="s">
        <v>0</v>
      </c>
      <c r="F561" s="189">
        <v>40603</v>
      </c>
      <c r="G561" s="11" t="s">
        <v>0</v>
      </c>
      <c r="H561" s="36" t="s">
        <v>8396</v>
      </c>
      <c r="I561" s="9" t="s">
        <v>0</v>
      </c>
      <c r="J561" s="11" t="s">
        <v>0</v>
      </c>
      <c r="K561" s="11">
        <v>0.03</v>
      </c>
      <c r="L561" s="9"/>
      <c r="M561" s="21">
        <v>0</v>
      </c>
      <c r="N561" s="21">
        <v>35</v>
      </c>
      <c r="O561" s="2"/>
      <c r="P561" s="225" t="s">
        <v>4170</v>
      </c>
      <c r="Q561" s="222"/>
      <c r="R561" s="2"/>
      <c r="S561" s="21">
        <f t="shared" si="8"/>
        <v>0</v>
      </c>
    </row>
    <row r="562" spans="1:19" x14ac:dyDescent="0.4">
      <c r="A562" s="9" t="s">
        <v>11050</v>
      </c>
      <c r="B562" s="9" t="s">
        <v>11802</v>
      </c>
      <c r="C562" s="180" t="s">
        <v>11860</v>
      </c>
      <c r="D562" s="11">
        <v>4207</v>
      </c>
      <c r="E562" s="19" t="s">
        <v>0</v>
      </c>
      <c r="F562" s="189">
        <v>40603</v>
      </c>
      <c r="G562" s="11" t="s">
        <v>0</v>
      </c>
      <c r="H562" s="36" t="s">
        <v>11861</v>
      </c>
      <c r="I562" s="9" t="s">
        <v>0</v>
      </c>
      <c r="J562" s="11" t="s">
        <v>0</v>
      </c>
      <c r="K562" s="11">
        <v>0.03</v>
      </c>
      <c r="L562" s="9"/>
      <c r="M562" s="21">
        <v>0</v>
      </c>
      <c r="N562" s="21">
        <v>40</v>
      </c>
      <c r="O562" s="2"/>
      <c r="P562" s="225" t="s">
        <v>4170</v>
      </c>
      <c r="Q562" s="222"/>
      <c r="R562" s="2"/>
      <c r="S562" s="21">
        <f t="shared" si="8"/>
        <v>0</v>
      </c>
    </row>
    <row r="563" spans="1:19" x14ac:dyDescent="0.4">
      <c r="A563" s="9" t="s">
        <v>11050</v>
      </c>
      <c r="B563" s="9" t="s">
        <v>11802</v>
      </c>
      <c r="C563" s="180" t="s">
        <v>11862</v>
      </c>
      <c r="D563" s="11">
        <v>4210</v>
      </c>
      <c r="E563" s="19" t="s">
        <v>0</v>
      </c>
      <c r="F563" s="189">
        <v>40664</v>
      </c>
      <c r="G563" s="11" t="s">
        <v>0</v>
      </c>
      <c r="H563" s="36" t="s">
        <v>11863</v>
      </c>
      <c r="I563" s="9" t="s">
        <v>0</v>
      </c>
      <c r="J563" s="11" t="s">
        <v>0</v>
      </c>
      <c r="K563" s="11">
        <v>0.05</v>
      </c>
      <c r="L563" s="9"/>
      <c r="M563" s="21">
        <v>0</v>
      </c>
      <c r="N563" s="21">
        <v>35</v>
      </c>
      <c r="O563" s="2"/>
      <c r="P563" s="225" t="s">
        <v>4170</v>
      </c>
      <c r="Q563" s="222"/>
      <c r="R563" s="2"/>
      <c r="S563" s="21">
        <f t="shared" si="8"/>
        <v>0</v>
      </c>
    </row>
    <row r="564" spans="1:19" x14ac:dyDescent="0.4">
      <c r="A564" s="9" t="s">
        <v>11050</v>
      </c>
      <c r="B564" s="9" t="s">
        <v>11802</v>
      </c>
      <c r="C564" s="180" t="s">
        <v>11864</v>
      </c>
      <c r="D564" s="11">
        <v>4209</v>
      </c>
      <c r="E564" s="19" t="s">
        <v>0</v>
      </c>
      <c r="F564" s="189">
        <v>40725</v>
      </c>
      <c r="G564" s="11" t="s">
        <v>0</v>
      </c>
      <c r="H564" s="36" t="s">
        <v>11839</v>
      </c>
      <c r="I564" s="9" t="s">
        <v>0</v>
      </c>
      <c r="J564" s="11" t="s">
        <v>0</v>
      </c>
      <c r="K564" s="11">
        <v>0.05</v>
      </c>
      <c r="L564" s="9"/>
      <c r="M564" s="21">
        <v>0</v>
      </c>
      <c r="N564" s="21">
        <v>35</v>
      </c>
      <c r="O564" s="2"/>
      <c r="P564" s="225" t="s">
        <v>4168</v>
      </c>
      <c r="Q564" s="222"/>
      <c r="R564" s="2"/>
      <c r="S564" s="21">
        <f t="shared" si="8"/>
        <v>35</v>
      </c>
    </row>
    <row r="565" spans="1:19" x14ac:dyDescent="0.4">
      <c r="A565" s="9" t="s">
        <v>11050</v>
      </c>
      <c r="B565" s="9" t="s">
        <v>11802</v>
      </c>
      <c r="C565" s="180" t="s">
        <v>11865</v>
      </c>
      <c r="D565" s="11">
        <v>4211</v>
      </c>
      <c r="E565" s="19" t="s">
        <v>0</v>
      </c>
      <c r="F565" s="189">
        <v>40878</v>
      </c>
      <c r="G565" s="11" t="s">
        <v>0</v>
      </c>
      <c r="H565" s="36" t="s">
        <v>11866</v>
      </c>
      <c r="I565" s="9" t="s">
        <v>0</v>
      </c>
      <c r="J565" s="11" t="s">
        <v>0</v>
      </c>
      <c r="K565" s="11">
        <v>0.02</v>
      </c>
      <c r="L565" s="9"/>
      <c r="M565" s="21">
        <v>0</v>
      </c>
      <c r="N565" s="21">
        <v>65</v>
      </c>
      <c r="O565" s="2"/>
      <c r="P565" s="225" t="s">
        <v>4170</v>
      </c>
      <c r="Q565" s="222"/>
      <c r="R565" s="2"/>
      <c r="S565" s="21">
        <f t="shared" si="8"/>
        <v>0</v>
      </c>
    </row>
    <row r="566" spans="1:19" x14ac:dyDescent="0.4">
      <c r="A566" s="9" t="s">
        <v>11050</v>
      </c>
      <c r="B566" s="9" t="s">
        <v>11802</v>
      </c>
      <c r="C566" s="180" t="s">
        <v>11867</v>
      </c>
      <c r="D566" s="11" t="s">
        <v>0</v>
      </c>
      <c r="E566" s="19" t="s">
        <v>0</v>
      </c>
      <c r="F566" s="189">
        <v>40878</v>
      </c>
      <c r="G566" s="11" t="s">
        <v>0</v>
      </c>
      <c r="H566" s="36" t="s">
        <v>11868</v>
      </c>
      <c r="I566" s="9" t="s">
        <v>0</v>
      </c>
      <c r="J566" s="11" t="s">
        <v>0</v>
      </c>
      <c r="K566" s="11">
        <v>0.02</v>
      </c>
      <c r="L566" s="9"/>
      <c r="M566" s="21">
        <v>0</v>
      </c>
      <c r="N566" s="21">
        <v>65</v>
      </c>
      <c r="O566" s="2"/>
      <c r="P566" s="225" t="s">
        <v>4170</v>
      </c>
      <c r="Q566" s="222"/>
      <c r="R566" s="2"/>
      <c r="S566" s="21">
        <f t="shared" si="8"/>
        <v>0</v>
      </c>
    </row>
    <row r="567" spans="1:19" x14ac:dyDescent="0.4">
      <c r="A567" s="9" t="s">
        <v>11050</v>
      </c>
      <c r="B567" s="9" t="s">
        <v>11802</v>
      </c>
      <c r="C567" s="180" t="s">
        <v>11869</v>
      </c>
      <c r="D567" s="11">
        <v>4212</v>
      </c>
      <c r="E567" s="19" t="s">
        <v>0</v>
      </c>
      <c r="F567" s="189">
        <v>40969</v>
      </c>
      <c r="G567" s="11" t="s">
        <v>0</v>
      </c>
      <c r="H567" s="36" t="s">
        <v>11870</v>
      </c>
      <c r="I567" s="9" t="s">
        <v>0</v>
      </c>
      <c r="J567" s="11" t="s">
        <v>0</v>
      </c>
      <c r="K567" s="11">
        <v>0.02</v>
      </c>
      <c r="L567" s="9"/>
      <c r="M567" s="21">
        <v>0</v>
      </c>
      <c r="N567" s="21">
        <v>65</v>
      </c>
      <c r="O567" s="2"/>
      <c r="P567" s="225" t="s">
        <v>4170</v>
      </c>
      <c r="Q567" s="222"/>
      <c r="R567" s="2"/>
      <c r="S567" s="21">
        <f t="shared" si="8"/>
        <v>0</v>
      </c>
    </row>
    <row r="568" spans="1:19" x14ac:dyDescent="0.4">
      <c r="A568" s="9" t="s">
        <v>11050</v>
      </c>
      <c r="B568" s="9" t="s">
        <v>11802</v>
      </c>
      <c r="C568" s="180" t="s">
        <v>11871</v>
      </c>
      <c r="D568" s="11">
        <v>4213</v>
      </c>
      <c r="E568" s="19" t="s">
        <v>0</v>
      </c>
      <c r="F568" s="189">
        <v>40969</v>
      </c>
      <c r="G568" s="11" t="s">
        <v>0</v>
      </c>
      <c r="H568" s="36" t="s">
        <v>8397</v>
      </c>
      <c r="I568" s="9" t="s">
        <v>0</v>
      </c>
      <c r="J568" s="11" t="s">
        <v>0</v>
      </c>
      <c r="K568" s="11">
        <v>0.02</v>
      </c>
      <c r="L568" s="9"/>
      <c r="M568" s="21">
        <v>0</v>
      </c>
      <c r="N568" s="21">
        <v>65</v>
      </c>
      <c r="O568" s="2"/>
      <c r="P568" s="225" t="s">
        <v>4170</v>
      </c>
      <c r="Q568" s="222"/>
      <c r="R568" s="2"/>
      <c r="S568" s="21">
        <f t="shared" si="8"/>
        <v>0</v>
      </c>
    </row>
    <row r="569" spans="1:19" x14ac:dyDescent="0.4">
      <c r="A569" s="9" t="s">
        <v>11050</v>
      </c>
      <c r="B569" s="9" t="s">
        <v>11802</v>
      </c>
      <c r="C569" s="180" t="s">
        <v>11872</v>
      </c>
      <c r="D569" s="11">
        <v>4214</v>
      </c>
      <c r="E569" s="19" t="s">
        <v>0</v>
      </c>
      <c r="F569" s="189">
        <v>41030</v>
      </c>
      <c r="G569" s="11" t="s">
        <v>0</v>
      </c>
      <c r="H569" s="36" t="s">
        <v>11873</v>
      </c>
      <c r="I569" s="9" t="s">
        <v>0</v>
      </c>
      <c r="J569" s="11" t="s">
        <v>0</v>
      </c>
      <c r="K569" s="11">
        <v>0.02</v>
      </c>
      <c r="L569" s="9"/>
      <c r="M569" s="21">
        <v>0</v>
      </c>
      <c r="N569" s="21">
        <v>50</v>
      </c>
      <c r="O569" s="2"/>
      <c r="P569" s="225" t="s">
        <v>4170</v>
      </c>
      <c r="Q569" s="222"/>
      <c r="R569" s="2"/>
      <c r="S569" s="21">
        <f t="shared" si="8"/>
        <v>0</v>
      </c>
    </row>
    <row r="570" spans="1:19" x14ac:dyDescent="0.4">
      <c r="A570" s="9" t="s">
        <v>11050</v>
      </c>
      <c r="B570" s="9" t="s">
        <v>11802</v>
      </c>
      <c r="C570" s="180" t="s">
        <v>11874</v>
      </c>
      <c r="D570" s="11">
        <v>4215</v>
      </c>
      <c r="E570" s="19" t="s">
        <v>0</v>
      </c>
      <c r="F570" s="189">
        <v>41153</v>
      </c>
      <c r="G570" s="11" t="s">
        <v>0</v>
      </c>
      <c r="H570" s="36" t="s">
        <v>8398</v>
      </c>
      <c r="I570" s="9" t="s">
        <v>0</v>
      </c>
      <c r="J570" s="11" t="s">
        <v>0</v>
      </c>
      <c r="K570" s="11">
        <v>0.02</v>
      </c>
      <c r="L570" s="9"/>
      <c r="M570" s="21">
        <v>0</v>
      </c>
      <c r="N570" s="21">
        <v>65</v>
      </c>
      <c r="O570" s="2"/>
      <c r="P570" s="225" t="s">
        <v>4170</v>
      </c>
      <c r="Q570" s="222"/>
      <c r="R570" s="2"/>
      <c r="S570" s="21">
        <f t="shared" si="8"/>
        <v>0</v>
      </c>
    </row>
    <row r="571" spans="1:19" x14ac:dyDescent="0.4">
      <c r="A571" s="9" t="s">
        <v>11050</v>
      </c>
      <c r="B571" s="9" t="s">
        <v>11802</v>
      </c>
      <c r="C571" s="180" t="s">
        <v>11875</v>
      </c>
      <c r="D571" s="11">
        <v>4216</v>
      </c>
      <c r="E571" s="19" t="s">
        <v>0</v>
      </c>
      <c r="F571" s="189">
        <v>41183</v>
      </c>
      <c r="G571" s="11" t="s">
        <v>0</v>
      </c>
      <c r="H571" s="36" t="s">
        <v>8512</v>
      </c>
      <c r="I571" s="9" t="s">
        <v>0</v>
      </c>
      <c r="J571" s="11" t="s">
        <v>0</v>
      </c>
      <c r="K571" s="11">
        <v>0.02</v>
      </c>
      <c r="L571" s="9"/>
      <c r="M571" s="21">
        <v>0</v>
      </c>
      <c r="N571" s="21">
        <v>65</v>
      </c>
      <c r="O571" s="2"/>
      <c r="P571" s="225" t="s">
        <v>4170</v>
      </c>
      <c r="Q571" s="222"/>
      <c r="R571" s="2"/>
      <c r="S571" s="21">
        <f t="shared" si="8"/>
        <v>0</v>
      </c>
    </row>
    <row r="572" spans="1:19" x14ac:dyDescent="0.4">
      <c r="A572" s="9" t="s">
        <v>11050</v>
      </c>
      <c r="B572" s="9" t="s">
        <v>11802</v>
      </c>
      <c r="C572" s="180" t="s">
        <v>11876</v>
      </c>
      <c r="D572" s="11">
        <v>4217</v>
      </c>
      <c r="E572" s="19" t="s">
        <v>0</v>
      </c>
      <c r="F572" s="189">
        <v>41183</v>
      </c>
      <c r="G572" s="11" t="s">
        <v>0</v>
      </c>
      <c r="H572" s="36" t="s">
        <v>8513</v>
      </c>
      <c r="I572" s="9" t="s">
        <v>0</v>
      </c>
      <c r="J572" s="11" t="s">
        <v>0</v>
      </c>
      <c r="K572" s="11">
        <v>0.02</v>
      </c>
      <c r="L572" s="9"/>
      <c r="M572" s="21">
        <v>0</v>
      </c>
      <c r="N572" s="21">
        <v>65</v>
      </c>
      <c r="O572" s="2"/>
      <c r="P572" s="225" t="s">
        <v>4170</v>
      </c>
      <c r="Q572" s="222"/>
      <c r="R572" s="2"/>
      <c r="S572" s="21">
        <f t="shared" si="8"/>
        <v>0</v>
      </c>
    </row>
    <row r="573" spans="1:19" x14ac:dyDescent="0.4">
      <c r="A573" s="9" t="s">
        <v>11050</v>
      </c>
      <c r="B573" s="9" t="s">
        <v>11802</v>
      </c>
      <c r="C573" s="180" t="s">
        <v>11877</v>
      </c>
      <c r="D573" s="11">
        <v>4218</v>
      </c>
      <c r="E573" s="19" t="s">
        <v>0</v>
      </c>
      <c r="F573" s="189">
        <v>41275</v>
      </c>
      <c r="G573" s="11" t="s">
        <v>0</v>
      </c>
      <c r="H573" s="36" t="s">
        <v>8514</v>
      </c>
      <c r="I573" s="9" t="s">
        <v>0</v>
      </c>
      <c r="J573" s="11" t="s">
        <v>0</v>
      </c>
      <c r="K573" s="11">
        <v>0.02</v>
      </c>
      <c r="L573" s="9"/>
      <c r="M573" s="21">
        <v>0</v>
      </c>
      <c r="N573" s="21">
        <v>65</v>
      </c>
      <c r="O573" s="2"/>
      <c r="P573" s="225" t="s">
        <v>4170</v>
      </c>
      <c r="Q573" s="222"/>
      <c r="R573" s="2"/>
      <c r="S573" s="21">
        <f t="shared" si="8"/>
        <v>0</v>
      </c>
    </row>
    <row r="574" spans="1:19" x14ac:dyDescent="0.4">
      <c r="A574" s="9" t="s">
        <v>11050</v>
      </c>
      <c r="B574" s="9" t="s">
        <v>11802</v>
      </c>
      <c r="C574" s="180" t="s">
        <v>11878</v>
      </c>
      <c r="D574" s="11">
        <v>4219</v>
      </c>
      <c r="E574" s="19" t="s">
        <v>0</v>
      </c>
      <c r="F574" s="189">
        <v>41275</v>
      </c>
      <c r="G574" s="11" t="s">
        <v>0</v>
      </c>
      <c r="H574" s="36" t="s">
        <v>8515</v>
      </c>
      <c r="I574" s="9" t="s">
        <v>0</v>
      </c>
      <c r="J574" s="11" t="s">
        <v>0</v>
      </c>
      <c r="K574" s="11">
        <v>0.02</v>
      </c>
      <c r="L574" s="9"/>
      <c r="M574" s="21">
        <v>0</v>
      </c>
      <c r="N574" s="21">
        <v>65</v>
      </c>
      <c r="O574" s="2"/>
      <c r="P574" s="225" t="s">
        <v>4170</v>
      </c>
      <c r="Q574" s="222"/>
      <c r="R574" s="2"/>
      <c r="S574" s="21">
        <f t="shared" si="8"/>
        <v>0</v>
      </c>
    </row>
    <row r="575" spans="1:19" x14ac:dyDescent="0.4">
      <c r="A575" s="9" t="s">
        <v>11050</v>
      </c>
      <c r="B575" s="9" t="s">
        <v>11802</v>
      </c>
      <c r="C575" s="180" t="s">
        <v>11879</v>
      </c>
      <c r="D575" s="11">
        <v>4222</v>
      </c>
      <c r="E575" s="19" t="s">
        <v>0</v>
      </c>
      <c r="F575" s="189">
        <v>41426</v>
      </c>
      <c r="G575" s="11" t="s">
        <v>0</v>
      </c>
      <c r="H575" s="36" t="s">
        <v>8310</v>
      </c>
      <c r="I575" s="9" t="s">
        <v>0</v>
      </c>
      <c r="J575" s="11" t="s">
        <v>0</v>
      </c>
      <c r="K575" s="11">
        <v>0.02</v>
      </c>
      <c r="L575" s="9"/>
      <c r="M575" s="21">
        <v>0</v>
      </c>
      <c r="N575" s="21">
        <v>40</v>
      </c>
      <c r="O575" s="2"/>
      <c r="P575" s="225" t="s">
        <v>4170</v>
      </c>
      <c r="Q575" s="222"/>
      <c r="R575" s="2"/>
      <c r="S575" s="21">
        <f t="shared" si="8"/>
        <v>0</v>
      </c>
    </row>
    <row r="576" spans="1:19" x14ac:dyDescent="0.4">
      <c r="A576" s="9" t="s">
        <v>11050</v>
      </c>
      <c r="B576" s="9" t="s">
        <v>11802</v>
      </c>
      <c r="C576" s="180" t="s">
        <v>11880</v>
      </c>
      <c r="D576" s="11">
        <v>4220</v>
      </c>
      <c r="E576" s="19" t="s">
        <v>0</v>
      </c>
      <c r="F576" s="189">
        <v>41456</v>
      </c>
      <c r="G576" s="11" t="s">
        <v>0</v>
      </c>
      <c r="H576" s="36" t="s">
        <v>8399</v>
      </c>
      <c r="I576" s="9" t="s">
        <v>0</v>
      </c>
      <c r="J576" s="11" t="s">
        <v>0</v>
      </c>
      <c r="K576" s="11">
        <v>0.02</v>
      </c>
      <c r="L576" s="9"/>
      <c r="M576" s="21">
        <v>0</v>
      </c>
      <c r="N576" s="21">
        <v>65</v>
      </c>
      <c r="O576" s="2"/>
      <c r="P576" s="225" t="s">
        <v>4170</v>
      </c>
      <c r="Q576" s="222"/>
      <c r="R576" s="2"/>
      <c r="S576" s="21">
        <f t="shared" si="8"/>
        <v>0</v>
      </c>
    </row>
    <row r="577" spans="1:19" x14ac:dyDescent="0.4">
      <c r="A577" s="9" t="s">
        <v>11050</v>
      </c>
      <c r="B577" s="9" t="s">
        <v>11802</v>
      </c>
      <c r="C577" s="180" t="s">
        <v>11881</v>
      </c>
      <c r="D577" s="11">
        <v>4221</v>
      </c>
      <c r="E577" s="19" t="s">
        <v>0</v>
      </c>
      <c r="F577" s="189">
        <v>41579</v>
      </c>
      <c r="G577" s="11" t="s">
        <v>0</v>
      </c>
      <c r="H577" s="36" t="s">
        <v>8400</v>
      </c>
      <c r="I577" s="9" t="s">
        <v>0</v>
      </c>
      <c r="J577" s="11" t="s">
        <v>0</v>
      </c>
      <c r="K577" s="11">
        <v>0.02</v>
      </c>
      <c r="L577" s="9"/>
      <c r="M577" s="21">
        <v>0</v>
      </c>
      <c r="N577" s="21">
        <v>65</v>
      </c>
      <c r="O577" s="2"/>
      <c r="P577" s="225" t="s">
        <v>4170</v>
      </c>
      <c r="Q577" s="222"/>
      <c r="R577" s="2"/>
      <c r="S577" s="21">
        <f t="shared" si="8"/>
        <v>0</v>
      </c>
    </row>
    <row r="578" spans="1:19" x14ac:dyDescent="0.4">
      <c r="A578" s="9" t="s">
        <v>11050</v>
      </c>
      <c r="B578" s="9" t="s">
        <v>11802</v>
      </c>
      <c r="C578" s="180" t="s">
        <v>11882</v>
      </c>
      <c r="D578" s="11">
        <v>4223</v>
      </c>
      <c r="E578" s="19" t="s">
        <v>0</v>
      </c>
      <c r="F578" s="189">
        <v>41699</v>
      </c>
      <c r="G578" s="11" t="s">
        <v>0</v>
      </c>
      <c r="H578" s="36" t="s">
        <v>11883</v>
      </c>
      <c r="I578" s="9" t="s">
        <v>0</v>
      </c>
      <c r="J578" s="11" t="s">
        <v>0</v>
      </c>
      <c r="K578" s="11">
        <v>0.02</v>
      </c>
      <c r="L578" s="9"/>
      <c r="M578" s="21">
        <v>0</v>
      </c>
      <c r="N578" s="21">
        <v>65</v>
      </c>
      <c r="O578" s="2"/>
      <c r="P578" s="225" t="s">
        <v>4170</v>
      </c>
      <c r="Q578" s="222"/>
      <c r="R578" s="2"/>
      <c r="S578" s="21">
        <f t="shared" si="8"/>
        <v>0</v>
      </c>
    </row>
    <row r="579" spans="1:19" x14ac:dyDescent="0.4">
      <c r="A579" s="9" t="s">
        <v>11050</v>
      </c>
      <c r="B579" s="9" t="s">
        <v>11802</v>
      </c>
      <c r="C579" s="180" t="s">
        <v>11884</v>
      </c>
      <c r="D579" s="11">
        <v>4224</v>
      </c>
      <c r="E579" s="19" t="s">
        <v>0</v>
      </c>
      <c r="F579" s="189">
        <v>41699</v>
      </c>
      <c r="G579" s="11" t="s">
        <v>0</v>
      </c>
      <c r="H579" s="36" t="s">
        <v>8516</v>
      </c>
      <c r="I579" s="9" t="s">
        <v>0</v>
      </c>
      <c r="J579" s="11" t="s">
        <v>0</v>
      </c>
      <c r="K579" s="11">
        <v>0.02</v>
      </c>
      <c r="L579" s="9"/>
      <c r="M579" s="21">
        <v>0</v>
      </c>
      <c r="N579" s="21">
        <v>65</v>
      </c>
      <c r="O579" s="2"/>
      <c r="P579" s="225" t="s">
        <v>4170</v>
      </c>
      <c r="Q579" s="222"/>
      <c r="R579" s="2"/>
      <c r="S579" s="21">
        <f t="shared" ref="S579:S642" si="9">IF(P579="Nuova",IF(M579="p.a.r.",300,M579),IF(P579="Usata",IF(N579="p.a.r.",300,N579),0))</f>
        <v>0</v>
      </c>
    </row>
    <row r="580" spans="1:19" x14ac:dyDescent="0.4">
      <c r="A580" s="9" t="s">
        <v>11050</v>
      </c>
      <c r="B580" s="9" t="s">
        <v>11802</v>
      </c>
      <c r="C580" s="180" t="s">
        <v>11885</v>
      </c>
      <c r="D580" s="11">
        <v>4225</v>
      </c>
      <c r="E580" s="19" t="s">
        <v>0</v>
      </c>
      <c r="F580" s="189">
        <v>41760</v>
      </c>
      <c r="G580" s="11" t="s">
        <v>0</v>
      </c>
      <c r="H580" s="36" t="s">
        <v>11886</v>
      </c>
      <c r="I580" s="9" t="s">
        <v>0</v>
      </c>
      <c r="J580" s="11" t="s">
        <v>0</v>
      </c>
      <c r="K580" s="11">
        <v>0.02</v>
      </c>
      <c r="L580" s="9"/>
      <c r="M580" s="21">
        <v>0</v>
      </c>
      <c r="N580" s="21">
        <v>65</v>
      </c>
      <c r="O580" s="2"/>
      <c r="P580" s="225" t="s">
        <v>4170</v>
      </c>
      <c r="Q580" s="222"/>
      <c r="R580" s="2"/>
      <c r="S580" s="21">
        <f t="shared" si="9"/>
        <v>0</v>
      </c>
    </row>
    <row r="581" spans="1:19" x14ac:dyDescent="0.4">
      <c r="A581" s="9" t="s">
        <v>11050</v>
      </c>
      <c r="B581" s="9" t="s">
        <v>11802</v>
      </c>
      <c r="C581" s="180" t="s">
        <v>11887</v>
      </c>
      <c r="D581" s="11">
        <v>4226</v>
      </c>
      <c r="E581" s="19" t="s">
        <v>0</v>
      </c>
      <c r="F581" s="189">
        <v>41760</v>
      </c>
      <c r="G581" s="11" t="s">
        <v>0</v>
      </c>
      <c r="H581" s="36" t="s">
        <v>8401</v>
      </c>
      <c r="I581" s="9" t="s">
        <v>0</v>
      </c>
      <c r="J581" s="11" t="s">
        <v>0</v>
      </c>
      <c r="K581" s="11">
        <v>0.02</v>
      </c>
      <c r="L581" s="9"/>
      <c r="M581" s="21">
        <v>0</v>
      </c>
      <c r="N581" s="21">
        <v>40</v>
      </c>
      <c r="O581" s="2"/>
      <c r="P581" s="225" t="s">
        <v>4170</v>
      </c>
      <c r="Q581" s="222"/>
      <c r="R581" s="2"/>
      <c r="S581" s="21">
        <f t="shared" si="9"/>
        <v>0</v>
      </c>
    </row>
    <row r="582" spans="1:19" x14ac:dyDescent="0.4">
      <c r="A582" s="9" t="s">
        <v>11050</v>
      </c>
      <c r="B582" s="9" t="s">
        <v>11802</v>
      </c>
      <c r="C582" s="180" t="s">
        <v>11888</v>
      </c>
      <c r="D582" s="11">
        <v>4227</v>
      </c>
      <c r="E582" s="19" t="s">
        <v>0</v>
      </c>
      <c r="F582" s="189">
        <v>41791</v>
      </c>
      <c r="G582" s="11" t="s">
        <v>0</v>
      </c>
      <c r="H582" s="36" t="s">
        <v>8402</v>
      </c>
      <c r="I582" s="9" t="s">
        <v>0</v>
      </c>
      <c r="J582" s="11" t="s">
        <v>0</v>
      </c>
      <c r="K582" s="11">
        <v>0.02</v>
      </c>
      <c r="L582" s="9"/>
      <c r="M582" s="21">
        <v>0</v>
      </c>
      <c r="N582" s="21">
        <v>50</v>
      </c>
      <c r="O582" s="2"/>
      <c r="P582" s="225" t="s">
        <v>4170</v>
      </c>
      <c r="Q582" s="222"/>
      <c r="R582" s="2"/>
      <c r="S582" s="21">
        <f t="shared" si="9"/>
        <v>0</v>
      </c>
    </row>
    <row r="583" spans="1:19" x14ac:dyDescent="0.4">
      <c r="A583" s="9" t="s">
        <v>11050</v>
      </c>
      <c r="B583" s="9" t="s">
        <v>11802</v>
      </c>
      <c r="C583" s="180" t="s">
        <v>11889</v>
      </c>
      <c r="D583" s="11">
        <v>4228</v>
      </c>
      <c r="E583" s="19" t="s">
        <v>0</v>
      </c>
      <c r="F583" s="189">
        <v>42248</v>
      </c>
      <c r="G583" s="11" t="s">
        <v>0</v>
      </c>
      <c r="H583" s="36" t="s">
        <v>8517</v>
      </c>
      <c r="I583" s="9" t="s">
        <v>0</v>
      </c>
      <c r="J583" s="11" t="s">
        <v>0</v>
      </c>
      <c r="K583" s="11">
        <v>0.02</v>
      </c>
      <c r="L583" s="9"/>
      <c r="M583" s="21">
        <v>0</v>
      </c>
      <c r="N583" s="21">
        <v>65</v>
      </c>
      <c r="O583" s="2"/>
      <c r="P583" s="225" t="s">
        <v>4170</v>
      </c>
      <c r="Q583" s="222"/>
      <c r="R583" s="2"/>
      <c r="S583" s="21">
        <f t="shared" si="9"/>
        <v>0</v>
      </c>
    </row>
    <row r="584" spans="1:19" x14ac:dyDescent="0.4">
      <c r="A584" s="9" t="s">
        <v>11050</v>
      </c>
      <c r="B584" s="9" t="s">
        <v>11802</v>
      </c>
      <c r="C584" s="180" t="s">
        <v>11890</v>
      </c>
      <c r="D584" s="11">
        <v>4229</v>
      </c>
      <c r="E584" s="19" t="s">
        <v>0</v>
      </c>
      <c r="F584" s="189">
        <v>42248</v>
      </c>
      <c r="G584" s="11" t="s">
        <v>0</v>
      </c>
      <c r="H584" s="36" t="s">
        <v>8518</v>
      </c>
      <c r="I584" s="9" t="s">
        <v>0</v>
      </c>
      <c r="J584" s="11" t="s">
        <v>0</v>
      </c>
      <c r="K584" s="11">
        <v>0.02</v>
      </c>
      <c r="L584" s="9"/>
      <c r="M584" s="21">
        <v>0</v>
      </c>
      <c r="N584" s="21">
        <v>65</v>
      </c>
      <c r="O584" s="2"/>
      <c r="P584" s="225" t="s">
        <v>4170</v>
      </c>
      <c r="Q584" s="222"/>
      <c r="R584" s="2"/>
      <c r="S584" s="21">
        <f t="shared" si="9"/>
        <v>0</v>
      </c>
    </row>
    <row r="585" spans="1:19" x14ac:dyDescent="0.4">
      <c r="A585" s="9" t="s">
        <v>11050</v>
      </c>
      <c r="B585" s="9" t="s">
        <v>11802</v>
      </c>
      <c r="C585" s="180" t="s">
        <v>11891</v>
      </c>
      <c r="D585" s="11">
        <v>7081</v>
      </c>
      <c r="E585" s="19" t="s">
        <v>0</v>
      </c>
      <c r="F585" s="19" t="s">
        <v>0</v>
      </c>
      <c r="G585" s="11" t="s">
        <v>0</v>
      </c>
      <c r="H585" s="36" t="s">
        <v>11892</v>
      </c>
      <c r="I585" s="9" t="s">
        <v>0</v>
      </c>
      <c r="J585" s="11" t="s">
        <v>0</v>
      </c>
      <c r="K585" s="11" t="s">
        <v>11893</v>
      </c>
      <c r="L585" s="9"/>
      <c r="M585" s="21">
        <v>0</v>
      </c>
      <c r="N585" s="21" t="s">
        <v>9999</v>
      </c>
      <c r="O585" s="2"/>
      <c r="P585" s="225" t="s">
        <v>4170</v>
      </c>
      <c r="Q585" s="222"/>
      <c r="R585" s="2"/>
      <c r="S585" s="21">
        <f t="shared" si="9"/>
        <v>0</v>
      </c>
    </row>
    <row r="586" spans="1:19" x14ac:dyDescent="0.4">
      <c r="A586" s="9" t="s">
        <v>11050</v>
      </c>
      <c r="B586" s="9" t="s">
        <v>11802</v>
      </c>
      <c r="C586" s="180" t="s">
        <v>11894</v>
      </c>
      <c r="D586" s="11">
        <v>7082</v>
      </c>
      <c r="E586" s="19" t="s">
        <v>0</v>
      </c>
      <c r="F586" s="19" t="s">
        <v>0</v>
      </c>
      <c r="G586" s="11" t="s">
        <v>0</v>
      </c>
      <c r="H586" s="36" t="s">
        <v>11895</v>
      </c>
      <c r="I586" s="9" t="s">
        <v>0</v>
      </c>
      <c r="J586" s="11" t="s">
        <v>11896</v>
      </c>
      <c r="K586" s="11">
        <v>0.01</v>
      </c>
      <c r="L586" s="9"/>
      <c r="M586" s="21">
        <v>0</v>
      </c>
      <c r="N586" s="21" t="s">
        <v>9999</v>
      </c>
      <c r="O586" s="2"/>
      <c r="P586" s="225" t="s">
        <v>4170</v>
      </c>
      <c r="Q586" s="222"/>
      <c r="R586" s="2"/>
      <c r="S586" s="21">
        <f t="shared" si="9"/>
        <v>0</v>
      </c>
    </row>
    <row r="587" spans="1:19" x14ac:dyDescent="0.4">
      <c r="A587" s="9" t="s">
        <v>11050</v>
      </c>
      <c r="B587" s="9" t="s">
        <v>11802</v>
      </c>
      <c r="C587" s="180" t="s">
        <v>11897</v>
      </c>
      <c r="D587" s="11" t="s">
        <v>0</v>
      </c>
      <c r="E587" s="19" t="s">
        <v>0</v>
      </c>
      <c r="F587" s="19" t="s">
        <v>0</v>
      </c>
      <c r="G587" s="11" t="s">
        <v>0</v>
      </c>
      <c r="H587" s="36" t="s">
        <v>11898</v>
      </c>
      <c r="I587" s="9" t="s">
        <v>0</v>
      </c>
      <c r="J587" s="11" t="s">
        <v>11896</v>
      </c>
      <c r="K587" s="11">
        <v>0.01</v>
      </c>
      <c r="L587" s="9"/>
      <c r="M587" s="21">
        <v>0</v>
      </c>
      <c r="N587" s="21" t="s">
        <v>9999</v>
      </c>
      <c r="O587" s="2"/>
      <c r="P587" s="225" t="s">
        <v>4170</v>
      </c>
      <c r="Q587" s="222"/>
      <c r="R587" s="2"/>
      <c r="S587" s="21">
        <f t="shared" si="9"/>
        <v>0</v>
      </c>
    </row>
    <row r="588" spans="1:19" x14ac:dyDescent="0.4">
      <c r="A588" s="9" t="s">
        <v>11050</v>
      </c>
      <c r="B588" s="9" t="s">
        <v>11802</v>
      </c>
      <c r="C588" s="180" t="s">
        <v>11899</v>
      </c>
      <c r="D588" s="11" t="s">
        <v>0</v>
      </c>
      <c r="E588" s="19" t="s">
        <v>0</v>
      </c>
      <c r="F588" s="19" t="s">
        <v>0</v>
      </c>
      <c r="G588" s="11" t="s">
        <v>0</v>
      </c>
      <c r="H588" s="36" t="s">
        <v>11895</v>
      </c>
      <c r="I588" s="9" t="s">
        <v>0</v>
      </c>
      <c r="J588" s="11" t="s">
        <v>0</v>
      </c>
      <c r="K588" s="11">
        <v>0.01</v>
      </c>
      <c r="L588" s="9"/>
      <c r="M588" s="21">
        <v>0</v>
      </c>
      <c r="N588" s="21" t="s">
        <v>9999</v>
      </c>
      <c r="O588" s="2"/>
      <c r="P588" s="225" t="s">
        <v>4170</v>
      </c>
      <c r="Q588" s="222"/>
      <c r="R588" s="2"/>
      <c r="S588" s="21">
        <f t="shared" si="9"/>
        <v>0</v>
      </c>
    </row>
    <row r="589" spans="1:19" x14ac:dyDescent="0.4">
      <c r="A589" s="9" t="s">
        <v>11050</v>
      </c>
      <c r="B589" s="9" t="s">
        <v>11802</v>
      </c>
      <c r="C589" s="180" t="s">
        <v>11900</v>
      </c>
      <c r="D589" s="11" t="s">
        <v>0</v>
      </c>
      <c r="E589" s="19" t="s">
        <v>0</v>
      </c>
      <c r="F589" s="19" t="s">
        <v>0</v>
      </c>
      <c r="G589" s="11" t="s">
        <v>0</v>
      </c>
      <c r="H589" s="36" t="s">
        <v>11898</v>
      </c>
      <c r="I589" s="9" t="s">
        <v>0</v>
      </c>
      <c r="J589" s="11" t="s">
        <v>0</v>
      </c>
      <c r="K589" s="11">
        <v>0.01</v>
      </c>
      <c r="L589" s="9"/>
      <c r="M589" s="21">
        <v>0</v>
      </c>
      <c r="N589" s="21" t="s">
        <v>9999</v>
      </c>
      <c r="O589" s="2"/>
      <c r="P589" s="225" t="s">
        <v>4170</v>
      </c>
      <c r="Q589" s="222"/>
      <c r="R589" s="2"/>
      <c r="S589" s="21">
        <f t="shared" si="9"/>
        <v>0</v>
      </c>
    </row>
    <row r="590" spans="1:19" x14ac:dyDescent="0.4">
      <c r="A590" s="9" t="s">
        <v>11050</v>
      </c>
      <c r="B590" s="9" t="s">
        <v>11802</v>
      </c>
      <c r="C590" s="180" t="s">
        <v>11901</v>
      </c>
      <c r="D590" s="11" t="s">
        <v>0</v>
      </c>
      <c r="E590" s="19" t="s">
        <v>0</v>
      </c>
      <c r="F590" s="19" t="s">
        <v>0</v>
      </c>
      <c r="G590" s="11" t="s">
        <v>0</v>
      </c>
      <c r="H590" s="36" t="s">
        <v>11902</v>
      </c>
      <c r="I590" s="9" t="s">
        <v>0</v>
      </c>
      <c r="J590" s="11" t="s">
        <v>11896</v>
      </c>
      <c r="K590" s="11" t="s">
        <v>0</v>
      </c>
      <c r="L590" s="9"/>
      <c r="M590" s="21">
        <v>0</v>
      </c>
      <c r="N590" s="21" t="s">
        <v>9999</v>
      </c>
      <c r="O590" s="2"/>
      <c r="P590" s="225" t="s">
        <v>4170</v>
      </c>
      <c r="Q590" s="222"/>
      <c r="R590" s="2"/>
      <c r="S590" s="21">
        <f t="shared" si="9"/>
        <v>0</v>
      </c>
    </row>
    <row r="591" spans="1:19" x14ac:dyDescent="0.4">
      <c r="A591" s="9" t="s">
        <v>11050</v>
      </c>
      <c r="B591" s="9" t="s">
        <v>11802</v>
      </c>
      <c r="C591" s="180" t="s">
        <v>11903</v>
      </c>
      <c r="D591" s="11" t="s">
        <v>0</v>
      </c>
      <c r="E591" s="19" t="s">
        <v>0</v>
      </c>
      <c r="F591" s="19" t="s">
        <v>0</v>
      </c>
      <c r="G591" s="11" t="s">
        <v>0</v>
      </c>
      <c r="H591" s="36" t="s">
        <v>11904</v>
      </c>
      <c r="I591" s="9" t="s">
        <v>0</v>
      </c>
      <c r="J591" s="11" t="s">
        <v>11896</v>
      </c>
      <c r="K591" s="11" t="s">
        <v>0</v>
      </c>
      <c r="L591" s="9"/>
      <c r="M591" s="21">
        <v>0</v>
      </c>
      <c r="N591" s="21" t="s">
        <v>9999</v>
      </c>
      <c r="O591" s="2"/>
      <c r="P591" s="225" t="s">
        <v>4170</v>
      </c>
      <c r="Q591" s="222"/>
      <c r="R591" s="2"/>
      <c r="S591" s="21">
        <f t="shared" si="9"/>
        <v>0</v>
      </c>
    </row>
    <row r="592" spans="1:19" x14ac:dyDescent="0.4">
      <c r="A592" s="9" t="s">
        <v>11050</v>
      </c>
      <c r="B592" s="9" t="s">
        <v>11802</v>
      </c>
      <c r="C592" s="180" t="s">
        <v>11905</v>
      </c>
      <c r="D592" s="11" t="s">
        <v>0</v>
      </c>
      <c r="E592" s="19" t="s">
        <v>0</v>
      </c>
      <c r="F592" s="19" t="s">
        <v>0</v>
      </c>
      <c r="G592" s="11" t="s">
        <v>0</v>
      </c>
      <c r="H592" s="36" t="s">
        <v>11906</v>
      </c>
      <c r="I592" s="9" t="s">
        <v>0</v>
      </c>
      <c r="J592" s="11" t="s">
        <v>11896</v>
      </c>
      <c r="K592" s="11" t="s">
        <v>0</v>
      </c>
      <c r="L592" s="9"/>
      <c r="M592" s="21">
        <v>0</v>
      </c>
      <c r="N592" s="21" t="s">
        <v>9999</v>
      </c>
      <c r="O592" s="2"/>
      <c r="P592" s="225" t="s">
        <v>4170</v>
      </c>
      <c r="Q592" s="222"/>
      <c r="R592" s="2"/>
      <c r="S592" s="21">
        <f t="shared" si="9"/>
        <v>0</v>
      </c>
    </row>
    <row r="593" spans="1:19" x14ac:dyDescent="0.4">
      <c r="A593" s="9" t="s">
        <v>11050</v>
      </c>
      <c r="B593" s="9" t="s">
        <v>11802</v>
      </c>
      <c r="C593" s="180" t="s">
        <v>11907</v>
      </c>
      <c r="D593" s="11" t="s">
        <v>0</v>
      </c>
      <c r="E593" s="19" t="s">
        <v>0</v>
      </c>
      <c r="F593" s="19" t="s">
        <v>0</v>
      </c>
      <c r="G593" s="11" t="s">
        <v>0</v>
      </c>
      <c r="H593" s="36" t="s">
        <v>11902</v>
      </c>
      <c r="I593" s="9" t="s">
        <v>0</v>
      </c>
      <c r="J593" s="11" t="s">
        <v>0</v>
      </c>
      <c r="K593" s="11" t="s">
        <v>0</v>
      </c>
      <c r="L593" s="9"/>
      <c r="M593" s="21">
        <v>0</v>
      </c>
      <c r="N593" s="21" t="s">
        <v>9999</v>
      </c>
      <c r="O593" s="2"/>
      <c r="P593" s="225" t="s">
        <v>4170</v>
      </c>
      <c r="Q593" s="222"/>
      <c r="R593" s="2"/>
      <c r="S593" s="21">
        <f t="shared" si="9"/>
        <v>0</v>
      </c>
    </row>
    <row r="594" spans="1:19" x14ac:dyDescent="0.4">
      <c r="A594" s="9" t="s">
        <v>11050</v>
      </c>
      <c r="B594" s="9" t="s">
        <v>11802</v>
      </c>
      <c r="C594" s="180" t="s">
        <v>11908</v>
      </c>
      <c r="D594" s="11" t="s">
        <v>0</v>
      </c>
      <c r="E594" s="19" t="s">
        <v>0</v>
      </c>
      <c r="F594" s="19" t="s">
        <v>0</v>
      </c>
      <c r="G594" s="11" t="s">
        <v>0</v>
      </c>
      <c r="H594" s="36" t="s">
        <v>11904</v>
      </c>
      <c r="I594" s="9" t="s">
        <v>0</v>
      </c>
      <c r="J594" s="11" t="s">
        <v>0</v>
      </c>
      <c r="K594" s="11" t="s">
        <v>0</v>
      </c>
      <c r="L594" s="9"/>
      <c r="M594" s="21">
        <v>0</v>
      </c>
      <c r="N594" s="21" t="s">
        <v>9999</v>
      </c>
      <c r="O594" s="2"/>
      <c r="P594" s="225" t="s">
        <v>4170</v>
      </c>
      <c r="Q594" s="222"/>
      <c r="R594" s="2"/>
      <c r="S594" s="21">
        <f t="shared" si="9"/>
        <v>0</v>
      </c>
    </row>
    <row r="595" spans="1:19" x14ac:dyDescent="0.4">
      <c r="A595" s="9" t="s">
        <v>11050</v>
      </c>
      <c r="B595" s="9" t="s">
        <v>11802</v>
      </c>
      <c r="C595" s="180" t="s">
        <v>11909</v>
      </c>
      <c r="D595" s="11" t="s">
        <v>0</v>
      </c>
      <c r="E595" s="19" t="s">
        <v>0</v>
      </c>
      <c r="F595" s="19" t="s">
        <v>0</v>
      </c>
      <c r="G595" s="11" t="s">
        <v>0</v>
      </c>
      <c r="H595" s="36" t="s">
        <v>11906</v>
      </c>
      <c r="I595" s="9" t="s">
        <v>0</v>
      </c>
      <c r="J595" s="11" t="s">
        <v>0</v>
      </c>
      <c r="K595" s="11" t="s">
        <v>0</v>
      </c>
      <c r="L595" s="9"/>
      <c r="M595" s="21">
        <v>0</v>
      </c>
      <c r="N595" s="21" t="s">
        <v>9999</v>
      </c>
      <c r="O595" s="2"/>
      <c r="P595" s="225" t="s">
        <v>4170</v>
      </c>
      <c r="Q595" s="222"/>
      <c r="R595" s="2"/>
      <c r="S595" s="21">
        <f t="shared" si="9"/>
        <v>0</v>
      </c>
    </row>
    <row r="596" spans="1:19" x14ac:dyDescent="0.4">
      <c r="A596" s="9" t="s">
        <v>11050</v>
      </c>
      <c r="B596" s="9" t="s">
        <v>11910</v>
      </c>
      <c r="C596" s="191" t="s">
        <v>11911</v>
      </c>
      <c r="D596" s="11" t="s">
        <v>0</v>
      </c>
      <c r="E596" s="19" t="s">
        <v>0</v>
      </c>
      <c r="F596" s="19" t="s">
        <v>0</v>
      </c>
      <c r="G596" s="11" t="s">
        <v>11912</v>
      </c>
      <c r="H596" s="36" t="s">
        <v>11913</v>
      </c>
      <c r="I596" s="11" t="s">
        <v>0</v>
      </c>
      <c r="J596" s="11"/>
      <c r="K596" s="11" t="s">
        <v>0</v>
      </c>
      <c r="L596" s="9"/>
      <c r="M596" s="21">
        <v>0</v>
      </c>
      <c r="N596" s="21">
        <v>100</v>
      </c>
      <c r="O596" s="2"/>
      <c r="P596" s="225" t="s">
        <v>4170</v>
      </c>
      <c r="Q596" s="222"/>
      <c r="R596" s="2"/>
      <c r="S596" s="21">
        <f t="shared" si="9"/>
        <v>0</v>
      </c>
    </row>
    <row r="597" spans="1:19" x14ac:dyDescent="0.4">
      <c r="A597" s="9" t="s">
        <v>11050</v>
      </c>
      <c r="B597" s="9" t="s">
        <v>11910</v>
      </c>
      <c r="C597" s="180" t="s">
        <v>11914</v>
      </c>
      <c r="D597" s="11">
        <v>4620</v>
      </c>
      <c r="E597" s="19" t="s">
        <v>0</v>
      </c>
      <c r="F597" s="19" t="s">
        <v>0</v>
      </c>
      <c r="G597" s="11" t="s">
        <v>10466</v>
      </c>
      <c r="H597" s="36" t="s">
        <v>11915</v>
      </c>
      <c r="I597" s="11" t="s">
        <v>0</v>
      </c>
      <c r="J597" s="11"/>
      <c r="K597" s="11" t="s">
        <v>0</v>
      </c>
      <c r="L597" s="9"/>
      <c r="M597" s="21">
        <v>0</v>
      </c>
      <c r="N597" s="21">
        <v>40</v>
      </c>
      <c r="O597" s="2"/>
      <c r="P597" s="225" t="s">
        <v>4170</v>
      </c>
      <c r="Q597" s="222"/>
      <c r="R597" s="2"/>
      <c r="S597" s="21">
        <f t="shared" si="9"/>
        <v>0</v>
      </c>
    </row>
    <row r="598" spans="1:19" x14ac:dyDescent="0.4">
      <c r="A598" s="9" t="s">
        <v>11050</v>
      </c>
      <c r="B598" s="9" t="s">
        <v>11910</v>
      </c>
      <c r="C598" s="180" t="s">
        <v>11916</v>
      </c>
      <c r="D598" s="11" t="s">
        <v>0</v>
      </c>
      <c r="E598" s="19" t="s">
        <v>0</v>
      </c>
      <c r="F598" s="19" t="s">
        <v>0</v>
      </c>
      <c r="G598" s="11" t="s">
        <v>10466</v>
      </c>
      <c r="H598" s="36" t="s">
        <v>11917</v>
      </c>
      <c r="I598" s="11" t="s">
        <v>0</v>
      </c>
      <c r="J598" s="11"/>
      <c r="K598" s="11" t="s">
        <v>0</v>
      </c>
      <c r="L598" s="9"/>
      <c r="M598" s="21">
        <v>0</v>
      </c>
      <c r="N598" s="21">
        <v>40</v>
      </c>
      <c r="O598" s="2"/>
      <c r="P598" s="225" t="s">
        <v>4170</v>
      </c>
      <c r="Q598" s="222"/>
      <c r="R598" s="2"/>
      <c r="S598" s="21">
        <f t="shared" si="9"/>
        <v>0</v>
      </c>
    </row>
    <row r="599" spans="1:19" x14ac:dyDescent="0.4">
      <c r="A599" s="9" t="s">
        <v>11050</v>
      </c>
      <c r="B599" s="9" t="s">
        <v>11910</v>
      </c>
      <c r="C599" s="180" t="s">
        <v>11918</v>
      </c>
      <c r="D599" s="11" t="s">
        <v>0</v>
      </c>
      <c r="E599" s="19" t="s">
        <v>0</v>
      </c>
      <c r="F599" s="19" t="s">
        <v>0</v>
      </c>
      <c r="G599" s="11" t="s">
        <v>11919</v>
      </c>
      <c r="H599" s="36" t="s">
        <v>11920</v>
      </c>
      <c r="I599" s="11" t="s">
        <v>0</v>
      </c>
      <c r="J599" s="11"/>
      <c r="K599" s="11" t="s">
        <v>0</v>
      </c>
      <c r="L599" s="9"/>
      <c r="M599" s="21">
        <v>0</v>
      </c>
      <c r="N599" s="21">
        <v>40</v>
      </c>
      <c r="O599" s="2"/>
      <c r="P599" s="225" t="s">
        <v>4170</v>
      </c>
      <c r="Q599" s="222"/>
      <c r="R599" s="2"/>
      <c r="S599" s="21">
        <f t="shared" si="9"/>
        <v>0</v>
      </c>
    </row>
    <row r="600" spans="1:19" x14ac:dyDescent="0.4">
      <c r="A600" s="9" t="s">
        <v>11050</v>
      </c>
      <c r="B600" s="9" t="s">
        <v>11910</v>
      </c>
      <c r="C600" s="180" t="s">
        <v>11921</v>
      </c>
      <c r="D600" s="11">
        <v>4621</v>
      </c>
      <c r="E600" s="19" t="s">
        <v>0</v>
      </c>
      <c r="F600" s="19" t="s">
        <v>0</v>
      </c>
      <c r="G600" s="11" t="s">
        <v>11919</v>
      </c>
      <c r="H600" s="36" t="s">
        <v>11922</v>
      </c>
      <c r="I600" s="11" t="s">
        <v>0</v>
      </c>
      <c r="J600" s="11"/>
      <c r="K600" s="11" t="s">
        <v>0</v>
      </c>
      <c r="L600" s="9"/>
      <c r="M600" s="21">
        <v>0</v>
      </c>
      <c r="N600" s="21">
        <v>40</v>
      </c>
      <c r="O600" s="2"/>
      <c r="P600" s="225" t="s">
        <v>4170</v>
      </c>
      <c r="Q600" s="222"/>
      <c r="R600" s="2"/>
      <c r="S600" s="21">
        <f t="shared" si="9"/>
        <v>0</v>
      </c>
    </row>
    <row r="601" spans="1:19" x14ac:dyDescent="0.4">
      <c r="A601" s="9" t="s">
        <v>11050</v>
      </c>
      <c r="B601" s="9" t="s">
        <v>11910</v>
      </c>
      <c r="C601" s="191" t="s">
        <v>11923</v>
      </c>
      <c r="D601" s="11" t="s">
        <v>0</v>
      </c>
      <c r="E601" s="19" t="s">
        <v>0</v>
      </c>
      <c r="F601" s="19" t="s">
        <v>0</v>
      </c>
      <c r="G601" s="11" t="s">
        <v>0</v>
      </c>
      <c r="H601" s="36" t="s">
        <v>11924</v>
      </c>
      <c r="I601" s="11" t="s">
        <v>0</v>
      </c>
      <c r="J601" s="11"/>
      <c r="K601" s="11" t="s">
        <v>0</v>
      </c>
      <c r="L601" s="9"/>
      <c r="M601" s="21">
        <v>0</v>
      </c>
      <c r="N601" s="21">
        <v>65</v>
      </c>
      <c r="O601" s="2"/>
      <c r="P601" s="225" t="s">
        <v>4170</v>
      </c>
      <c r="Q601" s="222"/>
      <c r="R601" s="2"/>
      <c r="S601" s="21">
        <f t="shared" si="9"/>
        <v>0</v>
      </c>
    </row>
    <row r="602" spans="1:19" x14ac:dyDescent="0.4">
      <c r="A602" s="9" t="s">
        <v>11050</v>
      </c>
      <c r="B602" s="9" t="s">
        <v>11910</v>
      </c>
      <c r="C602" s="191" t="s">
        <v>11925</v>
      </c>
      <c r="D602" s="11" t="s">
        <v>0</v>
      </c>
      <c r="E602" s="19" t="s">
        <v>0</v>
      </c>
      <c r="F602" s="19" t="s">
        <v>0</v>
      </c>
      <c r="G602" s="11" t="s">
        <v>0</v>
      </c>
      <c r="H602" s="36" t="s">
        <v>11926</v>
      </c>
      <c r="I602" s="11" t="s">
        <v>0</v>
      </c>
      <c r="J602" s="11"/>
      <c r="K602" s="11" t="s">
        <v>0</v>
      </c>
      <c r="L602" s="9"/>
      <c r="M602" s="21">
        <v>0</v>
      </c>
      <c r="N602" s="21">
        <v>65</v>
      </c>
      <c r="O602" s="2"/>
      <c r="P602" s="225" t="s">
        <v>4170</v>
      </c>
      <c r="Q602" s="222"/>
      <c r="R602" s="2"/>
      <c r="S602" s="21">
        <f t="shared" si="9"/>
        <v>0</v>
      </c>
    </row>
    <row r="603" spans="1:19" x14ac:dyDescent="0.4">
      <c r="A603" s="9" t="s">
        <v>11050</v>
      </c>
      <c r="B603" s="9" t="s">
        <v>11910</v>
      </c>
      <c r="C603" s="191" t="s">
        <v>11927</v>
      </c>
      <c r="D603" s="11" t="s">
        <v>0</v>
      </c>
      <c r="E603" s="19" t="s">
        <v>0</v>
      </c>
      <c r="F603" s="19" t="s">
        <v>0</v>
      </c>
      <c r="G603" s="11" t="s">
        <v>0</v>
      </c>
      <c r="H603" s="36" t="s">
        <v>11928</v>
      </c>
      <c r="I603" s="11" t="s">
        <v>0</v>
      </c>
      <c r="J603" s="11"/>
      <c r="K603" s="11" t="s">
        <v>0</v>
      </c>
      <c r="L603" s="9"/>
      <c r="M603" s="21">
        <v>0</v>
      </c>
      <c r="N603" s="21">
        <v>65</v>
      </c>
      <c r="O603" s="2"/>
      <c r="P603" s="225" t="s">
        <v>4170</v>
      </c>
      <c r="Q603" s="222"/>
      <c r="R603" s="2"/>
      <c r="S603" s="21">
        <f t="shared" si="9"/>
        <v>0</v>
      </c>
    </row>
    <row r="604" spans="1:19" x14ac:dyDescent="0.4">
      <c r="A604" s="9" t="s">
        <v>11050</v>
      </c>
      <c r="B604" s="9" t="s">
        <v>11910</v>
      </c>
      <c r="C604" s="180" t="s">
        <v>11929</v>
      </c>
      <c r="D604" s="11">
        <v>4006</v>
      </c>
      <c r="E604" s="19" t="s">
        <v>0</v>
      </c>
      <c r="F604" s="11">
        <v>1988</v>
      </c>
      <c r="G604" s="11" t="s">
        <v>0</v>
      </c>
      <c r="H604" s="36" t="s">
        <v>11930</v>
      </c>
      <c r="I604" s="11" t="s">
        <v>2</v>
      </c>
      <c r="J604" s="11" t="s">
        <v>0</v>
      </c>
      <c r="K604" s="11" t="s">
        <v>0</v>
      </c>
      <c r="L604" s="9"/>
      <c r="M604" s="21">
        <v>20</v>
      </c>
      <c r="N604" s="21">
        <v>0</v>
      </c>
      <c r="O604" s="2"/>
      <c r="P604" s="225" t="s">
        <v>4170</v>
      </c>
      <c r="Q604" s="222"/>
      <c r="R604" s="2"/>
      <c r="S604" s="21">
        <f t="shared" si="9"/>
        <v>0</v>
      </c>
    </row>
    <row r="605" spans="1:19" x14ac:dyDescent="0.4">
      <c r="A605" s="9" t="s">
        <v>11050</v>
      </c>
      <c r="B605" s="9" t="s">
        <v>11910</v>
      </c>
      <c r="C605" s="180" t="s">
        <v>11931</v>
      </c>
      <c r="D605" s="11">
        <v>5383</v>
      </c>
      <c r="E605" s="19" t="s">
        <v>0</v>
      </c>
      <c r="F605" s="11">
        <v>1997</v>
      </c>
      <c r="G605" s="11" t="s">
        <v>0</v>
      </c>
      <c r="H605" s="36" t="s">
        <v>11932</v>
      </c>
      <c r="I605" s="11" t="s">
        <v>0</v>
      </c>
      <c r="J605" s="11" t="s">
        <v>0</v>
      </c>
      <c r="K605" s="11" t="s">
        <v>0</v>
      </c>
      <c r="L605" s="9"/>
      <c r="M605" s="21">
        <v>0</v>
      </c>
      <c r="N605" s="21">
        <v>150</v>
      </c>
      <c r="O605" s="2"/>
      <c r="P605" s="225" t="s">
        <v>4170</v>
      </c>
      <c r="Q605" s="222"/>
      <c r="R605" s="2"/>
      <c r="S605" s="21">
        <f t="shared" si="9"/>
        <v>0</v>
      </c>
    </row>
    <row r="606" spans="1:19" x14ac:dyDescent="0.4">
      <c r="A606" s="9" t="s">
        <v>11050</v>
      </c>
      <c r="B606" s="9" t="s">
        <v>11910</v>
      </c>
      <c r="C606" s="180" t="s">
        <v>11933</v>
      </c>
      <c r="D606" s="11">
        <v>5385</v>
      </c>
      <c r="E606" s="19" t="s">
        <v>0</v>
      </c>
      <c r="F606" s="11">
        <v>1997</v>
      </c>
      <c r="G606" s="11" t="s">
        <v>0</v>
      </c>
      <c r="H606" s="36" t="s">
        <v>11934</v>
      </c>
      <c r="I606" s="11" t="s">
        <v>0</v>
      </c>
      <c r="J606" s="11" t="s">
        <v>0</v>
      </c>
      <c r="K606" s="11" t="s">
        <v>0</v>
      </c>
      <c r="L606" s="9"/>
      <c r="M606" s="21">
        <v>0</v>
      </c>
      <c r="N606" s="21">
        <v>150</v>
      </c>
      <c r="O606" s="2"/>
      <c r="P606" s="225" t="s">
        <v>4170</v>
      </c>
      <c r="Q606" s="222"/>
      <c r="R606" s="2"/>
      <c r="S606" s="21">
        <f t="shared" si="9"/>
        <v>0</v>
      </c>
    </row>
    <row r="607" spans="1:19" x14ac:dyDescent="0.4">
      <c r="A607" s="9" t="s">
        <v>11050</v>
      </c>
      <c r="B607" s="9" t="s">
        <v>11910</v>
      </c>
      <c r="C607" s="180" t="s">
        <v>11935</v>
      </c>
      <c r="D607" s="11">
        <v>5384</v>
      </c>
      <c r="E607" s="19" t="s">
        <v>0</v>
      </c>
      <c r="F607" s="11">
        <v>1997</v>
      </c>
      <c r="G607" s="11" t="s">
        <v>0</v>
      </c>
      <c r="H607" s="36" t="s">
        <v>11936</v>
      </c>
      <c r="I607" s="11" t="s">
        <v>0</v>
      </c>
      <c r="J607" s="11" t="s">
        <v>0</v>
      </c>
      <c r="K607" s="11" t="s">
        <v>0</v>
      </c>
      <c r="L607" s="9"/>
      <c r="M607" s="21">
        <v>0</v>
      </c>
      <c r="N607" s="21">
        <v>150</v>
      </c>
      <c r="O607" s="2"/>
      <c r="P607" s="225" t="s">
        <v>4170</v>
      </c>
      <c r="Q607" s="222"/>
      <c r="R607" s="2"/>
      <c r="S607" s="21">
        <f t="shared" si="9"/>
        <v>0</v>
      </c>
    </row>
    <row r="608" spans="1:19" x14ac:dyDescent="0.4">
      <c r="A608" s="9" t="s">
        <v>11050</v>
      </c>
      <c r="B608" s="9" t="s">
        <v>11910</v>
      </c>
      <c r="C608" s="180" t="s">
        <v>11937</v>
      </c>
      <c r="D608" s="11" t="s">
        <v>0</v>
      </c>
      <c r="E608" s="19" t="s">
        <v>0</v>
      </c>
      <c r="F608" s="189" t="s">
        <v>0</v>
      </c>
      <c r="G608" s="11" t="s">
        <v>0</v>
      </c>
      <c r="H608" s="36" t="s">
        <v>11938</v>
      </c>
      <c r="I608" s="11" t="s">
        <v>0</v>
      </c>
      <c r="J608" s="11" t="s">
        <v>0</v>
      </c>
      <c r="K608" s="11" t="s">
        <v>0</v>
      </c>
      <c r="L608" s="9"/>
      <c r="M608" s="21">
        <v>0</v>
      </c>
      <c r="N608" s="21">
        <v>30</v>
      </c>
      <c r="O608" s="2"/>
      <c r="P608" s="225" t="s">
        <v>4170</v>
      </c>
      <c r="Q608" s="222"/>
      <c r="R608" s="2"/>
      <c r="S608" s="21">
        <f t="shared" si="9"/>
        <v>0</v>
      </c>
    </row>
    <row r="609" spans="1:19" x14ac:dyDescent="0.4">
      <c r="A609" s="9" t="s">
        <v>11050</v>
      </c>
      <c r="B609" s="9" t="s">
        <v>11910</v>
      </c>
      <c r="C609" s="180" t="s">
        <v>11939</v>
      </c>
      <c r="D609" s="11" t="s">
        <v>0</v>
      </c>
      <c r="E609" s="19" t="s">
        <v>0</v>
      </c>
      <c r="F609" s="189" t="s">
        <v>0</v>
      </c>
      <c r="G609" s="11" t="s">
        <v>0</v>
      </c>
      <c r="H609" s="36" t="s">
        <v>11940</v>
      </c>
      <c r="I609" s="11" t="s">
        <v>0</v>
      </c>
      <c r="J609" s="11" t="s">
        <v>0</v>
      </c>
      <c r="K609" s="11" t="s">
        <v>0</v>
      </c>
      <c r="L609" s="9"/>
      <c r="M609" s="21">
        <v>0</v>
      </c>
      <c r="N609" s="21">
        <v>60</v>
      </c>
      <c r="O609" s="2"/>
      <c r="P609" s="225" t="s">
        <v>4168</v>
      </c>
      <c r="Q609" s="222"/>
      <c r="R609" s="2"/>
      <c r="S609" s="21">
        <f t="shared" si="9"/>
        <v>60</v>
      </c>
    </row>
    <row r="610" spans="1:19" x14ac:dyDescent="0.4">
      <c r="A610" s="9" t="s">
        <v>11050</v>
      </c>
      <c r="B610" s="9" t="s">
        <v>11910</v>
      </c>
      <c r="C610" s="180" t="s">
        <v>11941</v>
      </c>
      <c r="D610" s="11" t="s">
        <v>0</v>
      </c>
      <c r="E610" s="19" t="s">
        <v>0</v>
      </c>
      <c r="F610" s="192" t="s">
        <v>0</v>
      </c>
      <c r="G610" s="11" t="s">
        <v>0</v>
      </c>
      <c r="H610" s="36" t="s">
        <v>11942</v>
      </c>
      <c r="I610" s="11" t="s">
        <v>0</v>
      </c>
      <c r="J610" s="11" t="s">
        <v>0</v>
      </c>
      <c r="K610" s="11" t="s">
        <v>0</v>
      </c>
      <c r="L610" s="9"/>
      <c r="M610" s="21">
        <v>0</v>
      </c>
      <c r="N610" s="21">
        <v>70</v>
      </c>
      <c r="O610" s="2"/>
      <c r="P610" s="225" t="s">
        <v>4170</v>
      </c>
      <c r="Q610" s="222"/>
      <c r="R610" s="2"/>
      <c r="S610" s="21">
        <f t="shared" si="9"/>
        <v>0</v>
      </c>
    </row>
    <row r="611" spans="1:19" x14ac:dyDescent="0.4">
      <c r="A611" s="9" t="s">
        <v>11050</v>
      </c>
      <c r="B611" s="9" t="s">
        <v>11910</v>
      </c>
      <c r="C611" s="180" t="s">
        <v>11943</v>
      </c>
      <c r="D611" s="11" t="s">
        <v>0</v>
      </c>
      <c r="E611" s="19" t="s">
        <v>0</v>
      </c>
      <c r="F611" s="189" t="s">
        <v>0</v>
      </c>
      <c r="G611" s="11" t="s">
        <v>0</v>
      </c>
      <c r="H611" s="36" t="s">
        <v>11944</v>
      </c>
      <c r="I611" s="11" t="s">
        <v>0</v>
      </c>
      <c r="J611" s="11" t="s">
        <v>0</v>
      </c>
      <c r="K611" s="181" t="s">
        <v>0</v>
      </c>
      <c r="L611" s="9"/>
      <c r="M611" s="21">
        <v>30</v>
      </c>
      <c r="N611" s="21">
        <v>25</v>
      </c>
      <c r="O611" s="2"/>
      <c r="P611" s="225" t="s">
        <v>4167</v>
      </c>
      <c r="Q611" s="222"/>
      <c r="R611" s="2"/>
      <c r="S611" s="21">
        <f t="shared" si="9"/>
        <v>30</v>
      </c>
    </row>
    <row r="612" spans="1:19" x14ac:dyDescent="0.4">
      <c r="A612" s="9" t="s">
        <v>11050</v>
      </c>
      <c r="B612" s="9" t="s">
        <v>11910</v>
      </c>
      <c r="C612" s="180" t="s">
        <v>11945</v>
      </c>
      <c r="D612" s="11" t="s">
        <v>0</v>
      </c>
      <c r="E612" s="19" t="s">
        <v>0</v>
      </c>
      <c r="F612" s="189" t="s">
        <v>0</v>
      </c>
      <c r="G612" s="11" t="s">
        <v>0</v>
      </c>
      <c r="H612" s="36" t="s">
        <v>11946</v>
      </c>
      <c r="I612" s="11" t="s">
        <v>0</v>
      </c>
      <c r="J612" s="11" t="s">
        <v>0</v>
      </c>
      <c r="K612" s="11" t="s">
        <v>0</v>
      </c>
      <c r="L612" s="9"/>
      <c r="M612" s="21">
        <v>0</v>
      </c>
      <c r="N612" s="21">
        <v>25</v>
      </c>
      <c r="O612" s="2"/>
      <c r="P612" s="225" t="s">
        <v>4168</v>
      </c>
      <c r="Q612" s="222"/>
      <c r="R612" s="2"/>
      <c r="S612" s="21">
        <f t="shared" si="9"/>
        <v>25</v>
      </c>
    </row>
    <row r="613" spans="1:19" x14ac:dyDescent="0.4">
      <c r="A613" s="9" t="s">
        <v>11050</v>
      </c>
      <c r="B613" s="9" t="s">
        <v>11910</v>
      </c>
      <c r="C613" s="180" t="s">
        <v>11947</v>
      </c>
      <c r="D613" s="11" t="s">
        <v>0</v>
      </c>
      <c r="E613" s="19" t="s">
        <v>0</v>
      </c>
      <c r="F613" s="189" t="s">
        <v>0</v>
      </c>
      <c r="G613" s="11" t="s">
        <v>0</v>
      </c>
      <c r="H613" s="36" t="s">
        <v>11948</v>
      </c>
      <c r="I613" s="11" t="s">
        <v>0</v>
      </c>
      <c r="J613" s="11" t="s">
        <v>0</v>
      </c>
      <c r="K613" s="11" t="s">
        <v>0</v>
      </c>
      <c r="L613" s="9"/>
      <c r="M613" s="21">
        <v>0</v>
      </c>
      <c r="N613" s="21">
        <v>25</v>
      </c>
      <c r="O613" s="2"/>
      <c r="P613" s="225" t="s">
        <v>4170</v>
      </c>
      <c r="Q613" s="222"/>
      <c r="R613" s="2"/>
      <c r="S613" s="21">
        <f t="shared" si="9"/>
        <v>0</v>
      </c>
    </row>
    <row r="614" spans="1:19" x14ac:dyDescent="0.4">
      <c r="A614" s="9" t="s">
        <v>11050</v>
      </c>
      <c r="B614" s="9" t="s">
        <v>11910</v>
      </c>
      <c r="C614" s="180" t="s">
        <v>11949</v>
      </c>
      <c r="D614" s="11" t="s">
        <v>0</v>
      </c>
      <c r="E614" s="19">
        <v>10000</v>
      </c>
      <c r="F614" s="189" t="s">
        <v>0</v>
      </c>
      <c r="G614" s="11" t="s">
        <v>0</v>
      </c>
      <c r="H614" s="36" t="s">
        <v>11950</v>
      </c>
      <c r="I614" s="11" t="s">
        <v>0</v>
      </c>
      <c r="J614" s="11"/>
      <c r="K614" s="11" t="s">
        <v>0</v>
      </c>
      <c r="L614" s="9" t="s">
        <v>11951</v>
      </c>
      <c r="M614" s="21">
        <v>0</v>
      </c>
      <c r="N614" s="21">
        <v>15</v>
      </c>
      <c r="O614" s="2"/>
      <c r="P614" s="225" t="s">
        <v>4170</v>
      </c>
      <c r="Q614" s="222"/>
      <c r="R614" s="2"/>
      <c r="S614" s="21">
        <f t="shared" si="9"/>
        <v>0</v>
      </c>
    </row>
    <row r="615" spans="1:19" x14ac:dyDescent="0.4">
      <c r="A615" s="9" t="s">
        <v>11050</v>
      </c>
      <c r="B615" s="9" t="s">
        <v>11910</v>
      </c>
      <c r="C615" s="180" t="s">
        <v>11952</v>
      </c>
      <c r="D615" s="11" t="s">
        <v>0</v>
      </c>
      <c r="E615" s="19">
        <v>10000</v>
      </c>
      <c r="F615" s="189" t="s">
        <v>0</v>
      </c>
      <c r="G615" s="11" t="s">
        <v>0</v>
      </c>
      <c r="H615" s="36" t="s">
        <v>11953</v>
      </c>
      <c r="I615" s="11" t="s">
        <v>0</v>
      </c>
      <c r="J615" s="11"/>
      <c r="K615" s="11" t="s">
        <v>0</v>
      </c>
      <c r="L615" s="9" t="s">
        <v>11951</v>
      </c>
      <c r="M615" s="21">
        <v>0</v>
      </c>
      <c r="N615" s="21">
        <v>15</v>
      </c>
      <c r="O615" s="2"/>
      <c r="P615" s="225" t="s">
        <v>4170</v>
      </c>
      <c r="Q615" s="222"/>
      <c r="R615" s="2"/>
      <c r="S615" s="21">
        <f t="shared" si="9"/>
        <v>0</v>
      </c>
    </row>
    <row r="616" spans="1:19" x14ac:dyDescent="0.4">
      <c r="A616" s="9" t="s">
        <v>11050</v>
      </c>
      <c r="B616" s="9" t="s">
        <v>11910</v>
      </c>
      <c r="C616" s="180" t="s">
        <v>11954</v>
      </c>
      <c r="D616" s="11" t="s">
        <v>0</v>
      </c>
      <c r="E616" s="19">
        <v>10000</v>
      </c>
      <c r="F616" s="189" t="s">
        <v>0</v>
      </c>
      <c r="G616" s="11" t="s">
        <v>0</v>
      </c>
      <c r="H616" s="36" t="s">
        <v>11955</v>
      </c>
      <c r="I616" s="11" t="s">
        <v>0</v>
      </c>
      <c r="J616" s="11"/>
      <c r="K616" s="11" t="s">
        <v>0</v>
      </c>
      <c r="L616" s="9" t="s">
        <v>11951</v>
      </c>
      <c r="M616" s="21">
        <v>0</v>
      </c>
      <c r="N616" s="21">
        <v>10</v>
      </c>
      <c r="O616" s="2"/>
      <c r="P616" s="225" t="s">
        <v>4170</v>
      </c>
      <c r="Q616" s="222"/>
      <c r="R616" s="2"/>
      <c r="S616" s="21">
        <f t="shared" si="9"/>
        <v>0</v>
      </c>
    </row>
    <row r="617" spans="1:19" x14ac:dyDescent="0.4">
      <c r="A617" s="9" t="s">
        <v>11050</v>
      </c>
      <c r="B617" s="9" t="s">
        <v>11910</v>
      </c>
      <c r="C617" s="180" t="s">
        <v>11956</v>
      </c>
      <c r="D617" s="11" t="s">
        <v>0</v>
      </c>
      <c r="E617" s="19">
        <v>10000</v>
      </c>
      <c r="F617" s="189" t="s">
        <v>0</v>
      </c>
      <c r="G617" s="11" t="s">
        <v>0</v>
      </c>
      <c r="H617" s="36" t="s">
        <v>11957</v>
      </c>
      <c r="I617" s="11" t="s">
        <v>0</v>
      </c>
      <c r="J617" s="11"/>
      <c r="K617" s="11" t="s">
        <v>0</v>
      </c>
      <c r="L617" s="9" t="s">
        <v>11951</v>
      </c>
      <c r="M617" s="21">
        <v>0</v>
      </c>
      <c r="N617" s="21">
        <v>15</v>
      </c>
      <c r="O617" s="2"/>
      <c r="P617" s="225" t="s">
        <v>4170</v>
      </c>
      <c r="Q617" s="222"/>
      <c r="R617" s="2"/>
      <c r="S617" s="21">
        <f t="shared" si="9"/>
        <v>0</v>
      </c>
    </row>
    <row r="618" spans="1:19" x14ac:dyDescent="0.4">
      <c r="A618" s="9" t="s">
        <v>11050</v>
      </c>
      <c r="B618" s="9" t="s">
        <v>11910</v>
      </c>
      <c r="C618" s="180" t="s">
        <v>11958</v>
      </c>
      <c r="D618" s="11" t="s">
        <v>0</v>
      </c>
      <c r="E618" s="19">
        <v>10000</v>
      </c>
      <c r="F618" s="189" t="s">
        <v>0</v>
      </c>
      <c r="G618" s="11" t="s">
        <v>0</v>
      </c>
      <c r="H618" s="36" t="s">
        <v>11959</v>
      </c>
      <c r="I618" s="11" t="s">
        <v>0</v>
      </c>
      <c r="J618" s="11"/>
      <c r="K618" s="11" t="s">
        <v>0</v>
      </c>
      <c r="L618" s="9" t="s">
        <v>11951</v>
      </c>
      <c r="M618" s="21">
        <v>0</v>
      </c>
      <c r="N618" s="21">
        <v>5</v>
      </c>
      <c r="O618" s="2"/>
      <c r="P618" s="225" t="s">
        <v>4170</v>
      </c>
      <c r="Q618" s="222"/>
      <c r="R618" s="2"/>
      <c r="S618" s="21">
        <f t="shared" si="9"/>
        <v>0</v>
      </c>
    </row>
    <row r="619" spans="1:19" x14ac:dyDescent="0.4">
      <c r="A619" s="9" t="s">
        <v>11050</v>
      </c>
      <c r="B619" s="9" t="s">
        <v>11910</v>
      </c>
      <c r="C619" s="180" t="s">
        <v>11960</v>
      </c>
      <c r="D619" s="11" t="s">
        <v>0</v>
      </c>
      <c r="E619" s="19">
        <v>10000</v>
      </c>
      <c r="F619" s="189" t="s">
        <v>0</v>
      </c>
      <c r="G619" s="11" t="s">
        <v>0</v>
      </c>
      <c r="H619" s="36" t="s">
        <v>11961</v>
      </c>
      <c r="I619" s="11" t="s">
        <v>0</v>
      </c>
      <c r="J619" s="11"/>
      <c r="K619" s="11" t="s">
        <v>0</v>
      </c>
      <c r="L619" s="9" t="s">
        <v>11951</v>
      </c>
      <c r="M619" s="21">
        <v>0</v>
      </c>
      <c r="N619" s="21">
        <v>15</v>
      </c>
      <c r="O619" s="2"/>
      <c r="P619" s="225" t="s">
        <v>4170</v>
      </c>
      <c r="Q619" s="222"/>
      <c r="R619" s="2"/>
      <c r="S619" s="21">
        <f t="shared" si="9"/>
        <v>0</v>
      </c>
    </row>
    <row r="620" spans="1:19" x14ac:dyDescent="0.4">
      <c r="A620" s="9" t="s">
        <v>11050</v>
      </c>
      <c r="B620" s="9" t="s">
        <v>11910</v>
      </c>
      <c r="C620" s="180" t="s">
        <v>11962</v>
      </c>
      <c r="D620" s="11" t="s">
        <v>0</v>
      </c>
      <c r="E620" s="187">
        <v>5.16</v>
      </c>
      <c r="F620" s="189" t="s">
        <v>0</v>
      </c>
      <c r="G620" s="11" t="s">
        <v>0</v>
      </c>
      <c r="H620" s="36" t="s">
        <v>11963</v>
      </c>
      <c r="I620" s="11" t="s">
        <v>0</v>
      </c>
      <c r="J620" s="11"/>
      <c r="K620" s="11" t="s">
        <v>0</v>
      </c>
      <c r="L620" s="9" t="s">
        <v>11964</v>
      </c>
      <c r="M620" s="21">
        <v>0</v>
      </c>
      <c r="N620" s="21">
        <v>12</v>
      </c>
      <c r="O620" s="2"/>
      <c r="P620" s="225" t="s">
        <v>4170</v>
      </c>
      <c r="Q620" s="222"/>
      <c r="R620" s="2"/>
      <c r="S620" s="21">
        <f t="shared" si="9"/>
        <v>0</v>
      </c>
    </row>
    <row r="621" spans="1:19" x14ac:dyDescent="0.4">
      <c r="A621" s="9" t="s">
        <v>11050</v>
      </c>
      <c r="B621" s="9" t="s">
        <v>11910</v>
      </c>
      <c r="C621" s="180" t="s">
        <v>11965</v>
      </c>
      <c r="D621" s="11" t="s">
        <v>0</v>
      </c>
      <c r="E621" s="187">
        <v>5.16</v>
      </c>
      <c r="F621" s="189" t="s">
        <v>0</v>
      </c>
      <c r="G621" s="11" t="s">
        <v>0</v>
      </c>
      <c r="H621" s="36" t="s">
        <v>11966</v>
      </c>
      <c r="I621" s="11" t="s">
        <v>0</v>
      </c>
      <c r="J621" s="11"/>
      <c r="K621" s="11" t="s">
        <v>0</v>
      </c>
      <c r="L621" s="9" t="s">
        <v>11964</v>
      </c>
      <c r="M621" s="21">
        <v>0</v>
      </c>
      <c r="N621" s="21">
        <v>10</v>
      </c>
      <c r="O621" s="2"/>
      <c r="P621" s="225" t="s">
        <v>4170</v>
      </c>
      <c r="Q621" s="222"/>
      <c r="R621" s="2"/>
      <c r="S621" s="21">
        <f t="shared" si="9"/>
        <v>0</v>
      </c>
    </row>
    <row r="622" spans="1:19" x14ac:dyDescent="0.4">
      <c r="A622" s="9" t="s">
        <v>11050</v>
      </c>
      <c r="B622" s="9" t="s">
        <v>11910</v>
      </c>
      <c r="C622" s="180" t="s">
        <v>11967</v>
      </c>
      <c r="D622" s="11" t="s">
        <v>0</v>
      </c>
      <c r="E622" s="187">
        <v>5.16</v>
      </c>
      <c r="F622" s="189" t="s">
        <v>0</v>
      </c>
      <c r="G622" s="11" t="s">
        <v>0</v>
      </c>
      <c r="H622" s="36" t="s">
        <v>11959</v>
      </c>
      <c r="I622" s="11" t="s">
        <v>0</v>
      </c>
      <c r="J622" s="11"/>
      <c r="K622" s="11" t="s">
        <v>0</v>
      </c>
      <c r="L622" s="9" t="s">
        <v>11964</v>
      </c>
      <c r="M622" s="21">
        <v>0</v>
      </c>
      <c r="N622" s="21">
        <v>5</v>
      </c>
      <c r="O622" s="2"/>
      <c r="P622" s="225" t="s">
        <v>4170</v>
      </c>
      <c r="Q622" s="222"/>
      <c r="R622" s="2"/>
      <c r="S622" s="21">
        <f t="shared" si="9"/>
        <v>0</v>
      </c>
    </row>
    <row r="623" spans="1:19" x14ac:dyDescent="0.4">
      <c r="A623" s="9" t="s">
        <v>11050</v>
      </c>
      <c r="B623" s="9" t="s">
        <v>11910</v>
      </c>
      <c r="C623" s="180" t="s">
        <v>11968</v>
      </c>
      <c r="D623" s="11" t="s">
        <v>0</v>
      </c>
      <c r="E623" s="19">
        <v>5</v>
      </c>
      <c r="F623" s="189" t="s">
        <v>0</v>
      </c>
      <c r="G623" s="11" t="s">
        <v>0</v>
      </c>
      <c r="H623" s="36" t="s">
        <v>11969</v>
      </c>
      <c r="I623" s="11" t="s">
        <v>0</v>
      </c>
      <c r="J623" s="11"/>
      <c r="K623" s="11" t="s">
        <v>0</v>
      </c>
      <c r="L623" s="9" t="s">
        <v>11970</v>
      </c>
      <c r="M623" s="21">
        <v>0</v>
      </c>
      <c r="N623" s="21">
        <v>3</v>
      </c>
      <c r="O623" s="2"/>
      <c r="P623" s="225" t="s">
        <v>4170</v>
      </c>
      <c r="Q623" s="222"/>
      <c r="R623" s="2"/>
      <c r="S623" s="21">
        <f t="shared" si="9"/>
        <v>0</v>
      </c>
    </row>
    <row r="624" spans="1:19" x14ac:dyDescent="0.4">
      <c r="A624" s="9" t="s">
        <v>11050</v>
      </c>
      <c r="B624" s="9" t="s">
        <v>11910</v>
      </c>
      <c r="C624" s="180" t="s">
        <v>11971</v>
      </c>
      <c r="D624" s="11" t="s">
        <v>0</v>
      </c>
      <c r="E624" s="19">
        <v>5</v>
      </c>
      <c r="F624" s="189" t="s">
        <v>0</v>
      </c>
      <c r="G624" s="11" t="s">
        <v>0</v>
      </c>
      <c r="H624" s="36" t="s">
        <v>11969</v>
      </c>
      <c r="I624" s="11" t="s">
        <v>0</v>
      </c>
      <c r="J624" s="11"/>
      <c r="K624" s="11" t="s">
        <v>0</v>
      </c>
      <c r="L624" s="9" t="s">
        <v>11970</v>
      </c>
      <c r="M624" s="21">
        <v>0</v>
      </c>
      <c r="N624" s="21">
        <v>10</v>
      </c>
      <c r="O624" s="2"/>
      <c r="P624" s="225" t="s">
        <v>4170</v>
      </c>
      <c r="Q624" s="222"/>
      <c r="R624" s="2"/>
      <c r="S624" s="21">
        <f t="shared" si="9"/>
        <v>0</v>
      </c>
    </row>
    <row r="625" spans="1:19" x14ac:dyDescent="0.4">
      <c r="A625" s="9" t="s">
        <v>11050</v>
      </c>
      <c r="B625" s="9" t="s">
        <v>11910</v>
      </c>
      <c r="C625" s="180" t="s">
        <v>11972</v>
      </c>
      <c r="D625" s="11" t="s">
        <v>0</v>
      </c>
      <c r="E625" s="19">
        <v>5</v>
      </c>
      <c r="F625" s="189" t="s">
        <v>0</v>
      </c>
      <c r="G625" s="11" t="s">
        <v>0</v>
      </c>
      <c r="H625" s="36" t="s">
        <v>11969</v>
      </c>
      <c r="I625" s="11" t="s">
        <v>0</v>
      </c>
      <c r="J625" s="11"/>
      <c r="K625" s="11" t="s">
        <v>0</v>
      </c>
      <c r="L625" s="9" t="s">
        <v>11973</v>
      </c>
      <c r="M625" s="21">
        <v>0</v>
      </c>
      <c r="N625" s="21">
        <v>3</v>
      </c>
      <c r="O625" s="2"/>
      <c r="P625" s="225" t="s">
        <v>4170</v>
      </c>
      <c r="Q625" s="222"/>
      <c r="R625" s="2"/>
      <c r="S625" s="21">
        <f t="shared" si="9"/>
        <v>0</v>
      </c>
    </row>
    <row r="626" spans="1:19" x14ac:dyDescent="0.4">
      <c r="A626" s="9" t="s">
        <v>11050</v>
      </c>
      <c r="B626" s="9" t="s">
        <v>11910</v>
      </c>
      <c r="C626" s="180" t="s">
        <v>11974</v>
      </c>
      <c r="D626" s="11" t="s">
        <v>0</v>
      </c>
      <c r="E626" s="19">
        <v>5</v>
      </c>
      <c r="F626" s="189" t="s">
        <v>0</v>
      </c>
      <c r="G626" s="11" t="s">
        <v>0</v>
      </c>
      <c r="H626" s="36" t="s">
        <v>11969</v>
      </c>
      <c r="I626" s="11" t="s">
        <v>0</v>
      </c>
      <c r="J626" s="11"/>
      <c r="K626" s="11" t="s">
        <v>0</v>
      </c>
      <c r="L626" s="9" t="s">
        <v>11973</v>
      </c>
      <c r="M626" s="21">
        <v>0</v>
      </c>
      <c r="N626" s="21">
        <v>10</v>
      </c>
      <c r="O626" s="2"/>
      <c r="P626" s="225" t="s">
        <v>4170</v>
      </c>
      <c r="Q626" s="222"/>
      <c r="R626" s="2"/>
      <c r="S626" s="21">
        <f t="shared" si="9"/>
        <v>0</v>
      </c>
    </row>
    <row r="627" spans="1:19" x14ac:dyDescent="0.4">
      <c r="A627" s="9" t="s">
        <v>11050</v>
      </c>
      <c r="B627" s="9" t="s">
        <v>11910</v>
      </c>
      <c r="C627" s="180" t="s">
        <v>11975</v>
      </c>
      <c r="D627" s="11" t="s">
        <v>0</v>
      </c>
      <c r="E627" s="19">
        <v>5</v>
      </c>
      <c r="F627" s="189" t="s">
        <v>0</v>
      </c>
      <c r="G627" s="11" t="s">
        <v>0</v>
      </c>
      <c r="H627" s="36" t="s">
        <v>11976</v>
      </c>
      <c r="I627" s="11" t="s">
        <v>0</v>
      </c>
      <c r="J627" s="11"/>
      <c r="K627" s="11" t="s">
        <v>0</v>
      </c>
      <c r="L627" s="9" t="s">
        <v>11977</v>
      </c>
      <c r="M627" s="21">
        <v>0</v>
      </c>
      <c r="N627" s="21">
        <v>3</v>
      </c>
      <c r="O627" s="2"/>
      <c r="P627" s="225" t="s">
        <v>4170</v>
      </c>
      <c r="Q627" s="222"/>
      <c r="R627" s="2"/>
      <c r="S627" s="21">
        <f t="shared" si="9"/>
        <v>0</v>
      </c>
    </row>
    <row r="628" spans="1:19" x14ac:dyDescent="0.4">
      <c r="A628" s="9" t="s">
        <v>11050</v>
      </c>
      <c r="B628" s="9" t="s">
        <v>11910</v>
      </c>
      <c r="C628" s="180" t="s">
        <v>11978</v>
      </c>
      <c r="D628" s="11" t="s">
        <v>0</v>
      </c>
      <c r="E628" s="19">
        <v>10000</v>
      </c>
      <c r="F628" s="189" t="s">
        <v>0</v>
      </c>
      <c r="G628" s="11" t="s">
        <v>0</v>
      </c>
      <c r="H628" s="36" t="s">
        <v>11979</v>
      </c>
      <c r="I628" s="11" t="s">
        <v>0</v>
      </c>
      <c r="J628" s="11"/>
      <c r="K628" s="11" t="s">
        <v>0</v>
      </c>
      <c r="L628" s="9" t="s">
        <v>11951</v>
      </c>
      <c r="M628" s="21">
        <v>0</v>
      </c>
      <c r="N628" s="21">
        <v>100</v>
      </c>
      <c r="O628" s="2"/>
      <c r="P628" s="225" t="s">
        <v>4170</v>
      </c>
      <c r="Q628" s="222"/>
      <c r="R628" s="2"/>
      <c r="S628" s="21">
        <f t="shared" si="9"/>
        <v>0</v>
      </c>
    </row>
    <row r="629" spans="1:19" x14ac:dyDescent="0.4">
      <c r="A629" s="9" t="s">
        <v>11050</v>
      </c>
      <c r="B629" s="9" t="s">
        <v>11910</v>
      </c>
      <c r="C629" s="180" t="s">
        <v>11980</v>
      </c>
      <c r="D629" s="11" t="s">
        <v>0</v>
      </c>
      <c r="E629" s="19">
        <v>15000</v>
      </c>
      <c r="F629" s="189" t="s">
        <v>0</v>
      </c>
      <c r="G629" s="11" t="s">
        <v>0</v>
      </c>
      <c r="H629" s="36" t="s">
        <v>11981</v>
      </c>
      <c r="I629" s="11" t="s">
        <v>0</v>
      </c>
      <c r="J629" s="11"/>
      <c r="K629" s="11" t="s">
        <v>0</v>
      </c>
      <c r="L629" s="9" t="s">
        <v>11982</v>
      </c>
      <c r="M629" s="21">
        <v>0</v>
      </c>
      <c r="N629" s="21">
        <v>25</v>
      </c>
      <c r="O629" s="2"/>
      <c r="P629" s="225" t="s">
        <v>4170</v>
      </c>
      <c r="Q629" s="222"/>
      <c r="R629" s="2"/>
      <c r="S629" s="21">
        <f t="shared" si="9"/>
        <v>0</v>
      </c>
    </row>
    <row r="630" spans="1:19" x14ac:dyDescent="0.4">
      <c r="A630" s="9" t="s">
        <v>11050</v>
      </c>
      <c r="B630" s="9" t="s">
        <v>11910</v>
      </c>
      <c r="C630" s="180" t="s">
        <v>11983</v>
      </c>
      <c r="D630" s="11" t="s">
        <v>0</v>
      </c>
      <c r="E630" s="19">
        <v>15000</v>
      </c>
      <c r="F630" s="189" t="s">
        <v>0</v>
      </c>
      <c r="G630" s="11" t="s">
        <v>0</v>
      </c>
      <c r="H630" s="36" t="s">
        <v>11984</v>
      </c>
      <c r="I630" s="11" t="s">
        <v>0</v>
      </c>
      <c r="J630" s="11"/>
      <c r="K630" s="11" t="s">
        <v>0</v>
      </c>
      <c r="L630" s="9" t="s">
        <v>11982</v>
      </c>
      <c r="M630" s="21">
        <v>0</v>
      </c>
      <c r="N630" s="21">
        <v>50</v>
      </c>
      <c r="O630" s="2"/>
      <c r="P630" s="225" t="s">
        <v>4170</v>
      </c>
      <c r="Q630" s="222"/>
      <c r="R630" s="2"/>
      <c r="S630" s="21">
        <f t="shared" si="9"/>
        <v>0</v>
      </c>
    </row>
    <row r="631" spans="1:19" x14ac:dyDescent="0.4">
      <c r="A631" s="9" t="s">
        <v>11050</v>
      </c>
      <c r="B631" s="9" t="s">
        <v>11910</v>
      </c>
      <c r="C631" s="180" t="s">
        <v>11985</v>
      </c>
      <c r="D631" s="11" t="s">
        <v>0</v>
      </c>
      <c r="E631" s="19">
        <v>25000</v>
      </c>
      <c r="F631" s="189" t="s">
        <v>0</v>
      </c>
      <c r="G631" s="11" t="s">
        <v>0</v>
      </c>
      <c r="H631" s="36" t="s">
        <v>11981</v>
      </c>
      <c r="I631" s="11" t="s">
        <v>0</v>
      </c>
      <c r="J631" s="11"/>
      <c r="K631" s="11" t="s">
        <v>0</v>
      </c>
      <c r="L631" s="9" t="s">
        <v>11986</v>
      </c>
      <c r="M631" s="21">
        <v>0</v>
      </c>
      <c r="N631" s="21">
        <v>30</v>
      </c>
      <c r="O631" s="2"/>
      <c r="P631" s="225" t="s">
        <v>4170</v>
      </c>
      <c r="Q631" s="222"/>
      <c r="R631" s="2"/>
      <c r="S631" s="21">
        <f t="shared" si="9"/>
        <v>0</v>
      </c>
    </row>
    <row r="632" spans="1:19" x14ac:dyDescent="0.4">
      <c r="A632" s="9" t="s">
        <v>11050</v>
      </c>
      <c r="B632" s="9" t="s">
        <v>11910</v>
      </c>
      <c r="C632" s="180" t="s">
        <v>11987</v>
      </c>
      <c r="D632" s="11" t="s">
        <v>0</v>
      </c>
      <c r="E632" s="19">
        <v>15000</v>
      </c>
      <c r="F632" s="189" t="s">
        <v>0</v>
      </c>
      <c r="G632" s="11" t="s">
        <v>0</v>
      </c>
      <c r="H632" s="36" t="s">
        <v>11981</v>
      </c>
      <c r="I632" s="11" t="s">
        <v>0</v>
      </c>
      <c r="J632" s="11"/>
      <c r="K632" s="11" t="s">
        <v>0</v>
      </c>
      <c r="L632" s="9" t="s">
        <v>11988</v>
      </c>
      <c r="M632" s="21">
        <v>0</v>
      </c>
      <c r="N632" s="21">
        <v>25</v>
      </c>
      <c r="O632" s="2"/>
      <c r="P632" s="225" t="s">
        <v>4170</v>
      </c>
      <c r="Q632" s="222"/>
      <c r="R632" s="2"/>
      <c r="S632" s="21">
        <f t="shared" si="9"/>
        <v>0</v>
      </c>
    </row>
    <row r="633" spans="1:19" x14ac:dyDescent="0.4">
      <c r="A633" s="9" t="s">
        <v>11050</v>
      </c>
      <c r="B633" s="9" t="s">
        <v>11910</v>
      </c>
      <c r="C633" s="180" t="s">
        <v>11989</v>
      </c>
      <c r="D633" s="11" t="s">
        <v>0</v>
      </c>
      <c r="E633" s="19">
        <v>25000</v>
      </c>
      <c r="F633" s="189" t="s">
        <v>0</v>
      </c>
      <c r="G633" s="11" t="s">
        <v>0</v>
      </c>
      <c r="H633" s="36" t="s">
        <v>11981</v>
      </c>
      <c r="I633" s="11" t="s">
        <v>0</v>
      </c>
      <c r="J633" s="11"/>
      <c r="K633" s="11" t="s">
        <v>0</v>
      </c>
      <c r="L633" s="9" t="s">
        <v>11990</v>
      </c>
      <c r="M633" s="21">
        <v>0</v>
      </c>
      <c r="N633" s="21">
        <v>30</v>
      </c>
      <c r="O633" s="2"/>
      <c r="P633" s="225" t="s">
        <v>4170</v>
      </c>
      <c r="Q633" s="222"/>
      <c r="R633" s="2"/>
      <c r="S633" s="21">
        <f t="shared" si="9"/>
        <v>0</v>
      </c>
    </row>
    <row r="634" spans="1:19" x14ac:dyDescent="0.4">
      <c r="A634" s="9" t="s">
        <v>11050</v>
      </c>
      <c r="B634" s="9" t="s">
        <v>11910</v>
      </c>
      <c r="C634" s="180" t="s">
        <v>11991</v>
      </c>
      <c r="D634" s="11" t="s">
        <v>0</v>
      </c>
      <c r="E634" s="19">
        <v>5000</v>
      </c>
      <c r="F634" s="189" t="s">
        <v>0</v>
      </c>
      <c r="G634" s="11" t="s">
        <v>0</v>
      </c>
      <c r="H634" s="36" t="s">
        <v>11992</v>
      </c>
      <c r="I634" s="11" t="s">
        <v>0</v>
      </c>
      <c r="J634" s="11"/>
      <c r="K634" s="11" t="s">
        <v>0</v>
      </c>
      <c r="L634" s="9" t="s">
        <v>0</v>
      </c>
      <c r="M634" s="21">
        <v>0</v>
      </c>
      <c r="N634" s="21">
        <v>10</v>
      </c>
      <c r="O634" s="2"/>
      <c r="P634" s="225" t="s">
        <v>4170</v>
      </c>
      <c r="Q634" s="222"/>
      <c r="R634" s="2"/>
      <c r="S634" s="21">
        <f t="shared" si="9"/>
        <v>0</v>
      </c>
    </row>
    <row r="635" spans="1:19" x14ac:dyDescent="0.4">
      <c r="A635" s="9" t="s">
        <v>11050</v>
      </c>
      <c r="B635" s="9" t="s">
        <v>11910</v>
      </c>
      <c r="C635" s="180" t="s">
        <v>11993</v>
      </c>
      <c r="D635" s="11" t="s">
        <v>0</v>
      </c>
      <c r="E635" s="19">
        <v>10000</v>
      </c>
      <c r="F635" s="189" t="s">
        <v>0</v>
      </c>
      <c r="G635" s="11" t="s">
        <v>0</v>
      </c>
      <c r="H635" s="36" t="s">
        <v>11992</v>
      </c>
      <c r="I635" s="11" t="s">
        <v>0</v>
      </c>
      <c r="J635" s="11"/>
      <c r="K635" s="11" t="s">
        <v>0</v>
      </c>
      <c r="L635" s="9" t="s">
        <v>0</v>
      </c>
      <c r="M635" s="21">
        <v>0</v>
      </c>
      <c r="N635" s="21">
        <v>10</v>
      </c>
      <c r="O635" s="2"/>
      <c r="P635" s="225" t="s">
        <v>4170</v>
      </c>
      <c r="Q635" s="222"/>
      <c r="R635" s="2"/>
      <c r="S635" s="21">
        <f t="shared" si="9"/>
        <v>0</v>
      </c>
    </row>
    <row r="636" spans="1:19" x14ac:dyDescent="0.4">
      <c r="A636" s="9" t="s">
        <v>11050</v>
      </c>
      <c r="B636" s="9" t="s">
        <v>11910</v>
      </c>
      <c r="C636" s="180" t="s">
        <v>11994</v>
      </c>
      <c r="D636" s="11" t="s">
        <v>0</v>
      </c>
      <c r="E636" s="19">
        <v>20000</v>
      </c>
      <c r="F636" s="189" t="s">
        <v>0</v>
      </c>
      <c r="G636" s="11" t="s">
        <v>0</v>
      </c>
      <c r="H636" s="36" t="s">
        <v>11992</v>
      </c>
      <c r="I636" s="11" t="s">
        <v>0</v>
      </c>
      <c r="J636" s="11"/>
      <c r="K636" s="11" t="s">
        <v>0</v>
      </c>
      <c r="L636" s="9" t="s">
        <v>11995</v>
      </c>
      <c r="M636" s="21">
        <v>0</v>
      </c>
      <c r="N636" s="21">
        <v>18</v>
      </c>
      <c r="O636" s="2"/>
      <c r="P636" s="225" t="s">
        <v>4170</v>
      </c>
      <c r="Q636" s="222"/>
      <c r="R636" s="2"/>
      <c r="S636" s="21">
        <f t="shared" si="9"/>
        <v>0</v>
      </c>
    </row>
    <row r="637" spans="1:19" x14ac:dyDescent="0.4">
      <c r="A637" s="9" t="s">
        <v>11050</v>
      </c>
      <c r="B637" s="9" t="s">
        <v>11910</v>
      </c>
      <c r="C637" s="180" t="s">
        <v>11996</v>
      </c>
      <c r="D637" s="11" t="s">
        <v>0</v>
      </c>
      <c r="E637" s="19">
        <v>5000</v>
      </c>
      <c r="F637" s="189" t="s">
        <v>0</v>
      </c>
      <c r="G637" s="11" t="s">
        <v>0</v>
      </c>
      <c r="H637" s="36" t="s">
        <v>11992</v>
      </c>
      <c r="I637" s="11" t="s">
        <v>0</v>
      </c>
      <c r="J637" s="11"/>
      <c r="K637" s="11" t="s">
        <v>0</v>
      </c>
      <c r="L637" s="9" t="s">
        <v>11997</v>
      </c>
      <c r="M637" s="21">
        <v>0</v>
      </c>
      <c r="N637" s="21">
        <v>3</v>
      </c>
      <c r="O637" s="2"/>
      <c r="P637" s="225" t="s">
        <v>4170</v>
      </c>
      <c r="Q637" s="222"/>
      <c r="R637" s="2"/>
      <c r="S637" s="21">
        <f t="shared" si="9"/>
        <v>0</v>
      </c>
    </row>
    <row r="638" spans="1:19" x14ac:dyDescent="0.4">
      <c r="A638" s="9" t="s">
        <v>11050</v>
      </c>
      <c r="B638" s="9" t="s">
        <v>11910</v>
      </c>
      <c r="C638" s="180" t="s">
        <v>11998</v>
      </c>
      <c r="D638" s="11" t="s">
        <v>0</v>
      </c>
      <c r="E638" s="19">
        <v>10000</v>
      </c>
      <c r="F638" s="189" t="s">
        <v>0</v>
      </c>
      <c r="G638" s="11" t="s">
        <v>0</v>
      </c>
      <c r="H638" s="36" t="s">
        <v>11992</v>
      </c>
      <c r="I638" s="11" t="s">
        <v>0</v>
      </c>
      <c r="J638" s="11"/>
      <c r="K638" s="11" t="s">
        <v>0</v>
      </c>
      <c r="L638" s="9" t="s">
        <v>11999</v>
      </c>
      <c r="M638" s="21">
        <v>0</v>
      </c>
      <c r="N638" s="21">
        <v>5</v>
      </c>
      <c r="O638" s="2"/>
      <c r="P638" s="225" t="s">
        <v>4170</v>
      </c>
      <c r="Q638" s="222"/>
      <c r="R638" s="2"/>
      <c r="S638" s="21">
        <f t="shared" si="9"/>
        <v>0</v>
      </c>
    </row>
    <row r="639" spans="1:19" x14ac:dyDescent="0.4">
      <c r="A639" s="9" t="s">
        <v>11050</v>
      </c>
      <c r="B639" s="9" t="s">
        <v>11910</v>
      </c>
      <c r="C639" s="180" t="s">
        <v>12000</v>
      </c>
      <c r="D639" s="11" t="s">
        <v>0</v>
      </c>
      <c r="E639" s="19">
        <v>20000</v>
      </c>
      <c r="F639" s="189" t="s">
        <v>0</v>
      </c>
      <c r="G639" s="11" t="s">
        <v>0</v>
      </c>
      <c r="H639" s="36" t="s">
        <v>11992</v>
      </c>
      <c r="I639" s="11" t="s">
        <v>0</v>
      </c>
      <c r="J639" s="11"/>
      <c r="K639" s="11" t="s">
        <v>0</v>
      </c>
      <c r="L639" s="9" t="s">
        <v>12001</v>
      </c>
      <c r="M639" s="21">
        <v>0</v>
      </c>
      <c r="N639" s="21">
        <v>7</v>
      </c>
      <c r="O639" s="2"/>
      <c r="P639" s="225" t="s">
        <v>4170</v>
      </c>
      <c r="Q639" s="222"/>
      <c r="R639" s="2"/>
      <c r="S639" s="21">
        <f t="shared" si="9"/>
        <v>0</v>
      </c>
    </row>
    <row r="640" spans="1:19" x14ac:dyDescent="0.4">
      <c r="A640" s="9" t="s">
        <v>11050</v>
      </c>
      <c r="B640" s="9" t="s">
        <v>11910</v>
      </c>
      <c r="C640" s="180" t="s">
        <v>12002</v>
      </c>
      <c r="D640" s="11" t="s">
        <v>0</v>
      </c>
      <c r="E640" s="19">
        <v>50000</v>
      </c>
      <c r="F640" s="189" t="s">
        <v>0</v>
      </c>
      <c r="G640" s="11" t="s">
        <v>0</v>
      </c>
      <c r="H640" s="36" t="s">
        <v>11992</v>
      </c>
      <c r="I640" s="11" t="s">
        <v>0</v>
      </c>
      <c r="J640" s="11"/>
      <c r="K640" s="11" t="s">
        <v>0</v>
      </c>
      <c r="L640" s="9" t="s">
        <v>12003</v>
      </c>
      <c r="M640" s="21">
        <v>0</v>
      </c>
      <c r="N640" s="21">
        <v>15</v>
      </c>
      <c r="O640" s="2"/>
      <c r="P640" s="225" t="s">
        <v>4170</v>
      </c>
      <c r="Q640" s="222"/>
      <c r="R640" s="2"/>
      <c r="S640" s="21">
        <f t="shared" si="9"/>
        <v>0</v>
      </c>
    </row>
    <row r="641" spans="1:19" x14ac:dyDescent="0.4">
      <c r="A641" s="9" t="s">
        <v>11050</v>
      </c>
      <c r="B641" s="9" t="s">
        <v>11910</v>
      </c>
      <c r="C641" s="180" t="s">
        <v>12004</v>
      </c>
      <c r="D641" s="11" t="s">
        <v>0</v>
      </c>
      <c r="E641" s="19">
        <v>10000</v>
      </c>
      <c r="F641" s="189" t="s">
        <v>0</v>
      </c>
      <c r="G641" s="11" t="s">
        <v>0</v>
      </c>
      <c r="H641" s="36" t="s">
        <v>11992</v>
      </c>
      <c r="I641" s="11" t="s">
        <v>0</v>
      </c>
      <c r="J641" s="11"/>
      <c r="K641" s="11" t="s">
        <v>0</v>
      </c>
      <c r="L641" s="9" t="s">
        <v>12005</v>
      </c>
      <c r="M641" s="21">
        <v>0</v>
      </c>
      <c r="N641" s="21">
        <v>5</v>
      </c>
      <c r="O641" s="2"/>
      <c r="P641" s="225" t="s">
        <v>4168</v>
      </c>
      <c r="Q641" s="222"/>
      <c r="R641" s="2"/>
      <c r="S641" s="21">
        <f t="shared" si="9"/>
        <v>5</v>
      </c>
    </row>
    <row r="642" spans="1:19" x14ac:dyDescent="0.4">
      <c r="A642" s="9" t="s">
        <v>11050</v>
      </c>
      <c r="B642" s="9" t="s">
        <v>11910</v>
      </c>
      <c r="C642" s="180" t="s">
        <v>12006</v>
      </c>
      <c r="D642" s="11" t="s">
        <v>0</v>
      </c>
      <c r="E642" s="19">
        <v>20000</v>
      </c>
      <c r="F642" s="189" t="s">
        <v>0</v>
      </c>
      <c r="G642" s="11" t="s">
        <v>0</v>
      </c>
      <c r="H642" s="36" t="s">
        <v>11992</v>
      </c>
      <c r="I642" s="11" t="s">
        <v>0</v>
      </c>
      <c r="J642" s="11"/>
      <c r="K642" s="11" t="s">
        <v>0</v>
      </c>
      <c r="L642" s="9" t="s">
        <v>12007</v>
      </c>
      <c r="M642" s="21">
        <v>0</v>
      </c>
      <c r="N642" s="21">
        <v>7</v>
      </c>
      <c r="O642" s="2"/>
      <c r="P642" s="225" t="s">
        <v>4170</v>
      </c>
      <c r="Q642" s="222"/>
      <c r="R642" s="2"/>
      <c r="S642" s="21">
        <f t="shared" si="9"/>
        <v>0</v>
      </c>
    </row>
    <row r="643" spans="1:19" x14ac:dyDescent="0.4">
      <c r="A643" s="9" t="s">
        <v>11050</v>
      </c>
      <c r="B643" s="9" t="s">
        <v>11910</v>
      </c>
      <c r="C643" s="180" t="s">
        <v>12008</v>
      </c>
      <c r="D643" s="11" t="s">
        <v>0</v>
      </c>
      <c r="E643" s="19">
        <v>50000</v>
      </c>
      <c r="F643" s="189" t="s">
        <v>0</v>
      </c>
      <c r="G643" s="11" t="s">
        <v>0</v>
      </c>
      <c r="H643" s="36" t="s">
        <v>11992</v>
      </c>
      <c r="I643" s="11" t="s">
        <v>0</v>
      </c>
      <c r="J643" s="11"/>
      <c r="K643" s="11" t="s">
        <v>0</v>
      </c>
      <c r="L643" s="9" t="s">
        <v>12009</v>
      </c>
      <c r="M643" s="21">
        <v>0</v>
      </c>
      <c r="N643" s="21">
        <v>15</v>
      </c>
      <c r="O643" s="2"/>
      <c r="P643" s="225" t="s">
        <v>4170</v>
      </c>
      <c r="Q643" s="222"/>
      <c r="R643" s="2"/>
      <c r="S643" s="21">
        <f t="shared" ref="S643:S660" si="10">IF(P643="Nuova",IF(M643="p.a.r.",300,M643),IF(P643="Usata",IF(N643="p.a.r.",300,N643),0))</f>
        <v>0</v>
      </c>
    </row>
    <row r="644" spans="1:19" x14ac:dyDescent="0.4">
      <c r="A644" s="9" t="s">
        <v>11050</v>
      </c>
      <c r="B644" s="9" t="s">
        <v>11910</v>
      </c>
      <c r="C644" s="180" t="s">
        <v>12010</v>
      </c>
      <c r="D644" s="11" t="s">
        <v>0</v>
      </c>
      <c r="E644" s="19">
        <v>5000</v>
      </c>
      <c r="F644" s="189" t="s">
        <v>0</v>
      </c>
      <c r="G644" s="11" t="s">
        <v>0</v>
      </c>
      <c r="H644" s="36" t="s">
        <v>11992</v>
      </c>
      <c r="I644" s="11" t="s">
        <v>0</v>
      </c>
      <c r="J644" s="11"/>
      <c r="K644" s="11" t="s">
        <v>0</v>
      </c>
      <c r="L644" s="9" t="s">
        <v>12011</v>
      </c>
      <c r="M644" s="21">
        <v>0</v>
      </c>
      <c r="N644" s="21">
        <v>5</v>
      </c>
      <c r="O644" s="2"/>
      <c r="P644" s="225" t="s">
        <v>4170</v>
      </c>
      <c r="Q644" s="222"/>
      <c r="R644" s="2"/>
      <c r="S644" s="21">
        <f t="shared" si="10"/>
        <v>0</v>
      </c>
    </row>
    <row r="645" spans="1:19" x14ac:dyDescent="0.4">
      <c r="A645" s="9" t="s">
        <v>11050</v>
      </c>
      <c r="B645" s="9" t="s">
        <v>11910</v>
      </c>
      <c r="C645" s="180" t="s">
        <v>12012</v>
      </c>
      <c r="D645" s="11" t="s">
        <v>0</v>
      </c>
      <c r="E645" s="19">
        <v>10000</v>
      </c>
      <c r="F645" s="189" t="s">
        <v>0</v>
      </c>
      <c r="G645" s="11" t="s">
        <v>0</v>
      </c>
      <c r="H645" s="36" t="s">
        <v>11992</v>
      </c>
      <c r="I645" s="11" t="s">
        <v>0</v>
      </c>
      <c r="J645" s="11"/>
      <c r="K645" s="11" t="s">
        <v>0</v>
      </c>
      <c r="L645" s="9" t="s">
        <v>12013</v>
      </c>
      <c r="M645" s="21">
        <v>0</v>
      </c>
      <c r="N645" s="21">
        <v>7</v>
      </c>
      <c r="O645" s="2"/>
      <c r="P645" s="225" t="s">
        <v>4170</v>
      </c>
      <c r="Q645" s="222"/>
      <c r="R645" s="2"/>
      <c r="S645" s="21">
        <f t="shared" si="10"/>
        <v>0</v>
      </c>
    </row>
    <row r="646" spans="1:19" x14ac:dyDescent="0.4">
      <c r="A646" s="9" t="s">
        <v>11050</v>
      </c>
      <c r="B646" s="9" t="s">
        <v>11910</v>
      </c>
      <c r="C646" s="180" t="s">
        <v>12014</v>
      </c>
      <c r="D646" s="11" t="s">
        <v>0</v>
      </c>
      <c r="E646" s="19">
        <v>3</v>
      </c>
      <c r="F646" s="189" t="s">
        <v>0</v>
      </c>
      <c r="G646" s="11" t="s">
        <v>0</v>
      </c>
      <c r="H646" s="36" t="s">
        <v>12015</v>
      </c>
      <c r="I646" s="11" t="s">
        <v>0</v>
      </c>
      <c r="J646" s="11"/>
      <c r="K646" s="11" t="s">
        <v>0</v>
      </c>
      <c r="L646" s="9" t="s">
        <v>11973</v>
      </c>
      <c r="M646" s="21">
        <v>0</v>
      </c>
      <c r="N646" s="21">
        <v>2</v>
      </c>
      <c r="O646" s="2"/>
      <c r="P646" s="225" t="s">
        <v>4170</v>
      </c>
      <c r="Q646" s="222"/>
      <c r="R646" s="2"/>
      <c r="S646" s="21">
        <f t="shared" si="10"/>
        <v>0</v>
      </c>
    </row>
    <row r="647" spans="1:19" x14ac:dyDescent="0.4">
      <c r="A647" s="9" t="s">
        <v>11050</v>
      </c>
      <c r="B647" s="9" t="s">
        <v>11910</v>
      </c>
      <c r="C647" s="180" t="s">
        <v>12016</v>
      </c>
      <c r="D647" s="11" t="s">
        <v>0</v>
      </c>
      <c r="E647" s="19">
        <v>6</v>
      </c>
      <c r="F647" s="11" t="s">
        <v>0</v>
      </c>
      <c r="G647" s="11" t="s">
        <v>0</v>
      </c>
      <c r="H647" s="36" t="s">
        <v>12015</v>
      </c>
      <c r="I647" s="11" t="s">
        <v>0</v>
      </c>
      <c r="J647" s="11"/>
      <c r="K647" s="11" t="s">
        <v>0</v>
      </c>
      <c r="L647" s="9" t="s">
        <v>11977</v>
      </c>
      <c r="M647" s="21">
        <v>0</v>
      </c>
      <c r="N647" s="21">
        <v>6</v>
      </c>
      <c r="O647" s="2"/>
      <c r="P647" s="225" t="s">
        <v>4170</v>
      </c>
      <c r="Q647" s="222"/>
      <c r="R647" s="2"/>
      <c r="S647" s="21">
        <f t="shared" si="10"/>
        <v>0</v>
      </c>
    </row>
    <row r="648" spans="1:19" x14ac:dyDescent="0.4">
      <c r="A648" s="9" t="s">
        <v>11050</v>
      </c>
      <c r="B648" s="9" t="s">
        <v>11910</v>
      </c>
      <c r="C648" s="180" t="s">
        <v>12017</v>
      </c>
      <c r="D648" s="11" t="s">
        <v>0</v>
      </c>
      <c r="E648" s="19">
        <v>10</v>
      </c>
      <c r="F648" s="11" t="s">
        <v>0</v>
      </c>
      <c r="G648" s="11" t="s">
        <v>0</v>
      </c>
      <c r="H648" s="36" t="s">
        <v>12015</v>
      </c>
      <c r="I648" s="11" t="s">
        <v>0</v>
      </c>
      <c r="J648" s="11"/>
      <c r="K648" s="11" t="s">
        <v>0</v>
      </c>
      <c r="L648" s="9" t="s">
        <v>12018</v>
      </c>
      <c r="M648" s="21">
        <v>0</v>
      </c>
      <c r="N648" s="21">
        <v>18</v>
      </c>
      <c r="O648" s="2"/>
      <c r="P648" s="225" t="s">
        <v>4170</v>
      </c>
      <c r="Q648" s="222"/>
      <c r="R648" s="2"/>
      <c r="S648" s="21">
        <f t="shared" si="10"/>
        <v>0</v>
      </c>
    </row>
    <row r="649" spans="1:19" x14ac:dyDescent="0.4">
      <c r="A649" s="9" t="s">
        <v>11050</v>
      </c>
      <c r="B649" s="9" t="s">
        <v>11910</v>
      </c>
      <c r="C649" s="180" t="s">
        <v>12019</v>
      </c>
      <c r="D649" s="11" t="s">
        <v>0</v>
      </c>
      <c r="E649" s="19">
        <v>3000</v>
      </c>
      <c r="F649" s="11" t="s">
        <v>0</v>
      </c>
      <c r="G649" s="11" t="s">
        <v>0</v>
      </c>
      <c r="H649" s="36" t="s">
        <v>12020</v>
      </c>
      <c r="I649" s="11" t="s">
        <v>0</v>
      </c>
      <c r="J649" s="11"/>
      <c r="K649" s="11" t="s">
        <v>0</v>
      </c>
      <c r="L649" s="9" t="s">
        <v>0</v>
      </c>
      <c r="M649" s="21">
        <v>0</v>
      </c>
      <c r="N649" s="21">
        <v>25</v>
      </c>
      <c r="O649" s="2"/>
      <c r="P649" s="225" t="s">
        <v>4170</v>
      </c>
      <c r="Q649" s="222"/>
      <c r="R649" s="2"/>
      <c r="S649" s="21">
        <f t="shared" si="10"/>
        <v>0</v>
      </c>
    </row>
    <row r="650" spans="1:19" x14ac:dyDescent="0.4">
      <c r="A650" s="9" t="s">
        <v>11050</v>
      </c>
      <c r="B650" s="9" t="s">
        <v>11910</v>
      </c>
      <c r="C650" s="180" t="s">
        <v>12021</v>
      </c>
      <c r="D650" s="11" t="s">
        <v>0</v>
      </c>
      <c r="E650" s="19">
        <v>10000</v>
      </c>
      <c r="F650" s="11" t="s">
        <v>0</v>
      </c>
      <c r="G650" s="11" t="s">
        <v>0</v>
      </c>
      <c r="H650" s="36" t="s">
        <v>12020</v>
      </c>
      <c r="I650" s="11" t="s">
        <v>0</v>
      </c>
      <c r="J650" s="11"/>
      <c r="K650" s="11" t="s">
        <v>0</v>
      </c>
      <c r="L650" s="9" t="s">
        <v>0</v>
      </c>
      <c r="M650" s="21">
        <v>0</v>
      </c>
      <c r="N650" s="21">
        <v>4</v>
      </c>
      <c r="O650" s="2"/>
      <c r="P650" s="225" t="s">
        <v>4170</v>
      </c>
      <c r="Q650" s="222"/>
      <c r="R650" s="2"/>
      <c r="S650" s="21">
        <f t="shared" si="10"/>
        <v>0</v>
      </c>
    </row>
    <row r="651" spans="1:19" x14ac:dyDescent="0.4">
      <c r="A651" s="9" t="s">
        <v>11050</v>
      </c>
      <c r="B651" s="9" t="s">
        <v>11910</v>
      </c>
      <c r="C651" s="180" t="s">
        <v>12022</v>
      </c>
      <c r="D651" s="11" t="s">
        <v>0</v>
      </c>
      <c r="E651" s="19">
        <v>20000</v>
      </c>
      <c r="F651" s="11" t="s">
        <v>0</v>
      </c>
      <c r="G651" s="11" t="s">
        <v>0</v>
      </c>
      <c r="H651" s="36" t="s">
        <v>12020</v>
      </c>
      <c r="I651" s="11" t="s">
        <v>0</v>
      </c>
      <c r="J651" s="11"/>
      <c r="K651" s="11" t="s">
        <v>0</v>
      </c>
      <c r="L651" s="9" t="s">
        <v>0</v>
      </c>
      <c r="M651" s="21">
        <v>0</v>
      </c>
      <c r="N651" s="21">
        <v>7</v>
      </c>
      <c r="O651" s="2"/>
      <c r="P651" s="225" t="s">
        <v>4170</v>
      </c>
      <c r="Q651" s="222"/>
      <c r="R651" s="2"/>
      <c r="S651" s="21">
        <f t="shared" si="10"/>
        <v>0</v>
      </c>
    </row>
    <row r="652" spans="1:19" x14ac:dyDescent="0.4">
      <c r="A652" s="9" t="s">
        <v>11050</v>
      </c>
      <c r="B652" s="9" t="s">
        <v>11910</v>
      </c>
      <c r="C652" s="180" t="s">
        <v>12023</v>
      </c>
      <c r="D652" s="11" t="s">
        <v>0</v>
      </c>
      <c r="E652" s="19">
        <v>3000</v>
      </c>
      <c r="F652" s="11" t="s">
        <v>0</v>
      </c>
      <c r="G652" s="11" t="s">
        <v>0</v>
      </c>
      <c r="H652" s="36" t="s">
        <v>8410</v>
      </c>
      <c r="I652" s="11" t="s">
        <v>0</v>
      </c>
      <c r="J652" s="11"/>
      <c r="K652" s="11" t="s">
        <v>0</v>
      </c>
      <c r="L652" s="9" t="s">
        <v>12024</v>
      </c>
      <c r="M652" s="21">
        <v>8</v>
      </c>
      <c r="N652" s="21">
        <v>5</v>
      </c>
      <c r="O652" s="2"/>
      <c r="P652" s="225" t="s">
        <v>4167</v>
      </c>
      <c r="Q652" s="222"/>
      <c r="R652" s="2"/>
      <c r="S652" s="21">
        <f t="shared" si="10"/>
        <v>8</v>
      </c>
    </row>
    <row r="653" spans="1:19" x14ac:dyDescent="0.4">
      <c r="A653" s="9" t="s">
        <v>11050</v>
      </c>
      <c r="B653" s="9" t="s">
        <v>11910</v>
      </c>
      <c r="C653" s="180" t="s">
        <v>12025</v>
      </c>
      <c r="D653" s="11" t="s">
        <v>0</v>
      </c>
      <c r="E653" s="19">
        <v>5000</v>
      </c>
      <c r="F653" s="11" t="s">
        <v>0</v>
      </c>
      <c r="G653" s="11" t="s">
        <v>0</v>
      </c>
      <c r="H653" s="36" t="s">
        <v>8410</v>
      </c>
      <c r="I653" s="11" t="s">
        <v>0</v>
      </c>
      <c r="J653" s="11"/>
      <c r="K653" s="11" t="s">
        <v>0</v>
      </c>
      <c r="L653" s="9" t="s">
        <v>12026</v>
      </c>
      <c r="M653" s="21">
        <v>8</v>
      </c>
      <c r="N653" s="21">
        <v>5</v>
      </c>
      <c r="O653" s="2"/>
      <c r="P653" s="225" t="s">
        <v>4167</v>
      </c>
      <c r="Q653" s="222"/>
      <c r="R653" s="2"/>
      <c r="S653" s="21">
        <f t="shared" si="10"/>
        <v>8</v>
      </c>
    </row>
    <row r="654" spans="1:19" x14ac:dyDescent="0.4">
      <c r="A654" s="9" t="s">
        <v>11050</v>
      </c>
      <c r="B654" s="9" t="s">
        <v>11910</v>
      </c>
      <c r="C654" s="180" t="s">
        <v>12027</v>
      </c>
      <c r="D654" s="11" t="s">
        <v>0</v>
      </c>
      <c r="E654" s="19">
        <v>10000</v>
      </c>
      <c r="F654" s="11" t="s">
        <v>0</v>
      </c>
      <c r="G654" s="11" t="s">
        <v>0</v>
      </c>
      <c r="H654" s="36" t="s">
        <v>8410</v>
      </c>
      <c r="I654" s="11" t="s">
        <v>0</v>
      </c>
      <c r="J654" s="11"/>
      <c r="K654" s="11" t="s">
        <v>0</v>
      </c>
      <c r="L654" s="9" t="s">
        <v>12028</v>
      </c>
      <c r="M654" s="21">
        <v>8</v>
      </c>
      <c r="N654" s="21">
        <v>5</v>
      </c>
      <c r="O654" s="2"/>
      <c r="P654" s="225" t="s">
        <v>4167</v>
      </c>
      <c r="Q654" s="222"/>
      <c r="R654" s="2"/>
      <c r="S654" s="21">
        <f t="shared" si="10"/>
        <v>8</v>
      </c>
    </row>
    <row r="655" spans="1:19" x14ac:dyDescent="0.4">
      <c r="A655" s="9" t="s">
        <v>11050</v>
      </c>
      <c r="B655" s="9" t="s">
        <v>11910</v>
      </c>
      <c r="C655" s="180" t="s">
        <v>12029</v>
      </c>
      <c r="D655" s="11" t="s">
        <v>0</v>
      </c>
      <c r="E655" s="19">
        <v>5000</v>
      </c>
      <c r="F655" s="11" t="s">
        <v>0</v>
      </c>
      <c r="G655" s="11" t="s">
        <v>0</v>
      </c>
      <c r="H655" s="36" t="s">
        <v>12030</v>
      </c>
      <c r="I655" s="11" t="s">
        <v>0</v>
      </c>
      <c r="J655" s="11"/>
      <c r="K655" s="11" t="s">
        <v>0</v>
      </c>
      <c r="L655" s="9" t="s">
        <v>12026</v>
      </c>
      <c r="M655" s="21">
        <v>10</v>
      </c>
      <c r="N655" s="21">
        <v>7</v>
      </c>
      <c r="O655" s="2"/>
      <c r="P655" s="225" t="s">
        <v>4170</v>
      </c>
      <c r="Q655" s="222"/>
      <c r="R655" s="2"/>
      <c r="S655" s="21">
        <f t="shared" si="10"/>
        <v>0</v>
      </c>
    </row>
    <row r="656" spans="1:19" x14ac:dyDescent="0.4">
      <c r="A656" s="9" t="s">
        <v>11050</v>
      </c>
      <c r="B656" s="9" t="s">
        <v>11910</v>
      </c>
      <c r="C656" s="180" t="s">
        <v>12031</v>
      </c>
      <c r="D656" s="181" t="s">
        <v>0</v>
      </c>
      <c r="E656" s="19">
        <v>20000</v>
      </c>
      <c r="F656" s="11" t="s">
        <v>0</v>
      </c>
      <c r="G656" s="11" t="s">
        <v>0</v>
      </c>
      <c r="H656" s="36" t="s">
        <v>8411</v>
      </c>
      <c r="I656" s="11" t="s">
        <v>0</v>
      </c>
      <c r="J656" s="11"/>
      <c r="K656" s="11" t="s">
        <v>0</v>
      </c>
      <c r="L656" s="9" t="s">
        <v>12032</v>
      </c>
      <c r="M656" s="21">
        <v>18</v>
      </c>
      <c r="N656" s="21">
        <v>12</v>
      </c>
      <c r="O656" s="2"/>
      <c r="P656" s="225" t="s">
        <v>4170</v>
      </c>
      <c r="Q656" s="222"/>
      <c r="R656" s="2"/>
      <c r="S656" s="21">
        <f t="shared" si="10"/>
        <v>0</v>
      </c>
    </row>
    <row r="657" spans="1:19" x14ac:dyDescent="0.4">
      <c r="A657" s="9" t="s">
        <v>11050</v>
      </c>
      <c r="B657" s="9" t="s">
        <v>11910</v>
      </c>
      <c r="C657" s="180" t="s">
        <v>12033</v>
      </c>
      <c r="D657" s="11" t="s">
        <v>0</v>
      </c>
      <c r="E657" s="19">
        <v>50000</v>
      </c>
      <c r="F657" s="11" t="s">
        <v>0</v>
      </c>
      <c r="G657" s="11" t="s">
        <v>0</v>
      </c>
      <c r="H657" s="36" t="s">
        <v>8411</v>
      </c>
      <c r="I657" s="11" t="s">
        <v>0</v>
      </c>
      <c r="J657" s="11"/>
      <c r="K657" s="11" t="s">
        <v>0</v>
      </c>
      <c r="L657" s="9" t="s">
        <v>12034</v>
      </c>
      <c r="M657" s="21">
        <v>22</v>
      </c>
      <c r="N657" s="21">
        <v>15</v>
      </c>
      <c r="O657" s="2"/>
      <c r="P657" s="225" t="s">
        <v>4170</v>
      </c>
      <c r="Q657" s="222"/>
      <c r="R657" s="2"/>
      <c r="S657" s="21">
        <f t="shared" si="10"/>
        <v>0</v>
      </c>
    </row>
    <row r="658" spans="1:19" x14ac:dyDescent="0.4">
      <c r="A658" s="9" t="s">
        <v>11050</v>
      </c>
      <c r="B658" s="9" t="s">
        <v>11910</v>
      </c>
      <c r="C658" s="180" t="s">
        <v>12035</v>
      </c>
      <c r="D658" s="11" t="s">
        <v>0</v>
      </c>
      <c r="E658" s="19">
        <v>15000</v>
      </c>
      <c r="F658" s="11" t="s">
        <v>0</v>
      </c>
      <c r="G658" s="11" t="s">
        <v>0</v>
      </c>
      <c r="H658" s="36" t="s">
        <v>12036</v>
      </c>
      <c r="I658" s="11" t="s">
        <v>0</v>
      </c>
      <c r="J658" s="11"/>
      <c r="K658" s="11" t="s">
        <v>0</v>
      </c>
      <c r="L658" s="9" t="s">
        <v>12037</v>
      </c>
      <c r="M658" s="21">
        <v>0</v>
      </c>
      <c r="N658" s="21">
        <v>150</v>
      </c>
      <c r="O658" s="2"/>
      <c r="P658" s="225" t="s">
        <v>4170</v>
      </c>
      <c r="Q658" s="222"/>
      <c r="R658" s="2"/>
      <c r="S658" s="21">
        <f t="shared" si="10"/>
        <v>0</v>
      </c>
    </row>
    <row r="659" spans="1:19" x14ac:dyDescent="0.4">
      <c r="A659" s="9" t="s">
        <v>11050</v>
      </c>
      <c r="B659" s="9" t="s">
        <v>11910</v>
      </c>
      <c r="C659" s="180" t="s">
        <v>12038</v>
      </c>
      <c r="D659" s="11" t="s">
        <v>0</v>
      </c>
      <c r="E659" s="19">
        <v>5000</v>
      </c>
      <c r="F659" s="11" t="s">
        <v>0</v>
      </c>
      <c r="G659" s="11" t="s">
        <v>0</v>
      </c>
      <c r="H659" s="36" t="s">
        <v>12039</v>
      </c>
      <c r="I659" s="11" t="s">
        <v>0</v>
      </c>
      <c r="J659" s="11"/>
      <c r="K659" s="11" t="s">
        <v>0</v>
      </c>
      <c r="L659" s="9" t="s">
        <v>12040</v>
      </c>
      <c r="M659" s="21">
        <v>0</v>
      </c>
      <c r="N659" s="21" t="s">
        <v>6191</v>
      </c>
      <c r="O659" s="2"/>
      <c r="P659" s="225" t="s">
        <v>4170</v>
      </c>
      <c r="Q659" s="222"/>
      <c r="R659" s="2"/>
      <c r="S659" s="21">
        <f t="shared" si="10"/>
        <v>0</v>
      </c>
    </row>
    <row r="660" spans="1:19" x14ac:dyDescent="0.4">
      <c r="A660" s="9" t="s">
        <v>11050</v>
      </c>
      <c r="B660" s="9" t="s">
        <v>11910</v>
      </c>
      <c r="C660" s="180" t="s">
        <v>12041</v>
      </c>
      <c r="D660" s="11" t="s">
        <v>0</v>
      </c>
      <c r="E660" s="19">
        <v>15000</v>
      </c>
      <c r="F660" s="11" t="s">
        <v>0</v>
      </c>
      <c r="G660" s="11" t="s">
        <v>0</v>
      </c>
      <c r="H660" s="36" t="s">
        <v>12042</v>
      </c>
      <c r="I660" s="11" t="s">
        <v>0</v>
      </c>
      <c r="J660" s="11"/>
      <c r="K660" s="11" t="s">
        <v>0</v>
      </c>
      <c r="L660" s="9" t="s">
        <v>0</v>
      </c>
      <c r="M660" s="21">
        <v>0</v>
      </c>
      <c r="N660" s="21">
        <v>15</v>
      </c>
      <c r="O660" s="2"/>
      <c r="P660" s="225" t="s">
        <v>4170</v>
      </c>
      <c r="Q660" s="222"/>
      <c r="R660" s="2"/>
      <c r="S660" s="21">
        <f t="shared" si="10"/>
        <v>0</v>
      </c>
    </row>
    <row r="661" spans="1:19" x14ac:dyDescent="0.4">
      <c r="A661" s="9" t="s">
        <v>11050</v>
      </c>
      <c r="B661" s="9" t="s">
        <v>11910</v>
      </c>
      <c r="C661" s="180" t="s">
        <v>12043</v>
      </c>
      <c r="D661" s="11" t="s">
        <v>0</v>
      </c>
      <c r="E661" s="19">
        <v>5</v>
      </c>
      <c r="F661" s="11" t="s">
        <v>0</v>
      </c>
      <c r="G661" s="11" t="s">
        <v>0</v>
      </c>
      <c r="H661" s="36" t="s">
        <v>12044</v>
      </c>
      <c r="I661" s="11" t="s">
        <v>0</v>
      </c>
      <c r="J661" s="11"/>
      <c r="K661" s="11" t="s">
        <v>0</v>
      </c>
      <c r="L661" s="9" t="s">
        <v>0</v>
      </c>
      <c r="M661" s="21">
        <v>0</v>
      </c>
      <c r="N661" s="21">
        <v>20</v>
      </c>
      <c r="O661" s="2"/>
      <c r="P661" s="225" t="s">
        <v>4170</v>
      </c>
      <c r="Q661" s="222"/>
      <c r="R661" s="2"/>
      <c r="S661" s="21"/>
    </row>
    <row r="662" spans="1:19" x14ac:dyDescent="0.4">
      <c r="P662" s="224"/>
    </row>
    <row r="663" spans="1:19" x14ac:dyDescent="0.4">
      <c r="P663" s="224"/>
    </row>
    <row r="664" spans="1:19" x14ac:dyDescent="0.4">
      <c r="P664" s="224"/>
    </row>
    <row r="665" spans="1:19" x14ac:dyDescent="0.4">
      <c r="P665" s="224"/>
    </row>
    <row r="666" spans="1:19" x14ac:dyDescent="0.4">
      <c r="P666" s="224"/>
    </row>
    <row r="667" spans="1:19" x14ac:dyDescent="0.4">
      <c r="P667" s="224"/>
    </row>
    <row r="668" spans="1:19" x14ac:dyDescent="0.4">
      <c r="P668" s="224"/>
    </row>
    <row r="669" spans="1:19" x14ac:dyDescent="0.4">
      <c r="P669" s="224"/>
    </row>
    <row r="670" spans="1:19" x14ac:dyDescent="0.4">
      <c r="P670" s="224"/>
    </row>
    <row r="671" spans="1:19" x14ac:dyDescent="0.4">
      <c r="P671" s="224"/>
    </row>
    <row r="672" spans="1:19" x14ac:dyDescent="0.4">
      <c r="P672" s="224"/>
    </row>
    <row r="673" spans="16:16" x14ac:dyDescent="0.4">
      <c r="P673" s="224"/>
    </row>
    <row r="674" spans="16:16" x14ac:dyDescent="0.4">
      <c r="P674" s="224"/>
    </row>
    <row r="675" spans="16:16" x14ac:dyDescent="0.4">
      <c r="P675" s="224"/>
    </row>
    <row r="676" spans="16:16" x14ac:dyDescent="0.4">
      <c r="P676" s="224"/>
    </row>
    <row r="677" spans="16:16" x14ac:dyDescent="0.4">
      <c r="P677" s="224"/>
    </row>
    <row r="678" spans="16:16" x14ac:dyDescent="0.4">
      <c r="P678" s="224"/>
    </row>
    <row r="679" spans="16:16" x14ac:dyDescent="0.4">
      <c r="P679" s="224"/>
    </row>
    <row r="680" spans="16:16" x14ac:dyDescent="0.4">
      <c r="P680" s="224"/>
    </row>
    <row r="681" spans="16:16" x14ac:dyDescent="0.4">
      <c r="P681" s="224"/>
    </row>
    <row r="682" spans="16:16" x14ac:dyDescent="0.4">
      <c r="P682" s="224"/>
    </row>
    <row r="683" spans="16:16" x14ac:dyDescent="0.4">
      <c r="P683" s="224"/>
    </row>
    <row r="684" spans="16:16" x14ac:dyDescent="0.4">
      <c r="P684" s="224"/>
    </row>
    <row r="685" spans="16:16" x14ac:dyDescent="0.4">
      <c r="P685" s="224"/>
    </row>
    <row r="686" spans="16:16" x14ac:dyDescent="0.4">
      <c r="P686" s="224"/>
    </row>
    <row r="687" spans="16:16" x14ac:dyDescent="0.4">
      <c r="P687" s="224"/>
    </row>
    <row r="688" spans="16:16" x14ac:dyDescent="0.4">
      <c r="P688" s="224"/>
    </row>
    <row r="689" spans="16:16" x14ac:dyDescent="0.4">
      <c r="P689" s="224"/>
    </row>
    <row r="690" spans="16:16" x14ac:dyDescent="0.4">
      <c r="P690" s="224"/>
    </row>
    <row r="691" spans="16:16" x14ac:dyDescent="0.4">
      <c r="P691" s="224"/>
    </row>
    <row r="692" spans="16:16" x14ac:dyDescent="0.4">
      <c r="P692" s="224"/>
    </row>
    <row r="693" spans="16:16" x14ac:dyDescent="0.4">
      <c r="P693" s="224"/>
    </row>
    <row r="694" spans="16:16" x14ac:dyDescent="0.4">
      <c r="P694" s="224"/>
    </row>
    <row r="695" spans="16:16" x14ac:dyDescent="0.4">
      <c r="P695" s="224"/>
    </row>
    <row r="696" spans="16:16" x14ac:dyDescent="0.4">
      <c r="P696" s="224"/>
    </row>
    <row r="697" spans="16:16" x14ac:dyDescent="0.4">
      <c r="P697" s="224"/>
    </row>
    <row r="698" spans="16:16" x14ac:dyDescent="0.4">
      <c r="P698" s="224"/>
    </row>
    <row r="699" spans="16:16" x14ac:dyDescent="0.4">
      <c r="P699" s="224"/>
    </row>
    <row r="700" spans="16:16" x14ac:dyDescent="0.4">
      <c r="P700" s="224"/>
    </row>
    <row r="701" spans="16:16" x14ac:dyDescent="0.4">
      <c r="P701" s="224"/>
    </row>
    <row r="702" spans="16:16" x14ac:dyDescent="0.4">
      <c r="P702" s="224"/>
    </row>
    <row r="703" spans="16:16" x14ac:dyDescent="0.4">
      <c r="P703" s="224"/>
    </row>
    <row r="704" spans="16:16" x14ac:dyDescent="0.4">
      <c r="P704" s="224"/>
    </row>
    <row r="705" spans="16:16" x14ac:dyDescent="0.4">
      <c r="P705" s="224"/>
    </row>
    <row r="706" spans="16:16" x14ac:dyDescent="0.4">
      <c r="P706" s="224"/>
    </row>
    <row r="707" spans="16:16" x14ac:dyDescent="0.4">
      <c r="P707" s="224"/>
    </row>
    <row r="708" spans="16:16" x14ac:dyDescent="0.4">
      <c r="P708" s="224"/>
    </row>
    <row r="709" spans="16:16" x14ac:dyDescent="0.4">
      <c r="P709" s="224"/>
    </row>
    <row r="710" spans="16:16" x14ac:dyDescent="0.4">
      <c r="P710" s="224"/>
    </row>
    <row r="711" spans="16:16" x14ac:dyDescent="0.4">
      <c r="P711" s="224"/>
    </row>
    <row r="712" spans="16:16" x14ac:dyDescent="0.4">
      <c r="P712" s="224"/>
    </row>
    <row r="713" spans="16:16" x14ac:dyDescent="0.4">
      <c r="P713" s="224"/>
    </row>
    <row r="714" spans="16:16" x14ac:dyDescent="0.4">
      <c r="P714" s="224"/>
    </row>
    <row r="715" spans="16:16" x14ac:dyDescent="0.4">
      <c r="P715" s="224"/>
    </row>
    <row r="716" spans="16:16" x14ac:dyDescent="0.4">
      <c r="P716" s="224"/>
    </row>
    <row r="717" spans="16:16" x14ac:dyDescent="0.4">
      <c r="P717" s="224"/>
    </row>
    <row r="718" spans="16:16" x14ac:dyDescent="0.4">
      <c r="P718" s="224"/>
    </row>
    <row r="719" spans="16:16" x14ac:dyDescent="0.4">
      <c r="P719" s="224"/>
    </row>
    <row r="720" spans="16:16" x14ac:dyDescent="0.4">
      <c r="P720" s="224"/>
    </row>
    <row r="721" spans="16:16" x14ac:dyDescent="0.4">
      <c r="P721" s="224"/>
    </row>
    <row r="722" spans="16:16" x14ac:dyDescent="0.4">
      <c r="P722" s="224"/>
    </row>
    <row r="723" spans="16:16" x14ac:dyDescent="0.4">
      <c r="P723" s="224"/>
    </row>
    <row r="724" spans="16:16" x14ac:dyDescent="0.4">
      <c r="P724" s="224"/>
    </row>
    <row r="725" spans="16:16" x14ac:dyDescent="0.4">
      <c r="P725" s="224"/>
    </row>
    <row r="726" spans="16:16" x14ac:dyDescent="0.4">
      <c r="P726" s="224"/>
    </row>
    <row r="727" spans="16:16" x14ac:dyDescent="0.4">
      <c r="P727" s="224"/>
    </row>
    <row r="728" spans="16:16" x14ac:dyDescent="0.4">
      <c r="P728" s="224"/>
    </row>
    <row r="729" spans="16:16" x14ac:dyDescent="0.4">
      <c r="P729" s="224"/>
    </row>
    <row r="730" spans="16:16" x14ac:dyDescent="0.4">
      <c r="P730" s="224"/>
    </row>
    <row r="731" spans="16:16" x14ac:dyDescent="0.4">
      <c r="P731" s="224"/>
    </row>
    <row r="732" spans="16:16" x14ac:dyDescent="0.4">
      <c r="P732" s="224"/>
    </row>
    <row r="733" spans="16:16" x14ac:dyDescent="0.4">
      <c r="P733" s="224"/>
    </row>
    <row r="734" spans="16:16" x14ac:dyDescent="0.4">
      <c r="P734" s="224"/>
    </row>
    <row r="735" spans="16:16" x14ac:dyDescent="0.4">
      <c r="P735" s="224"/>
    </row>
    <row r="736" spans="16:16" x14ac:dyDescent="0.4">
      <c r="P736" s="224"/>
    </row>
    <row r="737" spans="16:16" x14ac:dyDescent="0.4">
      <c r="P737" s="224"/>
    </row>
    <row r="738" spans="16:16" x14ac:dyDescent="0.4">
      <c r="P738" s="224"/>
    </row>
    <row r="739" spans="16:16" x14ac:dyDescent="0.4">
      <c r="P739" s="224"/>
    </row>
    <row r="740" spans="16:16" x14ac:dyDescent="0.4">
      <c r="P740" s="224"/>
    </row>
    <row r="741" spans="16:16" x14ac:dyDescent="0.4">
      <c r="P741" s="224"/>
    </row>
    <row r="742" spans="16:16" x14ac:dyDescent="0.4">
      <c r="P742" s="224"/>
    </row>
    <row r="743" spans="16:16" x14ac:dyDescent="0.4">
      <c r="P743" s="224"/>
    </row>
    <row r="744" spans="16:16" x14ac:dyDescent="0.4">
      <c r="P744" s="224"/>
    </row>
    <row r="745" spans="16:16" x14ac:dyDescent="0.4">
      <c r="P745" s="224"/>
    </row>
    <row r="746" spans="16:16" x14ac:dyDescent="0.4">
      <c r="P746" s="224"/>
    </row>
    <row r="747" spans="16:16" x14ac:dyDescent="0.4">
      <c r="P747" s="224"/>
    </row>
    <row r="748" spans="16:16" x14ac:dyDescent="0.4">
      <c r="P748" s="224"/>
    </row>
    <row r="749" spans="16:16" x14ac:dyDescent="0.4">
      <c r="P749" s="224"/>
    </row>
    <row r="750" spans="16:16" x14ac:dyDescent="0.4">
      <c r="P750" s="224"/>
    </row>
    <row r="751" spans="16:16" x14ac:dyDescent="0.4">
      <c r="P751" s="224"/>
    </row>
    <row r="752" spans="16:16" x14ac:dyDescent="0.4">
      <c r="P752" s="224"/>
    </row>
    <row r="753" spans="16:16" x14ac:dyDescent="0.4">
      <c r="P753" s="224"/>
    </row>
    <row r="754" spans="16:16" x14ac:dyDescent="0.4">
      <c r="P754" s="224"/>
    </row>
    <row r="755" spans="16:16" x14ac:dyDescent="0.4">
      <c r="P755" s="224"/>
    </row>
    <row r="756" spans="16:16" x14ac:dyDescent="0.4">
      <c r="P756" s="224"/>
    </row>
    <row r="757" spans="16:16" x14ac:dyDescent="0.4">
      <c r="P757" s="224"/>
    </row>
    <row r="758" spans="16:16" x14ac:dyDescent="0.4">
      <c r="P758" s="224"/>
    </row>
    <row r="759" spans="16:16" x14ac:dyDescent="0.4">
      <c r="P759" s="224"/>
    </row>
    <row r="760" spans="16:16" x14ac:dyDescent="0.4">
      <c r="P760" s="224"/>
    </row>
    <row r="761" spans="16:16" x14ac:dyDescent="0.4">
      <c r="P761" s="224"/>
    </row>
    <row r="762" spans="16:16" x14ac:dyDescent="0.4">
      <c r="P762" s="224"/>
    </row>
    <row r="763" spans="16:16" x14ac:dyDescent="0.4">
      <c r="P763" s="224"/>
    </row>
    <row r="764" spans="16:16" x14ac:dyDescent="0.4">
      <c r="P764" s="224"/>
    </row>
    <row r="765" spans="16:16" x14ac:dyDescent="0.4">
      <c r="P765" s="224"/>
    </row>
    <row r="766" spans="16:16" x14ac:dyDescent="0.4">
      <c r="P766" s="224"/>
    </row>
    <row r="767" spans="16:16" x14ac:dyDescent="0.4">
      <c r="P767" s="224"/>
    </row>
    <row r="768" spans="16:16" x14ac:dyDescent="0.4">
      <c r="P768" s="224"/>
    </row>
    <row r="769" spans="16:16" x14ac:dyDescent="0.4">
      <c r="P769" s="224"/>
    </row>
    <row r="770" spans="16:16" x14ac:dyDescent="0.4">
      <c r="P770" s="224"/>
    </row>
    <row r="771" spans="16:16" x14ac:dyDescent="0.4">
      <c r="P771" s="224"/>
    </row>
    <row r="772" spans="16:16" x14ac:dyDescent="0.4">
      <c r="P772" s="224"/>
    </row>
    <row r="773" spans="16:16" x14ac:dyDescent="0.4">
      <c r="P773" s="224"/>
    </row>
    <row r="774" spans="16:16" x14ac:dyDescent="0.4">
      <c r="P774" s="224"/>
    </row>
    <row r="775" spans="16:16" x14ac:dyDescent="0.4">
      <c r="P775" s="224"/>
    </row>
    <row r="776" spans="16:16" x14ac:dyDescent="0.4">
      <c r="P776" s="224"/>
    </row>
    <row r="777" spans="16:16" x14ac:dyDescent="0.4">
      <c r="P777" s="224"/>
    </row>
    <row r="778" spans="16:16" x14ac:dyDescent="0.4">
      <c r="P778" s="224"/>
    </row>
    <row r="779" spans="16:16" x14ac:dyDescent="0.4">
      <c r="P779" s="224"/>
    </row>
    <row r="780" spans="16:16" x14ac:dyDescent="0.4">
      <c r="P780" s="224"/>
    </row>
    <row r="781" spans="16:16" x14ac:dyDescent="0.4">
      <c r="P781" s="224"/>
    </row>
    <row r="782" spans="16:16" x14ac:dyDescent="0.4">
      <c r="P782" s="224"/>
    </row>
    <row r="783" spans="16:16" x14ac:dyDescent="0.4">
      <c r="P783" s="224"/>
    </row>
    <row r="784" spans="16:16" x14ac:dyDescent="0.4">
      <c r="P784" s="224"/>
    </row>
    <row r="785" spans="16:16" x14ac:dyDescent="0.4">
      <c r="P785" s="224"/>
    </row>
  </sheetData>
  <protectedRanges>
    <protectedRange sqref="P1:Q661" name="Collezione"/>
    <protectedRange sqref="A1:S1" name="Intervallo2"/>
  </protectedRange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12D3E6BB-9EF7-4581-BAFB-32F911584D5C}">
            <xm:f>'Menu tendina'!$A$6</xm:f>
            <x14:dxf>
              <fill>
                <patternFill>
                  <bgColor theme="7" tint="0.39994506668294322"/>
                </patternFill>
              </fill>
            </x14:dxf>
          </x14:cfRule>
          <x14:cfRule type="cellIs" priority="2" operator="equal" id="{C12DE22A-31C4-4B51-9400-A36B74BE286F}">
            <xm:f>'Menu tendina'!$A$5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" operator="equal" id="{A3710EC9-63CB-438C-ADC9-28180B90116F}">
            <xm:f>'Menu tendina'!$A$4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4" operator="equal" id="{A5C50956-B630-4FAE-9DDF-B6CA6AB9B5DE}">
            <xm:f>'Menu tendina'!$A$3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P2:P785</xm:sqref>
        </x14:conditionalFormatting>
        <x14:conditionalFormatting xmlns:xm="http://schemas.microsoft.com/office/excel/2006/main">
          <x14:cfRule type="cellIs" priority="5" operator="equal" id="{1AB04282-0535-4BCF-A9F1-2F5981EC5A30}">
            <xm:f>'Menu tendina'!$A$2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P2:P1048576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0432C9D-BC8B-4AE1-A75E-26D4199610D0}">
          <x14:formula1>
            <xm:f>'Menu tendina'!$A$2:$A$7</xm:f>
          </x14:formula1>
          <xm:sqref>P1:P1048576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22E45-DB54-46BE-BAA2-9C22104F5F23}">
  <sheetPr>
    <tabColor rgb="FFCC00CC"/>
  </sheetPr>
  <dimension ref="A1:V342"/>
  <sheetViews>
    <sheetView zoomScale="70" zoomScaleNormal="70" workbookViewId="0">
      <pane xSplit="3" ySplit="1" topLeftCell="H174" activePane="bottomRight" state="frozen"/>
      <selection pane="topRight" activeCell="D1" sqref="D1"/>
      <selection pane="bottomLeft" activeCell="A2" sqref="A2"/>
      <selection pane="bottomRight" activeCell="A179" sqref="A179:XFD179"/>
    </sheetView>
  </sheetViews>
  <sheetFormatPr defaultRowHeight="16" x14ac:dyDescent="0.4"/>
  <cols>
    <col min="1" max="2" width="14.5" bestFit="1" customWidth="1"/>
    <col min="3" max="3" width="9.08203125" bestFit="1" customWidth="1"/>
    <col min="5" max="5" width="8.6640625" style="237"/>
    <col min="6" max="6" width="10.08203125" bestFit="1" customWidth="1"/>
    <col min="7" max="7" width="42.4140625" bestFit="1" customWidth="1"/>
    <col min="11" max="11" width="28.1640625" customWidth="1"/>
    <col min="12" max="12" width="35.08203125" bestFit="1" customWidth="1"/>
    <col min="14" max="14" width="13.08203125" customWidth="1"/>
    <col min="15" max="15" width="2.6640625" customWidth="1"/>
    <col min="16" max="16" width="10.25" customWidth="1"/>
    <col min="17" max="17" width="10.08203125" customWidth="1"/>
    <col min="18" max="18" width="9.4140625" customWidth="1"/>
    <col min="19" max="19" width="10.25" customWidth="1"/>
    <col min="20" max="20" width="10.5" customWidth="1"/>
    <col min="21" max="21" width="3.6640625" customWidth="1"/>
    <col min="22" max="22" width="11.6640625" customWidth="1"/>
  </cols>
  <sheetData>
    <row r="1" spans="1:22" ht="25" x14ac:dyDescent="0.4">
      <c r="A1" s="3" t="s">
        <v>4037</v>
      </c>
      <c r="B1" s="4" t="s">
        <v>4049</v>
      </c>
      <c r="C1" s="4" t="s">
        <v>4038</v>
      </c>
      <c r="D1" s="5" t="s">
        <v>8533</v>
      </c>
      <c r="E1" s="177" t="s">
        <v>4051</v>
      </c>
      <c r="F1" s="6" t="s">
        <v>4040</v>
      </c>
      <c r="G1" s="5" t="s">
        <v>4041</v>
      </c>
      <c r="H1" s="5" t="s">
        <v>4043</v>
      </c>
      <c r="I1" s="159" t="s">
        <v>4042</v>
      </c>
      <c r="J1" s="8" t="s">
        <v>4044</v>
      </c>
      <c r="K1" s="5" t="s">
        <v>4045</v>
      </c>
      <c r="L1" s="5" t="s">
        <v>9537</v>
      </c>
      <c r="M1" s="7" t="s">
        <v>8752</v>
      </c>
      <c r="N1" s="193" t="s">
        <v>9548</v>
      </c>
      <c r="O1" s="1"/>
      <c r="P1" s="10" t="s">
        <v>4046</v>
      </c>
      <c r="Q1" s="10" t="s">
        <v>8753</v>
      </c>
      <c r="R1" s="10" t="s">
        <v>8754</v>
      </c>
      <c r="S1" s="10" t="s">
        <v>9538</v>
      </c>
      <c r="T1" s="10" t="s">
        <v>9586</v>
      </c>
      <c r="U1" s="1"/>
      <c r="V1" s="7" t="s">
        <v>4174</v>
      </c>
    </row>
    <row r="2" spans="1:22" x14ac:dyDescent="0.4">
      <c r="A2" s="9" t="s">
        <v>8751</v>
      </c>
      <c r="B2" s="9" t="s">
        <v>8751</v>
      </c>
      <c r="C2" s="160" t="s">
        <v>8755</v>
      </c>
      <c r="D2" s="11" t="s">
        <v>8756</v>
      </c>
      <c r="E2" s="35" t="s">
        <v>8757</v>
      </c>
      <c r="F2" s="11" t="s">
        <v>935</v>
      </c>
      <c r="G2" s="9" t="s">
        <v>8758</v>
      </c>
      <c r="H2" s="9"/>
      <c r="I2" s="9"/>
      <c r="J2" s="162">
        <v>6</v>
      </c>
      <c r="K2" s="36"/>
      <c r="L2" s="36"/>
      <c r="M2" s="28">
        <v>6</v>
      </c>
      <c r="N2" s="163">
        <v>0</v>
      </c>
      <c r="O2" s="2"/>
      <c r="P2" s="11" t="s">
        <v>4167</v>
      </c>
      <c r="Q2" s="11" t="s">
        <v>4067</v>
      </c>
      <c r="R2" s="11" t="s">
        <v>4067</v>
      </c>
      <c r="S2" s="11" t="s">
        <v>4067</v>
      </c>
      <c r="T2" s="11" t="s">
        <v>4168</v>
      </c>
      <c r="U2" s="2"/>
      <c r="V2" s="21">
        <f t="shared" ref="V2:V65" si="0">IF(P2="Usata",M2,IF(P2="Nuova",1.5*M2,0))+IF(R2="Usata",N2,IF(R2="Nuova",1.5*N2,0))</f>
        <v>9</v>
      </c>
    </row>
    <row r="3" spans="1:22" x14ac:dyDescent="0.4">
      <c r="A3" s="9" t="s">
        <v>8751</v>
      </c>
      <c r="B3" s="9" t="s">
        <v>8751</v>
      </c>
      <c r="C3" s="160" t="s">
        <v>8759</v>
      </c>
      <c r="D3" s="11" t="s">
        <v>8760</v>
      </c>
      <c r="E3" s="35" t="s">
        <v>8761</v>
      </c>
      <c r="F3" s="11" t="s">
        <v>935</v>
      </c>
      <c r="G3" s="9" t="s">
        <v>8762</v>
      </c>
      <c r="H3" s="9"/>
      <c r="I3" s="9"/>
      <c r="J3" s="162">
        <v>20</v>
      </c>
      <c r="K3" s="36"/>
      <c r="L3" s="36"/>
      <c r="M3" s="28">
        <v>5</v>
      </c>
      <c r="N3" s="163">
        <v>0</v>
      </c>
      <c r="O3" s="2"/>
      <c r="P3" s="11" t="s">
        <v>4167</v>
      </c>
      <c r="Q3" s="11" t="s">
        <v>4067</v>
      </c>
      <c r="R3" s="11" t="s">
        <v>4067</v>
      </c>
      <c r="S3" s="11" t="s">
        <v>4067</v>
      </c>
      <c r="T3" s="11" t="s">
        <v>4168</v>
      </c>
      <c r="U3" s="2"/>
      <c r="V3" s="21">
        <f t="shared" si="0"/>
        <v>7.5</v>
      </c>
    </row>
    <row r="4" spans="1:22" x14ac:dyDescent="0.4">
      <c r="A4" s="9" t="s">
        <v>8751</v>
      </c>
      <c r="B4" s="9" t="s">
        <v>8751</v>
      </c>
      <c r="C4" s="160" t="s">
        <v>8763</v>
      </c>
      <c r="D4" s="11" t="s">
        <v>8764</v>
      </c>
      <c r="E4" s="35" t="s">
        <v>8765</v>
      </c>
      <c r="F4" s="11" t="s">
        <v>935</v>
      </c>
      <c r="G4" s="9" t="s">
        <v>8766</v>
      </c>
      <c r="H4" s="9"/>
      <c r="I4" s="9"/>
      <c r="J4" s="162">
        <v>17</v>
      </c>
      <c r="K4" s="36"/>
      <c r="L4" s="36"/>
      <c r="M4" s="28">
        <v>5</v>
      </c>
      <c r="N4" s="163">
        <v>0</v>
      </c>
      <c r="O4" s="2"/>
      <c r="P4" s="11" t="s">
        <v>4167</v>
      </c>
      <c r="Q4" s="11" t="s">
        <v>4067</v>
      </c>
      <c r="R4" s="11" t="s">
        <v>4067</v>
      </c>
      <c r="S4" s="11" t="s">
        <v>4067</v>
      </c>
      <c r="T4" s="11" t="s">
        <v>4168</v>
      </c>
      <c r="U4" s="2"/>
      <c r="V4" s="21">
        <f t="shared" si="0"/>
        <v>7.5</v>
      </c>
    </row>
    <row r="5" spans="1:22" x14ac:dyDescent="0.4">
      <c r="A5" s="9" t="s">
        <v>8751</v>
      </c>
      <c r="B5" s="9" t="s">
        <v>8751</v>
      </c>
      <c r="C5" s="160" t="s">
        <v>8767</v>
      </c>
      <c r="D5" s="11" t="s">
        <v>8768</v>
      </c>
      <c r="E5" s="35" t="s">
        <v>8769</v>
      </c>
      <c r="F5" s="11" t="s">
        <v>935</v>
      </c>
      <c r="G5" s="9" t="s">
        <v>8770</v>
      </c>
      <c r="H5" s="9"/>
      <c r="I5" s="9"/>
      <c r="J5" s="162">
        <v>4.5999999999999996</v>
      </c>
      <c r="K5" s="36"/>
      <c r="L5" s="36"/>
      <c r="M5" s="28">
        <v>10</v>
      </c>
      <c r="N5" s="163">
        <v>0</v>
      </c>
      <c r="O5" s="2"/>
      <c r="P5" s="11" t="s">
        <v>4167</v>
      </c>
      <c r="Q5" s="11" t="s">
        <v>4067</v>
      </c>
      <c r="R5" s="11" t="s">
        <v>4067</v>
      </c>
      <c r="S5" s="11" t="s">
        <v>4067</v>
      </c>
      <c r="T5" s="11" t="s">
        <v>4168</v>
      </c>
      <c r="U5" s="2"/>
      <c r="V5" s="21">
        <f t="shared" si="0"/>
        <v>15</v>
      </c>
    </row>
    <row r="6" spans="1:22" x14ac:dyDescent="0.4">
      <c r="A6" s="9" t="s">
        <v>8751</v>
      </c>
      <c r="B6" s="9" t="s">
        <v>8751</v>
      </c>
      <c r="C6" s="160" t="s">
        <v>8771</v>
      </c>
      <c r="D6" s="11" t="s">
        <v>8772</v>
      </c>
      <c r="E6" s="35" t="s">
        <v>8757</v>
      </c>
      <c r="F6" s="11" t="s">
        <v>935</v>
      </c>
      <c r="G6" s="9" t="s">
        <v>8773</v>
      </c>
      <c r="H6" s="9"/>
      <c r="I6" s="9"/>
      <c r="J6" s="162">
        <v>6</v>
      </c>
      <c r="K6" s="36"/>
      <c r="L6" s="36"/>
      <c r="M6" s="28">
        <v>4</v>
      </c>
      <c r="N6" s="163">
        <v>0</v>
      </c>
      <c r="O6" s="2"/>
      <c r="P6" s="11" t="s">
        <v>4167</v>
      </c>
      <c r="Q6" s="11" t="s">
        <v>4067</v>
      </c>
      <c r="R6" s="11" t="s">
        <v>4067</v>
      </c>
      <c r="S6" s="11" t="s">
        <v>4067</v>
      </c>
      <c r="T6" s="11" t="s">
        <v>4168</v>
      </c>
      <c r="U6" s="2"/>
      <c r="V6" s="21">
        <f t="shared" si="0"/>
        <v>6</v>
      </c>
    </row>
    <row r="7" spans="1:22" x14ac:dyDescent="0.4">
      <c r="A7" s="9" t="s">
        <v>8751</v>
      </c>
      <c r="B7" s="9" t="s">
        <v>8751</v>
      </c>
      <c r="C7" s="160" t="s">
        <v>8774</v>
      </c>
      <c r="D7" s="11" t="s">
        <v>8775</v>
      </c>
      <c r="E7" s="35" t="s">
        <v>8761</v>
      </c>
      <c r="F7" s="11" t="s">
        <v>935</v>
      </c>
      <c r="G7" s="9" t="s">
        <v>8776</v>
      </c>
      <c r="H7" s="9"/>
      <c r="I7" s="9"/>
      <c r="J7" s="162">
        <v>8</v>
      </c>
      <c r="K7" s="36"/>
      <c r="L7" s="36"/>
      <c r="M7" s="28">
        <v>4</v>
      </c>
      <c r="N7" s="163">
        <v>0</v>
      </c>
      <c r="O7" s="2"/>
      <c r="P7" s="11" t="s">
        <v>4167</v>
      </c>
      <c r="Q7" s="11" t="s">
        <v>4067</v>
      </c>
      <c r="R7" s="11" t="s">
        <v>4067</v>
      </c>
      <c r="S7" s="11" t="s">
        <v>4067</v>
      </c>
      <c r="T7" s="11" t="s">
        <v>4168</v>
      </c>
      <c r="U7" s="2"/>
      <c r="V7" s="21">
        <f t="shared" si="0"/>
        <v>6</v>
      </c>
    </row>
    <row r="8" spans="1:22" x14ac:dyDescent="0.4">
      <c r="A8" s="9" t="s">
        <v>8751</v>
      </c>
      <c r="B8" s="9" t="s">
        <v>8751</v>
      </c>
      <c r="C8" s="160" t="s">
        <v>8777</v>
      </c>
      <c r="D8" s="11" t="s">
        <v>8778</v>
      </c>
      <c r="E8" s="35" t="s">
        <v>8765</v>
      </c>
      <c r="F8" s="11" t="s">
        <v>935</v>
      </c>
      <c r="G8" s="9" t="s">
        <v>8779</v>
      </c>
      <c r="H8" s="9"/>
      <c r="I8" s="9"/>
      <c r="J8" s="162">
        <v>8</v>
      </c>
      <c r="K8" s="36"/>
      <c r="L8" s="36"/>
      <c r="M8" s="28">
        <v>4</v>
      </c>
      <c r="N8" s="163">
        <v>0</v>
      </c>
      <c r="O8" s="2"/>
      <c r="P8" s="11" t="s">
        <v>4167</v>
      </c>
      <c r="Q8" s="11" t="s">
        <v>4067</v>
      </c>
      <c r="R8" s="11" t="s">
        <v>4067</v>
      </c>
      <c r="S8" s="11" t="s">
        <v>4067</v>
      </c>
      <c r="T8" s="11" t="s">
        <v>4168</v>
      </c>
      <c r="U8" s="2"/>
      <c r="V8" s="21">
        <f t="shared" si="0"/>
        <v>6</v>
      </c>
    </row>
    <row r="9" spans="1:22" x14ac:dyDescent="0.4">
      <c r="A9" s="9" t="s">
        <v>8751</v>
      </c>
      <c r="B9" s="9" t="s">
        <v>8751</v>
      </c>
      <c r="C9" s="160" t="s">
        <v>8780</v>
      </c>
      <c r="D9" s="11" t="s">
        <v>8781</v>
      </c>
      <c r="E9" s="35" t="s">
        <v>8782</v>
      </c>
      <c r="F9" s="161">
        <v>34730</v>
      </c>
      <c r="G9" s="9" t="s">
        <v>8783</v>
      </c>
      <c r="H9" s="9"/>
      <c r="I9" s="9"/>
      <c r="J9" s="162">
        <v>12</v>
      </c>
      <c r="K9" s="36"/>
      <c r="L9" s="36"/>
      <c r="M9" s="28">
        <v>4</v>
      </c>
      <c r="N9" s="163">
        <v>0</v>
      </c>
      <c r="O9" s="2"/>
      <c r="P9" s="11"/>
      <c r="Q9" s="11" t="s">
        <v>4067</v>
      </c>
      <c r="R9" s="11" t="s">
        <v>4067</v>
      </c>
      <c r="S9" s="11" t="s">
        <v>4067</v>
      </c>
      <c r="T9" s="11"/>
      <c r="U9" s="2"/>
      <c r="V9" s="21">
        <f t="shared" si="0"/>
        <v>0</v>
      </c>
    </row>
    <row r="10" spans="1:22" x14ac:dyDescent="0.4">
      <c r="A10" s="9" t="s">
        <v>8751</v>
      </c>
      <c r="B10" s="9" t="s">
        <v>8751</v>
      </c>
      <c r="C10" s="160" t="s">
        <v>8784</v>
      </c>
      <c r="D10" s="11" t="s">
        <v>8785</v>
      </c>
      <c r="E10" s="35" t="s">
        <v>8786</v>
      </c>
      <c r="F10" s="161">
        <v>34730</v>
      </c>
      <c r="G10" s="9" t="s">
        <v>8783</v>
      </c>
      <c r="H10" s="9"/>
      <c r="I10" s="9"/>
      <c r="J10" s="162">
        <v>7</v>
      </c>
      <c r="K10" s="36"/>
      <c r="L10" s="36"/>
      <c r="M10" s="28">
        <v>4</v>
      </c>
      <c r="N10" s="163">
        <v>0</v>
      </c>
      <c r="O10" s="2"/>
      <c r="P10" s="11"/>
      <c r="Q10" s="11" t="s">
        <v>4067</v>
      </c>
      <c r="R10" s="11" t="s">
        <v>4067</v>
      </c>
      <c r="S10" s="11" t="s">
        <v>4067</v>
      </c>
      <c r="T10" s="11"/>
      <c r="U10" s="2"/>
      <c r="V10" s="21">
        <f t="shared" si="0"/>
        <v>0</v>
      </c>
    </row>
    <row r="11" spans="1:22" x14ac:dyDescent="0.4">
      <c r="A11" s="9" t="s">
        <v>8751</v>
      </c>
      <c r="B11" s="9" t="s">
        <v>8751</v>
      </c>
      <c r="C11" s="160" t="s">
        <v>8787</v>
      </c>
      <c r="D11" s="11" t="s">
        <v>8788</v>
      </c>
      <c r="E11" s="35" t="s">
        <v>8789</v>
      </c>
      <c r="F11" s="161">
        <v>34730</v>
      </c>
      <c r="G11" s="9" t="s">
        <v>8783</v>
      </c>
      <c r="H11" s="9"/>
      <c r="I11" s="9"/>
      <c r="J11" s="162">
        <v>5</v>
      </c>
      <c r="K11" s="36"/>
      <c r="L11" s="36"/>
      <c r="M11" s="28">
        <v>6</v>
      </c>
      <c r="N11" s="163">
        <v>0</v>
      </c>
      <c r="O11" s="2"/>
      <c r="P11" s="11"/>
      <c r="Q11" s="11" t="s">
        <v>4067</v>
      </c>
      <c r="R11" s="11" t="s">
        <v>4067</v>
      </c>
      <c r="S11" s="11" t="s">
        <v>4067</v>
      </c>
      <c r="T11" s="11"/>
      <c r="U11" s="2"/>
      <c r="V11" s="21">
        <f t="shared" si="0"/>
        <v>0</v>
      </c>
    </row>
    <row r="12" spans="1:22" x14ac:dyDescent="0.4">
      <c r="A12" s="9" t="s">
        <v>8751</v>
      </c>
      <c r="B12" s="9" t="s">
        <v>8751</v>
      </c>
      <c r="C12" s="160" t="s">
        <v>8790</v>
      </c>
      <c r="D12" s="11" t="s">
        <v>8791</v>
      </c>
      <c r="E12" s="35" t="s">
        <v>8765</v>
      </c>
      <c r="F12" s="161">
        <v>36160</v>
      </c>
      <c r="G12" s="9" t="s">
        <v>8792</v>
      </c>
      <c r="H12" s="9"/>
      <c r="I12" s="9"/>
      <c r="J12" s="162">
        <v>40</v>
      </c>
      <c r="K12" s="36"/>
      <c r="L12" s="36"/>
      <c r="M12" s="28">
        <v>8</v>
      </c>
      <c r="N12" s="163">
        <v>0</v>
      </c>
      <c r="O12" s="2"/>
      <c r="P12" s="11" t="s">
        <v>4168</v>
      </c>
      <c r="Q12" s="11" t="s">
        <v>4168</v>
      </c>
      <c r="R12" s="11" t="s">
        <v>4067</v>
      </c>
      <c r="S12" s="11"/>
      <c r="T12" s="11"/>
      <c r="U12" s="2"/>
      <c r="V12" s="21">
        <f t="shared" si="0"/>
        <v>8</v>
      </c>
    </row>
    <row r="13" spans="1:22" x14ac:dyDescent="0.4">
      <c r="A13" s="9" t="s">
        <v>8751</v>
      </c>
      <c r="B13" s="9" t="s">
        <v>8751</v>
      </c>
      <c r="C13" s="160" t="s">
        <v>8793</v>
      </c>
      <c r="D13" s="11" t="s">
        <v>8794</v>
      </c>
      <c r="E13" s="35" t="s">
        <v>8765</v>
      </c>
      <c r="F13" s="161">
        <v>36160</v>
      </c>
      <c r="G13" s="9" t="s">
        <v>8792</v>
      </c>
      <c r="H13" s="9"/>
      <c r="I13" s="9"/>
      <c r="J13" s="162">
        <v>26</v>
      </c>
      <c r="K13" s="36"/>
      <c r="L13" s="36"/>
      <c r="M13" s="28">
        <v>6</v>
      </c>
      <c r="N13" s="163">
        <v>0</v>
      </c>
      <c r="O13" s="2"/>
      <c r="P13" s="11" t="s">
        <v>4168</v>
      </c>
      <c r="Q13" s="11" t="s">
        <v>4170</v>
      </c>
      <c r="R13" s="11" t="s">
        <v>4067</v>
      </c>
      <c r="S13" s="11"/>
      <c r="T13" s="11"/>
      <c r="U13" s="2"/>
      <c r="V13" s="21">
        <f t="shared" si="0"/>
        <v>6</v>
      </c>
    </row>
    <row r="14" spans="1:22" x14ac:dyDescent="0.4">
      <c r="A14" s="9" t="s">
        <v>8751</v>
      </c>
      <c r="B14" s="9" t="s">
        <v>8751</v>
      </c>
      <c r="C14" s="160" t="s">
        <v>8795</v>
      </c>
      <c r="D14" s="11" t="s">
        <v>8796</v>
      </c>
      <c r="E14" s="35" t="s">
        <v>8765</v>
      </c>
      <c r="F14" s="161">
        <v>36372</v>
      </c>
      <c r="G14" s="9" t="s">
        <v>8792</v>
      </c>
      <c r="H14" s="9"/>
      <c r="I14" s="9"/>
      <c r="J14" s="162">
        <v>10</v>
      </c>
      <c r="K14" s="36"/>
      <c r="L14" s="36"/>
      <c r="M14" s="28">
        <v>14</v>
      </c>
      <c r="N14" s="163">
        <v>0</v>
      </c>
      <c r="O14" s="2"/>
      <c r="P14" s="11" t="s">
        <v>4168</v>
      </c>
      <c r="Q14" s="11" t="s">
        <v>4170</v>
      </c>
      <c r="R14" s="11" t="s">
        <v>4067</v>
      </c>
      <c r="S14" s="11"/>
      <c r="T14" s="11"/>
      <c r="U14" s="2"/>
      <c r="V14" s="21">
        <f t="shared" si="0"/>
        <v>14</v>
      </c>
    </row>
    <row r="15" spans="1:22" x14ac:dyDescent="0.4">
      <c r="A15" s="9" t="s">
        <v>8751</v>
      </c>
      <c r="B15" s="9" t="s">
        <v>8751</v>
      </c>
      <c r="C15" s="160" t="s">
        <v>8797</v>
      </c>
      <c r="D15" s="11" t="s">
        <v>8791</v>
      </c>
      <c r="E15" s="35" t="s">
        <v>8769</v>
      </c>
      <c r="F15" s="161">
        <v>36160</v>
      </c>
      <c r="G15" s="9" t="s">
        <v>8798</v>
      </c>
      <c r="H15" s="9"/>
      <c r="I15" s="9"/>
      <c r="J15" s="162">
        <v>40</v>
      </c>
      <c r="K15" s="36"/>
      <c r="L15" s="36"/>
      <c r="M15" s="28">
        <v>8</v>
      </c>
      <c r="N15" s="163">
        <v>0</v>
      </c>
      <c r="O15" s="2"/>
      <c r="P15" s="11" t="s">
        <v>4168</v>
      </c>
      <c r="Q15" s="11" t="s">
        <v>4170</v>
      </c>
      <c r="R15" s="11" t="s">
        <v>4067</v>
      </c>
      <c r="S15" s="11"/>
      <c r="T15" s="11"/>
      <c r="U15" s="2"/>
      <c r="V15" s="21">
        <f t="shared" si="0"/>
        <v>8</v>
      </c>
    </row>
    <row r="16" spans="1:22" x14ac:dyDescent="0.4">
      <c r="A16" s="9" t="s">
        <v>8751</v>
      </c>
      <c r="B16" s="9" t="s">
        <v>8751</v>
      </c>
      <c r="C16" s="160" t="s">
        <v>8799</v>
      </c>
      <c r="D16" s="11" t="s">
        <v>8794</v>
      </c>
      <c r="E16" s="35" t="s">
        <v>8769</v>
      </c>
      <c r="F16" s="161">
        <v>36160</v>
      </c>
      <c r="G16" s="9" t="s">
        <v>8798</v>
      </c>
      <c r="H16" s="9"/>
      <c r="I16" s="9"/>
      <c r="J16" s="162">
        <v>26</v>
      </c>
      <c r="K16" s="36"/>
      <c r="L16" s="36"/>
      <c r="M16" s="28">
        <v>8</v>
      </c>
      <c r="N16" s="163">
        <v>0</v>
      </c>
      <c r="O16" s="2"/>
      <c r="P16" s="11" t="s">
        <v>4168</v>
      </c>
      <c r="Q16" s="11" t="s">
        <v>4168</v>
      </c>
      <c r="R16" s="11" t="s">
        <v>4067</v>
      </c>
      <c r="S16" s="11"/>
      <c r="T16" s="11"/>
      <c r="U16" s="2"/>
      <c r="V16" s="21">
        <f t="shared" si="0"/>
        <v>8</v>
      </c>
    </row>
    <row r="17" spans="1:22" x14ac:dyDescent="0.4">
      <c r="A17" s="9" t="s">
        <v>8751</v>
      </c>
      <c r="B17" s="9" t="s">
        <v>8751</v>
      </c>
      <c r="C17" s="160" t="s">
        <v>8800</v>
      </c>
      <c r="D17" s="11" t="s">
        <v>8796</v>
      </c>
      <c r="E17" s="35" t="s">
        <v>8769</v>
      </c>
      <c r="F17" s="161">
        <v>36372</v>
      </c>
      <c r="G17" s="9" t="s">
        <v>8798</v>
      </c>
      <c r="H17" s="9"/>
      <c r="I17" s="9"/>
      <c r="J17" s="162">
        <v>90</v>
      </c>
      <c r="K17" s="36"/>
      <c r="L17" s="36"/>
      <c r="M17" s="28">
        <v>6</v>
      </c>
      <c r="N17" s="163">
        <v>0</v>
      </c>
      <c r="O17" s="2"/>
      <c r="P17" s="11" t="s">
        <v>4168</v>
      </c>
      <c r="Q17" s="11" t="s">
        <v>4170</v>
      </c>
      <c r="R17" s="11" t="s">
        <v>4067</v>
      </c>
      <c r="S17" s="11"/>
      <c r="T17" s="11"/>
      <c r="U17" s="2"/>
      <c r="V17" s="21">
        <f t="shared" si="0"/>
        <v>6</v>
      </c>
    </row>
    <row r="18" spans="1:22" x14ac:dyDescent="0.4">
      <c r="A18" s="9" t="s">
        <v>8751</v>
      </c>
      <c r="B18" s="9" t="s">
        <v>8751</v>
      </c>
      <c r="C18" s="160" t="s">
        <v>8801</v>
      </c>
      <c r="D18" s="11" t="s">
        <v>8791</v>
      </c>
      <c r="E18" s="35" t="s">
        <v>8802</v>
      </c>
      <c r="F18" s="161">
        <v>36160</v>
      </c>
      <c r="G18" s="9" t="s">
        <v>8803</v>
      </c>
      <c r="H18" s="9"/>
      <c r="I18" s="9"/>
      <c r="J18" s="162">
        <v>30</v>
      </c>
      <c r="K18" s="36"/>
      <c r="L18" s="36" t="s">
        <v>12045</v>
      </c>
      <c r="M18" s="28">
        <v>10</v>
      </c>
      <c r="N18" s="163">
        <v>35</v>
      </c>
      <c r="O18" s="2"/>
      <c r="P18" s="11" t="s">
        <v>4168</v>
      </c>
      <c r="Q18" s="11" t="s">
        <v>4168</v>
      </c>
      <c r="R18" s="11" t="s">
        <v>4170</v>
      </c>
      <c r="S18" s="11"/>
      <c r="T18" s="11"/>
      <c r="U18" s="2"/>
      <c r="V18" s="21">
        <f t="shared" si="0"/>
        <v>10</v>
      </c>
    </row>
    <row r="19" spans="1:22" x14ac:dyDescent="0.4">
      <c r="A19" s="9" t="s">
        <v>8751</v>
      </c>
      <c r="B19" s="9" t="s">
        <v>8751</v>
      </c>
      <c r="C19" s="160" t="s">
        <v>8804</v>
      </c>
      <c r="D19" s="11" t="s">
        <v>8794</v>
      </c>
      <c r="E19" s="35" t="s">
        <v>8802</v>
      </c>
      <c r="F19" s="161">
        <v>36160</v>
      </c>
      <c r="G19" s="9" t="s">
        <v>8805</v>
      </c>
      <c r="H19" s="9"/>
      <c r="I19" s="9"/>
      <c r="J19" s="162">
        <v>21</v>
      </c>
      <c r="K19" s="36"/>
      <c r="L19" s="36"/>
      <c r="M19" s="28">
        <v>10</v>
      </c>
      <c r="N19" s="163">
        <v>0</v>
      </c>
      <c r="O19" s="2"/>
      <c r="P19" s="11" t="s">
        <v>4168</v>
      </c>
      <c r="Q19" s="11" t="s">
        <v>4170</v>
      </c>
      <c r="R19" s="11" t="s">
        <v>4067</v>
      </c>
      <c r="S19" s="11"/>
      <c r="T19" s="11"/>
      <c r="U19" s="2"/>
      <c r="V19" s="21">
        <f t="shared" si="0"/>
        <v>10</v>
      </c>
    </row>
    <row r="20" spans="1:22" x14ac:dyDescent="0.4">
      <c r="A20" s="9" t="s">
        <v>8751</v>
      </c>
      <c r="B20" s="9" t="s">
        <v>8751</v>
      </c>
      <c r="C20" s="160" t="s">
        <v>8806</v>
      </c>
      <c r="D20" s="11" t="s">
        <v>8796</v>
      </c>
      <c r="E20" s="35" t="s">
        <v>8802</v>
      </c>
      <c r="F20" s="161">
        <v>36372</v>
      </c>
      <c r="G20" s="9" t="s">
        <v>8805</v>
      </c>
      <c r="H20" s="9"/>
      <c r="I20" s="9"/>
      <c r="J20" s="162">
        <v>80</v>
      </c>
      <c r="K20" s="36"/>
      <c r="L20" s="36"/>
      <c r="M20" s="28">
        <v>6</v>
      </c>
      <c r="N20" s="163">
        <v>0</v>
      </c>
      <c r="O20" s="2"/>
      <c r="P20" s="11" t="s">
        <v>4168</v>
      </c>
      <c r="Q20" s="11" t="s">
        <v>4170</v>
      </c>
      <c r="R20" s="11" t="s">
        <v>4067</v>
      </c>
      <c r="S20" s="11"/>
      <c r="T20" s="11"/>
      <c r="U20" s="2"/>
      <c r="V20" s="21">
        <f t="shared" si="0"/>
        <v>6</v>
      </c>
    </row>
    <row r="21" spans="1:22" x14ac:dyDescent="0.4">
      <c r="A21" s="9" t="s">
        <v>8751</v>
      </c>
      <c r="B21" s="9" t="s">
        <v>8751</v>
      </c>
      <c r="C21" s="160" t="s">
        <v>8807</v>
      </c>
      <c r="D21" s="11" t="s">
        <v>8791</v>
      </c>
      <c r="E21" s="35" t="s">
        <v>8808</v>
      </c>
      <c r="F21" s="161">
        <v>36160</v>
      </c>
      <c r="G21" s="9" t="s">
        <v>8809</v>
      </c>
      <c r="H21" s="9"/>
      <c r="I21" s="9"/>
      <c r="J21" s="162">
        <v>10</v>
      </c>
      <c r="K21" s="36"/>
      <c r="L21" s="36"/>
      <c r="M21" s="28">
        <v>18</v>
      </c>
      <c r="N21" s="163">
        <v>0</v>
      </c>
      <c r="O21" s="2"/>
      <c r="P21" s="11" t="s">
        <v>4170</v>
      </c>
      <c r="Q21" s="11" t="s">
        <v>4170</v>
      </c>
      <c r="R21" s="11" t="s">
        <v>4067</v>
      </c>
      <c r="S21" s="11"/>
      <c r="T21" s="11"/>
      <c r="U21" s="2"/>
      <c r="V21" s="21">
        <f t="shared" si="0"/>
        <v>0</v>
      </c>
    </row>
    <row r="22" spans="1:22" x14ac:dyDescent="0.4">
      <c r="A22" s="9" t="s">
        <v>8751</v>
      </c>
      <c r="B22" s="9" t="s">
        <v>8751</v>
      </c>
      <c r="C22" s="160" t="s">
        <v>8810</v>
      </c>
      <c r="D22" s="11" t="s">
        <v>8794</v>
      </c>
      <c r="E22" s="35" t="s">
        <v>8808</v>
      </c>
      <c r="F22" s="161">
        <v>36160</v>
      </c>
      <c r="G22" s="9" t="s">
        <v>8809</v>
      </c>
      <c r="H22" s="9"/>
      <c r="I22" s="9"/>
      <c r="J22" s="162">
        <v>7</v>
      </c>
      <c r="K22" s="36"/>
      <c r="L22" s="36"/>
      <c r="M22" s="28">
        <v>18</v>
      </c>
      <c r="N22" s="163">
        <v>0</v>
      </c>
      <c r="O22" s="2"/>
      <c r="P22" s="11" t="s">
        <v>4168</v>
      </c>
      <c r="Q22" s="11" t="s">
        <v>4170</v>
      </c>
      <c r="R22" s="11" t="s">
        <v>4067</v>
      </c>
      <c r="S22" s="11"/>
      <c r="T22" s="11"/>
      <c r="U22" s="2"/>
      <c r="V22" s="21">
        <f t="shared" si="0"/>
        <v>18</v>
      </c>
    </row>
    <row r="23" spans="1:22" x14ac:dyDescent="0.4">
      <c r="A23" s="9" t="s">
        <v>8751</v>
      </c>
      <c r="B23" s="9" t="s">
        <v>8751</v>
      </c>
      <c r="C23" s="160" t="s">
        <v>8811</v>
      </c>
      <c r="D23" s="11" t="s">
        <v>8796</v>
      </c>
      <c r="E23" s="35" t="s">
        <v>8808</v>
      </c>
      <c r="F23" s="161">
        <v>36372</v>
      </c>
      <c r="G23" s="9" t="s">
        <v>8809</v>
      </c>
      <c r="H23" s="9"/>
      <c r="I23" s="9"/>
      <c r="J23" s="162">
        <v>20</v>
      </c>
      <c r="K23" s="36"/>
      <c r="L23" s="36"/>
      <c r="M23" s="28">
        <v>18</v>
      </c>
      <c r="N23" s="163">
        <v>0</v>
      </c>
      <c r="O23" s="2"/>
      <c r="P23" s="11" t="s">
        <v>4168</v>
      </c>
      <c r="Q23" s="11" t="s">
        <v>4170</v>
      </c>
      <c r="R23" s="11" t="s">
        <v>4067</v>
      </c>
      <c r="S23" s="11"/>
      <c r="T23" s="11"/>
      <c r="U23" s="2"/>
      <c r="V23" s="21">
        <f t="shared" si="0"/>
        <v>18</v>
      </c>
    </row>
    <row r="24" spans="1:22" x14ac:dyDescent="0.4">
      <c r="A24" s="9" t="s">
        <v>8751</v>
      </c>
      <c r="B24" s="9" t="s">
        <v>8751</v>
      </c>
      <c r="C24" s="160" t="s">
        <v>8812</v>
      </c>
      <c r="D24" s="11" t="s">
        <v>8813</v>
      </c>
      <c r="E24" s="35" t="s">
        <v>8765</v>
      </c>
      <c r="F24" s="161">
        <v>36250</v>
      </c>
      <c r="G24" s="9" t="s">
        <v>8814</v>
      </c>
      <c r="H24" s="9"/>
      <c r="I24" s="9"/>
      <c r="J24" s="162">
        <v>15</v>
      </c>
      <c r="K24" s="36"/>
      <c r="L24" s="36" t="s">
        <v>12045</v>
      </c>
      <c r="M24" s="28">
        <v>6</v>
      </c>
      <c r="N24" s="163">
        <v>35</v>
      </c>
      <c r="O24" s="2"/>
      <c r="P24" s="11" t="s">
        <v>4168</v>
      </c>
      <c r="Q24" s="11" t="s">
        <v>4168</v>
      </c>
      <c r="R24" s="11" t="s">
        <v>4170</v>
      </c>
      <c r="S24" s="11"/>
      <c r="T24" s="11"/>
      <c r="U24" s="2"/>
      <c r="V24" s="21">
        <f t="shared" si="0"/>
        <v>6</v>
      </c>
    </row>
    <row r="25" spans="1:22" x14ac:dyDescent="0.4">
      <c r="A25" s="9" t="s">
        <v>8751</v>
      </c>
      <c r="B25" s="9" t="s">
        <v>8751</v>
      </c>
      <c r="C25" s="160" t="s">
        <v>8815</v>
      </c>
      <c r="D25" s="11" t="s">
        <v>8816</v>
      </c>
      <c r="E25" s="35" t="s">
        <v>8765</v>
      </c>
      <c r="F25" s="11" t="s">
        <v>8817</v>
      </c>
      <c r="G25" s="9" t="s">
        <v>8818</v>
      </c>
      <c r="H25" s="9"/>
      <c r="I25" s="9"/>
      <c r="J25" s="162">
        <v>10</v>
      </c>
      <c r="K25" s="36"/>
      <c r="L25" s="36" t="s">
        <v>12045</v>
      </c>
      <c r="M25" s="28">
        <v>14</v>
      </c>
      <c r="N25" s="163">
        <v>35</v>
      </c>
      <c r="O25" s="2"/>
      <c r="P25" s="11" t="s">
        <v>4170</v>
      </c>
      <c r="Q25" s="11" t="s">
        <v>4169</v>
      </c>
      <c r="R25" s="11" t="s">
        <v>4170</v>
      </c>
      <c r="S25" s="11"/>
      <c r="T25" s="11"/>
      <c r="U25" s="2"/>
      <c r="V25" s="21">
        <f t="shared" si="0"/>
        <v>0</v>
      </c>
    </row>
    <row r="26" spans="1:22" x14ac:dyDescent="0.4">
      <c r="A26" s="9" t="s">
        <v>8751</v>
      </c>
      <c r="B26" s="9" t="s">
        <v>8751</v>
      </c>
      <c r="C26" s="160" t="s">
        <v>8819</v>
      </c>
      <c r="D26" s="11" t="s">
        <v>8820</v>
      </c>
      <c r="E26" s="35" t="s">
        <v>8765</v>
      </c>
      <c r="F26" s="11" t="s">
        <v>8821</v>
      </c>
      <c r="G26" s="9" t="s">
        <v>8818</v>
      </c>
      <c r="H26" s="9"/>
      <c r="I26" s="9"/>
      <c r="J26" s="162">
        <v>35</v>
      </c>
      <c r="K26" s="36"/>
      <c r="L26" s="36"/>
      <c r="M26" s="28">
        <v>8</v>
      </c>
      <c r="N26" s="163">
        <v>0</v>
      </c>
      <c r="O26" s="2"/>
      <c r="P26" s="11" t="s">
        <v>4170</v>
      </c>
      <c r="Q26" s="11" t="s">
        <v>4170</v>
      </c>
      <c r="R26" s="11" t="s">
        <v>4067</v>
      </c>
      <c r="S26" s="11"/>
      <c r="T26" s="11"/>
      <c r="U26" s="2"/>
      <c r="V26" s="21">
        <f t="shared" si="0"/>
        <v>0</v>
      </c>
    </row>
    <row r="27" spans="1:22" x14ac:dyDescent="0.4">
      <c r="A27" s="9" t="s">
        <v>8751</v>
      </c>
      <c r="B27" s="9" t="s">
        <v>8751</v>
      </c>
      <c r="C27" s="160" t="s">
        <v>8822</v>
      </c>
      <c r="D27" s="11" t="s">
        <v>8816</v>
      </c>
      <c r="E27" s="35" t="s">
        <v>8769</v>
      </c>
      <c r="F27" s="11" t="s">
        <v>8817</v>
      </c>
      <c r="G27" s="9" t="s">
        <v>8823</v>
      </c>
      <c r="H27" s="9"/>
      <c r="I27" s="9"/>
      <c r="J27" s="162">
        <v>21</v>
      </c>
      <c r="K27" s="36"/>
      <c r="L27" s="36"/>
      <c r="M27" s="28">
        <v>8</v>
      </c>
      <c r="N27" s="163">
        <v>0</v>
      </c>
      <c r="O27" s="2"/>
      <c r="P27" s="11" t="s">
        <v>4168</v>
      </c>
      <c r="Q27" s="11" t="s">
        <v>4168</v>
      </c>
      <c r="R27" s="11" t="s">
        <v>4067</v>
      </c>
      <c r="S27" s="11"/>
      <c r="T27" s="11"/>
      <c r="U27" s="2"/>
      <c r="V27" s="21">
        <f t="shared" si="0"/>
        <v>8</v>
      </c>
    </row>
    <row r="28" spans="1:22" x14ac:dyDescent="0.4">
      <c r="A28" s="9" t="s">
        <v>8751</v>
      </c>
      <c r="B28" s="9" t="s">
        <v>8751</v>
      </c>
      <c r="C28" s="160" t="s">
        <v>8824</v>
      </c>
      <c r="D28" s="11" t="s">
        <v>8820</v>
      </c>
      <c r="E28" s="35" t="s">
        <v>8769</v>
      </c>
      <c r="F28" s="11" t="s">
        <v>8821</v>
      </c>
      <c r="G28" s="9" t="s">
        <v>8823</v>
      </c>
      <c r="H28" s="9"/>
      <c r="I28" s="9"/>
      <c r="J28" s="162">
        <v>21</v>
      </c>
      <c r="K28" s="36"/>
      <c r="L28" s="36"/>
      <c r="M28" s="28">
        <v>8</v>
      </c>
      <c r="N28" s="163">
        <v>0</v>
      </c>
      <c r="O28" s="2"/>
      <c r="P28" s="11" t="s">
        <v>4168</v>
      </c>
      <c r="Q28" s="11" t="s">
        <v>4168</v>
      </c>
      <c r="R28" s="11" t="s">
        <v>4067</v>
      </c>
      <c r="S28" s="11"/>
      <c r="T28" s="11"/>
      <c r="U28" s="2"/>
      <c r="V28" s="21">
        <f t="shared" si="0"/>
        <v>8</v>
      </c>
    </row>
    <row r="29" spans="1:22" x14ac:dyDescent="0.4">
      <c r="A29" s="9" t="s">
        <v>8751</v>
      </c>
      <c r="B29" s="9" t="s">
        <v>8751</v>
      </c>
      <c r="C29" s="160" t="s">
        <v>8825</v>
      </c>
      <c r="D29" s="11" t="s">
        <v>8816</v>
      </c>
      <c r="E29" s="35" t="s">
        <v>8802</v>
      </c>
      <c r="F29" s="11" t="s">
        <v>8817</v>
      </c>
      <c r="G29" s="9" t="s">
        <v>8826</v>
      </c>
      <c r="H29" s="9"/>
      <c r="I29" s="9"/>
      <c r="J29" s="162">
        <v>17</v>
      </c>
      <c r="K29" s="36"/>
      <c r="L29" s="36"/>
      <c r="M29" s="28">
        <v>10</v>
      </c>
      <c r="N29" s="163">
        <v>0</v>
      </c>
      <c r="O29" s="2"/>
      <c r="P29" s="11" t="s">
        <v>4168</v>
      </c>
      <c r="Q29" s="11" t="s">
        <v>4168</v>
      </c>
      <c r="R29" s="11" t="s">
        <v>4067</v>
      </c>
      <c r="S29" s="11"/>
      <c r="T29" s="11"/>
      <c r="U29" s="2"/>
      <c r="V29" s="21">
        <f t="shared" si="0"/>
        <v>10</v>
      </c>
    </row>
    <row r="30" spans="1:22" x14ac:dyDescent="0.4">
      <c r="A30" s="9" t="s">
        <v>8751</v>
      </c>
      <c r="B30" s="9" t="s">
        <v>8751</v>
      </c>
      <c r="C30" s="160" t="s">
        <v>8827</v>
      </c>
      <c r="D30" s="11" t="s">
        <v>8820</v>
      </c>
      <c r="E30" s="35" t="s">
        <v>8802</v>
      </c>
      <c r="F30" s="11" t="s">
        <v>8821</v>
      </c>
      <c r="G30" s="9" t="s">
        <v>8826</v>
      </c>
      <c r="H30" s="9"/>
      <c r="I30" s="9"/>
      <c r="J30" s="162">
        <v>17</v>
      </c>
      <c r="K30" s="36"/>
      <c r="L30" s="36"/>
      <c r="M30" s="28">
        <v>10</v>
      </c>
      <c r="N30" s="163">
        <v>0</v>
      </c>
      <c r="O30" s="2"/>
      <c r="P30" s="11" t="s">
        <v>4170</v>
      </c>
      <c r="Q30" s="11" t="s">
        <v>4170</v>
      </c>
      <c r="R30" s="11" t="s">
        <v>4067</v>
      </c>
      <c r="S30" s="11"/>
      <c r="T30" s="11"/>
      <c r="U30" s="2"/>
      <c r="V30" s="21">
        <f t="shared" si="0"/>
        <v>0</v>
      </c>
    </row>
    <row r="31" spans="1:22" x14ac:dyDescent="0.4">
      <c r="A31" s="9" t="s">
        <v>8751</v>
      </c>
      <c r="B31" s="9" t="s">
        <v>8751</v>
      </c>
      <c r="C31" s="160" t="s">
        <v>8828</v>
      </c>
      <c r="D31" s="11" t="s">
        <v>8816</v>
      </c>
      <c r="E31" s="35" t="s">
        <v>8808</v>
      </c>
      <c r="F31" s="11" t="s">
        <v>8817</v>
      </c>
      <c r="G31" s="9" t="s">
        <v>8829</v>
      </c>
      <c r="H31" s="9"/>
      <c r="I31" s="9"/>
      <c r="J31" s="162">
        <v>2</v>
      </c>
      <c r="K31" s="36"/>
      <c r="L31" s="36" t="s">
        <v>12045</v>
      </c>
      <c r="M31" s="28">
        <v>70</v>
      </c>
      <c r="N31" s="163">
        <v>50</v>
      </c>
      <c r="O31" s="2"/>
      <c r="P31" s="11" t="s">
        <v>4170</v>
      </c>
      <c r="Q31" s="11" t="s">
        <v>4170</v>
      </c>
      <c r="R31" s="11" t="s">
        <v>4170</v>
      </c>
      <c r="S31" s="11"/>
      <c r="T31" s="11"/>
      <c r="U31" s="2"/>
      <c r="V31" s="21">
        <f t="shared" si="0"/>
        <v>0</v>
      </c>
    </row>
    <row r="32" spans="1:22" x14ac:dyDescent="0.4">
      <c r="A32" s="9" t="s">
        <v>8751</v>
      </c>
      <c r="B32" s="9" t="s">
        <v>8751</v>
      </c>
      <c r="C32" s="160" t="s">
        <v>8830</v>
      </c>
      <c r="D32" s="11" t="s">
        <v>8820</v>
      </c>
      <c r="E32" s="35" t="s">
        <v>8808</v>
      </c>
      <c r="F32" s="11" t="s">
        <v>8821</v>
      </c>
      <c r="G32" s="9" t="s">
        <v>8829</v>
      </c>
      <c r="H32" s="9"/>
      <c r="I32" s="9"/>
      <c r="J32" s="162">
        <v>2</v>
      </c>
      <c r="K32" s="36"/>
      <c r="L32" s="36" t="s">
        <v>12045</v>
      </c>
      <c r="M32" s="28">
        <v>70</v>
      </c>
      <c r="N32" s="163">
        <v>50</v>
      </c>
      <c r="O32" s="2"/>
      <c r="P32" s="11" t="s">
        <v>4170</v>
      </c>
      <c r="Q32" s="11" t="s">
        <v>4170</v>
      </c>
      <c r="R32" s="11" t="s">
        <v>4170</v>
      </c>
      <c r="S32" s="11"/>
      <c r="T32" s="11"/>
      <c r="U32" s="2"/>
      <c r="V32" s="21">
        <f t="shared" si="0"/>
        <v>0</v>
      </c>
    </row>
    <row r="33" spans="1:22" x14ac:dyDescent="0.4">
      <c r="A33" s="9" t="s">
        <v>8751</v>
      </c>
      <c r="B33" s="9" t="s">
        <v>8751</v>
      </c>
      <c r="C33" s="160" t="s">
        <v>8831</v>
      </c>
      <c r="D33" s="11" t="s">
        <v>8832</v>
      </c>
      <c r="E33" s="35" t="s">
        <v>8769</v>
      </c>
      <c r="F33" s="11" t="s">
        <v>8821</v>
      </c>
      <c r="G33" s="9" t="s">
        <v>8833</v>
      </c>
      <c r="H33" s="9"/>
      <c r="I33" s="9"/>
      <c r="J33" s="162">
        <v>20</v>
      </c>
      <c r="K33" s="36"/>
      <c r="L33" s="36" t="s">
        <v>12045</v>
      </c>
      <c r="M33" s="28">
        <v>10</v>
      </c>
      <c r="N33" s="163">
        <v>35</v>
      </c>
      <c r="O33" s="2"/>
      <c r="P33" s="11" t="s">
        <v>4168</v>
      </c>
      <c r="Q33" s="11" t="s">
        <v>4168</v>
      </c>
      <c r="R33" s="11" t="s">
        <v>4170</v>
      </c>
      <c r="S33" s="11"/>
      <c r="T33" s="11"/>
      <c r="U33" s="2"/>
      <c r="V33" s="21">
        <f t="shared" si="0"/>
        <v>10</v>
      </c>
    </row>
    <row r="34" spans="1:22" x14ac:dyDescent="0.4">
      <c r="A34" s="9" t="s">
        <v>8751</v>
      </c>
      <c r="B34" s="9" t="s">
        <v>8751</v>
      </c>
      <c r="C34" s="160" t="s">
        <v>8834</v>
      </c>
      <c r="D34" s="11" t="s">
        <v>8835</v>
      </c>
      <c r="E34" s="35" t="s">
        <v>8765</v>
      </c>
      <c r="F34" s="11" t="s">
        <v>8836</v>
      </c>
      <c r="G34" s="9" t="s">
        <v>8837</v>
      </c>
      <c r="H34" s="9"/>
      <c r="I34" s="9"/>
      <c r="J34" s="162">
        <v>35</v>
      </c>
      <c r="K34" s="36"/>
      <c r="L34" s="36" t="s">
        <v>9540</v>
      </c>
      <c r="M34" s="28">
        <v>10</v>
      </c>
      <c r="N34" s="163">
        <v>5</v>
      </c>
      <c r="O34" s="2"/>
      <c r="P34" s="11" t="s">
        <v>4168</v>
      </c>
      <c r="Q34" s="11" t="s">
        <v>4168</v>
      </c>
      <c r="R34" s="11" t="s">
        <v>4170</v>
      </c>
      <c r="S34" s="11"/>
      <c r="T34" s="11"/>
      <c r="U34" s="2"/>
      <c r="V34" s="21">
        <f t="shared" si="0"/>
        <v>10</v>
      </c>
    </row>
    <row r="35" spans="1:22" x14ac:dyDescent="0.4">
      <c r="A35" s="9" t="s">
        <v>8751</v>
      </c>
      <c r="B35" s="9" t="s">
        <v>8751</v>
      </c>
      <c r="C35" s="160" t="s">
        <v>8838</v>
      </c>
      <c r="D35" s="11" t="s">
        <v>8835</v>
      </c>
      <c r="E35" s="35" t="s">
        <v>8769</v>
      </c>
      <c r="F35" s="11" t="s">
        <v>8836</v>
      </c>
      <c r="G35" s="9" t="s">
        <v>8842</v>
      </c>
      <c r="H35" s="9"/>
      <c r="I35" s="9"/>
      <c r="J35" s="162">
        <v>85</v>
      </c>
      <c r="K35" s="36" t="s">
        <v>9525</v>
      </c>
      <c r="L35" s="36" t="s">
        <v>9540</v>
      </c>
      <c r="M35" s="28">
        <v>6</v>
      </c>
      <c r="N35" s="163">
        <v>5</v>
      </c>
      <c r="O35" s="2"/>
      <c r="P35" s="11" t="s">
        <v>4170</v>
      </c>
      <c r="Q35" s="11" t="s">
        <v>4168</v>
      </c>
      <c r="R35" s="11" t="s">
        <v>4168</v>
      </c>
      <c r="S35" s="11"/>
      <c r="T35" s="11"/>
      <c r="U35" s="2"/>
      <c r="V35" s="21">
        <f t="shared" si="0"/>
        <v>5</v>
      </c>
    </row>
    <row r="36" spans="1:22" x14ac:dyDescent="0.4">
      <c r="A36" s="164" t="s">
        <v>8751</v>
      </c>
      <c r="B36" s="164" t="s">
        <v>8751</v>
      </c>
      <c r="C36" s="165" t="s">
        <v>8839</v>
      </c>
      <c r="D36" s="166" t="s">
        <v>8835</v>
      </c>
      <c r="E36" s="172" t="s">
        <v>8769</v>
      </c>
      <c r="F36" s="166" t="s">
        <v>8836</v>
      </c>
      <c r="G36" s="164" t="s">
        <v>8843</v>
      </c>
      <c r="H36" s="164"/>
      <c r="I36" s="164" t="s">
        <v>4194</v>
      </c>
      <c r="J36" s="168">
        <v>85</v>
      </c>
      <c r="K36" s="169" t="s">
        <v>9524</v>
      </c>
      <c r="L36" s="169" t="s">
        <v>9541</v>
      </c>
      <c r="M36" s="170">
        <v>6</v>
      </c>
      <c r="N36" s="173">
        <v>5</v>
      </c>
      <c r="O36" s="2"/>
      <c r="P36" s="11" t="s">
        <v>4168</v>
      </c>
      <c r="Q36" s="11" t="s">
        <v>4067</v>
      </c>
      <c r="R36" s="11" t="s">
        <v>4168</v>
      </c>
      <c r="S36" s="11"/>
      <c r="T36" s="11"/>
      <c r="U36" s="2"/>
      <c r="V36" s="21">
        <f t="shared" si="0"/>
        <v>11</v>
      </c>
    </row>
    <row r="37" spans="1:22" x14ac:dyDescent="0.4">
      <c r="A37" s="9" t="s">
        <v>8751</v>
      </c>
      <c r="B37" s="9" t="s">
        <v>8751</v>
      </c>
      <c r="C37" s="160" t="s">
        <v>8840</v>
      </c>
      <c r="D37" s="11" t="s">
        <v>8835</v>
      </c>
      <c r="E37" s="35" t="s">
        <v>8802</v>
      </c>
      <c r="F37" s="11" t="s">
        <v>8836</v>
      </c>
      <c r="G37" s="9" t="s">
        <v>8844</v>
      </c>
      <c r="H37" s="9"/>
      <c r="I37" s="9"/>
      <c r="J37" s="162">
        <v>70</v>
      </c>
      <c r="K37" s="36" t="s">
        <v>9525</v>
      </c>
      <c r="L37" s="36" t="s">
        <v>9540</v>
      </c>
      <c r="M37" s="28">
        <v>6</v>
      </c>
      <c r="N37" s="163">
        <v>5</v>
      </c>
      <c r="O37" s="2"/>
      <c r="P37" s="11" t="s">
        <v>4168</v>
      </c>
      <c r="Q37" s="11" t="s">
        <v>4168</v>
      </c>
      <c r="R37" s="11" t="s">
        <v>4168</v>
      </c>
      <c r="S37" s="11"/>
      <c r="T37" s="11"/>
      <c r="U37" s="2"/>
      <c r="V37" s="21">
        <f t="shared" si="0"/>
        <v>11</v>
      </c>
    </row>
    <row r="38" spans="1:22" x14ac:dyDescent="0.4">
      <c r="A38" s="164" t="s">
        <v>8751</v>
      </c>
      <c r="B38" s="164" t="s">
        <v>8751</v>
      </c>
      <c r="C38" s="165" t="s">
        <v>8841</v>
      </c>
      <c r="D38" s="166" t="s">
        <v>8835</v>
      </c>
      <c r="E38" s="172" t="s">
        <v>8802</v>
      </c>
      <c r="F38" s="166" t="s">
        <v>8836</v>
      </c>
      <c r="G38" s="164" t="s">
        <v>8845</v>
      </c>
      <c r="H38" s="164"/>
      <c r="I38" s="164"/>
      <c r="J38" s="168">
        <v>70</v>
      </c>
      <c r="K38" s="169" t="s">
        <v>9524</v>
      </c>
      <c r="L38" s="169" t="s">
        <v>9541</v>
      </c>
      <c r="M38" s="170">
        <v>6</v>
      </c>
      <c r="N38" s="173">
        <v>5</v>
      </c>
      <c r="O38" s="2"/>
      <c r="P38" s="11" t="s">
        <v>4168</v>
      </c>
      <c r="Q38" s="11" t="s">
        <v>4067</v>
      </c>
      <c r="R38" s="11" t="s">
        <v>4170</v>
      </c>
      <c r="S38" s="11"/>
      <c r="T38" s="11"/>
      <c r="U38" s="2"/>
      <c r="V38" s="21">
        <f t="shared" si="0"/>
        <v>6</v>
      </c>
    </row>
    <row r="39" spans="1:22" x14ac:dyDescent="0.4">
      <c r="A39" s="9" t="s">
        <v>8751</v>
      </c>
      <c r="B39" s="9" t="s">
        <v>8751</v>
      </c>
      <c r="C39" s="160" t="s">
        <v>8846</v>
      </c>
      <c r="D39" s="11" t="s">
        <v>8835</v>
      </c>
      <c r="E39" s="35" t="s">
        <v>8802</v>
      </c>
      <c r="F39" s="11" t="s">
        <v>8836</v>
      </c>
      <c r="G39" s="9" t="s">
        <v>8847</v>
      </c>
      <c r="H39" s="9"/>
      <c r="I39" s="9"/>
      <c r="J39" s="162">
        <v>70</v>
      </c>
      <c r="K39" s="36"/>
      <c r="L39" s="36" t="s">
        <v>9540</v>
      </c>
      <c r="M39" s="28">
        <v>45</v>
      </c>
      <c r="N39" s="163">
        <v>15</v>
      </c>
      <c r="O39" s="2"/>
      <c r="P39" s="11" t="s">
        <v>4168</v>
      </c>
      <c r="Q39" s="11" t="s">
        <v>4168</v>
      </c>
      <c r="R39" s="11" t="s">
        <v>4170</v>
      </c>
      <c r="S39" s="11"/>
      <c r="T39" s="11"/>
      <c r="U39" s="2"/>
      <c r="V39" s="21">
        <f t="shared" si="0"/>
        <v>45</v>
      </c>
    </row>
    <row r="40" spans="1:22" x14ac:dyDescent="0.4">
      <c r="A40" s="9" t="s">
        <v>8751</v>
      </c>
      <c r="B40" s="9" t="s">
        <v>8751</v>
      </c>
      <c r="C40" s="160" t="s">
        <v>8848</v>
      </c>
      <c r="D40" s="11" t="s">
        <v>8849</v>
      </c>
      <c r="E40" s="35" t="s">
        <v>8769</v>
      </c>
      <c r="F40" s="11" t="s">
        <v>8836</v>
      </c>
      <c r="G40" s="9" t="s">
        <v>8850</v>
      </c>
      <c r="H40" s="9"/>
      <c r="I40" s="9"/>
      <c r="J40" s="162">
        <v>40</v>
      </c>
      <c r="K40" s="36"/>
      <c r="L40" s="36" t="s">
        <v>9540</v>
      </c>
      <c r="M40" s="28">
        <v>8</v>
      </c>
      <c r="N40" s="163">
        <v>5</v>
      </c>
      <c r="O40" s="2"/>
      <c r="P40" s="11" t="s">
        <v>4168</v>
      </c>
      <c r="Q40" s="11" t="s">
        <v>4168</v>
      </c>
      <c r="R40" s="11" t="s">
        <v>4170</v>
      </c>
      <c r="S40" s="11"/>
      <c r="T40" s="11"/>
      <c r="U40" s="2"/>
      <c r="V40" s="21">
        <f t="shared" si="0"/>
        <v>8</v>
      </c>
    </row>
    <row r="41" spans="1:22" x14ac:dyDescent="0.4">
      <c r="A41" s="9" t="s">
        <v>8751</v>
      </c>
      <c r="B41" s="9" t="s">
        <v>8751</v>
      </c>
      <c r="C41" s="160" t="s">
        <v>8851</v>
      </c>
      <c r="D41" s="11" t="s">
        <v>8852</v>
      </c>
      <c r="E41" s="35" t="s">
        <v>8769</v>
      </c>
      <c r="F41" s="11" t="s">
        <v>8853</v>
      </c>
      <c r="G41" s="9" t="s">
        <v>8854</v>
      </c>
      <c r="H41" s="9"/>
      <c r="I41" s="9"/>
      <c r="J41" s="162">
        <v>40</v>
      </c>
      <c r="K41" s="36"/>
      <c r="L41" s="36" t="s">
        <v>9540</v>
      </c>
      <c r="M41" s="28">
        <v>8</v>
      </c>
      <c r="N41" s="163">
        <v>5</v>
      </c>
      <c r="O41" s="2"/>
      <c r="P41" s="11" t="s">
        <v>4168</v>
      </c>
      <c r="Q41" s="11" t="s">
        <v>4170</v>
      </c>
      <c r="R41" s="11" t="s">
        <v>4170</v>
      </c>
      <c r="S41" s="11"/>
      <c r="T41" s="11"/>
      <c r="U41" s="2"/>
      <c r="V41" s="21">
        <f t="shared" si="0"/>
        <v>8</v>
      </c>
    </row>
    <row r="42" spans="1:22" x14ac:dyDescent="0.4">
      <c r="A42" s="9" t="s">
        <v>8751</v>
      </c>
      <c r="B42" s="9" t="s">
        <v>8751</v>
      </c>
      <c r="C42" s="160" t="s">
        <v>8855</v>
      </c>
      <c r="D42" s="11" t="s">
        <v>8856</v>
      </c>
      <c r="E42" s="35" t="s">
        <v>8769</v>
      </c>
      <c r="F42" s="11" t="s">
        <v>8853</v>
      </c>
      <c r="G42" s="9" t="s">
        <v>8857</v>
      </c>
      <c r="H42" s="9"/>
      <c r="I42" s="9"/>
      <c r="J42" s="162">
        <v>5</v>
      </c>
      <c r="K42" s="36"/>
      <c r="L42" s="36" t="s">
        <v>9539</v>
      </c>
      <c r="M42" s="28">
        <v>6</v>
      </c>
      <c r="N42" s="163">
        <v>4</v>
      </c>
      <c r="O42" s="2"/>
      <c r="P42" s="11" t="s">
        <v>4168</v>
      </c>
      <c r="Q42" s="11" t="s">
        <v>4170</v>
      </c>
      <c r="R42" s="11" t="s">
        <v>4170</v>
      </c>
      <c r="S42" s="11"/>
      <c r="T42" s="11"/>
      <c r="U42" s="2"/>
      <c r="V42" s="21">
        <f t="shared" si="0"/>
        <v>6</v>
      </c>
    </row>
    <row r="43" spans="1:22" x14ac:dyDescent="0.4">
      <c r="A43" s="9" t="s">
        <v>8751</v>
      </c>
      <c r="B43" s="9" t="s">
        <v>8751</v>
      </c>
      <c r="C43" s="160" t="s">
        <v>8858</v>
      </c>
      <c r="D43" s="11" t="s">
        <v>8856</v>
      </c>
      <c r="E43" s="35" t="s">
        <v>8769</v>
      </c>
      <c r="F43" s="11" t="s">
        <v>8853</v>
      </c>
      <c r="G43" s="9" t="s">
        <v>8859</v>
      </c>
      <c r="H43" s="9"/>
      <c r="I43" s="9"/>
      <c r="J43" s="162">
        <v>5</v>
      </c>
      <c r="K43" s="36"/>
      <c r="L43" s="36" t="s">
        <v>9539</v>
      </c>
      <c r="M43" s="28">
        <v>6</v>
      </c>
      <c r="N43" s="163">
        <v>4</v>
      </c>
      <c r="O43" s="2"/>
      <c r="P43" s="11" t="s">
        <v>4168</v>
      </c>
      <c r="Q43" s="11" t="s">
        <v>4170</v>
      </c>
      <c r="R43" s="11" t="s">
        <v>4170</v>
      </c>
      <c r="S43" s="11"/>
      <c r="T43" s="11"/>
      <c r="U43" s="2"/>
      <c r="V43" s="21">
        <f t="shared" si="0"/>
        <v>6</v>
      </c>
    </row>
    <row r="44" spans="1:22" x14ac:dyDescent="0.4">
      <c r="A44" s="9" t="s">
        <v>8751</v>
      </c>
      <c r="B44" s="9" t="s">
        <v>8751</v>
      </c>
      <c r="C44" s="160" t="s">
        <v>8860</v>
      </c>
      <c r="D44" s="11" t="s">
        <v>8856</v>
      </c>
      <c r="E44" s="35" t="s">
        <v>8769</v>
      </c>
      <c r="F44" s="11" t="s">
        <v>8853</v>
      </c>
      <c r="G44" s="9" t="s">
        <v>8861</v>
      </c>
      <c r="H44" s="9"/>
      <c r="I44" s="9"/>
      <c r="J44" s="162">
        <v>5</v>
      </c>
      <c r="K44" s="36"/>
      <c r="L44" s="36" t="s">
        <v>9539</v>
      </c>
      <c r="M44" s="28">
        <v>6</v>
      </c>
      <c r="N44" s="163">
        <v>4</v>
      </c>
      <c r="O44" s="2"/>
      <c r="P44" s="11" t="s">
        <v>4168</v>
      </c>
      <c r="Q44" s="11" t="s">
        <v>4170</v>
      </c>
      <c r="R44" s="11" t="s">
        <v>4170</v>
      </c>
      <c r="S44" s="11"/>
      <c r="T44" s="11"/>
      <c r="U44" s="2"/>
      <c r="V44" s="21">
        <f t="shared" si="0"/>
        <v>6</v>
      </c>
    </row>
    <row r="45" spans="1:22" x14ac:dyDescent="0.4">
      <c r="A45" s="9" t="s">
        <v>8751</v>
      </c>
      <c r="B45" s="9" t="s">
        <v>8751</v>
      </c>
      <c r="C45" s="160" t="s">
        <v>8862</v>
      </c>
      <c r="D45" s="11" t="s">
        <v>8856</v>
      </c>
      <c r="E45" s="35" t="s">
        <v>8769</v>
      </c>
      <c r="F45" s="11" t="s">
        <v>8853</v>
      </c>
      <c r="G45" s="9" t="s">
        <v>8863</v>
      </c>
      <c r="H45" s="9"/>
      <c r="I45" s="9"/>
      <c r="J45" s="162">
        <v>5</v>
      </c>
      <c r="K45" s="36"/>
      <c r="L45" s="36" t="s">
        <v>9539</v>
      </c>
      <c r="M45" s="28">
        <v>6</v>
      </c>
      <c r="N45" s="163">
        <v>4</v>
      </c>
      <c r="O45" s="2"/>
      <c r="P45" s="11" t="s">
        <v>4168</v>
      </c>
      <c r="Q45" s="11" t="s">
        <v>4170</v>
      </c>
      <c r="R45" s="11" t="s">
        <v>4170</v>
      </c>
      <c r="S45" s="11"/>
      <c r="T45" s="11"/>
      <c r="U45" s="2"/>
      <c r="V45" s="21">
        <f t="shared" si="0"/>
        <v>6</v>
      </c>
    </row>
    <row r="46" spans="1:22" x14ac:dyDescent="0.4">
      <c r="A46" s="9" t="s">
        <v>8751</v>
      </c>
      <c r="B46" s="9" t="s">
        <v>8751</v>
      </c>
      <c r="C46" s="160" t="s">
        <v>8864</v>
      </c>
      <c r="D46" s="11" t="s">
        <v>8856</v>
      </c>
      <c r="E46" s="35" t="s">
        <v>8769</v>
      </c>
      <c r="F46" s="11" t="s">
        <v>8853</v>
      </c>
      <c r="G46" s="9" t="s">
        <v>8865</v>
      </c>
      <c r="H46" s="9"/>
      <c r="I46" s="9"/>
      <c r="J46" s="162">
        <v>5</v>
      </c>
      <c r="K46" s="36"/>
      <c r="L46" s="36" t="s">
        <v>9539</v>
      </c>
      <c r="M46" s="28">
        <v>6</v>
      </c>
      <c r="N46" s="163">
        <v>4</v>
      </c>
      <c r="O46" s="2"/>
      <c r="P46" s="11" t="s">
        <v>4168</v>
      </c>
      <c r="Q46" s="11" t="s">
        <v>4170</v>
      </c>
      <c r="R46" s="11" t="s">
        <v>4170</v>
      </c>
      <c r="S46" s="11"/>
      <c r="T46" s="11"/>
      <c r="U46" s="2"/>
      <c r="V46" s="21">
        <f t="shared" si="0"/>
        <v>6</v>
      </c>
    </row>
    <row r="47" spans="1:22" x14ac:dyDescent="0.4">
      <c r="A47" s="9" t="s">
        <v>8751</v>
      </c>
      <c r="B47" s="9" t="s">
        <v>8751</v>
      </c>
      <c r="C47" s="160" t="s">
        <v>8866</v>
      </c>
      <c r="D47" s="11" t="s">
        <v>8856</v>
      </c>
      <c r="E47" s="35" t="s">
        <v>8769</v>
      </c>
      <c r="F47" s="11" t="s">
        <v>8853</v>
      </c>
      <c r="G47" s="9" t="s">
        <v>8867</v>
      </c>
      <c r="H47" s="9"/>
      <c r="I47" s="9"/>
      <c r="J47" s="162">
        <v>5</v>
      </c>
      <c r="K47" s="36"/>
      <c r="L47" s="36" t="s">
        <v>9539</v>
      </c>
      <c r="M47" s="28">
        <v>6</v>
      </c>
      <c r="N47" s="163">
        <v>4</v>
      </c>
      <c r="O47" s="2"/>
      <c r="P47" s="11" t="s">
        <v>4168</v>
      </c>
      <c r="Q47" s="11" t="s">
        <v>4170</v>
      </c>
      <c r="R47" s="11" t="s">
        <v>4170</v>
      </c>
      <c r="S47" s="11"/>
      <c r="T47" s="11"/>
      <c r="U47" s="2"/>
      <c r="V47" s="21">
        <f t="shared" si="0"/>
        <v>6</v>
      </c>
    </row>
    <row r="48" spans="1:22" x14ac:dyDescent="0.4">
      <c r="A48" s="9" t="s">
        <v>8751</v>
      </c>
      <c r="B48" s="9" t="s">
        <v>8751</v>
      </c>
      <c r="C48" s="160" t="s">
        <v>8868</v>
      </c>
      <c r="D48" s="11" t="s">
        <v>8869</v>
      </c>
      <c r="E48" s="35" t="s">
        <v>8769</v>
      </c>
      <c r="F48" s="11" t="s">
        <v>8853</v>
      </c>
      <c r="G48" s="9" t="s">
        <v>8875</v>
      </c>
      <c r="H48" s="9"/>
      <c r="I48" s="9"/>
      <c r="J48" s="162">
        <v>25</v>
      </c>
      <c r="K48" s="36"/>
      <c r="L48" s="36" t="s">
        <v>9540</v>
      </c>
      <c r="M48" s="28">
        <v>15</v>
      </c>
      <c r="N48" s="163">
        <v>5</v>
      </c>
      <c r="O48" s="2"/>
      <c r="P48" s="11" t="s">
        <v>4168</v>
      </c>
      <c r="Q48" s="11" t="s">
        <v>4170</v>
      </c>
      <c r="R48" s="11" t="s">
        <v>4168</v>
      </c>
      <c r="S48" s="11"/>
      <c r="T48" s="11"/>
      <c r="U48" s="2"/>
      <c r="V48" s="21">
        <f t="shared" si="0"/>
        <v>20</v>
      </c>
    </row>
    <row r="49" spans="1:22" x14ac:dyDescent="0.4">
      <c r="A49" s="164" t="s">
        <v>8751</v>
      </c>
      <c r="B49" s="164" t="s">
        <v>8751</v>
      </c>
      <c r="C49" s="165" t="s">
        <v>8870</v>
      </c>
      <c r="D49" s="166" t="s">
        <v>8869</v>
      </c>
      <c r="E49" s="172" t="s">
        <v>8769</v>
      </c>
      <c r="F49" s="166" t="s">
        <v>8853</v>
      </c>
      <c r="G49" s="164" t="s">
        <v>8876</v>
      </c>
      <c r="H49" s="164"/>
      <c r="I49" s="164" t="s">
        <v>4194</v>
      </c>
      <c r="J49" s="168" t="s">
        <v>0</v>
      </c>
      <c r="K49" s="169" t="s">
        <v>9526</v>
      </c>
      <c r="L49" s="169"/>
      <c r="M49" s="170" t="s">
        <v>6191</v>
      </c>
      <c r="N49" s="173">
        <v>0</v>
      </c>
      <c r="O49" s="2"/>
      <c r="P49" s="11" t="s">
        <v>4170</v>
      </c>
      <c r="Q49" s="11" t="s">
        <v>4067</v>
      </c>
      <c r="R49" s="11" t="s">
        <v>4067</v>
      </c>
      <c r="S49" s="11" t="s">
        <v>4067</v>
      </c>
      <c r="T49" s="11" t="s">
        <v>4067</v>
      </c>
      <c r="U49" s="2"/>
      <c r="V49" s="21">
        <f t="shared" si="0"/>
        <v>0</v>
      </c>
    </row>
    <row r="50" spans="1:22" x14ac:dyDescent="0.4">
      <c r="A50" s="9" t="s">
        <v>8751</v>
      </c>
      <c r="B50" s="9" t="s">
        <v>8751</v>
      </c>
      <c r="C50" s="160" t="s">
        <v>8871</v>
      </c>
      <c r="D50" s="11" t="s">
        <v>8872</v>
      </c>
      <c r="E50" s="35" t="s">
        <v>8765</v>
      </c>
      <c r="F50" s="11" t="s">
        <v>8873</v>
      </c>
      <c r="G50" s="9" t="s">
        <v>8874</v>
      </c>
      <c r="H50" s="9"/>
      <c r="I50" s="9"/>
      <c r="J50" s="162">
        <v>10</v>
      </c>
      <c r="K50" s="36"/>
      <c r="L50" s="36" t="s">
        <v>9541</v>
      </c>
      <c r="M50" s="28">
        <v>48</v>
      </c>
      <c r="N50" s="163">
        <v>5</v>
      </c>
      <c r="O50" s="2"/>
      <c r="P50" s="11" t="s">
        <v>4168</v>
      </c>
      <c r="Q50" s="11" t="s">
        <v>4170</v>
      </c>
      <c r="R50" s="11" t="s">
        <v>4170</v>
      </c>
      <c r="S50" s="11"/>
      <c r="T50" s="11"/>
      <c r="U50" s="2"/>
      <c r="V50" s="21">
        <f t="shared" si="0"/>
        <v>48</v>
      </c>
    </row>
    <row r="51" spans="1:22" x14ac:dyDescent="0.4">
      <c r="A51" s="9" t="s">
        <v>8751</v>
      </c>
      <c r="B51" s="9" t="s">
        <v>8751</v>
      </c>
      <c r="C51" s="160" t="s">
        <v>8877</v>
      </c>
      <c r="D51" s="11" t="s">
        <v>8878</v>
      </c>
      <c r="E51" s="35" t="s">
        <v>8765</v>
      </c>
      <c r="F51" s="11" t="s">
        <v>8879</v>
      </c>
      <c r="G51" s="9" t="s">
        <v>8880</v>
      </c>
      <c r="H51" s="9"/>
      <c r="I51" s="9"/>
      <c r="J51" s="162">
        <v>40</v>
      </c>
      <c r="K51" s="36"/>
      <c r="L51" s="36" t="s">
        <v>9540</v>
      </c>
      <c r="M51" s="28">
        <v>6</v>
      </c>
      <c r="N51" s="163">
        <v>5</v>
      </c>
      <c r="O51" s="2"/>
      <c r="P51" s="11" t="s">
        <v>4168</v>
      </c>
      <c r="Q51" s="11" t="s">
        <v>4170</v>
      </c>
      <c r="R51" s="11" t="s">
        <v>4170</v>
      </c>
      <c r="S51" s="11"/>
      <c r="T51" s="11"/>
      <c r="U51" s="2"/>
      <c r="V51" s="21">
        <f t="shared" si="0"/>
        <v>6</v>
      </c>
    </row>
    <row r="52" spans="1:22" x14ac:dyDescent="0.4">
      <c r="A52" s="9" t="s">
        <v>8751</v>
      </c>
      <c r="B52" s="9" t="s">
        <v>8751</v>
      </c>
      <c r="C52" s="160" t="s">
        <v>8881</v>
      </c>
      <c r="D52" s="11" t="s">
        <v>8882</v>
      </c>
      <c r="E52" s="35" t="s">
        <v>8765</v>
      </c>
      <c r="F52" s="11" t="s">
        <v>8873</v>
      </c>
      <c r="G52" s="9" t="s">
        <v>8880</v>
      </c>
      <c r="H52" s="9"/>
      <c r="I52" s="9"/>
      <c r="J52" s="162">
        <v>47</v>
      </c>
      <c r="K52" s="36"/>
      <c r="L52" s="36" t="s">
        <v>9541</v>
      </c>
      <c r="M52" s="28">
        <v>6</v>
      </c>
      <c r="N52" s="163">
        <v>5</v>
      </c>
      <c r="O52" s="2"/>
      <c r="P52" s="11" t="s">
        <v>4168</v>
      </c>
      <c r="Q52" s="11" t="s">
        <v>4170</v>
      </c>
      <c r="R52" s="11" t="s">
        <v>4168</v>
      </c>
      <c r="S52" s="11"/>
      <c r="T52" s="11"/>
      <c r="U52" s="2"/>
      <c r="V52" s="21">
        <f t="shared" si="0"/>
        <v>11</v>
      </c>
    </row>
    <row r="53" spans="1:22" x14ac:dyDescent="0.4">
      <c r="A53" s="9" t="s">
        <v>8751</v>
      </c>
      <c r="B53" s="9" t="s">
        <v>8751</v>
      </c>
      <c r="C53" s="160" t="s">
        <v>8883</v>
      </c>
      <c r="D53" s="11" t="s">
        <v>8884</v>
      </c>
      <c r="E53" s="35" t="s">
        <v>8765</v>
      </c>
      <c r="F53" s="11" t="s">
        <v>8885</v>
      </c>
      <c r="G53" s="9" t="s">
        <v>8880</v>
      </c>
      <c r="H53" s="9"/>
      <c r="I53" s="9"/>
      <c r="J53" s="162">
        <v>40</v>
      </c>
      <c r="K53" s="36"/>
      <c r="L53" s="36" t="s">
        <v>9540</v>
      </c>
      <c r="M53" s="28">
        <v>6</v>
      </c>
      <c r="N53" s="163">
        <v>5</v>
      </c>
      <c r="O53" s="2"/>
      <c r="P53" s="11" t="s">
        <v>4170</v>
      </c>
      <c r="Q53" s="11" t="s">
        <v>4170</v>
      </c>
      <c r="R53" s="11" t="s">
        <v>4170</v>
      </c>
      <c r="S53" s="11"/>
      <c r="T53" s="11"/>
      <c r="U53" s="2"/>
      <c r="V53" s="21">
        <f t="shared" si="0"/>
        <v>0</v>
      </c>
    </row>
    <row r="54" spans="1:22" x14ac:dyDescent="0.4">
      <c r="A54" s="9" t="s">
        <v>8751</v>
      </c>
      <c r="B54" s="9" t="s">
        <v>8751</v>
      </c>
      <c r="C54" s="160" t="s">
        <v>8886</v>
      </c>
      <c r="D54" s="11" t="s">
        <v>8887</v>
      </c>
      <c r="E54" s="35" t="s">
        <v>8765</v>
      </c>
      <c r="F54" s="11" t="s">
        <v>8888</v>
      </c>
      <c r="G54" s="9" t="s">
        <v>8880</v>
      </c>
      <c r="H54" s="9"/>
      <c r="I54" s="9"/>
      <c r="J54" s="162">
        <v>47</v>
      </c>
      <c r="K54" s="36"/>
      <c r="L54" s="36" t="s">
        <v>9590</v>
      </c>
      <c r="M54" s="28">
        <v>6</v>
      </c>
      <c r="N54" s="163">
        <v>5</v>
      </c>
      <c r="O54" s="2"/>
      <c r="P54" s="11" t="s">
        <v>4168</v>
      </c>
      <c r="Q54" s="11" t="s">
        <v>4170</v>
      </c>
      <c r="R54" s="11" t="s">
        <v>4168</v>
      </c>
      <c r="S54" s="11"/>
      <c r="T54" s="11"/>
      <c r="U54" s="2"/>
      <c r="V54" s="21">
        <f t="shared" si="0"/>
        <v>11</v>
      </c>
    </row>
    <row r="55" spans="1:22" x14ac:dyDescent="0.4">
      <c r="A55" s="9" t="s">
        <v>8751</v>
      </c>
      <c r="B55" s="9" t="s">
        <v>8751</v>
      </c>
      <c r="C55" s="160" t="s">
        <v>8889</v>
      </c>
      <c r="D55" s="11" t="s">
        <v>8890</v>
      </c>
      <c r="E55" s="35" t="s">
        <v>8765</v>
      </c>
      <c r="F55" s="11" t="s">
        <v>8891</v>
      </c>
      <c r="G55" s="9" t="s">
        <v>8880</v>
      </c>
      <c r="H55" s="9"/>
      <c r="I55" s="9"/>
      <c r="J55" s="162">
        <v>7</v>
      </c>
      <c r="K55" s="36"/>
      <c r="L55" s="36"/>
      <c r="M55" s="28">
        <v>70</v>
      </c>
      <c r="N55" s="163">
        <v>0</v>
      </c>
      <c r="O55" s="2"/>
      <c r="P55" s="11" t="s">
        <v>4168</v>
      </c>
      <c r="Q55" s="11" t="s">
        <v>4170</v>
      </c>
      <c r="R55" s="11" t="s">
        <v>4067</v>
      </c>
      <c r="S55" s="11" t="s">
        <v>4168</v>
      </c>
      <c r="T55" s="11"/>
      <c r="U55" s="2"/>
      <c r="V55" s="21">
        <f t="shared" si="0"/>
        <v>70</v>
      </c>
    </row>
    <row r="56" spans="1:22" x14ac:dyDescent="0.4">
      <c r="A56" s="9" t="s">
        <v>8751</v>
      </c>
      <c r="B56" s="9" t="s">
        <v>8751</v>
      </c>
      <c r="C56" s="160" t="s">
        <v>8892</v>
      </c>
      <c r="D56" s="11" t="s">
        <v>8878</v>
      </c>
      <c r="E56" s="35" t="s">
        <v>8769</v>
      </c>
      <c r="F56" s="11" t="s">
        <v>8879</v>
      </c>
      <c r="G56" s="9" t="s">
        <v>8893</v>
      </c>
      <c r="H56" s="9"/>
      <c r="I56" s="9"/>
      <c r="J56" s="162">
        <v>62</v>
      </c>
      <c r="K56" s="36"/>
      <c r="L56" s="36" t="s">
        <v>9540</v>
      </c>
      <c r="M56" s="28">
        <v>6</v>
      </c>
      <c r="N56" s="163">
        <v>5</v>
      </c>
      <c r="O56" s="2"/>
      <c r="P56" s="11" t="s">
        <v>4168</v>
      </c>
      <c r="Q56" s="11" t="s">
        <v>4170</v>
      </c>
      <c r="R56" s="11" t="s">
        <v>4168</v>
      </c>
      <c r="S56" s="11"/>
      <c r="T56" s="11"/>
      <c r="U56" s="2"/>
      <c r="V56" s="21">
        <f t="shared" si="0"/>
        <v>11</v>
      </c>
    </row>
    <row r="57" spans="1:22" x14ac:dyDescent="0.4">
      <c r="A57" s="9" t="s">
        <v>8751</v>
      </c>
      <c r="B57" s="9" t="s">
        <v>8751</v>
      </c>
      <c r="C57" s="160" t="s">
        <v>8894</v>
      </c>
      <c r="D57" s="11" t="s">
        <v>8882</v>
      </c>
      <c r="E57" s="35" t="s">
        <v>8769</v>
      </c>
      <c r="F57" s="11" t="s">
        <v>8873</v>
      </c>
      <c r="G57" s="9" t="s">
        <v>8893</v>
      </c>
      <c r="H57" s="9"/>
      <c r="I57" s="9"/>
      <c r="J57" s="162">
        <v>40</v>
      </c>
      <c r="K57" s="36"/>
      <c r="L57" s="36" t="s">
        <v>9541</v>
      </c>
      <c r="M57" s="28">
        <v>6</v>
      </c>
      <c r="N57" s="163">
        <v>5</v>
      </c>
      <c r="O57" s="2"/>
      <c r="P57" s="11" t="s">
        <v>4168</v>
      </c>
      <c r="Q57" s="11" t="s">
        <v>4170</v>
      </c>
      <c r="R57" s="11" t="s">
        <v>4168</v>
      </c>
      <c r="S57" s="11"/>
      <c r="T57" s="11"/>
      <c r="U57" s="2"/>
      <c r="V57" s="21">
        <f t="shared" si="0"/>
        <v>11</v>
      </c>
    </row>
    <row r="58" spans="1:22" x14ac:dyDescent="0.4">
      <c r="A58" s="9" t="s">
        <v>8751</v>
      </c>
      <c r="B58" s="9" t="s">
        <v>8751</v>
      </c>
      <c r="C58" s="160" t="s">
        <v>8895</v>
      </c>
      <c r="D58" s="11" t="s">
        <v>8884</v>
      </c>
      <c r="E58" s="35" t="s">
        <v>8769</v>
      </c>
      <c r="F58" s="11" t="s">
        <v>8885</v>
      </c>
      <c r="G58" s="9" t="s">
        <v>8893</v>
      </c>
      <c r="H58" s="9"/>
      <c r="I58" s="9"/>
      <c r="J58" s="162">
        <v>30</v>
      </c>
      <c r="K58" s="36"/>
      <c r="L58" s="36" t="s">
        <v>9540</v>
      </c>
      <c r="M58" s="28">
        <v>6</v>
      </c>
      <c r="N58" s="163">
        <v>5</v>
      </c>
      <c r="O58" s="2"/>
      <c r="P58" s="11" t="s">
        <v>4168</v>
      </c>
      <c r="Q58" s="11" t="s">
        <v>4170</v>
      </c>
      <c r="R58" s="11" t="s">
        <v>4170</v>
      </c>
      <c r="S58" s="11"/>
      <c r="T58" s="11"/>
      <c r="U58" s="2"/>
      <c r="V58" s="21">
        <f t="shared" si="0"/>
        <v>6</v>
      </c>
    </row>
    <row r="59" spans="1:22" x14ac:dyDescent="0.4">
      <c r="A59" s="9" t="s">
        <v>8751</v>
      </c>
      <c r="B59" s="9" t="s">
        <v>8751</v>
      </c>
      <c r="C59" s="160" t="s">
        <v>8896</v>
      </c>
      <c r="D59" s="11" t="s">
        <v>8897</v>
      </c>
      <c r="E59" s="35" t="s">
        <v>8769</v>
      </c>
      <c r="F59" s="11" t="s">
        <v>8898</v>
      </c>
      <c r="G59" s="9" t="s">
        <v>8893</v>
      </c>
      <c r="H59" s="9"/>
      <c r="I59" s="9"/>
      <c r="J59" s="162">
        <v>100</v>
      </c>
      <c r="K59" s="36"/>
      <c r="L59" s="36" t="s">
        <v>9540</v>
      </c>
      <c r="M59" s="28">
        <v>4</v>
      </c>
      <c r="N59" s="163">
        <v>5</v>
      </c>
      <c r="O59" s="2"/>
      <c r="P59" s="11" t="s">
        <v>4168</v>
      </c>
      <c r="Q59" s="11" t="s">
        <v>4170</v>
      </c>
      <c r="R59" s="11" t="s">
        <v>4168</v>
      </c>
      <c r="S59" s="11"/>
      <c r="T59" s="11"/>
      <c r="U59" s="2"/>
      <c r="V59" s="21">
        <f t="shared" si="0"/>
        <v>9</v>
      </c>
    </row>
    <row r="60" spans="1:22" x14ac:dyDescent="0.4">
      <c r="A60" s="9" t="s">
        <v>8751</v>
      </c>
      <c r="B60" s="9" t="s">
        <v>8751</v>
      </c>
      <c r="C60" s="160" t="s">
        <v>8899</v>
      </c>
      <c r="D60" s="11" t="s">
        <v>8887</v>
      </c>
      <c r="E60" s="35" t="s">
        <v>8769</v>
      </c>
      <c r="F60" s="11" t="s">
        <v>8888</v>
      </c>
      <c r="G60" s="9" t="s">
        <v>8893</v>
      </c>
      <c r="H60" s="9"/>
      <c r="I60" s="9"/>
      <c r="J60" s="162">
        <v>51</v>
      </c>
      <c r="K60" s="36"/>
      <c r="L60" s="36" t="s">
        <v>9590</v>
      </c>
      <c r="M60" s="28">
        <v>6</v>
      </c>
      <c r="N60" s="163">
        <v>5</v>
      </c>
      <c r="O60" s="2"/>
      <c r="P60" s="11" t="s">
        <v>4168</v>
      </c>
      <c r="Q60" s="11" t="s">
        <v>4170</v>
      </c>
      <c r="R60" s="11" t="s">
        <v>4168</v>
      </c>
      <c r="S60" s="11"/>
      <c r="T60" s="11"/>
      <c r="U60" s="2"/>
      <c r="V60" s="21">
        <f t="shared" si="0"/>
        <v>11</v>
      </c>
    </row>
    <row r="61" spans="1:22" x14ac:dyDescent="0.4">
      <c r="A61" s="9" t="s">
        <v>8751</v>
      </c>
      <c r="B61" s="9" t="s">
        <v>8751</v>
      </c>
      <c r="C61" s="160" t="s">
        <v>8900</v>
      </c>
      <c r="D61" s="11" t="s">
        <v>8890</v>
      </c>
      <c r="E61" s="35" t="s">
        <v>8769</v>
      </c>
      <c r="F61" s="11" t="s">
        <v>8891</v>
      </c>
      <c r="G61" s="9" t="s">
        <v>8893</v>
      </c>
      <c r="H61" s="9"/>
      <c r="I61" s="9"/>
      <c r="J61" s="162">
        <v>12</v>
      </c>
      <c r="K61" s="36"/>
      <c r="L61" s="36"/>
      <c r="M61" s="28">
        <v>70</v>
      </c>
      <c r="N61" s="163">
        <v>0</v>
      </c>
      <c r="O61" s="2"/>
      <c r="P61" s="11" t="s">
        <v>4170</v>
      </c>
      <c r="Q61" s="11" t="s">
        <v>4170</v>
      </c>
      <c r="R61" s="11" t="s">
        <v>4067</v>
      </c>
      <c r="S61" s="11" t="s">
        <v>4168</v>
      </c>
      <c r="T61" s="11"/>
      <c r="U61" s="2"/>
      <c r="V61" s="21">
        <f t="shared" si="0"/>
        <v>0</v>
      </c>
    </row>
    <row r="62" spans="1:22" x14ac:dyDescent="0.4">
      <c r="A62" s="9" t="s">
        <v>8751</v>
      </c>
      <c r="B62" s="9" t="s">
        <v>8751</v>
      </c>
      <c r="C62" s="160" t="s">
        <v>8901</v>
      </c>
      <c r="D62" s="11" t="s">
        <v>8878</v>
      </c>
      <c r="E62" s="35" t="s">
        <v>8802</v>
      </c>
      <c r="F62" s="11" t="s">
        <v>8879</v>
      </c>
      <c r="G62" s="9" t="s">
        <v>8902</v>
      </c>
      <c r="H62" s="9"/>
      <c r="I62" s="9"/>
      <c r="J62" s="162">
        <v>50</v>
      </c>
      <c r="K62" s="36"/>
      <c r="L62" s="36" t="s">
        <v>9540</v>
      </c>
      <c r="M62" s="28">
        <v>6</v>
      </c>
      <c r="N62" s="163">
        <v>5</v>
      </c>
      <c r="O62" s="2"/>
      <c r="P62" s="11" t="s">
        <v>4168</v>
      </c>
      <c r="Q62" s="11" t="s">
        <v>4170</v>
      </c>
      <c r="R62" s="11" t="s">
        <v>4168</v>
      </c>
      <c r="S62" s="11"/>
      <c r="T62" s="11"/>
      <c r="U62" s="2"/>
      <c r="V62" s="21">
        <f t="shared" si="0"/>
        <v>11</v>
      </c>
    </row>
    <row r="63" spans="1:22" x14ac:dyDescent="0.4">
      <c r="A63" s="9" t="s">
        <v>8751</v>
      </c>
      <c r="B63" s="9" t="s">
        <v>8751</v>
      </c>
      <c r="C63" s="160" t="s">
        <v>8903</v>
      </c>
      <c r="D63" s="11" t="s">
        <v>8882</v>
      </c>
      <c r="E63" s="35" t="s">
        <v>8802</v>
      </c>
      <c r="F63" s="11" t="s">
        <v>8873</v>
      </c>
      <c r="G63" s="9" t="s">
        <v>8902</v>
      </c>
      <c r="H63" s="9"/>
      <c r="I63" s="9"/>
      <c r="J63" s="162">
        <v>23</v>
      </c>
      <c r="K63" s="36"/>
      <c r="L63" s="36" t="s">
        <v>9541</v>
      </c>
      <c r="M63" s="28">
        <v>10</v>
      </c>
      <c r="N63" s="163">
        <v>5</v>
      </c>
      <c r="O63" s="2"/>
      <c r="P63" s="11" t="s">
        <v>4168</v>
      </c>
      <c r="Q63" s="11" t="s">
        <v>4170</v>
      </c>
      <c r="R63" s="11" t="s">
        <v>4168</v>
      </c>
      <c r="S63" s="11"/>
      <c r="T63" s="11"/>
      <c r="U63" s="2"/>
      <c r="V63" s="21">
        <f t="shared" si="0"/>
        <v>15</v>
      </c>
    </row>
    <row r="64" spans="1:22" x14ac:dyDescent="0.4">
      <c r="A64" s="9" t="s">
        <v>8751</v>
      </c>
      <c r="B64" s="9" t="s">
        <v>8751</v>
      </c>
      <c r="C64" s="160" t="s">
        <v>8904</v>
      </c>
      <c r="D64" s="11" t="s">
        <v>8884</v>
      </c>
      <c r="E64" s="35" t="s">
        <v>8802</v>
      </c>
      <c r="F64" s="11" t="s">
        <v>8885</v>
      </c>
      <c r="G64" s="9" t="s">
        <v>8902</v>
      </c>
      <c r="H64" s="9"/>
      <c r="I64" s="9"/>
      <c r="J64" s="162">
        <v>50</v>
      </c>
      <c r="K64" s="36"/>
      <c r="L64" s="36" t="s">
        <v>9540</v>
      </c>
      <c r="M64" s="28">
        <v>7</v>
      </c>
      <c r="N64" s="163">
        <v>5</v>
      </c>
      <c r="O64" s="2"/>
      <c r="P64" s="11" t="s">
        <v>4168</v>
      </c>
      <c r="Q64" s="11" t="s">
        <v>4170</v>
      </c>
      <c r="R64" s="11" t="s">
        <v>4170</v>
      </c>
      <c r="S64" s="11"/>
      <c r="T64" s="11"/>
      <c r="U64" s="2"/>
      <c r="V64" s="21">
        <f t="shared" si="0"/>
        <v>7</v>
      </c>
    </row>
    <row r="65" spans="1:22" x14ac:dyDescent="0.4">
      <c r="A65" s="9" t="s">
        <v>8751</v>
      </c>
      <c r="B65" s="9" t="s">
        <v>8751</v>
      </c>
      <c r="C65" s="160" t="s">
        <v>8905</v>
      </c>
      <c r="D65" s="11" t="s">
        <v>8887</v>
      </c>
      <c r="E65" s="35" t="s">
        <v>8802</v>
      </c>
      <c r="F65" s="11" t="s">
        <v>8888</v>
      </c>
      <c r="G65" s="9" t="s">
        <v>8902</v>
      </c>
      <c r="H65" s="9"/>
      <c r="I65" s="9"/>
      <c r="J65" s="162">
        <v>45</v>
      </c>
      <c r="K65" s="36"/>
      <c r="L65" s="36" t="s">
        <v>9590</v>
      </c>
      <c r="M65" s="28">
        <v>7</v>
      </c>
      <c r="N65" s="163">
        <v>5</v>
      </c>
      <c r="O65" s="2"/>
      <c r="P65" s="11" t="s">
        <v>4170</v>
      </c>
      <c r="Q65" s="11" t="s">
        <v>4170</v>
      </c>
      <c r="R65" s="11" t="s">
        <v>4170</v>
      </c>
      <c r="S65" s="11"/>
      <c r="T65" s="11"/>
      <c r="U65" s="2"/>
      <c r="V65" s="21">
        <f t="shared" si="0"/>
        <v>0</v>
      </c>
    </row>
    <row r="66" spans="1:22" x14ac:dyDescent="0.4">
      <c r="A66" s="9" t="s">
        <v>8751</v>
      </c>
      <c r="B66" s="9" t="s">
        <v>8751</v>
      </c>
      <c r="C66" s="160" t="s">
        <v>8906</v>
      </c>
      <c r="D66" s="11" t="s">
        <v>8890</v>
      </c>
      <c r="E66" s="35" t="s">
        <v>8802</v>
      </c>
      <c r="F66" s="11" t="s">
        <v>8891</v>
      </c>
      <c r="G66" s="9" t="s">
        <v>8902</v>
      </c>
      <c r="H66" s="9"/>
      <c r="I66" s="9"/>
      <c r="J66" s="162">
        <v>6</v>
      </c>
      <c r="K66" s="36"/>
      <c r="L66" s="36"/>
      <c r="M66" s="28">
        <v>100</v>
      </c>
      <c r="N66" s="163">
        <v>0</v>
      </c>
      <c r="O66" s="2"/>
      <c r="P66" s="11" t="s">
        <v>4170</v>
      </c>
      <c r="Q66" s="11" t="s">
        <v>4170</v>
      </c>
      <c r="R66" s="11" t="s">
        <v>4067</v>
      </c>
      <c r="S66" s="11" t="s">
        <v>4168</v>
      </c>
      <c r="T66" s="11"/>
      <c r="U66" s="2"/>
      <c r="V66" s="21">
        <f t="shared" ref="V66:V129" si="1">IF(P66="Usata",M66,IF(P66="Nuova",1.5*M66,0))+IF(R66="Usata",N66,IF(R66="Nuova",1.5*N66,0))</f>
        <v>0</v>
      </c>
    </row>
    <row r="67" spans="1:22" x14ac:dyDescent="0.4">
      <c r="A67" s="9" t="s">
        <v>8751</v>
      </c>
      <c r="B67" s="9" t="s">
        <v>8751</v>
      </c>
      <c r="C67" s="160" t="s">
        <v>8907</v>
      </c>
      <c r="D67" s="11" t="s">
        <v>8878</v>
      </c>
      <c r="E67" s="35" t="s">
        <v>8808</v>
      </c>
      <c r="F67" s="11" t="s">
        <v>8879</v>
      </c>
      <c r="G67" s="9" t="s">
        <v>8908</v>
      </c>
      <c r="H67" s="9"/>
      <c r="I67" s="9"/>
      <c r="J67" s="162">
        <v>14</v>
      </c>
      <c r="K67" s="36"/>
      <c r="L67" s="36" t="s">
        <v>9540</v>
      </c>
      <c r="M67" s="28">
        <v>20</v>
      </c>
      <c r="N67" s="163">
        <v>5</v>
      </c>
      <c r="O67" s="2"/>
      <c r="P67" s="11" t="s">
        <v>4170</v>
      </c>
      <c r="Q67" s="11" t="s">
        <v>4170</v>
      </c>
      <c r="R67" s="11" t="s">
        <v>4170</v>
      </c>
      <c r="S67" s="11"/>
      <c r="T67" s="11"/>
      <c r="U67" s="2"/>
      <c r="V67" s="21">
        <f t="shared" si="1"/>
        <v>0</v>
      </c>
    </row>
    <row r="68" spans="1:22" x14ac:dyDescent="0.4">
      <c r="A68" s="9" t="s">
        <v>8751</v>
      </c>
      <c r="B68" s="9" t="s">
        <v>8751</v>
      </c>
      <c r="C68" s="160" t="s">
        <v>8909</v>
      </c>
      <c r="D68" s="11" t="s">
        <v>8882</v>
      </c>
      <c r="E68" s="35" t="s">
        <v>8808</v>
      </c>
      <c r="F68" s="11" t="s">
        <v>8873</v>
      </c>
      <c r="G68" s="9" t="s">
        <v>8908</v>
      </c>
      <c r="H68" s="9"/>
      <c r="I68" s="9"/>
      <c r="J68" s="162">
        <v>2</v>
      </c>
      <c r="K68" s="36"/>
      <c r="L68" s="36" t="s">
        <v>9540</v>
      </c>
      <c r="M68" s="28">
        <v>85</v>
      </c>
      <c r="N68" s="163">
        <v>5</v>
      </c>
      <c r="O68" s="2"/>
      <c r="P68" s="11" t="s">
        <v>4170</v>
      </c>
      <c r="Q68" s="11" t="s">
        <v>4170</v>
      </c>
      <c r="R68" s="11" t="s">
        <v>4170</v>
      </c>
      <c r="S68" s="11"/>
      <c r="T68" s="11"/>
      <c r="U68" s="2"/>
      <c r="V68" s="21">
        <f t="shared" si="1"/>
        <v>0</v>
      </c>
    </row>
    <row r="69" spans="1:22" x14ac:dyDescent="0.4">
      <c r="A69" s="9" t="s">
        <v>8751</v>
      </c>
      <c r="B69" s="9" t="s">
        <v>8751</v>
      </c>
      <c r="C69" s="160" t="s">
        <v>8910</v>
      </c>
      <c r="D69" s="11" t="s">
        <v>8884</v>
      </c>
      <c r="E69" s="35" t="s">
        <v>8808</v>
      </c>
      <c r="F69" s="11" t="s">
        <v>8885</v>
      </c>
      <c r="G69" s="9" t="s">
        <v>8908</v>
      </c>
      <c r="H69" s="9"/>
      <c r="I69" s="9"/>
      <c r="J69" s="162">
        <v>10</v>
      </c>
      <c r="K69" s="36"/>
      <c r="L69" s="36" t="s">
        <v>9540</v>
      </c>
      <c r="M69" s="28">
        <v>20</v>
      </c>
      <c r="N69" s="163">
        <v>5</v>
      </c>
      <c r="O69" s="2"/>
      <c r="P69" s="11" t="s">
        <v>4170</v>
      </c>
      <c r="Q69" s="11" t="s">
        <v>4170</v>
      </c>
      <c r="R69" s="11" t="s">
        <v>4170</v>
      </c>
      <c r="S69" s="11"/>
      <c r="T69" s="11"/>
      <c r="U69" s="2"/>
      <c r="V69" s="21">
        <f t="shared" si="1"/>
        <v>0</v>
      </c>
    </row>
    <row r="70" spans="1:22" x14ac:dyDescent="0.4">
      <c r="A70" s="9" t="s">
        <v>8751</v>
      </c>
      <c r="B70" s="9" t="s">
        <v>8751</v>
      </c>
      <c r="C70" s="160" t="s">
        <v>8911</v>
      </c>
      <c r="D70" s="11" t="s">
        <v>8887</v>
      </c>
      <c r="E70" s="35" t="s">
        <v>8808</v>
      </c>
      <c r="F70" s="11" t="s">
        <v>8888</v>
      </c>
      <c r="G70" s="9" t="s">
        <v>8908</v>
      </c>
      <c r="H70" s="9"/>
      <c r="I70" s="9"/>
      <c r="J70" s="162">
        <v>7</v>
      </c>
      <c r="K70" s="36"/>
      <c r="L70" s="36" t="s">
        <v>9590</v>
      </c>
      <c r="M70" s="28">
        <v>12</v>
      </c>
      <c r="N70" s="163">
        <v>5</v>
      </c>
      <c r="O70" s="2"/>
      <c r="P70" s="11" t="s">
        <v>4168</v>
      </c>
      <c r="Q70" s="11" t="s">
        <v>4170</v>
      </c>
      <c r="R70" s="11" t="s">
        <v>4170</v>
      </c>
      <c r="S70" s="11"/>
      <c r="T70" s="11"/>
      <c r="U70" s="2"/>
      <c r="V70" s="21">
        <f t="shared" si="1"/>
        <v>12</v>
      </c>
    </row>
    <row r="71" spans="1:22" x14ac:dyDescent="0.4">
      <c r="A71" s="9" t="s">
        <v>8751</v>
      </c>
      <c r="B71" s="9" t="s">
        <v>8751</v>
      </c>
      <c r="C71" s="160" t="s">
        <v>8912</v>
      </c>
      <c r="D71" s="11" t="s">
        <v>8913</v>
      </c>
      <c r="E71" s="35" t="s">
        <v>8769</v>
      </c>
      <c r="F71" s="11" t="s">
        <v>8885</v>
      </c>
      <c r="G71" s="9" t="s">
        <v>8920</v>
      </c>
      <c r="H71" s="9"/>
      <c r="I71" s="9"/>
      <c r="J71" s="162">
        <v>25</v>
      </c>
      <c r="K71" s="36" t="s">
        <v>9525</v>
      </c>
      <c r="L71" s="36" t="s">
        <v>9540</v>
      </c>
      <c r="M71" s="28">
        <v>10</v>
      </c>
      <c r="N71" s="163">
        <v>5</v>
      </c>
      <c r="O71" s="2"/>
      <c r="P71" s="11" t="s">
        <v>4170</v>
      </c>
      <c r="Q71" s="11" t="s">
        <v>4170</v>
      </c>
      <c r="R71" s="11" t="s">
        <v>4170</v>
      </c>
      <c r="S71" s="11"/>
      <c r="T71" s="11"/>
      <c r="U71" s="2"/>
      <c r="V71" s="21">
        <f t="shared" si="1"/>
        <v>0</v>
      </c>
    </row>
    <row r="72" spans="1:22" x14ac:dyDescent="0.4">
      <c r="A72" s="164" t="s">
        <v>8751</v>
      </c>
      <c r="B72" s="164" t="s">
        <v>8751</v>
      </c>
      <c r="C72" s="165" t="s">
        <v>8914</v>
      </c>
      <c r="D72" s="166" t="s">
        <v>8913</v>
      </c>
      <c r="E72" s="172" t="s">
        <v>8769</v>
      </c>
      <c r="F72" s="166" t="s">
        <v>8885</v>
      </c>
      <c r="G72" s="164" t="s">
        <v>8921</v>
      </c>
      <c r="H72" s="164"/>
      <c r="I72" s="164" t="s">
        <v>4194</v>
      </c>
      <c r="J72" s="168">
        <v>25</v>
      </c>
      <c r="K72" s="169" t="s">
        <v>9524</v>
      </c>
      <c r="L72" s="169" t="s">
        <v>9541</v>
      </c>
      <c r="M72" s="170">
        <v>10</v>
      </c>
      <c r="N72" s="173">
        <v>5</v>
      </c>
      <c r="O72" s="2"/>
      <c r="P72" s="11" t="s">
        <v>4170</v>
      </c>
      <c r="Q72" s="11" t="s">
        <v>4170</v>
      </c>
      <c r="R72" s="11" t="s">
        <v>4170</v>
      </c>
      <c r="S72" s="11"/>
      <c r="T72" s="11"/>
      <c r="U72" s="2"/>
      <c r="V72" s="21">
        <f t="shared" si="1"/>
        <v>0</v>
      </c>
    </row>
    <row r="73" spans="1:22" x14ac:dyDescent="0.4">
      <c r="A73" s="9" t="s">
        <v>8751</v>
      </c>
      <c r="B73" s="9" t="s">
        <v>8751</v>
      </c>
      <c r="C73" s="160" t="s">
        <v>8915</v>
      </c>
      <c r="D73" s="11" t="s">
        <v>8916</v>
      </c>
      <c r="E73" s="35" t="s">
        <v>8917</v>
      </c>
      <c r="F73" s="11" t="s">
        <v>8918</v>
      </c>
      <c r="G73" s="9" t="s">
        <v>8919</v>
      </c>
      <c r="H73" s="9"/>
      <c r="I73" s="9"/>
      <c r="J73" s="162">
        <v>82</v>
      </c>
      <c r="K73" s="36"/>
      <c r="L73" s="36"/>
      <c r="M73" s="28">
        <v>10</v>
      </c>
      <c r="N73" s="163">
        <v>0</v>
      </c>
      <c r="O73" s="2"/>
      <c r="P73" s="11" t="s">
        <v>4168</v>
      </c>
      <c r="Q73" s="11" t="s">
        <v>4170</v>
      </c>
      <c r="R73" s="11" t="s">
        <v>4067</v>
      </c>
      <c r="S73" s="11"/>
      <c r="T73" s="11"/>
      <c r="U73" s="2"/>
      <c r="V73" s="21">
        <f t="shared" si="1"/>
        <v>10</v>
      </c>
    </row>
    <row r="74" spans="1:22" x14ac:dyDescent="0.4">
      <c r="A74" s="9" t="s">
        <v>8751</v>
      </c>
      <c r="B74" s="9" t="s">
        <v>8751</v>
      </c>
      <c r="C74" s="160" t="s">
        <v>8922</v>
      </c>
      <c r="D74" s="11" t="s">
        <v>8923</v>
      </c>
      <c r="E74" s="35" t="s">
        <v>8769</v>
      </c>
      <c r="F74" s="11" t="s">
        <v>8873</v>
      </c>
      <c r="G74" s="9" t="s">
        <v>9011</v>
      </c>
      <c r="H74" s="9"/>
      <c r="I74" s="9"/>
      <c r="J74" s="162">
        <v>100</v>
      </c>
      <c r="K74" s="36" t="s">
        <v>9525</v>
      </c>
      <c r="L74" s="36" t="s">
        <v>9540</v>
      </c>
      <c r="M74" s="28">
        <v>4</v>
      </c>
      <c r="N74" s="163">
        <v>5</v>
      </c>
      <c r="O74" s="2"/>
      <c r="P74" s="11" t="s">
        <v>4168</v>
      </c>
      <c r="Q74" s="11" t="s">
        <v>4170</v>
      </c>
      <c r="R74" s="11" t="s">
        <v>4170</v>
      </c>
      <c r="S74" s="11"/>
      <c r="T74" s="11"/>
      <c r="U74" s="2"/>
      <c r="V74" s="21">
        <f t="shared" si="1"/>
        <v>4</v>
      </c>
    </row>
    <row r="75" spans="1:22" x14ac:dyDescent="0.4">
      <c r="A75" s="9" t="s">
        <v>8751</v>
      </c>
      <c r="B75" s="9" t="s">
        <v>8751</v>
      </c>
      <c r="C75" s="160" t="s">
        <v>8924</v>
      </c>
      <c r="D75" s="11" t="s">
        <v>8923</v>
      </c>
      <c r="E75" s="35" t="s">
        <v>8769</v>
      </c>
      <c r="F75" s="11" t="s">
        <v>8873</v>
      </c>
      <c r="G75" s="9" t="s">
        <v>9012</v>
      </c>
      <c r="H75" s="9"/>
      <c r="I75" s="9"/>
      <c r="J75" s="162">
        <v>100</v>
      </c>
      <c r="K75" s="36" t="s">
        <v>9524</v>
      </c>
      <c r="L75" s="36" t="s">
        <v>9541</v>
      </c>
      <c r="M75" s="28">
        <v>4</v>
      </c>
      <c r="N75" s="163">
        <v>5</v>
      </c>
      <c r="O75" s="2"/>
      <c r="P75" s="11" t="s">
        <v>4168</v>
      </c>
      <c r="Q75" s="11" t="s">
        <v>4170</v>
      </c>
      <c r="R75" s="11" t="s">
        <v>4170</v>
      </c>
      <c r="S75" s="11"/>
      <c r="T75" s="11"/>
      <c r="U75" s="2"/>
      <c r="V75" s="21">
        <f t="shared" si="1"/>
        <v>4</v>
      </c>
    </row>
    <row r="76" spans="1:22" x14ac:dyDescent="0.4">
      <c r="A76" s="9" t="s">
        <v>8751</v>
      </c>
      <c r="B76" s="9" t="s">
        <v>8751</v>
      </c>
      <c r="C76" s="160" t="s">
        <v>8925</v>
      </c>
      <c r="D76" s="11" t="s">
        <v>8926</v>
      </c>
      <c r="E76" s="35" t="s">
        <v>8769</v>
      </c>
      <c r="F76" s="11" t="s">
        <v>8927</v>
      </c>
      <c r="G76" s="9" t="s">
        <v>8928</v>
      </c>
      <c r="H76" s="9"/>
      <c r="I76" s="9"/>
      <c r="J76" s="162">
        <v>200</v>
      </c>
      <c r="K76" s="36"/>
      <c r="L76" s="36" t="s">
        <v>9540</v>
      </c>
      <c r="M76" s="28">
        <v>3</v>
      </c>
      <c r="N76" s="163">
        <v>5</v>
      </c>
      <c r="O76" s="2"/>
      <c r="P76" s="11" t="s">
        <v>4168</v>
      </c>
      <c r="Q76" s="11" t="s">
        <v>4170</v>
      </c>
      <c r="R76" s="11" t="s">
        <v>4170</v>
      </c>
      <c r="S76" s="11" t="s">
        <v>4168</v>
      </c>
      <c r="T76" s="11"/>
      <c r="U76" s="2"/>
      <c r="V76" s="21">
        <f t="shared" si="1"/>
        <v>3</v>
      </c>
    </row>
    <row r="77" spans="1:22" x14ac:dyDescent="0.4">
      <c r="A77" s="9" t="s">
        <v>8751</v>
      </c>
      <c r="B77" s="9" t="s">
        <v>8751</v>
      </c>
      <c r="C77" s="160" t="s">
        <v>8929</v>
      </c>
      <c r="D77" s="11" t="s">
        <v>8930</v>
      </c>
      <c r="E77" s="35" t="s">
        <v>8769</v>
      </c>
      <c r="F77" s="11" t="s">
        <v>8898</v>
      </c>
      <c r="G77" s="9" t="s">
        <v>8928</v>
      </c>
      <c r="H77" s="9"/>
      <c r="I77" s="9"/>
      <c r="J77" s="162">
        <v>100</v>
      </c>
      <c r="K77" s="36"/>
      <c r="L77" s="36" t="s">
        <v>9540</v>
      </c>
      <c r="M77" s="28">
        <v>3</v>
      </c>
      <c r="N77" s="163">
        <v>5</v>
      </c>
      <c r="O77" s="2"/>
      <c r="P77" s="11" t="s">
        <v>4168</v>
      </c>
      <c r="Q77" s="11" t="s">
        <v>4170</v>
      </c>
      <c r="R77" s="11" t="s">
        <v>4170</v>
      </c>
      <c r="S77" s="11"/>
      <c r="T77" s="11"/>
      <c r="U77" s="2"/>
      <c r="V77" s="21">
        <f t="shared" si="1"/>
        <v>3</v>
      </c>
    </row>
    <row r="78" spans="1:22" x14ac:dyDescent="0.4">
      <c r="A78" s="9" t="s">
        <v>8751</v>
      </c>
      <c r="B78" s="9" t="s">
        <v>8751</v>
      </c>
      <c r="C78" s="160" t="s">
        <v>8931</v>
      </c>
      <c r="D78" s="11" t="s">
        <v>8932</v>
      </c>
      <c r="E78" s="35" t="s">
        <v>8769</v>
      </c>
      <c r="F78" s="11" t="s">
        <v>8888</v>
      </c>
      <c r="G78" s="9" t="s">
        <v>8928</v>
      </c>
      <c r="H78" s="9"/>
      <c r="I78" s="9"/>
      <c r="J78" s="162">
        <v>80</v>
      </c>
      <c r="K78" s="36"/>
      <c r="L78" s="36" t="s">
        <v>9540</v>
      </c>
      <c r="M78" s="28">
        <v>3</v>
      </c>
      <c r="N78" s="163">
        <v>5</v>
      </c>
      <c r="O78" s="2"/>
      <c r="P78" s="11" t="s">
        <v>4168</v>
      </c>
      <c r="Q78" s="11" t="s">
        <v>4170</v>
      </c>
      <c r="R78" s="11" t="s">
        <v>4170</v>
      </c>
      <c r="S78" s="11"/>
      <c r="T78" s="11"/>
      <c r="U78" s="2"/>
      <c r="V78" s="21">
        <f t="shared" si="1"/>
        <v>3</v>
      </c>
    </row>
    <row r="79" spans="1:22" x14ac:dyDescent="0.4">
      <c r="A79" s="9" t="s">
        <v>8751</v>
      </c>
      <c r="B79" s="9" t="s">
        <v>8751</v>
      </c>
      <c r="C79" s="160" t="s">
        <v>8933</v>
      </c>
      <c r="D79" s="11" t="s">
        <v>8934</v>
      </c>
      <c r="E79" s="35" t="s">
        <v>8769</v>
      </c>
      <c r="F79" s="11" t="s">
        <v>8891</v>
      </c>
      <c r="G79" s="9" t="s">
        <v>8928</v>
      </c>
      <c r="H79" s="9"/>
      <c r="I79" s="9"/>
      <c r="J79" s="162">
        <v>25</v>
      </c>
      <c r="K79" s="36"/>
      <c r="L79" s="36"/>
      <c r="M79" s="28">
        <v>3</v>
      </c>
      <c r="N79" s="163">
        <v>0</v>
      </c>
      <c r="O79" s="2"/>
      <c r="P79" s="11" t="s">
        <v>4168</v>
      </c>
      <c r="Q79" s="11" t="s">
        <v>4170</v>
      </c>
      <c r="R79" s="11" t="s">
        <v>4067</v>
      </c>
      <c r="S79" s="11"/>
      <c r="T79" s="11"/>
      <c r="U79" s="2"/>
      <c r="V79" s="21">
        <f t="shared" si="1"/>
        <v>3</v>
      </c>
    </row>
    <row r="80" spans="1:22" x14ac:dyDescent="0.4">
      <c r="A80" s="9" t="s">
        <v>8751</v>
      </c>
      <c r="B80" s="9" t="s">
        <v>8751</v>
      </c>
      <c r="C80" s="160" t="s">
        <v>8935</v>
      </c>
      <c r="D80" s="11" t="s">
        <v>8936</v>
      </c>
      <c r="E80" s="35">
        <v>25000</v>
      </c>
      <c r="F80" s="11" t="s">
        <v>8937</v>
      </c>
      <c r="G80" s="9" t="s">
        <v>9013</v>
      </c>
      <c r="H80" s="9"/>
      <c r="I80" s="9"/>
      <c r="J80" s="162">
        <v>50</v>
      </c>
      <c r="K80" s="36" t="s">
        <v>9528</v>
      </c>
      <c r="L80" s="36" t="s">
        <v>9542</v>
      </c>
      <c r="M80" s="28">
        <v>4</v>
      </c>
      <c r="N80" s="163">
        <v>4</v>
      </c>
      <c r="O80" s="2"/>
      <c r="P80" s="11" t="s">
        <v>4170</v>
      </c>
      <c r="Q80" s="11" t="s">
        <v>4170</v>
      </c>
      <c r="R80" s="11" t="s">
        <v>4170</v>
      </c>
      <c r="S80" s="11"/>
      <c r="T80" s="11"/>
      <c r="U80" s="2"/>
      <c r="V80" s="21">
        <f t="shared" si="1"/>
        <v>0</v>
      </c>
    </row>
    <row r="81" spans="1:22" x14ac:dyDescent="0.4">
      <c r="A81" s="164" t="s">
        <v>8751</v>
      </c>
      <c r="B81" s="164" t="s">
        <v>8751</v>
      </c>
      <c r="C81" s="165" t="s">
        <v>8938</v>
      </c>
      <c r="D81" s="166" t="s">
        <v>8936</v>
      </c>
      <c r="E81" s="172">
        <v>25000</v>
      </c>
      <c r="F81" s="166" t="s">
        <v>8937</v>
      </c>
      <c r="G81" s="164" t="s">
        <v>9014</v>
      </c>
      <c r="H81" s="164"/>
      <c r="I81" s="164" t="s">
        <v>4194</v>
      </c>
      <c r="J81" s="168">
        <v>50</v>
      </c>
      <c r="K81" s="169" t="s">
        <v>9527</v>
      </c>
      <c r="L81" s="169"/>
      <c r="M81" s="170">
        <v>4</v>
      </c>
      <c r="N81" s="173">
        <v>0</v>
      </c>
      <c r="O81" s="2"/>
      <c r="P81" s="11" t="s">
        <v>4170</v>
      </c>
      <c r="Q81" s="11"/>
      <c r="R81" s="11" t="s">
        <v>4067</v>
      </c>
      <c r="S81" s="11"/>
      <c r="T81" s="11"/>
      <c r="U81" s="2"/>
      <c r="V81" s="21">
        <f t="shared" si="1"/>
        <v>0</v>
      </c>
    </row>
    <row r="82" spans="1:22" x14ac:dyDescent="0.4">
      <c r="A82" s="9" t="s">
        <v>8751</v>
      </c>
      <c r="B82" s="9" t="s">
        <v>8751</v>
      </c>
      <c r="C82" s="160" t="s">
        <v>8939</v>
      </c>
      <c r="D82" s="11" t="s">
        <v>8940</v>
      </c>
      <c r="E82" s="35">
        <v>25000</v>
      </c>
      <c r="F82" s="11" t="s">
        <v>8937</v>
      </c>
      <c r="G82" s="9" t="s">
        <v>8941</v>
      </c>
      <c r="H82" s="9"/>
      <c r="I82" s="9"/>
      <c r="J82" s="162">
        <v>100</v>
      </c>
      <c r="K82" s="36"/>
      <c r="L82" s="36" t="s">
        <v>9542</v>
      </c>
      <c r="M82" s="28">
        <v>3</v>
      </c>
      <c r="N82" s="163">
        <v>4</v>
      </c>
      <c r="O82" s="2"/>
      <c r="P82" s="11" t="s">
        <v>4168</v>
      </c>
      <c r="Q82" s="11"/>
      <c r="R82" s="11" t="s">
        <v>4170</v>
      </c>
      <c r="S82" s="11"/>
      <c r="T82" s="11"/>
      <c r="U82" s="2"/>
      <c r="V82" s="21">
        <f t="shared" si="1"/>
        <v>3</v>
      </c>
    </row>
    <row r="83" spans="1:22" x14ac:dyDescent="0.4">
      <c r="A83" s="9" t="s">
        <v>8751</v>
      </c>
      <c r="B83" s="9" t="s">
        <v>8751</v>
      </c>
      <c r="C83" s="160" t="s">
        <v>8942</v>
      </c>
      <c r="D83" s="11" t="s">
        <v>8943</v>
      </c>
      <c r="E83" s="35">
        <v>25000</v>
      </c>
      <c r="F83" s="11" t="s">
        <v>8937</v>
      </c>
      <c r="G83" s="9" t="s">
        <v>8941</v>
      </c>
      <c r="H83" s="9"/>
      <c r="I83" s="9"/>
      <c r="J83" s="162">
        <v>50</v>
      </c>
      <c r="K83" s="36"/>
      <c r="L83" s="36" t="s">
        <v>9543</v>
      </c>
      <c r="M83" s="28">
        <v>5</v>
      </c>
      <c r="N83" s="163">
        <v>4</v>
      </c>
      <c r="O83" s="2"/>
      <c r="P83" s="11" t="s">
        <v>4170</v>
      </c>
      <c r="Q83" s="11"/>
      <c r="R83" s="11" t="s">
        <v>4170</v>
      </c>
      <c r="S83" s="11"/>
      <c r="T83" s="11"/>
      <c r="U83" s="2"/>
      <c r="V83" s="21">
        <f t="shared" si="1"/>
        <v>0</v>
      </c>
    </row>
    <row r="84" spans="1:22" x14ac:dyDescent="0.4">
      <c r="A84" s="9" t="s">
        <v>8751</v>
      </c>
      <c r="B84" s="9" t="s">
        <v>8751</v>
      </c>
      <c r="C84" s="160" t="s">
        <v>8944</v>
      </c>
      <c r="D84" s="11" t="s">
        <v>8945</v>
      </c>
      <c r="E84" s="35">
        <v>2.5</v>
      </c>
      <c r="F84" s="11" t="s">
        <v>8937</v>
      </c>
      <c r="G84" s="9" t="s">
        <v>8941</v>
      </c>
      <c r="H84" s="9"/>
      <c r="I84" s="9"/>
      <c r="J84" s="162" t="s">
        <v>0</v>
      </c>
      <c r="K84" s="36"/>
      <c r="L84" s="36"/>
      <c r="M84" s="28">
        <v>120</v>
      </c>
      <c r="N84" s="163">
        <v>0</v>
      </c>
      <c r="O84" s="2"/>
      <c r="P84" s="11" t="s">
        <v>4170</v>
      </c>
      <c r="Q84" s="11"/>
      <c r="R84" s="11" t="s">
        <v>4067</v>
      </c>
      <c r="S84" s="11"/>
      <c r="T84" s="11"/>
      <c r="U84" s="2"/>
      <c r="V84" s="21">
        <f t="shared" si="1"/>
        <v>0</v>
      </c>
    </row>
    <row r="85" spans="1:22" x14ac:dyDescent="0.4">
      <c r="A85" s="9" t="s">
        <v>8751</v>
      </c>
      <c r="B85" s="9" t="s">
        <v>8751</v>
      </c>
      <c r="C85" s="160" t="s">
        <v>8946</v>
      </c>
      <c r="D85" s="11" t="s">
        <v>8947</v>
      </c>
      <c r="E85" s="35">
        <v>5</v>
      </c>
      <c r="F85" s="14">
        <v>38139</v>
      </c>
      <c r="G85" s="9" t="s">
        <v>8941</v>
      </c>
      <c r="H85" s="9"/>
      <c r="I85" s="9"/>
      <c r="J85" s="162" t="s">
        <v>0</v>
      </c>
      <c r="K85" s="36"/>
      <c r="L85" s="36" t="s">
        <v>9544</v>
      </c>
      <c r="M85" s="28">
        <v>3</v>
      </c>
      <c r="N85" s="163">
        <v>4</v>
      </c>
      <c r="O85" s="2"/>
      <c r="P85" s="11" t="s">
        <v>4170</v>
      </c>
      <c r="Q85" s="11"/>
      <c r="R85" s="11" t="s">
        <v>4167</v>
      </c>
      <c r="S85" s="11"/>
      <c r="T85" s="11"/>
      <c r="U85" s="2"/>
      <c r="V85" s="21">
        <f t="shared" si="1"/>
        <v>6</v>
      </c>
    </row>
    <row r="86" spans="1:22" x14ac:dyDescent="0.4">
      <c r="A86" s="9" t="s">
        <v>8751</v>
      </c>
      <c r="B86" s="9" t="s">
        <v>8751</v>
      </c>
      <c r="C86" s="160" t="s">
        <v>8948</v>
      </c>
      <c r="D86" s="11" t="s">
        <v>8949</v>
      </c>
      <c r="E86" s="35">
        <v>12</v>
      </c>
      <c r="F86" s="14">
        <v>38139</v>
      </c>
      <c r="G86" s="9" t="s">
        <v>8941</v>
      </c>
      <c r="H86" s="9"/>
      <c r="I86" s="9"/>
      <c r="J86" s="162" t="s">
        <v>0</v>
      </c>
      <c r="K86" s="36"/>
      <c r="L86" s="36" t="s">
        <v>9544</v>
      </c>
      <c r="M86" s="28">
        <v>3</v>
      </c>
      <c r="N86" s="163">
        <v>4</v>
      </c>
      <c r="O86" s="2"/>
      <c r="P86" s="11" t="s">
        <v>4168</v>
      </c>
      <c r="Q86" s="11"/>
      <c r="R86" s="11" t="s">
        <v>4167</v>
      </c>
      <c r="S86" s="11"/>
      <c r="T86" s="11"/>
      <c r="U86" s="2"/>
      <c r="V86" s="21">
        <f t="shared" si="1"/>
        <v>9</v>
      </c>
    </row>
    <row r="87" spans="1:22" x14ac:dyDescent="0.4">
      <c r="A87" s="9" t="s">
        <v>8751</v>
      </c>
      <c r="B87" s="9" t="s">
        <v>8751</v>
      </c>
      <c r="C87" s="160" t="s">
        <v>8950</v>
      </c>
      <c r="D87" s="11" t="s">
        <v>8951</v>
      </c>
      <c r="E87" s="35">
        <v>12</v>
      </c>
      <c r="F87" s="11" t="s">
        <v>8952</v>
      </c>
      <c r="G87" s="9" t="s">
        <v>8941</v>
      </c>
      <c r="H87" s="9"/>
      <c r="I87" s="9"/>
      <c r="J87" s="162" t="s">
        <v>0</v>
      </c>
      <c r="K87" s="36"/>
      <c r="L87" s="36"/>
      <c r="M87" s="28">
        <v>3</v>
      </c>
      <c r="N87" s="163">
        <v>0</v>
      </c>
      <c r="O87" s="2"/>
      <c r="P87" s="11" t="s">
        <v>4168</v>
      </c>
      <c r="Q87" s="11"/>
      <c r="R87" s="11" t="s">
        <v>4067</v>
      </c>
      <c r="S87" s="11"/>
      <c r="T87" s="11"/>
      <c r="U87" s="2"/>
      <c r="V87" s="21">
        <f t="shared" si="1"/>
        <v>3</v>
      </c>
    </row>
    <row r="88" spans="1:22" x14ac:dyDescent="0.4">
      <c r="A88" s="9" t="s">
        <v>8751</v>
      </c>
      <c r="B88" s="9" t="s">
        <v>8751</v>
      </c>
      <c r="C88" s="160" t="s">
        <v>8953</v>
      </c>
      <c r="D88" s="11" t="s">
        <v>8954</v>
      </c>
      <c r="E88" s="35">
        <v>5</v>
      </c>
      <c r="F88" s="11" t="s">
        <v>8952</v>
      </c>
      <c r="G88" s="9" t="s">
        <v>8941</v>
      </c>
      <c r="H88" s="9"/>
      <c r="I88" s="9"/>
      <c r="J88" s="162" t="s">
        <v>0</v>
      </c>
      <c r="K88" s="36"/>
      <c r="L88" s="36"/>
      <c r="M88" s="28">
        <v>4</v>
      </c>
      <c r="N88" s="163">
        <v>0</v>
      </c>
      <c r="O88" s="2"/>
      <c r="P88" s="11" t="s">
        <v>4170</v>
      </c>
      <c r="Q88" s="11"/>
      <c r="R88" s="11" t="s">
        <v>4067</v>
      </c>
      <c r="S88" s="11"/>
      <c r="T88" s="11"/>
      <c r="U88" s="2"/>
      <c r="V88" s="21">
        <f t="shared" si="1"/>
        <v>0</v>
      </c>
    </row>
    <row r="89" spans="1:22" x14ac:dyDescent="0.4">
      <c r="A89" s="9" t="s">
        <v>8751</v>
      </c>
      <c r="B89" s="9" t="s">
        <v>8751</v>
      </c>
      <c r="C89" s="160" t="s">
        <v>8955</v>
      </c>
      <c r="D89" s="11" t="s">
        <v>0</v>
      </c>
      <c r="E89" s="35">
        <v>12</v>
      </c>
      <c r="F89" s="11" t="s">
        <v>0</v>
      </c>
      <c r="G89" s="9" t="s">
        <v>8956</v>
      </c>
      <c r="H89" s="9"/>
      <c r="I89" s="9"/>
      <c r="J89" s="162" t="s">
        <v>0</v>
      </c>
      <c r="K89" s="36"/>
      <c r="L89" s="36"/>
      <c r="M89" s="28">
        <v>3</v>
      </c>
      <c r="N89" s="163">
        <v>0</v>
      </c>
      <c r="O89" s="2"/>
      <c r="P89" s="11" t="s">
        <v>4168</v>
      </c>
      <c r="Q89" s="11"/>
      <c r="R89" s="11" t="s">
        <v>4067</v>
      </c>
      <c r="S89" s="11"/>
      <c r="T89" s="11"/>
      <c r="U89" s="2"/>
      <c r="V89" s="21">
        <f t="shared" si="1"/>
        <v>3</v>
      </c>
    </row>
    <row r="90" spans="1:22" x14ac:dyDescent="0.4">
      <c r="A90" s="9" t="s">
        <v>8751</v>
      </c>
      <c r="B90" s="9" t="s">
        <v>8751</v>
      </c>
      <c r="C90" s="160" t="s">
        <v>8957</v>
      </c>
      <c r="D90" s="11" t="s">
        <v>8958</v>
      </c>
      <c r="E90" s="35">
        <v>12</v>
      </c>
      <c r="F90" s="11" t="s">
        <v>8959</v>
      </c>
      <c r="G90" s="9" t="s">
        <v>8941</v>
      </c>
      <c r="H90" s="9"/>
      <c r="I90" s="9"/>
      <c r="J90" s="162" t="s">
        <v>0</v>
      </c>
      <c r="K90" s="36"/>
      <c r="L90" s="36"/>
      <c r="M90" s="28">
        <v>10</v>
      </c>
      <c r="N90" s="163">
        <v>0</v>
      </c>
      <c r="O90" s="2"/>
      <c r="P90" s="11" t="s">
        <v>4170</v>
      </c>
      <c r="Q90" s="11"/>
      <c r="R90" s="11" t="s">
        <v>4067</v>
      </c>
      <c r="S90" s="11"/>
      <c r="T90" s="11"/>
      <c r="U90" s="2"/>
      <c r="V90" s="21">
        <f t="shared" si="1"/>
        <v>0</v>
      </c>
    </row>
    <row r="91" spans="1:22" x14ac:dyDescent="0.4">
      <c r="A91" s="9" t="s">
        <v>8751</v>
      </c>
      <c r="B91" s="9" t="s">
        <v>8751</v>
      </c>
      <c r="C91" s="160" t="s">
        <v>8960</v>
      </c>
      <c r="D91" s="11" t="s">
        <v>8961</v>
      </c>
      <c r="E91" s="35">
        <v>5</v>
      </c>
      <c r="F91" s="11" t="s">
        <v>8959</v>
      </c>
      <c r="G91" s="9" t="s">
        <v>8941</v>
      </c>
      <c r="H91" s="9"/>
      <c r="I91" s="9"/>
      <c r="J91" s="162" t="s">
        <v>0</v>
      </c>
      <c r="K91" s="36"/>
      <c r="L91" s="36"/>
      <c r="M91" s="28">
        <v>3</v>
      </c>
      <c r="N91" s="163">
        <v>0</v>
      </c>
      <c r="O91" s="2"/>
      <c r="P91" s="11" t="s">
        <v>4169</v>
      </c>
      <c r="Q91" s="11"/>
      <c r="R91" s="11" t="s">
        <v>4067</v>
      </c>
      <c r="S91" s="11"/>
      <c r="T91" s="11"/>
      <c r="U91" s="2"/>
      <c r="V91" s="21">
        <f t="shared" si="1"/>
        <v>0</v>
      </c>
    </row>
    <row r="92" spans="1:22" x14ac:dyDescent="0.4">
      <c r="A92" s="9" t="s">
        <v>8751</v>
      </c>
      <c r="B92" s="9" t="s">
        <v>8751</v>
      </c>
      <c r="C92" s="160" t="s">
        <v>8962</v>
      </c>
      <c r="D92" s="11" t="s">
        <v>8963</v>
      </c>
      <c r="E92" s="35">
        <v>12</v>
      </c>
      <c r="F92" s="11" t="s">
        <v>8952</v>
      </c>
      <c r="G92" s="9" t="s">
        <v>8941</v>
      </c>
      <c r="H92" s="9"/>
      <c r="I92" s="9"/>
      <c r="J92" s="162" t="s">
        <v>0</v>
      </c>
      <c r="K92" s="36"/>
      <c r="L92" s="36"/>
      <c r="M92" s="28">
        <v>3</v>
      </c>
      <c r="N92" s="163">
        <v>0</v>
      </c>
      <c r="O92" s="2"/>
      <c r="P92" s="11" t="s">
        <v>4170</v>
      </c>
      <c r="Q92" s="11"/>
      <c r="R92" s="11" t="s">
        <v>4067</v>
      </c>
      <c r="S92" s="11"/>
      <c r="T92" s="11"/>
      <c r="U92" s="2"/>
      <c r="V92" s="21">
        <f t="shared" si="1"/>
        <v>0</v>
      </c>
    </row>
    <row r="93" spans="1:22" x14ac:dyDescent="0.4">
      <c r="A93" s="9" t="s">
        <v>8751</v>
      </c>
      <c r="B93" s="9" t="s">
        <v>8751</v>
      </c>
      <c r="C93" s="160" t="s">
        <v>8964</v>
      </c>
      <c r="D93" s="11" t="s">
        <v>8965</v>
      </c>
      <c r="E93" s="35">
        <v>5</v>
      </c>
      <c r="F93" s="11" t="s">
        <v>8952</v>
      </c>
      <c r="G93" s="9" t="s">
        <v>8941</v>
      </c>
      <c r="H93" s="9"/>
      <c r="I93" s="9"/>
      <c r="J93" s="162" t="s">
        <v>0</v>
      </c>
      <c r="K93" s="36"/>
      <c r="L93" s="36"/>
      <c r="M93" s="28">
        <v>3</v>
      </c>
      <c r="N93" s="163">
        <v>0</v>
      </c>
      <c r="O93" s="2"/>
      <c r="P93" s="11" t="s">
        <v>4170</v>
      </c>
      <c r="Q93" s="11"/>
      <c r="R93" s="11" t="s">
        <v>4067</v>
      </c>
      <c r="S93" s="11"/>
      <c r="T93" s="11"/>
      <c r="U93" s="2"/>
      <c r="V93" s="21">
        <f t="shared" si="1"/>
        <v>0</v>
      </c>
    </row>
    <row r="94" spans="1:22" x14ac:dyDescent="0.4">
      <c r="A94" s="9" t="s">
        <v>8751</v>
      </c>
      <c r="B94" s="9" t="s">
        <v>8751</v>
      </c>
      <c r="C94" s="160" t="s">
        <v>8966</v>
      </c>
      <c r="D94" s="11" t="s">
        <v>8967</v>
      </c>
      <c r="E94" s="35">
        <v>5</v>
      </c>
      <c r="F94" s="11" t="s">
        <v>8968</v>
      </c>
      <c r="G94" s="9" t="s">
        <v>8941</v>
      </c>
      <c r="H94" s="9"/>
      <c r="I94" s="9"/>
      <c r="J94" s="162" t="s">
        <v>0</v>
      </c>
      <c r="K94" s="36"/>
      <c r="L94" s="36"/>
      <c r="M94" s="28">
        <v>3</v>
      </c>
      <c r="N94" s="163">
        <v>0</v>
      </c>
      <c r="O94" s="2"/>
      <c r="P94" s="11" t="s">
        <v>4167</v>
      </c>
      <c r="Q94" s="11"/>
      <c r="R94" s="11" t="s">
        <v>4067</v>
      </c>
      <c r="S94" s="11"/>
      <c r="T94" s="11"/>
      <c r="U94" s="2"/>
      <c r="V94" s="21">
        <f t="shared" si="1"/>
        <v>4.5</v>
      </c>
    </row>
    <row r="95" spans="1:22" x14ac:dyDescent="0.4">
      <c r="A95" s="9" t="s">
        <v>8751</v>
      </c>
      <c r="B95" s="9" t="s">
        <v>8751</v>
      </c>
      <c r="C95" s="160" t="s">
        <v>8969</v>
      </c>
      <c r="D95" s="11" t="s">
        <v>8970</v>
      </c>
      <c r="E95" s="35">
        <v>12</v>
      </c>
      <c r="F95" s="11" t="s">
        <v>8968</v>
      </c>
      <c r="G95" s="9" t="s">
        <v>8941</v>
      </c>
      <c r="H95" s="9"/>
      <c r="I95" s="9"/>
      <c r="J95" s="162" t="s">
        <v>0</v>
      </c>
      <c r="K95" s="36"/>
      <c r="L95" s="36"/>
      <c r="M95" s="28">
        <v>4</v>
      </c>
      <c r="N95" s="163">
        <v>0</v>
      </c>
      <c r="O95" s="2"/>
      <c r="P95" s="11" t="s">
        <v>4170</v>
      </c>
      <c r="Q95" s="11"/>
      <c r="R95" s="11" t="s">
        <v>4067</v>
      </c>
      <c r="S95" s="11"/>
      <c r="T95" s="11"/>
      <c r="U95" s="2"/>
      <c r="V95" s="21">
        <f t="shared" si="1"/>
        <v>0</v>
      </c>
    </row>
    <row r="96" spans="1:22" x14ac:dyDescent="0.4">
      <c r="A96" s="9" t="s">
        <v>8751</v>
      </c>
      <c r="B96" s="9" t="s">
        <v>8751</v>
      </c>
      <c r="C96" s="160" t="s">
        <v>8971</v>
      </c>
      <c r="D96" s="11" t="s">
        <v>8972</v>
      </c>
      <c r="E96" s="35">
        <v>12</v>
      </c>
      <c r="F96" s="161">
        <v>38717</v>
      </c>
      <c r="G96" s="9" t="s">
        <v>8941</v>
      </c>
      <c r="H96" s="9"/>
      <c r="I96" s="9"/>
      <c r="J96" s="162" t="s">
        <v>0</v>
      </c>
      <c r="K96" s="36"/>
      <c r="L96" s="36"/>
      <c r="M96" s="28">
        <v>7</v>
      </c>
      <c r="N96" s="163">
        <v>0</v>
      </c>
      <c r="O96" s="2"/>
      <c r="P96" s="11" t="s">
        <v>4170</v>
      </c>
      <c r="Q96" s="11"/>
      <c r="R96" s="11" t="s">
        <v>4067</v>
      </c>
      <c r="S96" s="11"/>
      <c r="T96" s="11"/>
      <c r="U96" s="2"/>
      <c r="V96" s="21">
        <f t="shared" si="1"/>
        <v>0</v>
      </c>
    </row>
    <row r="97" spans="1:22" x14ac:dyDescent="0.4">
      <c r="A97" s="9" t="s">
        <v>8751</v>
      </c>
      <c r="B97" s="9" t="s">
        <v>8751</v>
      </c>
      <c r="C97" s="160" t="s">
        <v>8973</v>
      </c>
      <c r="D97" s="11" t="s">
        <v>8974</v>
      </c>
      <c r="E97" s="35">
        <v>12</v>
      </c>
      <c r="F97" s="161">
        <v>38807</v>
      </c>
      <c r="G97" s="9" t="s">
        <v>8941</v>
      </c>
      <c r="H97" s="9"/>
      <c r="I97" s="9"/>
      <c r="J97" s="162" t="s">
        <v>0</v>
      </c>
      <c r="K97" s="36"/>
      <c r="L97" s="36"/>
      <c r="M97" s="28">
        <v>4</v>
      </c>
      <c r="N97" s="163">
        <v>0</v>
      </c>
      <c r="O97" s="2"/>
      <c r="P97" s="11" t="s">
        <v>4170</v>
      </c>
      <c r="Q97" s="11"/>
      <c r="R97" s="11" t="s">
        <v>4067</v>
      </c>
      <c r="S97" s="11"/>
      <c r="T97" s="11"/>
      <c r="U97" s="2"/>
      <c r="V97" s="21">
        <f t="shared" si="1"/>
        <v>0</v>
      </c>
    </row>
    <row r="98" spans="1:22" x14ac:dyDescent="0.4">
      <c r="A98" s="9" t="s">
        <v>8751</v>
      </c>
      <c r="B98" s="9" t="s">
        <v>8751</v>
      </c>
      <c r="C98" s="160" t="s">
        <v>8975</v>
      </c>
      <c r="D98" s="11" t="s">
        <v>8976</v>
      </c>
      <c r="E98" s="35">
        <v>5</v>
      </c>
      <c r="F98" s="11" t="s">
        <v>8977</v>
      </c>
      <c r="G98" s="9" t="s">
        <v>8941</v>
      </c>
      <c r="H98" s="9"/>
      <c r="I98" s="9"/>
      <c r="J98" s="162" t="s">
        <v>0</v>
      </c>
      <c r="K98" s="36"/>
      <c r="L98" s="36"/>
      <c r="M98" s="28">
        <v>4</v>
      </c>
      <c r="N98" s="163">
        <v>0</v>
      </c>
      <c r="O98" s="2"/>
      <c r="P98" s="11" t="s">
        <v>4170</v>
      </c>
      <c r="Q98" s="11"/>
      <c r="R98" s="11" t="s">
        <v>4067</v>
      </c>
      <c r="S98" s="11"/>
      <c r="T98" s="11"/>
      <c r="U98" s="2"/>
      <c r="V98" s="21">
        <f t="shared" si="1"/>
        <v>0</v>
      </c>
    </row>
    <row r="99" spans="1:22" x14ac:dyDescent="0.4">
      <c r="A99" s="9" t="s">
        <v>8751</v>
      </c>
      <c r="B99" s="9" t="s">
        <v>8751</v>
      </c>
      <c r="C99" s="160" t="s">
        <v>8978</v>
      </c>
      <c r="D99" s="11" t="s">
        <v>8979</v>
      </c>
      <c r="E99" s="35">
        <v>12</v>
      </c>
      <c r="F99" s="161">
        <v>39082</v>
      </c>
      <c r="G99" s="9" t="s">
        <v>8941</v>
      </c>
      <c r="H99" s="9"/>
      <c r="I99" s="9"/>
      <c r="J99" s="162" t="s">
        <v>0</v>
      </c>
      <c r="K99" s="36"/>
      <c r="L99" s="36"/>
      <c r="M99" s="28">
        <v>7</v>
      </c>
      <c r="N99" s="163">
        <v>0</v>
      </c>
      <c r="O99" s="2"/>
      <c r="P99" s="11" t="s">
        <v>4170</v>
      </c>
      <c r="Q99" s="11"/>
      <c r="R99" s="11" t="s">
        <v>4067</v>
      </c>
      <c r="S99" s="11"/>
      <c r="T99" s="11"/>
      <c r="U99" s="2"/>
      <c r="V99" s="21">
        <f t="shared" si="1"/>
        <v>0</v>
      </c>
    </row>
    <row r="100" spans="1:22" x14ac:dyDescent="0.4">
      <c r="A100" s="9" t="s">
        <v>8751</v>
      </c>
      <c r="B100" s="9" t="s">
        <v>8751</v>
      </c>
      <c r="C100" s="160" t="s">
        <v>8980</v>
      </c>
      <c r="D100" s="11" t="s">
        <v>8981</v>
      </c>
      <c r="E100" s="35">
        <v>5</v>
      </c>
      <c r="F100" s="161">
        <v>39082</v>
      </c>
      <c r="G100" s="9" t="s">
        <v>8941</v>
      </c>
      <c r="H100" s="9"/>
      <c r="I100" s="9"/>
      <c r="J100" s="162" t="s">
        <v>0</v>
      </c>
      <c r="K100" s="36"/>
      <c r="L100" s="36"/>
      <c r="M100" s="28">
        <v>7</v>
      </c>
      <c r="N100" s="163">
        <v>0</v>
      </c>
      <c r="O100" s="2"/>
      <c r="P100" s="11" t="s">
        <v>4170</v>
      </c>
      <c r="Q100" s="11"/>
      <c r="R100" s="11" t="s">
        <v>4067</v>
      </c>
      <c r="S100" s="11"/>
      <c r="T100" s="11"/>
      <c r="U100" s="2"/>
      <c r="V100" s="21">
        <f t="shared" si="1"/>
        <v>0</v>
      </c>
    </row>
    <row r="101" spans="1:22" x14ac:dyDescent="0.4">
      <c r="A101" s="9" t="s">
        <v>8751</v>
      </c>
      <c r="B101" s="9" t="s">
        <v>8751</v>
      </c>
      <c r="C101" s="160" t="s">
        <v>8982</v>
      </c>
      <c r="D101" s="11" t="s">
        <v>8983</v>
      </c>
      <c r="E101" s="35">
        <v>5</v>
      </c>
      <c r="F101" s="11" t="s">
        <v>8984</v>
      </c>
      <c r="G101" s="9" t="s">
        <v>8941</v>
      </c>
      <c r="H101" s="9"/>
      <c r="I101" s="9"/>
      <c r="J101" s="162" t="s">
        <v>0</v>
      </c>
      <c r="K101" s="36"/>
      <c r="L101" s="36"/>
      <c r="M101" s="28">
        <v>4</v>
      </c>
      <c r="N101" s="163">
        <v>0</v>
      </c>
      <c r="O101" s="2"/>
      <c r="P101" s="11" t="s">
        <v>4170</v>
      </c>
      <c r="Q101" s="11"/>
      <c r="R101" s="11" t="s">
        <v>4067</v>
      </c>
      <c r="S101" s="11"/>
      <c r="T101" s="11"/>
      <c r="U101" s="2"/>
      <c r="V101" s="21">
        <f t="shared" si="1"/>
        <v>0</v>
      </c>
    </row>
    <row r="102" spans="1:22" x14ac:dyDescent="0.4">
      <c r="A102" s="9" t="s">
        <v>8751</v>
      </c>
      <c r="B102" s="9" t="s">
        <v>8751</v>
      </c>
      <c r="C102" s="160" t="s">
        <v>8985</v>
      </c>
      <c r="D102" s="11" t="s">
        <v>8986</v>
      </c>
      <c r="E102" s="35">
        <v>5</v>
      </c>
      <c r="F102" s="11" t="s">
        <v>8987</v>
      </c>
      <c r="G102" s="9" t="s">
        <v>8941</v>
      </c>
      <c r="H102" s="9"/>
      <c r="I102" s="9"/>
      <c r="J102" s="162" t="s">
        <v>0</v>
      </c>
      <c r="K102" s="36"/>
      <c r="L102" s="36"/>
      <c r="M102" s="28">
        <v>7</v>
      </c>
      <c r="N102" s="163">
        <v>0</v>
      </c>
      <c r="O102" s="2"/>
      <c r="P102" s="11" t="s">
        <v>4170</v>
      </c>
      <c r="Q102" s="11"/>
      <c r="R102" s="11" t="s">
        <v>4067</v>
      </c>
      <c r="S102" s="11"/>
      <c r="T102" s="11"/>
      <c r="U102" s="2"/>
      <c r="V102" s="21">
        <f t="shared" si="1"/>
        <v>0</v>
      </c>
    </row>
    <row r="103" spans="1:22" x14ac:dyDescent="0.4">
      <c r="A103" s="9" t="s">
        <v>8751</v>
      </c>
      <c r="B103" s="9" t="s">
        <v>8751</v>
      </c>
      <c r="C103" s="160" t="s">
        <v>8988</v>
      </c>
      <c r="D103" s="11" t="s">
        <v>8989</v>
      </c>
      <c r="E103" s="35">
        <v>12</v>
      </c>
      <c r="F103" s="11" t="s">
        <v>8990</v>
      </c>
      <c r="G103" s="9" t="s">
        <v>8941</v>
      </c>
      <c r="H103" s="9"/>
      <c r="I103" s="9"/>
      <c r="J103" s="162" t="s">
        <v>0</v>
      </c>
      <c r="K103" s="36"/>
      <c r="L103" s="36"/>
      <c r="M103" s="28">
        <v>7</v>
      </c>
      <c r="N103" s="163">
        <v>0</v>
      </c>
      <c r="O103" s="2"/>
      <c r="P103" s="11" t="s">
        <v>4170</v>
      </c>
      <c r="Q103" s="11"/>
      <c r="R103" s="11" t="s">
        <v>4067</v>
      </c>
      <c r="S103" s="11"/>
      <c r="T103" s="11"/>
      <c r="U103" s="2"/>
      <c r="V103" s="21">
        <f t="shared" si="1"/>
        <v>0</v>
      </c>
    </row>
    <row r="104" spans="1:22" x14ac:dyDescent="0.4">
      <c r="A104" s="9" t="s">
        <v>8751</v>
      </c>
      <c r="B104" s="9" t="s">
        <v>8751</v>
      </c>
      <c r="C104" s="160" t="s">
        <v>8991</v>
      </c>
      <c r="D104" s="11" t="s">
        <v>8992</v>
      </c>
      <c r="E104" s="35">
        <v>12</v>
      </c>
      <c r="F104" s="11" t="s">
        <v>8984</v>
      </c>
      <c r="G104" s="9" t="s">
        <v>8941</v>
      </c>
      <c r="H104" s="9"/>
      <c r="I104" s="9"/>
      <c r="J104" s="162" t="s">
        <v>0</v>
      </c>
      <c r="K104" s="36"/>
      <c r="L104" s="36"/>
      <c r="M104" s="28">
        <v>7</v>
      </c>
      <c r="N104" s="163">
        <v>0</v>
      </c>
      <c r="O104" s="2"/>
      <c r="P104" s="11" t="s">
        <v>4170</v>
      </c>
      <c r="Q104" s="11"/>
      <c r="R104" s="11" t="s">
        <v>4067</v>
      </c>
      <c r="S104" s="11"/>
      <c r="T104" s="11"/>
      <c r="U104" s="2"/>
      <c r="V104" s="21">
        <f t="shared" si="1"/>
        <v>0</v>
      </c>
    </row>
    <row r="105" spans="1:22" x14ac:dyDescent="0.4">
      <c r="A105" s="9" t="s">
        <v>8751</v>
      </c>
      <c r="B105" s="9" t="s">
        <v>8751</v>
      </c>
      <c r="C105" s="160" t="s">
        <v>8993</v>
      </c>
      <c r="D105" s="11" t="s">
        <v>8994</v>
      </c>
      <c r="E105" s="35">
        <v>5</v>
      </c>
      <c r="F105" s="11" t="s">
        <v>8995</v>
      </c>
      <c r="G105" s="9" t="s">
        <v>8941</v>
      </c>
      <c r="H105" s="9"/>
      <c r="I105" s="9"/>
      <c r="J105" s="162" t="s">
        <v>0</v>
      </c>
      <c r="K105" s="36"/>
      <c r="L105" s="36"/>
      <c r="M105" s="28">
        <v>4</v>
      </c>
      <c r="N105" s="163">
        <v>0</v>
      </c>
      <c r="O105" s="2"/>
      <c r="P105" s="11" t="s">
        <v>4170</v>
      </c>
      <c r="Q105" s="11"/>
      <c r="R105" s="11" t="s">
        <v>4067</v>
      </c>
      <c r="S105" s="11"/>
      <c r="T105" s="11"/>
      <c r="U105" s="2"/>
      <c r="V105" s="21">
        <f t="shared" si="1"/>
        <v>0</v>
      </c>
    </row>
    <row r="106" spans="1:22" x14ac:dyDescent="0.4">
      <c r="A106" s="9" t="s">
        <v>8751</v>
      </c>
      <c r="B106" s="9" t="s">
        <v>8751</v>
      </c>
      <c r="C106" s="160" t="s">
        <v>8996</v>
      </c>
      <c r="D106" s="11" t="s">
        <v>8997</v>
      </c>
      <c r="E106" s="35">
        <v>12</v>
      </c>
      <c r="F106" s="11" t="s">
        <v>8995</v>
      </c>
      <c r="G106" s="9" t="s">
        <v>8941</v>
      </c>
      <c r="H106" s="9"/>
      <c r="I106" s="9"/>
      <c r="J106" s="162" t="s">
        <v>0</v>
      </c>
      <c r="K106" s="36"/>
      <c r="L106" s="36"/>
      <c r="M106" s="28">
        <v>4</v>
      </c>
      <c r="N106" s="163">
        <v>0</v>
      </c>
      <c r="O106" s="2"/>
      <c r="P106" s="11" t="s">
        <v>4168</v>
      </c>
      <c r="Q106" s="11"/>
      <c r="R106" s="11" t="s">
        <v>4067</v>
      </c>
      <c r="S106" s="11"/>
      <c r="T106" s="11"/>
      <c r="U106" s="2"/>
      <c r="V106" s="21">
        <f t="shared" si="1"/>
        <v>4</v>
      </c>
    </row>
    <row r="107" spans="1:22" x14ac:dyDescent="0.4">
      <c r="A107" s="9" t="s">
        <v>8751</v>
      </c>
      <c r="B107" s="9" t="s">
        <v>8751</v>
      </c>
      <c r="C107" s="160" t="s">
        <v>8998</v>
      </c>
      <c r="D107" s="11" t="s">
        <v>8999</v>
      </c>
      <c r="E107" s="35">
        <v>5</v>
      </c>
      <c r="F107" s="11" t="s">
        <v>9000</v>
      </c>
      <c r="G107" s="9" t="s">
        <v>8941</v>
      </c>
      <c r="H107" s="9"/>
      <c r="I107" s="9"/>
      <c r="J107" s="162" t="s">
        <v>0</v>
      </c>
      <c r="K107" s="36"/>
      <c r="L107" s="36"/>
      <c r="M107" s="28">
        <v>3</v>
      </c>
      <c r="N107" s="163">
        <v>0</v>
      </c>
      <c r="O107" s="2"/>
      <c r="P107" s="11" t="s">
        <v>4170</v>
      </c>
      <c r="Q107" s="11"/>
      <c r="R107" s="11" t="s">
        <v>4067</v>
      </c>
      <c r="S107" s="11"/>
      <c r="T107" s="11"/>
      <c r="U107" s="2"/>
      <c r="V107" s="21">
        <f t="shared" si="1"/>
        <v>0</v>
      </c>
    </row>
    <row r="108" spans="1:22" x14ac:dyDescent="0.4">
      <c r="A108" s="9" t="s">
        <v>8751</v>
      </c>
      <c r="B108" s="9" t="s">
        <v>8751</v>
      </c>
      <c r="C108" s="160" t="s">
        <v>9001</v>
      </c>
      <c r="D108" s="11" t="s">
        <v>9002</v>
      </c>
      <c r="E108" s="35">
        <v>12</v>
      </c>
      <c r="F108" s="11" t="s">
        <v>9000</v>
      </c>
      <c r="G108" s="9" t="s">
        <v>8941</v>
      </c>
      <c r="H108" s="9"/>
      <c r="I108" s="9"/>
      <c r="J108" s="162" t="s">
        <v>0</v>
      </c>
      <c r="K108" s="36"/>
      <c r="L108" s="36" t="s">
        <v>9540</v>
      </c>
      <c r="M108" s="28">
        <v>3</v>
      </c>
      <c r="N108" s="163">
        <v>4</v>
      </c>
      <c r="O108" s="2"/>
      <c r="P108" s="11" t="s">
        <v>4168</v>
      </c>
      <c r="Q108" s="11"/>
      <c r="R108" s="11" t="s">
        <v>4170</v>
      </c>
      <c r="S108" s="11"/>
      <c r="T108" s="11"/>
      <c r="U108" s="2"/>
      <c r="V108" s="21">
        <f t="shared" si="1"/>
        <v>3</v>
      </c>
    </row>
    <row r="109" spans="1:22" x14ac:dyDescent="0.4">
      <c r="A109" s="9" t="s">
        <v>8751</v>
      </c>
      <c r="B109" s="9" t="s">
        <v>8751</v>
      </c>
      <c r="C109" s="160" t="s">
        <v>9003</v>
      </c>
      <c r="D109" s="11" t="s">
        <v>9004</v>
      </c>
      <c r="E109" s="35">
        <v>5</v>
      </c>
      <c r="F109" s="11" t="s">
        <v>3468</v>
      </c>
      <c r="G109" s="9" t="s">
        <v>8941</v>
      </c>
      <c r="H109" s="9"/>
      <c r="I109" s="9"/>
      <c r="J109" s="162" t="s">
        <v>0</v>
      </c>
      <c r="K109" s="36"/>
      <c r="L109" s="36"/>
      <c r="M109" s="28">
        <v>3</v>
      </c>
      <c r="N109" s="163">
        <v>0</v>
      </c>
      <c r="O109" s="2"/>
      <c r="P109" s="11" t="s">
        <v>4170</v>
      </c>
      <c r="Q109" s="11"/>
      <c r="R109" s="11" t="s">
        <v>4067</v>
      </c>
      <c r="S109" s="11"/>
      <c r="T109" s="11"/>
      <c r="U109" s="2"/>
      <c r="V109" s="21">
        <f t="shared" si="1"/>
        <v>0</v>
      </c>
    </row>
    <row r="110" spans="1:22" x14ac:dyDescent="0.4">
      <c r="A110" s="9" t="s">
        <v>8751</v>
      </c>
      <c r="B110" s="9" t="s">
        <v>8751</v>
      </c>
      <c r="C110" s="160" t="s">
        <v>9003</v>
      </c>
      <c r="D110" s="11" t="s">
        <v>9005</v>
      </c>
      <c r="E110" s="35">
        <v>12</v>
      </c>
      <c r="F110" s="11" t="s">
        <v>3468</v>
      </c>
      <c r="G110" s="9" t="s">
        <v>8941</v>
      </c>
      <c r="H110" s="9"/>
      <c r="I110" s="9"/>
      <c r="J110" s="162" t="s">
        <v>0</v>
      </c>
      <c r="K110" s="36"/>
      <c r="L110" s="36"/>
      <c r="M110" s="28">
        <v>3</v>
      </c>
      <c r="N110" s="163">
        <v>0</v>
      </c>
      <c r="O110" s="2"/>
      <c r="P110" s="11" t="s">
        <v>4170</v>
      </c>
      <c r="Q110" s="11"/>
      <c r="R110" s="11" t="s">
        <v>4067</v>
      </c>
      <c r="S110" s="11"/>
      <c r="T110" s="11"/>
      <c r="U110" s="2"/>
      <c r="V110" s="21">
        <f t="shared" si="1"/>
        <v>0</v>
      </c>
    </row>
    <row r="111" spans="1:22" x14ac:dyDescent="0.4">
      <c r="A111" s="9" t="s">
        <v>8751</v>
      </c>
      <c r="B111" s="9" t="s">
        <v>8751</v>
      </c>
      <c r="C111" s="160" t="s">
        <v>9006</v>
      </c>
      <c r="D111" s="11" t="s">
        <v>9007</v>
      </c>
      <c r="E111" s="35">
        <v>5</v>
      </c>
      <c r="F111" s="11" t="s">
        <v>9008</v>
      </c>
      <c r="G111" s="9" t="s">
        <v>8941</v>
      </c>
      <c r="H111" s="9"/>
      <c r="I111" s="9"/>
      <c r="J111" s="162" t="s">
        <v>0</v>
      </c>
      <c r="K111" s="36"/>
      <c r="L111" s="36"/>
      <c r="M111" s="28">
        <v>3</v>
      </c>
      <c r="N111" s="163">
        <v>0</v>
      </c>
      <c r="O111" s="2"/>
      <c r="P111" s="11" t="s">
        <v>4170</v>
      </c>
      <c r="Q111" s="11"/>
      <c r="R111" s="11" t="s">
        <v>4067</v>
      </c>
      <c r="S111" s="11"/>
      <c r="T111" s="11"/>
      <c r="U111" s="2"/>
      <c r="V111" s="21">
        <f t="shared" si="1"/>
        <v>0</v>
      </c>
    </row>
    <row r="112" spans="1:22" x14ac:dyDescent="0.4">
      <c r="A112" s="9" t="s">
        <v>8751</v>
      </c>
      <c r="B112" s="9" t="s">
        <v>8751</v>
      </c>
      <c r="C112" s="160" t="s">
        <v>9009</v>
      </c>
      <c r="D112" s="11" t="s">
        <v>9010</v>
      </c>
      <c r="E112" s="35">
        <v>12</v>
      </c>
      <c r="F112" s="11" t="s">
        <v>9008</v>
      </c>
      <c r="G112" s="9" t="s">
        <v>8941</v>
      </c>
      <c r="H112" s="9"/>
      <c r="I112" s="9"/>
      <c r="J112" s="162" t="s">
        <v>0</v>
      </c>
      <c r="K112" s="36"/>
      <c r="L112" s="36"/>
      <c r="M112" s="28">
        <v>3</v>
      </c>
      <c r="N112" s="163">
        <v>0</v>
      </c>
      <c r="O112" s="2"/>
      <c r="P112" s="11" t="s">
        <v>4167</v>
      </c>
      <c r="Q112" s="11"/>
      <c r="R112" s="11" t="s">
        <v>4067</v>
      </c>
      <c r="S112" s="11"/>
      <c r="T112" s="11"/>
      <c r="U112" s="2"/>
      <c r="V112" s="21">
        <f t="shared" si="1"/>
        <v>4.5</v>
      </c>
    </row>
    <row r="113" spans="1:22" x14ac:dyDescent="0.4">
      <c r="A113" s="9" t="s">
        <v>8751</v>
      </c>
      <c r="B113" s="9" t="s">
        <v>8751</v>
      </c>
      <c r="C113" s="160" t="s">
        <v>9015</v>
      </c>
      <c r="D113" s="11" t="s">
        <v>9016</v>
      </c>
      <c r="E113" s="35">
        <v>50000</v>
      </c>
      <c r="F113" s="11" t="s">
        <v>9017</v>
      </c>
      <c r="G113" s="9" t="s">
        <v>9067</v>
      </c>
      <c r="H113" s="9"/>
      <c r="I113" s="9"/>
      <c r="J113" s="162" t="s">
        <v>0</v>
      </c>
      <c r="K113" s="36"/>
      <c r="L113" s="36"/>
      <c r="M113" s="28">
        <v>2</v>
      </c>
      <c r="N113" s="163">
        <v>0</v>
      </c>
      <c r="O113" s="2"/>
      <c r="P113" s="11" t="s">
        <v>4168</v>
      </c>
      <c r="Q113" s="11"/>
      <c r="R113" s="11" t="s">
        <v>4067</v>
      </c>
      <c r="S113" s="11"/>
      <c r="T113" s="11"/>
      <c r="U113" s="2"/>
      <c r="V113" s="21">
        <f t="shared" si="1"/>
        <v>2</v>
      </c>
    </row>
    <row r="114" spans="1:22" x14ac:dyDescent="0.4">
      <c r="A114" s="9" t="s">
        <v>8751</v>
      </c>
      <c r="B114" s="9" t="s">
        <v>8751</v>
      </c>
      <c r="C114" s="160" t="s">
        <v>9018</v>
      </c>
      <c r="D114" s="11" t="s">
        <v>9019</v>
      </c>
      <c r="E114" s="35">
        <v>50000</v>
      </c>
      <c r="F114" s="11" t="s">
        <v>9017</v>
      </c>
      <c r="G114" s="9" t="s">
        <v>9068</v>
      </c>
      <c r="H114" s="9"/>
      <c r="I114" s="9"/>
      <c r="J114" s="162" t="s">
        <v>0</v>
      </c>
      <c r="K114" s="36"/>
      <c r="L114" s="36"/>
      <c r="M114" s="28">
        <v>5</v>
      </c>
      <c r="N114" s="163">
        <v>0</v>
      </c>
      <c r="O114" s="2"/>
      <c r="P114" s="11" t="s">
        <v>4167</v>
      </c>
      <c r="Q114" s="11"/>
      <c r="R114" s="11" t="s">
        <v>4067</v>
      </c>
      <c r="S114" s="11"/>
      <c r="T114" s="11"/>
      <c r="U114" s="2"/>
      <c r="V114" s="21">
        <f t="shared" si="1"/>
        <v>7.5</v>
      </c>
    </row>
    <row r="115" spans="1:22" x14ac:dyDescent="0.4">
      <c r="A115" s="9" t="s">
        <v>8751</v>
      </c>
      <c r="B115" s="9" t="s">
        <v>8751</v>
      </c>
      <c r="C115" s="160" t="s">
        <v>9020</v>
      </c>
      <c r="D115" s="11" t="s">
        <v>0</v>
      </c>
      <c r="E115" s="35" t="s">
        <v>0</v>
      </c>
      <c r="F115" s="161">
        <v>37621</v>
      </c>
      <c r="G115" s="9" t="s">
        <v>9069</v>
      </c>
      <c r="H115" s="9"/>
      <c r="I115" s="9"/>
      <c r="J115" s="162" t="s">
        <v>0</v>
      </c>
      <c r="K115" s="36"/>
      <c r="L115" s="36"/>
      <c r="M115" s="28">
        <v>40</v>
      </c>
      <c r="N115" s="163">
        <v>0</v>
      </c>
      <c r="O115" s="2"/>
      <c r="P115" s="11" t="s">
        <v>4170</v>
      </c>
      <c r="Q115" s="11"/>
      <c r="R115" s="11" t="s">
        <v>4067</v>
      </c>
      <c r="S115" s="11"/>
      <c r="T115" s="11"/>
      <c r="U115" s="2"/>
      <c r="V115" s="21">
        <f t="shared" si="1"/>
        <v>0</v>
      </c>
    </row>
    <row r="116" spans="1:22" x14ac:dyDescent="0.4">
      <c r="A116" s="9" t="s">
        <v>8751</v>
      </c>
      <c r="B116" s="9" t="s">
        <v>8751</v>
      </c>
      <c r="C116" s="160" t="s">
        <v>9021</v>
      </c>
      <c r="D116" s="11" t="s">
        <v>0</v>
      </c>
      <c r="E116" s="35" t="s">
        <v>0</v>
      </c>
      <c r="F116" s="11" t="s">
        <v>9022</v>
      </c>
      <c r="G116" s="9" t="s">
        <v>9069</v>
      </c>
      <c r="H116" s="9"/>
      <c r="I116" s="9"/>
      <c r="J116" s="162" t="s">
        <v>0</v>
      </c>
      <c r="K116" s="36"/>
      <c r="L116" s="36"/>
      <c r="M116" s="28">
        <v>60</v>
      </c>
      <c r="N116" s="163">
        <v>0</v>
      </c>
      <c r="O116" s="2"/>
      <c r="P116" s="11" t="s">
        <v>4170</v>
      </c>
      <c r="Q116" s="11"/>
      <c r="R116" s="11" t="s">
        <v>4067</v>
      </c>
      <c r="S116" s="11"/>
      <c r="T116" s="11"/>
      <c r="U116" s="2"/>
      <c r="V116" s="21">
        <f t="shared" si="1"/>
        <v>0</v>
      </c>
    </row>
    <row r="117" spans="1:22" x14ac:dyDescent="0.4">
      <c r="A117" s="9" t="s">
        <v>8751</v>
      </c>
      <c r="B117" s="9" t="s">
        <v>8751</v>
      </c>
      <c r="C117" s="160" t="s">
        <v>9023</v>
      </c>
      <c r="D117" s="11" t="s">
        <v>9024</v>
      </c>
      <c r="E117" s="35">
        <v>25</v>
      </c>
      <c r="F117" s="11" t="s">
        <v>9025</v>
      </c>
      <c r="G117" s="9" t="s">
        <v>9026</v>
      </c>
      <c r="H117" s="9"/>
      <c r="I117" s="9"/>
      <c r="J117" s="162" t="s">
        <v>0</v>
      </c>
      <c r="K117" s="36"/>
      <c r="L117" s="36" t="s">
        <v>9544</v>
      </c>
      <c r="M117" s="28">
        <v>12</v>
      </c>
      <c r="N117" s="163">
        <v>4</v>
      </c>
      <c r="O117" s="2"/>
      <c r="P117" s="11" t="s">
        <v>4170</v>
      </c>
      <c r="Q117" s="11"/>
      <c r="R117" s="11" t="s">
        <v>4167</v>
      </c>
      <c r="S117" s="11"/>
      <c r="T117" s="11"/>
      <c r="U117" s="2"/>
      <c r="V117" s="21">
        <f t="shared" si="1"/>
        <v>6</v>
      </c>
    </row>
    <row r="118" spans="1:22" x14ac:dyDescent="0.4">
      <c r="A118" s="9" t="s">
        <v>8751</v>
      </c>
      <c r="B118" s="9" t="s">
        <v>8751</v>
      </c>
      <c r="C118" s="160" t="s">
        <v>9027</v>
      </c>
      <c r="D118" s="11" t="s">
        <v>9028</v>
      </c>
      <c r="E118" s="35">
        <v>10</v>
      </c>
      <c r="F118" s="11" t="s">
        <v>9025</v>
      </c>
      <c r="G118" s="9" t="s">
        <v>9026</v>
      </c>
      <c r="H118" s="9"/>
      <c r="I118" s="9"/>
      <c r="J118" s="162" t="s">
        <v>0</v>
      </c>
      <c r="K118" s="36"/>
      <c r="L118" s="36" t="s">
        <v>9544</v>
      </c>
      <c r="M118" s="28">
        <v>8</v>
      </c>
      <c r="N118" s="163">
        <v>4</v>
      </c>
      <c r="O118" s="2"/>
      <c r="P118" s="11" t="s">
        <v>4170</v>
      </c>
      <c r="Q118" s="11"/>
      <c r="R118" s="11" t="s">
        <v>4167</v>
      </c>
      <c r="S118" s="11"/>
      <c r="T118" s="11"/>
      <c r="U118" s="2"/>
      <c r="V118" s="21">
        <f t="shared" si="1"/>
        <v>6</v>
      </c>
    </row>
    <row r="119" spans="1:22" x14ac:dyDescent="0.4">
      <c r="A119" s="9" t="s">
        <v>8751</v>
      </c>
      <c r="B119" s="9" t="s">
        <v>8751</v>
      </c>
      <c r="C119" s="160" t="s">
        <v>9029</v>
      </c>
      <c r="D119" s="11" t="s">
        <v>9030</v>
      </c>
      <c r="E119" s="35">
        <v>5</v>
      </c>
      <c r="F119" s="11" t="s">
        <v>9025</v>
      </c>
      <c r="G119" s="9" t="s">
        <v>9026</v>
      </c>
      <c r="H119" s="9"/>
      <c r="I119" s="9"/>
      <c r="J119" s="162" t="s">
        <v>0</v>
      </c>
      <c r="K119" s="36"/>
      <c r="L119" s="36" t="s">
        <v>9544</v>
      </c>
      <c r="M119" s="28">
        <v>2</v>
      </c>
      <c r="N119" s="163">
        <v>4</v>
      </c>
      <c r="O119" s="2"/>
      <c r="P119" s="11" t="s">
        <v>4168</v>
      </c>
      <c r="Q119" s="11"/>
      <c r="R119" s="11" t="s">
        <v>4167</v>
      </c>
      <c r="S119" s="11"/>
      <c r="T119" s="11"/>
      <c r="U119" s="2"/>
      <c r="V119" s="21">
        <f t="shared" si="1"/>
        <v>8</v>
      </c>
    </row>
    <row r="120" spans="1:22" x14ac:dyDescent="0.4">
      <c r="A120" s="9" t="s">
        <v>8751</v>
      </c>
      <c r="B120" s="9" t="s">
        <v>8751</v>
      </c>
      <c r="C120" s="160" t="s">
        <v>9031</v>
      </c>
      <c r="D120" s="11" t="s">
        <v>9032</v>
      </c>
      <c r="E120" s="35">
        <v>5</v>
      </c>
      <c r="F120" s="11" t="s">
        <v>9033</v>
      </c>
      <c r="G120" s="9" t="s">
        <v>9070</v>
      </c>
      <c r="H120" s="9"/>
      <c r="I120" s="9"/>
      <c r="J120" s="162" t="s">
        <v>0</v>
      </c>
      <c r="K120" s="36" t="s">
        <v>9528</v>
      </c>
      <c r="L120" s="36"/>
      <c r="M120" s="28">
        <v>8</v>
      </c>
      <c r="N120" s="163">
        <v>0</v>
      </c>
      <c r="O120" s="2"/>
      <c r="P120" s="11" t="s">
        <v>4170</v>
      </c>
      <c r="Q120" s="11"/>
      <c r="R120" s="11" t="s">
        <v>4067</v>
      </c>
      <c r="S120" s="11"/>
      <c r="T120" s="11"/>
      <c r="U120" s="2"/>
      <c r="V120" s="21">
        <f t="shared" si="1"/>
        <v>0</v>
      </c>
    </row>
    <row r="121" spans="1:22" x14ac:dyDescent="0.4">
      <c r="A121" s="164" t="s">
        <v>8751</v>
      </c>
      <c r="B121" s="164" t="s">
        <v>8751</v>
      </c>
      <c r="C121" s="165" t="s">
        <v>9034</v>
      </c>
      <c r="D121" s="166" t="s">
        <v>9032</v>
      </c>
      <c r="E121" s="172">
        <v>5</v>
      </c>
      <c r="F121" s="166" t="s">
        <v>9033</v>
      </c>
      <c r="G121" s="164" t="s">
        <v>9071</v>
      </c>
      <c r="H121" s="164"/>
      <c r="I121" s="164" t="s">
        <v>4194</v>
      </c>
      <c r="J121" s="168" t="s">
        <v>0</v>
      </c>
      <c r="K121" s="169" t="s">
        <v>9527</v>
      </c>
      <c r="L121" s="169"/>
      <c r="M121" s="170">
        <v>3</v>
      </c>
      <c r="N121" s="173">
        <v>0</v>
      </c>
      <c r="O121" s="2"/>
      <c r="P121" s="11" t="s">
        <v>4168</v>
      </c>
      <c r="Q121" s="11"/>
      <c r="R121" s="11" t="s">
        <v>4067</v>
      </c>
      <c r="S121" s="11"/>
      <c r="T121" s="11"/>
      <c r="U121" s="2"/>
      <c r="V121" s="21">
        <f t="shared" si="1"/>
        <v>3</v>
      </c>
    </row>
    <row r="122" spans="1:22" x14ac:dyDescent="0.4">
      <c r="A122" s="9" t="s">
        <v>8751</v>
      </c>
      <c r="B122" s="9" t="s">
        <v>8751</v>
      </c>
      <c r="C122" s="160" t="s">
        <v>9035</v>
      </c>
      <c r="D122" s="11" t="s">
        <v>9036</v>
      </c>
      <c r="E122" s="35">
        <v>10</v>
      </c>
      <c r="F122" s="11" t="s">
        <v>9033</v>
      </c>
      <c r="G122" s="9" t="s">
        <v>9026</v>
      </c>
      <c r="H122" s="9"/>
      <c r="I122" s="9"/>
      <c r="J122" s="162" t="s">
        <v>0</v>
      </c>
      <c r="K122" s="36"/>
      <c r="L122" s="36"/>
      <c r="M122" s="28">
        <v>50</v>
      </c>
      <c r="N122" s="163">
        <v>0</v>
      </c>
      <c r="O122" s="2"/>
      <c r="P122" s="11" t="s">
        <v>4170</v>
      </c>
      <c r="Q122" s="11"/>
      <c r="R122" s="11" t="s">
        <v>4067</v>
      </c>
      <c r="S122" s="11"/>
      <c r="T122" s="11"/>
      <c r="U122" s="2"/>
      <c r="V122" s="21">
        <f t="shared" si="1"/>
        <v>0</v>
      </c>
    </row>
    <row r="123" spans="1:22" x14ac:dyDescent="0.4">
      <c r="A123" s="9" t="s">
        <v>8751</v>
      </c>
      <c r="B123" s="9" t="s">
        <v>8751</v>
      </c>
      <c r="C123" s="160" t="s">
        <v>9037</v>
      </c>
      <c r="D123" s="11" t="s">
        <v>9038</v>
      </c>
      <c r="E123" s="35">
        <v>10</v>
      </c>
      <c r="F123" s="11" t="s">
        <v>2868</v>
      </c>
      <c r="G123" s="9" t="s">
        <v>9039</v>
      </c>
      <c r="H123" s="9"/>
      <c r="I123" s="9"/>
      <c r="J123" s="162" t="s">
        <v>0</v>
      </c>
      <c r="K123" s="36"/>
      <c r="L123" s="36"/>
      <c r="M123" s="28">
        <v>4</v>
      </c>
      <c r="N123" s="163">
        <v>0</v>
      </c>
      <c r="O123" s="2"/>
      <c r="P123" s="11" t="s">
        <v>4170</v>
      </c>
      <c r="Q123" s="11"/>
      <c r="R123" s="11" t="s">
        <v>4067</v>
      </c>
      <c r="S123" s="11"/>
      <c r="T123" s="11"/>
      <c r="U123" s="2"/>
      <c r="V123" s="21">
        <f t="shared" si="1"/>
        <v>0</v>
      </c>
    </row>
    <row r="124" spans="1:22" x14ac:dyDescent="0.4">
      <c r="A124" s="9" t="s">
        <v>8751</v>
      </c>
      <c r="B124" s="9" t="s">
        <v>8751</v>
      </c>
      <c r="C124" s="160" t="s">
        <v>9040</v>
      </c>
      <c r="D124" s="11" t="s">
        <v>9041</v>
      </c>
      <c r="E124" s="35">
        <v>5</v>
      </c>
      <c r="F124" s="11" t="s">
        <v>2868</v>
      </c>
      <c r="G124" s="9" t="s">
        <v>9039</v>
      </c>
      <c r="H124" s="9"/>
      <c r="I124" s="9"/>
      <c r="J124" s="162" t="s">
        <v>0</v>
      </c>
      <c r="K124" s="36"/>
      <c r="L124" s="36"/>
      <c r="M124" s="28">
        <v>4</v>
      </c>
      <c r="N124" s="163">
        <v>0</v>
      </c>
      <c r="O124" s="2"/>
      <c r="P124" s="11" t="s">
        <v>4170</v>
      </c>
      <c r="Q124" s="11"/>
      <c r="R124" s="11" t="s">
        <v>4067</v>
      </c>
      <c r="S124" s="11"/>
      <c r="T124" s="11"/>
      <c r="U124" s="2"/>
      <c r="V124" s="21">
        <f t="shared" si="1"/>
        <v>0</v>
      </c>
    </row>
    <row r="125" spans="1:22" x14ac:dyDescent="0.4">
      <c r="A125" s="9" t="s">
        <v>8751</v>
      </c>
      <c r="B125" s="9" t="s">
        <v>8751</v>
      </c>
      <c r="C125" s="160" t="s">
        <v>9042</v>
      </c>
      <c r="D125" s="11" t="s">
        <v>9043</v>
      </c>
      <c r="E125" s="35">
        <v>5</v>
      </c>
      <c r="F125" s="11" t="s">
        <v>9044</v>
      </c>
      <c r="G125" s="9" t="s">
        <v>9072</v>
      </c>
      <c r="H125" s="9"/>
      <c r="I125" s="9"/>
      <c r="J125" s="162" t="s">
        <v>0</v>
      </c>
      <c r="K125" s="36" t="s">
        <v>9530</v>
      </c>
      <c r="L125" s="36"/>
      <c r="M125" s="28">
        <v>3</v>
      </c>
      <c r="N125" s="163">
        <v>0</v>
      </c>
      <c r="O125" s="2"/>
      <c r="P125" s="11" t="s">
        <v>4170</v>
      </c>
      <c r="Q125" s="11"/>
      <c r="R125" s="11" t="s">
        <v>4067</v>
      </c>
      <c r="S125" s="11"/>
      <c r="T125" s="11"/>
      <c r="U125" s="2"/>
      <c r="V125" s="21">
        <f t="shared" si="1"/>
        <v>0</v>
      </c>
    </row>
    <row r="126" spans="1:22" x14ac:dyDescent="0.4">
      <c r="A126" s="164" t="s">
        <v>8751</v>
      </c>
      <c r="B126" s="164" t="s">
        <v>8751</v>
      </c>
      <c r="C126" s="165" t="s">
        <v>9045</v>
      </c>
      <c r="D126" s="166" t="s">
        <v>9043</v>
      </c>
      <c r="E126" s="172">
        <v>5</v>
      </c>
      <c r="F126" s="166" t="s">
        <v>9044</v>
      </c>
      <c r="G126" s="164" t="s">
        <v>9073</v>
      </c>
      <c r="H126" s="164"/>
      <c r="I126" s="164" t="s">
        <v>4194</v>
      </c>
      <c r="J126" s="168" t="s">
        <v>0</v>
      </c>
      <c r="K126" s="169" t="s">
        <v>9529</v>
      </c>
      <c r="L126" s="169"/>
      <c r="M126" s="170">
        <v>5</v>
      </c>
      <c r="N126" s="173">
        <v>0</v>
      </c>
      <c r="O126" s="2"/>
      <c r="P126" s="11" t="s">
        <v>4170</v>
      </c>
      <c r="Q126" s="11"/>
      <c r="R126" s="11" t="s">
        <v>4067</v>
      </c>
      <c r="S126" s="11"/>
      <c r="T126" s="11"/>
      <c r="U126" s="2"/>
      <c r="V126" s="21">
        <f t="shared" si="1"/>
        <v>0</v>
      </c>
    </row>
    <row r="127" spans="1:22" x14ac:dyDescent="0.4">
      <c r="A127" s="9" t="s">
        <v>8751</v>
      </c>
      <c r="B127" s="9" t="s">
        <v>8751</v>
      </c>
      <c r="C127" s="160" t="s">
        <v>9046</v>
      </c>
      <c r="D127" s="11" t="s">
        <v>9047</v>
      </c>
      <c r="E127" s="35">
        <v>10</v>
      </c>
      <c r="F127" s="11" t="s">
        <v>2827</v>
      </c>
      <c r="G127" s="9" t="s">
        <v>9039</v>
      </c>
      <c r="H127" s="9"/>
      <c r="I127" s="9"/>
      <c r="J127" s="162" t="s">
        <v>0</v>
      </c>
      <c r="K127" s="36"/>
      <c r="L127" s="36"/>
      <c r="M127" s="28">
        <v>5</v>
      </c>
      <c r="N127" s="163">
        <v>0</v>
      </c>
      <c r="O127" s="2"/>
      <c r="P127" s="11" t="s">
        <v>4170</v>
      </c>
      <c r="Q127" s="11"/>
      <c r="R127" s="11" t="s">
        <v>4067</v>
      </c>
      <c r="S127" s="11"/>
      <c r="T127" s="11"/>
      <c r="U127" s="2"/>
      <c r="V127" s="21">
        <f t="shared" si="1"/>
        <v>0</v>
      </c>
    </row>
    <row r="128" spans="1:22" x14ac:dyDescent="0.4">
      <c r="A128" s="9" t="s">
        <v>8751</v>
      </c>
      <c r="B128" s="9" t="s">
        <v>8751</v>
      </c>
      <c r="C128" s="160" t="s">
        <v>9048</v>
      </c>
      <c r="D128" s="11" t="s">
        <v>9049</v>
      </c>
      <c r="E128" s="35">
        <v>5</v>
      </c>
      <c r="F128" s="11" t="s">
        <v>9050</v>
      </c>
      <c r="G128" s="9" t="s">
        <v>9039</v>
      </c>
      <c r="H128" s="9"/>
      <c r="I128" s="9"/>
      <c r="J128" s="162" t="s">
        <v>0</v>
      </c>
      <c r="K128" s="36"/>
      <c r="L128" s="36"/>
      <c r="M128" s="28">
        <v>6</v>
      </c>
      <c r="N128" s="163">
        <v>0</v>
      </c>
      <c r="O128" s="2"/>
      <c r="P128" s="11" t="s">
        <v>4170</v>
      </c>
      <c r="Q128" s="11"/>
      <c r="R128" s="11" t="s">
        <v>4067</v>
      </c>
      <c r="S128" s="11"/>
      <c r="T128" s="11"/>
      <c r="U128" s="2"/>
      <c r="V128" s="21">
        <f t="shared" si="1"/>
        <v>0</v>
      </c>
    </row>
    <row r="129" spans="1:22" x14ac:dyDescent="0.4">
      <c r="A129" s="9" t="s">
        <v>8751</v>
      </c>
      <c r="B129" s="9" t="s">
        <v>8751</v>
      </c>
      <c r="C129" s="160" t="s">
        <v>9051</v>
      </c>
      <c r="D129" s="11" t="s">
        <v>9052</v>
      </c>
      <c r="E129" s="35">
        <v>5</v>
      </c>
      <c r="F129" s="11" t="s">
        <v>3275</v>
      </c>
      <c r="G129" s="9" t="s">
        <v>9039</v>
      </c>
      <c r="H129" s="9"/>
      <c r="I129" s="9"/>
      <c r="J129" s="162" t="s">
        <v>0</v>
      </c>
      <c r="K129" s="36"/>
      <c r="L129" s="36"/>
      <c r="M129" s="28">
        <v>6</v>
      </c>
      <c r="N129" s="163">
        <v>0</v>
      </c>
      <c r="O129" s="2"/>
      <c r="P129" s="11" t="s">
        <v>4170</v>
      </c>
      <c r="Q129" s="11"/>
      <c r="R129" s="11" t="s">
        <v>4067</v>
      </c>
      <c r="S129" s="11"/>
      <c r="T129" s="11"/>
      <c r="U129" s="2"/>
      <c r="V129" s="21">
        <f t="shared" si="1"/>
        <v>0</v>
      </c>
    </row>
    <row r="130" spans="1:22" x14ac:dyDescent="0.4">
      <c r="A130" s="9" t="s">
        <v>8751</v>
      </c>
      <c r="B130" s="9" t="s">
        <v>8751</v>
      </c>
      <c r="C130" s="160" t="s">
        <v>9053</v>
      </c>
      <c r="D130" s="11" t="s">
        <v>9054</v>
      </c>
      <c r="E130" s="35">
        <v>10</v>
      </c>
      <c r="F130" s="11" t="s">
        <v>3275</v>
      </c>
      <c r="G130" s="9" t="s">
        <v>9039</v>
      </c>
      <c r="H130" s="9"/>
      <c r="I130" s="9"/>
      <c r="J130" s="162" t="s">
        <v>0</v>
      </c>
      <c r="K130" s="36"/>
      <c r="L130" s="36"/>
      <c r="M130" s="28">
        <v>12</v>
      </c>
      <c r="N130" s="163">
        <v>0</v>
      </c>
      <c r="O130" s="2"/>
      <c r="P130" s="11" t="s">
        <v>4170</v>
      </c>
      <c r="Q130" s="11"/>
      <c r="R130" s="11" t="s">
        <v>4067</v>
      </c>
      <c r="S130" s="11"/>
      <c r="T130" s="11"/>
      <c r="U130" s="2"/>
      <c r="V130" s="21">
        <f t="shared" ref="V130:V193" si="2">IF(P130="Usata",M130,IF(P130="Nuova",1.5*M130,0))+IF(R130="Usata",N130,IF(R130="Nuova",1.5*N130,0))</f>
        <v>0</v>
      </c>
    </row>
    <row r="131" spans="1:22" x14ac:dyDescent="0.4">
      <c r="A131" s="9" t="s">
        <v>8751</v>
      </c>
      <c r="B131" s="9" t="s">
        <v>8751</v>
      </c>
      <c r="C131" s="160" t="s">
        <v>9055</v>
      </c>
      <c r="D131" s="11" t="s">
        <v>9056</v>
      </c>
      <c r="E131" s="35" t="s">
        <v>8769</v>
      </c>
      <c r="F131" s="11" t="s">
        <v>2874</v>
      </c>
      <c r="G131" s="9" t="s">
        <v>9039</v>
      </c>
      <c r="H131" s="9"/>
      <c r="I131" s="9"/>
      <c r="J131" s="162" t="s">
        <v>0</v>
      </c>
      <c r="K131" s="36"/>
      <c r="L131" s="36"/>
      <c r="M131" s="28">
        <v>75</v>
      </c>
      <c r="N131" s="163">
        <v>0</v>
      </c>
      <c r="O131" s="2"/>
      <c r="P131" s="11" t="s">
        <v>4170</v>
      </c>
      <c r="Q131" s="11"/>
      <c r="R131" s="11" t="s">
        <v>4067</v>
      </c>
      <c r="S131" s="11"/>
      <c r="T131" s="11"/>
      <c r="U131" s="2"/>
      <c r="V131" s="21">
        <f t="shared" si="2"/>
        <v>0</v>
      </c>
    </row>
    <row r="132" spans="1:22" x14ac:dyDescent="0.4">
      <c r="A132" s="9" t="s">
        <v>8751</v>
      </c>
      <c r="B132" s="9" t="s">
        <v>8751</v>
      </c>
      <c r="C132" s="160" t="s">
        <v>9057</v>
      </c>
      <c r="D132" s="11" t="s">
        <v>9058</v>
      </c>
      <c r="E132" s="35">
        <v>5</v>
      </c>
      <c r="F132" s="11" t="s">
        <v>9059</v>
      </c>
      <c r="G132" s="9" t="s">
        <v>9060</v>
      </c>
      <c r="H132" s="9"/>
      <c r="I132" s="9"/>
      <c r="J132" s="162" t="s">
        <v>0</v>
      </c>
      <c r="K132" s="36"/>
      <c r="L132" s="36"/>
      <c r="M132" s="28">
        <v>5</v>
      </c>
      <c r="N132" s="163">
        <v>0</v>
      </c>
      <c r="O132" s="2"/>
      <c r="P132" s="11" t="s">
        <v>4170</v>
      </c>
      <c r="Q132" s="11"/>
      <c r="R132" s="11" t="s">
        <v>4067</v>
      </c>
      <c r="S132" s="11"/>
      <c r="T132" s="11"/>
      <c r="U132" s="2"/>
      <c r="V132" s="21">
        <f t="shared" si="2"/>
        <v>0</v>
      </c>
    </row>
    <row r="133" spans="1:22" x14ac:dyDescent="0.4">
      <c r="A133" s="9" t="s">
        <v>8751</v>
      </c>
      <c r="B133" s="9" t="s">
        <v>8751</v>
      </c>
      <c r="C133" s="160" t="s">
        <v>9061</v>
      </c>
      <c r="D133" s="11" t="s">
        <v>9062</v>
      </c>
      <c r="E133" s="35">
        <v>10</v>
      </c>
      <c r="F133" s="11" t="s">
        <v>9059</v>
      </c>
      <c r="G133" s="9" t="s">
        <v>9060</v>
      </c>
      <c r="H133" s="9"/>
      <c r="I133" s="9"/>
      <c r="J133" s="162" t="s">
        <v>0</v>
      </c>
      <c r="K133" s="36"/>
      <c r="L133" s="36"/>
      <c r="M133" s="28">
        <v>5</v>
      </c>
      <c r="N133" s="163">
        <v>0</v>
      </c>
      <c r="O133" s="2"/>
      <c r="P133" s="11" t="s">
        <v>4167</v>
      </c>
      <c r="Q133" s="11"/>
      <c r="R133" s="11" t="s">
        <v>4067</v>
      </c>
      <c r="S133" s="11"/>
      <c r="T133" s="11"/>
      <c r="U133" s="2"/>
      <c r="V133" s="21">
        <f t="shared" si="2"/>
        <v>7.5</v>
      </c>
    </row>
    <row r="134" spans="1:22" x14ac:dyDescent="0.4">
      <c r="A134" s="194" t="s">
        <v>8751</v>
      </c>
      <c r="B134" s="194" t="s">
        <v>8751</v>
      </c>
      <c r="C134" s="195" t="s">
        <v>9514</v>
      </c>
      <c r="D134" s="196" t="s">
        <v>9515</v>
      </c>
      <c r="E134" s="238">
        <v>5</v>
      </c>
      <c r="F134" s="196" t="s">
        <v>9008</v>
      </c>
      <c r="G134" s="194" t="s">
        <v>9060</v>
      </c>
      <c r="H134" s="194"/>
      <c r="I134" s="194"/>
      <c r="J134" s="197" t="s">
        <v>0</v>
      </c>
      <c r="K134" s="198"/>
      <c r="L134" s="198"/>
      <c r="M134" s="199" t="s">
        <v>9999</v>
      </c>
      <c r="N134" s="199">
        <v>0</v>
      </c>
      <c r="O134" s="2"/>
      <c r="P134" s="11" t="s">
        <v>4067</v>
      </c>
      <c r="Q134" s="11"/>
      <c r="R134" s="11" t="s">
        <v>4067</v>
      </c>
      <c r="S134" s="11"/>
      <c r="T134" s="11"/>
      <c r="U134" s="2"/>
      <c r="V134" s="21">
        <f t="shared" si="2"/>
        <v>0</v>
      </c>
    </row>
    <row r="135" spans="1:22" x14ac:dyDescent="0.4">
      <c r="A135" s="9" t="s">
        <v>8751</v>
      </c>
      <c r="B135" s="9" t="s">
        <v>8751</v>
      </c>
      <c r="C135" s="160" t="s">
        <v>9063</v>
      </c>
      <c r="D135" s="11" t="s">
        <v>9064</v>
      </c>
      <c r="E135" s="35">
        <v>10</v>
      </c>
      <c r="F135" s="11" t="s">
        <v>9008</v>
      </c>
      <c r="G135" s="9" t="s">
        <v>9060</v>
      </c>
      <c r="H135" s="9"/>
      <c r="I135" s="9"/>
      <c r="J135" s="162" t="s">
        <v>0</v>
      </c>
      <c r="K135" s="36"/>
      <c r="L135" s="36"/>
      <c r="M135" s="28">
        <v>5</v>
      </c>
      <c r="N135" s="163">
        <v>0</v>
      </c>
      <c r="O135" s="2"/>
      <c r="P135" s="11" t="s">
        <v>4170</v>
      </c>
      <c r="Q135" s="11"/>
      <c r="R135" s="11" t="s">
        <v>4067</v>
      </c>
      <c r="S135" s="11"/>
      <c r="T135" s="11"/>
      <c r="U135" s="2"/>
      <c r="V135" s="21">
        <f t="shared" si="2"/>
        <v>0</v>
      </c>
    </row>
    <row r="136" spans="1:22" x14ac:dyDescent="0.4">
      <c r="A136" s="9" t="s">
        <v>8751</v>
      </c>
      <c r="B136" s="9" t="s">
        <v>8751</v>
      </c>
      <c r="C136" s="160" t="s">
        <v>9063</v>
      </c>
      <c r="D136" s="11" t="s">
        <v>9065</v>
      </c>
      <c r="E136" s="35">
        <v>5</v>
      </c>
      <c r="F136" s="11" t="s">
        <v>9066</v>
      </c>
      <c r="G136" s="9" t="s">
        <v>9060</v>
      </c>
      <c r="H136" s="9"/>
      <c r="I136" s="9"/>
      <c r="J136" s="162" t="s">
        <v>0</v>
      </c>
      <c r="K136" s="36"/>
      <c r="L136" s="36"/>
      <c r="M136" s="28">
        <v>5</v>
      </c>
      <c r="N136" s="163">
        <v>0</v>
      </c>
      <c r="O136" s="2"/>
      <c r="P136" s="11" t="s">
        <v>4170</v>
      </c>
      <c r="Q136" s="11"/>
      <c r="R136" s="11" t="s">
        <v>4067</v>
      </c>
      <c r="S136" s="11"/>
      <c r="T136" s="11"/>
      <c r="U136" s="2"/>
      <c r="V136" s="21">
        <f t="shared" si="2"/>
        <v>0</v>
      </c>
    </row>
    <row r="137" spans="1:22" x14ac:dyDescent="0.4">
      <c r="A137" s="9" t="s">
        <v>8751</v>
      </c>
      <c r="B137" s="9" t="s">
        <v>8751</v>
      </c>
      <c r="C137" s="160" t="s">
        <v>9074</v>
      </c>
      <c r="D137" s="11" t="s">
        <v>9075</v>
      </c>
      <c r="E137" s="35" t="s">
        <v>8769</v>
      </c>
      <c r="F137" s="11" t="s">
        <v>8817</v>
      </c>
      <c r="G137" s="9" t="s">
        <v>9076</v>
      </c>
      <c r="H137" s="9"/>
      <c r="I137" s="9"/>
      <c r="J137" s="162">
        <v>600</v>
      </c>
      <c r="K137" s="36"/>
      <c r="L137" s="36" t="s">
        <v>9539</v>
      </c>
      <c r="M137" s="28">
        <v>2</v>
      </c>
      <c r="N137" s="163">
        <v>4</v>
      </c>
      <c r="O137" s="2"/>
      <c r="P137" s="11" t="s">
        <v>4168</v>
      </c>
      <c r="Q137" s="11"/>
      <c r="R137" s="11" t="s">
        <v>4167</v>
      </c>
      <c r="S137" s="11"/>
      <c r="T137" s="11"/>
      <c r="U137" s="2"/>
      <c r="V137" s="21">
        <f t="shared" si="2"/>
        <v>8</v>
      </c>
    </row>
    <row r="138" spans="1:22" x14ac:dyDescent="0.4">
      <c r="A138" s="9" t="s">
        <v>8751</v>
      </c>
      <c r="B138" s="9" t="s">
        <v>8751</v>
      </c>
      <c r="C138" s="160" t="s">
        <v>9077</v>
      </c>
      <c r="D138" s="11" t="s">
        <v>9078</v>
      </c>
      <c r="E138" s="35" t="s">
        <v>8769</v>
      </c>
      <c r="F138" s="11" t="s">
        <v>8821</v>
      </c>
      <c r="G138" s="9" t="s">
        <v>9076</v>
      </c>
      <c r="H138" s="9"/>
      <c r="I138" s="9"/>
      <c r="J138" s="162">
        <v>800</v>
      </c>
      <c r="K138" s="36"/>
      <c r="L138" s="36"/>
      <c r="M138" s="28">
        <v>2</v>
      </c>
      <c r="N138" s="163">
        <v>0</v>
      </c>
      <c r="O138" s="2"/>
      <c r="P138" s="11" t="s">
        <v>4167</v>
      </c>
      <c r="Q138" s="11"/>
      <c r="R138" s="11" t="s">
        <v>4067</v>
      </c>
      <c r="S138" s="11"/>
      <c r="T138" s="11"/>
      <c r="U138" s="2"/>
      <c r="V138" s="21">
        <f t="shared" si="2"/>
        <v>3</v>
      </c>
    </row>
    <row r="139" spans="1:22" x14ac:dyDescent="0.4">
      <c r="A139" s="9" t="s">
        <v>8751</v>
      </c>
      <c r="B139" s="9" t="s">
        <v>8751</v>
      </c>
      <c r="C139" s="160" t="s">
        <v>9079</v>
      </c>
      <c r="D139" s="11" t="s">
        <v>9080</v>
      </c>
      <c r="E139" s="35">
        <v>25000</v>
      </c>
      <c r="F139" s="11" t="s">
        <v>8879</v>
      </c>
      <c r="G139" s="9" t="s">
        <v>9081</v>
      </c>
      <c r="H139" s="9"/>
      <c r="I139" s="9"/>
      <c r="J139" s="162">
        <v>500</v>
      </c>
      <c r="K139" s="36"/>
      <c r="L139" s="36"/>
      <c r="M139" s="28">
        <v>1.5</v>
      </c>
      <c r="N139" s="163">
        <v>0</v>
      </c>
      <c r="O139" s="2"/>
      <c r="P139" s="11" t="s">
        <v>4168</v>
      </c>
      <c r="Q139" s="11"/>
      <c r="R139" s="11" t="s">
        <v>4067</v>
      </c>
      <c r="S139" s="11"/>
      <c r="T139" s="11"/>
      <c r="U139" s="2"/>
      <c r="V139" s="21">
        <f t="shared" si="2"/>
        <v>1.5</v>
      </c>
    </row>
    <row r="140" spans="1:22" x14ac:dyDescent="0.4">
      <c r="A140" s="9" t="s">
        <v>8751</v>
      </c>
      <c r="B140" s="9" t="s">
        <v>8751</v>
      </c>
      <c r="C140" s="160" t="s">
        <v>9082</v>
      </c>
      <c r="D140" s="11" t="s">
        <v>9083</v>
      </c>
      <c r="E140" s="35">
        <v>25000</v>
      </c>
      <c r="F140" s="11" t="s">
        <v>8873</v>
      </c>
      <c r="G140" s="9" t="s">
        <v>9081</v>
      </c>
      <c r="H140" s="9"/>
      <c r="I140" s="9"/>
      <c r="J140" s="162">
        <v>300</v>
      </c>
      <c r="K140" s="36"/>
      <c r="L140" s="36"/>
      <c r="M140" s="28">
        <v>2</v>
      </c>
      <c r="N140" s="163">
        <v>0</v>
      </c>
      <c r="O140" s="2"/>
      <c r="P140" s="11" t="s">
        <v>4168</v>
      </c>
      <c r="Q140" s="11"/>
      <c r="R140" s="11" t="s">
        <v>4067</v>
      </c>
      <c r="S140" s="11"/>
      <c r="T140" s="11"/>
      <c r="U140" s="2"/>
      <c r="V140" s="21">
        <f t="shared" si="2"/>
        <v>2</v>
      </c>
    </row>
    <row r="141" spans="1:22" x14ac:dyDescent="0.4">
      <c r="A141" s="9" t="s">
        <v>8751</v>
      </c>
      <c r="B141" s="9" t="s">
        <v>8751</v>
      </c>
      <c r="C141" s="160" t="s">
        <v>9084</v>
      </c>
      <c r="D141" s="11" t="s">
        <v>9085</v>
      </c>
      <c r="E141" s="35">
        <v>25000</v>
      </c>
      <c r="F141" s="11" t="s">
        <v>9086</v>
      </c>
      <c r="G141" s="9" t="s">
        <v>9081</v>
      </c>
      <c r="H141" s="9"/>
      <c r="I141" s="9"/>
      <c r="J141" s="162">
        <v>300</v>
      </c>
      <c r="K141" s="36"/>
      <c r="L141" s="36"/>
      <c r="M141" s="28">
        <v>2</v>
      </c>
      <c r="N141" s="163">
        <v>0</v>
      </c>
      <c r="O141" s="2"/>
      <c r="P141" s="11" t="s">
        <v>4168</v>
      </c>
      <c r="Q141" s="11"/>
      <c r="R141" s="11" t="s">
        <v>4067</v>
      </c>
      <c r="S141" s="11"/>
      <c r="T141" s="11"/>
      <c r="U141" s="2"/>
      <c r="V141" s="21">
        <f t="shared" si="2"/>
        <v>2</v>
      </c>
    </row>
    <row r="142" spans="1:22" x14ac:dyDescent="0.4">
      <c r="A142" s="9" t="s">
        <v>8751</v>
      </c>
      <c r="B142" s="9" t="s">
        <v>8751</v>
      </c>
      <c r="C142" s="160" t="s">
        <v>9087</v>
      </c>
      <c r="D142" s="11" t="s">
        <v>9088</v>
      </c>
      <c r="E142" s="35">
        <v>25000</v>
      </c>
      <c r="F142" s="11" t="s">
        <v>9089</v>
      </c>
      <c r="G142" s="9" t="s">
        <v>9081</v>
      </c>
      <c r="H142" s="9"/>
      <c r="I142" s="9"/>
      <c r="J142" s="162">
        <v>300</v>
      </c>
      <c r="K142" s="36"/>
      <c r="L142" s="36" t="s">
        <v>9545</v>
      </c>
      <c r="M142" s="28">
        <v>2</v>
      </c>
      <c r="N142" s="163">
        <v>4</v>
      </c>
      <c r="O142" s="2"/>
      <c r="P142" s="11" t="s">
        <v>4168</v>
      </c>
      <c r="Q142" s="11"/>
      <c r="R142" s="11" t="s">
        <v>4168</v>
      </c>
      <c r="S142" s="11"/>
      <c r="T142" s="11"/>
      <c r="U142" s="2"/>
      <c r="V142" s="21">
        <f t="shared" si="2"/>
        <v>6</v>
      </c>
    </row>
    <row r="143" spans="1:22" x14ac:dyDescent="0.4">
      <c r="A143" s="9" t="s">
        <v>8751</v>
      </c>
      <c r="B143" s="9" t="s">
        <v>8751</v>
      </c>
      <c r="C143" s="160" t="s">
        <v>9090</v>
      </c>
      <c r="D143" s="11" t="s">
        <v>9091</v>
      </c>
      <c r="E143" s="35">
        <v>25000</v>
      </c>
      <c r="F143" s="11" t="s">
        <v>9092</v>
      </c>
      <c r="G143" s="9" t="s">
        <v>9081</v>
      </c>
      <c r="H143" s="9"/>
      <c r="I143" s="9"/>
      <c r="J143" s="162">
        <v>500</v>
      </c>
      <c r="K143" s="36"/>
      <c r="L143" s="36" t="s">
        <v>9539</v>
      </c>
      <c r="M143" s="28">
        <v>2</v>
      </c>
      <c r="N143" s="163">
        <v>4</v>
      </c>
      <c r="O143" s="2"/>
      <c r="P143" s="11" t="s">
        <v>4168</v>
      </c>
      <c r="Q143" s="11"/>
      <c r="R143" s="11" t="s">
        <v>4167</v>
      </c>
      <c r="S143" s="11"/>
      <c r="T143" s="11"/>
      <c r="U143" s="2"/>
      <c r="V143" s="21">
        <f t="shared" si="2"/>
        <v>8</v>
      </c>
    </row>
    <row r="144" spans="1:22" x14ac:dyDescent="0.4">
      <c r="A144" s="9" t="s">
        <v>8751</v>
      </c>
      <c r="B144" s="9" t="s">
        <v>8751</v>
      </c>
      <c r="C144" s="160" t="s">
        <v>9093</v>
      </c>
      <c r="D144" s="11" t="s">
        <v>9094</v>
      </c>
      <c r="E144" s="35">
        <v>25000</v>
      </c>
      <c r="F144" s="11" t="s">
        <v>9095</v>
      </c>
      <c r="G144" s="9" t="s">
        <v>9081</v>
      </c>
      <c r="H144" s="9"/>
      <c r="I144" s="9"/>
      <c r="J144" s="162">
        <v>500</v>
      </c>
      <c r="K144" s="36"/>
      <c r="L144" s="36" t="s">
        <v>9539</v>
      </c>
      <c r="M144" s="28">
        <v>2</v>
      </c>
      <c r="N144" s="163">
        <v>4</v>
      </c>
      <c r="O144" s="2"/>
      <c r="P144" s="11" t="s">
        <v>4167</v>
      </c>
      <c r="Q144" s="11"/>
      <c r="R144" s="11" t="s">
        <v>4167</v>
      </c>
      <c r="S144" s="11"/>
      <c r="T144" s="11"/>
      <c r="U144" s="2"/>
      <c r="V144" s="21">
        <f t="shared" si="2"/>
        <v>9</v>
      </c>
    </row>
    <row r="145" spans="1:22" x14ac:dyDescent="0.4">
      <c r="A145" s="9" t="s">
        <v>8751</v>
      </c>
      <c r="B145" s="9" t="s">
        <v>8751</v>
      </c>
      <c r="C145" s="160" t="s">
        <v>9096</v>
      </c>
      <c r="D145" s="11" t="s">
        <v>9097</v>
      </c>
      <c r="E145" s="35">
        <v>10000</v>
      </c>
      <c r="F145" s="19">
        <v>72002</v>
      </c>
      <c r="G145" s="9" t="s">
        <v>9157</v>
      </c>
      <c r="H145" s="9"/>
      <c r="I145" s="9"/>
      <c r="J145" s="162">
        <v>350</v>
      </c>
      <c r="K145" s="36" t="s">
        <v>9528</v>
      </c>
      <c r="L145" s="36"/>
      <c r="M145" s="28">
        <v>6</v>
      </c>
      <c r="N145" s="163">
        <v>0</v>
      </c>
      <c r="O145" s="2"/>
      <c r="P145" s="11" t="s">
        <v>4167</v>
      </c>
      <c r="Q145" s="11"/>
      <c r="R145" s="11" t="s">
        <v>4067</v>
      </c>
      <c r="S145" s="11"/>
      <c r="T145" s="11"/>
      <c r="U145" s="2"/>
      <c r="V145" s="21">
        <f t="shared" si="2"/>
        <v>9</v>
      </c>
    </row>
    <row r="146" spans="1:22" x14ac:dyDescent="0.4">
      <c r="A146" s="164" t="s">
        <v>8751</v>
      </c>
      <c r="B146" s="164" t="s">
        <v>8751</v>
      </c>
      <c r="C146" s="165" t="s">
        <v>9098</v>
      </c>
      <c r="D146" s="166" t="s">
        <v>9097</v>
      </c>
      <c r="E146" s="172">
        <v>10000</v>
      </c>
      <c r="F146" s="171">
        <v>72002</v>
      </c>
      <c r="G146" s="164" t="s">
        <v>9158</v>
      </c>
      <c r="H146" s="164"/>
      <c r="I146" s="164" t="s">
        <v>4194</v>
      </c>
      <c r="J146" s="168">
        <v>350</v>
      </c>
      <c r="K146" s="169" t="s">
        <v>9527</v>
      </c>
      <c r="L146" s="169"/>
      <c r="M146" s="170">
        <v>12</v>
      </c>
      <c r="N146" s="173">
        <v>0</v>
      </c>
      <c r="O146" s="2"/>
      <c r="P146" s="11" t="s">
        <v>4170</v>
      </c>
      <c r="Q146" s="11"/>
      <c r="R146" s="11" t="s">
        <v>4067</v>
      </c>
      <c r="S146" s="11"/>
      <c r="T146" s="11"/>
      <c r="U146" s="2"/>
      <c r="V146" s="21">
        <f t="shared" si="2"/>
        <v>0</v>
      </c>
    </row>
    <row r="147" spans="1:22" x14ac:dyDescent="0.4">
      <c r="A147" s="9" t="s">
        <v>8751</v>
      </c>
      <c r="B147" s="9" t="s">
        <v>8751</v>
      </c>
      <c r="C147" s="160" t="s">
        <v>9099</v>
      </c>
      <c r="D147" s="11" t="s">
        <v>9100</v>
      </c>
      <c r="E147" s="35">
        <v>20000</v>
      </c>
      <c r="F147" s="19">
        <v>72002</v>
      </c>
      <c r="G147" s="9" t="s">
        <v>9101</v>
      </c>
      <c r="H147" s="9"/>
      <c r="I147" s="9"/>
      <c r="J147" s="162">
        <v>150</v>
      </c>
      <c r="K147" s="36"/>
      <c r="L147" s="36"/>
      <c r="M147" s="28">
        <v>8</v>
      </c>
      <c r="N147" s="163">
        <v>0</v>
      </c>
      <c r="O147" s="2"/>
      <c r="P147" s="11" t="s">
        <v>4167</v>
      </c>
      <c r="Q147" s="11"/>
      <c r="R147" s="11" t="s">
        <v>4067</v>
      </c>
      <c r="S147" s="11"/>
      <c r="T147" s="11"/>
      <c r="U147" s="2"/>
      <c r="V147" s="21">
        <f t="shared" si="2"/>
        <v>12</v>
      </c>
    </row>
    <row r="148" spans="1:22" x14ac:dyDescent="0.4">
      <c r="A148" s="9" t="s">
        <v>8751</v>
      </c>
      <c r="B148" s="9" t="s">
        <v>8751</v>
      </c>
      <c r="C148" s="160" t="s">
        <v>9102</v>
      </c>
      <c r="D148" s="11" t="s">
        <v>9103</v>
      </c>
      <c r="E148" s="35">
        <v>10000</v>
      </c>
      <c r="F148" s="11" t="s">
        <v>8898</v>
      </c>
      <c r="G148" s="9" t="s">
        <v>9101</v>
      </c>
      <c r="H148" s="9"/>
      <c r="I148" s="9"/>
      <c r="J148" s="162">
        <v>650</v>
      </c>
      <c r="K148" s="36"/>
      <c r="L148" s="36" t="s">
        <v>9542</v>
      </c>
      <c r="M148" s="28">
        <v>25</v>
      </c>
      <c r="N148" s="163">
        <v>4</v>
      </c>
      <c r="O148" s="2"/>
      <c r="P148" s="11" t="s">
        <v>4168</v>
      </c>
      <c r="Q148" s="11"/>
      <c r="R148" s="11" t="s">
        <v>4170</v>
      </c>
      <c r="S148" s="11"/>
      <c r="T148" s="11"/>
      <c r="U148" s="2"/>
      <c r="V148" s="21">
        <f t="shared" si="2"/>
        <v>25</v>
      </c>
    </row>
    <row r="149" spans="1:22" x14ac:dyDescent="0.4">
      <c r="A149" s="194" t="s">
        <v>8751</v>
      </c>
      <c r="B149" s="194" t="s">
        <v>8751</v>
      </c>
      <c r="C149" s="195" t="s">
        <v>9516</v>
      </c>
      <c r="D149" s="196" t="s">
        <v>9517</v>
      </c>
      <c r="E149" s="238">
        <v>20000</v>
      </c>
      <c r="F149" s="196" t="s">
        <v>8898</v>
      </c>
      <c r="G149" s="194" t="s">
        <v>9101</v>
      </c>
      <c r="H149" s="194"/>
      <c r="I149" s="194"/>
      <c r="J149" s="200" t="s">
        <v>0</v>
      </c>
      <c r="K149" s="198"/>
      <c r="L149" s="198" t="s">
        <v>9542</v>
      </c>
      <c r="M149" s="199">
        <v>30</v>
      </c>
      <c r="N149" s="199">
        <v>4</v>
      </c>
      <c r="O149" s="2"/>
      <c r="P149" s="11" t="s">
        <v>4067</v>
      </c>
      <c r="Q149" s="11" t="s">
        <v>4168</v>
      </c>
      <c r="R149" s="11" t="s">
        <v>4170</v>
      </c>
      <c r="S149" s="11"/>
      <c r="T149" s="11"/>
      <c r="U149" s="2"/>
      <c r="V149" s="21">
        <f t="shared" si="2"/>
        <v>0</v>
      </c>
    </row>
    <row r="150" spans="1:22" x14ac:dyDescent="0.4">
      <c r="A150" s="9" t="s">
        <v>8751</v>
      </c>
      <c r="B150" s="9" t="s">
        <v>8751</v>
      </c>
      <c r="C150" s="160" t="s">
        <v>9104</v>
      </c>
      <c r="D150" s="11" t="s">
        <v>0</v>
      </c>
      <c r="E150" s="35" t="s">
        <v>0</v>
      </c>
      <c r="F150" s="11" t="s">
        <v>9105</v>
      </c>
      <c r="G150" s="9" t="s">
        <v>9106</v>
      </c>
      <c r="H150" s="9"/>
      <c r="I150" s="9"/>
      <c r="J150" s="163" t="s">
        <v>0</v>
      </c>
      <c r="K150" s="36"/>
      <c r="L150" s="36"/>
      <c r="M150" s="28">
        <v>3</v>
      </c>
      <c r="N150" s="163">
        <v>0</v>
      </c>
      <c r="O150" s="2"/>
      <c r="P150" s="11"/>
      <c r="Q150" s="11"/>
      <c r="R150" s="11" t="s">
        <v>4067</v>
      </c>
      <c r="S150" s="11"/>
      <c r="T150" s="11"/>
      <c r="U150" s="2"/>
      <c r="V150" s="21">
        <f t="shared" si="2"/>
        <v>0</v>
      </c>
    </row>
    <row r="151" spans="1:22" x14ac:dyDescent="0.4">
      <c r="A151" s="9" t="s">
        <v>8751</v>
      </c>
      <c r="B151" s="9" t="s">
        <v>8751</v>
      </c>
      <c r="C151" s="160" t="s">
        <v>9107</v>
      </c>
      <c r="D151" s="11" t="s">
        <v>9108</v>
      </c>
      <c r="E151" s="35">
        <v>10000</v>
      </c>
      <c r="F151" s="11" t="s">
        <v>9109</v>
      </c>
      <c r="G151" s="9" t="s">
        <v>9110</v>
      </c>
      <c r="H151" s="9"/>
      <c r="I151" s="9"/>
      <c r="J151" s="162">
        <v>700</v>
      </c>
      <c r="K151" s="36"/>
      <c r="L151" s="36" t="s">
        <v>9542</v>
      </c>
      <c r="M151" s="28">
        <v>1.5</v>
      </c>
      <c r="N151" s="163">
        <v>4</v>
      </c>
      <c r="O151" s="2"/>
      <c r="P151" s="11" t="s">
        <v>4168</v>
      </c>
      <c r="Q151" s="11" t="s">
        <v>4168</v>
      </c>
      <c r="R151" s="11" t="s">
        <v>4167</v>
      </c>
      <c r="S151" s="11"/>
      <c r="T151" s="11"/>
      <c r="U151" s="2"/>
      <c r="V151" s="21">
        <f t="shared" si="2"/>
        <v>7.5</v>
      </c>
    </row>
    <row r="152" spans="1:22" x14ac:dyDescent="0.4">
      <c r="A152" s="9" t="s">
        <v>8751</v>
      </c>
      <c r="B152" s="9" t="s">
        <v>8751</v>
      </c>
      <c r="C152" s="160" t="s">
        <v>9111</v>
      </c>
      <c r="D152" s="11" t="s">
        <v>9112</v>
      </c>
      <c r="E152" s="35">
        <v>20000</v>
      </c>
      <c r="F152" s="11" t="s">
        <v>8885</v>
      </c>
      <c r="G152" s="9" t="s">
        <v>9110</v>
      </c>
      <c r="H152" s="9"/>
      <c r="I152" s="9"/>
      <c r="J152" s="162">
        <v>500</v>
      </c>
      <c r="K152" s="36"/>
      <c r="L152" s="36" t="s">
        <v>9546</v>
      </c>
      <c r="M152" s="28">
        <v>1.5</v>
      </c>
      <c r="N152" s="163">
        <v>4</v>
      </c>
      <c r="O152" s="2"/>
      <c r="P152" s="11" t="s">
        <v>4168</v>
      </c>
      <c r="Q152" s="11" t="s">
        <v>4168</v>
      </c>
      <c r="R152" s="11" t="s">
        <v>4167</v>
      </c>
      <c r="S152" s="11"/>
      <c r="T152" s="11"/>
      <c r="U152" s="2"/>
      <c r="V152" s="21">
        <f t="shared" si="2"/>
        <v>7.5</v>
      </c>
    </row>
    <row r="153" spans="1:22" x14ac:dyDescent="0.4">
      <c r="A153" s="9" t="s">
        <v>8751</v>
      </c>
      <c r="B153" s="9" t="s">
        <v>8751</v>
      </c>
      <c r="C153" s="160" t="s">
        <v>9113</v>
      </c>
      <c r="D153" s="11" t="s">
        <v>9114</v>
      </c>
      <c r="E153" s="35">
        <v>10000</v>
      </c>
      <c r="F153" s="11" t="s">
        <v>9115</v>
      </c>
      <c r="G153" s="9" t="s">
        <v>9110</v>
      </c>
      <c r="H153" s="9"/>
      <c r="I153" s="9"/>
      <c r="J153" s="162">
        <v>800</v>
      </c>
      <c r="K153" s="36"/>
      <c r="L153" s="36" t="s">
        <v>9542</v>
      </c>
      <c r="M153" s="28">
        <v>1.5</v>
      </c>
      <c r="N153" s="163">
        <v>4</v>
      </c>
      <c r="O153" s="2"/>
      <c r="P153" s="11" t="s">
        <v>4168</v>
      </c>
      <c r="Q153" s="11"/>
      <c r="R153" s="11" t="s">
        <v>4170</v>
      </c>
      <c r="S153" s="11"/>
      <c r="T153" s="11"/>
      <c r="U153" s="2"/>
      <c r="V153" s="21">
        <f t="shared" si="2"/>
        <v>1.5</v>
      </c>
    </row>
    <row r="154" spans="1:22" x14ac:dyDescent="0.4">
      <c r="A154" s="9" t="s">
        <v>8751</v>
      </c>
      <c r="B154" s="9" t="s">
        <v>8751</v>
      </c>
      <c r="C154" s="160" t="s">
        <v>9116</v>
      </c>
      <c r="D154" s="11" t="s">
        <v>9117</v>
      </c>
      <c r="E154" s="35">
        <v>20000</v>
      </c>
      <c r="F154" s="11" t="s">
        <v>9115</v>
      </c>
      <c r="G154" s="9" t="s">
        <v>9110</v>
      </c>
      <c r="H154" s="9"/>
      <c r="I154" s="9"/>
      <c r="J154" s="162">
        <v>300</v>
      </c>
      <c r="K154" s="36"/>
      <c r="L154" s="36"/>
      <c r="M154" s="28">
        <v>6</v>
      </c>
      <c r="N154" s="163">
        <v>0</v>
      </c>
      <c r="O154" s="2"/>
      <c r="P154" s="11" t="s">
        <v>4168</v>
      </c>
      <c r="Q154" s="11"/>
      <c r="R154" s="11" t="s">
        <v>4067</v>
      </c>
      <c r="S154" s="11"/>
      <c r="T154" s="11"/>
      <c r="U154" s="2"/>
      <c r="V154" s="21">
        <f t="shared" si="2"/>
        <v>6</v>
      </c>
    </row>
    <row r="155" spans="1:22" x14ac:dyDescent="0.4">
      <c r="A155" s="9" t="s">
        <v>8751</v>
      </c>
      <c r="B155" s="9" t="s">
        <v>8751</v>
      </c>
      <c r="C155" s="160" t="s">
        <v>9118</v>
      </c>
      <c r="D155" s="11" t="s">
        <v>9119</v>
      </c>
      <c r="E155" s="35">
        <v>10000</v>
      </c>
      <c r="F155" s="11" t="s">
        <v>9115</v>
      </c>
      <c r="G155" s="9" t="s">
        <v>9110</v>
      </c>
      <c r="H155" s="13"/>
      <c r="I155" s="13"/>
      <c r="J155" s="35">
        <v>1000</v>
      </c>
      <c r="K155" s="36"/>
      <c r="L155" s="36"/>
      <c r="M155" s="28">
        <v>1.5</v>
      </c>
      <c r="N155" s="163">
        <v>0</v>
      </c>
      <c r="O155" s="2"/>
      <c r="P155" s="11" t="s">
        <v>4168</v>
      </c>
      <c r="Q155" s="11"/>
      <c r="R155" s="11" t="s">
        <v>4067</v>
      </c>
      <c r="S155" s="11"/>
      <c r="T155" s="11"/>
      <c r="U155" s="2"/>
      <c r="V155" s="21">
        <f t="shared" si="2"/>
        <v>1.5</v>
      </c>
    </row>
    <row r="156" spans="1:22" x14ac:dyDescent="0.4">
      <c r="A156" s="9" t="s">
        <v>8751</v>
      </c>
      <c r="B156" s="9" t="s">
        <v>8751</v>
      </c>
      <c r="C156" s="160" t="s">
        <v>9120</v>
      </c>
      <c r="D156" s="11" t="s">
        <v>9121</v>
      </c>
      <c r="E156" s="35">
        <v>20000</v>
      </c>
      <c r="F156" s="11" t="s">
        <v>9115</v>
      </c>
      <c r="G156" s="9" t="s">
        <v>9110</v>
      </c>
      <c r="H156" s="9"/>
      <c r="I156" s="9"/>
      <c r="J156" s="162">
        <v>100</v>
      </c>
      <c r="K156" s="36"/>
      <c r="L156" s="36"/>
      <c r="M156" s="28">
        <v>8</v>
      </c>
      <c r="N156" s="163">
        <v>0</v>
      </c>
      <c r="O156" s="2"/>
      <c r="P156" s="11" t="s">
        <v>4168</v>
      </c>
      <c r="Q156" s="11"/>
      <c r="R156" s="11" t="s">
        <v>4067</v>
      </c>
      <c r="S156" s="11"/>
      <c r="T156" s="11"/>
      <c r="U156" s="2"/>
      <c r="V156" s="21">
        <f t="shared" si="2"/>
        <v>8</v>
      </c>
    </row>
    <row r="157" spans="1:22" x14ac:dyDescent="0.4">
      <c r="A157" s="9" t="s">
        <v>8751</v>
      </c>
      <c r="B157" s="9" t="s">
        <v>8751</v>
      </c>
      <c r="C157" s="160" t="s">
        <v>9122</v>
      </c>
      <c r="D157" s="11" t="s">
        <v>9123</v>
      </c>
      <c r="E157" s="35">
        <v>10000</v>
      </c>
      <c r="F157" s="11" t="s">
        <v>9089</v>
      </c>
      <c r="G157" s="9" t="s">
        <v>9110</v>
      </c>
      <c r="H157" s="9"/>
      <c r="I157" s="9"/>
      <c r="J157" s="162">
        <v>800</v>
      </c>
      <c r="K157" s="36"/>
      <c r="L157" s="36"/>
      <c r="M157" s="28">
        <v>1.5</v>
      </c>
      <c r="N157" s="163">
        <v>0</v>
      </c>
      <c r="O157" s="2"/>
      <c r="P157" s="11" t="s">
        <v>4168</v>
      </c>
      <c r="Q157" s="11"/>
      <c r="R157" s="11" t="s">
        <v>4067</v>
      </c>
      <c r="S157" s="11"/>
      <c r="T157" s="11"/>
      <c r="U157" s="2"/>
      <c r="V157" s="21">
        <f t="shared" si="2"/>
        <v>1.5</v>
      </c>
    </row>
    <row r="158" spans="1:22" x14ac:dyDescent="0.4">
      <c r="A158" s="9" t="s">
        <v>8751</v>
      </c>
      <c r="B158" s="9" t="s">
        <v>8751</v>
      </c>
      <c r="C158" s="160" t="s">
        <v>9124</v>
      </c>
      <c r="D158" s="11" t="s">
        <v>9125</v>
      </c>
      <c r="E158" s="35">
        <v>10000</v>
      </c>
      <c r="F158" s="19">
        <v>52002</v>
      </c>
      <c r="G158" s="9" t="s">
        <v>9110</v>
      </c>
      <c r="H158" s="13"/>
      <c r="I158" s="13"/>
      <c r="J158" s="35">
        <v>1300</v>
      </c>
      <c r="K158" s="36"/>
      <c r="L158" s="36"/>
      <c r="M158" s="28">
        <v>1.5</v>
      </c>
      <c r="N158" s="163">
        <v>0</v>
      </c>
      <c r="O158" s="2"/>
      <c r="P158" s="11" t="s">
        <v>4168</v>
      </c>
      <c r="Q158" s="11"/>
      <c r="R158" s="11" t="s">
        <v>4067</v>
      </c>
      <c r="S158" s="11"/>
      <c r="T158" s="11"/>
      <c r="U158" s="2"/>
      <c r="V158" s="21">
        <f t="shared" si="2"/>
        <v>1.5</v>
      </c>
    </row>
    <row r="159" spans="1:22" x14ac:dyDescent="0.4">
      <c r="A159" s="9" t="s">
        <v>8751</v>
      </c>
      <c r="B159" s="9" t="s">
        <v>8751</v>
      </c>
      <c r="C159" s="160" t="s">
        <v>9126</v>
      </c>
      <c r="D159" s="11" t="s">
        <v>9127</v>
      </c>
      <c r="E159" s="35">
        <v>20000</v>
      </c>
      <c r="F159" s="19">
        <v>52002</v>
      </c>
      <c r="G159" s="9" t="s">
        <v>9110</v>
      </c>
      <c r="H159" s="9"/>
      <c r="I159" s="9"/>
      <c r="J159" s="162">
        <v>600</v>
      </c>
      <c r="K159" s="36"/>
      <c r="L159" s="36"/>
      <c r="M159" s="28">
        <v>10</v>
      </c>
      <c r="N159" s="163">
        <v>0</v>
      </c>
      <c r="O159" s="2"/>
      <c r="P159" s="11" t="s">
        <v>4168</v>
      </c>
      <c r="Q159" s="11"/>
      <c r="R159" s="11" t="s">
        <v>4067</v>
      </c>
      <c r="S159" s="11"/>
      <c r="T159" s="11"/>
      <c r="U159" s="2"/>
      <c r="V159" s="21">
        <f t="shared" si="2"/>
        <v>10</v>
      </c>
    </row>
    <row r="160" spans="1:22" x14ac:dyDescent="0.4">
      <c r="A160" s="9" t="s">
        <v>8751</v>
      </c>
      <c r="B160" s="9" t="s">
        <v>8751</v>
      </c>
      <c r="C160" s="160" t="s">
        <v>9128</v>
      </c>
      <c r="D160" s="11" t="s">
        <v>9129</v>
      </c>
      <c r="E160" s="35">
        <v>10000</v>
      </c>
      <c r="F160" s="19">
        <v>72002</v>
      </c>
      <c r="G160" s="9" t="s">
        <v>9159</v>
      </c>
      <c r="H160" s="13"/>
      <c r="I160" s="13"/>
      <c r="J160" s="35">
        <v>1000</v>
      </c>
      <c r="K160" s="36" t="s">
        <v>9530</v>
      </c>
      <c r="L160" s="36" t="s">
        <v>9547</v>
      </c>
      <c r="M160" s="28">
        <v>1.5</v>
      </c>
      <c r="N160" s="163">
        <v>4</v>
      </c>
      <c r="O160" s="2"/>
      <c r="P160" s="11" t="s">
        <v>4170</v>
      </c>
      <c r="Q160" s="11"/>
      <c r="R160" s="11" t="s">
        <v>4170</v>
      </c>
      <c r="S160" s="11"/>
      <c r="T160" s="11"/>
      <c r="U160" s="2"/>
      <c r="V160" s="21">
        <f t="shared" si="2"/>
        <v>0</v>
      </c>
    </row>
    <row r="161" spans="1:22" x14ac:dyDescent="0.4">
      <c r="A161" s="164" t="s">
        <v>8751</v>
      </c>
      <c r="B161" s="164" t="s">
        <v>8751</v>
      </c>
      <c r="C161" s="165" t="s">
        <v>9130</v>
      </c>
      <c r="D161" s="166" t="s">
        <v>9129</v>
      </c>
      <c r="E161" s="172">
        <v>10000</v>
      </c>
      <c r="F161" s="171">
        <v>72002</v>
      </c>
      <c r="G161" s="164" t="s">
        <v>9160</v>
      </c>
      <c r="H161" s="167"/>
      <c r="I161" s="167" t="s">
        <v>4194</v>
      </c>
      <c r="J161" s="172">
        <v>1000</v>
      </c>
      <c r="K161" s="169" t="s">
        <v>9529</v>
      </c>
      <c r="L161" s="169"/>
      <c r="M161" s="170">
        <v>1.5</v>
      </c>
      <c r="N161" s="173">
        <v>0</v>
      </c>
      <c r="O161" s="2"/>
      <c r="P161" s="11" t="s">
        <v>4168</v>
      </c>
      <c r="Q161" s="11"/>
      <c r="R161" s="11" t="s">
        <v>4067</v>
      </c>
      <c r="S161" s="11"/>
      <c r="T161" s="11"/>
      <c r="U161" s="2"/>
      <c r="V161" s="21">
        <f t="shared" si="2"/>
        <v>1.5</v>
      </c>
    </row>
    <row r="162" spans="1:22" x14ac:dyDescent="0.4">
      <c r="A162" s="9" t="s">
        <v>8751</v>
      </c>
      <c r="B162" s="9" t="s">
        <v>8751</v>
      </c>
      <c r="C162" s="160" t="s">
        <v>9131</v>
      </c>
      <c r="D162" s="11" t="s">
        <v>9132</v>
      </c>
      <c r="E162" s="35">
        <v>20000</v>
      </c>
      <c r="F162" s="19">
        <v>72002</v>
      </c>
      <c r="G162" s="9" t="s">
        <v>9110</v>
      </c>
      <c r="H162" s="9"/>
      <c r="I162" s="9"/>
      <c r="J162" s="162">
        <v>500</v>
      </c>
      <c r="K162" s="36"/>
      <c r="L162" s="36" t="s">
        <v>9547</v>
      </c>
      <c r="M162" s="28">
        <v>1.5</v>
      </c>
      <c r="N162" s="163">
        <v>4</v>
      </c>
      <c r="O162" s="2"/>
      <c r="P162" s="11" t="s">
        <v>4168</v>
      </c>
      <c r="Q162" s="11"/>
      <c r="R162" s="11" t="s">
        <v>4170</v>
      </c>
      <c r="S162" s="11"/>
      <c r="T162" s="11"/>
      <c r="U162" s="2"/>
      <c r="V162" s="21">
        <f t="shared" si="2"/>
        <v>1.5</v>
      </c>
    </row>
    <row r="163" spans="1:22" x14ac:dyDescent="0.4">
      <c r="A163" s="9" t="s">
        <v>8751</v>
      </c>
      <c r="B163" s="9" t="s">
        <v>8751</v>
      </c>
      <c r="C163" s="160" t="s">
        <v>9133</v>
      </c>
      <c r="D163" s="11" t="s">
        <v>9134</v>
      </c>
      <c r="E163" s="35">
        <v>10000</v>
      </c>
      <c r="F163" s="11" t="s">
        <v>9095</v>
      </c>
      <c r="G163" s="9" t="s">
        <v>9110</v>
      </c>
      <c r="H163" s="13"/>
      <c r="I163" s="13"/>
      <c r="J163" s="35">
        <v>1000</v>
      </c>
      <c r="K163" s="36"/>
      <c r="L163" s="36" t="s">
        <v>9542</v>
      </c>
      <c r="M163" s="28">
        <v>1.5</v>
      </c>
      <c r="N163" s="163">
        <v>4</v>
      </c>
      <c r="O163" s="2"/>
      <c r="P163" s="11" t="s">
        <v>4168</v>
      </c>
      <c r="Q163" s="11"/>
      <c r="R163" s="11" t="s">
        <v>4170</v>
      </c>
      <c r="S163" s="11"/>
      <c r="T163" s="11"/>
      <c r="U163" s="2"/>
      <c r="V163" s="21">
        <f t="shared" si="2"/>
        <v>1.5</v>
      </c>
    </row>
    <row r="164" spans="1:22" x14ac:dyDescent="0.4">
      <c r="A164" s="9" t="s">
        <v>8751</v>
      </c>
      <c r="B164" s="9" t="s">
        <v>8751</v>
      </c>
      <c r="C164" s="160" t="s">
        <v>9135</v>
      </c>
      <c r="D164" s="11" t="s">
        <v>9136</v>
      </c>
      <c r="E164" s="35">
        <v>20000</v>
      </c>
      <c r="F164" s="11" t="s">
        <v>9095</v>
      </c>
      <c r="G164" s="9" t="s">
        <v>9161</v>
      </c>
      <c r="H164" s="9"/>
      <c r="I164" s="9"/>
      <c r="J164" s="162">
        <v>400</v>
      </c>
      <c r="K164" s="36" t="s">
        <v>9528</v>
      </c>
      <c r="L164" s="36" t="s">
        <v>9542</v>
      </c>
      <c r="M164" s="28">
        <v>3</v>
      </c>
      <c r="N164" s="163">
        <v>4</v>
      </c>
      <c r="O164" s="2"/>
      <c r="P164" s="11" t="s">
        <v>4168</v>
      </c>
      <c r="Q164" s="11"/>
      <c r="R164" s="11" t="s">
        <v>4170</v>
      </c>
      <c r="S164" s="11"/>
      <c r="T164" s="11"/>
      <c r="U164" s="2"/>
      <c r="V164" s="21">
        <f t="shared" si="2"/>
        <v>3</v>
      </c>
    </row>
    <row r="165" spans="1:22" x14ac:dyDescent="0.4">
      <c r="A165" s="164" t="s">
        <v>8751</v>
      </c>
      <c r="B165" s="164" t="s">
        <v>8751</v>
      </c>
      <c r="C165" s="165" t="s">
        <v>9137</v>
      </c>
      <c r="D165" s="166" t="s">
        <v>9136</v>
      </c>
      <c r="E165" s="172">
        <v>20000</v>
      </c>
      <c r="F165" s="166" t="s">
        <v>9095</v>
      </c>
      <c r="G165" s="164" t="s">
        <v>9162</v>
      </c>
      <c r="H165" s="164"/>
      <c r="I165" s="164" t="s">
        <v>4194</v>
      </c>
      <c r="J165" s="168">
        <v>400</v>
      </c>
      <c r="K165" s="169" t="s">
        <v>9527</v>
      </c>
      <c r="L165" s="169"/>
      <c r="M165" s="170">
        <v>3</v>
      </c>
      <c r="N165" s="173">
        <v>0</v>
      </c>
      <c r="O165" s="2"/>
      <c r="P165" s="11" t="s">
        <v>4170</v>
      </c>
      <c r="Q165" s="11"/>
      <c r="R165" s="11" t="s">
        <v>4067</v>
      </c>
      <c r="S165" s="11"/>
      <c r="T165" s="11"/>
      <c r="U165" s="2"/>
      <c r="V165" s="21">
        <f t="shared" si="2"/>
        <v>0</v>
      </c>
    </row>
    <row r="166" spans="1:22" x14ac:dyDescent="0.4">
      <c r="A166" s="9" t="s">
        <v>8751</v>
      </c>
      <c r="B166" s="9" t="s">
        <v>8751</v>
      </c>
      <c r="C166" s="160" t="s">
        <v>9138</v>
      </c>
      <c r="D166" s="11" t="s">
        <v>9139</v>
      </c>
      <c r="E166" s="35">
        <v>10000</v>
      </c>
      <c r="F166" s="11" t="s">
        <v>8898</v>
      </c>
      <c r="G166" s="9" t="s">
        <v>9110</v>
      </c>
      <c r="H166" s="9"/>
      <c r="I166" s="9"/>
      <c r="J166" s="162">
        <v>600</v>
      </c>
      <c r="K166" s="36"/>
      <c r="L166" s="36" t="s">
        <v>9542</v>
      </c>
      <c r="M166" s="28">
        <v>1.5</v>
      </c>
      <c r="N166" s="163">
        <v>4</v>
      </c>
      <c r="O166" s="2"/>
      <c r="P166" s="11" t="s">
        <v>4168</v>
      </c>
      <c r="Q166" s="11"/>
      <c r="R166" s="11" t="s">
        <v>4170</v>
      </c>
      <c r="S166" s="11"/>
      <c r="T166" s="11"/>
      <c r="U166" s="2"/>
      <c r="V166" s="21">
        <f t="shared" si="2"/>
        <v>1.5</v>
      </c>
    </row>
    <row r="167" spans="1:22" x14ac:dyDescent="0.4">
      <c r="A167" s="9" t="s">
        <v>8751</v>
      </c>
      <c r="B167" s="9" t="s">
        <v>8751</v>
      </c>
      <c r="C167" s="160" t="s">
        <v>9140</v>
      </c>
      <c r="D167" s="11" t="s">
        <v>9141</v>
      </c>
      <c r="E167" s="35">
        <v>20000</v>
      </c>
      <c r="F167" s="11" t="s">
        <v>8898</v>
      </c>
      <c r="G167" s="9" t="s">
        <v>9110</v>
      </c>
      <c r="H167" s="9"/>
      <c r="I167" s="9"/>
      <c r="J167" s="162">
        <v>300</v>
      </c>
      <c r="K167" s="36"/>
      <c r="L167" s="36" t="s">
        <v>9542</v>
      </c>
      <c r="M167" s="28">
        <v>60</v>
      </c>
      <c r="N167" s="163">
        <v>4</v>
      </c>
      <c r="O167" s="2"/>
      <c r="P167" s="11" t="s">
        <v>4170</v>
      </c>
      <c r="Q167" s="11"/>
      <c r="R167" s="11" t="s">
        <v>4170</v>
      </c>
      <c r="S167" s="11"/>
      <c r="T167" s="11"/>
      <c r="U167" s="2"/>
      <c r="V167" s="21">
        <f t="shared" si="2"/>
        <v>0</v>
      </c>
    </row>
    <row r="168" spans="1:22" x14ac:dyDescent="0.4">
      <c r="A168" s="9" t="s">
        <v>8751</v>
      </c>
      <c r="B168" s="9" t="s">
        <v>8751</v>
      </c>
      <c r="C168" s="160" t="s">
        <v>9142</v>
      </c>
      <c r="D168" s="11" t="s">
        <v>9143</v>
      </c>
      <c r="E168" s="35">
        <v>10000</v>
      </c>
      <c r="F168" s="11" t="s">
        <v>9144</v>
      </c>
      <c r="G168" s="9" t="s">
        <v>9110</v>
      </c>
      <c r="H168" s="9"/>
      <c r="I168" s="9"/>
      <c r="J168" s="162">
        <v>600</v>
      </c>
      <c r="K168" s="36"/>
      <c r="L168" s="36" t="s">
        <v>9542</v>
      </c>
      <c r="M168" s="28">
        <v>1.5</v>
      </c>
      <c r="N168" s="163">
        <v>4</v>
      </c>
      <c r="O168" s="2"/>
      <c r="P168" s="11" t="s">
        <v>4168</v>
      </c>
      <c r="Q168" s="11"/>
      <c r="R168" s="11" t="s">
        <v>4170</v>
      </c>
      <c r="S168" s="11"/>
      <c r="T168" s="11"/>
      <c r="U168" s="2"/>
      <c r="V168" s="21">
        <f t="shared" si="2"/>
        <v>1.5</v>
      </c>
    </row>
    <row r="169" spans="1:22" x14ac:dyDescent="0.4">
      <c r="A169" s="9" t="s">
        <v>8751</v>
      </c>
      <c r="B169" s="9" t="s">
        <v>8751</v>
      </c>
      <c r="C169" s="160" t="s">
        <v>9145</v>
      </c>
      <c r="D169" s="11" t="s">
        <v>9146</v>
      </c>
      <c r="E169" s="35">
        <v>20000</v>
      </c>
      <c r="F169" s="11" t="s">
        <v>9144</v>
      </c>
      <c r="G169" s="9" t="s">
        <v>9110</v>
      </c>
      <c r="H169" s="9"/>
      <c r="I169" s="9"/>
      <c r="J169" s="162">
        <v>200</v>
      </c>
      <c r="K169" s="36"/>
      <c r="L169" s="36" t="s">
        <v>9542</v>
      </c>
      <c r="M169" s="28">
        <v>3</v>
      </c>
      <c r="N169" s="163">
        <v>4</v>
      </c>
      <c r="O169" s="2"/>
      <c r="P169" s="11" t="s">
        <v>4168</v>
      </c>
      <c r="Q169" s="11"/>
      <c r="R169" s="11" t="s">
        <v>4170</v>
      </c>
      <c r="S169" s="11"/>
      <c r="T169" s="11"/>
      <c r="U169" s="2"/>
      <c r="V169" s="21">
        <f t="shared" si="2"/>
        <v>3</v>
      </c>
    </row>
    <row r="170" spans="1:22" x14ac:dyDescent="0.4">
      <c r="A170" s="9" t="s">
        <v>8751</v>
      </c>
      <c r="B170" s="9" t="s">
        <v>8751</v>
      </c>
      <c r="C170" s="160" t="s">
        <v>9147</v>
      </c>
      <c r="D170" s="11" t="s">
        <v>9148</v>
      </c>
      <c r="E170" s="35">
        <v>10000</v>
      </c>
      <c r="F170" s="11" t="s">
        <v>8918</v>
      </c>
      <c r="G170" s="9" t="s">
        <v>9161</v>
      </c>
      <c r="H170" s="13"/>
      <c r="I170" s="13"/>
      <c r="J170" s="35">
        <v>1000</v>
      </c>
      <c r="K170" s="36" t="s">
        <v>9528</v>
      </c>
      <c r="L170" s="36" t="s">
        <v>9542</v>
      </c>
      <c r="M170" s="28">
        <v>1.5</v>
      </c>
      <c r="N170" s="163">
        <v>4</v>
      </c>
      <c r="O170" s="2"/>
      <c r="P170" s="11" t="s">
        <v>4168</v>
      </c>
      <c r="Q170" s="11"/>
      <c r="R170" s="11" t="s">
        <v>4170</v>
      </c>
      <c r="S170" s="11"/>
      <c r="T170" s="11"/>
      <c r="U170" s="2"/>
      <c r="V170" s="21">
        <f t="shared" si="2"/>
        <v>1.5</v>
      </c>
    </row>
    <row r="171" spans="1:22" x14ac:dyDescent="0.4">
      <c r="A171" s="164" t="s">
        <v>8751</v>
      </c>
      <c r="B171" s="164" t="s">
        <v>8751</v>
      </c>
      <c r="C171" s="165" t="s">
        <v>9149</v>
      </c>
      <c r="D171" s="166" t="s">
        <v>9148</v>
      </c>
      <c r="E171" s="172">
        <v>10000</v>
      </c>
      <c r="F171" s="166" t="s">
        <v>8918</v>
      </c>
      <c r="G171" s="164" t="s">
        <v>9162</v>
      </c>
      <c r="H171" s="167"/>
      <c r="I171" s="167" t="s">
        <v>4194</v>
      </c>
      <c r="J171" s="172">
        <v>1000</v>
      </c>
      <c r="K171" s="169" t="s">
        <v>9527</v>
      </c>
      <c r="L171" s="169"/>
      <c r="M171" s="170">
        <v>1.5</v>
      </c>
      <c r="N171" s="173">
        <v>0</v>
      </c>
      <c r="O171" s="2"/>
      <c r="P171" s="11" t="s">
        <v>4170</v>
      </c>
      <c r="Q171" s="11"/>
      <c r="R171" s="11" t="s">
        <v>4067</v>
      </c>
      <c r="S171" s="11"/>
      <c r="T171" s="11"/>
      <c r="U171" s="2"/>
      <c r="V171" s="21">
        <f t="shared" si="2"/>
        <v>0</v>
      </c>
    </row>
    <row r="172" spans="1:22" x14ac:dyDescent="0.4">
      <c r="A172" s="9" t="s">
        <v>8751</v>
      </c>
      <c r="B172" s="9" t="s">
        <v>8751</v>
      </c>
      <c r="C172" s="160" t="s">
        <v>9150</v>
      </c>
      <c r="D172" s="11" t="s">
        <v>9151</v>
      </c>
      <c r="E172" s="35">
        <v>20000</v>
      </c>
      <c r="F172" s="11" t="s">
        <v>8918</v>
      </c>
      <c r="G172" s="9" t="s">
        <v>9110</v>
      </c>
      <c r="H172" s="9"/>
      <c r="I172" s="9"/>
      <c r="J172" s="162">
        <v>400</v>
      </c>
      <c r="K172" s="36"/>
      <c r="L172" s="36" t="s">
        <v>9542</v>
      </c>
      <c r="M172" s="28">
        <v>3</v>
      </c>
      <c r="N172" s="163">
        <v>4</v>
      </c>
      <c r="O172" s="2"/>
      <c r="P172" s="11" t="s">
        <v>4168</v>
      </c>
      <c r="Q172" s="11" t="s">
        <v>4168</v>
      </c>
      <c r="R172" s="11" t="s">
        <v>4170</v>
      </c>
      <c r="S172" s="11"/>
      <c r="T172" s="11"/>
      <c r="U172" s="2"/>
      <c r="V172" s="21">
        <f t="shared" si="2"/>
        <v>3</v>
      </c>
    </row>
    <row r="173" spans="1:22" x14ac:dyDescent="0.4">
      <c r="A173" s="9" t="s">
        <v>8751</v>
      </c>
      <c r="B173" s="9" t="s">
        <v>8751</v>
      </c>
      <c r="C173" s="160" t="s">
        <v>9152</v>
      </c>
      <c r="D173" s="11" t="s">
        <v>9153</v>
      </c>
      <c r="E173" s="35">
        <v>300000</v>
      </c>
      <c r="F173" s="19">
        <v>72002</v>
      </c>
      <c r="G173" s="9" t="s">
        <v>9110</v>
      </c>
      <c r="H173" s="9"/>
      <c r="I173" s="9"/>
      <c r="J173" s="162">
        <v>10</v>
      </c>
      <c r="K173" s="36"/>
      <c r="L173" s="36"/>
      <c r="M173" s="28">
        <v>50</v>
      </c>
      <c r="N173" s="163">
        <v>0</v>
      </c>
      <c r="O173" s="2"/>
      <c r="P173" s="11" t="s">
        <v>4167</v>
      </c>
      <c r="Q173" s="11"/>
      <c r="R173" s="11" t="s">
        <v>4067</v>
      </c>
      <c r="S173" s="11"/>
      <c r="T173" s="11"/>
      <c r="U173" s="2"/>
      <c r="V173" s="21">
        <f t="shared" si="2"/>
        <v>75</v>
      </c>
    </row>
    <row r="174" spans="1:22" x14ac:dyDescent="0.4">
      <c r="A174" s="9" t="s">
        <v>8751</v>
      </c>
      <c r="B174" s="9" t="s">
        <v>8751</v>
      </c>
      <c r="C174" s="160" t="s">
        <v>9154</v>
      </c>
      <c r="D174" s="11" t="s">
        <v>9155</v>
      </c>
      <c r="E174" s="35">
        <v>300000</v>
      </c>
      <c r="F174" s="11" t="s">
        <v>9156</v>
      </c>
      <c r="G174" s="9" t="s">
        <v>9110</v>
      </c>
      <c r="H174" s="9"/>
      <c r="I174" s="9"/>
      <c r="J174" s="162">
        <v>30</v>
      </c>
      <c r="K174" s="36"/>
      <c r="L174" s="36" t="s">
        <v>9542</v>
      </c>
      <c r="M174" s="28">
        <v>40</v>
      </c>
      <c r="N174" s="163">
        <v>4</v>
      </c>
      <c r="O174" s="2"/>
      <c r="P174" s="11" t="s">
        <v>4168</v>
      </c>
      <c r="Q174" s="11"/>
      <c r="R174" s="11" t="s">
        <v>4167</v>
      </c>
      <c r="S174" s="11"/>
      <c r="T174" s="11"/>
      <c r="U174" s="2"/>
      <c r="V174" s="21">
        <f t="shared" si="2"/>
        <v>46</v>
      </c>
    </row>
    <row r="175" spans="1:22" x14ac:dyDescent="0.4">
      <c r="A175" s="9" t="s">
        <v>8751</v>
      </c>
      <c r="B175" s="9" t="s">
        <v>8751</v>
      </c>
      <c r="C175" s="160" t="s">
        <v>9163</v>
      </c>
      <c r="D175" s="11" t="s">
        <v>9164</v>
      </c>
      <c r="E175" s="35">
        <v>5</v>
      </c>
      <c r="F175" s="11" t="s">
        <v>9165</v>
      </c>
      <c r="G175" s="9" t="s">
        <v>9110</v>
      </c>
      <c r="H175" s="13"/>
      <c r="I175" s="13"/>
      <c r="J175" s="35">
        <v>1000</v>
      </c>
      <c r="K175" s="36"/>
      <c r="L175" s="36" t="s">
        <v>9542</v>
      </c>
      <c r="M175" s="28">
        <v>1</v>
      </c>
      <c r="N175" s="163">
        <v>4</v>
      </c>
      <c r="O175" s="2"/>
      <c r="P175" s="11" t="s">
        <v>4168</v>
      </c>
      <c r="Q175" s="11"/>
      <c r="R175" s="11" t="s">
        <v>4167</v>
      </c>
      <c r="S175" s="11"/>
      <c r="T175" s="11"/>
      <c r="U175" s="2"/>
      <c r="V175" s="21">
        <f t="shared" si="2"/>
        <v>7</v>
      </c>
    </row>
    <row r="176" spans="1:22" x14ac:dyDescent="0.4">
      <c r="A176" s="9" t="s">
        <v>8751</v>
      </c>
      <c r="B176" s="9" t="s">
        <v>8751</v>
      </c>
      <c r="C176" s="160" t="s">
        <v>9166</v>
      </c>
      <c r="D176" s="11" t="s">
        <v>9167</v>
      </c>
      <c r="E176" s="35">
        <v>5</v>
      </c>
      <c r="F176" s="11" t="s">
        <v>9168</v>
      </c>
      <c r="G176" s="9" t="s">
        <v>9159</v>
      </c>
      <c r="H176" s="13"/>
      <c r="I176" s="13"/>
      <c r="J176" s="35">
        <v>1000</v>
      </c>
      <c r="K176" s="36" t="s">
        <v>9530</v>
      </c>
      <c r="L176" s="36" t="s">
        <v>9542</v>
      </c>
      <c r="M176" s="28">
        <v>1</v>
      </c>
      <c r="N176" s="163">
        <v>4</v>
      </c>
      <c r="O176" s="2"/>
      <c r="P176" s="11" t="s">
        <v>4167</v>
      </c>
      <c r="Q176" s="11"/>
      <c r="R176" s="11" t="s">
        <v>4167</v>
      </c>
      <c r="S176" s="11"/>
      <c r="T176" s="11"/>
      <c r="U176" s="2"/>
      <c r="V176" s="21">
        <f t="shared" si="2"/>
        <v>7.5</v>
      </c>
    </row>
    <row r="177" spans="1:22" x14ac:dyDescent="0.4">
      <c r="A177" s="164" t="s">
        <v>8751</v>
      </c>
      <c r="B177" s="164" t="s">
        <v>8751</v>
      </c>
      <c r="C177" s="165" t="s">
        <v>9169</v>
      </c>
      <c r="D177" s="166" t="s">
        <v>9167</v>
      </c>
      <c r="E177" s="172">
        <v>5</v>
      </c>
      <c r="F177" s="166" t="s">
        <v>9168</v>
      </c>
      <c r="G177" s="164" t="s">
        <v>9160</v>
      </c>
      <c r="H177" s="167"/>
      <c r="I177" s="167" t="s">
        <v>4194</v>
      </c>
      <c r="J177" s="172">
        <v>1000</v>
      </c>
      <c r="K177" s="169" t="s">
        <v>9529</v>
      </c>
      <c r="L177" s="169"/>
      <c r="M177" s="170">
        <v>1</v>
      </c>
      <c r="N177" s="173">
        <v>0</v>
      </c>
      <c r="O177" s="2"/>
      <c r="P177" s="11" t="s">
        <v>4168</v>
      </c>
      <c r="Q177" s="11"/>
      <c r="R177" s="11" t="s">
        <v>4067</v>
      </c>
      <c r="S177" s="11"/>
      <c r="T177" s="11"/>
      <c r="U177" s="2"/>
      <c r="V177" s="21">
        <f t="shared" si="2"/>
        <v>1</v>
      </c>
    </row>
    <row r="178" spans="1:22" x14ac:dyDescent="0.4">
      <c r="A178" s="9" t="s">
        <v>8751</v>
      </c>
      <c r="B178" s="9" t="s">
        <v>8751</v>
      </c>
      <c r="C178" s="160" t="s">
        <v>9170</v>
      </c>
      <c r="D178" s="11" t="s">
        <v>9171</v>
      </c>
      <c r="E178" s="35">
        <v>5</v>
      </c>
      <c r="F178" s="11" t="s">
        <v>9172</v>
      </c>
      <c r="G178" s="9" t="s">
        <v>9110</v>
      </c>
      <c r="H178" s="13"/>
      <c r="I178" s="13"/>
      <c r="J178" s="35">
        <v>1000</v>
      </c>
      <c r="K178" s="36"/>
      <c r="L178" s="36" t="s">
        <v>9549</v>
      </c>
      <c r="M178" s="28">
        <v>1</v>
      </c>
      <c r="N178" s="163">
        <v>4</v>
      </c>
      <c r="O178" s="2"/>
      <c r="P178" s="11" t="s">
        <v>4168</v>
      </c>
      <c r="Q178" s="11"/>
      <c r="R178" s="11" t="s">
        <v>4170</v>
      </c>
      <c r="S178" s="11"/>
      <c r="T178" s="11"/>
      <c r="U178" s="2"/>
      <c r="V178" s="21">
        <f t="shared" si="2"/>
        <v>1</v>
      </c>
    </row>
    <row r="179" spans="1:22" x14ac:dyDescent="0.4">
      <c r="A179" s="9" t="s">
        <v>8751</v>
      </c>
      <c r="B179" s="9" t="s">
        <v>8751</v>
      </c>
      <c r="C179" s="160" t="s">
        <v>9173</v>
      </c>
      <c r="D179" s="11" t="s">
        <v>9174</v>
      </c>
      <c r="E179" s="35">
        <v>5</v>
      </c>
      <c r="F179" s="11" t="s">
        <v>9175</v>
      </c>
      <c r="G179" s="9" t="s">
        <v>9110</v>
      </c>
      <c r="H179" s="9"/>
      <c r="I179" s="9"/>
      <c r="J179" s="162" t="s">
        <v>0</v>
      </c>
      <c r="K179" s="36"/>
      <c r="L179" s="36"/>
      <c r="M179" s="28">
        <v>1</v>
      </c>
      <c r="N179" s="163">
        <v>0</v>
      </c>
      <c r="O179" s="2"/>
      <c r="P179" s="11" t="s">
        <v>4168</v>
      </c>
      <c r="Q179" s="11"/>
      <c r="R179" s="11" t="s">
        <v>4067</v>
      </c>
      <c r="S179" s="11"/>
      <c r="T179" s="11"/>
      <c r="U179" s="2"/>
      <c r="V179" s="21">
        <f t="shared" si="2"/>
        <v>1</v>
      </c>
    </row>
    <row r="180" spans="1:22" x14ac:dyDescent="0.4">
      <c r="A180" s="9" t="s">
        <v>8751</v>
      </c>
      <c r="B180" s="9" t="s">
        <v>8751</v>
      </c>
      <c r="C180" s="160" t="s">
        <v>9176</v>
      </c>
      <c r="D180" s="11" t="s">
        <v>9177</v>
      </c>
      <c r="E180" s="35">
        <v>5</v>
      </c>
      <c r="F180" s="11" t="s">
        <v>9178</v>
      </c>
      <c r="G180" s="9" t="s">
        <v>9252</v>
      </c>
      <c r="H180" s="9"/>
      <c r="I180" s="9"/>
      <c r="J180" s="162" t="s">
        <v>0</v>
      </c>
      <c r="K180" s="36" t="s">
        <v>9528</v>
      </c>
      <c r="L180" s="36" t="s">
        <v>9542</v>
      </c>
      <c r="M180" s="28">
        <v>1</v>
      </c>
      <c r="N180" s="163">
        <v>4</v>
      </c>
      <c r="O180" s="2"/>
      <c r="P180" s="11" t="s">
        <v>4168</v>
      </c>
      <c r="Q180" s="11"/>
      <c r="R180" s="11" t="s">
        <v>4170</v>
      </c>
      <c r="S180" s="11"/>
      <c r="T180" s="11"/>
      <c r="U180" s="2"/>
      <c r="V180" s="21">
        <f t="shared" si="2"/>
        <v>1</v>
      </c>
    </row>
    <row r="181" spans="1:22" x14ac:dyDescent="0.4">
      <c r="A181" s="164" t="s">
        <v>8751</v>
      </c>
      <c r="B181" s="164" t="s">
        <v>8751</v>
      </c>
      <c r="C181" s="165" t="s">
        <v>9179</v>
      </c>
      <c r="D181" s="166" t="s">
        <v>9177</v>
      </c>
      <c r="E181" s="172">
        <v>5</v>
      </c>
      <c r="F181" s="166" t="s">
        <v>9178</v>
      </c>
      <c r="G181" s="164" t="s">
        <v>9253</v>
      </c>
      <c r="H181" s="164"/>
      <c r="I181" s="164" t="s">
        <v>4194</v>
      </c>
      <c r="J181" s="173" t="s">
        <v>0</v>
      </c>
      <c r="K181" s="169" t="s">
        <v>9527</v>
      </c>
      <c r="L181" s="169" t="s">
        <v>9550</v>
      </c>
      <c r="M181" s="170">
        <v>1</v>
      </c>
      <c r="N181" s="173">
        <v>4</v>
      </c>
      <c r="O181" s="2"/>
      <c r="P181" s="11" t="s">
        <v>4168</v>
      </c>
      <c r="Q181" s="11"/>
      <c r="R181" s="11" t="s">
        <v>4167</v>
      </c>
      <c r="S181" s="11"/>
      <c r="T181" s="11"/>
      <c r="U181" s="2"/>
      <c r="V181" s="21">
        <f t="shared" si="2"/>
        <v>7</v>
      </c>
    </row>
    <row r="182" spans="1:22" x14ac:dyDescent="0.4">
      <c r="A182" s="9" t="s">
        <v>8751</v>
      </c>
      <c r="B182" s="9" t="s">
        <v>8751</v>
      </c>
      <c r="C182" s="160" t="s">
        <v>9180</v>
      </c>
      <c r="D182" s="11" t="s">
        <v>9181</v>
      </c>
      <c r="E182" s="35">
        <v>5</v>
      </c>
      <c r="F182" s="11" t="s">
        <v>9182</v>
      </c>
      <c r="G182" s="9" t="s">
        <v>9252</v>
      </c>
      <c r="H182" s="9"/>
      <c r="I182" s="9"/>
      <c r="J182" s="162" t="s">
        <v>0</v>
      </c>
      <c r="K182" s="36" t="s">
        <v>9528</v>
      </c>
      <c r="L182" s="36"/>
      <c r="M182" s="28">
        <v>1</v>
      </c>
      <c r="N182" s="163">
        <v>0</v>
      </c>
      <c r="O182" s="2"/>
      <c r="P182" s="11" t="s">
        <v>4168</v>
      </c>
      <c r="Q182" s="11"/>
      <c r="R182" s="11" t="s">
        <v>4067</v>
      </c>
      <c r="S182" s="11"/>
      <c r="T182" s="11"/>
      <c r="U182" s="2"/>
      <c r="V182" s="21">
        <f t="shared" si="2"/>
        <v>1</v>
      </c>
    </row>
    <row r="183" spans="1:22" x14ac:dyDescent="0.4">
      <c r="A183" s="164" t="s">
        <v>8751</v>
      </c>
      <c r="B183" s="164" t="s">
        <v>8751</v>
      </c>
      <c r="C183" s="165" t="s">
        <v>9183</v>
      </c>
      <c r="D183" s="166" t="s">
        <v>9181</v>
      </c>
      <c r="E183" s="172">
        <v>5</v>
      </c>
      <c r="F183" s="166" t="s">
        <v>9182</v>
      </c>
      <c r="G183" s="164" t="s">
        <v>9253</v>
      </c>
      <c r="H183" s="164"/>
      <c r="I183" s="164" t="s">
        <v>4194</v>
      </c>
      <c r="J183" s="168" t="s">
        <v>0</v>
      </c>
      <c r="K183" s="169" t="s">
        <v>9527</v>
      </c>
      <c r="L183" s="169"/>
      <c r="M183" s="170">
        <v>1</v>
      </c>
      <c r="N183" s="173">
        <v>0</v>
      </c>
      <c r="O183" s="2"/>
      <c r="P183" s="11" t="s">
        <v>4168</v>
      </c>
      <c r="Q183" s="11"/>
      <c r="R183" s="11" t="s">
        <v>4067</v>
      </c>
      <c r="S183" s="11"/>
      <c r="T183" s="11"/>
      <c r="U183" s="2"/>
      <c r="V183" s="21">
        <f t="shared" si="2"/>
        <v>1</v>
      </c>
    </row>
    <row r="184" spans="1:22" x14ac:dyDescent="0.4">
      <c r="A184" s="9" t="s">
        <v>8751</v>
      </c>
      <c r="B184" s="9" t="s">
        <v>8751</v>
      </c>
      <c r="C184" s="160" t="s">
        <v>9184</v>
      </c>
      <c r="D184" s="11" t="s">
        <v>9185</v>
      </c>
      <c r="E184" s="35">
        <v>5</v>
      </c>
      <c r="F184" s="11" t="s">
        <v>9186</v>
      </c>
      <c r="G184" s="9" t="s">
        <v>9252</v>
      </c>
      <c r="H184" s="9"/>
      <c r="I184" s="9"/>
      <c r="J184" s="162" t="s">
        <v>0</v>
      </c>
      <c r="K184" s="36" t="s">
        <v>9528</v>
      </c>
      <c r="L184" s="36"/>
      <c r="M184" s="28">
        <v>1</v>
      </c>
      <c r="N184" s="163">
        <v>0</v>
      </c>
      <c r="O184" s="2"/>
      <c r="P184" s="11" t="s">
        <v>4168</v>
      </c>
      <c r="Q184" s="11"/>
      <c r="R184" s="11" t="s">
        <v>4067</v>
      </c>
      <c r="S184" s="11"/>
      <c r="T184" s="11"/>
      <c r="U184" s="2"/>
      <c r="V184" s="21">
        <f t="shared" si="2"/>
        <v>1</v>
      </c>
    </row>
    <row r="185" spans="1:22" x14ac:dyDescent="0.4">
      <c r="A185" s="164" t="s">
        <v>8751</v>
      </c>
      <c r="B185" s="164" t="s">
        <v>8751</v>
      </c>
      <c r="C185" s="165" t="s">
        <v>9187</v>
      </c>
      <c r="D185" s="166" t="s">
        <v>9185</v>
      </c>
      <c r="E185" s="172">
        <v>5</v>
      </c>
      <c r="F185" s="166" t="s">
        <v>9186</v>
      </c>
      <c r="G185" s="164" t="s">
        <v>9253</v>
      </c>
      <c r="H185" s="164"/>
      <c r="I185" s="164" t="s">
        <v>4194</v>
      </c>
      <c r="J185" s="168" t="s">
        <v>0</v>
      </c>
      <c r="K185" s="169" t="s">
        <v>9527</v>
      </c>
      <c r="L185" s="169"/>
      <c r="M185" s="170">
        <v>1</v>
      </c>
      <c r="N185" s="173">
        <v>0</v>
      </c>
      <c r="O185" s="2"/>
      <c r="P185" s="11" t="s">
        <v>4168</v>
      </c>
      <c r="Q185" s="11"/>
      <c r="R185" s="11" t="s">
        <v>4067</v>
      </c>
      <c r="S185" s="11"/>
      <c r="T185" s="11"/>
      <c r="U185" s="2"/>
      <c r="V185" s="21">
        <f t="shared" si="2"/>
        <v>1</v>
      </c>
    </row>
    <row r="186" spans="1:22" x14ac:dyDescent="0.4">
      <c r="A186" s="9" t="s">
        <v>8751</v>
      </c>
      <c r="B186" s="9" t="s">
        <v>8751</v>
      </c>
      <c r="C186" s="160" t="s">
        <v>9188</v>
      </c>
      <c r="D186" s="11" t="s">
        <v>9189</v>
      </c>
      <c r="E186" s="35">
        <v>5</v>
      </c>
      <c r="F186" s="11" t="s">
        <v>9190</v>
      </c>
      <c r="G186" s="9" t="s">
        <v>9252</v>
      </c>
      <c r="H186" s="9"/>
      <c r="I186" s="9"/>
      <c r="J186" s="162" t="s">
        <v>0</v>
      </c>
      <c r="K186" s="36" t="s">
        <v>9528</v>
      </c>
      <c r="L186" s="36"/>
      <c r="M186" s="28">
        <v>1</v>
      </c>
      <c r="N186" s="163">
        <v>0</v>
      </c>
      <c r="O186" s="2"/>
      <c r="P186" s="11" t="s">
        <v>4168</v>
      </c>
      <c r="Q186" s="11"/>
      <c r="R186" s="11" t="s">
        <v>4067</v>
      </c>
      <c r="S186" s="11"/>
      <c r="T186" s="11"/>
      <c r="U186" s="2"/>
      <c r="V186" s="21">
        <f t="shared" si="2"/>
        <v>1</v>
      </c>
    </row>
    <row r="187" spans="1:22" x14ac:dyDescent="0.4">
      <c r="A187" s="164" t="s">
        <v>8751</v>
      </c>
      <c r="B187" s="164" t="s">
        <v>8751</v>
      </c>
      <c r="C187" s="165" t="s">
        <v>9191</v>
      </c>
      <c r="D187" s="166" t="s">
        <v>9189</v>
      </c>
      <c r="E187" s="172">
        <v>5</v>
      </c>
      <c r="F187" s="166" t="s">
        <v>9190</v>
      </c>
      <c r="G187" s="164" t="s">
        <v>9253</v>
      </c>
      <c r="H187" s="164"/>
      <c r="I187" s="164" t="s">
        <v>4194</v>
      </c>
      <c r="J187" s="168" t="s">
        <v>0</v>
      </c>
      <c r="K187" s="169" t="s">
        <v>9527</v>
      </c>
      <c r="L187" s="169"/>
      <c r="M187" s="170">
        <v>1</v>
      </c>
      <c r="N187" s="173">
        <v>0</v>
      </c>
      <c r="O187" s="2"/>
      <c r="P187" s="11" t="s">
        <v>4168</v>
      </c>
      <c r="Q187" s="11"/>
      <c r="R187" s="11" t="s">
        <v>4067</v>
      </c>
      <c r="S187" s="11"/>
      <c r="T187" s="11"/>
      <c r="U187" s="2"/>
      <c r="V187" s="21">
        <f t="shared" si="2"/>
        <v>1</v>
      </c>
    </row>
    <row r="188" spans="1:22" x14ac:dyDescent="0.4">
      <c r="A188" s="164" t="s">
        <v>8751</v>
      </c>
      <c r="B188" s="164" t="s">
        <v>8751</v>
      </c>
      <c r="C188" s="165" t="s">
        <v>9192</v>
      </c>
      <c r="D188" s="166" t="s">
        <v>9189</v>
      </c>
      <c r="E188" s="172">
        <v>5</v>
      </c>
      <c r="F188" s="166" t="s">
        <v>9190</v>
      </c>
      <c r="G188" s="164" t="s">
        <v>9254</v>
      </c>
      <c r="H188" s="164"/>
      <c r="I188" s="164" t="s">
        <v>4194</v>
      </c>
      <c r="J188" s="168" t="s">
        <v>0</v>
      </c>
      <c r="K188" s="169" t="s">
        <v>9531</v>
      </c>
      <c r="L188" s="169"/>
      <c r="M188" s="170">
        <v>10</v>
      </c>
      <c r="N188" s="173">
        <v>0</v>
      </c>
      <c r="O188" s="2"/>
      <c r="P188" s="11" t="s">
        <v>4170</v>
      </c>
      <c r="Q188" s="11"/>
      <c r="R188" s="11" t="s">
        <v>4067</v>
      </c>
      <c r="S188" s="11"/>
      <c r="T188" s="11"/>
      <c r="U188" s="2"/>
      <c r="V188" s="21">
        <f t="shared" si="2"/>
        <v>0</v>
      </c>
    </row>
    <row r="189" spans="1:22" x14ac:dyDescent="0.4">
      <c r="A189" s="9" t="s">
        <v>8751</v>
      </c>
      <c r="B189" s="9" t="s">
        <v>8751</v>
      </c>
      <c r="C189" s="160" t="s">
        <v>9193</v>
      </c>
      <c r="D189" s="11" t="s">
        <v>9194</v>
      </c>
      <c r="E189" s="35">
        <v>5</v>
      </c>
      <c r="F189" s="11" t="s">
        <v>9190</v>
      </c>
      <c r="G189" s="9" t="s">
        <v>9110</v>
      </c>
      <c r="H189" s="9"/>
      <c r="I189" s="9"/>
      <c r="J189" s="162" t="s">
        <v>0</v>
      </c>
      <c r="K189" s="36"/>
      <c r="L189" s="36"/>
      <c r="M189" s="28">
        <v>1</v>
      </c>
      <c r="N189" s="163">
        <v>0</v>
      </c>
      <c r="O189" s="2"/>
      <c r="P189" s="11" t="s">
        <v>4168</v>
      </c>
      <c r="Q189" s="11"/>
      <c r="R189" s="11" t="s">
        <v>4067</v>
      </c>
      <c r="S189" s="11"/>
      <c r="T189" s="11"/>
      <c r="U189" s="2"/>
      <c r="V189" s="21">
        <f t="shared" si="2"/>
        <v>1</v>
      </c>
    </row>
    <row r="190" spans="1:22" x14ac:dyDescent="0.4">
      <c r="A190" s="9" t="s">
        <v>8751</v>
      </c>
      <c r="B190" s="9" t="s">
        <v>8751</v>
      </c>
      <c r="C190" s="160" t="s">
        <v>9195</v>
      </c>
      <c r="D190" s="11" t="s">
        <v>9196</v>
      </c>
      <c r="E190" s="35">
        <v>5</v>
      </c>
      <c r="F190" s="11" t="s">
        <v>2407</v>
      </c>
      <c r="G190" s="9" t="s">
        <v>9110</v>
      </c>
      <c r="H190" s="9"/>
      <c r="I190" s="9"/>
      <c r="J190" s="162" t="s">
        <v>0</v>
      </c>
      <c r="K190" s="36"/>
      <c r="L190" s="36"/>
      <c r="M190" s="28">
        <v>1</v>
      </c>
      <c r="N190" s="163">
        <v>0</v>
      </c>
      <c r="O190" s="2"/>
      <c r="P190" s="11" t="s">
        <v>4168</v>
      </c>
      <c r="Q190" s="11"/>
      <c r="R190" s="11" t="s">
        <v>4067</v>
      </c>
      <c r="S190" s="11"/>
      <c r="T190" s="11"/>
      <c r="U190" s="2"/>
      <c r="V190" s="21">
        <f t="shared" si="2"/>
        <v>1</v>
      </c>
    </row>
    <row r="191" spans="1:22" x14ac:dyDescent="0.4">
      <c r="A191" s="9" t="s">
        <v>8751</v>
      </c>
      <c r="B191" s="9" t="s">
        <v>8751</v>
      </c>
      <c r="C191" s="160" t="s">
        <v>9197</v>
      </c>
      <c r="D191" s="11" t="s">
        <v>9198</v>
      </c>
      <c r="E191" s="35">
        <v>5</v>
      </c>
      <c r="F191" s="11" t="s">
        <v>2407</v>
      </c>
      <c r="G191" s="9" t="s">
        <v>9110</v>
      </c>
      <c r="H191" s="9"/>
      <c r="I191" s="9"/>
      <c r="J191" s="162" t="s">
        <v>0</v>
      </c>
      <c r="K191" s="36"/>
      <c r="L191" s="36" t="s">
        <v>9543</v>
      </c>
      <c r="M191" s="28">
        <v>1</v>
      </c>
      <c r="N191" s="163">
        <v>4</v>
      </c>
      <c r="O191" s="2"/>
      <c r="P191" s="11" t="s">
        <v>4168</v>
      </c>
      <c r="Q191" s="11"/>
      <c r="R191" s="11" t="s">
        <v>4170</v>
      </c>
      <c r="S191" s="11"/>
      <c r="T191" s="11"/>
      <c r="U191" s="2"/>
      <c r="V191" s="21">
        <f t="shared" si="2"/>
        <v>1</v>
      </c>
    </row>
    <row r="192" spans="1:22" x14ac:dyDescent="0.4">
      <c r="A192" s="9" t="s">
        <v>8751</v>
      </c>
      <c r="B192" s="9" t="s">
        <v>8751</v>
      </c>
      <c r="C192" s="160" t="s">
        <v>9199</v>
      </c>
      <c r="D192" s="11" t="s">
        <v>9200</v>
      </c>
      <c r="E192" s="35">
        <v>5</v>
      </c>
      <c r="F192" s="11" t="s">
        <v>9201</v>
      </c>
      <c r="G192" s="9" t="s">
        <v>9110</v>
      </c>
      <c r="H192" s="9"/>
      <c r="I192" s="9"/>
      <c r="J192" s="162" t="s">
        <v>0</v>
      </c>
      <c r="K192" s="36"/>
      <c r="L192" s="36"/>
      <c r="M192" s="28">
        <v>1</v>
      </c>
      <c r="N192" s="163">
        <v>0</v>
      </c>
      <c r="O192" s="2"/>
      <c r="P192" s="11" t="s">
        <v>4168</v>
      </c>
      <c r="Q192" s="11"/>
      <c r="R192" s="11" t="s">
        <v>4067</v>
      </c>
      <c r="S192" s="11"/>
      <c r="T192" s="11"/>
      <c r="U192" s="2"/>
      <c r="V192" s="21">
        <f t="shared" si="2"/>
        <v>1</v>
      </c>
    </row>
    <row r="193" spans="1:22" x14ac:dyDescent="0.4">
      <c r="A193" s="9" t="s">
        <v>8751</v>
      </c>
      <c r="B193" s="9" t="s">
        <v>8751</v>
      </c>
      <c r="C193" s="160" t="s">
        <v>9202</v>
      </c>
      <c r="D193" s="11" t="s">
        <v>9203</v>
      </c>
      <c r="E193" s="35">
        <v>5</v>
      </c>
      <c r="F193" s="11" t="s">
        <v>2868</v>
      </c>
      <c r="G193" s="9" t="s">
        <v>9110</v>
      </c>
      <c r="H193" s="9"/>
      <c r="I193" s="9"/>
      <c r="J193" s="162" t="s">
        <v>0</v>
      </c>
      <c r="K193" s="36"/>
      <c r="L193" s="36"/>
      <c r="M193" s="28">
        <v>1</v>
      </c>
      <c r="N193" s="163">
        <v>0</v>
      </c>
      <c r="O193" s="2"/>
      <c r="P193" s="11" t="s">
        <v>4168</v>
      </c>
      <c r="Q193" s="11"/>
      <c r="R193" s="11" t="s">
        <v>4067</v>
      </c>
      <c r="S193" s="11"/>
      <c r="T193" s="11"/>
      <c r="U193" s="2"/>
      <c r="V193" s="21">
        <f t="shared" si="2"/>
        <v>1</v>
      </c>
    </row>
    <row r="194" spans="1:22" x14ac:dyDescent="0.4">
      <c r="A194" s="9" t="s">
        <v>8751</v>
      </c>
      <c r="B194" s="9" t="s">
        <v>8751</v>
      </c>
      <c r="C194" s="160" t="s">
        <v>9204</v>
      </c>
      <c r="D194" s="11" t="s">
        <v>9205</v>
      </c>
      <c r="E194" s="35">
        <v>5</v>
      </c>
      <c r="F194" s="11" t="s">
        <v>2868</v>
      </c>
      <c r="G194" s="9" t="s">
        <v>9110</v>
      </c>
      <c r="H194" s="9"/>
      <c r="I194" s="9"/>
      <c r="J194" s="162" t="s">
        <v>0</v>
      </c>
      <c r="K194" s="36"/>
      <c r="L194" s="36"/>
      <c r="M194" s="28">
        <v>1</v>
      </c>
      <c r="N194" s="163">
        <v>0</v>
      </c>
      <c r="O194" s="2"/>
      <c r="P194" s="11" t="s">
        <v>4168</v>
      </c>
      <c r="Q194" s="11"/>
      <c r="R194" s="11" t="s">
        <v>4067</v>
      </c>
      <c r="S194" s="11"/>
      <c r="T194" s="11"/>
      <c r="U194" s="2"/>
      <c r="V194" s="21">
        <f t="shared" ref="V194:V257" si="3">IF(P194="Usata",M194,IF(P194="Nuova",1.5*M194,0))+IF(R194="Usata",N194,IF(R194="Nuova",1.5*N194,0))</f>
        <v>1</v>
      </c>
    </row>
    <row r="195" spans="1:22" x14ac:dyDescent="0.4">
      <c r="A195" s="9" t="s">
        <v>8751</v>
      </c>
      <c r="B195" s="9" t="s">
        <v>8751</v>
      </c>
      <c r="C195" s="160" t="s">
        <v>9206</v>
      </c>
      <c r="D195" s="11" t="s">
        <v>9207</v>
      </c>
      <c r="E195" s="35">
        <v>5</v>
      </c>
      <c r="F195" s="11" t="s">
        <v>2868</v>
      </c>
      <c r="G195" s="9" t="s">
        <v>9110</v>
      </c>
      <c r="H195" s="9"/>
      <c r="I195" s="9"/>
      <c r="J195" s="162" t="s">
        <v>0</v>
      </c>
      <c r="K195" s="36"/>
      <c r="L195" s="36"/>
      <c r="M195" s="28">
        <v>1</v>
      </c>
      <c r="N195" s="163">
        <v>0</v>
      </c>
      <c r="O195" s="2"/>
      <c r="P195" s="11" t="s">
        <v>4168</v>
      </c>
      <c r="Q195" s="11"/>
      <c r="R195" s="11" t="s">
        <v>4067</v>
      </c>
      <c r="S195" s="11"/>
      <c r="T195" s="11"/>
      <c r="U195" s="2"/>
      <c r="V195" s="21">
        <f t="shared" si="3"/>
        <v>1</v>
      </c>
    </row>
    <row r="196" spans="1:22" x14ac:dyDescent="0.4">
      <c r="A196" s="9" t="s">
        <v>8751</v>
      </c>
      <c r="B196" s="9" t="s">
        <v>8751</v>
      </c>
      <c r="C196" s="160" t="s">
        <v>9208</v>
      </c>
      <c r="D196" s="11" t="s">
        <v>9209</v>
      </c>
      <c r="E196" s="35">
        <v>5</v>
      </c>
      <c r="F196" s="11" t="s">
        <v>2557</v>
      </c>
      <c r="G196" s="9" t="s">
        <v>9110</v>
      </c>
      <c r="H196" s="9"/>
      <c r="I196" s="9"/>
      <c r="J196" s="162" t="s">
        <v>0</v>
      </c>
      <c r="K196" s="36"/>
      <c r="L196" s="36"/>
      <c r="M196" s="28">
        <v>1</v>
      </c>
      <c r="N196" s="163">
        <v>0</v>
      </c>
      <c r="O196" s="2"/>
      <c r="P196" s="11" t="s">
        <v>4168</v>
      </c>
      <c r="Q196" s="11"/>
      <c r="R196" s="11" t="s">
        <v>4067</v>
      </c>
      <c r="S196" s="11"/>
      <c r="T196" s="11"/>
      <c r="U196" s="2"/>
      <c r="V196" s="21">
        <f t="shared" si="3"/>
        <v>1</v>
      </c>
    </row>
    <row r="197" spans="1:22" x14ac:dyDescent="0.4">
      <c r="A197" s="9" t="s">
        <v>8751</v>
      </c>
      <c r="B197" s="9" t="s">
        <v>8751</v>
      </c>
      <c r="C197" s="160" t="s">
        <v>9210</v>
      </c>
      <c r="D197" s="11" t="s">
        <v>9211</v>
      </c>
      <c r="E197" s="35">
        <v>5</v>
      </c>
      <c r="F197" s="11" t="s">
        <v>2557</v>
      </c>
      <c r="G197" s="9" t="s">
        <v>9110</v>
      </c>
      <c r="H197" s="9"/>
      <c r="I197" s="9"/>
      <c r="J197" s="162" t="s">
        <v>0</v>
      </c>
      <c r="K197" s="36"/>
      <c r="L197" s="36"/>
      <c r="M197" s="28">
        <v>1</v>
      </c>
      <c r="N197" s="163">
        <v>0</v>
      </c>
      <c r="O197" s="2"/>
      <c r="P197" s="11" t="s">
        <v>4168</v>
      </c>
      <c r="Q197" s="11"/>
      <c r="R197" s="11" t="s">
        <v>4067</v>
      </c>
      <c r="S197" s="11"/>
      <c r="T197" s="11"/>
      <c r="U197" s="2"/>
      <c r="V197" s="21">
        <f t="shared" si="3"/>
        <v>1</v>
      </c>
    </row>
    <row r="198" spans="1:22" x14ac:dyDescent="0.4">
      <c r="A198" s="9" t="s">
        <v>8751</v>
      </c>
      <c r="B198" s="9" t="s">
        <v>8751</v>
      </c>
      <c r="C198" s="160" t="s">
        <v>9212</v>
      </c>
      <c r="D198" s="11" t="s">
        <v>9213</v>
      </c>
      <c r="E198" s="35">
        <v>5</v>
      </c>
      <c r="F198" s="11" t="s">
        <v>2682</v>
      </c>
      <c r="G198" s="9" t="s">
        <v>9110</v>
      </c>
      <c r="H198" s="9"/>
      <c r="I198" s="9"/>
      <c r="J198" s="162" t="s">
        <v>0</v>
      </c>
      <c r="K198" s="36"/>
      <c r="L198" s="36"/>
      <c r="M198" s="28">
        <v>1</v>
      </c>
      <c r="N198" s="163">
        <v>0</v>
      </c>
      <c r="O198" s="2"/>
      <c r="P198" s="11" t="s">
        <v>4168</v>
      </c>
      <c r="Q198" s="11"/>
      <c r="R198" s="11" t="s">
        <v>4067</v>
      </c>
      <c r="S198" s="11"/>
      <c r="T198" s="11"/>
      <c r="U198" s="2"/>
      <c r="V198" s="21">
        <f t="shared" si="3"/>
        <v>1</v>
      </c>
    </row>
    <row r="199" spans="1:22" x14ac:dyDescent="0.4">
      <c r="A199" s="9" t="s">
        <v>8751</v>
      </c>
      <c r="B199" s="9" t="s">
        <v>8751</v>
      </c>
      <c r="C199" s="160" t="s">
        <v>9214</v>
      </c>
      <c r="D199" s="11" t="s">
        <v>9215</v>
      </c>
      <c r="E199" s="35">
        <v>5</v>
      </c>
      <c r="F199" s="11" t="s">
        <v>2682</v>
      </c>
      <c r="G199" s="9" t="s">
        <v>9110</v>
      </c>
      <c r="H199" s="9"/>
      <c r="I199" s="9"/>
      <c r="J199" s="162" t="s">
        <v>0</v>
      </c>
      <c r="K199" s="36"/>
      <c r="L199" s="36"/>
      <c r="M199" s="28">
        <v>1</v>
      </c>
      <c r="N199" s="163">
        <v>0</v>
      </c>
      <c r="O199" s="2"/>
      <c r="P199" s="11" t="s">
        <v>4168</v>
      </c>
      <c r="Q199" s="11"/>
      <c r="R199" s="11" t="s">
        <v>4067</v>
      </c>
      <c r="S199" s="11"/>
      <c r="T199" s="11"/>
      <c r="U199" s="2"/>
      <c r="V199" s="21">
        <f t="shared" si="3"/>
        <v>1</v>
      </c>
    </row>
    <row r="200" spans="1:22" x14ac:dyDescent="0.4">
      <c r="A200" s="9" t="s">
        <v>8751</v>
      </c>
      <c r="B200" s="9" t="s">
        <v>8751</v>
      </c>
      <c r="C200" s="160" t="s">
        <v>9216</v>
      </c>
      <c r="D200" s="11" t="s">
        <v>9217</v>
      </c>
      <c r="E200" s="35">
        <v>5</v>
      </c>
      <c r="F200" s="11" t="s">
        <v>9218</v>
      </c>
      <c r="G200" s="9" t="s">
        <v>9110</v>
      </c>
      <c r="H200" s="9"/>
      <c r="I200" s="9"/>
      <c r="J200" s="162" t="s">
        <v>0</v>
      </c>
      <c r="K200" s="36"/>
      <c r="L200" s="36" t="s">
        <v>9552</v>
      </c>
      <c r="M200" s="28">
        <v>1</v>
      </c>
      <c r="N200" s="163">
        <v>4</v>
      </c>
      <c r="O200" s="2"/>
      <c r="P200" s="11" t="s">
        <v>4168</v>
      </c>
      <c r="Q200" s="11"/>
      <c r="R200" s="11" t="s">
        <v>4170</v>
      </c>
      <c r="S200" s="11"/>
      <c r="T200" s="11"/>
      <c r="U200" s="2"/>
      <c r="V200" s="21">
        <f t="shared" si="3"/>
        <v>1</v>
      </c>
    </row>
    <row r="201" spans="1:22" x14ac:dyDescent="0.4">
      <c r="A201" s="164" t="s">
        <v>8751</v>
      </c>
      <c r="B201" s="164" t="s">
        <v>8751</v>
      </c>
      <c r="C201" s="165" t="s">
        <v>9551</v>
      </c>
      <c r="D201" s="166" t="s">
        <v>9217</v>
      </c>
      <c r="E201" s="172">
        <v>5</v>
      </c>
      <c r="F201" s="166" t="s">
        <v>9218</v>
      </c>
      <c r="G201" s="164" t="s">
        <v>9110</v>
      </c>
      <c r="H201" s="164"/>
      <c r="I201" s="164"/>
      <c r="J201" s="168" t="s">
        <v>0</v>
      </c>
      <c r="K201" s="169"/>
      <c r="L201" s="169" t="s">
        <v>9553</v>
      </c>
      <c r="M201" s="170">
        <v>0</v>
      </c>
      <c r="N201" s="173">
        <v>4</v>
      </c>
      <c r="O201" s="2"/>
      <c r="P201" s="11" t="s">
        <v>4067</v>
      </c>
      <c r="Q201" s="11" t="s">
        <v>4067</v>
      </c>
      <c r="R201" s="11" t="s">
        <v>4168</v>
      </c>
      <c r="S201" s="11" t="s">
        <v>4067</v>
      </c>
      <c r="T201" s="11" t="s">
        <v>4067</v>
      </c>
      <c r="U201" s="2"/>
      <c r="V201" s="21">
        <f t="shared" si="3"/>
        <v>4</v>
      </c>
    </row>
    <row r="202" spans="1:22" x14ac:dyDescent="0.4">
      <c r="A202" s="9" t="s">
        <v>8751</v>
      </c>
      <c r="B202" s="9" t="s">
        <v>8751</v>
      </c>
      <c r="C202" s="160" t="s">
        <v>9219</v>
      </c>
      <c r="D202" s="11" t="s">
        <v>9220</v>
      </c>
      <c r="E202" s="35">
        <v>5</v>
      </c>
      <c r="F202" s="11" t="s">
        <v>9218</v>
      </c>
      <c r="G202" s="9" t="s">
        <v>9110</v>
      </c>
      <c r="H202" s="9"/>
      <c r="I202" s="9"/>
      <c r="J202" s="162" t="s">
        <v>0</v>
      </c>
      <c r="K202" s="36"/>
      <c r="L202" s="36"/>
      <c r="M202" s="28">
        <v>1</v>
      </c>
      <c r="N202" s="163">
        <v>0</v>
      </c>
      <c r="O202" s="2"/>
      <c r="P202" s="11" t="s">
        <v>4168</v>
      </c>
      <c r="Q202" s="11"/>
      <c r="R202" s="11" t="s">
        <v>4067</v>
      </c>
      <c r="S202" s="11"/>
      <c r="T202" s="11"/>
      <c r="U202" s="2"/>
      <c r="V202" s="21">
        <f t="shared" si="3"/>
        <v>1</v>
      </c>
    </row>
    <row r="203" spans="1:22" x14ac:dyDescent="0.4">
      <c r="A203" s="9" t="s">
        <v>8751</v>
      </c>
      <c r="B203" s="9" t="s">
        <v>8751</v>
      </c>
      <c r="C203" s="160" t="s">
        <v>9221</v>
      </c>
      <c r="D203" s="11" t="s">
        <v>9222</v>
      </c>
      <c r="E203" s="35">
        <v>5</v>
      </c>
      <c r="F203" s="11" t="s">
        <v>2970</v>
      </c>
      <c r="G203" s="9" t="s">
        <v>9110</v>
      </c>
      <c r="H203" s="9"/>
      <c r="I203" s="9"/>
      <c r="J203" s="162" t="s">
        <v>0</v>
      </c>
      <c r="K203" s="36"/>
      <c r="L203" s="36" t="s">
        <v>9557</v>
      </c>
      <c r="M203" s="28">
        <v>1</v>
      </c>
      <c r="N203" s="163">
        <v>4</v>
      </c>
      <c r="O203" s="2"/>
      <c r="P203" s="11" t="s">
        <v>4168</v>
      </c>
      <c r="Q203" s="11"/>
      <c r="R203" s="11" t="s">
        <v>4170</v>
      </c>
      <c r="S203" s="11"/>
      <c r="T203" s="11"/>
      <c r="U203" s="2"/>
      <c r="V203" s="21">
        <f t="shared" si="3"/>
        <v>1</v>
      </c>
    </row>
    <row r="204" spans="1:22" x14ac:dyDescent="0.4">
      <c r="A204" s="164" t="s">
        <v>8751</v>
      </c>
      <c r="B204" s="164" t="s">
        <v>8751</v>
      </c>
      <c r="C204" s="165" t="s">
        <v>9554</v>
      </c>
      <c r="D204" s="166" t="s">
        <v>9222</v>
      </c>
      <c r="E204" s="172">
        <v>5</v>
      </c>
      <c r="F204" s="166" t="s">
        <v>2970</v>
      </c>
      <c r="G204" s="164" t="s">
        <v>9110</v>
      </c>
      <c r="H204" s="164"/>
      <c r="I204" s="164"/>
      <c r="J204" s="168" t="s">
        <v>0</v>
      </c>
      <c r="K204" s="169"/>
      <c r="L204" s="169" t="s">
        <v>9558</v>
      </c>
      <c r="M204" s="170">
        <v>0</v>
      </c>
      <c r="N204" s="173">
        <v>4</v>
      </c>
      <c r="O204" s="2"/>
      <c r="P204" s="11" t="s">
        <v>4067</v>
      </c>
      <c r="Q204" s="11" t="s">
        <v>4067</v>
      </c>
      <c r="R204" s="11" t="s">
        <v>4170</v>
      </c>
      <c r="S204" s="11" t="s">
        <v>4067</v>
      </c>
      <c r="T204" s="11" t="s">
        <v>4067</v>
      </c>
      <c r="U204" s="2"/>
      <c r="V204" s="21">
        <f t="shared" si="3"/>
        <v>0</v>
      </c>
    </row>
    <row r="205" spans="1:22" x14ac:dyDescent="0.4">
      <c r="A205" s="164" t="s">
        <v>8751</v>
      </c>
      <c r="B205" s="164" t="s">
        <v>8751</v>
      </c>
      <c r="C205" s="165" t="s">
        <v>9555</v>
      </c>
      <c r="D205" s="166" t="s">
        <v>9222</v>
      </c>
      <c r="E205" s="172">
        <v>5</v>
      </c>
      <c r="F205" s="166" t="s">
        <v>2970</v>
      </c>
      <c r="G205" s="164" t="s">
        <v>9110</v>
      </c>
      <c r="H205" s="164"/>
      <c r="I205" s="164"/>
      <c r="J205" s="168" t="s">
        <v>0</v>
      </c>
      <c r="K205" s="169"/>
      <c r="L205" s="169" t="s">
        <v>9559</v>
      </c>
      <c r="M205" s="170">
        <v>0</v>
      </c>
      <c r="N205" s="173">
        <v>4</v>
      </c>
      <c r="O205" s="2"/>
      <c r="P205" s="11" t="s">
        <v>4067</v>
      </c>
      <c r="Q205" s="11" t="s">
        <v>4067</v>
      </c>
      <c r="R205" s="11" t="s">
        <v>4170</v>
      </c>
      <c r="S205" s="11" t="s">
        <v>4067</v>
      </c>
      <c r="T205" s="11" t="s">
        <v>4067</v>
      </c>
      <c r="U205" s="2"/>
      <c r="V205" s="21">
        <f t="shared" si="3"/>
        <v>0</v>
      </c>
    </row>
    <row r="206" spans="1:22" x14ac:dyDescent="0.4">
      <c r="A206" s="164" t="s">
        <v>8751</v>
      </c>
      <c r="B206" s="164" t="s">
        <v>8751</v>
      </c>
      <c r="C206" s="165" t="s">
        <v>9556</v>
      </c>
      <c r="D206" s="166" t="s">
        <v>9222</v>
      </c>
      <c r="E206" s="172">
        <v>5</v>
      </c>
      <c r="F206" s="166" t="s">
        <v>2970</v>
      </c>
      <c r="G206" s="164" t="s">
        <v>9110</v>
      </c>
      <c r="H206" s="164"/>
      <c r="I206" s="164"/>
      <c r="J206" s="168" t="s">
        <v>0</v>
      </c>
      <c r="K206" s="169"/>
      <c r="L206" s="169" t="s">
        <v>9560</v>
      </c>
      <c r="M206" s="170">
        <v>0</v>
      </c>
      <c r="N206" s="173">
        <v>10</v>
      </c>
      <c r="O206" s="2"/>
      <c r="P206" s="11" t="s">
        <v>4067</v>
      </c>
      <c r="Q206" s="11" t="s">
        <v>4067</v>
      </c>
      <c r="R206" s="11" t="s">
        <v>4170</v>
      </c>
      <c r="S206" s="11" t="s">
        <v>4067</v>
      </c>
      <c r="T206" s="11" t="s">
        <v>4067</v>
      </c>
      <c r="U206" s="2"/>
      <c r="V206" s="21">
        <f t="shared" si="3"/>
        <v>0</v>
      </c>
    </row>
    <row r="207" spans="1:22" x14ac:dyDescent="0.4">
      <c r="A207" s="9" t="s">
        <v>8751</v>
      </c>
      <c r="B207" s="9" t="s">
        <v>8751</v>
      </c>
      <c r="C207" s="160" t="s">
        <v>9223</v>
      </c>
      <c r="D207" s="11" t="s">
        <v>9224</v>
      </c>
      <c r="E207" s="35">
        <v>5</v>
      </c>
      <c r="F207" s="11" t="s">
        <v>2970</v>
      </c>
      <c r="G207" s="9" t="s">
        <v>9110</v>
      </c>
      <c r="H207" s="9"/>
      <c r="I207" s="9"/>
      <c r="J207" s="162" t="s">
        <v>0</v>
      </c>
      <c r="K207" s="36"/>
      <c r="L207" s="36"/>
      <c r="M207" s="28">
        <v>1</v>
      </c>
      <c r="N207" s="163">
        <v>0</v>
      </c>
      <c r="O207" s="2"/>
      <c r="P207" s="11" t="s">
        <v>4168</v>
      </c>
      <c r="Q207" s="11"/>
      <c r="R207" s="11" t="s">
        <v>4067</v>
      </c>
      <c r="S207" s="11"/>
      <c r="T207" s="11"/>
      <c r="U207" s="2"/>
      <c r="V207" s="21">
        <f t="shared" si="3"/>
        <v>1</v>
      </c>
    </row>
    <row r="208" spans="1:22" x14ac:dyDescent="0.4">
      <c r="A208" s="9" t="s">
        <v>8751</v>
      </c>
      <c r="B208" s="9" t="s">
        <v>8751</v>
      </c>
      <c r="C208" s="160" t="s">
        <v>9225</v>
      </c>
      <c r="D208" s="11" t="s">
        <v>9226</v>
      </c>
      <c r="E208" s="35">
        <v>5</v>
      </c>
      <c r="F208" s="11" t="s">
        <v>9227</v>
      </c>
      <c r="G208" s="9" t="s">
        <v>9228</v>
      </c>
      <c r="H208" s="9"/>
      <c r="I208" s="9"/>
      <c r="J208" s="162" t="s">
        <v>0</v>
      </c>
      <c r="K208" s="36"/>
      <c r="L208" s="36" t="s">
        <v>9561</v>
      </c>
      <c r="M208" s="28">
        <v>1</v>
      </c>
      <c r="N208" s="163">
        <v>4</v>
      </c>
      <c r="O208" s="2"/>
      <c r="P208" s="11" t="s">
        <v>4167</v>
      </c>
      <c r="Q208" s="11"/>
      <c r="R208" s="11" t="s">
        <v>4170</v>
      </c>
      <c r="S208" s="11"/>
      <c r="T208" s="11"/>
      <c r="U208" s="2"/>
      <c r="V208" s="21">
        <f t="shared" si="3"/>
        <v>1.5</v>
      </c>
    </row>
    <row r="209" spans="1:22" x14ac:dyDescent="0.4">
      <c r="A209" s="9" t="s">
        <v>8751</v>
      </c>
      <c r="B209" s="9" t="s">
        <v>8751</v>
      </c>
      <c r="C209" s="160" t="s">
        <v>9229</v>
      </c>
      <c r="D209" s="11" t="s">
        <v>9230</v>
      </c>
      <c r="E209" s="35">
        <v>5</v>
      </c>
      <c r="F209" s="11" t="s">
        <v>9231</v>
      </c>
      <c r="G209" s="9" t="s">
        <v>9110</v>
      </c>
      <c r="H209" s="9"/>
      <c r="I209" s="9"/>
      <c r="J209" s="162" t="s">
        <v>0</v>
      </c>
      <c r="K209" s="36"/>
      <c r="L209" s="36"/>
      <c r="M209" s="28">
        <v>1</v>
      </c>
      <c r="N209" s="163">
        <v>0</v>
      </c>
      <c r="O209" s="2"/>
      <c r="P209" s="11" t="s">
        <v>4168</v>
      </c>
      <c r="Q209" s="11"/>
      <c r="R209" s="11" t="s">
        <v>4067</v>
      </c>
      <c r="S209" s="11"/>
      <c r="T209" s="11"/>
      <c r="U209" s="2"/>
      <c r="V209" s="21">
        <f t="shared" si="3"/>
        <v>1</v>
      </c>
    </row>
    <row r="210" spans="1:22" x14ac:dyDescent="0.4">
      <c r="A210" s="9" t="s">
        <v>8751</v>
      </c>
      <c r="B210" s="9" t="s">
        <v>8751</v>
      </c>
      <c r="C210" s="160" t="s">
        <v>9232</v>
      </c>
      <c r="D210" s="11" t="s">
        <v>9233</v>
      </c>
      <c r="E210" s="35">
        <v>5</v>
      </c>
      <c r="F210" s="11" t="s">
        <v>9231</v>
      </c>
      <c r="G210" s="9" t="s">
        <v>9110</v>
      </c>
      <c r="H210" s="9"/>
      <c r="I210" s="9"/>
      <c r="J210" s="162" t="s">
        <v>0</v>
      </c>
      <c r="K210" s="36"/>
      <c r="L210" s="36"/>
      <c r="M210" s="28">
        <v>1</v>
      </c>
      <c r="N210" s="163">
        <v>0</v>
      </c>
      <c r="O210" s="2"/>
      <c r="P210" s="11" t="s">
        <v>4168</v>
      </c>
      <c r="Q210" s="11"/>
      <c r="R210" s="11" t="s">
        <v>4067</v>
      </c>
      <c r="S210" s="11"/>
      <c r="T210" s="11"/>
      <c r="U210" s="2"/>
      <c r="V210" s="21">
        <f t="shared" si="3"/>
        <v>1</v>
      </c>
    </row>
    <row r="211" spans="1:22" x14ac:dyDescent="0.4">
      <c r="A211" s="9" t="s">
        <v>8751</v>
      </c>
      <c r="B211" s="9" t="s">
        <v>8751</v>
      </c>
      <c r="C211" s="160" t="s">
        <v>9234</v>
      </c>
      <c r="D211" s="11" t="s">
        <v>9235</v>
      </c>
      <c r="E211" s="35">
        <v>5</v>
      </c>
      <c r="F211" s="11" t="s">
        <v>2827</v>
      </c>
      <c r="G211" s="9" t="s">
        <v>9110</v>
      </c>
      <c r="H211" s="9"/>
      <c r="I211" s="9"/>
      <c r="J211" s="162" t="s">
        <v>0</v>
      </c>
      <c r="K211" s="36"/>
      <c r="L211" s="36"/>
      <c r="M211" s="28">
        <v>1</v>
      </c>
      <c r="N211" s="163">
        <v>0</v>
      </c>
      <c r="O211" s="2"/>
      <c r="P211" s="11" t="s">
        <v>4168</v>
      </c>
      <c r="Q211" s="11"/>
      <c r="R211" s="11" t="s">
        <v>4067</v>
      </c>
      <c r="S211" s="11"/>
      <c r="T211" s="11"/>
      <c r="U211" s="2"/>
      <c r="V211" s="21">
        <f t="shared" si="3"/>
        <v>1</v>
      </c>
    </row>
    <row r="212" spans="1:22" x14ac:dyDescent="0.4">
      <c r="A212" s="9" t="s">
        <v>8751</v>
      </c>
      <c r="B212" s="9" t="s">
        <v>8751</v>
      </c>
      <c r="C212" s="160" t="s">
        <v>9236</v>
      </c>
      <c r="D212" s="11" t="s">
        <v>9237</v>
      </c>
      <c r="E212" s="35">
        <v>5</v>
      </c>
      <c r="F212" s="11" t="s">
        <v>9238</v>
      </c>
      <c r="G212" s="9" t="s">
        <v>9110</v>
      </c>
      <c r="H212" s="9"/>
      <c r="I212" s="9"/>
      <c r="J212" s="162" t="s">
        <v>0</v>
      </c>
      <c r="K212" s="36"/>
      <c r="L212" s="36"/>
      <c r="M212" s="28">
        <v>1</v>
      </c>
      <c r="N212" s="163">
        <v>0</v>
      </c>
      <c r="O212" s="2"/>
      <c r="P212" s="11" t="s">
        <v>4168</v>
      </c>
      <c r="Q212" s="11"/>
      <c r="R212" s="11" t="s">
        <v>4067</v>
      </c>
      <c r="S212" s="11"/>
      <c r="T212" s="11"/>
      <c r="U212" s="2"/>
      <c r="V212" s="21">
        <f t="shared" si="3"/>
        <v>1</v>
      </c>
    </row>
    <row r="213" spans="1:22" x14ac:dyDescent="0.4">
      <c r="A213" s="9" t="s">
        <v>8751</v>
      </c>
      <c r="B213" s="9" t="s">
        <v>8751</v>
      </c>
      <c r="C213" s="160" t="s">
        <v>9239</v>
      </c>
      <c r="D213" s="11" t="s">
        <v>9240</v>
      </c>
      <c r="E213" s="35">
        <v>5</v>
      </c>
      <c r="F213" s="11" t="s">
        <v>2952</v>
      </c>
      <c r="G213" s="9" t="s">
        <v>9228</v>
      </c>
      <c r="H213" s="9"/>
      <c r="I213" s="9"/>
      <c r="J213" s="162" t="s">
        <v>0</v>
      </c>
      <c r="K213" s="36"/>
      <c r="L213" s="36"/>
      <c r="M213" s="28">
        <v>1</v>
      </c>
      <c r="N213" s="163">
        <v>0</v>
      </c>
      <c r="O213" s="2"/>
      <c r="P213" s="11" t="s">
        <v>4168</v>
      </c>
      <c r="Q213" s="11"/>
      <c r="R213" s="11" t="s">
        <v>4067</v>
      </c>
      <c r="S213" s="11"/>
      <c r="T213" s="11"/>
      <c r="U213" s="2"/>
      <c r="V213" s="21">
        <f t="shared" si="3"/>
        <v>1</v>
      </c>
    </row>
    <row r="214" spans="1:22" x14ac:dyDescent="0.4">
      <c r="A214" s="9" t="s">
        <v>8751</v>
      </c>
      <c r="B214" s="9" t="s">
        <v>8751</v>
      </c>
      <c r="C214" s="160" t="s">
        <v>9241</v>
      </c>
      <c r="D214" s="11" t="s">
        <v>9242</v>
      </c>
      <c r="E214" s="35">
        <v>5</v>
      </c>
      <c r="F214" s="11" t="s">
        <v>9243</v>
      </c>
      <c r="G214" s="9" t="s">
        <v>9110</v>
      </c>
      <c r="H214" s="9"/>
      <c r="I214" s="9"/>
      <c r="J214" s="162" t="s">
        <v>0</v>
      </c>
      <c r="K214" s="36"/>
      <c r="L214" s="36"/>
      <c r="M214" s="28">
        <v>1</v>
      </c>
      <c r="N214" s="163">
        <v>0</v>
      </c>
      <c r="O214" s="2"/>
      <c r="P214" s="11" t="s">
        <v>4168</v>
      </c>
      <c r="Q214" s="11"/>
      <c r="R214" s="11" t="s">
        <v>4067</v>
      </c>
      <c r="S214" s="11"/>
      <c r="T214" s="11"/>
      <c r="U214" s="2"/>
      <c r="V214" s="21">
        <f t="shared" si="3"/>
        <v>1</v>
      </c>
    </row>
    <row r="215" spans="1:22" x14ac:dyDescent="0.4">
      <c r="A215" s="9" t="s">
        <v>8751</v>
      </c>
      <c r="B215" s="9" t="s">
        <v>8751</v>
      </c>
      <c r="C215" s="160" t="s">
        <v>9244</v>
      </c>
      <c r="D215" s="11" t="s">
        <v>9245</v>
      </c>
      <c r="E215" s="35">
        <v>5</v>
      </c>
      <c r="F215" s="11" t="s">
        <v>3058</v>
      </c>
      <c r="G215" s="9" t="s">
        <v>9246</v>
      </c>
      <c r="H215" s="9"/>
      <c r="I215" s="9"/>
      <c r="J215" s="162">
        <v>50</v>
      </c>
      <c r="K215" s="36"/>
      <c r="L215" s="36"/>
      <c r="M215" s="28">
        <v>3</v>
      </c>
      <c r="N215" s="163">
        <v>0</v>
      </c>
      <c r="O215" s="2"/>
      <c r="P215" s="11" t="s">
        <v>4167</v>
      </c>
      <c r="Q215" s="11"/>
      <c r="R215" s="11" t="s">
        <v>4067</v>
      </c>
      <c r="S215" s="11"/>
      <c r="T215" s="11"/>
      <c r="U215" s="2"/>
      <c r="V215" s="21">
        <f t="shared" si="3"/>
        <v>4.5</v>
      </c>
    </row>
    <row r="216" spans="1:22" x14ac:dyDescent="0.4">
      <c r="A216" s="9" t="s">
        <v>8751</v>
      </c>
      <c r="B216" s="9" t="s">
        <v>8751</v>
      </c>
      <c r="C216" s="160" t="s">
        <v>9247</v>
      </c>
      <c r="D216" s="11" t="s">
        <v>9248</v>
      </c>
      <c r="E216" s="35">
        <v>5</v>
      </c>
      <c r="F216" s="11" t="s">
        <v>3058</v>
      </c>
      <c r="G216" s="9" t="s">
        <v>9249</v>
      </c>
      <c r="H216" s="9"/>
      <c r="I216" s="9"/>
      <c r="J216" s="162">
        <v>50</v>
      </c>
      <c r="K216" s="36"/>
      <c r="L216" s="36"/>
      <c r="M216" s="28">
        <v>3</v>
      </c>
      <c r="N216" s="163">
        <v>0</v>
      </c>
      <c r="O216" s="2"/>
      <c r="P216" s="11" t="s">
        <v>4168</v>
      </c>
      <c r="Q216" s="11"/>
      <c r="R216" s="11" t="s">
        <v>4067</v>
      </c>
      <c r="S216" s="11"/>
      <c r="T216" s="11"/>
      <c r="U216" s="2"/>
      <c r="V216" s="21">
        <f t="shared" si="3"/>
        <v>3</v>
      </c>
    </row>
    <row r="217" spans="1:22" x14ac:dyDescent="0.4">
      <c r="A217" s="9" t="s">
        <v>8751</v>
      </c>
      <c r="B217" s="9" t="s">
        <v>8751</v>
      </c>
      <c r="C217" s="160" t="s">
        <v>9250</v>
      </c>
      <c r="D217" s="11" t="s">
        <v>9251</v>
      </c>
      <c r="E217" s="35">
        <v>5</v>
      </c>
      <c r="F217" s="11" t="s">
        <v>3058</v>
      </c>
      <c r="G217" s="9" t="s">
        <v>9110</v>
      </c>
      <c r="H217" s="9"/>
      <c r="I217" s="9"/>
      <c r="J217" s="162" t="s">
        <v>0</v>
      </c>
      <c r="K217" s="36"/>
      <c r="L217" s="36"/>
      <c r="M217" s="28">
        <v>4</v>
      </c>
      <c r="N217" s="163">
        <v>0</v>
      </c>
      <c r="O217" s="2"/>
      <c r="P217" s="11" t="s">
        <v>4168</v>
      </c>
      <c r="Q217" s="11"/>
      <c r="R217" s="11" t="s">
        <v>4067</v>
      </c>
      <c r="S217" s="11"/>
      <c r="T217" s="11"/>
      <c r="U217" s="2"/>
      <c r="V217" s="21">
        <f t="shared" si="3"/>
        <v>4</v>
      </c>
    </row>
    <row r="218" spans="1:22" x14ac:dyDescent="0.4">
      <c r="A218" s="9" t="s">
        <v>8751</v>
      </c>
      <c r="B218" s="9" t="s">
        <v>8751</v>
      </c>
      <c r="C218" s="160" t="s">
        <v>9255</v>
      </c>
      <c r="D218" s="11" t="s">
        <v>9108</v>
      </c>
      <c r="E218" s="35">
        <v>5</v>
      </c>
      <c r="F218" s="11" t="s">
        <v>3130</v>
      </c>
      <c r="G218" s="9" t="s">
        <v>9110</v>
      </c>
      <c r="H218" s="9"/>
      <c r="I218" s="9"/>
      <c r="J218" s="162" t="s">
        <v>0</v>
      </c>
      <c r="K218" s="36"/>
      <c r="L218" s="36"/>
      <c r="M218" s="28">
        <v>1</v>
      </c>
      <c r="N218" s="163">
        <v>0</v>
      </c>
      <c r="O218" s="2"/>
      <c r="P218" s="11" t="s">
        <v>4167</v>
      </c>
      <c r="Q218" s="11" t="s">
        <v>4168</v>
      </c>
      <c r="R218" s="11" t="s">
        <v>4067</v>
      </c>
      <c r="S218" s="11"/>
      <c r="T218" s="11"/>
      <c r="U218" s="2"/>
      <c r="V218" s="21">
        <f t="shared" si="3"/>
        <v>1.5</v>
      </c>
    </row>
    <row r="219" spans="1:22" x14ac:dyDescent="0.4">
      <c r="A219" s="9" t="s">
        <v>8751</v>
      </c>
      <c r="B219" s="9" t="s">
        <v>8751</v>
      </c>
      <c r="C219" s="160" t="s">
        <v>9256</v>
      </c>
      <c r="D219" s="11" t="s">
        <v>9257</v>
      </c>
      <c r="E219" s="35">
        <v>5</v>
      </c>
      <c r="F219" s="11" t="s">
        <v>3275</v>
      </c>
      <c r="G219" s="9" t="s">
        <v>9110</v>
      </c>
      <c r="H219" s="9"/>
      <c r="I219" s="9"/>
      <c r="J219" s="162" t="s">
        <v>0</v>
      </c>
      <c r="K219" s="36"/>
      <c r="L219" s="36"/>
      <c r="M219" s="28">
        <v>1</v>
      </c>
      <c r="N219" s="163">
        <v>0</v>
      </c>
      <c r="O219" s="2"/>
      <c r="P219" s="11" t="s">
        <v>4168</v>
      </c>
      <c r="Q219" s="11"/>
      <c r="R219" s="11" t="s">
        <v>4067</v>
      </c>
      <c r="S219" s="11"/>
      <c r="T219" s="11"/>
      <c r="U219" s="2"/>
      <c r="V219" s="21">
        <f t="shared" si="3"/>
        <v>1</v>
      </c>
    </row>
    <row r="220" spans="1:22" x14ac:dyDescent="0.4">
      <c r="A220" s="9" t="s">
        <v>8751</v>
      </c>
      <c r="B220" s="9" t="s">
        <v>8751</v>
      </c>
      <c r="C220" s="160" t="s">
        <v>9258</v>
      </c>
      <c r="D220" s="11" t="s">
        <v>9259</v>
      </c>
      <c r="E220" s="35">
        <v>5</v>
      </c>
      <c r="F220" s="11" t="s">
        <v>3358</v>
      </c>
      <c r="G220" s="9" t="s">
        <v>9110</v>
      </c>
      <c r="H220" s="9"/>
      <c r="I220" s="9"/>
      <c r="J220" s="162" t="s">
        <v>0</v>
      </c>
      <c r="K220" s="36"/>
      <c r="L220" s="36"/>
      <c r="M220" s="28">
        <v>1</v>
      </c>
      <c r="N220" s="163">
        <v>0</v>
      </c>
      <c r="O220" s="2"/>
      <c r="P220" s="11" t="s">
        <v>4168</v>
      </c>
      <c r="Q220" s="11"/>
      <c r="R220" s="11" t="s">
        <v>4067</v>
      </c>
      <c r="S220" s="11"/>
      <c r="T220" s="11"/>
      <c r="U220" s="2"/>
      <c r="V220" s="21">
        <f t="shared" si="3"/>
        <v>1</v>
      </c>
    </row>
    <row r="221" spans="1:22" x14ac:dyDescent="0.4">
      <c r="A221" s="9" t="s">
        <v>8751</v>
      </c>
      <c r="B221" s="9" t="s">
        <v>8751</v>
      </c>
      <c r="C221" s="160" t="s">
        <v>9260</v>
      </c>
      <c r="D221" s="11" t="s">
        <v>9261</v>
      </c>
      <c r="E221" s="35">
        <v>5</v>
      </c>
      <c r="F221" s="11" t="s">
        <v>3287</v>
      </c>
      <c r="G221" s="9" t="s">
        <v>9110</v>
      </c>
      <c r="H221" s="9"/>
      <c r="I221" s="9"/>
      <c r="J221" s="162" t="s">
        <v>0</v>
      </c>
      <c r="K221" s="36"/>
      <c r="L221" s="36"/>
      <c r="M221" s="28">
        <v>1</v>
      </c>
      <c r="N221" s="163">
        <v>0</v>
      </c>
      <c r="O221" s="2"/>
      <c r="P221" s="11" t="s">
        <v>4170</v>
      </c>
      <c r="Q221" s="11"/>
      <c r="R221" s="11" t="s">
        <v>4067</v>
      </c>
      <c r="S221" s="11"/>
      <c r="T221" s="11"/>
      <c r="U221" s="2"/>
      <c r="V221" s="21">
        <f t="shared" si="3"/>
        <v>0</v>
      </c>
    </row>
    <row r="222" spans="1:22" x14ac:dyDescent="0.4">
      <c r="A222" s="9" t="s">
        <v>8751</v>
      </c>
      <c r="B222" s="9" t="s">
        <v>8751</v>
      </c>
      <c r="C222" s="160" t="s">
        <v>9262</v>
      </c>
      <c r="D222" s="11" t="s">
        <v>9263</v>
      </c>
      <c r="E222" s="35">
        <v>5</v>
      </c>
      <c r="F222" s="11" t="s">
        <v>3604</v>
      </c>
      <c r="G222" s="9" t="s">
        <v>9110</v>
      </c>
      <c r="H222" s="9"/>
      <c r="I222" s="9"/>
      <c r="J222" s="162" t="s">
        <v>0</v>
      </c>
      <c r="K222" s="36"/>
      <c r="L222" s="36"/>
      <c r="M222" s="28">
        <v>1</v>
      </c>
      <c r="N222" s="163">
        <v>0</v>
      </c>
      <c r="O222" s="2"/>
      <c r="P222" s="11" t="s">
        <v>4167</v>
      </c>
      <c r="Q222" s="11"/>
      <c r="R222" s="11" t="s">
        <v>4067</v>
      </c>
      <c r="S222" s="11"/>
      <c r="T222" s="11"/>
      <c r="U222" s="2"/>
      <c r="V222" s="21">
        <f t="shared" si="3"/>
        <v>1.5</v>
      </c>
    </row>
    <row r="223" spans="1:22" x14ac:dyDescent="0.4">
      <c r="A223" s="9" t="s">
        <v>8751</v>
      </c>
      <c r="B223" s="9" t="s">
        <v>8751</v>
      </c>
      <c r="C223" s="160" t="s">
        <v>9264</v>
      </c>
      <c r="D223" s="11" t="s">
        <v>9265</v>
      </c>
      <c r="E223" s="35">
        <v>5</v>
      </c>
      <c r="F223" s="11" t="s">
        <v>3655</v>
      </c>
      <c r="G223" s="9" t="s">
        <v>9159</v>
      </c>
      <c r="H223" s="9"/>
      <c r="I223" s="9"/>
      <c r="J223" s="162" t="s">
        <v>0</v>
      </c>
      <c r="K223" s="36" t="s">
        <v>9530</v>
      </c>
      <c r="L223" s="36"/>
      <c r="M223" s="28">
        <v>1</v>
      </c>
      <c r="N223" s="163">
        <v>0</v>
      </c>
      <c r="O223" s="2"/>
      <c r="P223" s="11" t="s">
        <v>4168</v>
      </c>
      <c r="Q223" s="11"/>
      <c r="R223" s="11" t="s">
        <v>4067</v>
      </c>
      <c r="S223" s="11"/>
      <c r="T223" s="11"/>
      <c r="U223" s="2"/>
      <c r="V223" s="21">
        <f t="shared" si="3"/>
        <v>1</v>
      </c>
    </row>
    <row r="224" spans="1:22" x14ac:dyDescent="0.4">
      <c r="A224" s="164" t="s">
        <v>8751</v>
      </c>
      <c r="B224" s="164" t="s">
        <v>8751</v>
      </c>
      <c r="C224" s="165" t="s">
        <v>9266</v>
      </c>
      <c r="D224" s="166" t="s">
        <v>9265</v>
      </c>
      <c r="E224" s="172">
        <v>5</v>
      </c>
      <c r="F224" s="166" t="s">
        <v>3655</v>
      </c>
      <c r="G224" s="164" t="s">
        <v>9304</v>
      </c>
      <c r="H224" s="164"/>
      <c r="I224" s="164" t="s">
        <v>4194</v>
      </c>
      <c r="J224" s="168" t="s">
        <v>0</v>
      </c>
      <c r="K224" s="169" t="s">
        <v>9529</v>
      </c>
      <c r="L224" s="169"/>
      <c r="M224" s="170">
        <v>1</v>
      </c>
      <c r="N224" s="173">
        <v>0</v>
      </c>
      <c r="O224" s="2"/>
      <c r="P224" s="11" t="s">
        <v>4170</v>
      </c>
      <c r="Q224" s="11"/>
      <c r="R224" s="11" t="s">
        <v>4067</v>
      </c>
      <c r="S224" s="11"/>
      <c r="T224" s="11"/>
      <c r="U224" s="2"/>
      <c r="V224" s="21">
        <f t="shared" si="3"/>
        <v>0</v>
      </c>
    </row>
    <row r="225" spans="1:22" x14ac:dyDescent="0.4">
      <c r="A225" s="9" t="s">
        <v>8751</v>
      </c>
      <c r="B225" s="9" t="s">
        <v>8751</v>
      </c>
      <c r="C225" s="160" t="s">
        <v>9267</v>
      </c>
      <c r="D225" s="11" t="s">
        <v>9268</v>
      </c>
      <c r="E225" s="35">
        <v>5</v>
      </c>
      <c r="F225" s="11" t="s">
        <v>3659</v>
      </c>
      <c r="G225" s="9" t="s">
        <v>9252</v>
      </c>
      <c r="H225" s="9"/>
      <c r="I225" s="9"/>
      <c r="J225" s="162" t="s">
        <v>0</v>
      </c>
      <c r="K225" s="36" t="s">
        <v>9528</v>
      </c>
      <c r="L225" s="36"/>
      <c r="M225" s="28">
        <v>1</v>
      </c>
      <c r="N225" s="163">
        <v>0</v>
      </c>
      <c r="O225" s="2"/>
      <c r="P225" s="11" t="s">
        <v>4167</v>
      </c>
      <c r="Q225" s="11"/>
      <c r="R225" s="11" t="s">
        <v>4067</v>
      </c>
      <c r="S225" s="11"/>
      <c r="T225" s="11"/>
      <c r="U225" s="2"/>
      <c r="V225" s="21">
        <f t="shared" si="3"/>
        <v>1.5</v>
      </c>
    </row>
    <row r="226" spans="1:22" x14ac:dyDescent="0.4">
      <c r="A226" s="164" t="s">
        <v>8751</v>
      </c>
      <c r="B226" s="164" t="s">
        <v>8751</v>
      </c>
      <c r="C226" s="165" t="s">
        <v>9269</v>
      </c>
      <c r="D226" s="166" t="s">
        <v>9268</v>
      </c>
      <c r="E226" s="172">
        <v>5</v>
      </c>
      <c r="F226" s="166" t="s">
        <v>3659</v>
      </c>
      <c r="G226" s="164" t="s">
        <v>9253</v>
      </c>
      <c r="H226" s="164"/>
      <c r="I226" s="164" t="s">
        <v>4194</v>
      </c>
      <c r="J226" s="173" t="s">
        <v>0</v>
      </c>
      <c r="K226" s="169" t="s">
        <v>9527</v>
      </c>
      <c r="L226" s="169"/>
      <c r="M226" s="170">
        <v>1</v>
      </c>
      <c r="N226" s="173">
        <v>0</v>
      </c>
      <c r="O226" s="2"/>
      <c r="P226" s="11" t="s">
        <v>4170</v>
      </c>
      <c r="Q226" s="11"/>
      <c r="R226" s="11" t="s">
        <v>4067</v>
      </c>
      <c r="S226" s="11"/>
      <c r="T226" s="11"/>
      <c r="U226" s="2"/>
      <c r="V226" s="21">
        <f t="shared" si="3"/>
        <v>0</v>
      </c>
    </row>
    <row r="227" spans="1:22" x14ac:dyDescent="0.4">
      <c r="A227" s="9" t="s">
        <v>8751</v>
      </c>
      <c r="B227" s="9" t="s">
        <v>8751</v>
      </c>
      <c r="C227" s="160" t="s">
        <v>9270</v>
      </c>
      <c r="D227" s="11" t="s">
        <v>9271</v>
      </c>
      <c r="E227" s="35">
        <v>5</v>
      </c>
      <c r="F227" s="11" t="s">
        <v>3661</v>
      </c>
      <c r="G227" s="9" t="s">
        <v>9159</v>
      </c>
      <c r="H227" s="9"/>
      <c r="I227" s="9"/>
      <c r="J227" s="162" t="s">
        <v>0</v>
      </c>
      <c r="K227" s="36" t="s">
        <v>9530</v>
      </c>
      <c r="L227" s="36"/>
      <c r="M227" s="28">
        <v>3</v>
      </c>
      <c r="N227" s="163">
        <v>0</v>
      </c>
      <c r="O227" s="2"/>
      <c r="P227" s="11" t="s">
        <v>4167</v>
      </c>
      <c r="Q227" s="11"/>
      <c r="R227" s="11" t="s">
        <v>4067</v>
      </c>
      <c r="S227" s="11"/>
      <c r="T227" s="11"/>
      <c r="U227" s="2"/>
      <c r="V227" s="21">
        <f t="shared" si="3"/>
        <v>4.5</v>
      </c>
    </row>
    <row r="228" spans="1:22" x14ac:dyDescent="0.4">
      <c r="A228" s="164" t="s">
        <v>8751</v>
      </c>
      <c r="B228" s="164" t="s">
        <v>8751</v>
      </c>
      <c r="C228" s="165" t="s">
        <v>9272</v>
      </c>
      <c r="D228" s="166" t="s">
        <v>9271</v>
      </c>
      <c r="E228" s="172">
        <v>5</v>
      </c>
      <c r="F228" s="166" t="s">
        <v>3661</v>
      </c>
      <c r="G228" s="164" t="s">
        <v>9160</v>
      </c>
      <c r="H228" s="164"/>
      <c r="I228" s="164" t="s">
        <v>4194</v>
      </c>
      <c r="J228" s="168" t="s">
        <v>0</v>
      </c>
      <c r="K228" s="169" t="s">
        <v>9529</v>
      </c>
      <c r="L228" s="169"/>
      <c r="M228" s="170">
        <v>3</v>
      </c>
      <c r="N228" s="173">
        <v>0</v>
      </c>
      <c r="O228" s="2"/>
      <c r="P228" s="11" t="s">
        <v>4170</v>
      </c>
      <c r="Q228" s="11"/>
      <c r="R228" s="11" t="s">
        <v>4067</v>
      </c>
      <c r="S228" s="11"/>
      <c r="T228" s="11"/>
      <c r="U228" s="2"/>
      <c r="V228" s="21">
        <f t="shared" si="3"/>
        <v>0</v>
      </c>
    </row>
    <row r="229" spans="1:22" x14ac:dyDescent="0.4">
      <c r="A229" s="9" t="s">
        <v>8751</v>
      </c>
      <c r="B229" s="9" t="s">
        <v>8751</v>
      </c>
      <c r="C229" s="160" t="s">
        <v>9273</v>
      </c>
      <c r="D229" s="11" t="s">
        <v>9274</v>
      </c>
      <c r="E229" s="35">
        <v>5</v>
      </c>
      <c r="F229" s="11" t="s">
        <v>3662</v>
      </c>
      <c r="G229" s="9" t="s">
        <v>9587</v>
      </c>
      <c r="H229" s="9"/>
      <c r="I229" s="9"/>
      <c r="J229" s="162" t="s">
        <v>0</v>
      </c>
      <c r="K229" s="36"/>
      <c r="L229" s="36"/>
      <c r="M229" s="28">
        <v>5</v>
      </c>
      <c r="N229" s="163">
        <v>0</v>
      </c>
      <c r="O229" s="2"/>
      <c r="P229" s="11" t="s">
        <v>4170</v>
      </c>
      <c r="Q229" s="11"/>
      <c r="R229" s="11" t="s">
        <v>4067</v>
      </c>
      <c r="S229" s="11"/>
      <c r="T229" s="11"/>
      <c r="U229" s="2"/>
      <c r="V229" s="21">
        <f t="shared" si="3"/>
        <v>0</v>
      </c>
    </row>
    <row r="230" spans="1:22" x14ac:dyDescent="0.4">
      <c r="A230" s="164" t="s">
        <v>8751</v>
      </c>
      <c r="B230" s="164" t="s">
        <v>8751</v>
      </c>
      <c r="C230" s="165" t="s">
        <v>9275</v>
      </c>
      <c r="D230" s="166" t="s">
        <v>9274</v>
      </c>
      <c r="E230" s="172">
        <v>5</v>
      </c>
      <c r="F230" s="166" t="s">
        <v>3662</v>
      </c>
      <c r="G230" s="164" t="s">
        <v>9588</v>
      </c>
      <c r="H230" s="164"/>
      <c r="I230" s="164" t="s">
        <v>4194</v>
      </c>
      <c r="J230" s="168" t="s">
        <v>0</v>
      </c>
      <c r="K230" s="169" t="s">
        <v>9532</v>
      </c>
      <c r="L230" s="169"/>
      <c r="M230" s="170">
        <v>5</v>
      </c>
      <c r="N230" s="173">
        <v>0</v>
      </c>
      <c r="O230" s="2"/>
      <c r="P230" s="11" t="s">
        <v>4170</v>
      </c>
      <c r="Q230" s="11"/>
      <c r="R230" s="11" t="s">
        <v>4067</v>
      </c>
      <c r="S230" s="11"/>
      <c r="T230" s="11"/>
      <c r="U230" s="2"/>
      <c r="V230" s="21">
        <f t="shared" si="3"/>
        <v>0</v>
      </c>
    </row>
    <row r="231" spans="1:22" x14ac:dyDescent="0.4">
      <c r="A231" s="164" t="s">
        <v>8751</v>
      </c>
      <c r="B231" s="164" t="s">
        <v>8751</v>
      </c>
      <c r="C231" s="165" t="s">
        <v>9276</v>
      </c>
      <c r="D231" s="166" t="s">
        <v>9274</v>
      </c>
      <c r="E231" s="172">
        <v>5</v>
      </c>
      <c r="F231" s="166" t="s">
        <v>3662</v>
      </c>
      <c r="G231" s="164" t="s">
        <v>9589</v>
      </c>
      <c r="H231" s="164"/>
      <c r="I231" s="164" t="s">
        <v>4194</v>
      </c>
      <c r="J231" s="173"/>
      <c r="K231" s="169" t="s">
        <v>9533</v>
      </c>
      <c r="L231" s="169"/>
      <c r="M231" s="170">
        <v>5</v>
      </c>
      <c r="N231" s="173">
        <v>0</v>
      </c>
      <c r="O231" s="2"/>
      <c r="P231" s="11" t="s">
        <v>4170</v>
      </c>
      <c r="Q231" s="11"/>
      <c r="R231" s="11" t="s">
        <v>4067</v>
      </c>
      <c r="S231" s="11"/>
      <c r="T231" s="11"/>
      <c r="U231" s="2"/>
      <c r="V231" s="21">
        <f t="shared" si="3"/>
        <v>0</v>
      </c>
    </row>
    <row r="232" spans="1:22" x14ac:dyDescent="0.4">
      <c r="A232" s="9" t="s">
        <v>8751</v>
      </c>
      <c r="B232" s="9" t="s">
        <v>8751</v>
      </c>
      <c r="C232" s="160" t="s">
        <v>9277</v>
      </c>
      <c r="D232" s="11" t="s">
        <v>9278</v>
      </c>
      <c r="E232" s="35">
        <v>5</v>
      </c>
      <c r="F232" s="11" t="s">
        <v>2970</v>
      </c>
      <c r="G232" s="9" t="s">
        <v>9279</v>
      </c>
      <c r="H232" s="9"/>
      <c r="I232" s="9"/>
      <c r="J232" s="163" t="s">
        <v>0</v>
      </c>
      <c r="K232" s="36"/>
      <c r="L232" s="36"/>
      <c r="M232" s="28">
        <v>1</v>
      </c>
      <c r="N232" s="163">
        <v>0</v>
      </c>
      <c r="O232" s="2"/>
      <c r="P232" s="11" t="s">
        <v>4168</v>
      </c>
      <c r="Q232" s="11"/>
      <c r="R232" s="11" t="s">
        <v>4067</v>
      </c>
      <c r="S232" s="11"/>
      <c r="T232" s="11"/>
      <c r="U232" s="2"/>
      <c r="V232" s="21">
        <f t="shared" si="3"/>
        <v>1</v>
      </c>
    </row>
    <row r="233" spans="1:22" x14ac:dyDescent="0.4">
      <c r="A233" s="9" t="s">
        <v>8751</v>
      </c>
      <c r="B233" s="9" t="s">
        <v>8751</v>
      </c>
      <c r="C233" s="160" t="s">
        <v>9280</v>
      </c>
      <c r="D233" s="11" t="s">
        <v>9281</v>
      </c>
      <c r="E233" s="35">
        <v>5</v>
      </c>
      <c r="F233" s="11" t="s">
        <v>2874</v>
      </c>
      <c r="G233" s="9" t="s">
        <v>9279</v>
      </c>
      <c r="H233" s="9"/>
      <c r="I233" s="9"/>
      <c r="J233" s="162" t="s">
        <v>0</v>
      </c>
      <c r="K233" s="36"/>
      <c r="L233" s="36"/>
      <c r="M233" s="28">
        <v>1</v>
      </c>
      <c r="N233" s="163">
        <v>0</v>
      </c>
      <c r="O233" s="2"/>
      <c r="P233" s="11" t="s">
        <v>4168</v>
      </c>
      <c r="Q233" s="11"/>
      <c r="R233" s="11" t="s">
        <v>4067</v>
      </c>
      <c r="S233" s="11"/>
      <c r="T233" s="11"/>
      <c r="U233" s="2"/>
      <c r="V233" s="21">
        <f t="shared" si="3"/>
        <v>1</v>
      </c>
    </row>
    <row r="234" spans="1:22" x14ac:dyDescent="0.4">
      <c r="A234" s="9" t="s">
        <v>8751</v>
      </c>
      <c r="B234" s="9" t="s">
        <v>8751</v>
      </c>
      <c r="C234" s="160" t="s">
        <v>9282</v>
      </c>
      <c r="D234" s="11" t="s">
        <v>9283</v>
      </c>
      <c r="E234" s="35">
        <v>5</v>
      </c>
      <c r="F234" s="11" t="s">
        <v>2952</v>
      </c>
      <c r="G234" s="9" t="s">
        <v>9279</v>
      </c>
      <c r="H234" s="9"/>
      <c r="I234" s="9"/>
      <c r="J234" s="162" t="s">
        <v>0</v>
      </c>
      <c r="K234" s="36"/>
      <c r="L234" s="36"/>
      <c r="M234" s="28">
        <v>1</v>
      </c>
      <c r="N234" s="163">
        <v>0</v>
      </c>
      <c r="O234" s="2"/>
      <c r="P234" s="11" t="s">
        <v>4170</v>
      </c>
      <c r="Q234" s="11"/>
      <c r="R234" s="11" t="s">
        <v>4067</v>
      </c>
      <c r="S234" s="11"/>
      <c r="T234" s="11"/>
      <c r="U234" s="2"/>
      <c r="V234" s="21">
        <f t="shared" si="3"/>
        <v>0</v>
      </c>
    </row>
    <row r="235" spans="1:22" x14ac:dyDescent="0.4">
      <c r="A235" s="9" t="s">
        <v>8751</v>
      </c>
      <c r="B235" s="9" t="s">
        <v>8751</v>
      </c>
      <c r="C235" s="160" t="s">
        <v>9284</v>
      </c>
      <c r="D235" s="11" t="s">
        <v>9285</v>
      </c>
      <c r="E235" s="35">
        <v>5</v>
      </c>
      <c r="F235" s="11" t="s">
        <v>9286</v>
      </c>
      <c r="G235" s="9" t="s">
        <v>9279</v>
      </c>
      <c r="H235" s="9"/>
      <c r="I235" s="9"/>
      <c r="J235" s="162" t="s">
        <v>0</v>
      </c>
      <c r="K235" s="36"/>
      <c r="L235" s="36"/>
      <c r="M235" s="28">
        <v>1</v>
      </c>
      <c r="N235" s="163">
        <v>0</v>
      </c>
      <c r="O235" s="2"/>
      <c r="P235" s="11" t="s">
        <v>4170</v>
      </c>
      <c r="Q235" s="11"/>
      <c r="R235" s="11" t="s">
        <v>4067</v>
      </c>
      <c r="S235" s="11"/>
      <c r="T235" s="11"/>
      <c r="U235" s="2"/>
      <c r="V235" s="21">
        <f t="shared" si="3"/>
        <v>0</v>
      </c>
    </row>
    <row r="236" spans="1:22" x14ac:dyDescent="0.4">
      <c r="A236" s="9" t="s">
        <v>8751</v>
      </c>
      <c r="B236" s="9" t="s">
        <v>8751</v>
      </c>
      <c r="C236" s="160" t="s">
        <v>9287</v>
      </c>
      <c r="D236" s="11" t="s">
        <v>9288</v>
      </c>
      <c r="E236" s="35">
        <v>5</v>
      </c>
      <c r="F236" s="11" t="s">
        <v>3058</v>
      </c>
      <c r="G236" s="9" t="s">
        <v>9279</v>
      </c>
      <c r="H236" s="9"/>
      <c r="I236" s="9"/>
      <c r="J236" s="162" t="s">
        <v>0</v>
      </c>
      <c r="K236" s="36"/>
      <c r="L236" s="36"/>
      <c r="M236" s="28">
        <v>1</v>
      </c>
      <c r="N236" s="163">
        <v>0</v>
      </c>
      <c r="O236" s="2"/>
      <c r="P236" s="11" t="s">
        <v>4170</v>
      </c>
      <c r="Q236" s="11"/>
      <c r="R236" s="11" t="s">
        <v>4067</v>
      </c>
      <c r="S236" s="11"/>
      <c r="T236" s="11"/>
      <c r="U236" s="2"/>
      <c r="V236" s="21">
        <f t="shared" si="3"/>
        <v>0</v>
      </c>
    </row>
    <row r="237" spans="1:22" x14ac:dyDescent="0.4">
      <c r="A237" s="9" t="s">
        <v>8751</v>
      </c>
      <c r="B237" s="9" t="s">
        <v>8751</v>
      </c>
      <c r="C237" s="160" t="s">
        <v>9289</v>
      </c>
      <c r="D237" s="11" t="s">
        <v>9290</v>
      </c>
      <c r="E237" s="35">
        <v>5</v>
      </c>
      <c r="F237" s="11" t="s">
        <v>3275</v>
      </c>
      <c r="G237" s="9" t="s">
        <v>9279</v>
      </c>
      <c r="H237" s="9"/>
      <c r="I237" s="9"/>
      <c r="J237" s="162" t="s">
        <v>0</v>
      </c>
      <c r="K237" s="36"/>
      <c r="L237" s="36"/>
      <c r="M237" s="28">
        <v>1</v>
      </c>
      <c r="N237" s="163">
        <v>0</v>
      </c>
      <c r="O237" s="2"/>
      <c r="P237" s="11" t="s">
        <v>4168</v>
      </c>
      <c r="Q237" s="11"/>
      <c r="R237" s="11" t="s">
        <v>4067</v>
      </c>
      <c r="S237" s="11"/>
      <c r="T237" s="11"/>
      <c r="U237" s="2"/>
      <c r="V237" s="21">
        <f t="shared" si="3"/>
        <v>1</v>
      </c>
    </row>
    <row r="238" spans="1:22" x14ac:dyDescent="0.4">
      <c r="A238" s="9" t="s">
        <v>8751</v>
      </c>
      <c r="B238" s="9" t="s">
        <v>8751</v>
      </c>
      <c r="C238" s="160" t="s">
        <v>9291</v>
      </c>
      <c r="D238" s="11" t="s">
        <v>9292</v>
      </c>
      <c r="E238" s="35">
        <v>5</v>
      </c>
      <c r="F238" s="11" t="s">
        <v>3666</v>
      </c>
      <c r="G238" s="9" t="s">
        <v>9293</v>
      </c>
      <c r="H238" s="9"/>
      <c r="I238" s="9"/>
      <c r="J238" s="162" t="s">
        <v>0</v>
      </c>
      <c r="K238" s="36"/>
      <c r="L238" s="36"/>
      <c r="M238" s="28">
        <v>8</v>
      </c>
      <c r="N238" s="163">
        <v>0</v>
      </c>
      <c r="O238" s="2"/>
      <c r="P238" s="11" t="s">
        <v>4170</v>
      </c>
      <c r="Q238" s="11"/>
      <c r="R238" s="11" t="s">
        <v>4067</v>
      </c>
      <c r="S238" s="11"/>
      <c r="T238" s="11"/>
      <c r="U238" s="2"/>
      <c r="V238" s="21">
        <f t="shared" si="3"/>
        <v>0</v>
      </c>
    </row>
    <row r="239" spans="1:22" x14ac:dyDescent="0.4">
      <c r="A239" s="9" t="s">
        <v>8751</v>
      </c>
      <c r="B239" s="9" t="s">
        <v>8751</v>
      </c>
      <c r="C239" s="160" t="s">
        <v>9294</v>
      </c>
      <c r="D239" s="11" t="s">
        <v>9295</v>
      </c>
      <c r="E239" s="35">
        <v>5</v>
      </c>
      <c r="F239" s="11" t="s">
        <v>9296</v>
      </c>
      <c r="G239" s="9" t="s">
        <v>9297</v>
      </c>
      <c r="H239" s="9"/>
      <c r="I239" s="9"/>
      <c r="J239" s="162" t="s">
        <v>0</v>
      </c>
      <c r="K239" s="36"/>
      <c r="L239" s="36"/>
      <c r="M239" s="28">
        <v>3</v>
      </c>
      <c r="N239" s="163">
        <v>0</v>
      </c>
      <c r="O239" s="2"/>
      <c r="P239" s="11" t="s">
        <v>4170</v>
      </c>
      <c r="Q239" s="11"/>
      <c r="R239" s="11" t="s">
        <v>4067</v>
      </c>
      <c r="S239" s="11"/>
      <c r="T239" s="11"/>
      <c r="U239" s="2"/>
      <c r="V239" s="21">
        <f t="shared" si="3"/>
        <v>0</v>
      </c>
    </row>
    <row r="240" spans="1:22" x14ac:dyDescent="0.4">
      <c r="A240" s="9" t="s">
        <v>8751</v>
      </c>
      <c r="B240" s="9" t="s">
        <v>8751</v>
      </c>
      <c r="C240" s="160" t="s">
        <v>9298</v>
      </c>
      <c r="D240" s="11" t="s">
        <v>9299</v>
      </c>
      <c r="E240" s="35">
        <v>5</v>
      </c>
      <c r="F240" s="11" t="s">
        <v>9296</v>
      </c>
      <c r="G240" s="9" t="s">
        <v>9300</v>
      </c>
      <c r="H240" s="9"/>
      <c r="I240" s="9"/>
      <c r="J240" s="162" t="s">
        <v>0</v>
      </c>
      <c r="K240" s="36"/>
      <c r="L240" s="36"/>
      <c r="M240" s="28">
        <v>3</v>
      </c>
      <c r="N240" s="163">
        <v>0</v>
      </c>
      <c r="O240" s="2"/>
      <c r="P240" s="11" t="s">
        <v>4168</v>
      </c>
      <c r="Q240" s="11"/>
      <c r="R240" s="11" t="s">
        <v>4067</v>
      </c>
      <c r="S240" s="11"/>
      <c r="T240" s="11"/>
      <c r="U240" s="2"/>
      <c r="V240" s="21">
        <f t="shared" si="3"/>
        <v>3</v>
      </c>
    </row>
    <row r="241" spans="1:22" x14ac:dyDescent="0.4">
      <c r="A241" s="9" t="s">
        <v>8751</v>
      </c>
      <c r="B241" s="9" t="s">
        <v>8751</v>
      </c>
      <c r="C241" s="160" t="s">
        <v>9301</v>
      </c>
      <c r="D241" s="11" t="s">
        <v>9302</v>
      </c>
      <c r="E241" s="35">
        <v>5</v>
      </c>
      <c r="F241" s="11" t="s">
        <v>9303</v>
      </c>
      <c r="G241" s="9" t="s">
        <v>9300</v>
      </c>
      <c r="H241" s="9"/>
      <c r="I241" s="9"/>
      <c r="J241" s="162" t="s">
        <v>0</v>
      </c>
      <c r="K241" s="36"/>
      <c r="L241" s="36"/>
      <c r="M241" s="28">
        <v>5</v>
      </c>
      <c r="N241" s="163">
        <v>0</v>
      </c>
      <c r="O241" s="2"/>
      <c r="P241" s="11" t="s">
        <v>4170</v>
      </c>
      <c r="Q241" s="11"/>
      <c r="R241" s="11" t="s">
        <v>4067</v>
      </c>
      <c r="S241" s="11"/>
      <c r="T241" s="11"/>
      <c r="U241" s="2"/>
      <c r="V241" s="21">
        <f t="shared" si="3"/>
        <v>0</v>
      </c>
    </row>
    <row r="242" spans="1:22" x14ac:dyDescent="0.4">
      <c r="A242" s="9" t="s">
        <v>8751</v>
      </c>
      <c r="B242" s="9" t="s">
        <v>8751</v>
      </c>
      <c r="C242" s="160" t="s">
        <v>9305</v>
      </c>
      <c r="D242" s="11" t="s">
        <v>9306</v>
      </c>
      <c r="E242" s="35">
        <v>5</v>
      </c>
      <c r="F242" s="11" t="s">
        <v>8952</v>
      </c>
      <c r="G242" s="9" t="s">
        <v>9307</v>
      </c>
      <c r="H242" s="9"/>
      <c r="I242" s="9"/>
      <c r="J242" s="162" t="s">
        <v>0</v>
      </c>
      <c r="K242" s="36"/>
      <c r="L242" s="36"/>
      <c r="M242" s="28">
        <v>2</v>
      </c>
      <c r="N242" s="163">
        <v>0</v>
      </c>
      <c r="O242" s="2"/>
      <c r="P242" s="11" t="s">
        <v>4167</v>
      </c>
      <c r="Q242" s="11"/>
      <c r="R242" s="11" t="s">
        <v>4067</v>
      </c>
      <c r="S242" s="11"/>
      <c r="T242" s="11"/>
      <c r="U242" s="2"/>
      <c r="V242" s="21">
        <f t="shared" si="3"/>
        <v>3</v>
      </c>
    </row>
    <row r="243" spans="1:22" x14ac:dyDescent="0.4">
      <c r="A243" s="9" t="s">
        <v>8751</v>
      </c>
      <c r="B243" s="9" t="s">
        <v>8751</v>
      </c>
      <c r="C243" s="160" t="s">
        <v>9308</v>
      </c>
      <c r="D243" s="11" t="s">
        <v>9309</v>
      </c>
      <c r="E243" s="35">
        <v>5</v>
      </c>
      <c r="F243" s="11" t="s">
        <v>9310</v>
      </c>
      <c r="G243" s="9" t="s">
        <v>9307</v>
      </c>
      <c r="H243" s="9"/>
      <c r="I243" s="9"/>
      <c r="J243" s="162" t="s">
        <v>0</v>
      </c>
      <c r="K243" s="36"/>
      <c r="L243" s="36"/>
      <c r="M243" s="28">
        <v>2</v>
      </c>
      <c r="N243" s="163">
        <v>0</v>
      </c>
      <c r="O243" s="2"/>
      <c r="P243" s="11" t="s">
        <v>4168</v>
      </c>
      <c r="Q243" s="11"/>
      <c r="R243" s="11" t="s">
        <v>4067</v>
      </c>
      <c r="S243" s="11"/>
      <c r="T243" s="11"/>
      <c r="U243" s="2"/>
      <c r="V243" s="21">
        <f t="shared" si="3"/>
        <v>2</v>
      </c>
    </row>
    <row r="244" spans="1:22" x14ac:dyDescent="0.4">
      <c r="A244" s="9" t="s">
        <v>8751</v>
      </c>
      <c r="B244" s="9" t="s">
        <v>8751</v>
      </c>
      <c r="C244" s="160" t="s">
        <v>9311</v>
      </c>
      <c r="D244" s="11" t="s">
        <v>9312</v>
      </c>
      <c r="E244" s="35">
        <v>5</v>
      </c>
      <c r="F244" s="11" t="s">
        <v>9313</v>
      </c>
      <c r="G244" s="9" t="s">
        <v>9307</v>
      </c>
      <c r="H244" s="9"/>
      <c r="I244" s="9"/>
      <c r="J244" s="162" t="s">
        <v>0</v>
      </c>
      <c r="K244" s="36"/>
      <c r="L244" s="36"/>
      <c r="M244" s="28">
        <v>2</v>
      </c>
      <c r="N244" s="163">
        <v>0</v>
      </c>
      <c r="O244" s="2"/>
      <c r="P244" s="11" t="s">
        <v>4168</v>
      </c>
      <c r="Q244" s="11"/>
      <c r="R244" s="11" t="s">
        <v>4067</v>
      </c>
      <c r="S244" s="11"/>
      <c r="T244" s="11"/>
      <c r="U244" s="2"/>
      <c r="V244" s="21">
        <f t="shared" si="3"/>
        <v>2</v>
      </c>
    </row>
    <row r="245" spans="1:22" x14ac:dyDescent="0.4">
      <c r="A245" s="9" t="s">
        <v>8751</v>
      </c>
      <c r="B245" s="9" t="s">
        <v>8751</v>
      </c>
      <c r="C245" s="160" t="s">
        <v>9314</v>
      </c>
      <c r="D245" s="11" t="s">
        <v>9315</v>
      </c>
      <c r="E245" s="35">
        <v>5</v>
      </c>
      <c r="F245" s="11" t="s">
        <v>9316</v>
      </c>
      <c r="G245" s="9" t="s">
        <v>9307</v>
      </c>
      <c r="H245" s="9"/>
      <c r="I245" s="9"/>
      <c r="J245" s="162" t="s">
        <v>0</v>
      </c>
      <c r="K245" s="36"/>
      <c r="L245" s="36"/>
      <c r="M245" s="28">
        <v>2</v>
      </c>
      <c r="N245" s="163">
        <v>0</v>
      </c>
      <c r="O245" s="2"/>
      <c r="P245" s="11" t="s">
        <v>4170</v>
      </c>
      <c r="Q245" s="11"/>
      <c r="R245" s="11" t="s">
        <v>4067</v>
      </c>
      <c r="S245" s="11"/>
      <c r="T245" s="11"/>
      <c r="U245" s="2"/>
      <c r="V245" s="21">
        <f t="shared" si="3"/>
        <v>0</v>
      </c>
    </row>
    <row r="246" spans="1:22" x14ac:dyDescent="0.4">
      <c r="A246" s="9" t="s">
        <v>8751</v>
      </c>
      <c r="B246" s="9" t="s">
        <v>8751</v>
      </c>
      <c r="C246" s="160" t="s">
        <v>9317</v>
      </c>
      <c r="D246" s="11" t="s">
        <v>9318</v>
      </c>
      <c r="E246" s="35">
        <v>5</v>
      </c>
      <c r="F246" s="11" t="s">
        <v>9316</v>
      </c>
      <c r="G246" s="9" t="s">
        <v>9307</v>
      </c>
      <c r="H246" s="9"/>
      <c r="I246" s="9"/>
      <c r="J246" s="162" t="s">
        <v>0</v>
      </c>
      <c r="K246" s="36"/>
      <c r="L246" s="36"/>
      <c r="M246" s="28">
        <v>2</v>
      </c>
      <c r="N246" s="163">
        <v>0</v>
      </c>
      <c r="O246" s="2"/>
      <c r="P246" s="11" t="s">
        <v>4170</v>
      </c>
      <c r="Q246" s="11"/>
      <c r="R246" s="11" t="s">
        <v>4067</v>
      </c>
      <c r="S246" s="11"/>
      <c r="T246" s="11"/>
      <c r="U246" s="2"/>
      <c r="V246" s="21">
        <f t="shared" si="3"/>
        <v>0</v>
      </c>
    </row>
    <row r="247" spans="1:22" x14ac:dyDescent="0.4">
      <c r="A247" s="9" t="s">
        <v>8751</v>
      </c>
      <c r="B247" s="9" t="s">
        <v>8751</v>
      </c>
      <c r="C247" s="160" t="s">
        <v>9319</v>
      </c>
      <c r="D247" s="11" t="s">
        <v>9320</v>
      </c>
      <c r="E247" s="35">
        <v>5</v>
      </c>
      <c r="F247" s="11" t="s">
        <v>9286</v>
      </c>
      <c r="G247" s="9" t="s">
        <v>9307</v>
      </c>
      <c r="H247" s="9"/>
      <c r="I247" s="9"/>
      <c r="J247" s="162" t="s">
        <v>0</v>
      </c>
      <c r="K247" s="36"/>
      <c r="L247" s="36"/>
      <c r="M247" s="28">
        <v>2</v>
      </c>
      <c r="N247" s="163">
        <v>0</v>
      </c>
      <c r="O247" s="2"/>
      <c r="P247" s="11" t="s">
        <v>4170</v>
      </c>
      <c r="Q247" s="11"/>
      <c r="R247" s="11" t="s">
        <v>4067</v>
      </c>
      <c r="S247" s="11"/>
      <c r="T247" s="11"/>
      <c r="U247" s="2"/>
      <c r="V247" s="21">
        <f t="shared" si="3"/>
        <v>0</v>
      </c>
    </row>
    <row r="248" spans="1:22" x14ac:dyDescent="0.4">
      <c r="A248" s="9" t="s">
        <v>8751</v>
      </c>
      <c r="B248" s="9" t="s">
        <v>8751</v>
      </c>
      <c r="C248" s="160" t="s">
        <v>9321</v>
      </c>
      <c r="D248" s="11" t="s">
        <v>9322</v>
      </c>
      <c r="E248" s="35">
        <v>5</v>
      </c>
      <c r="F248" s="11" t="s">
        <v>9323</v>
      </c>
      <c r="G248" s="9" t="s">
        <v>9307</v>
      </c>
      <c r="H248" s="9"/>
      <c r="I248" s="9"/>
      <c r="J248" s="162" t="s">
        <v>0</v>
      </c>
      <c r="K248" s="36"/>
      <c r="L248" s="36"/>
      <c r="M248" s="28">
        <v>2</v>
      </c>
      <c r="N248" s="163">
        <v>0</v>
      </c>
      <c r="O248" s="2"/>
      <c r="P248" s="11" t="s">
        <v>4170</v>
      </c>
      <c r="Q248" s="11" t="s">
        <v>4168</v>
      </c>
      <c r="R248" s="11" t="s">
        <v>4067</v>
      </c>
      <c r="S248" s="11"/>
      <c r="T248" s="11"/>
      <c r="U248" s="2"/>
      <c r="V248" s="21">
        <f t="shared" si="3"/>
        <v>0</v>
      </c>
    </row>
    <row r="249" spans="1:22" x14ac:dyDescent="0.4">
      <c r="A249" s="9" t="s">
        <v>8751</v>
      </c>
      <c r="B249" s="9" t="s">
        <v>8751</v>
      </c>
      <c r="C249" s="160" t="s">
        <v>9324</v>
      </c>
      <c r="D249" s="11" t="s">
        <v>9325</v>
      </c>
      <c r="E249" s="35">
        <v>5</v>
      </c>
      <c r="F249" s="11" t="s">
        <v>9323</v>
      </c>
      <c r="G249" s="9" t="s">
        <v>9307</v>
      </c>
      <c r="H249" s="9"/>
      <c r="I249" s="9"/>
      <c r="J249" s="162" t="s">
        <v>0</v>
      </c>
      <c r="K249" s="36"/>
      <c r="L249" s="36"/>
      <c r="M249" s="28">
        <v>2</v>
      </c>
      <c r="N249" s="163">
        <v>0</v>
      </c>
      <c r="O249" s="2"/>
      <c r="P249" s="11" t="s">
        <v>4170</v>
      </c>
      <c r="Q249" s="11" t="s">
        <v>4168</v>
      </c>
      <c r="R249" s="11" t="s">
        <v>4067</v>
      </c>
      <c r="S249" s="11"/>
      <c r="T249" s="11"/>
      <c r="U249" s="2"/>
      <c r="V249" s="21">
        <f t="shared" si="3"/>
        <v>0</v>
      </c>
    </row>
    <row r="250" spans="1:22" x14ac:dyDescent="0.4">
      <c r="A250" s="9" t="s">
        <v>8751</v>
      </c>
      <c r="B250" s="9" t="s">
        <v>8751</v>
      </c>
      <c r="C250" s="160" t="s">
        <v>9326</v>
      </c>
      <c r="D250" s="11" t="s">
        <v>9327</v>
      </c>
      <c r="E250" s="35">
        <v>5</v>
      </c>
      <c r="F250" s="11" t="s">
        <v>9000</v>
      </c>
      <c r="G250" s="9" t="s">
        <v>9307</v>
      </c>
      <c r="H250" s="9"/>
      <c r="I250" s="9"/>
      <c r="J250" s="162" t="s">
        <v>0</v>
      </c>
      <c r="K250" s="36"/>
      <c r="L250" s="36"/>
      <c r="M250" s="28">
        <v>2</v>
      </c>
      <c r="N250" s="163">
        <v>0</v>
      </c>
      <c r="O250" s="2"/>
      <c r="P250" s="11" t="s">
        <v>4170</v>
      </c>
      <c r="Q250" s="11"/>
      <c r="R250" s="11" t="s">
        <v>4067</v>
      </c>
      <c r="S250" s="11"/>
      <c r="T250" s="11"/>
      <c r="U250" s="2"/>
      <c r="V250" s="21">
        <f t="shared" si="3"/>
        <v>0</v>
      </c>
    </row>
    <row r="251" spans="1:22" x14ac:dyDescent="0.4">
      <c r="A251" s="9" t="s">
        <v>8751</v>
      </c>
      <c r="B251" s="9" t="s">
        <v>8751</v>
      </c>
      <c r="C251" s="160" t="s">
        <v>9328</v>
      </c>
      <c r="D251" s="11" t="s">
        <v>9329</v>
      </c>
      <c r="E251" s="35">
        <v>5</v>
      </c>
      <c r="F251" s="11" t="s">
        <v>9330</v>
      </c>
      <c r="G251" s="9" t="s">
        <v>9307</v>
      </c>
      <c r="H251" s="9"/>
      <c r="I251" s="9"/>
      <c r="J251" s="162" t="s">
        <v>0</v>
      </c>
      <c r="K251" s="36"/>
      <c r="L251" s="36"/>
      <c r="M251" s="28">
        <v>2</v>
      </c>
      <c r="N251" s="163">
        <v>0</v>
      </c>
      <c r="O251" s="2"/>
      <c r="P251" s="11" t="s">
        <v>4170</v>
      </c>
      <c r="Q251" s="11"/>
      <c r="R251" s="11" t="s">
        <v>4067</v>
      </c>
      <c r="S251" s="11"/>
      <c r="T251" s="11"/>
      <c r="U251" s="2"/>
      <c r="V251" s="21">
        <f t="shared" si="3"/>
        <v>0</v>
      </c>
    </row>
    <row r="252" spans="1:22" x14ac:dyDescent="0.4">
      <c r="A252" s="9" t="s">
        <v>8751</v>
      </c>
      <c r="B252" s="9" t="s">
        <v>8751</v>
      </c>
      <c r="C252" s="160" t="s">
        <v>9331</v>
      </c>
      <c r="D252" s="11" t="s">
        <v>9332</v>
      </c>
      <c r="E252" s="35">
        <v>5</v>
      </c>
      <c r="F252" s="11" t="s">
        <v>9008</v>
      </c>
      <c r="G252" s="9" t="s">
        <v>9307</v>
      </c>
      <c r="H252" s="9"/>
      <c r="I252" s="9"/>
      <c r="J252" s="162" t="s">
        <v>0</v>
      </c>
      <c r="K252" s="36"/>
      <c r="L252" s="36"/>
      <c r="M252" s="28">
        <v>2</v>
      </c>
      <c r="N252" s="163">
        <v>0</v>
      </c>
      <c r="O252" s="2"/>
      <c r="P252" s="11" t="s">
        <v>4170</v>
      </c>
      <c r="Q252" s="11"/>
      <c r="R252" s="11" t="s">
        <v>4067</v>
      </c>
      <c r="S252" s="11"/>
      <c r="T252" s="11"/>
      <c r="U252" s="2"/>
      <c r="V252" s="21">
        <f t="shared" si="3"/>
        <v>0</v>
      </c>
    </row>
    <row r="253" spans="1:22" x14ac:dyDescent="0.4">
      <c r="A253" s="9" t="s">
        <v>8751</v>
      </c>
      <c r="B253" s="9" t="s">
        <v>8751</v>
      </c>
      <c r="C253" s="160" t="s">
        <v>9333</v>
      </c>
      <c r="D253" s="11" t="s">
        <v>9334</v>
      </c>
      <c r="E253" s="35">
        <v>5</v>
      </c>
      <c r="F253" s="11" t="s">
        <v>9066</v>
      </c>
      <c r="G253" s="9" t="s">
        <v>9307</v>
      </c>
      <c r="H253" s="9"/>
      <c r="I253" s="9"/>
      <c r="J253" s="162" t="s">
        <v>0</v>
      </c>
      <c r="K253" s="36"/>
      <c r="L253" s="36"/>
      <c r="M253" s="28">
        <v>2</v>
      </c>
      <c r="N253" s="163">
        <v>0</v>
      </c>
      <c r="O253" s="2"/>
      <c r="P253" s="11" t="s">
        <v>4167</v>
      </c>
      <c r="Q253" s="11"/>
      <c r="R253" s="11" t="s">
        <v>4067</v>
      </c>
      <c r="S253" s="11"/>
      <c r="T253" s="11"/>
      <c r="U253" s="2"/>
      <c r="V253" s="21">
        <f t="shared" si="3"/>
        <v>3</v>
      </c>
    </row>
    <row r="254" spans="1:22" x14ac:dyDescent="0.4">
      <c r="A254" s="9" t="s">
        <v>8751</v>
      </c>
      <c r="B254" s="9" t="s">
        <v>8751</v>
      </c>
      <c r="C254" s="160" t="s">
        <v>9335</v>
      </c>
      <c r="D254" s="11" t="s">
        <v>9336</v>
      </c>
      <c r="E254" s="35">
        <v>5</v>
      </c>
      <c r="F254" s="11" t="s">
        <v>9337</v>
      </c>
      <c r="G254" s="9" t="s">
        <v>9307</v>
      </c>
      <c r="H254" s="9"/>
      <c r="I254" s="9"/>
      <c r="J254" s="162" t="s">
        <v>0</v>
      </c>
      <c r="K254" s="36"/>
      <c r="L254" s="36"/>
      <c r="M254" s="28">
        <v>4</v>
      </c>
      <c r="N254" s="163">
        <v>0</v>
      </c>
      <c r="O254" s="2"/>
      <c r="P254" s="11" t="s">
        <v>4170</v>
      </c>
      <c r="Q254" s="11"/>
      <c r="R254" s="11" t="s">
        <v>4067</v>
      </c>
      <c r="S254" s="11"/>
      <c r="T254" s="11"/>
      <c r="U254" s="2"/>
      <c r="V254" s="21">
        <f t="shared" si="3"/>
        <v>0</v>
      </c>
    </row>
    <row r="255" spans="1:22" x14ac:dyDescent="0.4">
      <c r="A255" s="9" t="s">
        <v>8751</v>
      </c>
      <c r="B255" s="9" t="s">
        <v>8751</v>
      </c>
      <c r="C255" s="160" t="s">
        <v>9338</v>
      </c>
      <c r="D255" s="11" t="s">
        <v>9339</v>
      </c>
      <c r="E255" s="35">
        <v>5</v>
      </c>
      <c r="F255" s="11" t="s">
        <v>9340</v>
      </c>
      <c r="G255" s="9" t="s">
        <v>9307</v>
      </c>
      <c r="H255" s="9"/>
      <c r="I255" s="9"/>
      <c r="J255" s="162" t="s">
        <v>0</v>
      </c>
      <c r="K255" s="36"/>
      <c r="L255" s="36"/>
      <c r="M255" s="28">
        <v>6</v>
      </c>
      <c r="N255" s="163">
        <v>0</v>
      </c>
      <c r="O255" s="2"/>
      <c r="P255" s="11" t="s">
        <v>4170</v>
      </c>
      <c r="Q255" s="11"/>
      <c r="R255" s="11" t="s">
        <v>4067</v>
      </c>
      <c r="S255" s="11"/>
      <c r="T255" s="11"/>
      <c r="U255" s="2"/>
      <c r="V255" s="21">
        <f t="shared" si="3"/>
        <v>0</v>
      </c>
    </row>
    <row r="256" spans="1:22" x14ac:dyDescent="0.4">
      <c r="A256" s="9" t="s">
        <v>8751</v>
      </c>
      <c r="B256" s="9" t="s">
        <v>8751</v>
      </c>
      <c r="C256" s="160" t="s">
        <v>9341</v>
      </c>
      <c r="D256" s="11" t="s">
        <v>9342</v>
      </c>
      <c r="E256" s="35">
        <v>5</v>
      </c>
      <c r="F256" s="11" t="s">
        <v>8952</v>
      </c>
      <c r="G256" s="9" t="s">
        <v>9343</v>
      </c>
      <c r="H256" s="9"/>
      <c r="I256" s="9"/>
      <c r="J256" s="162" t="s">
        <v>0</v>
      </c>
      <c r="K256" s="36"/>
      <c r="L256" s="36"/>
      <c r="M256" s="28">
        <v>2</v>
      </c>
      <c r="N256" s="163">
        <v>0</v>
      </c>
      <c r="O256" s="2"/>
      <c r="P256" s="11" t="s">
        <v>4170</v>
      </c>
      <c r="Q256" s="11"/>
      <c r="R256" s="11" t="s">
        <v>4067</v>
      </c>
      <c r="S256" s="11"/>
      <c r="T256" s="11"/>
      <c r="U256" s="2"/>
      <c r="V256" s="21">
        <f t="shared" si="3"/>
        <v>0</v>
      </c>
    </row>
    <row r="257" spans="1:22" x14ac:dyDescent="0.4">
      <c r="A257" s="9" t="s">
        <v>8751</v>
      </c>
      <c r="B257" s="9" t="s">
        <v>8751</v>
      </c>
      <c r="C257" s="160" t="s">
        <v>9344</v>
      </c>
      <c r="D257" s="11" t="s">
        <v>9345</v>
      </c>
      <c r="E257" s="35">
        <v>5</v>
      </c>
      <c r="F257" s="11" t="s">
        <v>9310</v>
      </c>
      <c r="G257" s="9" t="s">
        <v>9343</v>
      </c>
      <c r="H257" s="9"/>
      <c r="I257" s="9"/>
      <c r="J257" s="162" t="s">
        <v>0</v>
      </c>
      <c r="K257" s="36"/>
      <c r="L257" s="36"/>
      <c r="M257" s="28">
        <v>2</v>
      </c>
      <c r="N257" s="163">
        <v>0</v>
      </c>
      <c r="O257" s="2"/>
      <c r="P257" s="11" t="s">
        <v>4168</v>
      </c>
      <c r="Q257" s="11"/>
      <c r="R257" s="11" t="s">
        <v>4067</v>
      </c>
      <c r="S257" s="11"/>
      <c r="T257" s="11"/>
      <c r="U257" s="2"/>
      <c r="V257" s="21">
        <f t="shared" si="3"/>
        <v>2</v>
      </c>
    </row>
    <row r="258" spans="1:22" x14ac:dyDescent="0.4">
      <c r="A258" s="9" t="s">
        <v>8751</v>
      </c>
      <c r="B258" s="9" t="s">
        <v>8751</v>
      </c>
      <c r="C258" s="160" t="s">
        <v>9346</v>
      </c>
      <c r="D258" s="11" t="s">
        <v>9347</v>
      </c>
      <c r="E258" s="35">
        <v>5</v>
      </c>
      <c r="F258" s="11" t="s">
        <v>9313</v>
      </c>
      <c r="G258" s="9" t="s">
        <v>9343</v>
      </c>
      <c r="H258" s="9"/>
      <c r="I258" s="9"/>
      <c r="J258" s="162" t="s">
        <v>0</v>
      </c>
      <c r="K258" s="36"/>
      <c r="L258" s="36"/>
      <c r="M258" s="28">
        <v>2</v>
      </c>
      <c r="N258" s="163">
        <v>0</v>
      </c>
      <c r="O258" s="2"/>
      <c r="P258" s="11" t="s">
        <v>4170</v>
      </c>
      <c r="Q258" s="11"/>
      <c r="R258" s="11" t="s">
        <v>4067</v>
      </c>
      <c r="S258" s="11"/>
      <c r="T258" s="11"/>
      <c r="U258" s="2"/>
      <c r="V258" s="21">
        <f t="shared" ref="V258:V321" si="4">IF(P258="Usata",M258,IF(P258="Nuova",1.5*M258,0))+IF(R258="Usata",N258,IF(R258="Nuova",1.5*N258,0))</f>
        <v>0</v>
      </c>
    </row>
    <row r="259" spans="1:22" x14ac:dyDescent="0.4">
      <c r="A259" s="9" t="s">
        <v>8751</v>
      </c>
      <c r="B259" s="9" t="s">
        <v>8751</v>
      </c>
      <c r="C259" s="160" t="s">
        <v>9348</v>
      </c>
      <c r="D259" s="11" t="s">
        <v>9349</v>
      </c>
      <c r="E259" s="35">
        <v>5</v>
      </c>
      <c r="F259" s="11" t="s">
        <v>8987</v>
      </c>
      <c r="G259" s="9" t="s">
        <v>9343</v>
      </c>
      <c r="H259" s="9"/>
      <c r="I259" s="9"/>
      <c r="J259" s="162" t="s">
        <v>0</v>
      </c>
      <c r="K259" s="36"/>
      <c r="L259" s="36"/>
      <c r="M259" s="28">
        <v>2</v>
      </c>
      <c r="N259" s="163">
        <v>0</v>
      </c>
      <c r="O259" s="2"/>
      <c r="P259" s="11" t="s">
        <v>4170</v>
      </c>
      <c r="Q259" s="11"/>
      <c r="R259" s="11" t="s">
        <v>4067</v>
      </c>
      <c r="S259" s="11"/>
      <c r="T259" s="11"/>
      <c r="U259" s="2"/>
      <c r="V259" s="21">
        <f t="shared" si="4"/>
        <v>0</v>
      </c>
    </row>
    <row r="260" spans="1:22" x14ac:dyDescent="0.4">
      <c r="A260" s="9" t="s">
        <v>8751</v>
      </c>
      <c r="B260" s="9" t="s">
        <v>8751</v>
      </c>
      <c r="C260" s="160" t="s">
        <v>9350</v>
      </c>
      <c r="D260" s="11" t="s">
        <v>9351</v>
      </c>
      <c r="E260" s="35">
        <v>5</v>
      </c>
      <c r="F260" s="11" t="s">
        <v>9323</v>
      </c>
      <c r="G260" s="9" t="s">
        <v>9343</v>
      </c>
      <c r="H260" s="9"/>
      <c r="I260" s="9"/>
      <c r="J260" s="162" t="s">
        <v>0</v>
      </c>
      <c r="K260" s="36"/>
      <c r="L260" s="36"/>
      <c r="M260" s="28">
        <v>2</v>
      </c>
      <c r="N260" s="163">
        <v>0</v>
      </c>
      <c r="O260" s="2"/>
      <c r="P260" s="11" t="s">
        <v>4170</v>
      </c>
      <c r="Q260" s="11"/>
      <c r="R260" s="11" t="s">
        <v>4067</v>
      </c>
      <c r="S260" s="11"/>
      <c r="T260" s="11"/>
      <c r="U260" s="2"/>
      <c r="V260" s="21">
        <f t="shared" si="4"/>
        <v>0</v>
      </c>
    </row>
    <row r="261" spans="1:22" x14ac:dyDescent="0.4">
      <c r="A261" s="9" t="s">
        <v>8751</v>
      </c>
      <c r="B261" s="9" t="s">
        <v>8751</v>
      </c>
      <c r="C261" s="160" t="s">
        <v>9352</v>
      </c>
      <c r="D261" s="11" t="s">
        <v>9353</v>
      </c>
      <c r="E261" s="35">
        <v>5</v>
      </c>
      <c r="F261" s="11" t="s">
        <v>9000</v>
      </c>
      <c r="G261" s="9" t="s">
        <v>9343</v>
      </c>
      <c r="H261" s="9"/>
      <c r="I261" s="9"/>
      <c r="J261" s="162" t="s">
        <v>0</v>
      </c>
      <c r="K261" s="36"/>
      <c r="L261" s="36"/>
      <c r="M261" s="28">
        <v>2</v>
      </c>
      <c r="N261" s="163">
        <v>0</v>
      </c>
      <c r="O261" s="2"/>
      <c r="P261" s="11" t="s">
        <v>4167</v>
      </c>
      <c r="Q261" s="11"/>
      <c r="R261" s="11" t="s">
        <v>4067</v>
      </c>
      <c r="S261" s="11"/>
      <c r="T261" s="11"/>
      <c r="U261" s="2"/>
      <c r="V261" s="21">
        <f t="shared" si="4"/>
        <v>3</v>
      </c>
    </row>
    <row r="262" spans="1:22" x14ac:dyDescent="0.4">
      <c r="A262" s="9" t="s">
        <v>8751</v>
      </c>
      <c r="B262" s="9" t="s">
        <v>8751</v>
      </c>
      <c r="C262" s="160" t="s">
        <v>9354</v>
      </c>
      <c r="D262" s="11" t="s">
        <v>9355</v>
      </c>
      <c r="E262" s="35">
        <v>5</v>
      </c>
      <c r="F262" s="11" t="s">
        <v>9330</v>
      </c>
      <c r="G262" s="9" t="s">
        <v>9343</v>
      </c>
      <c r="H262" s="9"/>
      <c r="I262" s="9"/>
      <c r="J262" s="162" t="s">
        <v>0</v>
      </c>
      <c r="K262" s="36"/>
      <c r="L262" s="36"/>
      <c r="M262" s="28">
        <v>2</v>
      </c>
      <c r="N262" s="163">
        <v>0</v>
      </c>
      <c r="O262" s="2"/>
      <c r="P262" s="11" t="s">
        <v>4170</v>
      </c>
      <c r="Q262" s="11"/>
      <c r="R262" s="11" t="s">
        <v>4067</v>
      </c>
      <c r="S262" s="11"/>
      <c r="T262" s="11"/>
      <c r="U262" s="2"/>
      <c r="V262" s="21">
        <f t="shared" si="4"/>
        <v>0</v>
      </c>
    </row>
    <row r="263" spans="1:22" x14ac:dyDescent="0.4">
      <c r="A263" s="9" t="s">
        <v>8751</v>
      </c>
      <c r="B263" s="9" t="s">
        <v>8751</v>
      </c>
      <c r="C263" s="160" t="s">
        <v>9356</v>
      </c>
      <c r="D263" s="11" t="s">
        <v>9357</v>
      </c>
      <c r="E263" s="35">
        <v>5</v>
      </c>
      <c r="F263" s="11" t="s">
        <v>9008</v>
      </c>
      <c r="G263" s="9" t="s">
        <v>9343</v>
      </c>
      <c r="H263" s="9"/>
      <c r="I263" s="9"/>
      <c r="J263" s="162" t="s">
        <v>0</v>
      </c>
      <c r="K263" s="36"/>
      <c r="L263" s="36"/>
      <c r="M263" s="28">
        <v>4</v>
      </c>
      <c r="N263" s="163">
        <v>0</v>
      </c>
      <c r="O263" s="2"/>
      <c r="P263" s="11" t="s">
        <v>4167</v>
      </c>
      <c r="Q263" s="11"/>
      <c r="R263" s="11" t="s">
        <v>4067</v>
      </c>
      <c r="S263" s="11"/>
      <c r="T263" s="11"/>
      <c r="U263" s="2"/>
      <c r="V263" s="21">
        <f t="shared" si="4"/>
        <v>6</v>
      </c>
    </row>
    <row r="264" spans="1:22" x14ac:dyDescent="0.4">
      <c r="A264" s="9" t="s">
        <v>8751</v>
      </c>
      <c r="B264" s="9" t="s">
        <v>8751</v>
      </c>
      <c r="C264" s="160" t="s">
        <v>9358</v>
      </c>
      <c r="D264" s="11" t="s">
        <v>9359</v>
      </c>
      <c r="E264" s="35">
        <v>5</v>
      </c>
      <c r="F264" s="11" t="s">
        <v>9340</v>
      </c>
      <c r="G264" s="9" t="s">
        <v>9343</v>
      </c>
      <c r="H264" s="9"/>
      <c r="I264" s="9"/>
      <c r="J264" s="162" t="s">
        <v>0</v>
      </c>
      <c r="K264" s="36"/>
      <c r="L264" s="36"/>
      <c r="M264" s="28">
        <v>4</v>
      </c>
      <c r="N264" s="163">
        <v>0</v>
      </c>
      <c r="O264" s="2"/>
      <c r="P264" s="11" t="s">
        <v>4170</v>
      </c>
      <c r="Q264" s="11"/>
      <c r="R264" s="11" t="s">
        <v>4067</v>
      </c>
      <c r="S264" s="11"/>
      <c r="T264" s="11"/>
      <c r="U264" s="2"/>
      <c r="V264" s="21">
        <f t="shared" si="4"/>
        <v>0</v>
      </c>
    </row>
    <row r="265" spans="1:22" x14ac:dyDescent="0.4">
      <c r="A265" s="9" t="s">
        <v>8751</v>
      </c>
      <c r="B265" s="9" t="s">
        <v>8751</v>
      </c>
      <c r="C265" s="160" t="s">
        <v>9360</v>
      </c>
      <c r="D265" s="11" t="s">
        <v>9361</v>
      </c>
      <c r="E265" s="35">
        <v>5</v>
      </c>
      <c r="F265" s="11" t="s">
        <v>8952</v>
      </c>
      <c r="G265" s="9" t="s">
        <v>9362</v>
      </c>
      <c r="H265" s="9"/>
      <c r="I265" s="9"/>
      <c r="J265" s="162" t="s">
        <v>0</v>
      </c>
      <c r="K265" s="36"/>
      <c r="L265" s="36"/>
      <c r="M265" s="28">
        <v>2</v>
      </c>
      <c r="N265" s="163">
        <v>0</v>
      </c>
      <c r="O265" s="2"/>
      <c r="P265" s="11" t="s">
        <v>4167</v>
      </c>
      <c r="Q265" s="11"/>
      <c r="R265" s="11" t="s">
        <v>4067</v>
      </c>
      <c r="S265" s="11"/>
      <c r="T265" s="11"/>
      <c r="U265" s="2"/>
      <c r="V265" s="21">
        <f t="shared" si="4"/>
        <v>3</v>
      </c>
    </row>
    <row r="266" spans="1:22" x14ac:dyDescent="0.4">
      <c r="A266" s="9" t="s">
        <v>8751</v>
      </c>
      <c r="B266" s="9" t="s">
        <v>8751</v>
      </c>
      <c r="C266" s="160" t="s">
        <v>9363</v>
      </c>
      <c r="D266" s="11" t="s">
        <v>9364</v>
      </c>
      <c r="E266" s="35">
        <v>5</v>
      </c>
      <c r="F266" s="11" t="s">
        <v>9310</v>
      </c>
      <c r="G266" s="9" t="s">
        <v>9362</v>
      </c>
      <c r="H266" s="9"/>
      <c r="I266" s="9"/>
      <c r="J266" s="162" t="s">
        <v>0</v>
      </c>
      <c r="K266" s="36"/>
      <c r="L266" s="36"/>
      <c r="M266" s="28">
        <v>2</v>
      </c>
      <c r="N266" s="163">
        <v>0</v>
      </c>
      <c r="O266" s="2"/>
      <c r="P266" s="11" t="s">
        <v>4168</v>
      </c>
      <c r="Q266" s="11"/>
      <c r="R266" s="11" t="s">
        <v>4067</v>
      </c>
      <c r="S266" s="11"/>
      <c r="T266" s="11"/>
      <c r="U266" s="2"/>
      <c r="V266" s="21">
        <f t="shared" si="4"/>
        <v>2</v>
      </c>
    </row>
    <row r="267" spans="1:22" x14ac:dyDescent="0.4">
      <c r="A267" s="9" t="s">
        <v>8751</v>
      </c>
      <c r="B267" s="9" t="s">
        <v>8751</v>
      </c>
      <c r="C267" s="160" t="s">
        <v>9365</v>
      </c>
      <c r="D267" s="11" t="s">
        <v>9366</v>
      </c>
      <c r="E267" s="35">
        <v>5</v>
      </c>
      <c r="F267" s="11" t="s">
        <v>9313</v>
      </c>
      <c r="G267" s="9" t="s">
        <v>9362</v>
      </c>
      <c r="H267" s="9"/>
      <c r="I267" s="9"/>
      <c r="J267" s="162" t="s">
        <v>0</v>
      </c>
      <c r="K267" s="36"/>
      <c r="L267" s="36"/>
      <c r="M267" s="28">
        <v>2</v>
      </c>
      <c r="N267" s="163">
        <v>0</v>
      </c>
      <c r="O267" s="2"/>
      <c r="P267" s="11" t="s">
        <v>4168</v>
      </c>
      <c r="Q267" s="11"/>
      <c r="R267" s="11" t="s">
        <v>4067</v>
      </c>
      <c r="S267" s="11"/>
      <c r="T267" s="11"/>
      <c r="U267" s="2"/>
      <c r="V267" s="21">
        <f t="shared" si="4"/>
        <v>2</v>
      </c>
    </row>
    <row r="268" spans="1:22" x14ac:dyDescent="0.4">
      <c r="A268" s="9" t="s">
        <v>8751</v>
      </c>
      <c r="B268" s="9" t="s">
        <v>8751</v>
      </c>
      <c r="C268" s="160" t="s">
        <v>9367</v>
      </c>
      <c r="D268" s="11" t="s">
        <v>9368</v>
      </c>
      <c r="E268" s="35">
        <v>5</v>
      </c>
      <c r="F268" s="11" t="s">
        <v>9316</v>
      </c>
      <c r="G268" s="9" t="s">
        <v>9362</v>
      </c>
      <c r="H268" s="9"/>
      <c r="I268" s="9"/>
      <c r="J268" s="162" t="s">
        <v>0</v>
      </c>
      <c r="K268" s="36"/>
      <c r="L268" s="36"/>
      <c r="M268" s="28">
        <v>2</v>
      </c>
      <c r="N268" s="163">
        <v>0</v>
      </c>
      <c r="O268" s="2"/>
      <c r="P268" s="11" t="s">
        <v>4170</v>
      </c>
      <c r="Q268" s="11"/>
      <c r="R268" s="11" t="s">
        <v>4067</v>
      </c>
      <c r="S268" s="11"/>
      <c r="T268" s="11"/>
      <c r="U268" s="2"/>
      <c r="V268" s="21">
        <f t="shared" si="4"/>
        <v>0</v>
      </c>
    </row>
    <row r="269" spans="1:22" x14ac:dyDescent="0.4">
      <c r="A269" s="9" t="s">
        <v>8751</v>
      </c>
      <c r="B269" s="9" t="s">
        <v>8751</v>
      </c>
      <c r="C269" s="160" t="s">
        <v>9369</v>
      </c>
      <c r="D269" s="11" t="s">
        <v>9370</v>
      </c>
      <c r="E269" s="35">
        <v>5</v>
      </c>
      <c r="F269" s="11" t="s">
        <v>8984</v>
      </c>
      <c r="G269" s="9" t="s">
        <v>9362</v>
      </c>
      <c r="H269" s="9"/>
      <c r="I269" s="9"/>
      <c r="J269" s="162" t="s">
        <v>0</v>
      </c>
      <c r="K269" s="36"/>
      <c r="L269" s="36"/>
      <c r="M269" s="28">
        <v>2</v>
      </c>
      <c r="N269" s="163">
        <v>0</v>
      </c>
      <c r="O269" s="2"/>
      <c r="P269" s="11" t="s">
        <v>4170</v>
      </c>
      <c r="Q269" s="11"/>
      <c r="R269" s="11" t="s">
        <v>4067</v>
      </c>
      <c r="S269" s="11"/>
      <c r="T269" s="11"/>
      <c r="U269" s="2"/>
      <c r="V269" s="21">
        <f t="shared" si="4"/>
        <v>0</v>
      </c>
    </row>
    <row r="270" spans="1:22" x14ac:dyDescent="0.4">
      <c r="A270" s="9" t="s">
        <v>8751</v>
      </c>
      <c r="B270" s="9" t="s">
        <v>8751</v>
      </c>
      <c r="C270" s="160" t="s">
        <v>9371</v>
      </c>
      <c r="D270" s="11" t="s">
        <v>9372</v>
      </c>
      <c r="E270" s="35">
        <v>5</v>
      </c>
      <c r="F270" s="11" t="s">
        <v>9323</v>
      </c>
      <c r="G270" s="9" t="s">
        <v>9362</v>
      </c>
      <c r="H270" s="9"/>
      <c r="I270" s="9"/>
      <c r="J270" s="162" t="s">
        <v>0</v>
      </c>
      <c r="K270" s="36"/>
      <c r="L270" s="36"/>
      <c r="M270" s="28">
        <v>2</v>
      </c>
      <c r="N270" s="163">
        <v>0</v>
      </c>
      <c r="O270" s="2"/>
      <c r="P270" s="11" t="s">
        <v>4170</v>
      </c>
      <c r="Q270" s="11"/>
      <c r="R270" s="11" t="s">
        <v>4067</v>
      </c>
      <c r="S270" s="11"/>
      <c r="T270" s="11"/>
      <c r="U270" s="2"/>
      <c r="V270" s="21">
        <f t="shared" si="4"/>
        <v>0</v>
      </c>
    </row>
    <row r="271" spans="1:22" x14ac:dyDescent="0.4">
      <c r="A271" s="9" t="s">
        <v>8751</v>
      </c>
      <c r="B271" s="9" t="s">
        <v>8751</v>
      </c>
      <c r="C271" s="160" t="s">
        <v>9373</v>
      </c>
      <c r="D271" s="11" t="s">
        <v>9374</v>
      </c>
      <c r="E271" s="35">
        <v>5</v>
      </c>
      <c r="F271" s="11" t="s">
        <v>8995</v>
      </c>
      <c r="G271" s="9" t="s">
        <v>9362</v>
      </c>
      <c r="H271" s="9"/>
      <c r="I271" s="9"/>
      <c r="J271" s="162" t="s">
        <v>0</v>
      </c>
      <c r="K271" s="36"/>
      <c r="L271" s="36"/>
      <c r="M271" s="28">
        <v>2</v>
      </c>
      <c r="N271" s="163">
        <v>0</v>
      </c>
      <c r="O271" s="2"/>
      <c r="P271" s="11" t="s">
        <v>4170</v>
      </c>
      <c r="Q271" s="11"/>
      <c r="R271" s="11" t="s">
        <v>4067</v>
      </c>
      <c r="S271" s="11"/>
      <c r="T271" s="11"/>
      <c r="U271" s="2"/>
      <c r="V271" s="21">
        <f t="shared" si="4"/>
        <v>0</v>
      </c>
    </row>
    <row r="272" spans="1:22" x14ac:dyDescent="0.4">
      <c r="A272" s="9" t="s">
        <v>8751</v>
      </c>
      <c r="B272" s="9" t="s">
        <v>8751</v>
      </c>
      <c r="C272" s="160" t="s">
        <v>9375</v>
      </c>
      <c r="D272" s="11" t="s">
        <v>9376</v>
      </c>
      <c r="E272" s="35">
        <v>5</v>
      </c>
      <c r="F272" s="11" t="s">
        <v>9330</v>
      </c>
      <c r="G272" s="9" t="s">
        <v>9362</v>
      </c>
      <c r="H272" s="9"/>
      <c r="I272" s="9"/>
      <c r="J272" s="162" t="s">
        <v>0</v>
      </c>
      <c r="K272" s="36"/>
      <c r="L272" s="36"/>
      <c r="M272" s="28">
        <v>2</v>
      </c>
      <c r="N272" s="163">
        <v>0</v>
      </c>
      <c r="O272" s="2"/>
      <c r="P272" s="11" t="s">
        <v>4170</v>
      </c>
      <c r="Q272" s="11"/>
      <c r="R272" s="11" t="s">
        <v>4067</v>
      </c>
      <c r="S272" s="11"/>
      <c r="T272" s="11"/>
      <c r="U272" s="2"/>
      <c r="V272" s="21">
        <f t="shared" si="4"/>
        <v>0</v>
      </c>
    </row>
    <row r="273" spans="1:22" x14ac:dyDescent="0.4">
      <c r="A273" s="9" t="s">
        <v>8751</v>
      </c>
      <c r="B273" s="9" t="s">
        <v>8751</v>
      </c>
      <c r="C273" s="160" t="s">
        <v>9377</v>
      </c>
      <c r="D273" s="11" t="s">
        <v>9378</v>
      </c>
      <c r="E273" s="35">
        <v>5</v>
      </c>
      <c r="F273" s="11" t="s">
        <v>9008</v>
      </c>
      <c r="G273" s="9" t="s">
        <v>9362</v>
      </c>
      <c r="H273" s="9"/>
      <c r="I273" s="9"/>
      <c r="J273" s="162" t="s">
        <v>0</v>
      </c>
      <c r="K273" s="36"/>
      <c r="L273" s="36"/>
      <c r="M273" s="28">
        <v>4</v>
      </c>
      <c r="N273" s="163">
        <v>0</v>
      </c>
      <c r="O273" s="2"/>
      <c r="P273" s="11" t="s">
        <v>4167</v>
      </c>
      <c r="Q273" s="11"/>
      <c r="R273" s="11" t="s">
        <v>4067</v>
      </c>
      <c r="S273" s="11"/>
      <c r="T273" s="11"/>
      <c r="U273" s="2"/>
      <c r="V273" s="21">
        <f t="shared" si="4"/>
        <v>6</v>
      </c>
    </row>
    <row r="274" spans="1:22" x14ac:dyDescent="0.4">
      <c r="A274" s="9" t="s">
        <v>8751</v>
      </c>
      <c r="B274" s="9" t="s">
        <v>8751</v>
      </c>
      <c r="C274" s="160" t="s">
        <v>9379</v>
      </c>
      <c r="D274" s="11" t="s">
        <v>9380</v>
      </c>
      <c r="E274" s="35">
        <v>5</v>
      </c>
      <c r="F274" s="11" t="s">
        <v>9381</v>
      </c>
      <c r="G274" s="9" t="s">
        <v>9362</v>
      </c>
      <c r="H274" s="9"/>
      <c r="I274" s="9"/>
      <c r="J274" s="162" t="s">
        <v>0</v>
      </c>
      <c r="K274" s="36"/>
      <c r="L274" s="36"/>
      <c r="M274" s="28">
        <v>5</v>
      </c>
      <c r="N274" s="163">
        <v>0</v>
      </c>
      <c r="O274" s="2"/>
      <c r="P274" s="11" t="s">
        <v>4170</v>
      </c>
      <c r="Q274" s="11"/>
      <c r="R274" s="11" t="s">
        <v>4067</v>
      </c>
      <c r="S274" s="11"/>
      <c r="T274" s="11"/>
      <c r="U274" s="2"/>
      <c r="V274" s="21">
        <f t="shared" si="4"/>
        <v>0</v>
      </c>
    </row>
    <row r="275" spans="1:22" x14ac:dyDescent="0.4">
      <c r="A275" s="9" t="s">
        <v>8751</v>
      </c>
      <c r="B275" s="9" t="s">
        <v>8751</v>
      </c>
      <c r="C275" s="160" t="s">
        <v>9382</v>
      </c>
      <c r="D275" s="11" t="s">
        <v>9383</v>
      </c>
      <c r="E275" s="35">
        <v>5</v>
      </c>
      <c r="F275" s="11" t="s">
        <v>8952</v>
      </c>
      <c r="G275" s="9" t="s">
        <v>9384</v>
      </c>
      <c r="H275" s="9"/>
      <c r="I275" s="9"/>
      <c r="J275" s="162" t="s">
        <v>0</v>
      </c>
      <c r="K275" s="36"/>
      <c r="L275" s="36"/>
      <c r="M275" s="28">
        <v>2</v>
      </c>
      <c r="N275" s="163">
        <v>0</v>
      </c>
      <c r="O275" s="2"/>
      <c r="P275" s="11" t="s">
        <v>4168</v>
      </c>
      <c r="Q275" s="11"/>
      <c r="R275" s="11" t="s">
        <v>4067</v>
      </c>
      <c r="S275" s="11"/>
      <c r="T275" s="11"/>
      <c r="U275" s="2"/>
      <c r="V275" s="21">
        <f t="shared" si="4"/>
        <v>2</v>
      </c>
    </row>
    <row r="276" spans="1:22" x14ac:dyDescent="0.4">
      <c r="A276" s="9" t="s">
        <v>8751</v>
      </c>
      <c r="B276" s="9" t="s">
        <v>8751</v>
      </c>
      <c r="C276" s="160" t="s">
        <v>9385</v>
      </c>
      <c r="D276" s="11" t="s">
        <v>9386</v>
      </c>
      <c r="E276" s="35">
        <v>5</v>
      </c>
      <c r="F276" s="11" t="s">
        <v>9310</v>
      </c>
      <c r="G276" s="9" t="s">
        <v>9384</v>
      </c>
      <c r="H276" s="9"/>
      <c r="I276" s="9"/>
      <c r="J276" s="162" t="s">
        <v>0</v>
      </c>
      <c r="K276" s="36"/>
      <c r="L276" s="36"/>
      <c r="M276" s="28">
        <v>2</v>
      </c>
      <c r="N276" s="163">
        <v>0</v>
      </c>
      <c r="O276" s="2"/>
      <c r="P276" s="11" t="s">
        <v>4170</v>
      </c>
      <c r="Q276" s="11"/>
      <c r="R276" s="11" t="s">
        <v>4067</v>
      </c>
      <c r="S276" s="11"/>
      <c r="T276" s="11"/>
      <c r="U276" s="2"/>
      <c r="V276" s="21">
        <f t="shared" si="4"/>
        <v>0</v>
      </c>
    </row>
    <row r="277" spans="1:22" x14ac:dyDescent="0.4">
      <c r="A277" s="9" t="s">
        <v>8751</v>
      </c>
      <c r="B277" s="9" t="s">
        <v>8751</v>
      </c>
      <c r="C277" s="160" t="s">
        <v>9387</v>
      </c>
      <c r="D277" s="11" t="s">
        <v>9388</v>
      </c>
      <c r="E277" s="35">
        <v>5</v>
      </c>
      <c r="F277" s="11" t="s">
        <v>9313</v>
      </c>
      <c r="G277" s="9" t="s">
        <v>9384</v>
      </c>
      <c r="H277" s="9"/>
      <c r="I277" s="9"/>
      <c r="J277" s="162" t="s">
        <v>0</v>
      </c>
      <c r="K277" s="36"/>
      <c r="L277" s="36"/>
      <c r="M277" s="28">
        <v>2</v>
      </c>
      <c r="N277" s="163">
        <v>0</v>
      </c>
      <c r="O277" s="2"/>
      <c r="P277" s="11" t="s">
        <v>4168</v>
      </c>
      <c r="Q277" s="11"/>
      <c r="R277" s="11" t="s">
        <v>4067</v>
      </c>
      <c r="S277" s="11"/>
      <c r="T277" s="11"/>
      <c r="U277" s="2"/>
      <c r="V277" s="21">
        <f t="shared" si="4"/>
        <v>2</v>
      </c>
    </row>
    <row r="278" spans="1:22" x14ac:dyDescent="0.4">
      <c r="A278" s="9" t="s">
        <v>8751</v>
      </c>
      <c r="B278" s="9" t="s">
        <v>8751</v>
      </c>
      <c r="C278" s="160" t="s">
        <v>9389</v>
      </c>
      <c r="D278" s="11" t="s">
        <v>9390</v>
      </c>
      <c r="E278" s="35">
        <v>5</v>
      </c>
      <c r="F278" s="11" t="s">
        <v>9316</v>
      </c>
      <c r="G278" s="9" t="s">
        <v>9384</v>
      </c>
      <c r="H278" s="9"/>
      <c r="I278" s="9"/>
      <c r="J278" s="162" t="s">
        <v>0</v>
      </c>
      <c r="K278" s="36"/>
      <c r="L278" s="36"/>
      <c r="M278" s="28">
        <v>2</v>
      </c>
      <c r="N278" s="163">
        <v>0</v>
      </c>
      <c r="O278" s="2"/>
      <c r="P278" s="11" t="s">
        <v>4168</v>
      </c>
      <c r="Q278" s="11"/>
      <c r="R278" s="11" t="s">
        <v>4067</v>
      </c>
      <c r="S278" s="11"/>
      <c r="T278" s="11"/>
      <c r="U278" s="2"/>
      <c r="V278" s="21">
        <f t="shared" si="4"/>
        <v>2</v>
      </c>
    </row>
    <row r="279" spans="1:22" x14ac:dyDescent="0.4">
      <c r="A279" s="9" t="s">
        <v>8751</v>
      </c>
      <c r="B279" s="9" t="s">
        <v>8751</v>
      </c>
      <c r="C279" s="160" t="s">
        <v>9391</v>
      </c>
      <c r="D279" s="11" t="s">
        <v>9392</v>
      </c>
      <c r="E279" s="35">
        <v>5</v>
      </c>
      <c r="F279" s="11" t="s">
        <v>8984</v>
      </c>
      <c r="G279" s="9" t="s">
        <v>9384</v>
      </c>
      <c r="H279" s="9"/>
      <c r="I279" s="9"/>
      <c r="J279" s="162" t="s">
        <v>0</v>
      </c>
      <c r="K279" s="36"/>
      <c r="L279" s="36"/>
      <c r="M279" s="28">
        <v>2</v>
      </c>
      <c r="N279" s="163">
        <v>0</v>
      </c>
      <c r="O279" s="2"/>
      <c r="P279" s="11" t="s">
        <v>4170</v>
      </c>
      <c r="Q279" s="11"/>
      <c r="R279" s="11" t="s">
        <v>4067</v>
      </c>
      <c r="S279" s="11"/>
      <c r="T279" s="11"/>
      <c r="U279" s="2"/>
      <c r="V279" s="21">
        <f t="shared" si="4"/>
        <v>0</v>
      </c>
    </row>
    <row r="280" spans="1:22" x14ac:dyDescent="0.4">
      <c r="A280" s="9" t="s">
        <v>8751</v>
      </c>
      <c r="B280" s="9" t="s">
        <v>8751</v>
      </c>
      <c r="C280" s="160" t="s">
        <v>9393</v>
      </c>
      <c r="D280" s="11" t="s">
        <v>9394</v>
      </c>
      <c r="E280" s="35">
        <v>5</v>
      </c>
      <c r="F280" s="11" t="s">
        <v>9395</v>
      </c>
      <c r="G280" s="9" t="s">
        <v>9384</v>
      </c>
      <c r="H280" s="9"/>
      <c r="I280" s="9"/>
      <c r="J280" s="162" t="s">
        <v>0</v>
      </c>
      <c r="K280" s="36"/>
      <c r="L280" s="36"/>
      <c r="M280" s="28">
        <v>2</v>
      </c>
      <c r="N280" s="163">
        <v>0</v>
      </c>
      <c r="O280" s="2"/>
      <c r="P280" s="11" t="s">
        <v>4168</v>
      </c>
      <c r="Q280" s="11"/>
      <c r="R280" s="11" t="s">
        <v>4067</v>
      </c>
      <c r="S280" s="11"/>
      <c r="T280" s="11"/>
      <c r="U280" s="2"/>
      <c r="V280" s="21">
        <f t="shared" si="4"/>
        <v>2</v>
      </c>
    </row>
    <row r="281" spans="1:22" x14ac:dyDescent="0.4">
      <c r="A281" s="9" t="s">
        <v>8751</v>
      </c>
      <c r="B281" s="9" t="s">
        <v>8751</v>
      </c>
      <c r="C281" s="160" t="s">
        <v>9396</v>
      </c>
      <c r="D281" s="11" t="s">
        <v>9397</v>
      </c>
      <c r="E281" s="35">
        <v>5</v>
      </c>
      <c r="F281" s="11" t="s">
        <v>9323</v>
      </c>
      <c r="G281" s="9" t="s">
        <v>9384</v>
      </c>
      <c r="H281" s="9"/>
      <c r="I281" s="9"/>
      <c r="J281" s="162" t="s">
        <v>0</v>
      </c>
      <c r="K281" s="36"/>
      <c r="L281" s="36"/>
      <c r="M281" s="28">
        <v>2</v>
      </c>
      <c r="N281" s="163">
        <v>0</v>
      </c>
      <c r="O281" s="2"/>
      <c r="P281" s="11" t="s">
        <v>4170</v>
      </c>
      <c r="Q281" s="11" t="s">
        <v>4168</v>
      </c>
      <c r="R281" s="11" t="s">
        <v>4067</v>
      </c>
      <c r="S281" s="11"/>
      <c r="T281" s="11"/>
      <c r="U281" s="2"/>
      <c r="V281" s="21">
        <f t="shared" si="4"/>
        <v>0</v>
      </c>
    </row>
    <row r="282" spans="1:22" x14ac:dyDescent="0.4">
      <c r="A282" s="9" t="s">
        <v>8751</v>
      </c>
      <c r="B282" s="9" t="s">
        <v>8751</v>
      </c>
      <c r="C282" s="160" t="s">
        <v>9398</v>
      </c>
      <c r="D282" s="11" t="s">
        <v>9399</v>
      </c>
      <c r="E282" s="35">
        <v>5</v>
      </c>
      <c r="F282" s="11" t="s">
        <v>8995</v>
      </c>
      <c r="G282" s="9" t="s">
        <v>9384</v>
      </c>
      <c r="H282" s="9"/>
      <c r="I282" s="9"/>
      <c r="J282" s="162" t="s">
        <v>0</v>
      </c>
      <c r="K282" s="36"/>
      <c r="L282" s="36"/>
      <c r="M282" s="28">
        <v>2</v>
      </c>
      <c r="N282" s="163">
        <v>0</v>
      </c>
      <c r="O282" s="2"/>
      <c r="P282" s="11" t="s">
        <v>4170</v>
      </c>
      <c r="Q282" s="11"/>
      <c r="R282" s="11" t="s">
        <v>4067</v>
      </c>
      <c r="S282" s="11"/>
      <c r="T282" s="11"/>
      <c r="U282" s="2"/>
      <c r="V282" s="21">
        <f t="shared" si="4"/>
        <v>0</v>
      </c>
    </row>
    <row r="283" spans="1:22" x14ac:dyDescent="0.4">
      <c r="A283" s="9" t="s">
        <v>8751</v>
      </c>
      <c r="B283" s="9" t="s">
        <v>8751</v>
      </c>
      <c r="C283" s="160" t="s">
        <v>9400</v>
      </c>
      <c r="D283" s="11" t="s">
        <v>9401</v>
      </c>
      <c r="E283" s="35">
        <v>5</v>
      </c>
      <c r="F283" s="11" t="s">
        <v>9000</v>
      </c>
      <c r="G283" s="9" t="s">
        <v>9384</v>
      </c>
      <c r="H283" s="9"/>
      <c r="I283" s="9"/>
      <c r="J283" s="162" t="s">
        <v>0</v>
      </c>
      <c r="K283" s="36"/>
      <c r="L283" s="36"/>
      <c r="M283" s="28">
        <v>2</v>
      </c>
      <c r="N283" s="163">
        <v>0</v>
      </c>
      <c r="O283" s="2"/>
      <c r="P283" s="11" t="s">
        <v>4167</v>
      </c>
      <c r="Q283" s="11"/>
      <c r="R283" s="11" t="s">
        <v>4067</v>
      </c>
      <c r="S283" s="11"/>
      <c r="T283" s="11"/>
      <c r="U283" s="2"/>
      <c r="V283" s="21">
        <f t="shared" si="4"/>
        <v>3</v>
      </c>
    </row>
    <row r="284" spans="1:22" x14ac:dyDescent="0.4">
      <c r="A284" s="9" t="s">
        <v>8751</v>
      </c>
      <c r="B284" s="9" t="s">
        <v>8751</v>
      </c>
      <c r="C284" s="160" t="s">
        <v>9402</v>
      </c>
      <c r="D284" s="11" t="s">
        <v>9403</v>
      </c>
      <c r="E284" s="35">
        <v>5</v>
      </c>
      <c r="F284" s="11" t="s">
        <v>9059</v>
      </c>
      <c r="G284" s="9" t="s">
        <v>9384</v>
      </c>
      <c r="H284" s="9"/>
      <c r="I284" s="9"/>
      <c r="J284" s="162" t="s">
        <v>0</v>
      </c>
      <c r="K284" s="36"/>
      <c r="L284" s="36"/>
      <c r="M284" s="28">
        <v>2</v>
      </c>
      <c r="N284" s="163">
        <v>0</v>
      </c>
      <c r="O284" s="2"/>
      <c r="P284" s="11" t="s">
        <v>4168</v>
      </c>
      <c r="Q284" s="11"/>
      <c r="R284" s="11" t="s">
        <v>4067</v>
      </c>
      <c r="S284" s="11"/>
      <c r="T284" s="11"/>
      <c r="U284" s="2"/>
      <c r="V284" s="21">
        <f t="shared" si="4"/>
        <v>2</v>
      </c>
    </row>
    <row r="285" spans="1:22" x14ac:dyDescent="0.4">
      <c r="A285" s="9" t="s">
        <v>8751</v>
      </c>
      <c r="B285" s="9" t="s">
        <v>8751</v>
      </c>
      <c r="C285" s="160" t="s">
        <v>9404</v>
      </c>
      <c r="D285" s="11" t="s">
        <v>9405</v>
      </c>
      <c r="E285" s="35">
        <v>5</v>
      </c>
      <c r="F285" s="11" t="s">
        <v>9066</v>
      </c>
      <c r="G285" s="9" t="s">
        <v>9406</v>
      </c>
      <c r="H285" s="9"/>
      <c r="I285" s="9"/>
      <c r="J285" s="162" t="s">
        <v>0</v>
      </c>
      <c r="K285" s="36" t="s">
        <v>9534</v>
      </c>
      <c r="L285" s="36"/>
      <c r="M285" s="28">
        <v>8</v>
      </c>
      <c r="N285" s="163">
        <v>0</v>
      </c>
      <c r="O285" s="2"/>
      <c r="P285" s="11" t="s">
        <v>4170</v>
      </c>
      <c r="Q285" s="11"/>
      <c r="R285" s="11" t="s">
        <v>4067</v>
      </c>
      <c r="S285" s="11"/>
      <c r="T285" s="11"/>
      <c r="U285" s="2"/>
      <c r="V285" s="21">
        <f t="shared" si="4"/>
        <v>0</v>
      </c>
    </row>
    <row r="286" spans="1:22" x14ac:dyDescent="0.4">
      <c r="A286" s="164" t="s">
        <v>8751</v>
      </c>
      <c r="B286" s="164" t="s">
        <v>8751</v>
      </c>
      <c r="C286" s="165" t="s">
        <v>9407</v>
      </c>
      <c r="D286" s="166" t="s">
        <v>9405</v>
      </c>
      <c r="E286" s="172">
        <v>5</v>
      </c>
      <c r="F286" s="166" t="s">
        <v>9066</v>
      </c>
      <c r="G286" s="164" t="s">
        <v>9408</v>
      </c>
      <c r="H286" s="164"/>
      <c r="I286" s="164" t="s">
        <v>4194</v>
      </c>
      <c r="J286" s="168" t="s">
        <v>0</v>
      </c>
      <c r="K286" s="169" t="s">
        <v>9529</v>
      </c>
      <c r="L286" s="169"/>
      <c r="M286" s="170">
        <v>8</v>
      </c>
      <c r="N286" s="173">
        <v>0</v>
      </c>
      <c r="O286" s="2"/>
      <c r="P286" s="11" t="s">
        <v>4170</v>
      </c>
      <c r="Q286" s="11"/>
      <c r="R286" s="11" t="s">
        <v>4067</v>
      </c>
      <c r="S286" s="11"/>
      <c r="T286" s="11"/>
      <c r="U286" s="2"/>
      <c r="V286" s="21">
        <f t="shared" si="4"/>
        <v>0</v>
      </c>
    </row>
    <row r="287" spans="1:22" x14ac:dyDescent="0.4">
      <c r="A287" s="9" t="s">
        <v>8751</v>
      </c>
      <c r="B287" s="9" t="s">
        <v>8751</v>
      </c>
      <c r="C287" s="160" t="s">
        <v>9409</v>
      </c>
      <c r="D287" s="11" t="s">
        <v>9410</v>
      </c>
      <c r="E287" s="35">
        <v>5</v>
      </c>
      <c r="F287" s="11" t="s">
        <v>3058</v>
      </c>
      <c r="G287" s="9" t="s">
        <v>9411</v>
      </c>
      <c r="H287" s="9"/>
      <c r="I287" s="9"/>
      <c r="J287" s="162" t="s">
        <v>0</v>
      </c>
      <c r="K287" s="36"/>
      <c r="L287" s="36"/>
      <c r="M287" s="28">
        <v>1</v>
      </c>
      <c r="N287" s="163">
        <v>0</v>
      </c>
      <c r="O287" s="2"/>
      <c r="P287" s="11" t="s">
        <v>4170</v>
      </c>
      <c r="Q287" s="11"/>
      <c r="R287" s="11" t="s">
        <v>4067</v>
      </c>
      <c r="S287" s="11"/>
      <c r="T287" s="11"/>
      <c r="U287" s="2"/>
      <c r="V287" s="21">
        <f t="shared" si="4"/>
        <v>0</v>
      </c>
    </row>
    <row r="288" spans="1:22" x14ac:dyDescent="0.4">
      <c r="A288" s="9" t="s">
        <v>8751</v>
      </c>
      <c r="B288" s="9" t="s">
        <v>8751</v>
      </c>
      <c r="C288" s="160" t="s">
        <v>9412</v>
      </c>
      <c r="D288" s="11" t="s">
        <v>9413</v>
      </c>
      <c r="E288" s="35">
        <v>5</v>
      </c>
      <c r="F288" s="11" t="s">
        <v>3275</v>
      </c>
      <c r="G288" s="9" t="s">
        <v>9426</v>
      </c>
      <c r="H288" s="9"/>
      <c r="I288" s="9"/>
      <c r="J288" s="162" t="s">
        <v>0</v>
      </c>
      <c r="K288" s="36" t="s">
        <v>9534</v>
      </c>
      <c r="L288" s="36"/>
      <c r="M288" s="28">
        <v>1</v>
      </c>
      <c r="N288" s="163">
        <v>0</v>
      </c>
      <c r="O288" s="2"/>
      <c r="P288" s="11" t="s">
        <v>4170</v>
      </c>
      <c r="Q288" s="11" t="s">
        <v>4168</v>
      </c>
      <c r="R288" s="11" t="s">
        <v>4067</v>
      </c>
      <c r="S288" s="11"/>
      <c r="T288" s="11"/>
      <c r="U288" s="2"/>
      <c r="V288" s="21">
        <f t="shared" si="4"/>
        <v>0</v>
      </c>
    </row>
    <row r="289" spans="1:22" x14ac:dyDescent="0.4">
      <c r="A289" s="164" t="s">
        <v>8751</v>
      </c>
      <c r="B289" s="164" t="s">
        <v>8751</v>
      </c>
      <c r="C289" s="165" t="s">
        <v>9414</v>
      </c>
      <c r="D289" s="166" t="s">
        <v>9413</v>
      </c>
      <c r="E289" s="172">
        <v>5</v>
      </c>
      <c r="F289" s="166" t="s">
        <v>3275</v>
      </c>
      <c r="G289" s="164" t="s">
        <v>9427</v>
      </c>
      <c r="H289" s="164"/>
      <c r="I289" s="164" t="s">
        <v>4194</v>
      </c>
      <c r="J289" s="168" t="s">
        <v>0</v>
      </c>
      <c r="K289" s="169" t="s">
        <v>9529</v>
      </c>
      <c r="L289" s="169"/>
      <c r="M289" s="170">
        <v>1</v>
      </c>
      <c r="N289" s="173">
        <v>0</v>
      </c>
      <c r="O289" s="2"/>
      <c r="P289" s="11" t="s">
        <v>4170</v>
      </c>
      <c r="Q289" s="11"/>
      <c r="R289" s="11" t="s">
        <v>4067</v>
      </c>
      <c r="S289" s="11"/>
      <c r="T289" s="11"/>
      <c r="U289" s="2"/>
      <c r="V289" s="21">
        <f t="shared" si="4"/>
        <v>0</v>
      </c>
    </row>
    <row r="290" spans="1:22" x14ac:dyDescent="0.4">
      <c r="A290" s="9" t="s">
        <v>8751</v>
      </c>
      <c r="B290" s="9" t="s">
        <v>8751</v>
      </c>
      <c r="C290" s="160" t="s">
        <v>9415</v>
      </c>
      <c r="D290" s="11" t="s">
        <v>9413</v>
      </c>
      <c r="E290" s="35">
        <v>5</v>
      </c>
      <c r="F290" s="11" t="s">
        <v>3275</v>
      </c>
      <c r="G290" s="9" t="s">
        <v>9411</v>
      </c>
      <c r="H290" s="9"/>
      <c r="I290" s="9"/>
      <c r="J290" s="162" t="s">
        <v>0</v>
      </c>
      <c r="K290" s="36"/>
      <c r="L290" s="36"/>
      <c r="M290" s="28">
        <v>1</v>
      </c>
      <c r="N290" s="163">
        <v>0</v>
      </c>
      <c r="O290" s="2"/>
      <c r="P290" s="11" t="s">
        <v>4170</v>
      </c>
      <c r="Q290" s="11"/>
      <c r="R290" s="11" t="s">
        <v>4067</v>
      </c>
      <c r="S290" s="11"/>
      <c r="T290" s="11"/>
      <c r="U290" s="2"/>
      <c r="V290" s="21">
        <f t="shared" si="4"/>
        <v>0</v>
      </c>
    </row>
    <row r="291" spans="1:22" x14ac:dyDescent="0.4">
      <c r="A291" s="9" t="s">
        <v>8751</v>
      </c>
      <c r="B291" s="9" t="s">
        <v>8751</v>
      </c>
      <c r="C291" s="160" t="s">
        <v>9416</v>
      </c>
      <c r="D291" s="11" t="s">
        <v>9417</v>
      </c>
      <c r="E291" s="35">
        <v>5</v>
      </c>
      <c r="F291" s="11" t="s">
        <v>3358</v>
      </c>
      <c r="G291" s="9" t="s">
        <v>9418</v>
      </c>
      <c r="H291" s="9"/>
      <c r="I291" s="9"/>
      <c r="J291" s="162" t="s">
        <v>0</v>
      </c>
      <c r="K291" s="36"/>
      <c r="L291" s="36"/>
      <c r="M291" s="28">
        <v>1</v>
      </c>
      <c r="N291" s="163">
        <v>0</v>
      </c>
      <c r="O291" s="2"/>
      <c r="P291" s="11" t="s">
        <v>4167</v>
      </c>
      <c r="Q291" s="11"/>
      <c r="R291" s="11" t="s">
        <v>4067</v>
      </c>
      <c r="S291" s="11"/>
      <c r="T291" s="11"/>
      <c r="U291" s="2"/>
      <c r="V291" s="21">
        <f t="shared" si="4"/>
        <v>1.5</v>
      </c>
    </row>
    <row r="292" spans="1:22" x14ac:dyDescent="0.4">
      <c r="A292" s="9" t="s">
        <v>8751</v>
      </c>
      <c r="B292" s="9" t="s">
        <v>8751</v>
      </c>
      <c r="C292" s="160" t="s">
        <v>9419</v>
      </c>
      <c r="D292" s="11" t="s">
        <v>9420</v>
      </c>
      <c r="E292" s="35">
        <v>5</v>
      </c>
      <c r="F292" s="11" t="s">
        <v>9059</v>
      </c>
      <c r="G292" s="9" t="s">
        <v>9418</v>
      </c>
      <c r="H292" s="9"/>
      <c r="I292" s="9"/>
      <c r="J292" s="162" t="s">
        <v>0</v>
      </c>
      <c r="K292" s="36"/>
      <c r="L292" s="36"/>
      <c r="M292" s="28">
        <v>1</v>
      </c>
      <c r="N292" s="163">
        <v>0</v>
      </c>
      <c r="O292" s="2"/>
      <c r="P292" s="11" t="s">
        <v>4168</v>
      </c>
      <c r="Q292" s="11"/>
      <c r="R292" s="11" t="s">
        <v>4067</v>
      </c>
      <c r="S292" s="11"/>
      <c r="T292" s="11"/>
      <c r="U292" s="2"/>
      <c r="V292" s="21">
        <f t="shared" si="4"/>
        <v>1</v>
      </c>
    </row>
    <row r="293" spans="1:22" x14ac:dyDescent="0.4">
      <c r="A293" s="9" t="s">
        <v>8751</v>
      </c>
      <c r="B293" s="9" t="s">
        <v>8751</v>
      </c>
      <c r="C293" s="160" t="s">
        <v>9421</v>
      </c>
      <c r="D293" s="11" t="s">
        <v>9422</v>
      </c>
      <c r="E293" s="35">
        <v>5</v>
      </c>
      <c r="F293" s="11" t="s">
        <v>3659</v>
      </c>
      <c r="G293" s="9" t="s">
        <v>9428</v>
      </c>
      <c r="H293" s="9"/>
      <c r="I293" s="9"/>
      <c r="J293" s="162" t="s">
        <v>0</v>
      </c>
      <c r="K293" s="36" t="s">
        <v>9528</v>
      </c>
      <c r="L293" s="36"/>
      <c r="M293" s="28">
        <v>1</v>
      </c>
      <c r="N293" s="163">
        <v>0</v>
      </c>
      <c r="O293" s="2"/>
      <c r="P293" s="11" t="s">
        <v>4170</v>
      </c>
      <c r="Q293" s="11"/>
      <c r="R293" s="11" t="s">
        <v>4067</v>
      </c>
      <c r="S293" s="11"/>
      <c r="T293" s="11"/>
      <c r="U293" s="2"/>
      <c r="V293" s="21">
        <f t="shared" si="4"/>
        <v>0</v>
      </c>
    </row>
    <row r="294" spans="1:22" x14ac:dyDescent="0.4">
      <c r="A294" s="164" t="s">
        <v>8751</v>
      </c>
      <c r="B294" s="164" t="s">
        <v>8751</v>
      </c>
      <c r="C294" s="165" t="s">
        <v>9423</v>
      </c>
      <c r="D294" s="166" t="s">
        <v>9422</v>
      </c>
      <c r="E294" s="172">
        <v>5</v>
      </c>
      <c r="F294" s="166" t="s">
        <v>3659</v>
      </c>
      <c r="G294" s="164" t="s">
        <v>9429</v>
      </c>
      <c r="H294" s="164"/>
      <c r="I294" s="164" t="s">
        <v>4194</v>
      </c>
      <c r="J294" s="168" t="s">
        <v>0</v>
      </c>
      <c r="K294" s="169" t="s">
        <v>9527</v>
      </c>
      <c r="L294" s="169"/>
      <c r="M294" s="170">
        <v>1</v>
      </c>
      <c r="N294" s="173">
        <v>0</v>
      </c>
      <c r="O294" s="2"/>
      <c r="P294" s="11" t="s">
        <v>4170</v>
      </c>
      <c r="Q294" s="11"/>
      <c r="R294" s="11" t="s">
        <v>4067</v>
      </c>
      <c r="S294" s="11"/>
      <c r="T294" s="11"/>
      <c r="U294" s="2"/>
      <c r="V294" s="21">
        <f t="shared" si="4"/>
        <v>0</v>
      </c>
    </row>
    <row r="295" spans="1:22" x14ac:dyDescent="0.4">
      <c r="A295" s="9" t="s">
        <v>8751</v>
      </c>
      <c r="B295" s="9" t="s">
        <v>8751</v>
      </c>
      <c r="C295" s="160" t="s">
        <v>9424</v>
      </c>
      <c r="D295" s="11" t="s">
        <v>9425</v>
      </c>
      <c r="E295" s="35">
        <v>5</v>
      </c>
      <c r="F295" s="11" t="s">
        <v>3662</v>
      </c>
      <c r="G295" s="9" t="s">
        <v>9411</v>
      </c>
      <c r="H295" s="9"/>
      <c r="I295" s="9"/>
      <c r="J295" s="162" t="s">
        <v>0</v>
      </c>
      <c r="K295" s="36"/>
      <c r="L295" s="36"/>
      <c r="M295" s="28">
        <v>12</v>
      </c>
      <c r="N295" s="163">
        <v>0</v>
      </c>
      <c r="O295" s="2"/>
      <c r="P295" s="11" t="s">
        <v>4170</v>
      </c>
      <c r="Q295" s="11"/>
      <c r="R295" s="11" t="s">
        <v>4067</v>
      </c>
      <c r="S295" s="11"/>
      <c r="T295" s="11"/>
      <c r="U295" s="2"/>
      <c r="V295" s="21">
        <f t="shared" si="4"/>
        <v>0</v>
      </c>
    </row>
    <row r="296" spans="1:22" x14ac:dyDescent="0.4">
      <c r="A296" s="9" t="s">
        <v>8751</v>
      </c>
      <c r="B296" s="9" t="s">
        <v>8751</v>
      </c>
      <c r="C296" s="160" t="s">
        <v>9430</v>
      </c>
      <c r="D296" s="11" t="s">
        <v>9431</v>
      </c>
      <c r="E296" s="35">
        <v>2000</v>
      </c>
      <c r="F296" s="11" t="s">
        <v>9432</v>
      </c>
      <c r="G296" s="9" t="s">
        <v>9433</v>
      </c>
      <c r="H296" s="9"/>
      <c r="I296" s="9"/>
      <c r="J296" s="162">
        <v>10</v>
      </c>
      <c r="K296" s="36"/>
      <c r="L296" s="36" t="s">
        <v>9562</v>
      </c>
      <c r="M296" s="28">
        <v>15</v>
      </c>
      <c r="N296" s="163">
        <v>10</v>
      </c>
      <c r="O296" s="2"/>
      <c r="P296" s="11" t="s">
        <v>4170</v>
      </c>
      <c r="Q296" s="11"/>
      <c r="R296" s="11" t="s">
        <v>4170</v>
      </c>
      <c r="S296" s="11"/>
      <c r="T296" s="11"/>
      <c r="U296" s="2"/>
      <c r="V296" s="21">
        <f t="shared" si="4"/>
        <v>0</v>
      </c>
    </row>
    <row r="297" spans="1:22" x14ac:dyDescent="0.4">
      <c r="A297" s="9" t="s">
        <v>8751</v>
      </c>
      <c r="B297" s="9" t="s">
        <v>8751</v>
      </c>
      <c r="C297" s="160" t="s">
        <v>9434</v>
      </c>
      <c r="D297" s="11" t="s">
        <v>9435</v>
      </c>
      <c r="E297" s="35">
        <v>2000</v>
      </c>
      <c r="F297" s="11" t="s">
        <v>9436</v>
      </c>
      <c r="G297" s="9" t="s">
        <v>9433</v>
      </c>
      <c r="H297" s="9"/>
      <c r="I297" s="9"/>
      <c r="J297" s="162">
        <v>60</v>
      </c>
      <c r="K297" s="36"/>
      <c r="L297" s="36"/>
      <c r="M297" s="28">
        <v>4</v>
      </c>
      <c r="N297" s="163">
        <v>0</v>
      </c>
      <c r="O297" s="2"/>
      <c r="P297" s="11" t="s">
        <v>4170</v>
      </c>
      <c r="Q297" s="11"/>
      <c r="R297" s="11" t="s">
        <v>4067</v>
      </c>
      <c r="S297" s="11"/>
      <c r="T297" s="11"/>
      <c r="U297" s="2"/>
      <c r="V297" s="21">
        <f t="shared" si="4"/>
        <v>0</v>
      </c>
    </row>
    <row r="298" spans="1:22" x14ac:dyDescent="0.4">
      <c r="A298" s="9" t="s">
        <v>8751</v>
      </c>
      <c r="B298" s="9" t="s">
        <v>8751</v>
      </c>
      <c r="C298" s="160" t="s">
        <v>9437</v>
      </c>
      <c r="D298" s="11" t="s">
        <v>9438</v>
      </c>
      <c r="E298" s="35">
        <v>2000</v>
      </c>
      <c r="F298" s="11" t="s">
        <v>9439</v>
      </c>
      <c r="G298" s="9" t="s">
        <v>9440</v>
      </c>
      <c r="H298" s="9"/>
      <c r="I298" s="9"/>
      <c r="J298" s="162">
        <v>280</v>
      </c>
      <c r="K298" s="36"/>
      <c r="L298" s="36"/>
      <c r="M298" s="28">
        <v>2</v>
      </c>
      <c r="N298" s="163">
        <v>0</v>
      </c>
      <c r="O298" s="2"/>
      <c r="P298" s="11" t="s">
        <v>4170</v>
      </c>
      <c r="Q298" s="11"/>
      <c r="R298" s="11" t="s">
        <v>4067</v>
      </c>
      <c r="S298" s="11" t="s">
        <v>4168</v>
      </c>
      <c r="T298" s="11"/>
      <c r="U298" s="2"/>
      <c r="V298" s="21">
        <f t="shared" si="4"/>
        <v>0</v>
      </c>
    </row>
    <row r="299" spans="1:22" x14ac:dyDescent="0.4">
      <c r="A299" s="9" t="s">
        <v>8751</v>
      </c>
      <c r="B299" s="9" t="s">
        <v>8751</v>
      </c>
      <c r="C299" s="160" t="s">
        <v>9441</v>
      </c>
      <c r="D299" s="11" t="s">
        <v>9438</v>
      </c>
      <c r="E299" s="35">
        <v>4000</v>
      </c>
      <c r="F299" s="11" t="s">
        <v>9439</v>
      </c>
      <c r="G299" s="9" t="s">
        <v>9440</v>
      </c>
      <c r="H299" s="9"/>
      <c r="I299" s="9"/>
      <c r="J299" s="162">
        <v>120</v>
      </c>
      <c r="K299" s="36"/>
      <c r="L299" s="36"/>
      <c r="M299" s="28">
        <v>4</v>
      </c>
      <c r="N299" s="163">
        <v>0</v>
      </c>
      <c r="O299" s="2"/>
      <c r="P299" s="11" t="s">
        <v>4167</v>
      </c>
      <c r="Q299" s="11"/>
      <c r="R299" s="11" t="s">
        <v>4067</v>
      </c>
      <c r="S299" s="11" t="s">
        <v>4168</v>
      </c>
      <c r="T299" s="11"/>
      <c r="U299" s="2"/>
      <c r="V299" s="21">
        <f t="shared" si="4"/>
        <v>6</v>
      </c>
    </row>
    <row r="300" spans="1:22" x14ac:dyDescent="0.4">
      <c r="A300" s="9" t="s">
        <v>8751</v>
      </c>
      <c r="B300" s="9" t="s">
        <v>8751</v>
      </c>
      <c r="C300" s="160" t="s">
        <v>9442</v>
      </c>
      <c r="D300" s="11" t="s">
        <v>9438</v>
      </c>
      <c r="E300" s="35">
        <v>2000</v>
      </c>
      <c r="F300" s="11" t="s">
        <v>9439</v>
      </c>
      <c r="G300" s="9" t="s">
        <v>9453</v>
      </c>
      <c r="H300" s="9"/>
      <c r="I300" s="9"/>
      <c r="J300" s="162">
        <v>120</v>
      </c>
      <c r="K300" s="36"/>
      <c r="L300" s="36"/>
      <c r="M300" s="28">
        <v>6</v>
      </c>
      <c r="N300" s="163">
        <v>0</v>
      </c>
      <c r="O300" s="2"/>
      <c r="P300" s="11" t="s">
        <v>4167</v>
      </c>
      <c r="Q300" s="11"/>
      <c r="R300" s="11" t="s">
        <v>4067</v>
      </c>
      <c r="S300" s="11"/>
      <c r="T300" s="11"/>
      <c r="U300" s="2"/>
      <c r="V300" s="21">
        <f t="shared" si="4"/>
        <v>9</v>
      </c>
    </row>
    <row r="301" spans="1:22" x14ac:dyDescent="0.4">
      <c r="A301" s="9" t="s">
        <v>8751</v>
      </c>
      <c r="B301" s="9" t="s">
        <v>8751</v>
      </c>
      <c r="C301" s="160" t="s">
        <v>9443</v>
      </c>
      <c r="D301" s="11" t="s">
        <v>9444</v>
      </c>
      <c r="E301" s="239">
        <v>5.87</v>
      </c>
      <c r="F301" s="175" t="s">
        <v>8465</v>
      </c>
      <c r="G301" s="9" t="s">
        <v>9440</v>
      </c>
      <c r="H301" s="9"/>
      <c r="I301" s="9"/>
      <c r="J301" s="162">
        <v>110</v>
      </c>
      <c r="K301" s="36"/>
      <c r="L301" s="36"/>
      <c r="M301" s="28">
        <v>4</v>
      </c>
      <c r="N301" s="163">
        <v>0</v>
      </c>
      <c r="O301" s="2"/>
      <c r="P301" s="11" t="s">
        <v>4168</v>
      </c>
      <c r="Q301" s="11"/>
      <c r="R301" s="11" t="s">
        <v>4067</v>
      </c>
      <c r="S301" s="11"/>
      <c r="T301" s="11"/>
      <c r="U301" s="2"/>
      <c r="V301" s="21">
        <f t="shared" si="4"/>
        <v>4</v>
      </c>
    </row>
    <row r="302" spans="1:22" x14ac:dyDescent="0.4">
      <c r="A302" s="9" t="s">
        <v>8751</v>
      </c>
      <c r="B302" s="9" t="s">
        <v>8751</v>
      </c>
      <c r="C302" s="160" t="s">
        <v>9445</v>
      </c>
      <c r="D302" s="11" t="s">
        <v>9446</v>
      </c>
      <c r="E302" s="35">
        <v>5.87</v>
      </c>
      <c r="F302" s="11" t="s">
        <v>9156</v>
      </c>
      <c r="G302" s="9" t="s">
        <v>9440</v>
      </c>
      <c r="H302" s="9"/>
      <c r="I302" s="9"/>
      <c r="J302" s="162">
        <v>85</v>
      </c>
      <c r="K302" s="36"/>
      <c r="L302" s="36" t="s">
        <v>9542</v>
      </c>
      <c r="M302" s="28">
        <v>6</v>
      </c>
      <c r="N302" s="163">
        <v>4</v>
      </c>
      <c r="O302" s="2"/>
      <c r="P302" s="11" t="s">
        <v>4170</v>
      </c>
      <c r="Q302" s="11"/>
      <c r="R302" s="11" t="s">
        <v>4170</v>
      </c>
      <c r="S302" s="11"/>
      <c r="T302" s="11"/>
      <c r="U302" s="2"/>
      <c r="V302" s="21">
        <f t="shared" si="4"/>
        <v>0</v>
      </c>
    </row>
    <row r="303" spans="1:22" x14ac:dyDescent="0.4">
      <c r="A303" s="9" t="s">
        <v>8751</v>
      </c>
      <c r="B303" s="9" t="s">
        <v>8751</v>
      </c>
      <c r="C303" s="160" t="s">
        <v>9447</v>
      </c>
      <c r="D303" s="11" t="s">
        <v>9448</v>
      </c>
      <c r="E303" s="35">
        <v>5</v>
      </c>
      <c r="F303" s="11" t="s">
        <v>9156</v>
      </c>
      <c r="G303" s="9" t="s">
        <v>9440</v>
      </c>
      <c r="H303" s="9"/>
      <c r="I303" s="9"/>
      <c r="J303" s="162" t="s">
        <v>0</v>
      </c>
      <c r="K303" s="36"/>
      <c r="L303" s="36" t="s">
        <v>9544</v>
      </c>
      <c r="M303" s="28">
        <v>5</v>
      </c>
      <c r="N303" s="163">
        <v>4</v>
      </c>
      <c r="O303" s="2"/>
      <c r="P303" s="11" t="s">
        <v>4170</v>
      </c>
      <c r="Q303" s="11"/>
      <c r="R303" s="11" t="s">
        <v>4167</v>
      </c>
      <c r="S303" s="11"/>
      <c r="T303" s="11"/>
      <c r="U303" s="2"/>
      <c r="V303" s="21">
        <f t="shared" si="4"/>
        <v>6</v>
      </c>
    </row>
    <row r="304" spans="1:22" x14ac:dyDescent="0.4">
      <c r="A304" s="9" t="s">
        <v>8751</v>
      </c>
      <c r="B304" s="9" t="s">
        <v>8751</v>
      </c>
      <c r="C304" s="160" t="s">
        <v>9449</v>
      </c>
      <c r="D304" s="11" t="s">
        <v>9450</v>
      </c>
      <c r="E304" s="35">
        <v>5</v>
      </c>
      <c r="F304" s="11" t="s">
        <v>9451</v>
      </c>
      <c r="G304" s="9" t="s">
        <v>9454</v>
      </c>
      <c r="H304" s="9"/>
      <c r="I304" s="9"/>
      <c r="J304" s="162" t="s">
        <v>0</v>
      </c>
      <c r="K304" s="36"/>
      <c r="L304" s="36" t="s">
        <v>9561</v>
      </c>
      <c r="M304" s="28">
        <v>50</v>
      </c>
      <c r="N304" s="163" t="s">
        <v>9999</v>
      </c>
      <c r="O304" s="2"/>
      <c r="P304" s="11" t="s">
        <v>4170</v>
      </c>
      <c r="Q304" s="11"/>
      <c r="R304" s="11" t="s">
        <v>4170</v>
      </c>
      <c r="S304" s="11"/>
      <c r="T304" s="11"/>
      <c r="U304" s="2"/>
      <c r="V304" s="21">
        <f t="shared" si="4"/>
        <v>0</v>
      </c>
    </row>
    <row r="305" spans="1:22" x14ac:dyDescent="0.4">
      <c r="A305" s="164" t="s">
        <v>8751</v>
      </c>
      <c r="B305" s="164" t="s">
        <v>8751</v>
      </c>
      <c r="C305" s="165" t="s">
        <v>9452</v>
      </c>
      <c r="D305" s="166" t="s">
        <v>9450</v>
      </c>
      <c r="E305" s="172">
        <v>5</v>
      </c>
      <c r="F305" s="166" t="s">
        <v>9451</v>
      </c>
      <c r="G305" s="164" t="s">
        <v>9535</v>
      </c>
      <c r="H305" s="164"/>
      <c r="I305" s="164" t="s">
        <v>4194</v>
      </c>
      <c r="J305" s="168" t="s">
        <v>0</v>
      </c>
      <c r="K305" s="169"/>
      <c r="L305" s="169" t="s">
        <v>9561</v>
      </c>
      <c r="M305" s="170">
        <v>50</v>
      </c>
      <c r="N305" s="173" t="s">
        <v>9999</v>
      </c>
      <c r="O305" s="2"/>
      <c r="P305" s="11" t="s">
        <v>4170</v>
      </c>
      <c r="Q305" s="11"/>
      <c r="R305" s="11" t="s">
        <v>4170</v>
      </c>
      <c r="S305" s="11"/>
      <c r="T305" s="11"/>
      <c r="U305" s="2"/>
      <c r="V305" s="21">
        <f t="shared" si="4"/>
        <v>0</v>
      </c>
    </row>
    <row r="306" spans="1:22" x14ac:dyDescent="0.4">
      <c r="A306" s="194" t="s">
        <v>8751</v>
      </c>
      <c r="B306" s="194" t="s">
        <v>8751</v>
      </c>
      <c r="C306" s="195" t="s">
        <v>9518</v>
      </c>
      <c r="D306" s="196" t="s">
        <v>8923</v>
      </c>
      <c r="E306" s="238" t="s">
        <v>8769</v>
      </c>
      <c r="F306" s="196" t="s">
        <v>8873</v>
      </c>
      <c r="G306" s="194" t="s">
        <v>9519</v>
      </c>
      <c r="H306" s="194"/>
      <c r="I306" s="194"/>
      <c r="J306" s="200" t="s">
        <v>0</v>
      </c>
      <c r="K306" s="198"/>
      <c r="L306" s="198" t="s">
        <v>9540</v>
      </c>
      <c r="M306" s="199">
        <v>70</v>
      </c>
      <c r="N306" s="199">
        <v>70</v>
      </c>
      <c r="O306" s="2"/>
      <c r="P306" s="11" t="s">
        <v>4067</v>
      </c>
      <c r="Q306" s="11"/>
      <c r="R306" s="11" t="s">
        <v>4170</v>
      </c>
      <c r="S306" s="11"/>
      <c r="T306" s="11"/>
      <c r="U306" s="2"/>
      <c r="V306" s="21">
        <f t="shared" si="4"/>
        <v>0</v>
      </c>
    </row>
    <row r="307" spans="1:22" x14ac:dyDescent="0.4">
      <c r="A307" s="9" t="s">
        <v>8751</v>
      </c>
      <c r="B307" s="9" t="s">
        <v>8751</v>
      </c>
      <c r="C307" s="160" t="s">
        <v>9455</v>
      </c>
      <c r="D307" s="11" t="s">
        <v>9456</v>
      </c>
      <c r="E307" s="35">
        <v>6</v>
      </c>
      <c r="F307" s="11" t="s">
        <v>9457</v>
      </c>
      <c r="G307" s="9" t="s">
        <v>9458</v>
      </c>
      <c r="H307" s="9"/>
      <c r="I307" s="9"/>
      <c r="J307" s="162">
        <v>17.5</v>
      </c>
      <c r="K307" s="36"/>
      <c r="L307" s="36" t="s">
        <v>9540</v>
      </c>
      <c r="M307" s="28">
        <v>65</v>
      </c>
      <c r="N307" s="163">
        <v>50</v>
      </c>
      <c r="O307" s="2"/>
      <c r="P307" s="11" t="s">
        <v>4170</v>
      </c>
      <c r="Q307" s="11"/>
      <c r="R307" s="11" t="s">
        <v>4170</v>
      </c>
      <c r="S307" s="11"/>
      <c r="T307" s="11"/>
      <c r="U307" s="2"/>
      <c r="V307" s="21">
        <f t="shared" si="4"/>
        <v>0</v>
      </c>
    </row>
    <row r="308" spans="1:22" x14ac:dyDescent="0.4">
      <c r="A308" s="9" t="s">
        <v>8751</v>
      </c>
      <c r="B308" s="9" t="s">
        <v>8751</v>
      </c>
      <c r="C308" s="160" t="s">
        <v>9459</v>
      </c>
      <c r="D308" s="11" t="s">
        <v>9456</v>
      </c>
      <c r="E308" s="35">
        <v>6</v>
      </c>
      <c r="F308" s="11" t="s">
        <v>9457</v>
      </c>
      <c r="G308" s="9" t="s">
        <v>9460</v>
      </c>
      <c r="H308" s="9"/>
      <c r="I308" s="9"/>
      <c r="J308" s="162">
        <v>17.5</v>
      </c>
      <c r="K308" s="36"/>
      <c r="L308" s="36" t="s">
        <v>9540</v>
      </c>
      <c r="M308" s="28">
        <v>15</v>
      </c>
      <c r="N308" s="163">
        <v>10</v>
      </c>
      <c r="O308" s="2"/>
      <c r="P308" s="11" t="s">
        <v>4168</v>
      </c>
      <c r="Q308" s="11"/>
      <c r="R308" s="11" t="s">
        <v>4168</v>
      </c>
      <c r="S308" s="11"/>
      <c r="T308" s="11"/>
      <c r="U308" s="2"/>
      <c r="V308" s="21">
        <f t="shared" si="4"/>
        <v>25</v>
      </c>
    </row>
    <row r="309" spans="1:22" x14ac:dyDescent="0.4">
      <c r="A309" s="9" t="s">
        <v>8751</v>
      </c>
      <c r="B309" s="9" t="s">
        <v>8751</v>
      </c>
      <c r="C309" s="160" t="s">
        <v>9461</v>
      </c>
      <c r="D309" s="11" t="s">
        <v>9456</v>
      </c>
      <c r="E309" s="35">
        <v>6</v>
      </c>
      <c r="F309" s="11" t="s">
        <v>9457</v>
      </c>
      <c r="G309" s="9" t="s">
        <v>9462</v>
      </c>
      <c r="H309" s="9"/>
      <c r="I309" s="9"/>
      <c r="J309" s="162">
        <v>17.5</v>
      </c>
      <c r="K309" s="36"/>
      <c r="L309" s="36" t="s">
        <v>9540</v>
      </c>
      <c r="M309" s="28">
        <v>35</v>
      </c>
      <c r="N309" s="163">
        <v>10</v>
      </c>
      <c r="O309" s="2"/>
      <c r="P309" s="11" t="s">
        <v>4170</v>
      </c>
      <c r="Q309" s="11"/>
      <c r="R309" s="11" t="s">
        <v>4168</v>
      </c>
      <c r="S309" s="11"/>
      <c r="T309" s="11"/>
      <c r="U309" s="2"/>
      <c r="V309" s="21">
        <f t="shared" si="4"/>
        <v>10</v>
      </c>
    </row>
    <row r="310" spans="1:22" x14ac:dyDescent="0.4">
      <c r="A310" s="9" t="s">
        <v>8751</v>
      </c>
      <c r="B310" s="9" t="s">
        <v>8751</v>
      </c>
      <c r="C310" s="160" t="s">
        <v>9463</v>
      </c>
      <c r="D310" s="11" t="s">
        <v>9456</v>
      </c>
      <c r="E310" s="35">
        <v>6</v>
      </c>
      <c r="F310" s="11" t="s">
        <v>9457</v>
      </c>
      <c r="G310" s="9" t="s">
        <v>9464</v>
      </c>
      <c r="H310" s="9"/>
      <c r="I310" s="9"/>
      <c r="J310" s="162">
        <v>17.5</v>
      </c>
      <c r="K310" s="36"/>
      <c r="L310" s="36" t="s">
        <v>9540</v>
      </c>
      <c r="M310" s="28">
        <v>15</v>
      </c>
      <c r="N310" s="163">
        <v>10</v>
      </c>
      <c r="O310" s="2"/>
      <c r="P310" s="11" t="s">
        <v>4168</v>
      </c>
      <c r="Q310" s="11"/>
      <c r="R310" s="11" t="s">
        <v>4170</v>
      </c>
      <c r="S310" s="11"/>
      <c r="T310" s="11"/>
      <c r="U310" s="2"/>
      <c r="V310" s="21">
        <f t="shared" si="4"/>
        <v>15</v>
      </c>
    </row>
    <row r="311" spans="1:22" x14ac:dyDescent="0.4">
      <c r="A311" s="9" t="s">
        <v>8751</v>
      </c>
      <c r="B311" s="9" t="s">
        <v>8751</v>
      </c>
      <c r="C311" s="160" t="s">
        <v>9465</v>
      </c>
      <c r="D311" s="11" t="s">
        <v>9466</v>
      </c>
      <c r="E311" s="35">
        <v>12</v>
      </c>
      <c r="F311" s="11" t="s">
        <v>9457</v>
      </c>
      <c r="G311" s="9" t="s">
        <v>9467</v>
      </c>
      <c r="H311" s="9"/>
      <c r="I311" s="9"/>
      <c r="J311" s="162">
        <v>7.5</v>
      </c>
      <c r="K311" s="36"/>
      <c r="L311" s="36" t="s">
        <v>9540</v>
      </c>
      <c r="M311" s="28">
        <v>45</v>
      </c>
      <c r="N311" s="163">
        <v>10</v>
      </c>
      <c r="O311" s="2"/>
      <c r="P311" s="11" t="s">
        <v>4170</v>
      </c>
      <c r="Q311" s="11"/>
      <c r="R311" s="11" t="s">
        <v>4170</v>
      </c>
      <c r="S311" s="11"/>
      <c r="T311" s="11"/>
      <c r="U311" s="2"/>
      <c r="V311" s="21">
        <f t="shared" si="4"/>
        <v>0</v>
      </c>
    </row>
    <row r="312" spans="1:22" x14ac:dyDescent="0.4">
      <c r="A312" s="9" t="s">
        <v>8751</v>
      </c>
      <c r="B312" s="9" t="s">
        <v>8751</v>
      </c>
      <c r="C312" s="160" t="s">
        <v>9468</v>
      </c>
      <c r="D312" s="11" t="s">
        <v>9466</v>
      </c>
      <c r="E312" s="35">
        <v>12</v>
      </c>
      <c r="F312" s="11" t="s">
        <v>9457</v>
      </c>
      <c r="G312" s="9" t="s">
        <v>9469</v>
      </c>
      <c r="H312" s="9"/>
      <c r="I312" s="9"/>
      <c r="J312" s="162">
        <v>7.5</v>
      </c>
      <c r="K312" s="36"/>
      <c r="L312" s="36" t="s">
        <v>9540</v>
      </c>
      <c r="M312" s="28">
        <v>35</v>
      </c>
      <c r="N312" s="163">
        <v>10</v>
      </c>
      <c r="O312" s="2"/>
      <c r="P312" s="11" t="s">
        <v>4168</v>
      </c>
      <c r="Q312" s="11"/>
      <c r="R312" s="11" t="s">
        <v>4170</v>
      </c>
      <c r="S312" s="11"/>
      <c r="T312" s="11"/>
      <c r="U312" s="2"/>
      <c r="V312" s="21">
        <f t="shared" si="4"/>
        <v>35</v>
      </c>
    </row>
    <row r="313" spans="1:22" x14ac:dyDescent="0.4">
      <c r="A313" s="9" t="s">
        <v>8751</v>
      </c>
      <c r="B313" s="9" t="s">
        <v>8751</v>
      </c>
      <c r="C313" s="160" t="s">
        <v>9470</v>
      </c>
      <c r="D313" s="11" t="s">
        <v>9466</v>
      </c>
      <c r="E313" s="35">
        <v>12</v>
      </c>
      <c r="F313" s="11" t="s">
        <v>9457</v>
      </c>
      <c r="G313" s="9" t="s">
        <v>9471</v>
      </c>
      <c r="H313" s="9"/>
      <c r="I313" s="9"/>
      <c r="J313" s="162">
        <v>7.5</v>
      </c>
      <c r="K313" s="36"/>
      <c r="L313" s="36" t="s">
        <v>9540</v>
      </c>
      <c r="M313" s="28">
        <v>30</v>
      </c>
      <c r="N313" s="163">
        <v>10</v>
      </c>
      <c r="O313" s="2"/>
      <c r="P313" s="11" t="s">
        <v>4168</v>
      </c>
      <c r="Q313" s="11"/>
      <c r="R313" s="11" t="s">
        <v>4170</v>
      </c>
      <c r="S313" s="11"/>
      <c r="T313" s="11"/>
      <c r="U313" s="2"/>
      <c r="V313" s="21">
        <f t="shared" si="4"/>
        <v>30</v>
      </c>
    </row>
    <row r="314" spans="1:22" x14ac:dyDescent="0.4">
      <c r="A314" s="9" t="s">
        <v>8751</v>
      </c>
      <c r="B314" s="9" t="s">
        <v>8751</v>
      </c>
      <c r="C314" s="160" t="s">
        <v>9472</v>
      </c>
      <c r="D314" s="11" t="s">
        <v>9466</v>
      </c>
      <c r="E314" s="35">
        <v>12</v>
      </c>
      <c r="F314" s="11" t="s">
        <v>9457</v>
      </c>
      <c r="G314" s="9" t="s">
        <v>9473</v>
      </c>
      <c r="H314" s="9"/>
      <c r="I314" s="9"/>
      <c r="J314" s="162">
        <v>7.5</v>
      </c>
      <c r="K314" s="36"/>
      <c r="L314" s="36" t="s">
        <v>9540</v>
      </c>
      <c r="M314" s="28">
        <v>40</v>
      </c>
      <c r="N314" s="163">
        <v>10</v>
      </c>
      <c r="O314" s="2"/>
      <c r="P314" s="11" t="s">
        <v>4168</v>
      </c>
      <c r="Q314" s="11"/>
      <c r="R314" s="11" t="s">
        <v>4170</v>
      </c>
      <c r="S314" s="11"/>
      <c r="T314" s="11"/>
      <c r="U314" s="2"/>
      <c r="V314" s="21">
        <f t="shared" si="4"/>
        <v>40</v>
      </c>
    </row>
    <row r="315" spans="1:22" x14ac:dyDescent="0.4">
      <c r="A315" s="9" t="s">
        <v>8751</v>
      </c>
      <c r="B315" s="9" t="s">
        <v>8751</v>
      </c>
      <c r="C315" s="160" t="s">
        <v>9474</v>
      </c>
      <c r="D315" s="11" t="s">
        <v>9475</v>
      </c>
      <c r="E315" s="35">
        <v>6</v>
      </c>
      <c r="F315" s="11" t="s">
        <v>9457</v>
      </c>
      <c r="G315" s="9" t="s">
        <v>9476</v>
      </c>
      <c r="H315" s="9"/>
      <c r="I315" s="9"/>
      <c r="J315" s="162" t="s">
        <v>0</v>
      </c>
      <c r="K315" s="36"/>
      <c r="L315" s="36" t="s">
        <v>9563</v>
      </c>
      <c r="M315" s="28">
        <v>95</v>
      </c>
      <c r="N315" s="163" t="s">
        <v>9999</v>
      </c>
      <c r="O315" s="2"/>
      <c r="P315" s="11" t="s">
        <v>4170</v>
      </c>
      <c r="Q315" s="11"/>
      <c r="R315" s="11" t="s">
        <v>4170</v>
      </c>
      <c r="S315" s="11"/>
      <c r="T315" s="11"/>
      <c r="U315" s="2"/>
      <c r="V315" s="21">
        <f t="shared" si="4"/>
        <v>0</v>
      </c>
    </row>
    <row r="316" spans="1:22" x14ac:dyDescent="0.4">
      <c r="A316" s="9" t="s">
        <v>8751</v>
      </c>
      <c r="B316" s="9" t="s">
        <v>8751</v>
      </c>
      <c r="C316" s="160" t="s">
        <v>9477</v>
      </c>
      <c r="D316" s="11" t="s">
        <v>9478</v>
      </c>
      <c r="E316" s="35" t="s">
        <v>8917</v>
      </c>
      <c r="F316" s="11" t="s">
        <v>9457</v>
      </c>
      <c r="G316" s="9" t="s">
        <v>9479</v>
      </c>
      <c r="H316" s="9"/>
      <c r="I316" s="9"/>
      <c r="J316" s="162" t="s">
        <v>0</v>
      </c>
      <c r="K316" s="36"/>
      <c r="L316" s="36" t="s">
        <v>9540</v>
      </c>
      <c r="M316" s="28">
        <v>8</v>
      </c>
      <c r="N316" s="163">
        <v>10</v>
      </c>
      <c r="O316" s="2"/>
      <c r="P316" s="11" t="s">
        <v>4168</v>
      </c>
      <c r="Q316" s="11"/>
      <c r="R316" s="11" t="s">
        <v>4170</v>
      </c>
      <c r="S316" s="11"/>
      <c r="T316" s="11"/>
      <c r="U316" s="2"/>
      <c r="V316" s="21">
        <f t="shared" si="4"/>
        <v>8</v>
      </c>
    </row>
    <row r="317" spans="1:22" x14ac:dyDescent="0.4">
      <c r="A317" s="9" t="s">
        <v>8751</v>
      </c>
      <c r="B317" s="9" t="s">
        <v>8751</v>
      </c>
      <c r="C317" s="160" t="s">
        <v>9480</v>
      </c>
      <c r="D317" s="11" t="s">
        <v>9481</v>
      </c>
      <c r="E317" s="35" t="s">
        <v>9482</v>
      </c>
      <c r="F317" s="11" t="s">
        <v>9457</v>
      </c>
      <c r="G317" s="9" t="s">
        <v>9483</v>
      </c>
      <c r="H317" s="9"/>
      <c r="I317" s="9"/>
      <c r="J317" s="162">
        <v>5</v>
      </c>
      <c r="K317" s="36"/>
      <c r="L317" s="36" t="s">
        <v>9540</v>
      </c>
      <c r="M317" s="28">
        <v>12</v>
      </c>
      <c r="N317" s="163">
        <v>10</v>
      </c>
      <c r="O317" s="2"/>
      <c r="P317" s="11" t="s">
        <v>4168</v>
      </c>
      <c r="Q317" s="11"/>
      <c r="R317" s="11" t="s">
        <v>4170</v>
      </c>
      <c r="S317" s="11"/>
      <c r="T317" s="11"/>
      <c r="U317" s="2"/>
      <c r="V317" s="21">
        <f t="shared" si="4"/>
        <v>12</v>
      </c>
    </row>
    <row r="318" spans="1:22" x14ac:dyDescent="0.4">
      <c r="A318" s="9" t="s">
        <v>8751</v>
      </c>
      <c r="B318" s="9" t="s">
        <v>8751</v>
      </c>
      <c r="C318" s="160" t="s">
        <v>9484</v>
      </c>
      <c r="D318" s="11" t="s">
        <v>0</v>
      </c>
      <c r="E318" s="35" t="s">
        <v>0</v>
      </c>
      <c r="F318" s="11" t="s">
        <v>0</v>
      </c>
      <c r="G318" s="9" t="s">
        <v>9536</v>
      </c>
      <c r="H318" s="9"/>
      <c r="I318" s="9"/>
      <c r="J318" s="163" t="s">
        <v>0</v>
      </c>
      <c r="K318" s="36"/>
      <c r="L318" s="36"/>
      <c r="M318" s="21" t="s">
        <v>9999</v>
      </c>
      <c r="N318" s="21">
        <v>0</v>
      </c>
      <c r="O318" s="2"/>
      <c r="P318" s="11" t="s">
        <v>4170</v>
      </c>
      <c r="Q318" s="11"/>
      <c r="R318" s="11" t="s">
        <v>4067</v>
      </c>
      <c r="S318" s="11"/>
      <c r="T318" s="11"/>
      <c r="U318" s="2"/>
      <c r="V318" s="21">
        <f t="shared" si="4"/>
        <v>0</v>
      </c>
    </row>
    <row r="319" spans="1:22" x14ac:dyDescent="0.4">
      <c r="A319" s="164" t="s">
        <v>8751</v>
      </c>
      <c r="B319" s="164" t="s">
        <v>8751</v>
      </c>
      <c r="C319" s="165" t="s">
        <v>9485</v>
      </c>
      <c r="D319" s="166" t="s">
        <v>0</v>
      </c>
      <c r="E319" s="172" t="s">
        <v>0</v>
      </c>
      <c r="F319" s="166" t="s">
        <v>0</v>
      </c>
      <c r="G319" s="164" t="s">
        <v>9488</v>
      </c>
      <c r="H319" s="164"/>
      <c r="I319" s="164" t="s">
        <v>4194</v>
      </c>
      <c r="J319" s="173" t="s">
        <v>0</v>
      </c>
      <c r="K319" s="169"/>
      <c r="L319" s="169"/>
      <c r="M319" s="174" t="s">
        <v>9999</v>
      </c>
      <c r="N319" s="174">
        <v>0</v>
      </c>
      <c r="O319" s="2"/>
      <c r="P319" s="11" t="s">
        <v>4170</v>
      </c>
      <c r="Q319" s="11"/>
      <c r="R319" s="11" t="s">
        <v>4067</v>
      </c>
      <c r="S319" s="11"/>
      <c r="T319" s="11"/>
      <c r="U319" s="2"/>
      <c r="V319" s="21">
        <f t="shared" si="4"/>
        <v>0</v>
      </c>
    </row>
    <row r="320" spans="1:22" x14ac:dyDescent="0.4">
      <c r="A320" s="9" t="s">
        <v>8751</v>
      </c>
      <c r="B320" s="9" t="s">
        <v>8751</v>
      </c>
      <c r="C320" s="160" t="s">
        <v>9486</v>
      </c>
      <c r="D320" s="11" t="s">
        <v>0</v>
      </c>
      <c r="E320" s="35" t="s">
        <v>0</v>
      </c>
      <c r="F320" s="11" t="s">
        <v>0</v>
      </c>
      <c r="G320" s="9" t="s">
        <v>9487</v>
      </c>
      <c r="H320" s="9"/>
      <c r="I320" s="9"/>
      <c r="J320" s="163" t="s">
        <v>0</v>
      </c>
      <c r="K320" s="36"/>
      <c r="L320" s="36"/>
      <c r="M320" s="21" t="s">
        <v>9999</v>
      </c>
      <c r="N320" s="21">
        <v>0</v>
      </c>
      <c r="O320" s="2"/>
      <c r="P320" s="11" t="s">
        <v>4170</v>
      </c>
      <c r="Q320" s="11"/>
      <c r="R320" s="11" t="s">
        <v>4067</v>
      </c>
      <c r="S320" s="11"/>
      <c r="T320" s="11"/>
      <c r="U320" s="2"/>
      <c r="V320" s="21">
        <f t="shared" si="4"/>
        <v>0</v>
      </c>
    </row>
    <row r="321" spans="1:22" x14ac:dyDescent="0.4">
      <c r="A321" s="9" t="s">
        <v>8751</v>
      </c>
      <c r="B321" s="9" t="s">
        <v>8751</v>
      </c>
      <c r="C321" s="160" t="s">
        <v>9489</v>
      </c>
      <c r="D321" s="11" t="s">
        <v>9342</v>
      </c>
      <c r="E321" s="35" t="s">
        <v>8765</v>
      </c>
      <c r="F321" s="11" t="s">
        <v>8879</v>
      </c>
      <c r="G321" s="9" t="s">
        <v>9490</v>
      </c>
      <c r="H321" s="9"/>
      <c r="I321" s="9"/>
      <c r="J321" s="162">
        <v>550</v>
      </c>
      <c r="K321" s="36"/>
      <c r="L321" s="36"/>
      <c r="M321" s="28">
        <v>1</v>
      </c>
      <c r="N321" s="163">
        <v>0</v>
      </c>
      <c r="O321" s="2"/>
      <c r="P321" s="11" t="s">
        <v>4168</v>
      </c>
      <c r="Q321" s="11"/>
      <c r="R321" s="11" t="s">
        <v>4067</v>
      </c>
      <c r="S321" s="11"/>
      <c r="T321" s="11"/>
      <c r="U321" s="2"/>
      <c r="V321" s="21">
        <f t="shared" si="4"/>
        <v>1</v>
      </c>
    </row>
    <row r="322" spans="1:22" x14ac:dyDescent="0.4">
      <c r="A322" s="9" t="s">
        <v>8751</v>
      </c>
      <c r="B322" s="9" t="s">
        <v>8751</v>
      </c>
      <c r="C322" s="160" t="s">
        <v>9491</v>
      </c>
      <c r="D322" s="11" t="s">
        <v>9345</v>
      </c>
      <c r="E322" s="35" t="s">
        <v>8765</v>
      </c>
      <c r="F322" s="11" t="s">
        <v>9492</v>
      </c>
      <c r="G322" s="9" t="s">
        <v>9490</v>
      </c>
      <c r="H322" s="9"/>
      <c r="I322" s="9"/>
      <c r="J322" s="162">
        <v>900</v>
      </c>
      <c r="K322" s="36"/>
      <c r="L322" s="36"/>
      <c r="M322" s="28">
        <v>1</v>
      </c>
      <c r="N322" s="163">
        <v>0</v>
      </c>
      <c r="O322" s="2"/>
      <c r="P322" s="11" t="s">
        <v>4168</v>
      </c>
      <c r="Q322" s="11" t="s">
        <v>4168</v>
      </c>
      <c r="R322" s="11" t="s">
        <v>4067</v>
      </c>
      <c r="S322" s="11"/>
      <c r="T322" s="11"/>
      <c r="U322" s="2"/>
      <c r="V322" s="21">
        <f t="shared" ref="V322:V342" si="5">IF(P322="Usata",M322,IF(P322="Nuova",1.5*M322,0))+IF(R322="Usata",N322,IF(R322="Nuova",1.5*N322,0))</f>
        <v>1</v>
      </c>
    </row>
    <row r="323" spans="1:22" x14ac:dyDescent="0.4">
      <c r="A323" s="9" t="s">
        <v>8751</v>
      </c>
      <c r="B323" s="9" t="s">
        <v>8751</v>
      </c>
      <c r="C323" s="160" t="s">
        <v>9493</v>
      </c>
      <c r="D323" s="11" t="s">
        <v>9342</v>
      </c>
      <c r="E323" s="35" t="s">
        <v>8769</v>
      </c>
      <c r="F323" s="11" t="s">
        <v>8879</v>
      </c>
      <c r="G323" s="9" t="s">
        <v>9490</v>
      </c>
      <c r="H323" s="9"/>
      <c r="I323" s="9"/>
      <c r="J323" s="162">
        <v>450</v>
      </c>
      <c r="K323" s="36"/>
      <c r="L323" s="36"/>
      <c r="M323" s="28">
        <v>2</v>
      </c>
      <c r="N323" s="163">
        <v>0</v>
      </c>
      <c r="O323" s="2"/>
      <c r="P323" s="11" t="s">
        <v>4168</v>
      </c>
      <c r="Q323" s="11"/>
      <c r="R323" s="11" t="s">
        <v>4067</v>
      </c>
      <c r="S323" s="11"/>
      <c r="T323" s="11"/>
      <c r="U323" s="2"/>
      <c r="V323" s="21">
        <f t="shared" si="5"/>
        <v>2</v>
      </c>
    </row>
    <row r="324" spans="1:22" x14ac:dyDescent="0.4">
      <c r="A324" s="9" t="s">
        <v>8751</v>
      </c>
      <c r="B324" s="9" t="s">
        <v>8751</v>
      </c>
      <c r="C324" s="160" t="s">
        <v>9494</v>
      </c>
      <c r="D324" s="11" t="s">
        <v>9345</v>
      </c>
      <c r="E324" s="35" t="s">
        <v>8769</v>
      </c>
      <c r="F324" s="11" t="s">
        <v>9492</v>
      </c>
      <c r="G324" s="9" t="s">
        <v>9490</v>
      </c>
      <c r="H324" s="9"/>
      <c r="I324" s="9"/>
      <c r="J324" s="162">
        <v>300</v>
      </c>
      <c r="K324" s="36"/>
      <c r="L324" s="36" t="s">
        <v>9539</v>
      </c>
      <c r="M324" s="28">
        <v>2</v>
      </c>
      <c r="N324" s="163">
        <v>4</v>
      </c>
      <c r="O324" s="2"/>
      <c r="P324" s="11" t="s">
        <v>4168</v>
      </c>
      <c r="Q324" s="11" t="s">
        <v>4168</v>
      </c>
      <c r="R324" s="11" t="s">
        <v>4170</v>
      </c>
      <c r="S324" s="11"/>
      <c r="T324" s="11"/>
      <c r="U324" s="2"/>
      <c r="V324" s="21">
        <f t="shared" si="5"/>
        <v>2</v>
      </c>
    </row>
    <row r="325" spans="1:22" x14ac:dyDescent="0.4">
      <c r="A325" s="9" t="s">
        <v>8751</v>
      </c>
      <c r="B325" s="9" t="s">
        <v>8751</v>
      </c>
      <c r="C325" s="160" t="s">
        <v>9495</v>
      </c>
      <c r="D325" s="11" t="s">
        <v>9496</v>
      </c>
      <c r="E325" s="35">
        <v>10</v>
      </c>
      <c r="F325" s="11" t="s">
        <v>9439</v>
      </c>
      <c r="G325" s="9" t="s">
        <v>9497</v>
      </c>
      <c r="H325" s="9"/>
      <c r="I325" s="9"/>
      <c r="J325" s="162">
        <v>100</v>
      </c>
      <c r="K325" s="36"/>
      <c r="L325" s="36" t="s">
        <v>9542</v>
      </c>
      <c r="M325" s="28">
        <v>5</v>
      </c>
      <c r="N325" s="163">
        <v>5</v>
      </c>
      <c r="O325" s="2"/>
      <c r="P325" s="11" t="s">
        <v>4167</v>
      </c>
      <c r="Q325" s="11"/>
      <c r="R325" s="11" t="s">
        <v>4167</v>
      </c>
      <c r="S325" s="11"/>
      <c r="T325" s="11"/>
      <c r="U325" s="2"/>
      <c r="V325" s="21">
        <f t="shared" si="5"/>
        <v>15</v>
      </c>
    </row>
    <row r="326" spans="1:22" x14ac:dyDescent="0.4">
      <c r="A326" s="9" t="s">
        <v>8751</v>
      </c>
      <c r="B326" s="9" t="s">
        <v>8751</v>
      </c>
      <c r="C326" s="160" t="s">
        <v>9498</v>
      </c>
      <c r="D326" s="11" t="s">
        <v>9499</v>
      </c>
      <c r="E326" s="35">
        <v>5</v>
      </c>
      <c r="F326" s="11" t="s">
        <v>9439</v>
      </c>
      <c r="G326" s="9" t="s">
        <v>9500</v>
      </c>
      <c r="H326" s="9"/>
      <c r="I326" s="9"/>
      <c r="J326" s="162">
        <v>30</v>
      </c>
      <c r="K326" s="36"/>
      <c r="L326" s="36" t="s">
        <v>9542</v>
      </c>
      <c r="M326" s="28">
        <v>10</v>
      </c>
      <c r="N326" s="163">
        <v>7</v>
      </c>
      <c r="O326" s="2"/>
      <c r="P326" s="11" t="s">
        <v>4167</v>
      </c>
      <c r="Q326" s="11"/>
      <c r="R326" s="11" t="s">
        <v>4167</v>
      </c>
      <c r="S326" s="11"/>
      <c r="T326" s="11"/>
      <c r="U326" s="2"/>
      <c r="V326" s="21">
        <f t="shared" si="5"/>
        <v>25.5</v>
      </c>
    </row>
    <row r="327" spans="1:22" x14ac:dyDescent="0.4">
      <c r="A327" s="9" t="s">
        <v>8751</v>
      </c>
      <c r="B327" s="9" t="s">
        <v>8751</v>
      </c>
      <c r="C327" s="160" t="s">
        <v>9501</v>
      </c>
      <c r="D327" s="11" t="s">
        <v>9499</v>
      </c>
      <c r="E327" s="35">
        <v>10</v>
      </c>
      <c r="F327" s="11" t="s">
        <v>9439</v>
      </c>
      <c r="G327" s="9" t="s">
        <v>9500</v>
      </c>
      <c r="H327" s="9"/>
      <c r="I327" s="9"/>
      <c r="J327" s="162">
        <v>70</v>
      </c>
      <c r="K327" s="36"/>
      <c r="L327" s="36" t="s">
        <v>9542</v>
      </c>
      <c r="M327" s="28">
        <v>15</v>
      </c>
      <c r="N327" s="163">
        <v>8</v>
      </c>
      <c r="O327" s="2"/>
      <c r="P327" s="11" t="s">
        <v>4167</v>
      </c>
      <c r="Q327" s="11"/>
      <c r="R327" s="11" t="s">
        <v>4167</v>
      </c>
      <c r="S327" s="11"/>
      <c r="T327" s="11"/>
      <c r="U327" s="2"/>
      <c r="V327" s="21">
        <f t="shared" si="5"/>
        <v>34.5</v>
      </c>
    </row>
    <row r="328" spans="1:22" x14ac:dyDescent="0.4">
      <c r="A328" s="194" t="s">
        <v>8751</v>
      </c>
      <c r="B328" s="194" t="s">
        <v>8751</v>
      </c>
      <c r="C328" s="195" t="s">
        <v>9520</v>
      </c>
      <c r="D328" s="196" t="s">
        <v>9521</v>
      </c>
      <c r="E328" s="238">
        <v>7.5</v>
      </c>
      <c r="F328" s="196" t="s">
        <v>9522</v>
      </c>
      <c r="G328" s="194" t="s">
        <v>9523</v>
      </c>
      <c r="H328" s="194"/>
      <c r="I328" s="194"/>
      <c r="J328" s="200" t="s">
        <v>0</v>
      </c>
      <c r="K328" s="198"/>
      <c r="L328" s="198" t="s">
        <v>9564</v>
      </c>
      <c r="M328" s="199">
        <v>50</v>
      </c>
      <c r="N328" s="199" t="s">
        <v>9999</v>
      </c>
      <c r="O328" s="2"/>
      <c r="P328" s="11" t="s">
        <v>4067</v>
      </c>
      <c r="Q328" s="11"/>
      <c r="R328" s="11" t="s">
        <v>4170</v>
      </c>
      <c r="S328" s="11"/>
      <c r="T328" s="11"/>
      <c r="U328" s="2"/>
      <c r="V328" s="21">
        <f t="shared" si="5"/>
        <v>0</v>
      </c>
    </row>
    <row r="329" spans="1:22" x14ac:dyDescent="0.4">
      <c r="A329" s="164" t="s">
        <v>8751</v>
      </c>
      <c r="B329" s="164" t="s">
        <v>8751</v>
      </c>
      <c r="C329" s="165" t="s">
        <v>9520</v>
      </c>
      <c r="D329" s="166" t="s">
        <v>9521</v>
      </c>
      <c r="E329" s="172">
        <v>7.5</v>
      </c>
      <c r="F329" s="166" t="s">
        <v>9522</v>
      </c>
      <c r="G329" s="164" t="s">
        <v>9523</v>
      </c>
      <c r="H329" s="164"/>
      <c r="I329" s="164"/>
      <c r="J329" s="173" t="s">
        <v>0</v>
      </c>
      <c r="K329" s="169"/>
      <c r="L329" s="169" t="s">
        <v>9565</v>
      </c>
      <c r="M329" s="174">
        <v>0</v>
      </c>
      <c r="N329" s="174" t="s">
        <v>9999</v>
      </c>
      <c r="O329" s="2"/>
      <c r="P329" s="11" t="s">
        <v>4067</v>
      </c>
      <c r="Q329" s="11"/>
      <c r="R329" s="11" t="s">
        <v>4170</v>
      </c>
      <c r="S329" s="11"/>
      <c r="T329" s="11"/>
      <c r="U329" s="2"/>
      <c r="V329" s="21">
        <f t="shared" si="5"/>
        <v>0</v>
      </c>
    </row>
    <row r="330" spans="1:22" x14ac:dyDescent="0.4">
      <c r="A330" s="9" t="s">
        <v>8751</v>
      </c>
      <c r="B330" s="9" t="s">
        <v>8751</v>
      </c>
      <c r="C330" s="160" t="s">
        <v>9502</v>
      </c>
      <c r="D330" s="11" t="s">
        <v>9503</v>
      </c>
      <c r="E330" s="35" t="s">
        <v>9504</v>
      </c>
      <c r="F330" s="11" t="s">
        <v>9492</v>
      </c>
      <c r="G330" s="9" t="s">
        <v>9505</v>
      </c>
      <c r="H330" s="9"/>
      <c r="I330" s="9"/>
      <c r="J330" s="163" t="s">
        <v>0</v>
      </c>
      <c r="K330" s="36"/>
      <c r="L330" s="36"/>
      <c r="M330" s="21">
        <v>50</v>
      </c>
      <c r="N330" s="21">
        <v>0</v>
      </c>
      <c r="O330" s="2"/>
      <c r="P330" s="11" t="s">
        <v>4170</v>
      </c>
      <c r="Q330" s="11"/>
      <c r="R330" s="11" t="s">
        <v>4067</v>
      </c>
      <c r="S330" s="11"/>
      <c r="T330" s="11"/>
      <c r="U330" s="2"/>
      <c r="V330" s="21">
        <f t="shared" si="5"/>
        <v>0</v>
      </c>
    </row>
    <row r="331" spans="1:22" x14ac:dyDescent="0.4">
      <c r="A331" s="9" t="s">
        <v>8751</v>
      </c>
      <c r="B331" s="9" t="s">
        <v>8751</v>
      </c>
      <c r="C331" s="160" t="s">
        <v>9506</v>
      </c>
      <c r="D331" s="11" t="s">
        <v>9507</v>
      </c>
      <c r="E331" s="35">
        <v>10</v>
      </c>
      <c r="F331" s="11" t="s">
        <v>3058</v>
      </c>
      <c r="G331" s="9" t="s">
        <v>9508</v>
      </c>
      <c r="H331" s="9"/>
      <c r="I331" s="9"/>
      <c r="J331" s="163" t="s">
        <v>0</v>
      </c>
      <c r="K331" s="36"/>
      <c r="L331" s="36"/>
      <c r="M331" s="28">
        <v>15</v>
      </c>
      <c r="N331" s="163">
        <v>0</v>
      </c>
      <c r="O331" s="2"/>
      <c r="P331" s="11" t="s">
        <v>4170</v>
      </c>
      <c r="Q331" s="11" t="s">
        <v>4168</v>
      </c>
      <c r="R331" s="11" t="s">
        <v>4067</v>
      </c>
      <c r="S331" s="11"/>
      <c r="T331" s="11"/>
      <c r="U331" s="2"/>
      <c r="V331" s="21">
        <f t="shared" si="5"/>
        <v>0</v>
      </c>
    </row>
    <row r="332" spans="1:22" x14ac:dyDescent="0.4">
      <c r="A332" s="9" t="s">
        <v>8751</v>
      </c>
      <c r="B332" s="9" t="s">
        <v>8751</v>
      </c>
      <c r="C332" s="160" t="s">
        <v>9509</v>
      </c>
      <c r="D332" s="11" t="s">
        <v>9510</v>
      </c>
      <c r="E332" s="35">
        <v>10</v>
      </c>
      <c r="F332" s="11" t="s">
        <v>8995</v>
      </c>
      <c r="G332" s="9" t="s">
        <v>3431</v>
      </c>
      <c r="H332" s="9"/>
      <c r="I332" s="9"/>
      <c r="J332" s="163" t="s">
        <v>0</v>
      </c>
      <c r="K332" s="36"/>
      <c r="L332" s="36"/>
      <c r="M332" s="28">
        <v>8</v>
      </c>
      <c r="N332" s="163">
        <v>0</v>
      </c>
      <c r="O332" s="2"/>
      <c r="P332" s="11" t="s">
        <v>4167</v>
      </c>
      <c r="Q332" s="11" t="s">
        <v>4168</v>
      </c>
      <c r="R332" s="11" t="s">
        <v>4067</v>
      </c>
      <c r="S332" s="11"/>
      <c r="T332" s="11"/>
      <c r="U332" s="2"/>
      <c r="V332" s="21">
        <f t="shared" si="5"/>
        <v>12</v>
      </c>
    </row>
    <row r="333" spans="1:22" x14ac:dyDescent="0.4">
      <c r="A333" s="9" t="s">
        <v>8751</v>
      </c>
      <c r="B333" s="9" t="s">
        <v>8751</v>
      </c>
      <c r="C333" s="160" t="s">
        <v>9511</v>
      </c>
      <c r="D333" s="11" t="s">
        <v>9512</v>
      </c>
      <c r="E333" s="35">
        <v>10</v>
      </c>
      <c r="F333" s="11" t="s">
        <v>9059</v>
      </c>
      <c r="G333" s="9" t="s">
        <v>9513</v>
      </c>
      <c r="H333" s="9"/>
      <c r="I333" s="9"/>
      <c r="J333" s="163" t="s">
        <v>0</v>
      </c>
      <c r="K333" s="36"/>
      <c r="L333" s="36"/>
      <c r="M333" s="28">
        <v>7</v>
      </c>
      <c r="N333" s="163">
        <v>0</v>
      </c>
      <c r="O333" s="2"/>
      <c r="P333" s="11" t="s">
        <v>4170</v>
      </c>
      <c r="Q333" s="11"/>
      <c r="R333" s="11" t="s">
        <v>4067</v>
      </c>
      <c r="S333" s="11"/>
      <c r="T333" s="11"/>
      <c r="U333" s="2"/>
      <c r="V333" s="21">
        <f t="shared" si="5"/>
        <v>0</v>
      </c>
    </row>
    <row r="334" spans="1:22" x14ac:dyDescent="0.4">
      <c r="A334" s="9" t="s">
        <v>8751</v>
      </c>
      <c r="B334" s="9" t="s">
        <v>8751</v>
      </c>
      <c r="C334" s="160" t="s">
        <v>9566</v>
      </c>
      <c r="D334" s="11" t="s">
        <v>0</v>
      </c>
      <c r="E334" s="35">
        <v>5.16</v>
      </c>
      <c r="F334" s="11" t="s">
        <v>9575</v>
      </c>
      <c r="G334" s="9" t="s">
        <v>9584</v>
      </c>
      <c r="H334" s="9"/>
      <c r="I334" s="9"/>
      <c r="J334" s="163" t="s">
        <v>0</v>
      </c>
      <c r="K334" s="36"/>
      <c r="L334" s="36"/>
      <c r="M334" s="28">
        <v>3</v>
      </c>
      <c r="N334" s="163">
        <v>0</v>
      </c>
      <c r="O334" s="2"/>
      <c r="P334" s="11" t="s">
        <v>4170</v>
      </c>
      <c r="Q334" s="11"/>
      <c r="R334" s="11" t="s">
        <v>4067</v>
      </c>
      <c r="S334" s="11"/>
      <c r="T334" s="11"/>
      <c r="U334" s="2"/>
      <c r="V334" s="21">
        <f t="shared" si="5"/>
        <v>0</v>
      </c>
    </row>
    <row r="335" spans="1:22" x14ac:dyDescent="0.4">
      <c r="A335" s="164" t="s">
        <v>8751</v>
      </c>
      <c r="B335" s="164" t="s">
        <v>8751</v>
      </c>
      <c r="C335" s="165" t="s">
        <v>9567</v>
      </c>
      <c r="D335" s="166" t="s">
        <v>0</v>
      </c>
      <c r="E335" s="172">
        <v>5.16</v>
      </c>
      <c r="F335" s="166" t="s">
        <v>9575</v>
      </c>
      <c r="G335" s="164" t="s">
        <v>9585</v>
      </c>
      <c r="H335" s="164"/>
      <c r="I335" s="164" t="s">
        <v>4194</v>
      </c>
      <c r="J335" s="173" t="s">
        <v>0</v>
      </c>
      <c r="K335" s="169"/>
      <c r="L335" s="169"/>
      <c r="M335" s="170">
        <v>5</v>
      </c>
      <c r="N335" s="173">
        <v>0</v>
      </c>
      <c r="O335" s="2"/>
      <c r="P335" s="11" t="s">
        <v>4168</v>
      </c>
      <c r="Q335" s="11"/>
      <c r="R335" s="11" t="s">
        <v>4067</v>
      </c>
      <c r="S335" s="11"/>
      <c r="T335" s="11"/>
      <c r="U335" s="2"/>
      <c r="V335" s="21">
        <f t="shared" si="5"/>
        <v>5</v>
      </c>
    </row>
    <row r="336" spans="1:22" x14ac:dyDescent="0.4">
      <c r="A336" s="9" t="s">
        <v>8751</v>
      </c>
      <c r="B336" s="9" t="s">
        <v>8751</v>
      </c>
      <c r="C336" s="160" t="s">
        <v>9568</v>
      </c>
      <c r="D336" s="11" t="s">
        <v>0</v>
      </c>
      <c r="E336" s="35">
        <v>10.33</v>
      </c>
      <c r="F336" s="11" t="s">
        <v>9575</v>
      </c>
      <c r="G336" s="9" t="s">
        <v>9576</v>
      </c>
      <c r="H336" s="9"/>
      <c r="I336" s="9"/>
      <c r="J336" s="163" t="s">
        <v>0</v>
      </c>
      <c r="K336" s="36"/>
      <c r="L336" s="36"/>
      <c r="M336" s="28">
        <v>30</v>
      </c>
      <c r="N336" s="163">
        <v>0</v>
      </c>
      <c r="O336" s="2"/>
      <c r="P336" s="11" t="s">
        <v>4170</v>
      </c>
      <c r="Q336" s="11"/>
      <c r="R336" s="11" t="s">
        <v>4067</v>
      </c>
      <c r="S336" s="11"/>
      <c r="T336" s="11"/>
      <c r="U336" s="2"/>
      <c r="V336" s="21">
        <f t="shared" si="5"/>
        <v>0</v>
      </c>
    </row>
    <row r="337" spans="1:22" x14ac:dyDescent="0.4">
      <c r="A337" s="9" t="s">
        <v>8751</v>
      </c>
      <c r="B337" s="9" t="s">
        <v>8751</v>
      </c>
      <c r="C337" s="160" t="s">
        <v>9569</v>
      </c>
      <c r="D337" s="11" t="s">
        <v>0</v>
      </c>
      <c r="E337" s="35">
        <v>5</v>
      </c>
      <c r="F337" s="11" t="s">
        <v>9577</v>
      </c>
      <c r="G337" s="9" t="s">
        <v>9578</v>
      </c>
      <c r="H337" s="9"/>
      <c r="I337" s="9"/>
      <c r="J337" s="163" t="s">
        <v>0</v>
      </c>
      <c r="K337" s="36"/>
      <c r="L337" s="36"/>
      <c r="M337" s="28">
        <v>15</v>
      </c>
      <c r="N337" s="163">
        <v>0</v>
      </c>
      <c r="O337" s="2"/>
      <c r="P337" s="11" t="s">
        <v>4170</v>
      </c>
      <c r="Q337" s="11"/>
      <c r="R337" s="11" t="s">
        <v>4067</v>
      </c>
      <c r="S337" s="11"/>
      <c r="T337" s="11"/>
      <c r="U337" s="2"/>
      <c r="V337" s="21">
        <f t="shared" si="5"/>
        <v>0</v>
      </c>
    </row>
    <row r="338" spans="1:22" x14ac:dyDescent="0.4">
      <c r="A338" s="9" t="s">
        <v>8751</v>
      </c>
      <c r="B338" s="9" t="s">
        <v>8751</v>
      </c>
      <c r="C338" s="160" t="s">
        <v>9570</v>
      </c>
      <c r="D338" s="11" t="s">
        <v>0</v>
      </c>
      <c r="E338" s="35">
        <v>5</v>
      </c>
      <c r="F338" s="11" t="s">
        <v>9337</v>
      </c>
      <c r="G338" s="9" t="s">
        <v>9579</v>
      </c>
      <c r="H338" s="9"/>
      <c r="I338" s="9"/>
      <c r="J338" s="163" t="s">
        <v>0</v>
      </c>
      <c r="K338" s="36"/>
      <c r="L338" s="36"/>
      <c r="M338" s="28">
        <v>5</v>
      </c>
      <c r="N338" s="163">
        <v>0</v>
      </c>
      <c r="O338" s="2"/>
      <c r="P338" s="11" t="s">
        <v>4170</v>
      </c>
      <c r="Q338" s="11"/>
      <c r="R338" s="11" t="s">
        <v>4067</v>
      </c>
      <c r="S338" s="11"/>
      <c r="T338" s="11"/>
      <c r="U338" s="2"/>
      <c r="V338" s="21">
        <f t="shared" si="5"/>
        <v>0</v>
      </c>
    </row>
    <row r="339" spans="1:22" x14ac:dyDescent="0.4">
      <c r="A339" s="9" t="s">
        <v>8751</v>
      </c>
      <c r="B339" s="9" t="s">
        <v>8751</v>
      </c>
      <c r="C339" s="160" t="s">
        <v>9571</v>
      </c>
      <c r="D339" s="11" t="s">
        <v>0</v>
      </c>
      <c r="E339" s="35">
        <v>5</v>
      </c>
      <c r="F339" s="11" t="s">
        <v>9580</v>
      </c>
      <c r="G339" s="9" t="s">
        <v>9579</v>
      </c>
      <c r="H339" s="9"/>
      <c r="I339" s="9"/>
      <c r="J339" s="163" t="s">
        <v>0</v>
      </c>
      <c r="K339" s="36"/>
      <c r="L339" s="36"/>
      <c r="M339" s="28">
        <v>5</v>
      </c>
      <c r="N339" s="163">
        <v>0</v>
      </c>
      <c r="O339" s="2"/>
      <c r="P339" s="11" t="s">
        <v>4170</v>
      </c>
      <c r="Q339" s="11"/>
      <c r="R339" s="11" t="s">
        <v>4067</v>
      </c>
      <c r="S339" s="11"/>
      <c r="T339" s="11"/>
      <c r="U339" s="2"/>
      <c r="V339" s="21">
        <f t="shared" si="5"/>
        <v>0</v>
      </c>
    </row>
    <row r="340" spans="1:22" x14ac:dyDescent="0.4">
      <c r="A340" s="9" t="s">
        <v>8751</v>
      </c>
      <c r="B340" s="9" t="s">
        <v>8751</v>
      </c>
      <c r="C340" s="160" t="s">
        <v>9572</v>
      </c>
      <c r="D340" s="11" t="s">
        <v>0</v>
      </c>
      <c r="E340" s="35">
        <v>5</v>
      </c>
      <c r="F340" s="11" t="s">
        <v>9581</v>
      </c>
      <c r="G340" s="9" t="s">
        <v>9579</v>
      </c>
      <c r="H340" s="9"/>
      <c r="I340" s="9"/>
      <c r="J340" s="163" t="s">
        <v>0</v>
      </c>
      <c r="K340" s="36"/>
      <c r="L340" s="36"/>
      <c r="M340" s="28">
        <v>5</v>
      </c>
      <c r="N340" s="163">
        <v>0</v>
      </c>
      <c r="O340" s="2"/>
      <c r="P340" s="11" t="s">
        <v>4170</v>
      </c>
      <c r="Q340" s="11"/>
      <c r="R340" s="11" t="s">
        <v>4067</v>
      </c>
      <c r="S340" s="11"/>
      <c r="T340" s="11"/>
      <c r="U340" s="2"/>
      <c r="V340" s="21">
        <f t="shared" si="5"/>
        <v>0</v>
      </c>
    </row>
    <row r="341" spans="1:22" x14ac:dyDescent="0.4">
      <c r="A341" s="9" t="s">
        <v>8751</v>
      </c>
      <c r="B341" s="9" t="s">
        <v>8751</v>
      </c>
      <c r="C341" s="160" t="s">
        <v>9573</v>
      </c>
      <c r="D341" s="11" t="s">
        <v>0</v>
      </c>
      <c r="E341" s="35">
        <v>5</v>
      </c>
      <c r="F341" s="11" t="s">
        <v>9582</v>
      </c>
      <c r="G341" s="9" t="s">
        <v>9579</v>
      </c>
      <c r="H341" s="9"/>
      <c r="I341" s="9"/>
      <c r="J341" s="163" t="s">
        <v>0</v>
      </c>
      <c r="K341" s="36"/>
      <c r="L341" s="36"/>
      <c r="M341" s="28">
        <v>5</v>
      </c>
      <c r="N341" s="163">
        <v>0</v>
      </c>
      <c r="O341" s="2"/>
      <c r="P341" s="11" t="s">
        <v>4170</v>
      </c>
      <c r="Q341" s="11"/>
      <c r="R341" s="11" t="s">
        <v>4067</v>
      </c>
      <c r="S341" s="11"/>
      <c r="T341" s="11"/>
      <c r="U341" s="2"/>
      <c r="V341" s="21">
        <f t="shared" si="5"/>
        <v>0</v>
      </c>
    </row>
    <row r="342" spans="1:22" x14ac:dyDescent="0.4">
      <c r="A342" s="9" t="s">
        <v>8751</v>
      </c>
      <c r="B342" s="9" t="s">
        <v>8751</v>
      </c>
      <c r="C342" s="160" t="s">
        <v>9574</v>
      </c>
      <c r="D342" s="11" t="s">
        <v>0</v>
      </c>
      <c r="E342" s="35">
        <v>5</v>
      </c>
      <c r="F342" s="11" t="s">
        <v>9583</v>
      </c>
      <c r="G342" s="9" t="s">
        <v>9579</v>
      </c>
      <c r="H342" s="9"/>
      <c r="I342" s="9"/>
      <c r="J342" s="163" t="s">
        <v>0</v>
      </c>
      <c r="K342" s="36"/>
      <c r="L342" s="36"/>
      <c r="M342" s="28">
        <v>5</v>
      </c>
      <c r="N342" s="163">
        <v>0</v>
      </c>
      <c r="O342" s="2"/>
      <c r="P342" s="11" t="s">
        <v>4170</v>
      </c>
      <c r="Q342" s="11"/>
      <c r="R342" s="11" t="s">
        <v>4067</v>
      </c>
      <c r="S342" s="11"/>
      <c r="T342" s="11"/>
      <c r="U342" s="2"/>
      <c r="V342" s="21">
        <f t="shared" si="5"/>
        <v>0</v>
      </c>
    </row>
  </sheetData>
  <protectedRanges>
    <protectedRange sqref="P1:T7" name="Collezione"/>
  </protectedRanges>
  <autoFilter ref="A1:V342" xr:uid="{23622E45-DB54-46BE-BAA2-9C22104F5F23}"/>
  <conditionalFormatting sqref="P1:T1">
    <cfRule type="cellIs" dxfId="58" priority="7" operator="equal">
      <formula>"Usata"</formula>
    </cfRule>
    <cfRule type="cellIs" dxfId="57" priority="8" operator="equal">
      <formula>"2a Scelta"</formula>
    </cfRule>
    <cfRule type="cellIs" dxfId="56" priority="9" operator="equal">
      <formula>"Manca"</formula>
    </cfRule>
    <cfRule type="cellIs" dxfId="55" priority="10" operator="equal">
      <formula>"Nuova"</formula>
    </cfRule>
  </conditionalFormatting>
  <conditionalFormatting sqref="P1:T342">
    <cfRule type="cellIs" dxfId="54" priority="6" operator="equal">
      <formula>"n/a"</formula>
    </cfRule>
  </conditionalFormatting>
  <dataValidations count="1">
    <dataValidation type="list" allowBlank="1" showInputMessage="1" showErrorMessage="1" sqref="P1" xr:uid="{1595565E-B6D0-4B8C-BADC-B5D8C58BE7B0}">
      <formula1>"Nuova,Usata,2a Scelta,Manca"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4094CDB4-34A0-4895-BEC2-467F64533A35}">
            <xm:f>'Menu tendina'!$A$6</xm:f>
            <x14:dxf>
              <fill>
                <patternFill>
                  <bgColor theme="7" tint="0.39994506668294322"/>
                </patternFill>
              </fill>
            </x14:dxf>
          </x14:cfRule>
          <x14:cfRule type="cellIs" priority="2" operator="equal" id="{9363A288-9AA9-494A-B0C5-A33EC5C66C74}">
            <xm:f>'Menu tendina'!$A$5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" operator="equal" id="{13934DEB-0F6F-4E42-806F-31C98E33F9D0}">
            <xm:f>'Menu tendina'!$A$4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4" operator="equal" id="{401A9B5C-67AF-4333-A82F-F6F0CAA80F9F}">
            <xm:f>'Menu tendina'!$A$3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" operator="equal" id="{19A54A62-0DEB-413E-956D-68A80B69E59B}">
            <xm:f>'Menu tendina'!$A$2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P1:T1048576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28804-4C0C-45BE-806B-DD063F52C634}">
  <sheetPr>
    <tabColor rgb="FF002060"/>
  </sheetPr>
  <dimension ref="A1:T318"/>
  <sheetViews>
    <sheetView zoomScale="70" zoomScaleNormal="70" workbookViewId="0">
      <pane xSplit="3" ySplit="1" topLeftCell="D174" activePane="bottomRight" state="frozen"/>
      <selection pane="topRight" activeCell="D1" sqref="D1"/>
      <selection pane="bottomLeft" activeCell="A2" sqref="A2"/>
      <selection pane="bottomRight" activeCell="G183" sqref="G183"/>
    </sheetView>
  </sheetViews>
  <sheetFormatPr defaultRowHeight="16" x14ac:dyDescent="0.4"/>
  <cols>
    <col min="1" max="1" width="15.25" bestFit="1" customWidth="1"/>
    <col min="2" max="2" width="17.83203125" bestFit="1" customWidth="1"/>
    <col min="3" max="3" width="10.5" customWidth="1"/>
    <col min="4" max="4" width="8.4140625" customWidth="1"/>
    <col min="5" max="5" width="10.33203125" style="237" customWidth="1"/>
    <col min="6" max="6" width="11" style="230" bestFit="1" customWidth="1"/>
    <col min="7" max="7" width="11" style="230" customWidth="1"/>
    <col min="8" max="8" width="69.25" bestFit="1" customWidth="1"/>
    <col min="9" max="9" width="10.58203125" customWidth="1"/>
    <col min="10" max="10" width="5.5" customWidth="1"/>
    <col min="11" max="11" width="15.9140625" customWidth="1"/>
    <col min="12" max="12" width="9.33203125" customWidth="1"/>
    <col min="13" max="13" width="52.5" bestFit="1" customWidth="1"/>
    <col min="14" max="15" width="13.08203125" customWidth="1"/>
    <col min="16" max="16" width="1.9140625" customWidth="1"/>
    <col min="17" max="17" width="14" style="223" bestFit="1" customWidth="1"/>
    <col min="18" max="18" width="15.4140625" style="223" customWidth="1"/>
    <col min="19" max="19" width="1.4140625" customWidth="1"/>
    <col min="20" max="20" width="13.08203125" customWidth="1"/>
  </cols>
  <sheetData>
    <row r="1" spans="1:20" ht="25" x14ac:dyDescent="0.4">
      <c r="A1" s="3" t="s">
        <v>4037</v>
      </c>
      <c r="B1" s="4" t="s">
        <v>4049</v>
      </c>
      <c r="C1" s="4" t="s">
        <v>4038</v>
      </c>
      <c r="D1" s="5" t="s">
        <v>4039</v>
      </c>
      <c r="E1" s="177" t="s">
        <v>4051</v>
      </c>
      <c r="F1" s="229" t="s">
        <v>8530</v>
      </c>
      <c r="G1" s="229" t="s">
        <v>4040</v>
      </c>
      <c r="H1" s="5" t="s">
        <v>4041</v>
      </c>
      <c r="I1" s="5" t="s">
        <v>4074</v>
      </c>
      <c r="J1" s="5" t="s">
        <v>4043</v>
      </c>
      <c r="K1" s="159" t="s">
        <v>8529</v>
      </c>
      <c r="L1" s="5" t="s">
        <v>4044</v>
      </c>
      <c r="M1" s="8" t="s">
        <v>4045</v>
      </c>
      <c r="N1" s="7" t="s">
        <v>9596</v>
      </c>
      <c r="O1" s="7" t="s">
        <v>9597</v>
      </c>
      <c r="P1" s="1"/>
      <c r="Q1" s="7" t="s">
        <v>4046</v>
      </c>
      <c r="R1" s="221" t="s">
        <v>4054</v>
      </c>
      <c r="S1" s="1"/>
      <c r="T1" s="7" t="s">
        <v>4174</v>
      </c>
    </row>
    <row r="2" spans="1:20" x14ac:dyDescent="0.4">
      <c r="A2" s="9" t="s">
        <v>12418</v>
      </c>
      <c r="B2" s="9" t="s">
        <v>12052</v>
      </c>
      <c r="C2" s="180" t="s">
        <v>12069</v>
      </c>
      <c r="D2" s="11"/>
      <c r="E2" s="35">
        <v>3000</v>
      </c>
      <c r="F2" s="161">
        <v>34578</v>
      </c>
      <c r="G2" s="161" t="s">
        <v>0</v>
      </c>
      <c r="H2" s="9" t="s">
        <v>12255</v>
      </c>
      <c r="I2" s="9"/>
      <c r="J2" s="9" t="s">
        <v>12254</v>
      </c>
      <c r="K2" s="11"/>
      <c r="L2" s="11">
        <v>19.600000000000001</v>
      </c>
      <c r="M2" s="9"/>
      <c r="N2" s="21">
        <v>1</v>
      </c>
      <c r="O2" s="21">
        <v>0.5</v>
      </c>
      <c r="P2" s="2"/>
      <c r="Q2" s="225" t="s">
        <v>4167</v>
      </c>
      <c r="R2" s="222"/>
      <c r="S2" s="2"/>
      <c r="T2" s="21">
        <f>IF(Q2="Nuova",IF(N2="p.a.r.",300,N2),IF(Q2="Usata",IF(O2="p.a.r.",300,N2),0))</f>
        <v>1</v>
      </c>
    </row>
    <row r="3" spans="1:20" x14ac:dyDescent="0.4">
      <c r="A3" s="9" t="s">
        <v>12418</v>
      </c>
      <c r="B3" s="9" t="s">
        <v>12052</v>
      </c>
      <c r="C3" s="180" t="s">
        <v>12070</v>
      </c>
      <c r="D3" s="11"/>
      <c r="E3" s="35">
        <v>8000</v>
      </c>
      <c r="F3" s="161">
        <v>34578</v>
      </c>
      <c r="G3" s="161" t="s">
        <v>0</v>
      </c>
      <c r="H3" s="9" t="s">
        <v>12255</v>
      </c>
      <c r="I3" s="9"/>
      <c r="J3" s="9" t="s">
        <v>12254</v>
      </c>
      <c r="K3" s="11"/>
      <c r="L3" s="11">
        <v>49.6</v>
      </c>
      <c r="M3" s="9"/>
      <c r="N3" s="21">
        <v>1</v>
      </c>
      <c r="O3" s="21">
        <v>0.5</v>
      </c>
      <c r="P3" s="2"/>
      <c r="Q3" s="225" t="s">
        <v>4167</v>
      </c>
      <c r="R3" s="222"/>
      <c r="S3" s="2"/>
      <c r="T3" s="21">
        <f t="shared" ref="T3:T66" si="0">IF(Q3="Nuova",IF(N3="p.a.r.",300,N3),IF(Q3="Usata",IF(O3="p.a.r.",300,N3),0))</f>
        <v>1</v>
      </c>
    </row>
    <row r="4" spans="1:20" x14ac:dyDescent="0.4">
      <c r="A4" s="9" t="s">
        <v>12418</v>
      </c>
      <c r="B4" s="9" t="s">
        <v>12052</v>
      </c>
      <c r="C4" s="180" t="s">
        <v>12071</v>
      </c>
      <c r="D4" s="11"/>
      <c r="E4" s="35">
        <v>18000</v>
      </c>
      <c r="F4" s="161">
        <v>34578</v>
      </c>
      <c r="G4" s="161" t="s">
        <v>0</v>
      </c>
      <c r="H4" s="9" t="s">
        <v>12255</v>
      </c>
      <c r="I4" s="9"/>
      <c r="J4" s="9" t="s">
        <v>12254</v>
      </c>
      <c r="K4" s="11"/>
      <c r="L4" s="11">
        <v>29.6</v>
      </c>
      <c r="M4" s="9"/>
      <c r="N4" s="21">
        <v>1</v>
      </c>
      <c r="O4" s="21">
        <v>0.5</v>
      </c>
      <c r="P4" s="2"/>
      <c r="Q4" s="225" t="s">
        <v>4167</v>
      </c>
      <c r="R4" s="222"/>
      <c r="S4" s="2"/>
      <c r="T4" s="21">
        <f t="shared" si="0"/>
        <v>1</v>
      </c>
    </row>
    <row r="5" spans="1:20" x14ac:dyDescent="0.4">
      <c r="A5" s="9" t="s">
        <v>12418</v>
      </c>
      <c r="B5" s="9" t="s">
        <v>12052</v>
      </c>
      <c r="C5" s="180" t="s">
        <v>12072</v>
      </c>
      <c r="D5" s="11"/>
      <c r="E5" s="35">
        <v>3000</v>
      </c>
      <c r="F5" s="161">
        <v>34943</v>
      </c>
      <c r="G5" s="161" t="s">
        <v>0</v>
      </c>
      <c r="H5" s="9" t="s">
        <v>12256</v>
      </c>
      <c r="I5" s="9"/>
      <c r="J5" s="9" t="s">
        <v>12254</v>
      </c>
      <c r="K5" s="11"/>
      <c r="L5" s="11">
        <v>62</v>
      </c>
      <c r="M5" s="9"/>
      <c r="N5" s="21">
        <v>1</v>
      </c>
      <c r="O5" s="21">
        <v>0.5</v>
      </c>
      <c r="P5" s="2"/>
      <c r="Q5" s="225" t="s">
        <v>4167</v>
      </c>
      <c r="R5" s="222"/>
      <c r="S5" s="2"/>
      <c r="T5" s="21">
        <f t="shared" si="0"/>
        <v>1</v>
      </c>
    </row>
    <row r="6" spans="1:20" x14ac:dyDescent="0.4">
      <c r="A6" s="9" t="s">
        <v>12418</v>
      </c>
      <c r="B6" s="9" t="s">
        <v>12052</v>
      </c>
      <c r="C6" s="180" t="s">
        <v>12073</v>
      </c>
      <c r="D6" s="11"/>
      <c r="E6" s="35">
        <v>8000</v>
      </c>
      <c r="F6" s="161">
        <v>34943</v>
      </c>
      <c r="G6" s="161" t="s">
        <v>0</v>
      </c>
      <c r="H6" s="9" t="s">
        <v>12256</v>
      </c>
      <c r="I6" s="9"/>
      <c r="J6" s="9" t="s">
        <v>12254</v>
      </c>
      <c r="K6" s="11"/>
      <c r="L6" s="11">
        <v>20</v>
      </c>
      <c r="M6" s="9"/>
      <c r="N6" s="21">
        <v>1</v>
      </c>
      <c r="O6" s="21">
        <v>0.5</v>
      </c>
      <c r="P6" s="2"/>
      <c r="Q6" s="225" t="s">
        <v>4167</v>
      </c>
      <c r="R6" s="222"/>
      <c r="S6" s="2"/>
      <c r="T6" s="21">
        <f t="shared" si="0"/>
        <v>1</v>
      </c>
    </row>
    <row r="7" spans="1:20" x14ac:dyDescent="0.4">
      <c r="A7" s="9" t="s">
        <v>12418</v>
      </c>
      <c r="B7" s="9" t="s">
        <v>12052</v>
      </c>
      <c r="C7" s="180" t="s">
        <v>12074</v>
      </c>
      <c r="D7" s="11"/>
      <c r="E7" s="35">
        <v>18000</v>
      </c>
      <c r="F7" s="161">
        <v>34943</v>
      </c>
      <c r="G7" s="161" t="s">
        <v>0</v>
      </c>
      <c r="H7" s="9" t="s">
        <v>12256</v>
      </c>
      <c r="I7" s="9"/>
      <c r="J7" s="9" t="s">
        <v>12254</v>
      </c>
      <c r="K7" s="11"/>
      <c r="L7" s="11">
        <v>18</v>
      </c>
      <c r="M7" s="9"/>
      <c r="N7" s="21">
        <v>1</v>
      </c>
      <c r="O7" s="21">
        <v>0.5</v>
      </c>
      <c r="P7" s="2"/>
      <c r="Q7" s="225" t="s">
        <v>4167</v>
      </c>
      <c r="R7" s="222"/>
      <c r="S7" s="2"/>
      <c r="T7" s="21">
        <f t="shared" si="0"/>
        <v>1</v>
      </c>
    </row>
    <row r="8" spans="1:20" x14ac:dyDescent="0.4">
      <c r="A8" s="9" t="s">
        <v>12418</v>
      </c>
      <c r="B8" s="9" t="s">
        <v>12052</v>
      </c>
      <c r="C8" s="180" t="s">
        <v>12075</v>
      </c>
      <c r="D8" s="11"/>
      <c r="E8" s="35">
        <v>2000</v>
      </c>
      <c r="F8" s="161">
        <v>35307</v>
      </c>
      <c r="G8" s="161" t="s">
        <v>0</v>
      </c>
      <c r="H8" s="9" t="s">
        <v>12257</v>
      </c>
      <c r="I8" s="9"/>
      <c r="J8" s="9" t="s">
        <v>12254</v>
      </c>
      <c r="K8" s="11"/>
      <c r="L8" s="11">
        <v>40</v>
      </c>
      <c r="M8" s="9"/>
      <c r="N8" s="21">
        <v>1</v>
      </c>
      <c r="O8" s="21">
        <v>0.5</v>
      </c>
      <c r="P8" s="2"/>
      <c r="Q8" s="225" t="s">
        <v>4167</v>
      </c>
      <c r="R8" s="222"/>
      <c r="S8" s="2"/>
      <c r="T8" s="21">
        <f t="shared" si="0"/>
        <v>1</v>
      </c>
    </row>
    <row r="9" spans="1:20" x14ac:dyDescent="0.4">
      <c r="A9" s="9" t="s">
        <v>12418</v>
      </c>
      <c r="B9" s="9" t="s">
        <v>12052</v>
      </c>
      <c r="C9" s="180" t="s">
        <v>12076</v>
      </c>
      <c r="D9" s="11"/>
      <c r="E9" s="35">
        <v>3000</v>
      </c>
      <c r="F9" s="161">
        <v>35307</v>
      </c>
      <c r="G9" s="161" t="s">
        <v>0</v>
      </c>
      <c r="H9" s="9" t="s">
        <v>12258</v>
      </c>
      <c r="I9" s="9"/>
      <c r="J9" s="9" t="s">
        <v>12254</v>
      </c>
      <c r="K9" s="11"/>
      <c r="L9" s="11">
        <v>40</v>
      </c>
      <c r="M9" s="9"/>
      <c r="N9" s="21">
        <v>1</v>
      </c>
      <c r="O9" s="21">
        <v>0.5</v>
      </c>
      <c r="P9" s="2"/>
      <c r="Q9" s="225" t="s">
        <v>4167</v>
      </c>
      <c r="R9" s="222"/>
      <c r="S9" s="2"/>
      <c r="T9" s="21">
        <f t="shared" si="0"/>
        <v>1</v>
      </c>
    </row>
    <row r="10" spans="1:20" x14ac:dyDescent="0.4">
      <c r="A10" s="9" t="s">
        <v>12418</v>
      </c>
      <c r="B10" s="9" t="s">
        <v>12052</v>
      </c>
      <c r="C10" s="180" t="s">
        <v>12077</v>
      </c>
      <c r="D10" s="11"/>
      <c r="E10" s="35">
        <v>5000</v>
      </c>
      <c r="F10" s="161">
        <v>35307</v>
      </c>
      <c r="G10" s="161" t="s">
        <v>0</v>
      </c>
      <c r="H10" s="9" t="s">
        <v>12259</v>
      </c>
      <c r="I10" s="9"/>
      <c r="J10" s="9" t="s">
        <v>12254</v>
      </c>
      <c r="K10" s="11"/>
      <c r="L10" s="11">
        <v>20</v>
      </c>
      <c r="M10" s="9"/>
      <c r="N10" s="21">
        <v>1</v>
      </c>
      <c r="O10" s="21">
        <v>0.5</v>
      </c>
      <c r="P10" s="2"/>
      <c r="Q10" s="225" t="s">
        <v>4167</v>
      </c>
      <c r="R10" s="222"/>
      <c r="S10" s="2"/>
      <c r="T10" s="21">
        <f t="shared" si="0"/>
        <v>1</v>
      </c>
    </row>
    <row r="11" spans="1:20" x14ac:dyDescent="0.4">
      <c r="A11" s="9" t="s">
        <v>12418</v>
      </c>
      <c r="B11" s="9" t="s">
        <v>12052</v>
      </c>
      <c r="C11" s="180" t="s">
        <v>12078</v>
      </c>
      <c r="D11" s="11"/>
      <c r="E11" s="35">
        <v>10000</v>
      </c>
      <c r="F11" s="161">
        <v>35307</v>
      </c>
      <c r="G11" s="161" t="s">
        <v>0</v>
      </c>
      <c r="H11" s="9" t="s">
        <v>12260</v>
      </c>
      <c r="I11" s="9"/>
      <c r="J11" s="9" t="s">
        <v>12254</v>
      </c>
      <c r="K11" s="11"/>
      <c r="L11" s="11">
        <v>15</v>
      </c>
      <c r="M11" s="9"/>
      <c r="N11" s="21">
        <v>1</v>
      </c>
      <c r="O11" s="21">
        <v>0.5</v>
      </c>
      <c r="P11" s="2"/>
      <c r="Q11" s="225" t="s">
        <v>4167</v>
      </c>
      <c r="R11" s="222"/>
      <c r="S11" s="2"/>
      <c r="T11" s="21">
        <f t="shared" si="0"/>
        <v>1</v>
      </c>
    </row>
    <row r="12" spans="1:20" x14ac:dyDescent="0.4">
      <c r="A12" s="9" t="s">
        <v>12418</v>
      </c>
      <c r="B12" s="9" t="s">
        <v>12052</v>
      </c>
      <c r="C12" s="180" t="s">
        <v>12079</v>
      </c>
      <c r="D12" s="11"/>
      <c r="E12" s="35">
        <v>2000</v>
      </c>
      <c r="F12" s="161">
        <v>35409</v>
      </c>
      <c r="G12" s="161" t="s">
        <v>0</v>
      </c>
      <c r="H12" s="9" t="s">
        <v>12261</v>
      </c>
      <c r="I12" s="9"/>
      <c r="J12" s="9" t="s">
        <v>12254</v>
      </c>
      <c r="K12" s="11"/>
      <c r="L12" s="11">
        <v>40</v>
      </c>
      <c r="M12" s="9"/>
      <c r="N12" s="21">
        <v>1</v>
      </c>
      <c r="O12" s="21">
        <v>0.5</v>
      </c>
      <c r="P12" s="2"/>
      <c r="Q12" s="225" t="s">
        <v>4167</v>
      </c>
      <c r="R12" s="222"/>
      <c r="S12" s="2"/>
      <c r="T12" s="21">
        <f t="shared" si="0"/>
        <v>1</v>
      </c>
    </row>
    <row r="13" spans="1:20" x14ac:dyDescent="0.4">
      <c r="A13" s="9" t="s">
        <v>12418</v>
      </c>
      <c r="B13" s="9" t="s">
        <v>12052</v>
      </c>
      <c r="C13" s="180" t="s">
        <v>12080</v>
      </c>
      <c r="D13" s="11"/>
      <c r="E13" s="35">
        <v>3000</v>
      </c>
      <c r="F13" s="161">
        <v>35409</v>
      </c>
      <c r="G13" s="161" t="s">
        <v>0</v>
      </c>
      <c r="H13" s="9" t="s">
        <v>12262</v>
      </c>
      <c r="I13" s="9"/>
      <c r="J13" s="9" t="s">
        <v>12254</v>
      </c>
      <c r="K13" s="11"/>
      <c r="L13" s="11">
        <v>30</v>
      </c>
      <c r="M13" s="9"/>
      <c r="N13" s="21">
        <v>1</v>
      </c>
      <c r="O13" s="21">
        <v>0.5</v>
      </c>
      <c r="P13" s="2"/>
      <c r="Q13" s="225" t="s">
        <v>4167</v>
      </c>
      <c r="R13" s="222"/>
      <c r="S13" s="2"/>
      <c r="T13" s="21">
        <f t="shared" si="0"/>
        <v>1</v>
      </c>
    </row>
    <row r="14" spans="1:20" x14ac:dyDescent="0.4">
      <c r="A14" s="9" t="s">
        <v>12418</v>
      </c>
      <c r="B14" s="9" t="s">
        <v>12052</v>
      </c>
      <c r="C14" s="180" t="s">
        <v>12081</v>
      </c>
      <c r="D14" s="11"/>
      <c r="E14" s="35">
        <v>5000</v>
      </c>
      <c r="F14" s="161">
        <v>35409</v>
      </c>
      <c r="G14" s="161" t="s">
        <v>0</v>
      </c>
      <c r="H14" s="9" t="s">
        <v>12263</v>
      </c>
      <c r="I14" s="9"/>
      <c r="J14" s="9" t="s">
        <v>12254</v>
      </c>
      <c r="K14" s="11"/>
      <c r="L14" s="11">
        <v>20</v>
      </c>
      <c r="M14" s="9"/>
      <c r="N14" s="21">
        <v>1</v>
      </c>
      <c r="O14" s="21">
        <v>0.5</v>
      </c>
      <c r="P14" s="2"/>
      <c r="Q14" s="225" t="s">
        <v>4167</v>
      </c>
      <c r="R14" s="222"/>
      <c r="S14" s="2"/>
      <c r="T14" s="21">
        <f t="shared" si="0"/>
        <v>1</v>
      </c>
    </row>
    <row r="15" spans="1:20" x14ac:dyDescent="0.4">
      <c r="A15" s="9" t="s">
        <v>12418</v>
      </c>
      <c r="B15" s="9" t="s">
        <v>12052</v>
      </c>
      <c r="C15" s="180" t="s">
        <v>12082</v>
      </c>
      <c r="D15" s="11"/>
      <c r="E15" s="35">
        <v>10000</v>
      </c>
      <c r="F15" s="161">
        <v>35409</v>
      </c>
      <c r="G15" s="161" t="s">
        <v>0</v>
      </c>
      <c r="H15" s="9" t="s">
        <v>12264</v>
      </c>
      <c r="I15" s="9"/>
      <c r="J15" s="9" t="s">
        <v>12254</v>
      </c>
      <c r="K15" s="11"/>
      <c r="L15" s="11">
        <v>15</v>
      </c>
      <c r="M15" s="9"/>
      <c r="N15" s="21">
        <v>1</v>
      </c>
      <c r="O15" s="21">
        <v>0.5</v>
      </c>
      <c r="P15" s="2"/>
      <c r="Q15" s="225" t="s">
        <v>4167</v>
      </c>
      <c r="R15" s="222"/>
      <c r="S15" s="2"/>
      <c r="T15" s="21">
        <f t="shared" si="0"/>
        <v>1</v>
      </c>
    </row>
    <row r="16" spans="1:20" x14ac:dyDescent="0.4">
      <c r="A16" s="9" t="s">
        <v>12418</v>
      </c>
      <c r="B16" s="9" t="s">
        <v>12052</v>
      </c>
      <c r="C16" s="180" t="s">
        <v>12083</v>
      </c>
      <c r="D16" s="11"/>
      <c r="E16" s="35">
        <v>2000</v>
      </c>
      <c r="F16" s="161">
        <v>35537</v>
      </c>
      <c r="G16" s="161" t="s">
        <v>0</v>
      </c>
      <c r="H16" s="9" t="s">
        <v>12265</v>
      </c>
      <c r="I16" s="9"/>
      <c r="J16" s="9" t="s">
        <v>12254</v>
      </c>
      <c r="K16" s="11"/>
      <c r="L16" s="11">
        <v>40</v>
      </c>
      <c r="M16" s="9"/>
      <c r="N16" s="21">
        <v>1</v>
      </c>
      <c r="O16" s="21">
        <v>0.5</v>
      </c>
      <c r="P16" s="2"/>
      <c r="Q16" s="225" t="s">
        <v>4167</v>
      </c>
      <c r="R16" s="222"/>
      <c r="S16" s="2"/>
      <c r="T16" s="21">
        <f t="shared" si="0"/>
        <v>1</v>
      </c>
    </row>
    <row r="17" spans="1:20" x14ac:dyDescent="0.4">
      <c r="A17" s="9" t="s">
        <v>12418</v>
      </c>
      <c r="B17" s="9" t="s">
        <v>12052</v>
      </c>
      <c r="C17" s="180" t="s">
        <v>12084</v>
      </c>
      <c r="D17" s="11"/>
      <c r="E17" s="35">
        <v>3000</v>
      </c>
      <c r="F17" s="161">
        <v>35537</v>
      </c>
      <c r="G17" s="161" t="s">
        <v>0</v>
      </c>
      <c r="H17" s="9" t="s">
        <v>12266</v>
      </c>
      <c r="I17" s="9"/>
      <c r="J17" s="9" t="s">
        <v>12254</v>
      </c>
      <c r="K17" s="11"/>
      <c r="L17" s="11">
        <v>35</v>
      </c>
      <c r="M17" s="9"/>
      <c r="N17" s="21">
        <v>1</v>
      </c>
      <c r="O17" s="21">
        <v>0.5</v>
      </c>
      <c r="P17" s="2"/>
      <c r="Q17" s="225" t="s">
        <v>4167</v>
      </c>
      <c r="R17" s="222"/>
      <c r="S17" s="2"/>
      <c r="T17" s="21">
        <f t="shared" si="0"/>
        <v>1</v>
      </c>
    </row>
    <row r="18" spans="1:20" x14ac:dyDescent="0.4">
      <c r="A18" s="9" t="s">
        <v>12418</v>
      </c>
      <c r="B18" s="9" t="s">
        <v>12052</v>
      </c>
      <c r="C18" s="180" t="s">
        <v>12085</v>
      </c>
      <c r="D18" s="11"/>
      <c r="E18" s="35">
        <v>5000</v>
      </c>
      <c r="F18" s="161">
        <v>35537</v>
      </c>
      <c r="G18" s="161" t="s">
        <v>0</v>
      </c>
      <c r="H18" s="9" t="s">
        <v>12267</v>
      </c>
      <c r="I18" s="9"/>
      <c r="J18" s="9" t="s">
        <v>12254</v>
      </c>
      <c r="K18" s="11"/>
      <c r="L18" s="11">
        <v>30</v>
      </c>
      <c r="M18" s="9"/>
      <c r="N18" s="21">
        <v>1</v>
      </c>
      <c r="O18" s="21">
        <v>0.5</v>
      </c>
      <c r="P18" s="2"/>
      <c r="Q18" s="225" t="s">
        <v>4167</v>
      </c>
      <c r="R18" s="222"/>
      <c r="S18" s="2"/>
      <c r="T18" s="21">
        <f t="shared" si="0"/>
        <v>1</v>
      </c>
    </row>
    <row r="19" spans="1:20" x14ac:dyDescent="0.4">
      <c r="A19" s="9" t="s">
        <v>12418</v>
      </c>
      <c r="B19" s="9" t="s">
        <v>12052</v>
      </c>
      <c r="C19" s="180" t="s">
        <v>12086</v>
      </c>
      <c r="D19" s="11"/>
      <c r="E19" s="35">
        <v>10000</v>
      </c>
      <c r="F19" s="161">
        <v>35537</v>
      </c>
      <c r="G19" s="161" t="s">
        <v>0</v>
      </c>
      <c r="H19" s="9" t="s">
        <v>12268</v>
      </c>
      <c r="I19" s="9"/>
      <c r="J19" s="9" t="s">
        <v>12254</v>
      </c>
      <c r="K19" s="11"/>
      <c r="L19" s="11">
        <v>25</v>
      </c>
      <c r="M19" s="9"/>
      <c r="N19" s="21">
        <v>1</v>
      </c>
      <c r="O19" s="21">
        <v>0.5</v>
      </c>
      <c r="P19" s="2"/>
      <c r="Q19" s="225" t="s">
        <v>4167</v>
      </c>
      <c r="R19" s="222"/>
      <c r="S19" s="2"/>
      <c r="T19" s="21">
        <f t="shared" si="0"/>
        <v>1</v>
      </c>
    </row>
    <row r="20" spans="1:20" x14ac:dyDescent="0.4">
      <c r="A20" s="9" t="s">
        <v>12418</v>
      </c>
      <c r="B20" s="9" t="s">
        <v>12052</v>
      </c>
      <c r="C20" s="180" t="s">
        <v>12087</v>
      </c>
      <c r="D20" s="11"/>
      <c r="E20" s="35">
        <v>2000</v>
      </c>
      <c r="F20" s="161">
        <v>35608</v>
      </c>
      <c r="G20" s="161" t="s">
        <v>0</v>
      </c>
      <c r="H20" s="9" t="s">
        <v>12269</v>
      </c>
      <c r="I20" s="9"/>
      <c r="J20" s="9" t="s">
        <v>12254</v>
      </c>
      <c r="K20" s="11"/>
      <c r="L20" s="11">
        <v>80</v>
      </c>
      <c r="M20" s="9"/>
      <c r="N20" s="21">
        <v>1</v>
      </c>
      <c r="O20" s="21">
        <v>0.5</v>
      </c>
      <c r="P20" s="2"/>
      <c r="Q20" s="225" t="s">
        <v>4167</v>
      </c>
      <c r="R20" s="222"/>
      <c r="S20" s="2"/>
      <c r="T20" s="21">
        <f t="shared" si="0"/>
        <v>1</v>
      </c>
    </row>
    <row r="21" spans="1:20" x14ac:dyDescent="0.4">
      <c r="A21" s="9" t="s">
        <v>12418</v>
      </c>
      <c r="B21" s="9" t="s">
        <v>12052</v>
      </c>
      <c r="C21" s="180" t="s">
        <v>12088</v>
      </c>
      <c r="D21" s="11"/>
      <c r="E21" s="35">
        <v>3000</v>
      </c>
      <c r="F21" s="161">
        <v>35608</v>
      </c>
      <c r="G21" s="161" t="s">
        <v>0</v>
      </c>
      <c r="H21" s="9" t="s">
        <v>12270</v>
      </c>
      <c r="I21" s="9"/>
      <c r="J21" s="9" t="s">
        <v>12254</v>
      </c>
      <c r="K21" s="11"/>
      <c r="L21" s="11">
        <v>80</v>
      </c>
      <c r="M21" s="9"/>
      <c r="N21" s="21">
        <v>1</v>
      </c>
      <c r="O21" s="21">
        <v>0.5</v>
      </c>
      <c r="P21" s="2"/>
      <c r="Q21" s="225" t="s">
        <v>4167</v>
      </c>
      <c r="R21" s="222"/>
      <c r="S21" s="2"/>
      <c r="T21" s="21">
        <f t="shared" si="0"/>
        <v>1</v>
      </c>
    </row>
    <row r="22" spans="1:20" x14ac:dyDescent="0.4">
      <c r="A22" s="9" t="s">
        <v>12418</v>
      </c>
      <c r="B22" s="9" t="s">
        <v>12052</v>
      </c>
      <c r="C22" s="180" t="s">
        <v>12089</v>
      </c>
      <c r="D22" s="12"/>
      <c r="E22" s="35">
        <v>2000</v>
      </c>
      <c r="F22" s="161">
        <v>35672</v>
      </c>
      <c r="G22" s="161" t="s">
        <v>0</v>
      </c>
      <c r="H22" s="9" t="s">
        <v>12271</v>
      </c>
      <c r="I22" s="9"/>
      <c r="J22" s="9" t="s">
        <v>12254</v>
      </c>
      <c r="K22" s="11"/>
      <c r="L22" s="11">
        <v>40</v>
      </c>
      <c r="M22" s="9"/>
      <c r="N22" s="21">
        <v>1</v>
      </c>
      <c r="O22" s="21">
        <v>0.5</v>
      </c>
      <c r="P22" s="2"/>
      <c r="Q22" s="225" t="s">
        <v>4167</v>
      </c>
      <c r="R22" s="222"/>
      <c r="S22" s="2"/>
      <c r="T22" s="21">
        <f t="shared" si="0"/>
        <v>1</v>
      </c>
    </row>
    <row r="23" spans="1:20" x14ac:dyDescent="0.4">
      <c r="A23" s="9" t="s">
        <v>12418</v>
      </c>
      <c r="B23" s="9" t="s">
        <v>12052</v>
      </c>
      <c r="C23" s="180" t="s">
        <v>12090</v>
      </c>
      <c r="D23" s="11"/>
      <c r="E23" s="35">
        <v>3000</v>
      </c>
      <c r="F23" s="161">
        <v>35672</v>
      </c>
      <c r="G23" s="161" t="s">
        <v>0</v>
      </c>
      <c r="H23" s="9" t="s">
        <v>12272</v>
      </c>
      <c r="I23" s="9"/>
      <c r="J23" s="9" t="s">
        <v>12254</v>
      </c>
      <c r="K23" s="9"/>
      <c r="L23" s="11">
        <v>35</v>
      </c>
      <c r="M23" s="9"/>
      <c r="N23" s="21">
        <v>1</v>
      </c>
      <c r="O23" s="21">
        <v>0.5</v>
      </c>
      <c r="P23" s="2"/>
      <c r="Q23" s="225" t="s">
        <v>4167</v>
      </c>
      <c r="R23" s="222"/>
      <c r="S23" s="2"/>
      <c r="T23" s="21">
        <f t="shared" si="0"/>
        <v>1</v>
      </c>
    </row>
    <row r="24" spans="1:20" x14ac:dyDescent="0.4">
      <c r="A24" s="9" t="s">
        <v>12418</v>
      </c>
      <c r="B24" s="9" t="s">
        <v>12052</v>
      </c>
      <c r="C24" s="180" t="s">
        <v>12091</v>
      </c>
      <c r="D24" s="11"/>
      <c r="E24" s="35">
        <v>5000</v>
      </c>
      <c r="F24" s="161">
        <v>35672</v>
      </c>
      <c r="G24" s="161" t="s">
        <v>0</v>
      </c>
      <c r="H24" s="9" t="s">
        <v>12273</v>
      </c>
      <c r="I24" s="9"/>
      <c r="J24" s="9" t="s">
        <v>12254</v>
      </c>
      <c r="K24" s="9"/>
      <c r="L24" s="11">
        <v>30</v>
      </c>
      <c r="M24" s="9"/>
      <c r="N24" s="21">
        <v>1</v>
      </c>
      <c r="O24" s="21">
        <v>0.5</v>
      </c>
      <c r="P24" s="2"/>
      <c r="Q24" s="225" t="s">
        <v>4167</v>
      </c>
      <c r="R24" s="222"/>
      <c r="S24" s="2"/>
      <c r="T24" s="21">
        <f t="shared" si="0"/>
        <v>1</v>
      </c>
    </row>
    <row r="25" spans="1:20" x14ac:dyDescent="0.4">
      <c r="A25" s="9" t="s">
        <v>12418</v>
      </c>
      <c r="B25" s="9" t="s">
        <v>12052</v>
      </c>
      <c r="C25" s="180" t="s">
        <v>12092</v>
      </c>
      <c r="D25" s="11"/>
      <c r="E25" s="35">
        <v>10000</v>
      </c>
      <c r="F25" s="161">
        <v>35672</v>
      </c>
      <c r="G25" s="161" t="s">
        <v>0</v>
      </c>
      <c r="H25" s="9" t="s">
        <v>12274</v>
      </c>
      <c r="I25" s="9"/>
      <c r="J25" s="9" t="s">
        <v>12254</v>
      </c>
      <c r="K25" s="9"/>
      <c r="L25" s="11">
        <v>25</v>
      </c>
      <c r="M25" s="9"/>
      <c r="N25" s="21">
        <v>1</v>
      </c>
      <c r="O25" s="21">
        <v>0.5</v>
      </c>
      <c r="P25" s="2"/>
      <c r="Q25" s="225" t="s">
        <v>4167</v>
      </c>
      <c r="R25" s="222"/>
      <c r="S25" s="2"/>
      <c r="T25" s="21">
        <f t="shared" si="0"/>
        <v>1</v>
      </c>
    </row>
    <row r="26" spans="1:20" x14ac:dyDescent="0.4">
      <c r="A26" s="9" t="s">
        <v>12418</v>
      </c>
      <c r="B26" s="9" t="s">
        <v>12052</v>
      </c>
      <c r="C26" s="180" t="s">
        <v>12093</v>
      </c>
      <c r="D26" s="11"/>
      <c r="E26" s="35">
        <v>2000</v>
      </c>
      <c r="F26" s="161">
        <v>35860</v>
      </c>
      <c r="G26" s="161" t="s">
        <v>0</v>
      </c>
      <c r="H26" s="9" t="s">
        <v>12275</v>
      </c>
      <c r="I26" s="9"/>
      <c r="J26" s="9" t="s">
        <v>12254</v>
      </c>
      <c r="K26" s="9"/>
      <c r="L26" s="11">
        <v>40</v>
      </c>
      <c r="M26" s="9"/>
      <c r="N26" s="21">
        <v>1</v>
      </c>
      <c r="O26" s="21">
        <v>0.5</v>
      </c>
      <c r="P26" s="2"/>
      <c r="Q26" s="225" t="s">
        <v>4167</v>
      </c>
      <c r="R26" s="222"/>
      <c r="S26" s="2"/>
      <c r="T26" s="21">
        <f t="shared" si="0"/>
        <v>1</v>
      </c>
    </row>
    <row r="27" spans="1:20" x14ac:dyDescent="0.4">
      <c r="A27" s="9" t="s">
        <v>12418</v>
      </c>
      <c r="B27" s="9" t="s">
        <v>12052</v>
      </c>
      <c r="C27" s="180" t="s">
        <v>12094</v>
      </c>
      <c r="D27" s="11"/>
      <c r="E27" s="35">
        <v>3000</v>
      </c>
      <c r="F27" s="161">
        <v>35860</v>
      </c>
      <c r="G27" s="161" t="s">
        <v>0</v>
      </c>
      <c r="H27" s="9" t="s">
        <v>12276</v>
      </c>
      <c r="I27" s="9"/>
      <c r="J27" s="9" t="s">
        <v>12254</v>
      </c>
      <c r="K27" s="9"/>
      <c r="L27" s="11">
        <v>40</v>
      </c>
      <c r="M27" s="9"/>
      <c r="N27" s="21">
        <v>1</v>
      </c>
      <c r="O27" s="21">
        <v>0.5</v>
      </c>
      <c r="P27" s="2"/>
      <c r="Q27" s="225" t="s">
        <v>4167</v>
      </c>
      <c r="R27" s="222"/>
      <c r="S27" s="2"/>
      <c r="T27" s="21">
        <f t="shared" si="0"/>
        <v>1</v>
      </c>
    </row>
    <row r="28" spans="1:20" x14ac:dyDescent="0.4">
      <c r="A28" s="9" t="s">
        <v>12418</v>
      </c>
      <c r="B28" s="9" t="s">
        <v>12052</v>
      </c>
      <c r="C28" s="180" t="s">
        <v>12095</v>
      </c>
      <c r="D28" s="11"/>
      <c r="E28" s="35">
        <v>5000</v>
      </c>
      <c r="F28" s="161">
        <v>35860</v>
      </c>
      <c r="G28" s="161" t="s">
        <v>0</v>
      </c>
      <c r="H28" s="9" t="s">
        <v>12277</v>
      </c>
      <c r="I28" s="9"/>
      <c r="J28" s="9" t="s">
        <v>12254</v>
      </c>
      <c r="K28" s="9"/>
      <c r="L28" s="11">
        <v>35</v>
      </c>
      <c r="M28" s="9"/>
      <c r="N28" s="21">
        <v>1</v>
      </c>
      <c r="O28" s="21">
        <v>0.5</v>
      </c>
      <c r="P28" s="2"/>
      <c r="Q28" s="225" t="s">
        <v>4167</v>
      </c>
      <c r="R28" s="222"/>
      <c r="S28" s="2"/>
      <c r="T28" s="21">
        <f t="shared" si="0"/>
        <v>1</v>
      </c>
    </row>
    <row r="29" spans="1:20" x14ac:dyDescent="0.4">
      <c r="A29" s="9" t="s">
        <v>12418</v>
      </c>
      <c r="B29" s="9" t="s">
        <v>12052</v>
      </c>
      <c r="C29" s="180" t="s">
        <v>12096</v>
      </c>
      <c r="D29" s="11"/>
      <c r="E29" s="35">
        <v>10000</v>
      </c>
      <c r="F29" s="161">
        <v>35860</v>
      </c>
      <c r="G29" s="161" t="s">
        <v>0</v>
      </c>
      <c r="H29" s="9" t="s">
        <v>12278</v>
      </c>
      <c r="I29" s="9"/>
      <c r="J29" s="9" t="s">
        <v>12254</v>
      </c>
      <c r="K29" s="9"/>
      <c r="L29" s="11">
        <v>25</v>
      </c>
      <c r="M29" s="9"/>
      <c r="N29" s="21">
        <v>1</v>
      </c>
      <c r="O29" s="21">
        <v>0.5</v>
      </c>
      <c r="P29" s="2"/>
      <c r="Q29" s="225" t="s">
        <v>4167</v>
      </c>
      <c r="R29" s="222"/>
      <c r="S29" s="2"/>
      <c r="T29" s="21">
        <f t="shared" si="0"/>
        <v>1</v>
      </c>
    </row>
    <row r="30" spans="1:20" x14ac:dyDescent="0.4">
      <c r="A30" s="9" t="s">
        <v>12418</v>
      </c>
      <c r="B30" s="9" t="s">
        <v>12052</v>
      </c>
      <c r="C30" s="180" t="s">
        <v>12097</v>
      </c>
      <c r="D30" s="11"/>
      <c r="E30" s="35">
        <v>2000</v>
      </c>
      <c r="F30" s="161">
        <v>35926</v>
      </c>
      <c r="G30" s="161" t="s">
        <v>0</v>
      </c>
      <c r="H30" s="9" t="s">
        <v>12279</v>
      </c>
      <c r="I30" s="9"/>
      <c r="J30" s="9" t="s">
        <v>12254</v>
      </c>
      <c r="K30" s="9"/>
      <c r="L30" s="11">
        <v>38</v>
      </c>
      <c r="M30" s="9"/>
      <c r="N30" s="21">
        <v>1</v>
      </c>
      <c r="O30" s="21">
        <v>0.5</v>
      </c>
      <c r="P30" s="2"/>
      <c r="Q30" s="225" t="s">
        <v>4167</v>
      </c>
      <c r="R30" s="222"/>
      <c r="S30" s="2"/>
      <c r="T30" s="21">
        <f t="shared" si="0"/>
        <v>1</v>
      </c>
    </row>
    <row r="31" spans="1:20" x14ac:dyDescent="0.4">
      <c r="A31" s="9" t="s">
        <v>12418</v>
      </c>
      <c r="B31" s="9" t="s">
        <v>12052</v>
      </c>
      <c r="C31" s="180" t="s">
        <v>12098</v>
      </c>
      <c r="D31" s="11"/>
      <c r="E31" s="35">
        <v>3000</v>
      </c>
      <c r="F31" s="161">
        <v>35926</v>
      </c>
      <c r="G31" s="161" t="s">
        <v>0</v>
      </c>
      <c r="H31" s="9" t="s">
        <v>12280</v>
      </c>
      <c r="I31" s="9"/>
      <c r="J31" s="9" t="s">
        <v>12254</v>
      </c>
      <c r="K31" s="9"/>
      <c r="L31" s="11">
        <v>38</v>
      </c>
      <c r="M31" s="9"/>
      <c r="N31" s="21">
        <v>1</v>
      </c>
      <c r="O31" s="21">
        <v>0.5</v>
      </c>
      <c r="P31" s="2"/>
      <c r="Q31" s="225" t="s">
        <v>4167</v>
      </c>
      <c r="R31" s="222"/>
      <c r="S31" s="2"/>
      <c r="T31" s="21">
        <f t="shared" si="0"/>
        <v>1</v>
      </c>
    </row>
    <row r="32" spans="1:20" x14ac:dyDescent="0.4">
      <c r="A32" s="9" t="s">
        <v>12418</v>
      </c>
      <c r="B32" s="9" t="s">
        <v>12052</v>
      </c>
      <c r="C32" s="180" t="s">
        <v>12099</v>
      </c>
      <c r="D32" s="11"/>
      <c r="E32" s="35">
        <v>5000</v>
      </c>
      <c r="F32" s="161">
        <v>35926</v>
      </c>
      <c r="G32" s="161" t="s">
        <v>0</v>
      </c>
      <c r="H32" s="9" t="s">
        <v>12281</v>
      </c>
      <c r="I32" s="9"/>
      <c r="J32" s="9" t="s">
        <v>12254</v>
      </c>
      <c r="K32" s="9"/>
      <c r="L32" s="11">
        <v>33</v>
      </c>
      <c r="M32" s="9"/>
      <c r="N32" s="21">
        <v>1</v>
      </c>
      <c r="O32" s="21">
        <v>0.5</v>
      </c>
      <c r="P32" s="2"/>
      <c r="Q32" s="225" t="s">
        <v>4167</v>
      </c>
      <c r="R32" s="222"/>
      <c r="S32" s="2"/>
      <c r="T32" s="21">
        <f t="shared" si="0"/>
        <v>1</v>
      </c>
    </row>
    <row r="33" spans="1:20" x14ac:dyDescent="0.4">
      <c r="A33" s="9" t="s">
        <v>12418</v>
      </c>
      <c r="B33" s="9" t="s">
        <v>12052</v>
      </c>
      <c r="C33" s="180" t="s">
        <v>12100</v>
      </c>
      <c r="D33" s="11"/>
      <c r="E33" s="35">
        <v>10000</v>
      </c>
      <c r="F33" s="161">
        <v>35926</v>
      </c>
      <c r="G33" s="161" t="s">
        <v>0</v>
      </c>
      <c r="H33" s="9" t="s">
        <v>12282</v>
      </c>
      <c r="I33" s="9"/>
      <c r="J33" s="9" t="s">
        <v>12254</v>
      </c>
      <c r="K33" s="9"/>
      <c r="L33" s="11">
        <v>25</v>
      </c>
      <c r="M33" s="9"/>
      <c r="N33" s="21">
        <v>1</v>
      </c>
      <c r="O33" s="21">
        <v>0.5</v>
      </c>
      <c r="P33" s="2"/>
      <c r="Q33" s="225" t="s">
        <v>4167</v>
      </c>
      <c r="R33" s="222"/>
      <c r="S33" s="2"/>
      <c r="T33" s="21">
        <f t="shared" si="0"/>
        <v>1</v>
      </c>
    </row>
    <row r="34" spans="1:20" x14ac:dyDescent="0.4">
      <c r="A34" s="9" t="s">
        <v>12418</v>
      </c>
      <c r="B34" s="9" t="s">
        <v>12052</v>
      </c>
      <c r="C34" s="180" t="s">
        <v>12101</v>
      </c>
      <c r="D34" s="11"/>
      <c r="E34" s="35">
        <v>5000</v>
      </c>
      <c r="F34" s="161">
        <v>36030</v>
      </c>
      <c r="G34" s="161" t="s">
        <v>0</v>
      </c>
      <c r="H34" s="9" t="s">
        <v>12283</v>
      </c>
      <c r="I34" s="9"/>
      <c r="J34" s="9" t="s">
        <v>12254</v>
      </c>
      <c r="K34" s="9"/>
      <c r="L34" s="11">
        <v>30</v>
      </c>
      <c r="M34" s="9"/>
      <c r="N34" s="21">
        <v>1</v>
      </c>
      <c r="O34" s="21">
        <v>0.5</v>
      </c>
      <c r="P34" s="2"/>
      <c r="Q34" s="225" t="s">
        <v>4167</v>
      </c>
      <c r="R34" s="222"/>
      <c r="S34" s="2"/>
      <c r="T34" s="21">
        <f t="shared" si="0"/>
        <v>1</v>
      </c>
    </row>
    <row r="35" spans="1:20" x14ac:dyDescent="0.4">
      <c r="A35" s="9" t="s">
        <v>12418</v>
      </c>
      <c r="B35" s="9" t="s">
        <v>12052</v>
      </c>
      <c r="C35" s="180" t="s">
        <v>12102</v>
      </c>
      <c r="D35" s="11"/>
      <c r="E35" s="35">
        <v>10000</v>
      </c>
      <c r="F35" s="161">
        <v>36030</v>
      </c>
      <c r="G35" s="161" t="s">
        <v>0</v>
      </c>
      <c r="H35" s="9" t="s">
        <v>6693</v>
      </c>
      <c r="I35" s="9"/>
      <c r="J35" s="9" t="s">
        <v>12254</v>
      </c>
      <c r="K35" s="9"/>
      <c r="L35" s="11">
        <v>30</v>
      </c>
      <c r="M35" s="9"/>
      <c r="N35" s="21">
        <v>1</v>
      </c>
      <c r="O35" s="21">
        <v>0.5</v>
      </c>
      <c r="P35" s="2"/>
      <c r="Q35" s="225" t="s">
        <v>4167</v>
      </c>
      <c r="R35" s="222"/>
      <c r="S35" s="2"/>
      <c r="T35" s="21">
        <f t="shared" si="0"/>
        <v>1</v>
      </c>
    </row>
    <row r="36" spans="1:20" x14ac:dyDescent="0.4">
      <c r="A36" s="9" t="s">
        <v>12418</v>
      </c>
      <c r="B36" s="9" t="s">
        <v>12052</v>
      </c>
      <c r="C36" s="180" t="s">
        <v>12103</v>
      </c>
      <c r="D36" s="11"/>
      <c r="E36" s="35">
        <v>2000</v>
      </c>
      <c r="F36" s="161">
        <v>36214</v>
      </c>
      <c r="G36" s="161" t="s">
        <v>0</v>
      </c>
      <c r="H36" s="9" t="s">
        <v>12284</v>
      </c>
      <c r="I36" s="9"/>
      <c r="J36" s="9" t="s">
        <v>12254</v>
      </c>
      <c r="K36" s="9"/>
      <c r="L36" s="11">
        <v>33</v>
      </c>
      <c r="M36" s="9"/>
      <c r="N36" s="21">
        <v>1</v>
      </c>
      <c r="O36" s="21">
        <v>0.5</v>
      </c>
      <c r="P36" s="2"/>
      <c r="Q36" s="225" t="s">
        <v>4167</v>
      </c>
      <c r="R36" s="222"/>
      <c r="S36" s="2"/>
      <c r="T36" s="21">
        <f t="shared" si="0"/>
        <v>1</v>
      </c>
    </row>
    <row r="37" spans="1:20" x14ac:dyDescent="0.4">
      <c r="A37" s="9" t="s">
        <v>12418</v>
      </c>
      <c r="B37" s="9" t="s">
        <v>12052</v>
      </c>
      <c r="C37" s="180" t="s">
        <v>12403</v>
      </c>
      <c r="D37" s="11"/>
      <c r="E37" s="35">
        <v>3000</v>
      </c>
      <c r="F37" s="161">
        <v>36214</v>
      </c>
      <c r="G37" s="161" t="s">
        <v>0</v>
      </c>
      <c r="H37" s="9" t="s">
        <v>12285</v>
      </c>
      <c r="I37" s="9"/>
      <c r="J37" s="9" t="s">
        <v>12254</v>
      </c>
      <c r="K37" s="9"/>
      <c r="L37" s="11">
        <v>29</v>
      </c>
      <c r="M37" s="9"/>
      <c r="N37" s="21">
        <v>1</v>
      </c>
      <c r="O37" s="21">
        <v>0.5</v>
      </c>
      <c r="P37" s="2"/>
      <c r="Q37" s="225" t="s">
        <v>4167</v>
      </c>
      <c r="R37" s="222"/>
      <c r="S37" s="2"/>
      <c r="T37" s="21">
        <f t="shared" si="0"/>
        <v>1</v>
      </c>
    </row>
    <row r="38" spans="1:20" x14ac:dyDescent="0.4">
      <c r="A38" s="9" t="s">
        <v>12418</v>
      </c>
      <c r="B38" s="164" t="s">
        <v>12052</v>
      </c>
      <c r="C38" s="232" t="s">
        <v>12404</v>
      </c>
      <c r="D38" s="166"/>
      <c r="E38" s="172">
        <v>3000</v>
      </c>
      <c r="F38" s="233">
        <v>36214</v>
      </c>
      <c r="G38" s="233" t="s">
        <v>0</v>
      </c>
      <c r="H38" s="164" t="s">
        <v>12285</v>
      </c>
      <c r="I38" s="164" t="s">
        <v>4074</v>
      </c>
      <c r="J38" s="164" t="s">
        <v>12254</v>
      </c>
      <c r="K38" s="164"/>
      <c r="L38" s="166" t="s">
        <v>0</v>
      </c>
      <c r="M38" s="164"/>
      <c r="N38" s="174">
        <v>2</v>
      </c>
      <c r="O38" s="174">
        <v>1</v>
      </c>
      <c r="P38" s="2"/>
      <c r="Q38" s="225" t="s">
        <v>4167</v>
      </c>
      <c r="R38" s="222"/>
      <c r="S38" s="2"/>
      <c r="T38" s="21">
        <f t="shared" si="0"/>
        <v>2</v>
      </c>
    </row>
    <row r="39" spans="1:20" x14ac:dyDescent="0.4">
      <c r="A39" s="9" t="s">
        <v>12418</v>
      </c>
      <c r="B39" s="9" t="s">
        <v>12052</v>
      </c>
      <c r="C39" s="180" t="s">
        <v>12405</v>
      </c>
      <c r="D39" s="11"/>
      <c r="E39" s="35">
        <v>5000</v>
      </c>
      <c r="F39" s="161">
        <v>36214</v>
      </c>
      <c r="G39" s="161" t="s">
        <v>0</v>
      </c>
      <c r="H39" s="9" t="s">
        <v>12286</v>
      </c>
      <c r="I39" s="9"/>
      <c r="J39" s="9" t="s">
        <v>12254</v>
      </c>
      <c r="K39" s="9"/>
      <c r="L39" s="11">
        <v>23</v>
      </c>
      <c r="M39" s="9"/>
      <c r="N39" s="21">
        <v>1</v>
      </c>
      <c r="O39" s="21">
        <v>0.5</v>
      </c>
      <c r="P39" s="2"/>
      <c r="Q39" s="225" t="s">
        <v>4167</v>
      </c>
      <c r="R39" s="222"/>
      <c r="S39" s="2"/>
      <c r="T39" s="21">
        <f t="shared" si="0"/>
        <v>1</v>
      </c>
    </row>
    <row r="40" spans="1:20" x14ac:dyDescent="0.4">
      <c r="A40" s="9" t="s">
        <v>12418</v>
      </c>
      <c r="B40" s="164" t="s">
        <v>12052</v>
      </c>
      <c r="C40" s="232" t="s">
        <v>12406</v>
      </c>
      <c r="D40" s="166"/>
      <c r="E40" s="172">
        <v>5000</v>
      </c>
      <c r="F40" s="233">
        <v>36214</v>
      </c>
      <c r="G40" s="233" t="s">
        <v>0</v>
      </c>
      <c r="H40" s="164" t="s">
        <v>12286</v>
      </c>
      <c r="I40" s="164" t="s">
        <v>4074</v>
      </c>
      <c r="J40" s="164" t="s">
        <v>12254</v>
      </c>
      <c r="K40" s="164"/>
      <c r="L40" s="166" t="s">
        <v>0</v>
      </c>
      <c r="M40" s="164"/>
      <c r="N40" s="174">
        <v>4</v>
      </c>
      <c r="O40" s="174">
        <v>2</v>
      </c>
      <c r="P40" s="2"/>
      <c r="Q40" s="225" t="s">
        <v>4168</v>
      </c>
      <c r="R40" s="222"/>
      <c r="S40" s="2"/>
      <c r="T40" s="21">
        <f t="shared" si="0"/>
        <v>4</v>
      </c>
    </row>
    <row r="41" spans="1:20" x14ac:dyDescent="0.4">
      <c r="A41" s="9" t="s">
        <v>12418</v>
      </c>
      <c r="B41" s="9" t="s">
        <v>12052</v>
      </c>
      <c r="C41" s="180" t="s">
        <v>12407</v>
      </c>
      <c r="D41" s="11"/>
      <c r="E41" s="35">
        <v>10000</v>
      </c>
      <c r="F41" s="161">
        <v>36214</v>
      </c>
      <c r="G41" s="161" t="s">
        <v>0</v>
      </c>
      <c r="H41" s="9" t="s">
        <v>12287</v>
      </c>
      <c r="I41" s="9"/>
      <c r="J41" s="9" t="s">
        <v>12254</v>
      </c>
      <c r="K41" s="9"/>
      <c r="L41" s="11">
        <v>21</v>
      </c>
      <c r="M41" s="9"/>
      <c r="N41" s="21">
        <v>1</v>
      </c>
      <c r="O41" s="21">
        <v>0.5</v>
      </c>
      <c r="P41" s="2"/>
      <c r="Q41" s="225" t="s">
        <v>4167</v>
      </c>
      <c r="R41" s="222"/>
      <c r="S41" s="2"/>
      <c r="T41" s="21">
        <f t="shared" si="0"/>
        <v>1</v>
      </c>
    </row>
    <row r="42" spans="1:20" x14ac:dyDescent="0.4">
      <c r="A42" s="9" t="s">
        <v>12418</v>
      </c>
      <c r="B42" s="164" t="s">
        <v>12052</v>
      </c>
      <c r="C42" s="232" t="s">
        <v>12408</v>
      </c>
      <c r="D42" s="166"/>
      <c r="E42" s="172">
        <v>10000</v>
      </c>
      <c r="F42" s="233">
        <v>36214</v>
      </c>
      <c r="G42" s="233" t="s">
        <v>0</v>
      </c>
      <c r="H42" s="164" t="s">
        <v>12287</v>
      </c>
      <c r="I42" s="164" t="s">
        <v>4074</v>
      </c>
      <c r="J42" s="164" t="s">
        <v>12254</v>
      </c>
      <c r="K42" s="164"/>
      <c r="L42" s="166" t="s">
        <v>0</v>
      </c>
      <c r="M42" s="164"/>
      <c r="N42" s="174">
        <v>2</v>
      </c>
      <c r="O42" s="174">
        <v>1</v>
      </c>
      <c r="P42" s="2"/>
      <c r="Q42" s="225" t="s">
        <v>4167</v>
      </c>
      <c r="R42" s="222"/>
      <c r="S42" s="2"/>
      <c r="T42" s="21">
        <f t="shared" si="0"/>
        <v>2</v>
      </c>
    </row>
    <row r="43" spans="1:20" x14ac:dyDescent="0.4">
      <c r="A43" s="9" t="s">
        <v>12418</v>
      </c>
      <c r="B43" s="9" t="s">
        <v>12052</v>
      </c>
      <c r="C43" s="180" t="s">
        <v>12104</v>
      </c>
      <c r="D43" s="11"/>
      <c r="E43" s="35">
        <v>4000</v>
      </c>
      <c r="F43" s="161">
        <v>36315</v>
      </c>
      <c r="G43" s="161" t="s">
        <v>0</v>
      </c>
      <c r="H43" s="9" t="s">
        <v>12288</v>
      </c>
      <c r="I43" s="9"/>
      <c r="J43" s="9" t="s">
        <v>12254</v>
      </c>
      <c r="K43" s="9"/>
      <c r="L43" s="11">
        <v>25</v>
      </c>
      <c r="M43" s="9"/>
      <c r="N43" s="21">
        <v>1</v>
      </c>
      <c r="O43" s="21">
        <v>0.5</v>
      </c>
      <c r="P43" s="2"/>
      <c r="Q43" s="225" t="s">
        <v>4167</v>
      </c>
      <c r="R43" s="222"/>
      <c r="S43" s="2"/>
      <c r="T43" s="21">
        <f t="shared" si="0"/>
        <v>1</v>
      </c>
    </row>
    <row r="44" spans="1:20" x14ac:dyDescent="0.4">
      <c r="A44" s="9" t="s">
        <v>12418</v>
      </c>
      <c r="B44" s="9" t="s">
        <v>12052</v>
      </c>
      <c r="C44" s="180" t="s">
        <v>12105</v>
      </c>
      <c r="D44" s="11"/>
      <c r="E44" s="35">
        <v>5000</v>
      </c>
      <c r="F44" s="161">
        <v>36315</v>
      </c>
      <c r="G44" s="161" t="s">
        <v>0</v>
      </c>
      <c r="H44" s="9" t="s">
        <v>12289</v>
      </c>
      <c r="I44" s="9"/>
      <c r="J44" s="9" t="s">
        <v>12254</v>
      </c>
      <c r="K44" s="9"/>
      <c r="L44" s="11">
        <v>25</v>
      </c>
      <c r="M44" s="9"/>
      <c r="N44" s="21">
        <v>1</v>
      </c>
      <c r="O44" s="21">
        <v>0.5</v>
      </c>
      <c r="P44" s="2"/>
      <c r="Q44" s="225" t="s">
        <v>4167</v>
      </c>
      <c r="R44" s="222"/>
      <c r="S44" s="2"/>
      <c r="T44" s="21">
        <f t="shared" si="0"/>
        <v>1</v>
      </c>
    </row>
    <row r="45" spans="1:20" x14ac:dyDescent="0.4">
      <c r="A45" s="9" t="s">
        <v>12418</v>
      </c>
      <c r="B45" s="9" t="s">
        <v>12052</v>
      </c>
      <c r="C45" s="180" t="s">
        <v>12106</v>
      </c>
      <c r="D45" s="11"/>
      <c r="E45" s="35">
        <v>2000</v>
      </c>
      <c r="F45" s="161">
        <v>36426</v>
      </c>
      <c r="G45" s="161" t="s">
        <v>0</v>
      </c>
      <c r="H45" s="9" t="s">
        <v>12290</v>
      </c>
      <c r="I45" s="9"/>
      <c r="J45" s="9" t="s">
        <v>12254</v>
      </c>
      <c r="K45" s="9"/>
      <c r="L45" s="11">
        <v>20</v>
      </c>
      <c r="M45" s="9"/>
      <c r="N45" s="21">
        <v>1</v>
      </c>
      <c r="O45" s="21">
        <v>0.5</v>
      </c>
      <c r="P45" s="2"/>
      <c r="Q45" s="225" t="s">
        <v>4167</v>
      </c>
      <c r="R45" s="222"/>
      <c r="S45" s="2"/>
      <c r="T45" s="21">
        <f t="shared" si="0"/>
        <v>1</v>
      </c>
    </row>
    <row r="46" spans="1:20" x14ac:dyDescent="0.4">
      <c r="A46" s="9" t="s">
        <v>12418</v>
      </c>
      <c r="B46" s="9" t="s">
        <v>12052</v>
      </c>
      <c r="C46" s="180" t="s">
        <v>12107</v>
      </c>
      <c r="D46" s="11"/>
      <c r="E46" s="35">
        <v>3000</v>
      </c>
      <c r="F46" s="161">
        <v>36426</v>
      </c>
      <c r="G46" s="161" t="s">
        <v>0</v>
      </c>
      <c r="H46" s="9" t="s">
        <v>12291</v>
      </c>
      <c r="I46" s="9"/>
      <c r="J46" s="9" t="s">
        <v>12254</v>
      </c>
      <c r="K46" s="9"/>
      <c r="L46" s="11">
        <v>19</v>
      </c>
      <c r="M46" s="9"/>
      <c r="N46" s="21">
        <v>1</v>
      </c>
      <c r="O46" s="21">
        <v>0.5</v>
      </c>
      <c r="P46" s="2"/>
      <c r="Q46" s="225" t="s">
        <v>4167</v>
      </c>
      <c r="R46" s="222"/>
      <c r="S46" s="2"/>
      <c r="T46" s="21">
        <f t="shared" si="0"/>
        <v>1</v>
      </c>
    </row>
    <row r="47" spans="1:20" x14ac:dyDescent="0.4">
      <c r="A47" s="9" t="s">
        <v>12418</v>
      </c>
      <c r="B47" s="9" t="s">
        <v>12052</v>
      </c>
      <c r="C47" s="180" t="s">
        <v>12108</v>
      </c>
      <c r="D47" s="11"/>
      <c r="E47" s="35">
        <v>5000</v>
      </c>
      <c r="F47" s="161">
        <v>36426</v>
      </c>
      <c r="G47" s="161" t="s">
        <v>0</v>
      </c>
      <c r="H47" s="9" t="s">
        <v>12292</v>
      </c>
      <c r="I47" s="9"/>
      <c r="J47" s="9" t="s">
        <v>12254</v>
      </c>
      <c r="K47" s="9"/>
      <c r="L47" s="11">
        <v>16</v>
      </c>
      <c r="M47" s="9"/>
      <c r="N47" s="21">
        <v>1</v>
      </c>
      <c r="O47" s="21">
        <v>0.5</v>
      </c>
      <c r="P47" s="2"/>
      <c r="Q47" s="225" t="s">
        <v>4167</v>
      </c>
      <c r="R47" s="222"/>
      <c r="S47" s="2"/>
      <c r="T47" s="21">
        <f t="shared" si="0"/>
        <v>1</v>
      </c>
    </row>
    <row r="48" spans="1:20" x14ac:dyDescent="0.4">
      <c r="A48" s="9" t="s">
        <v>12418</v>
      </c>
      <c r="B48" s="9" t="s">
        <v>12052</v>
      </c>
      <c r="C48" s="180" t="s">
        <v>12109</v>
      </c>
      <c r="D48" s="11"/>
      <c r="E48" s="35">
        <v>10000</v>
      </c>
      <c r="F48" s="161">
        <v>36426</v>
      </c>
      <c r="G48" s="161" t="s">
        <v>0</v>
      </c>
      <c r="H48" s="9" t="s">
        <v>12293</v>
      </c>
      <c r="I48" s="9"/>
      <c r="J48" s="9" t="s">
        <v>12254</v>
      </c>
      <c r="K48" s="9"/>
      <c r="L48" s="11">
        <v>15</v>
      </c>
      <c r="M48" s="9"/>
      <c r="N48" s="21">
        <v>1</v>
      </c>
      <c r="O48" s="21">
        <v>0.5</v>
      </c>
      <c r="P48" s="2"/>
      <c r="Q48" s="225" t="s">
        <v>4167</v>
      </c>
      <c r="R48" s="222"/>
      <c r="S48" s="2"/>
      <c r="T48" s="21">
        <f t="shared" si="0"/>
        <v>1</v>
      </c>
    </row>
    <row r="49" spans="1:20" x14ac:dyDescent="0.4">
      <c r="A49" s="9" t="s">
        <v>12418</v>
      </c>
      <c r="B49" s="9" t="s">
        <v>12052</v>
      </c>
      <c r="C49" s="180" t="s">
        <v>12110</v>
      </c>
      <c r="D49" s="11"/>
      <c r="E49" s="35">
        <v>5000</v>
      </c>
      <c r="F49" s="161">
        <v>36469</v>
      </c>
      <c r="G49" s="161" t="s">
        <v>0</v>
      </c>
      <c r="H49" s="9" t="s">
        <v>12294</v>
      </c>
      <c r="I49" s="9"/>
      <c r="J49" s="9" t="s">
        <v>12254</v>
      </c>
      <c r="K49" s="9"/>
      <c r="L49" s="11">
        <v>15</v>
      </c>
      <c r="M49" s="9"/>
      <c r="N49" s="21">
        <v>1</v>
      </c>
      <c r="O49" s="21">
        <v>0.5</v>
      </c>
      <c r="P49" s="2"/>
      <c r="Q49" s="225" t="s">
        <v>4167</v>
      </c>
      <c r="R49" s="222"/>
      <c r="S49" s="2"/>
      <c r="T49" s="21">
        <f t="shared" si="0"/>
        <v>1</v>
      </c>
    </row>
    <row r="50" spans="1:20" x14ac:dyDescent="0.4">
      <c r="A50" s="9" t="s">
        <v>12418</v>
      </c>
      <c r="B50" s="9" t="s">
        <v>12052</v>
      </c>
      <c r="C50" s="180" t="s">
        <v>12111</v>
      </c>
      <c r="D50" s="11"/>
      <c r="E50" s="35">
        <v>10000</v>
      </c>
      <c r="F50" s="161">
        <v>36469</v>
      </c>
      <c r="G50" s="161" t="s">
        <v>0</v>
      </c>
      <c r="H50" s="9" t="s">
        <v>12295</v>
      </c>
      <c r="I50" s="9"/>
      <c r="J50" s="9" t="s">
        <v>12254</v>
      </c>
      <c r="K50" s="9"/>
      <c r="L50" s="11">
        <v>15</v>
      </c>
      <c r="M50" s="9"/>
      <c r="N50" s="21">
        <v>1</v>
      </c>
      <c r="O50" s="21">
        <v>0.5</v>
      </c>
      <c r="P50" s="2"/>
      <c r="Q50" s="225" t="s">
        <v>4167</v>
      </c>
      <c r="R50" s="222"/>
      <c r="S50" s="2"/>
      <c r="T50" s="21">
        <f t="shared" si="0"/>
        <v>1</v>
      </c>
    </row>
    <row r="51" spans="1:20" x14ac:dyDescent="0.4">
      <c r="A51" s="9" t="s">
        <v>12418</v>
      </c>
      <c r="B51" s="9" t="s">
        <v>12052</v>
      </c>
      <c r="C51" s="180" t="s">
        <v>12112</v>
      </c>
      <c r="D51" s="11"/>
      <c r="E51" s="35">
        <v>2000</v>
      </c>
      <c r="F51" s="161">
        <v>36577</v>
      </c>
      <c r="G51" s="161" t="s">
        <v>0</v>
      </c>
      <c r="H51" s="9" t="s">
        <v>12296</v>
      </c>
      <c r="I51" s="9"/>
      <c r="J51" s="9" t="s">
        <v>12254</v>
      </c>
      <c r="K51" s="9"/>
      <c r="L51" s="11">
        <v>22</v>
      </c>
      <c r="M51" s="9"/>
      <c r="N51" s="21">
        <v>1</v>
      </c>
      <c r="O51" s="21">
        <v>0.5</v>
      </c>
      <c r="P51" s="2"/>
      <c r="Q51" s="225" t="s">
        <v>4167</v>
      </c>
      <c r="R51" s="222"/>
      <c r="S51" s="2"/>
      <c r="T51" s="21">
        <f t="shared" si="0"/>
        <v>1</v>
      </c>
    </row>
    <row r="52" spans="1:20" x14ac:dyDescent="0.4">
      <c r="A52" s="9" t="s">
        <v>12418</v>
      </c>
      <c r="B52" s="9" t="s">
        <v>12052</v>
      </c>
      <c r="C52" s="180" t="s">
        <v>12113</v>
      </c>
      <c r="D52" s="11"/>
      <c r="E52" s="35">
        <v>3000</v>
      </c>
      <c r="F52" s="161">
        <v>36577</v>
      </c>
      <c r="G52" s="161" t="s">
        <v>0</v>
      </c>
      <c r="H52" s="9" t="s">
        <v>12297</v>
      </c>
      <c r="I52" s="9"/>
      <c r="J52" s="9" t="s">
        <v>12254</v>
      </c>
      <c r="K52" s="9"/>
      <c r="L52" s="11">
        <v>20</v>
      </c>
      <c r="M52" s="9"/>
      <c r="N52" s="21">
        <v>1</v>
      </c>
      <c r="O52" s="21">
        <v>0.5</v>
      </c>
      <c r="P52" s="2"/>
      <c r="Q52" s="225" t="s">
        <v>4167</v>
      </c>
      <c r="R52" s="222"/>
      <c r="S52" s="2"/>
      <c r="T52" s="21">
        <f t="shared" si="0"/>
        <v>1</v>
      </c>
    </row>
    <row r="53" spans="1:20" x14ac:dyDescent="0.4">
      <c r="A53" s="9" t="s">
        <v>12418</v>
      </c>
      <c r="B53" s="9" t="s">
        <v>12052</v>
      </c>
      <c r="C53" s="180" t="s">
        <v>12114</v>
      </c>
      <c r="D53" s="11"/>
      <c r="E53" s="35">
        <v>5000</v>
      </c>
      <c r="F53" s="161">
        <v>36577</v>
      </c>
      <c r="G53" s="161" t="s">
        <v>0</v>
      </c>
      <c r="H53" s="9" t="s">
        <v>12298</v>
      </c>
      <c r="I53" s="9"/>
      <c r="J53" s="9" t="s">
        <v>12254</v>
      </c>
      <c r="K53" s="9"/>
      <c r="L53" s="11">
        <v>16</v>
      </c>
      <c r="M53" s="9"/>
      <c r="N53" s="21">
        <v>1</v>
      </c>
      <c r="O53" s="21">
        <v>0.5</v>
      </c>
      <c r="P53" s="2"/>
      <c r="Q53" s="225" t="s">
        <v>4167</v>
      </c>
      <c r="R53" s="222"/>
      <c r="S53" s="2"/>
      <c r="T53" s="21">
        <f t="shared" si="0"/>
        <v>1</v>
      </c>
    </row>
    <row r="54" spans="1:20" x14ac:dyDescent="0.4">
      <c r="A54" s="9" t="s">
        <v>12418</v>
      </c>
      <c r="B54" s="9" t="s">
        <v>12052</v>
      </c>
      <c r="C54" s="180" t="s">
        <v>12115</v>
      </c>
      <c r="D54" s="11"/>
      <c r="E54" s="35">
        <v>10000</v>
      </c>
      <c r="F54" s="161">
        <v>36577</v>
      </c>
      <c r="G54" s="161" t="s">
        <v>0</v>
      </c>
      <c r="H54" s="9" t="s">
        <v>12299</v>
      </c>
      <c r="I54" s="9"/>
      <c r="J54" s="9" t="s">
        <v>12254</v>
      </c>
      <c r="K54" s="9"/>
      <c r="L54" s="11">
        <v>15</v>
      </c>
      <c r="M54" s="9"/>
      <c r="N54" s="21">
        <v>1</v>
      </c>
      <c r="O54" s="21">
        <v>0.5</v>
      </c>
      <c r="P54" s="2"/>
      <c r="Q54" s="225" t="s">
        <v>4167</v>
      </c>
      <c r="R54" s="222"/>
      <c r="S54" s="2"/>
      <c r="T54" s="21">
        <f t="shared" si="0"/>
        <v>1</v>
      </c>
    </row>
    <row r="55" spans="1:20" x14ac:dyDescent="0.4">
      <c r="A55" s="9" t="s">
        <v>12418</v>
      </c>
      <c r="B55" s="9" t="s">
        <v>12052</v>
      </c>
      <c r="C55" s="180" t="s">
        <v>12116</v>
      </c>
      <c r="D55" s="11"/>
      <c r="E55" s="35">
        <v>2000</v>
      </c>
      <c r="F55" s="161">
        <v>36651</v>
      </c>
      <c r="G55" s="161" t="s">
        <v>0</v>
      </c>
      <c r="H55" s="9" t="s">
        <v>12300</v>
      </c>
      <c r="I55" s="9"/>
      <c r="J55" s="9" t="s">
        <v>12254</v>
      </c>
      <c r="K55" s="9"/>
      <c r="L55" s="11">
        <v>13</v>
      </c>
      <c r="M55" s="9"/>
      <c r="N55" s="21">
        <v>1</v>
      </c>
      <c r="O55" s="21">
        <v>0.5</v>
      </c>
      <c r="P55" s="2"/>
      <c r="Q55" s="225" t="s">
        <v>4167</v>
      </c>
      <c r="R55" s="222"/>
      <c r="S55" s="2"/>
      <c r="T55" s="21">
        <f t="shared" si="0"/>
        <v>1</v>
      </c>
    </row>
    <row r="56" spans="1:20" x14ac:dyDescent="0.4">
      <c r="A56" s="9" t="s">
        <v>12418</v>
      </c>
      <c r="B56" s="9" t="s">
        <v>12052</v>
      </c>
      <c r="C56" s="180" t="s">
        <v>12117</v>
      </c>
      <c r="D56" s="11"/>
      <c r="E56" s="35">
        <v>3000</v>
      </c>
      <c r="F56" s="161">
        <v>36651</v>
      </c>
      <c r="G56" s="161" t="s">
        <v>0</v>
      </c>
      <c r="H56" s="9" t="s">
        <v>12300</v>
      </c>
      <c r="I56" s="9"/>
      <c r="J56" s="9" t="s">
        <v>12254</v>
      </c>
      <c r="K56" s="9"/>
      <c r="L56" s="11">
        <v>13</v>
      </c>
      <c r="M56" s="9"/>
      <c r="N56" s="21">
        <v>1</v>
      </c>
      <c r="O56" s="21">
        <v>0.5</v>
      </c>
      <c r="P56" s="2"/>
      <c r="Q56" s="225" t="s">
        <v>4167</v>
      </c>
      <c r="R56" s="222"/>
      <c r="S56" s="2"/>
      <c r="T56" s="21">
        <f t="shared" si="0"/>
        <v>1</v>
      </c>
    </row>
    <row r="57" spans="1:20" x14ac:dyDescent="0.4">
      <c r="A57" s="9" t="s">
        <v>12418</v>
      </c>
      <c r="B57" s="9" t="s">
        <v>12052</v>
      </c>
      <c r="C57" s="180" t="s">
        <v>12118</v>
      </c>
      <c r="D57" s="11"/>
      <c r="E57" s="35">
        <v>2000</v>
      </c>
      <c r="F57" s="161">
        <v>36770</v>
      </c>
      <c r="G57" s="161" t="s">
        <v>0</v>
      </c>
      <c r="H57" s="9" t="s">
        <v>12301</v>
      </c>
      <c r="I57" s="9"/>
      <c r="J57" s="9" t="s">
        <v>12254</v>
      </c>
      <c r="K57" s="9"/>
      <c r="L57" s="11">
        <v>14</v>
      </c>
      <c r="M57" s="9"/>
      <c r="N57" s="21">
        <v>1</v>
      </c>
      <c r="O57" s="21">
        <v>0.5</v>
      </c>
      <c r="P57" s="2"/>
      <c r="Q57" s="225" t="s">
        <v>4167</v>
      </c>
      <c r="R57" s="222"/>
      <c r="S57" s="2"/>
      <c r="T57" s="21">
        <f t="shared" si="0"/>
        <v>1</v>
      </c>
    </row>
    <row r="58" spans="1:20" x14ac:dyDescent="0.4">
      <c r="A58" s="9" t="s">
        <v>12418</v>
      </c>
      <c r="B58" s="9" t="s">
        <v>12052</v>
      </c>
      <c r="C58" s="180" t="s">
        <v>12119</v>
      </c>
      <c r="D58" s="11"/>
      <c r="E58" s="35">
        <v>3000</v>
      </c>
      <c r="F58" s="161">
        <v>36770</v>
      </c>
      <c r="G58" s="161" t="s">
        <v>0</v>
      </c>
      <c r="H58" s="9" t="s">
        <v>12302</v>
      </c>
      <c r="I58" s="9"/>
      <c r="J58" s="9" t="s">
        <v>12254</v>
      </c>
      <c r="K58" s="9"/>
      <c r="L58" s="11">
        <v>14</v>
      </c>
      <c r="M58" s="9"/>
      <c r="N58" s="21">
        <v>1</v>
      </c>
      <c r="O58" s="21">
        <v>0.5</v>
      </c>
      <c r="P58" s="2"/>
      <c r="Q58" s="225" t="s">
        <v>4167</v>
      </c>
      <c r="R58" s="222"/>
      <c r="S58" s="2"/>
      <c r="T58" s="21">
        <f t="shared" si="0"/>
        <v>1</v>
      </c>
    </row>
    <row r="59" spans="1:20" x14ac:dyDescent="0.4">
      <c r="A59" s="9" t="s">
        <v>12418</v>
      </c>
      <c r="B59" s="9" t="s">
        <v>12052</v>
      </c>
      <c r="C59" s="180" t="s">
        <v>12120</v>
      </c>
      <c r="D59" s="11"/>
      <c r="E59" s="35">
        <v>5000</v>
      </c>
      <c r="F59" s="161">
        <v>36770</v>
      </c>
      <c r="G59" s="161" t="s">
        <v>0</v>
      </c>
      <c r="H59" s="9" t="s">
        <v>12303</v>
      </c>
      <c r="I59" s="9"/>
      <c r="J59" s="9" t="s">
        <v>12254</v>
      </c>
      <c r="K59" s="9"/>
      <c r="L59" s="11">
        <v>13</v>
      </c>
      <c r="M59" s="9"/>
      <c r="N59" s="21">
        <v>1</v>
      </c>
      <c r="O59" s="21">
        <v>0.5</v>
      </c>
      <c r="P59" s="2"/>
      <c r="Q59" s="225" t="s">
        <v>4167</v>
      </c>
      <c r="R59" s="222"/>
      <c r="S59" s="2"/>
      <c r="T59" s="21">
        <f t="shared" si="0"/>
        <v>1</v>
      </c>
    </row>
    <row r="60" spans="1:20" x14ac:dyDescent="0.4">
      <c r="A60" s="9" t="s">
        <v>12418</v>
      </c>
      <c r="B60" s="9" t="s">
        <v>12052</v>
      </c>
      <c r="C60" s="180" t="s">
        <v>12121</v>
      </c>
      <c r="D60" s="11"/>
      <c r="E60" s="35">
        <v>10000</v>
      </c>
      <c r="F60" s="161">
        <v>36770</v>
      </c>
      <c r="G60" s="161" t="s">
        <v>0</v>
      </c>
      <c r="H60" s="9" t="s">
        <v>12304</v>
      </c>
      <c r="I60" s="9"/>
      <c r="J60" s="9" t="s">
        <v>12254</v>
      </c>
      <c r="K60" s="9"/>
      <c r="L60" s="11">
        <v>12</v>
      </c>
      <c r="M60" s="9"/>
      <c r="N60" s="21">
        <v>1</v>
      </c>
      <c r="O60" s="21">
        <v>0.5</v>
      </c>
      <c r="P60" s="2"/>
      <c r="Q60" s="225" t="s">
        <v>4167</v>
      </c>
      <c r="R60" s="222"/>
      <c r="S60" s="2"/>
      <c r="T60" s="21">
        <f t="shared" si="0"/>
        <v>1</v>
      </c>
    </row>
    <row r="61" spans="1:20" x14ac:dyDescent="0.4">
      <c r="A61" s="9" t="s">
        <v>12418</v>
      </c>
      <c r="B61" s="9" t="s">
        <v>12052</v>
      </c>
      <c r="C61" s="180" t="s">
        <v>12122</v>
      </c>
      <c r="D61" s="11"/>
      <c r="E61" s="35">
        <v>2000</v>
      </c>
      <c r="F61" s="161">
        <v>36847</v>
      </c>
      <c r="G61" s="161" t="s">
        <v>0</v>
      </c>
      <c r="H61" s="9" t="s">
        <v>12305</v>
      </c>
      <c r="I61" s="9"/>
      <c r="J61" s="9" t="s">
        <v>12254</v>
      </c>
      <c r="K61" s="9"/>
      <c r="L61" s="11">
        <v>14</v>
      </c>
      <c r="M61" s="9"/>
      <c r="N61" s="21">
        <v>1</v>
      </c>
      <c r="O61" s="21">
        <v>0.5</v>
      </c>
      <c r="P61" s="2"/>
      <c r="Q61" s="225" t="s">
        <v>4167</v>
      </c>
      <c r="R61" s="222"/>
      <c r="S61" s="2"/>
      <c r="T61" s="21">
        <f t="shared" si="0"/>
        <v>1</v>
      </c>
    </row>
    <row r="62" spans="1:20" x14ac:dyDescent="0.4">
      <c r="A62" s="9" t="s">
        <v>12418</v>
      </c>
      <c r="B62" s="9" t="s">
        <v>12052</v>
      </c>
      <c r="C62" s="180" t="s">
        <v>12123</v>
      </c>
      <c r="D62" s="11"/>
      <c r="E62" s="35">
        <v>3000</v>
      </c>
      <c r="F62" s="161">
        <v>36847</v>
      </c>
      <c r="G62" s="161" t="s">
        <v>0</v>
      </c>
      <c r="H62" s="9" t="s">
        <v>12306</v>
      </c>
      <c r="I62" s="9"/>
      <c r="J62" s="9" t="s">
        <v>12254</v>
      </c>
      <c r="K62" s="9"/>
      <c r="L62" s="11">
        <v>14</v>
      </c>
      <c r="M62" s="9"/>
      <c r="N62" s="21">
        <v>1</v>
      </c>
      <c r="O62" s="21">
        <v>0.5</v>
      </c>
      <c r="P62" s="2"/>
      <c r="Q62" s="225" t="s">
        <v>4167</v>
      </c>
      <c r="R62" s="222"/>
      <c r="S62" s="2"/>
      <c r="T62" s="21">
        <f t="shared" si="0"/>
        <v>1</v>
      </c>
    </row>
    <row r="63" spans="1:20" x14ac:dyDescent="0.4">
      <c r="A63" s="9" t="s">
        <v>12418</v>
      </c>
      <c r="B63" s="9" t="s">
        <v>12052</v>
      </c>
      <c r="C63" s="180" t="s">
        <v>12124</v>
      </c>
      <c r="D63" s="11"/>
      <c r="E63" s="35">
        <v>5000</v>
      </c>
      <c r="F63" s="161">
        <v>36847</v>
      </c>
      <c r="G63" s="161" t="s">
        <v>0</v>
      </c>
      <c r="H63" s="9" t="s">
        <v>12307</v>
      </c>
      <c r="I63" s="9"/>
      <c r="J63" s="9" t="s">
        <v>12254</v>
      </c>
      <c r="K63" s="9"/>
      <c r="L63" s="11">
        <v>13</v>
      </c>
      <c r="M63" s="9"/>
      <c r="N63" s="21">
        <v>1</v>
      </c>
      <c r="O63" s="21">
        <v>0.5</v>
      </c>
      <c r="P63" s="2"/>
      <c r="Q63" s="225" t="s">
        <v>4167</v>
      </c>
      <c r="R63" s="222"/>
      <c r="S63" s="2"/>
      <c r="T63" s="21">
        <f t="shared" si="0"/>
        <v>1</v>
      </c>
    </row>
    <row r="64" spans="1:20" x14ac:dyDescent="0.4">
      <c r="A64" s="9" t="s">
        <v>12418</v>
      </c>
      <c r="B64" s="9" t="s">
        <v>12052</v>
      </c>
      <c r="C64" s="180" t="s">
        <v>12125</v>
      </c>
      <c r="D64" s="11"/>
      <c r="E64" s="35">
        <v>10000</v>
      </c>
      <c r="F64" s="161">
        <v>36847</v>
      </c>
      <c r="G64" s="161" t="s">
        <v>0</v>
      </c>
      <c r="H64" s="9" t="s">
        <v>12308</v>
      </c>
      <c r="I64" s="9"/>
      <c r="J64" s="9" t="s">
        <v>12254</v>
      </c>
      <c r="K64" s="9"/>
      <c r="L64" s="11">
        <v>12</v>
      </c>
      <c r="M64" s="9"/>
      <c r="N64" s="21">
        <v>1</v>
      </c>
      <c r="O64" s="21">
        <v>0.5</v>
      </c>
      <c r="P64" s="2"/>
      <c r="Q64" s="225" t="s">
        <v>4167</v>
      </c>
      <c r="R64" s="222"/>
      <c r="S64" s="2"/>
      <c r="T64" s="21">
        <f t="shared" si="0"/>
        <v>1</v>
      </c>
    </row>
    <row r="65" spans="1:20" x14ac:dyDescent="0.4">
      <c r="A65" s="9" t="s">
        <v>12418</v>
      </c>
      <c r="B65" s="9" t="s">
        <v>12052</v>
      </c>
      <c r="C65" s="180" t="s">
        <v>12126</v>
      </c>
      <c r="D65" s="11"/>
      <c r="E65" s="35">
        <v>2000</v>
      </c>
      <c r="F65" s="161">
        <v>36930</v>
      </c>
      <c r="G65" s="161" t="s">
        <v>0</v>
      </c>
      <c r="H65" s="9" t="s">
        <v>12309</v>
      </c>
      <c r="I65" s="9"/>
      <c r="J65" s="9" t="s">
        <v>12254</v>
      </c>
      <c r="K65" s="9"/>
      <c r="L65" s="11">
        <v>9</v>
      </c>
      <c r="M65" s="9"/>
      <c r="N65" s="21">
        <v>1</v>
      </c>
      <c r="O65" s="21">
        <v>0.5</v>
      </c>
      <c r="P65" s="2"/>
      <c r="Q65" s="225" t="s">
        <v>4167</v>
      </c>
      <c r="R65" s="222"/>
      <c r="S65" s="2"/>
      <c r="T65" s="21">
        <f t="shared" si="0"/>
        <v>1</v>
      </c>
    </row>
    <row r="66" spans="1:20" x14ac:dyDescent="0.4">
      <c r="A66" s="9" t="s">
        <v>12418</v>
      </c>
      <c r="B66" s="9" t="s">
        <v>12052</v>
      </c>
      <c r="C66" s="180" t="s">
        <v>12127</v>
      </c>
      <c r="D66" s="11"/>
      <c r="E66" s="35">
        <v>3000</v>
      </c>
      <c r="F66" s="161">
        <v>36930</v>
      </c>
      <c r="G66" s="161" t="s">
        <v>0</v>
      </c>
      <c r="H66" s="9" t="s">
        <v>12310</v>
      </c>
      <c r="I66" s="9"/>
      <c r="J66" s="9" t="s">
        <v>12254</v>
      </c>
      <c r="K66" s="9"/>
      <c r="L66" s="11">
        <v>10</v>
      </c>
      <c r="M66" s="9"/>
      <c r="N66" s="21">
        <v>1</v>
      </c>
      <c r="O66" s="21">
        <v>0.5</v>
      </c>
      <c r="P66" s="2"/>
      <c r="Q66" s="225" t="s">
        <v>4167</v>
      </c>
      <c r="R66" s="222"/>
      <c r="S66" s="2"/>
      <c r="T66" s="21">
        <f t="shared" si="0"/>
        <v>1</v>
      </c>
    </row>
    <row r="67" spans="1:20" x14ac:dyDescent="0.4">
      <c r="A67" s="9" t="s">
        <v>12418</v>
      </c>
      <c r="B67" s="9" t="s">
        <v>12052</v>
      </c>
      <c r="C67" s="180" t="s">
        <v>12128</v>
      </c>
      <c r="D67" s="11"/>
      <c r="E67" s="35">
        <v>5000</v>
      </c>
      <c r="F67" s="231">
        <v>36930</v>
      </c>
      <c r="G67" s="161" t="s">
        <v>0</v>
      </c>
      <c r="H67" s="9" t="s">
        <v>12311</v>
      </c>
      <c r="I67" s="9"/>
      <c r="J67" s="9" t="s">
        <v>12254</v>
      </c>
      <c r="K67" s="9"/>
      <c r="L67" s="11">
        <v>10</v>
      </c>
      <c r="M67" s="9"/>
      <c r="N67" s="21">
        <v>1</v>
      </c>
      <c r="O67" s="21">
        <v>0.5</v>
      </c>
      <c r="P67" s="2"/>
      <c r="Q67" s="225" t="s">
        <v>4167</v>
      </c>
      <c r="R67" s="222"/>
      <c r="S67" s="2"/>
      <c r="T67" s="21">
        <f t="shared" ref="T67:T130" si="1">IF(Q67="Nuova",IF(N67="p.a.r.",300,N67),IF(Q67="Usata",IF(O67="p.a.r.",300,N67),0))</f>
        <v>1</v>
      </c>
    </row>
    <row r="68" spans="1:20" x14ac:dyDescent="0.4">
      <c r="A68" s="9" t="s">
        <v>12418</v>
      </c>
      <c r="B68" s="9" t="s">
        <v>12052</v>
      </c>
      <c r="C68" s="180" t="s">
        <v>12129</v>
      </c>
      <c r="D68" s="11"/>
      <c r="E68" s="35">
        <v>10000</v>
      </c>
      <c r="F68" s="231">
        <v>36930</v>
      </c>
      <c r="G68" s="161" t="s">
        <v>0</v>
      </c>
      <c r="H68" s="9" t="s">
        <v>12312</v>
      </c>
      <c r="I68" s="9"/>
      <c r="J68" s="9" t="s">
        <v>12254</v>
      </c>
      <c r="K68" s="9"/>
      <c r="L68" s="11">
        <v>9</v>
      </c>
      <c r="M68" s="9"/>
      <c r="N68" s="21">
        <v>1</v>
      </c>
      <c r="O68" s="21">
        <v>0.5</v>
      </c>
      <c r="P68" s="2"/>
      <c r="Q68" s="225" t="s">
        <v>4167</v>
      </c>
      <c r="R68" s="222"/>
      <c r="S68" s="2"/>
      <c r="T68" s="21">
        <f t="shared" si="1"/>
        <v>1</v>
      </c>
    </row>
    <row r="69" spans="1:20" x14ac:dyDescent="0.4">
      <c r="A69" s="9" t="s">
        <v>12418</v>
      </c>
      <c r="B69" s="9" t="s">
        <v>12052</v>
      </c>
      <c r="C69" s="180" t="s">
        <v>12130</v>
      </c>
      <c r="D69" s="11"/>
      <c r="E69" s="35">
        <v>2000</v>
      </c>
      <c r="F69" s="231">
        <v>37039</v>
      </c>
      <c r="G69" s="161" t="s">
        <v>0</v>
      </c>
      <c r="H69" s="9" t="s">
        <v>12313</v>
      </c>
      <c r="I69" s="9"/>
      <c r="J69" s="9" t="s">
        <v>12254</v>
      </c>
      <c r="K69" s="9"/>
      <c r="L69" s="11">
        <v>10</v>
      </c>
      <c r="M69" s="9"/>
      <c r="N69" s="21">
        <v>1</v>
      </c>
      <c r="O69" s="21">
        <v>0.5</v>
      </c>
      <c r="P69" s="2"/>
      <c r="Q69" s="225" t="s">
        <v>4167</v>
      </c>
      <c r="R69" s="222"/>
      <c r="S69" s="2"/>
      <c r="T69" s="21">
        <f t="shared" si="1"/>
        <v>1</v>
      </c>
    </row>
    <row r="70" spans="1:20" x14ac:dyDescent="0.4">
      <c r="A70" s="9" t="s">
        <v>12418</v>
      </c>
      <c r="B70" s="9" t="s">
        <v>12052</v>
      </c>
      <c r="C70" s="180" t="s">
        <v>12131</v>
      </c>
      <c r="D70" s="11"/>
      <c r="E70" s="35">
        <v>3000</v>
      </c>
      <c r="F70" s="161">
        <v>37039</v>
      </c>
      <c r="G70" s="161" t="s">
        <v>0</v>
      </c>
      <c r="H70" s="9" t="s">
        <v>12313</v>
      </c>
      <c r="I70" s="9"/>
      <c r="J70" s="9" t="s">
        <v>12254</v>
      </c>
      <c r="K70" s="9"/>
      <c r="L70" s="11">
        <v>10</v>
      </c>
      <c r="M70" s="9"/>
      <c r="N70" s="21">
        <v>1</v>
      </c>
      <c r="O70" s="21">
        <v>0.5</v>
      </c>
      <c r="P70" s="2"/>
      <c r="Q70" s="225" t="s">
        <v>4167</v>
      </c>
      <c r="R70" s="222"/>
      <c r="S70" s="2"/>
      <c r="T70" s="21">
        <f t="shared" si="1"/>
        <v>1</v>
      </c>
    </row>
    <row r="71" spans="1:20" x14ac:dyDescent="0.4">
      <c r="A71" s="9" t="s">
        <v>12418</v>
      </c>
      <c r="B71" s="9" t="s">
        <v>12052</v>
      </c>
      <c r="C71" s="180" t="s">
        <v>12132</v>
      </c>
      <c r="D71" s="11"/>
      <c r="E71" s="35">
        <v>5000</v>
      </c>
      <c r="F71" s="161">
        <v>37039</v>
      </c>
      <c r="G71" s="161" t="s">
        <v>0</v>
      </c>
      <c r="H71" s="9" t="s">
        <v>12313</v>
      </c>
      <c r="I71" s="9"/>
      <c r="J71" s="9" t="s">
        <v>12254</v>
      </c>
      <c r="K71" s="9"/>
      <c r="L71" s="11">
        <v>9</v>
      </c>
      <c r="M71" s="9"/>
      <c r="N71" s="21">
        <v>1</v>
      </c>
      <c r="O71" s="21">
        <v>0.5</v>
      </c>
      <c r="P71" s="2"/>
      <c r="Q71" s="225" t="s">
        <v>4167</v>
      </c>
      <c r="R71" s="222"/>
      <c r="S71" s="2"/>
      <c r="T71" s="21">
        <f t="shared" si="1"/>
        <v>1</v>
      </c>
    </row>
    <row r="72" spans="1:20" x14ac:dyDescent="0.4">
      <c r="A72" s="9" t="s">
        <v>12418</v>
      </c>
      <c r="B72" s="9" t="s">
        <v>12052</v>
      </c>
      <c r="C72" s="180" t="s">
        <v>12133</v>
      </c>
      <c r="D72" s="11"/>
      <c r="E72" s="35">
        <v>10000</v>
      </c>
      <c r="F72" s="161">
        <v>37039</v>
      </c>
      <c r="G72" s="161" t="s">
        <v>0</v>
      </c>
      <c r="H72" s="9" t="s">
        <v>12313</v>
      </c>
      <c r="I72" s="9"/>
      <c r="J72" s="9" t="s">
        <v>12254</v>
      </c>
      <c r="K72" s="9"/>
      <c r="L72" s="11">
        <v>9</v>
      </c>
      <c r="M72" s="9"/>
      <c r="N72" s="21">
        <v>1</v>
      </c>
      <c r="O72" s="21">
        <v>0.5</v>
      </c>
      <c r="P72" s="2"/>
      <c r="Q72" s="225" t="s">
        <v>4167</v>
      </c>
      <c r="R72" s="222"/>
      <c r="S72" s="2"/>
      <c r="T72" s="21">
        <f t="shared" si="1"/>
        <v>1</v>
      </c>
    </row>
    <row r="73" spans="1:20" x14ac:dyDescent="0.4">
      <c r="A73" s="9" t="s">
        <v>12418</v>
      </c>
      <c r="B73" s="9" t="s">
        <v>12052</v>
      </c>
      <c r="C73" s="180" t="s">
        <v>12134</v>
      </c>
      <c r="D73" s="11"/>
      <c r="E73" s="35">
        <v>3000</v>
      </c>
      <c r="F73" s="161">
        <v>37134</v>
      </c>
      <c r="G73" s="161" t="s">
        <v>0</v>
      </c>
      <c r="H73" s="9" t="s">
        <v>12314</v>
      </c>
      <c r="I73" s="9"/>
      <c r="J73" s="9" t="s">
        <v>12254</v>
      </c>
      <c r="K73" s="9"/>
      <c r="L73" s="11">
        <v>9</v>
      </c>
      <c r="M73" s="9"/>
      <c r="N73" s="21">
        <v>1</v>
      </c>
      <c r="O73" s="21">
        <v>0.5</v>
      </c>
      <c r="P73" s="2"/>
      <c r="Q73" s="225" t="s">
        <v>4167</v>
      </c>
      <c r="R73" s="222"/>
      <c r="S73" s="2"/>
      <c r="T73" s="21">
        <f t="shared" si="1"/>
        <v>1</v>
      </c>
    </row>
    <row r="74" spans="1:20" x14ac:dyDescent="0.4">
      <c r="A74" s="9" t="s">
        <v>12418</v>
      </c>
      <c r="B74" s="9" t="s">
        <v>12052</v>
      </c>
      <c r="C74" s="180" t="s">
        <v>12135</v>
      </c>
      <c r="D74" s="11"/>
      <c r="E74" s="35">
        <v>5000</v>
      </c>
      <c r="F74" s="161">
        <v>37134</v>
      </c>
      <c r="G74" s="161" t="s">
        <v>0</v>
      </c>
      <c r="H74" s="9" t="s">
        <v>12315</v>
      </c>
      <c r="I74" s="9"/>
      <c r="J74" s="9" t="s">
        <v>12254</v>
      </c>
      <c r="K74" s="9"/>
      <c r="L74" s="11">
        <v>9</v>
      </c>
      <c r="M74" s="9"/>
      <c r="N74" s="21">
        <v>1</v>
      </c>
      <c r="O74" s="21">
        <v>0.5</v>
      </c>
      <c r="P74" s="2"/>
      <c r="Q74" s="225" t="s">
        <v>4167</v>
      </c>
      <c r="R74" s="222"/>
      <c r="S74" s="2"/>
      <c r="T74" s="21">
        <f t="shared" si="1"/>
        <v>1</v>
      </c>
    </row>
    <row r="75" spans="1:20" x14ac:dyDescent="0.4">
      <c r="A75" s="9" t="s">
        <v>12418</v>
      </c>
      <c r="B75" s="9" t="s">
        <v>12052</v>
      </c>
      <c r="C75" s="180" t="s">
        <v>12136</v>
      </c>
      <c r="D75" s="11"/>
      <c r="E75" s="35">
        <v>8000</v>
      </c>
      <c r="F75" s="161">
        <v>37134</v>
      </c>
      <c r="G75" s="161" t="s">
        <v>0</v>
      </c>
      <c r="H75" s="9" t="s">
        <v>12316</v>
      </c>
      <c r="I75" s="9"/>
      <c r="J75" s="9" t="s">
        <v>12254</v>
      </c>
      <c r="K75" s="9"/>
      <c r="L75" s="11">
        <v>9</v>
      </c>
      <c r="M75" s="9"/>
      <c r="N75" s="21">
        <v>1</v>
      </c>
      <c r="O75" s="21">
        <v>0.5</v>
      </c>
      <c r="P75" s="2"/>
      <c r="Q75" s="225" t="s">
        <v>4167</v>
      </c>
      <c r="R75" s="222"/>
      <c r="S75" s="2"/>
      <c r="T75" s="21">
        <f t="shared" si="1"/>
        <v>1</v>
      </c>
    </row>
    <row r="76" spans="1:20" x14ac:dyDescent="0.4">
      <c r="A76" s="9" t="s">
        <v>12418</v>
      </c>
      <c r="B76" s="9" t="s">
        <v>12052</v>
      </c>
      <c r="C76" s="180" t="s">
        <v>12137</v>
      </c>
      <c r="D76" s="11"/>
      <c r="E76" s="35">
        <v>2000</v>
      </c>
      <c r="F76" s="161">
        <v>37198</v>
      </c>
      <c r="G76" s="161" t="s">
        <v>0</v>
      </c>
      <c r="H76" s="9" t="s">
        <v>12317</v>
      </c>
      <c r="I76" s="9"/>
      <c r="J76" s="9" t="s">
        <v>12254</v>
      </c>
      <c r="K76" s="9"/>
      <c r="L76" s="11">
        <v>9</v>
      </c>
      <c r="M76" s="9"/>
      <c r="N76" s="21">
        <v>1</v>
      </c>
      <c r="O76" s="21">
        <v>0.5</v>
      </c>
      <c r="P76" s="2"/>
      <c r="Q76" s="225" t="s">
        <v>4167</v>
      </c>
      <c r="R76" s="222"/>
      <c r="S76" s="2"/>
      <c r="T76" s="21">
        <f t="shared" si="1"/>
        <v>1</v>
      </c>
    </row>
    <row r="77" spans="1:20" x14ac:dyDescent="0.4">
      <c r="A77" s="9" t="s">
        <v>12418</v>
      </c>
      <c r="B77" s="9" t="s">
        <v>12052</v>
      </c>
      <c r="C77" s="180" t="s">
        <v>12138</v>
      </c>
      <c r="D77" s="11"/>
      <c r="E77" s="35">
        <v>3000</v>
      </c>
      <c r="F77" s="161">
        <v>37198</v>
      </c>
      <c r="G77" s="161" t="s">
        <v>0</v>
      </c>
      <c r="H77" s="9" t="s">
        <v>12318</v>
      </c>
      <c r="I77" s="9"/>
      <c r="J77" s="9" t="s">
        <v>12254</v>
      </c>
      <c r="K77" s="9"/>
      <c r="L77" s="11">
        <v>9</v>
      </c>
      <c r="M77" s="9"/>
      <c r="N77" s="21">
        <v>1</v>
      </c>
      <c r="O77" s="21">
        <v>0.5</v>
      </c>
      <c r="P77" s="2"/>
      <c r="Q77" s="225" t="s">
        <v>4167</v>
      </c>
      <c r="R77" s="222"/>
      <c r="S77" s="2"/>
      <c r="T77" s="21">
        <f t="shared" si="1"/>
        <v>1</v>
      </c>
    </row>
    <row r="78" spans="1:20" x14ac:dyDescent="0.4">
      <c r="A78" s="9" t="s">
        <v>12418</v>
      </c>
      <c r="B78" s="9" t="s">
        <v>12052</v>
      </c>
      <c r="C78" s="180" t="s">
        <v>12139</v>
      </c>
      <c r="D78" s="11"/>
      <c r="E78" s="35">
        <v>5000</v>
      </c>
      <c r="F78" s="161">
        <v>37198</v>
      </c>
      <c r="G78" s="161" t="s">
        <v>0</v>
      </c>
      <c r="H78" s="9" t="s">
        <v>12319</v>
      </c>
      <c r="I78" s="9"/>
      <c r="J78" s="9" t="s">
        <v>12254</v>
      </c>
      <c r="K78" s="9"/>
      <c r="L78" s="11">
        <v>8</v>
      </c>
      <c r="M78" s="9"/>
      <c r="N78" s="21">
        <v>1</v>
      </c>
      <c r="O78" s="21">
        <v>0.5</v>
      </c>
      <c r="P78" s="2"/>
      <c r="Q78" s="225" t="s">
        <v>4167</v>
      </c>
      <c r="R78" s="222"/>
      <c r="S78" s="2"/>
      <c r="T78" s="21">
        <f t="shared" si="1"/>
        <v>1</v>
      </c>
    </row>
    <row r="79" spans="1:20" x14ac:dyDescent="0.4">
      <c r="A79" s="9" t="s">
        <v>12418</v>
      </c>
      <c r="B79" s="9" t="s">
        <v>12052</v>
      </c>
      <c r="C79" s="180" t="s">
        <v>12140</v>
      </c>
      <c r="D79" s="11"/>
      <c r="E79" s="35">
        <v>10000</v>
      </c>
      <c r="F79" s="161">
        <v>37198</v>
      </c>
      <c r="G79" s="161" t="s">
        <v>0</v>
      </c>
      <c r="H79" s="9" t="s">
        <v>12320</v>
      </c>
      <c r="I79" s="9"/>
      <c r="J79" s="9" t="s">
        <v>12254</v>
      </c>
      <c r="K79" s="9"/>
      <c r="L79" s="11">
        <v>8</v>
      </c>
      <c r="M79" s="9"/>
      <c r="N79" s="21">
        <v>1</v>
      </c>
      <c r="O79" s="21">
        <v>0.5</v>
      </c>
      <c r="P79" s="2"/>
      <c r="Q79" s="225" t="s">
        <v>4167</v>
      </c>
      <c r="R79" s="222"/>
      <c r="S79" s="2"/>
      <c r="T79" s="21">
        <f t="shared" si="1"/>
        <v>1</v>
      </c>
    </row>
    <row r="80" spans="1:20" x14ac:dyDescent="0.4">
      <c r="A80" s="9" t="s">
        <v>12418</v>
      </c>
      <c r="B80" s="9" t="s">
        <v>12052</v>
      </c>
      <c r="C80" s="180" t="s">
        <v>12141</v>
      </c>
      <c r="D80" s="11"/>
      <c r="E80" s="35">
        <v>1</v>
      </c>
      <c r="F80" s="161">
        <v>37312</v>
      </c>
      <c r="G80" s="161" t="s">
        <v>0</v>
      </c>
      <c r="H80" s="9" t="s">
        <v>12321</v>
      </c>
      <c r="I80" s="9"/>
      <c r="J80" s="9" t="s">
        <v>12254</v>
      </c>
      <c r="K80" s="9"/>
      <c r="L80" s="11">
        <v>9</v>
      </c>
      <c r="M80" s="9"/>
      <c r="N80" s="21">
        <v>1.5</v>
      </c>
      <c r="O80" s="21">
        <v>0.7</v>
      </c>
      <c r="P80" s="2"/>
      <c r="Q80" s="225" t="s">
        <v>4167</v>
      </c>
      <c r="R80" s="222"/>
      <c r="S80" s="2"/>
      <c r="T80" s="21">
        <f t="shared" si="1"/>
        <v>1.5</v>
      </c>
    </row>
    <row r="81" spans="1:20" x14ac:dyDescent="0.4">
      <c r="A81" s="9" t="s">
        <v>12418</v>
      </c>
      <c r="B81" s="9" t="s">
        <v>12052</v>
      </c>
      <c r="C81" s="180" t="s">
        <v>12142</v>
      </c>
      <c r="D81" s="11"/>
      <c r="E81" s="35">
        <v>2</v>
      </c>
      <c r="F81" s="161">
        <v>37312</v>
      </c>
      <c r="G81" s="161" t="s">
        <v>0</v>
      </c>
      <c r="H81" s="9" t="s">
        <v>12322</v>
      </c>
      <c r="I81" s="9"/>
      <c r="J81" s="9" t="s">
        <v>12254</v>
      </c>
      <c r="K81" s="9"/>
      <c r="L81" s="11">
        <v>9</v>
      </c>
      <c r="M81" s="9"/>
      <c r="N81" s="21">
        <v>1.5</v>
      </c>
      <c r="O81" s="21">
        <v>0.7</v>
      </c>
      <c r="P81" s="2"/>
      <c r="Q81" s="225" t="s">
        <v>4167</v>
      </c>
      <c r="R81" s="222"/>
      <c r="S81" s="2"/>
      <c r="T81" s="21">
        <f t="shared" si="1"/>
        <v>1.5</v>
      </c>
    </row>
    <row r="82" spans="1:20" x14ac:dyDescent="0.4">
      <c r="A82" s="9" t="s">
        <v>12418</v>
      </c>
      <c r="B82" s="9" t="s">
        <v>12052</v>
      </c>
      <c r="C82" s="180" t="s">
        <v>12143</v>
      </c>
      <c r="D82" s="11"/>
      <c r="E82" s="35">
        <v>3</v>
      </c>
      <c r="F82" s="161">
        <v>37312</v>
      </c>
      <c r="G82" s="161" t="s">
        <v>0</v>
      </c>
      <c r="H82" s="9" t="s">
        <v>12323</v>
      </c>
      <c r="I82" s="9"/>
      <c r="J82" s="9" t="s">
        <v>12254</v>
      </c>
      <c r="K82" s="9"/>
      <c r="L82" s="11">
        <v>8</v>
      </c>
      <c r="M82" s="9"/>
      <c r="N82" s="21">
        <v>1.5</v>
      </c>
      <c r="O82" s="21">
        <v>0.7</v>
      </c>
      <c r="P82" s="2"/>
      <c r="Q82" s="225" t="s">
        <v>4167</v>
      </c>
      <c r="R82" s="222"/>
      <c r="S82" s="2"/>
      <c r="T82" s="21">
        <f t="shared" si="1"/>
        <v>1.5</v>
      </c>
    </row>
    <row r="83" spans="1:20" x14ac:dyDescent="0.4">
      <c r="A83" s="9" t="s">
        <v>12418</v>
      </c>
      <c r="B83" s="9" t="s">
        <v>12052</v>
      </c>
      <c r="C83" s="180" t="s">
        <v>12144</v>
      </c>
      <c r="D83" s="11"/>
      <c r="E83" s="35">
        <v>5</v>
      </c>
      <c r="F83" s="161">
        <v>37312</v>
      </c>
      <c r="G83" s="161" t="s">
        <v>0</v>
      </c>
      <c r="H83" s="9" t="s">
        <v>12324</v>
      </c>
      <c r="I83" s="9"/>
      <c r="J83" s="9" t="s">
        <v>12254</v>
      </c>
      <c r="K83" s="9"/>
      <c r="L83" s="11">
        <v>8</v>
      </c>
      <c r="M83" s="9"/>
      <c r="N83" s="21">
        <v>1.5</v>
      </c>
      <c r="O83" s="21">
        <v>0.7</v>
      </c>
      <c r="P83" s="2"/>
      <c r="Q83" s="225" t="s">
        <v>4167</v>
      </c>
      <c r="R83" s="222"/>
      <c r="S83" s="2"/>
      <c r="T83" s="21">
        <f t="shared" si="1"/>
        <v>1.5</v>
      </c>
    </row>
    <row r="84" spans="1:20" x14ac:dyDescent="0.4">
      <c r="A84" s="9" t="s">
        <v>12418</v>
      </c>
      <c r="B84" s="9" t="s">
        <v>12052</v>
      </c>
      <c r="C84" s="180" t="s">
        <v>12145</v>
      </c>
      <c r="D84" s="11"/>
      <c r="E84" s="35">
        <v>2</v>
      </c>
      <c r="F84" s="161">
        <v>37399</v>
      </c>
      <c r="G84" s="161" t="s">
        <v>0</v>
      </c>
      <c r="H84" s="9" t="s">
        <v>12325</v>
      </c>
      <c r="I84" s="9"/>
      <c r="J84" s="9" t="s">
        <v>12254</v>
      </c>
      <c r="K84" s="9"/>
      <c r="L84" s="11">
        <v>9</v>
      </c>
      <c r="M84" s="9"/>
      <c r="N84" s="21">
        <v>1.5</v>
      </c>
      <c r="O84" s="21">
        <v>0.7</v>
      </c>
      <c r="P84" s="2"/>
      <c r="Q84" s="225" t="s">
        <v>4167</v>
      </c>
      <c r="R84" s="222"/>
      <c r="S84" s="2"/>
      <c r="T84" s="21">
        <f t="shared" si="1"/>
        <v>1.5</v>
      </c>
    </row>
    <row r="85" spans="1:20" x14ac:dyDescent="0.4">
      <c r="A85" s="9" t="s">
        <v>12418</v>
      </c>
      <c r="B85" s="9" t="s">
        <v>12052</v>
      </c>
      <c r="C85" s="180" t="s">
        <v>12146</v>
      </c>
      <c r="D85" s="11"/>
      <c r="E85" s="35">
        <v>4</v>
      </c>
      <c r="F85" s="161">
        <v>37399</v>
      </c>
      <c r="G85" s="161" t="s">
        <v>0</v>
      </c>
      <c r="H85" s="9" t="s">
        <v>12325</v>
      </c>
      <c r="I85" s="9"/>
      <c r="J85" s="9" t="s">
        <v>12254</v>
      </c>
      <c r="K85" s="9"/>
      <c r="L85" s="11">
        <v>8</v>
      </c>
      <c r="M85" s="9"/>
      <c r="N85" s="21">
        <v>1.5</v>
      </c>
      <c r="O85" s="21">
        <v>0.7</v>
      </c>
      <c r="P85" s="2"/>
      <c r="Q85" s="225" t="s">
        <v>4167</v>
      </c>
      <c r="R85" s="222"/>
      <c r="S85" s="2"/>
      <c r="T85" s="21">
        <f t="shared" si="1"/>
        <v>1.5</v>
      </c>
    </row>
    <row r="86" spans="1:20" x14ac:dyDescent="0.4">
      <c r="A86" s="9" t="s">
        <v>12418</v>
      </c>
      <c r="B86" s="9" t="s">
        <v>12052</v>
      </c>
      <c r="C86" s="180" t="s">
        <v>12147</v>
      </c>
      <c r="D86" s="11"/>
      <c r="E86" s="35">
        <v>5</v>
      </c>
      <c r="F86" s="161">
        <v>37399</v>
      </c>
      <c r="G86" s="161" t="s">
        <v>0</v>
      </c>
      <c r="H86" s="9" t="s">
        <v>12325</v>
      </c>
      <c r="I86" s="9"/>
      <c r="J86" s="9" t="s">
        <v>12254</v>
      </c>
      <c r="K86" s="9"/>
      <c r="L86" s="11">
        <v>8</v>
      </c>
      <c r="M86" s="9"/>
      <c r="N86" s="21">
        <v>1.5</v>
      </c>
      <c r="O86" s="21">
        <v>0.7</v>
      </c>
      <c r="P86" s="2"/>
      <c r="Q86" s="225" t="s">
        <v>4167</v>
      </c>
      <c r="R86" s="222"/>
      <c r="S86" s="2"/>
      <c r="T86" s="21">
        <f t="shared" si="1"/>
        <v>1.5</v>
      </c>
    </row>
    <row r="87" spans="1:20" x14ac:dyDescent="0.4">
      <c r="A87" s="9" t="s">
        <v>12418</v>
      </c>
      <c r="B87" s="9" t="s">
        <v>12052</v>
      </c>
      <c r="C87" s="180" t="s">
        <v>12148</v>
      </c>
      <c r="D87" s="11"/>
      <c r="E87" s="35">
        <v>2</v>
      </c>
      <c r="F87" s="161">
        <v>37499</v>
      </c>
      <c r="G87" s="161" t="s">
        <v>0</v>
      </c>
      <c r="H87" s="9" t="s">
        <v>12326</v>
      </c>
      <c r="I87" s="9"/>
      <c r="J87" s="9" t="s">
        <v>12254</v>
      </c>
      <c r="K87" s="9"/>
      <c r="L87" s="11">
        <v>7.5</v>
      </c>
      <c r="M87" s="9"/>
      <c r="N87" s="21">
        <v>1.5</v>
      </c>
      <c r="O87" s="21">
        <v>0.7</v>
      </c>
      <c r="P87" s="2"/>
      <c r="Q87" s="225" t="s">
        <v>4167</v>
      </c>
      <c r="R87" s="222"/>
      <c r="S87" s="2"/>
      <c r="T87" s="21">
        <f t="shared" si="1"/>
        <v>1.5</v>
      </c>
    </row>
    <row r="88" spans="1:20" x14ac:dyDescent="0.4">
      <c r="A88" s="9" t="s">
        <v>12418</v>
      </c>
      <c r="B88" s="9" t="s">
        <v>12052</v>
      </c>
      <c r="C88" s="180" t="s">
        <v>12149</v>
      </c>
      <c r="D88" s="11"/>
      <c r="E88" s="35">
        <v>4</v>
      </c>
      <c r="F88" s="161">
        <v>37499</v>
      </c>
      <c r="G88" s="161" t="s">
        <v>0</v>
      </c>
      <c r="H88" s="9" t="s">
        <v>12327</v>
      </c>
      <c r="I88" s="9"/>
      <c r="J88" s="9" t="s">
        <v>12254</v>
      </c>
      <c r="K88" s="9"/>
      <c r="L88" s="11">
        <v>7.5</v>
      </c>
      <c r="M88" s="9"/>
      <c r="N88" s="21">
        <v>1.5</v>
      </c>
      <c r="O88" s="21">
        <v>0.7</v>
      </c>
      <c r="P88" s="2"/>
      <c r="Q88" s="225" t="s">
        <v>4167</v>
      </c>
      <c r="R88" s="222"/>
      <c r="S88" s="2"/>
      <c r="T88" s="21">
        <f t="shared" si="1"/>
        <v>1.5</v>
      </c>
    </row>
    <row r="89" spans="1:20" x14ac:dyDescent="0.4">
      <c r="A89" s="9" t="s">
        <v>12418</v>
      </c>
      <c r="B89" s="9" t="s">
        <v>12052</v>
      </c>
      <c r="C89" s="180" t="s">
        <v>12150</v>
      </c>
      <c r="D89" s="11"/>
      <c r="E89" s="35">
        <v>5</v>
      </c>
      <c r="F89" s="161">
        <v>37499</v>
      </c>
      <c r="G89" s="161" t="s">
        <v>0</v>
      </c>
      <c r="H89" s="9" t="s">
        <v>12328</v>
      </c>
      <c r="I89" s="9"/>
      <c r="J89" s="9" t="s">
        <v>12254</v>
      </c>
      <c r="K89" s="9"/>
      <c r="L89" s="11">
        <v>7.5</v>
      </c>
      <c r="M89" s="9"/>
      <c r="N89" s="21">
        <v>1.5</v>
      </c>
      <c r="O89" s="21">
        <v>0.7</v>
      </c>
      <c r="P89" s="2"/>
      <c r="Q89" s="225" t="s">
        <v>4167</v>
      </c>
      <c r="R89" s="222"/>
      <c r="S89" s="2"/>
      <c r="T89" s="21">
        <f t="shared" si="1"/>
        <v>1.5</v>
      </c>
    </row>
    <row r="90" spans="1:20" x14ac:dyDescent="0.4">
      <c r="A90" s="9" t="s">
        <v>12418</v>
      </c>
      <c r="B90" s="9" t="s">
        <v>12052</v>
      </c>
      <c r="C90" s="180" t="s">
        <v>12151</v>
      </c>
      <c r="D90" s="11"/>
      <c r="E90" s="35">
        <v>5</v>
      </c>
      <c r="F90" s="161">
        <v>37565</v>
      </c>
      <c r="G90" s="161" t="s">
        <v>0</v>
      </c>
      <c r="H90" s="9" t="s">
        <v>12329</v>
      </c>
      <c r="I90" s="9"/>
      <c r="J90" s="9" t="s">
        <v>12254</v>
      </c>
      <c r="K90" s="9"/>
      <c r="L90" s="11">
        <v>7.5</v>
      </c>
      <c r="M90" s="9"/>
      <c r="N90" s="21">
        <v>1.5</v>
      </c>
      <c r="O90" s="21">
        <v>0.7</v>
      </c>
      <c r="P90" s="2"/>
      <c r="Q90" s="225" t="s">
        <v>4167</v>
      </c>
      <c r="R90" s="222"/>
      <c r="S90" s="2"/>
      <c r="T90" s="21">
        <f t="shared" si="1"/>
        <v>1.5</v>
      </c>
    </row>
    <row r="91" spans="1:20" x14ac:dyDescent="0.4">
      <c r="A91" s="9" t="s">
        <v>12418</v>
      </c>
      <c r="B91" s="9" t="s">
        <v>12052</v>
      </c>
      <c r="C91" s="180" t="s">
        <v>12152</v>
      </c>
      <c r="D91" s="11"/>
      <c r="E91" s="35">
        <v>6</v>
      </c>
      <c r="F91" s="161">
        <v>37565</v>
      </c>
      <c r="G91" s="161" t="s">
        <v>0</v>
      </c>
      <c r="H91" s="9" t="s">
        <v>12329</v>
      </c>
      <c r="I91" s="9"/>
      <c r="J91" s="9" t="s">
        <v>12254</v>
      </c>
      <c r="K91" s="9"/>
      <c r="L91" s="11">
        <v>7.5</v>
      </c>
      <c r="M91" s="9"/>
      <c r="N91" s="21">
        <v>1.5</v>
      </c>
      <c r="O91" s="21">
        <v>0.7</v>
      </c>
      <c r="P91" s="2"/>
      <c r="Q91" s="225" t="s">
        <v>4167</v>
      </c>
      <c r="R91" s="222"/>
      <c r="S91" s="2"/>
      <c r="T91" s="21">
        <f t="shared" si="1"/>
        <v>1.5</v>
      </c>
    </row>
    <row r="92" spans="1:20" x14ac:dyDescent="0.4">
      <c r="A92" s="9" t="s">
        <v>12418</v>
      </c>
      <c r="B92" s="9" t="s">
        <v>12052</v>
      </c>
      <c r="C92" s="180" t="s">
        <v>12153</v>
      </c>
      <c r="D92" s="11"/>
      <c r="E92" s="35">
        <v>2</v>
      </c>
      <c r="F92" s="161">
        <v>37694</v>
      </c>
      <c r="G92" s="161" t="s">
        <v>0</v>
      </c>
      <c r="H92" s="9" t="s">
        <v>12330</v>
      </c>
      <c r="I92" s="9"/>
      <c r="J92" s="9" t="s">
        <v>12254</v>
      </c>
      <c r="K92" s="9"/>
      <c r="L92" s="11">
        <v>7</v>
      </c>
      <c r="M92" s="9"/>
      <c r="N92" s="21">
        <v>1.5</v>
      </c>
      <c r="O92" s="21">
        <v>0.7</v>
      </c>
      <c r="P92" s="2"/>
      <c r="Q92" s="225" t="s">
        <v>4167</v>
      </c>
      <c r="R92" s="222"/>
      <c r="S92" s="2"/>
      <c r="T92" s="21">
        <f t="shared" si="1"/>
        <v>1.5</v>
      </c>
    </row>
    <row r="93" spans="1:20" x14ac:dyDescent="0.4">
      <c r="A93" s="9" t="s">
        <v>12418</v>
      </c>
      <c r="B93" s="9" t="s">
        <v>12052</v>
      </c>
      <c r="C93" s="180" t="s">
        <v>12154</v>
      </c>
      <c r="D93" s="11"/>
      <c r="E93" s="35">
        <v>4</v>
      </c>
      <c r="F93" s="161">
        <v>37694</v>
      </c>
      <c r="G93" s="161" t="s">
        <v>0</v>
      </c>
      <c r="H93" s="9" t="s">
        <v>12330</v>
      </c>
      <c r="I93" s="9"/>
      <c r="J93" s="9" t="s">
        <v>12254</v>
      </c>
      <c r="K93" s="9"/>
      <c r="L93" s="19">
        <v>7</v>
      </c>
      <c r="M93" s="9"/>
      <c r="N93" s="21">
        <v>1.5</v>
      </c>
      <c r="O93" s="21">
        <v>0.7</v>
      </c>
      <c r="P93" s="2"/>
      <c r="Q93" s="225" t="s">
        <v>4167</v>
      </c>
      <c r="R93" s="222"/>
      <c r="S93" s="2"/>
      <c r="T93" s="21">
        <f t="shared" si="1"/>
        <v>1.5</v>
      </c>
    </row>
    <row r="94" spans="1:20" x14ac:dyDescent="0.4">
      <c r="A94" s="9" t="s">
        <v>12418</v>
      </c>
      <c r="B94" s="9" t="s">
        <v>12052</v>
      </c>
      <c r="C94" s="180" t="s">
        <v>12155</v>
      </c>
      <c r="D94" s="11"/>
      <c r="E94" s="35">
        <v>5</v>
      </c>
      <c r="F94" s="161">
        <v>37694</v>
      </c>
      <c r="G94" s="161" t="s">
        <v>0</v>
      </c>
      <c r="H94" s="9" t="s">
        <v>12330</v>
      </c>
      <c r="I94" s="9"/>
      <c r="J94" s="9" t="s">
        <v>12254</v>
      </c>
      <c r="K94" s="9"/>
      <c r="L94" s="19">
        <v>7</v>
      </c>
      <c r="M94" s="9"/>
      <c r="N94" s="21">
        <v>1.5</v>
      </c>
      <c r="O94" s="21">
        <v>0.7</v>
      </c>
      <c r="P94" s="2"/>
      <c r="Q94" s="225" t="s">
        <v>4167</v>
      </c>
      <c r="R94" s="222"/>
      <c r="S94" s="2"/>
      <c r="T94" s="21">
        <f t="shared" si="1"/>
        <v>1.5</v>
      </c>
    </row>
    <row r="95" spans="1:20" x14ac:dyDescent="0.4">
      <c r="A95" s="9" t="s">
        <v>12418</v>
      </c>
      <c r="B95" s="9" t="s">
        <v>12052</v>
      </c>
      <c r="C95" s="180" t="s">
        <v>12156</v>
      </c>
      <c r="D95" s="11"/>
      <c r="E95" s="35">
        <v>2</v>
      </c>
      <c r="F95" s="161">
        <v>37809</v>
      </c>
      <c r="G95" s="161" t="s">
        <v>0</v>
      </c>
      <c r="H95" s="9" t="s">
        <v>12331</v>
      </c>
      <c r="I95" s="9"/>
      <c r="J95" s="9" t="s">
        <v>12254</v>
      </c>
      <c r="K95" s="9"/>
      <c r="L95" s="19">
        <v>7</v>
      </c>
      <c r="M95" s="9"/>
      <c r="N95" s="21">
        <v>1.5</v>
      </c>
      <c r="O95" s="21">
        <v>0.7</v>
      </c>
      <c r="P95" s="2"/>
      <c r="Q95" s="225" t="s">
        <v>4167</v>
      </c>
      <c r="R95" s="222"/>
      <c r="S95" s="2"/>
      <c r="T95" s="21">
        <f t="shared" si="1"/>
        <v>1.5</v>
      </c>
    </row>
    <row r="96" spans="1:20" x14ac:dyDescent="0.4">
      <c r="A96" s="9" t="s">
        <v>12418</v>
      </c>
      <c r="B96" s="9" t="s">
        <v>12052</v>
      </c>
      <c r="C96" s="180" t="s">
        <v>12157</v>
      </c>
      <c r="D96" s="11"/>
      <c r="E96" s="35">
        <v>4</v>
      </c>
      <c r="F96" s="161">
        <v>37809</v>
      </c>
      <c r="G96" s="161" t="s">
        <v>0</v>
      </c>
      <c r="H96" s="9" t="s">
        <v>12332</v>
      </c>
      <c r="I96" s="9"/>
      <c r="J96" s="9" t="s">
        <v>12254</v>
      </c>
      <c r="K96" s="9"/>
      <c r="L96" s="19">
        <v>7</v>
      </c>
      <c r="M96" s="9"/>
      <c r="N96" s="21">
        <v>1.5</v>
      </c>
      <c r="O96" s="21">
        <v>0.7</v>
      </c>
      <c r="P96" s="2"/>
      <c r="Q96" s="225" t="s">
        <v>4167</v>
      </c>
      <c r="R96" s="222"/>
      <c r="S96" s="2"/>
      <c r="T96" s="21">
        <f t="shared" si="1"/>
        <v>1.5</v>
      </c>
    </row>
    <row r="97" spans="1:20" x14ac:dyDescent="0.4">
      <c r="A97" s="9" t="s">
        <v>12418</v>
      </c>
      <c r="B97" s="9" t="s">
        <v>12052</v>
      </c>
      <c r="C97" s="180" t="s">
        <v>12158</v>
      </c>
      <c r="D97" s="11"/>
      <c r="E97" s="35">
        <v>5</v>
      </c>
      <c r="F97" s="161">
        <v>37809</v>
      </c>
      <c r="G97" s="161" t="s">
        <v>0</v>
      </c>
      <c r="H97" s="9" t="s">
        <v>12333</v>
      </c>
      <c r="I97" s="9"/>
      <c r="J97" s="9" t="s">
        <v>12254</v>
      </c>
      <c r="K97" s="9"/>
      <c r="L97" s="19">
        <v>7</v>
      </c>
      <c r="M97" s="9"/>
      <c r="N97" s="21">
        <v>1.5</v>
      </c>
      <c r="O97" s="21">
        <v>0.7</v>
      </c>
      <c r="P97" s="2"/>
      <c r="Q97" s="225" t="s">
        <v>4167</v>
      </c>
      <c r="R97" s="222"/>
      <c r="S97" s="2"/>
      <c r="T97" s="21">
        <f t="shared" si="1"/>
        <v>1.5</v>
      </c>
    </row>
    <row r="98" spans="1:20" x14ac:dyDescent="0.4">
      <c r="A98" s="9" t="s">
        <v>12418</v>
      </c>
      <c r="B98" s="9" t="s">
        <v>12052</v>
      </c>
      <c r="C98" s="180" t="s">
        <v>12159</v>
      </c>
      <c r="D98" s="11"/>
      <c r="E98" s="35">
        <v>5</v>
      </c>
      <c r="F98" s="161">
        <v>37861</v>
      </c>
      <c r="G98" s="161" t="s">
        <v>0</v>
      </c>
      <c r="H98" s="9" t="s">
        <v>12334</v>
      </c>
      <c r="I98" s="9"/>
      <c r="J98" s="9" t="s">
        <v>12254</v>
      </c>
      <c r="K98" s="9"/>
      <c r="L98" s="19">
        <v>6.5</v>
      </c>
      <c r="M98" s="9"/>
      <c r="N98" s="21">
        <v>1.5</v>
      </c>
      <c r="O98" s="21">
        <v>0.7</v>
      </c>
      <c r="P98" s="2"/>
      <c r="Q98" s="225" t="s">
        <v>4167</v>
      </c>
      <c r="R98" s="222"/>
      <c r="S98" s="2"/>
      <c r="T98" s="21">
        <f t="shared" si="1"/>
        <v>1.5</v>
      </c>
    </row>
    <row r="99" spans="1:20" x14ac:dyDescent="0.4">
      <c r="A99" s="9" t="s">
        <v>12418</v>
      </c>
      <c r="B99" s="9" t="s">
        <v>12052</v>
      </c>
      <c r="C99" s="180" t="s">
        <v>12160</v>
      </c>
      <c r="D99" s="11"/>
      <c r="E99" s="35">
        <v>6</v>
      </c>
      <c r="F99" s="161">
        <v>37861</v>
      </c>
      <c r="G99" s="161" t="s">
        <v>0</v>
      </c>
      <c r="H99" s="9" t="s">
        <v>12334</v>
      </c>
      <c r="I99" s="9"/>
      <c r="J99" s="9" t="s">
        <v>12254</v>
      </c>
      <c r="K99" s="9"/>
      <c r="L99" s="19">
        <v>6.5</v>
      </c>
      <c r="M99" s="9"/>
      <c r="N99" s="21">
        <v>1.5</v>
      </c>
      <c r="O99" s="21">
        <v>0.7</v>
      </c>
      <c r="P99" s="2"/>
      <c r="Q99" s="225" t="s">
        <v>4167</v>
      </c>
      <c r="R99" s="222"/>
      <c r="S99" s="2"/>
      <c r="T99" s="21">
        <f t="shared" si="1"/>
        <v>1.5</v>
      </c>
    </row>
    <row r="100" spans="1:20" x14ac:dyDescent="0.4">
      <c r="A100" s="9" t="s">
        <v>12418</v>
      </c>
      <c r="B100" s="9" t="s">
        <v>12052</v>
      </c>
      <c r="C100" s="180" t="s">
        <v>12161</v>
      </c>
      <c r="D100" s="11"/>
      <c r="E100" s="35">
        <v>2</v>
      </c>
      <c r="F100" s="161">
        <v>37918</v>
      </c>
      <c r="G100" s="161" t="s">
        <v>0</v>
      </c>
      <c r="H100" s="9" t="s">
        <v>12335</v>
      </c>
      <c r="I100" s="9"/>
      <c r="J100" s="9" t="s">
        <v>12254</v>
      </c>
      <c r="K100" s="9"/>
      <c r="L100" s="19">
        <v>6.5</v>
      </c>
      <c r="M100" s="9"/>
      <c r="N100" s="21">
        <v>1.5</v>
      </c>
      <c r="O100" s="21">
        <v>0.7</v>
      </c>
      <c r="P100" s="2"/>
      <c r="Q100" s="225" t="s">
        <v>4167</v>
      </c>
      <c r="R100" s="222"/>
      <c r="S100" s="2"/>
      <c r="T100" s="21">
        <f t="shared" si="1"/>
        <v>1.5</v>
      </c>
    </row>
    <row r="101" spans="1:20" x14ac:dyDescent="0.4">
      <c r="A101" s="9" t="s">
        <v>12418</v>
      </c>
      <c r="B101" s="9" t="s">
        <v>12052</v>
      </c>
      <c r="C101" s="180" t="s">
        <v>12162</v>
      </c>
      <c r="D101" s="11"/>
      <c r="E101" s="35">
        <v>4</v>
      </c>
      <c r="F101" s="161">
        <v>37918</v>
      </c>
      <c r="G101" s="161" t="s">
        <v>0</v>
      </c>
      <c r="H101" s="9" t="s">
        <v>12335</v>
      </c>
      <c r="I101" s="9"/>
      <c r="J101" s="9" t="s">
        <v>12254</v>
      </c>
      <c r="K101" s="9"/>
      <c r="L101" s="19">
        <v>6.5</v>
      </c>
      <c r="M101" s="9"/>
      <c r="N101" s="21">
        <v>1.5</v>
      </c>
      <c r="O101" s="21">
        <v>0.7</v>
      </c>
      <c r="P101" s="2"/>
      <c r="Q101" s="225" t="s">
        <v>4167</v>
      </c>
      <c r="R101" s="222"/>
      <c r="S101" s="2"/>
      <c r="T101" s="21">
        <f t="shared" si="1"/>
        <v>1.5</v>
      </c>
    </row>
    <row r="102" spans="1:20" x14ac:dyDescent="0.4">
      <c r="A102" s="9" t="s">
        <v>12418</v>
      </c>
      <c r="B102" s="9" t="s">
        <v>12052</v>
      </c>
      <c r="C102" s="180" t="s">
        <v>12163</v>
      </c>
      <c r="D102" s="11"/>
      <c r="E102" s="35">
        <v>5</v>
      </c>
      <c r="F102" s="161">
        <v>37918</v>
      </c>
      <c r="G102" s="161" t="s">
        <v>0</v>
      </c>
      <c r="H102" s="9" t="s">
        <v>12335</v>
      </c>
      <c r="I102" s="9"/>
      <c r="J102" s="9" t="s">
        <v>12254</v>
      </c>
      <c r="K102" s="9"/>
      <c r="L102" s="19">
        <v>6.5</v>
      </c>
      <c r="M102" s="9"/>
      <c r="N102" s="21">
        <v>1.5</v>
      </c>
      <c r="O102" s="21">
        <v>0.7</v>
      </c>
      <c r="P102" s="2"/>
      <c r="Q102" s="225" t="s">
        <v>4167</v>
      </c>
      <c r="R102" s="222"/>
      <c r="S102" s="2"/>
      <c r="T102" s="21">
        <f t="shared" si="1"/>
        <v>1.5</v>
      </c>
    </row>
    <row r="103" spans="1:20" x14ac:dyDescent="0.4">
      <c r="A103" s="9" t="s">
        <v>12418</v>
      </c>
      <c r="B103" s="9" t="s">
        <v>12052</v>
      </c>
      <c r="C103" s="180" t="s">
        <v>12164</v>
      </c>
      <c r="D103" s="11"/>
      <c r="E103" s="35">
        <v>2</v>
      </c>
      <c r="F103" s="161">
        <v>38065</v>
      </c>
      <c r="G103" s="161" t="s">
        <v>0</v>
      </c>
      <c r="H103" s="9" t="s">
        <v>12330</v>
      </c>
      <c r="I103" s="9"/>
      <c r="J103" s="9" t="s">
        <v>12254</v>
      </c>
      <c r="K103" s="9"/>
      <c r="L103" s="19">
        <v>6</v>
      </c>
      <c r="M103" s="9"/>
      <c r="N103" s="21">
        <v>1.5</v>
      </c>
      <c r="O103" s="21">
        <v>0.7</v>
      </c>
      <c r="P103" s="2"/>
      <c r="Q103" s="225" t="s">
        <v>4167</v>
      </c>
      <c r="R103" s="222"/>
      <c r="S103" s="2"/>
      <c r="T103" s="21">
        <f t="shared" si="1"/>
        <v>1.5</v>
      </c>
    </row>
    <row r="104" spans="1:20" x14ac:dyDescent="0.4">
      <c r="A104" s="9" t="s">
        <v>12418</v>
      </c>
      <c r="B104" s="9" t="s">
        <v>12052</v>
      </c>
      <c r="C104" s="180" t="s">
        <v>12165</v>
      </c>
      <c r="D104" s="11"/>
      <c r="E104" s="35">
        <v>4</v>
      </c>
      <c r="F104" s="161">
        <v>38065</v>
      </c>
      <c r="G104" s="161" t="s">
        <v>0</v>
      </c>
      <c r="H104" s="9" t="s">
        <v>12330</v>
      </c>
      <c r="I104" s="9"/>
      <c r="J104" s="9" t="s">
        <v>12254</v>
      </c>
      <c r="K104" s="9"/>
      <c r="L104" s="19">
        <v>6</v>
      </c>
      <c r="M104" s="9"/>
      <c r="N104" s="21">
        <v>1.5</v>
      </c>
      <c r="O104" s="21">
        <v>0.7</v>
      </c>
      <c r="P104" s="2"/>
      <c r="Q104" s="225" t="s">
        <v>4167</v>
      </c>
      <c r="R104" s="222"/>
      <c r="S104" s="2"/>
      <c r="T104" s="21">
        <f t="shared" si="1"/>
        <v>1.5</v>
      </c>
    </row>
    <row r="105" spans="1:20" x14ac:dyDescent="0.4">
      <c r="A105" s="9" t="s">
        <v>12418</v>
      </c>
      <c r="B105" s="9" t="s">
        <v>12052</v>
      </c>
      <c r="C105" s="180" t="s">
        <v>12166</v>
      </c>
      <c r="D105" s="11"/>
      <c r="E105" s="35">
        <v>5</v>
      </c>
      <c r="F105" s="161">
        <v>38065</v>
      </c>
      <c r="G105" s="161" t="s">
        <v>0</v>
      </c>
      <c r="H105" s="9" t="s">
        <v>12330</v>
      </c>
      <c r="I105" s="9"/>
      <c r="J105" s="9" t="s">
        <v>12254</v>
      </c>
      <c r="K105" s="9"/>
      <c r="L105" s="19">
        <v>6</v>
      </c>
      <c r="M105" s="9"/>
      <c r="N105" s="21">
        <v>1.5</v>
      </c>
      <c r="O105" s="21">
        <v>0.7</v>
      </c>
      <c r="P105" s="2"/>
      <c r="Q105" s="225" t="s">
        <v>4167</v>
      </c>
      <c r="R105" s="222"/>
      <c r="S105" s="2"/>
      <c r="T105" s="21">
        <f t="shared" si="1"/>
        <v>1.5</v>
      </c>
    </row>
    <row r="106" spans="1:20" x14ac:dyDescent="0.4">
      <c r="A106" s="9" t="s">
        <v>12418</v>
      </c>
      <c r="B106" s="9" t="s">
        <v>12052</v>
      </c>
      <c r="C106" s="180" t="s">
        <v>12167</v>
      </c>
      <c r="D106" s="11"/>
      <c r="E106" s="35">
        <v>2</v>
      </c>
      <c r="F106" s="161">
        <v>38128</v>
      </c>
      <c r="G106" s="161" t="s">
        <v>0</v>
      </c>
      <c r="H106" s="9" t="s">
        <v>12336</v>
      </c>
      <c r="I106" s="9"/>
      <c r="J106" s="9" t="s">
        <v>12254</v>
      </c>
      <c r="K106" s="9"/>
      <c r="L106" s="19">
        <v>6</v>
      </c>
      <c r="M106" s="9"/>
      <c r="N106" s="21">
        <v>1.5</v>
      </c>
      <c r="O106" s="21">
        <v>0.7</v>
      </c>
      <c r="P106" s="2"/>
      <c r="Q106" s="225" t="s">
        <v>4167</v>
      </c>
      <c r="R106" s="222"/>
      <c r="S106" s="2"/>
      <c r="T106" s="21">
        <f t="shared" si="1"/>
        <v>1.5</v>
      </c>
    </row>
    <row r="107" spans="1:20" x14ac:dyDescent="0.4">
      <c r="A107" s="9" t="s">
        <v>12418</v>
      </c>
      <c r="B107" s="9" t="s">
        <v>12052</v>
      </c>
      <c r="C107" s="180" t="s">
        <v>12168</v>
      </c>
      <c r="D107" s="11"/>
      <c r="E107" s="35">
        <v>4</v>
      </c>
      <c r="F107" s="161">
        <v>38128</v>
      </c>
      <c r="G107" s="161" t="s">
        <v>0</v>
      </c>
      <c r="H107" s="9" t="s">
        <v>12337</v>
      </c>
      <c r="I107" s="9"/>
      <c r="J107" s="9" t="s">
        <v>12254</v>
      </c>
      <c r="K107" s="9"/>
      <c r="L107" s="19">
        <v>6</v>
      </c>
      <c r="M107" s="9"/>
      <c r="N107" s="21">
        <v>1.5</v>
      </c>
      <c r="O107" s="21">
        <v>0.7</v>
      </c>
      <c r="P107" s="2"/>
      <c r="Q107" s="225" t="s">
        <v>4167</v>
      </c>
      <c r="R107" s="222"/>
      <c r="S107" s="2"/>
      <c r="T107" s="21">
        <f t="shared" si="1"/>
        <v>1.5</v>
      </c>
    </row>
    <row r="108" spans="1:20" x14ac:dyDescent="0.4">
      <c r="A108" s="9" t="s">
        <v>12418</v>
      </c>
      <c r="B108" s="9" t="s">
        <v>12052</v>
      </c>
      <c r="C108" s="180" t="s">
        <v>12169</v>
      </c>
      <c r="D108" s="11"/>
      <c r="E108" s="35">
        <v>5</v>
      </c>
      <c r="F108" s="161">
        <v>38128</v>
      </c>
      <c r="G108" s="161" t="s">
        <v>0</v>
      </c>
      <c r="H108" s="9" t="s">
        <v>12338</v>
      </c>
      <c r="I108" s="9"/>
      <c r="J108" s="9" t="s">
        <v>12254</v>
      </c>
      <c r="K108" s="9"/>
      <c r="L108" s="19">
        <v>6</v>
      </c>
      <c r="M108" s="9"/>
      <c r="N108" s="21">
        <v>1.5</v>
      </c>
      <c r="O108" s="21">
        <v>0.7</v>
      </c>
      <c r="P108" s="2"/>
      <c r="Q108" s="225" t="s">
        <v>4167</v>
      </c>
      <c r="R108" s="222"/>
      <c r="S108" s="2"/>
      <c r="T108" s="21">
        <f t="shared" si="1"/>
        <v>1.5</v>
      </c>
    </row>
    <row r="109" spans="1:20" x14ac:dyDescent="0.4">
      <c r="A109" s="9" t="s">
        <v>12418</v>
      </c>
      <c r="B109" s="9" t="s">
        <v>12052</v>
      </c>
      <c r="C109" s="180" t="s">
        <v>12170</v>
      </c>
      <c r="D109" s="11"/>
      <c r="E109" s="35">
        <v>5</v>
      </c>
      <c r="F109" s="161">
        <v>38226</v>
      </c>
      <c r="G109" s="161" t="s">
        <v>0</v>
      </c>
      <c r="H109" s="9" t="s">
        <v>12339</v>
      </c>
      <c r="I109" s="9"/>
      <c r="J109" s="9" t="s">
        <v>12254</v>
      </c>
      <c r="K109" s="9"/>
      <c r="L109" s="19">
        <v>6</v>
      </c>
      <c r="M109" s="9"/>
      <c r="N109" s="21">
        <v>1.5</v>
      </c>
      <c r="O109" s="21">
        <v>0.7</v>
      </c>
      <c r="P109" s="2"/>
      <c r="Q109" s="225" t="s">
        <v>4167</v>
      </c>
      <c r="R109" s="222"/>
      <c r="S109" s="2"/>
      <c r="T109" s="21">
        <f t="shared" si="1"/>
        <v>1.5</v>
      </c>
    </row>
    <row r="110" spans="1:20" x14ac:dyDescent="0.4">
      <c r="A110" s="9" t="s">
        <v>12418</v>
      </c>
      <c r="B110" s="9" t="s">
        <v>12052</v>
      </c>
      <c r="C110" s="180" t="s">
        <v>12171</v>
      </c>
      <c r="D110" s="11"/>
      <c r="E110" s="35">
        <v>4</v>
      </c>
      <c r="F110" s="161">
        <v>38226</v>
      </c>
      <c r="G110" s="161" t="s">
        <v>0</v>
      </c>
      <c r="H110" s="9" t="s">
        <v>12339</v>
      </c>
      <c r="I110" s="9"/>
      <c r="J110" s="9" t="s">
        <v>12254</v>
      </c>
      <c r="K110" s="9"/>
      <c r="L110" s="19">
        <v>6</v>
      </c>
      <c r="M110" s="9"/>
      <c r="N110" s="21">
        <v>1.5</v>
      </c>
      <c r="O110" s="21">
        <v>0.7</v>
      </c>
      <c r="P110" s="2"/>
      <c r="Q110" s="225" t="s">
        <v>4167</v>
      </c>
      <c r="R110" s="222"/>
      <c r="S110" s="2"/>
      <c r="T110" s="21">
        <f t="shared" si="1"/>
        <v>1.5</v>
      </c>
    </row>
    <row r="111" spans="1:20" x14ac:dyDescent="0.4">
      <c r="A111" s="9" t="s">
        <v>12418</v>
      </c>
      <c r="B111" s="9" t="s">
        <v>12052</v>
      </c>
      <c r="C111" s="180" t="s">
        <v>12172</v>
      </c>
      <c r="D111" s="11"/>
      <c r="E111" s="35">
        <v>5</v>
      </c>
      <c r="F111" s="161">
        <v>38226</v>
      </c>
      <c r="G111" s="161" t="s">
        <v>0</v>
      </c>
      <c r="H111" s="9" t="s">
        <v>12339</v>
      </c>
      <c r="I111" s="9"/>
      <c r="J111" s="9" t="s">
        <v>12254</v>
      </c>
      <c r="K111" s="9"/>
      <c r="L111" s="19">
        <v>6</v>
      </c>
      <c r="M111" s="9"/>
      <c r="N111" s="21">
        <v>1.5</v>
      </c>
      <c r="O111" s="21">
        <v>0.7</v>
      </c>
      <c r="P111" s="2"/>
      <c r="Q111" s="225" t="s">
        <v>4167</v>
      </c>
      <c r="R111" s="222"/>
      <c r="S111" s="2"/>
      <c r="T111" s="21">
        <f t="shared" si="1"/>
        <v>1.5</v>
      </c>
    </row>
    <row r="112" spans="1:20" x14ac:dyDescent="0.4">
      <c r="A112" s="9" t="s">
        <v>12418</v>
      </c>
      <c r="B112" s="9" t="s">
        <v>12052</v>
      </c>
      <c r="C112" s="180" t="s">
        <v>12173</v>
      </c>
      <c r="D112" s="11"/>
      <c r="E112" s="35">
        <v>2</v>
      </c>
      <c r="F112" s="161">
        <v>38282</v>
      </c>
      <c r="G112" s="161" t="s">
        <v>0</v>
      </c>
      <c r="H112" s="9" t="s">
        <v>12340</v>
      </c>
      <c r="I112" s="9"/>
      <c r="J112" s="9" t="s">
        <v>12254</v>
      </c>
      <c r="K112" s="9"/>
      <c r="L112" s="19">
        <v>6</v>
      </c>
      <c r="M112" s="9"/>
      <c r="N112" s="21">
        <v>1.5</v>
      </c>
      <c r="O112" s="21">
        <v>0.7</v>
      </c>
      <c r="P112" s="2"/>
      <c r="Q112" s="225" t="s">
        <v>4167</v>
      </c>
      <c r="R112" s="222"/>
      <c r="S112" s="2"/>
      <c r="T112" s="21">
        <f t="shared" si="1"/>
        <v>1.5</v>
      </c>
    </row>
    <row r="113" spans="1:20" x14ac:dyDescent="0.4">
      <c r="A113" s="9" t="s">
        <v>12418</v>
      </c>
      <c r="B113" s="9" t="s">
        <v>12052</v>
      </c>
      <c r="C113" s="180" t="s">
        <v>12174</v>
      </c>
      <c r="D113" s="11"/>
      <c r="E113" s="35">
        <v>4</v>
      </c>
      <c r="F113" s="161">
        <v>38282</v>
      </c>
      <c r="G113" s="161" t="s">
        <v>0</v>
      </c>
      <c r="H113" s="9" t="s">
        <v>12340</v>
      </c>
      <c r="I113" s="9"/>
      <c r="J113" s="9" t="s">
        <v>12254</v>
      </c>
      <c r="K113" s="9"/>
      <c r="L113" s="19">
        <v>6</v>
      </c>
      <c r="M113" s="9"/>
      <c r="N113" s="21">
        <v>1.5</v>
      </c>
      <c r="O113" s="21">
        <v>0.7</v>
      </c>
      <c r="P113" s="2"/>
      <c r="Q113" s="225" t="s">
        <v>4167</v>
      </c>
      <c r="R113" s="222"/>
      <c r="S113" s="2"/>
      <c r="T113" s="21">
        <f t="shared" si="1"/>
        <v>1.5</v>
      </c>
    </row>
    <row r="114" spans="1:20" x14ac:dyDescent="0.4">
      <c r="A114" s="9" t="s">
        <v>12418</v>
      </c>
      <c r="B114" s="9" t="s">
        <v>12052</v>
      </c>
      <c r="C114" s="180" t="s">
        <v>12175</v>
      </c>
      <c r="D114" s="11"/>
      <c r="E114" s="35">
        <v>5</v>
      </c>
      <c r="F114" s="161">
        <v>38282</v>
      </c>
      <c r="G114" s="161" t="s">
        <v>0</v>
      </c>
      <c r="H114" s="9" t="s">
        <v>12340</v>
      </c>
      <c r="I114" s="9"/>
      <c r="J114" s="9" t="s">
        <v>12254</v>
      </c>
      <c r="K114" s="9"/>
      <c r="L114" s="19">
        <v>6</v>
      </c>
      <c r="M114" s="9"/>
      <c r="N114" s="21">
        <v>1.5</v>
      </c>
      <c r="O114" s="21">
        <v>0.7</v>
      </c>
      <c r="P114" s="2"/>
      <c r="Q114" s="225" t="s">
        <v>4167</v>
      </c>
      <c r="R114" s="222"/>
      <c r="S114" s="2"/>
      <c r="T114" s="21">
        <f t="shared" si="1"/>
        <v>1.5</v>
      </c>
    </row>
    <row r="115" spans="1:20" x14ac:dyDescent="0.4">
      <c r="A115" s="9" t="s">
        <v>12418</v>
      </c>
      <c r="B115" s="9" t="s">
        <v>12052</v>
      </c>
      <c r="C115" s="180" t="s">
        <v>12176</v>
      </c>
      <c r="D115" s="11"/>
      <c r="E115" s="35">
        <v>2</v>
      </c>
      <c r="F115" s="161">
        <v>38429</v>
      </c>
      <c r="G115" s="161" t="s">
        <v>0</v>
      </c>
      <c r="H115" s="9" t="s">
        <v>12330</v>
      </c>
      <c r="I115" s="9"/>
      <c r="J115" s="9" t="s">
        <v>12254</v>
      </c>
      <c r="K115" s="9"/>
      <c r="L115" s="19">
        <v>4</v>
      </c>
      <c r="M115" s="9"/>
      <c r="N115" s="21">
        <v>1.5</v>
      </c>
      <c r="O115" s="21">
        <v>0.7</v>
      </c>
      <c r="P115" s="2"/>
      <c r="Q115" s="225" t="s">
        <v>4167</v>
      </c>
      <c r="R115" s="222"/>
      <c r="S115" s="2"/>
      <c r="T115" s="21">
        <f t="shared" si="1"/>
        <v>1.5</v>
      </c>
    </row>
    <row r="116" spans="1:20" x14ac:dyDescent="0.4">
      <c r="A116" s="9" t="s">
        <v>12418</v>
      </c>
      <c r="B116" s="9" t="s">
        <v>12052</v>
      </c>
      <c r="C116" s="180" t="s">
        <v>12177</v>
      </c>
      <c r="D116" s="11"/>
      <c r="E116" s="35">
        <v>4</v>
      </c>
      <c r="F116" s="161">
        <v>38429</v>
      </c>
      <c r="G116" s="161" t="s">
        <v>0</v>
      </c>
      <c r="H116" s="9" t="s">
        <v>12330</v>
      </c>
      <c r="I116" s="9"/>
      <c r="J116" s="9" t="s">
        <v>12254</v>
      </c>
      <c r="K116" s="9"/>
      <c r="L116" s="19">
        <v>4</v>
      </c>
      <c r="M116" s="9"/>
      <c r="N116" s="21">
        <v>1.5</v>
      </c>
      <c r="O116" s="21">
        <v>0.7</v>
      </c>
      <c r="P116" s="2"/>
      <c r="Q116" s="225" t="s">
        <v>4167</v>
      </c>
      <c r="R116" s="222"/>
      <c r="S116" s="2"/>
      <c r="T116" s="21">
        <f t="shared" si="1"/>
        <v>1.5</v>
      </c>
    </row>
    <row r="117" spans="1:20" x14ac:dyDescent="0.4">
      <c r="A117" s="9" t="s">
        <v>12418</v>
      </c>
      <c r="B117" s="9" t="s">
        <v>12052</v>
      </c>
      <c r="C117" s="180" t="s">
        <v>12178</v>
      </c>
      <c r="D117" s="11"/>
      <c r="E117" s="35">
        <v>5</v>
      </c>
      <c r="F117" s="161">
        <v>38429</v>
      </c>
      <c r="G117" s="161" t="s">
        <v>0</v>
      </c>
      <c r="H117" s="9" t="s">
        <v>12330</v>
      </c>
      <c r="I117" s="9"/>
      <c r="J117" s="9" t="s">
        <v>12254</v>
      </c>
      <c r="K117" s="9"/>
      <c r="L117" s="19">
        <v>4</v>
      </c>
      <c r="M117" s="9"/>
      <c r="N117" s="21">
        <v>1.5</v>
      </c>
      <c r="O117" s="21">
        <v>0.7</v>
      </c>
      <c r="P117" s="2"/>
      <c r="Q117" s="225" t="s">
        <v>4167</v>
      </c>
      <c r="R117" s="222"/>
      <c r="S117" s="2"/>
      <c r="T117" s="21">
        <f t="shared" si="1"/>
        <v>1.5</v>
      </c>
    </row>
    <row r="118" spans="1:20" x14ac:dyDescent="0.4">
      <c r="A118" s="9" t="s">
        <v>12418</v>
      </c>
      <c r="B118" s="9" t="s">
        <v>12052</v>
      </c>
      <c r="C118" s="180" t="s">
        <v>12179</v>
      </c>
      <c r="D118" s="11"/>
      <c r="E118" s="35">
        <v>2</v>
      </c>
      <c r="F118" s="161">
        <v>38499</v>
      </c>
      <c r="G118" s="161" t="s">
        <v>0</v>
      </c>
      <c r="H118" s="9" t="s">
        <v>12341</v>
      </c>
      <c r="I118" s="9"/>
      <c r="J118" s="9" t="s">
        <v>12254</v>
      </c>
      <c r="K118" s="9"/>
      <c r="L118" s="19">
        <v>4</v>
      </c>
      <c r="M118" s="9"/>
      <c r="N118" s="21">
        <v>1.5</v>
      </c>
      <c r="O118" s="21">
        <v>0.7</v>
      </c>
      <c r="P118" s="2"/>
      <c r="Q118" s="225" t="s">
        <v>4167</v>
      </c>
      <c r="R118" s="222"/>
      <c r="S118" s="2"/>
      <c r="T118" s="21">
        <f t="shared" si="1"/>
        <v>1.5</v>
      </c>
    </row>
    <row r="119" spans="1:20" x14ac:dyDescent="0.4">
      <c r="A119" s="9" t="s">
        <v>12418</v>
      </c>
      <c r="B119" s="9" t="s">
        <v>12052</v>
      </c>
      <c r="C119" s="180" t="s">
        <v>12180</v>
      </c>
      <c r="D119" s="11"/>
      <c r="E119" s="35">
        <v>4</v>
      </c>
      <c r="F119" s="161">
        <v>38499</v>
      </c>
      <c r="G119" s="161" t="s">
        <v>0</v>
      </c>
      <c r="H119" s="9" t="s">
        <v>12342</v>
      </c>
      <c r="I119" s="9"/>
      <c r="J119" s="9" t="s">
        <v>12254</v>
      </c>
      <c r="K119" s="9"/>
      <c r="L119" s="19">
        <v>4</v>
      </c>
      <c r="M119" s="9"/>
      <c r="N119" s="21">
        <v>1.5</v>
      </c>
      <c r="O119" s="21">
        <v>0.7</v>
      </c>
      <c r="P119" s="2"/>
      <c r="Q119" s="225" t="s">
        <v>4167</v>
      </c>
      <c r="R119" s="222"/>
      <c r="S119" s="2"/>
      <c r="T119" s="21">
        <f t="shared" si="1"/>
        <v>1.5</v>
      </c>
    </row>
    <row r="120" spans="1:20" x14ac:dyDescent="0.4">
      <c r="A120" s="9" t="s">
        <v>12418</v>
      </c>
      <c r="B120" s="9" t="s">
        <v>12052</v>
      </c>
      <c r="C120" s="180" t="s">
        <v>12181</v>
      </c>
      <c r="D120" s="11"/>
      <c r="E120" s="35">
        <v>5</v>
      </c>
      <c r="F120" s="161">
        <v>38499</v>
      </c>
      <c r="G120" s="161" t="s">
        <v>0</v>
      </c>
      <c r="H120" s="9" t="s">
        <v>12343</v>
      </c>
      <c r="I120" s="9"/>
      <c r="J120" s="9" t="s">
        <v>12254</v>
      </c>
      <c r="K120" s="9"/>
      <c r="L120" s="19">
        <v>4</v>
      </c>
      <c r="M120" s="9"/>
      <c r="N120" s="21">
        <v>1.5</v>
      </c>
      <c r="O120" s="21">
        <v>0.7</v>
      </c>
      <c r="P120" s="2"/>
      <c r="Q120" s="225" t="s">
        <v>4167</v>
      </c>
      <c r="R120" s="222"/>
      <c r="S120" s="2"/>
      <c r="T120" s="21">
        <f t="shared" si="1"/>
        <v>1.5</v>
      </c>
    </row>
    <row r="121" spans="1:20" x14ac:dyDescent="0.4">
      <c r="A121" s="9" t="s">
        <v>12418</v>
      </c>
      <c r="B121" s="9" t="s">
        <v>12052</v>
      </c>
      <c r="C121" s="180" t="s">
        <v>12182</v>
      </c>
      <c r="D121" s="11"/>
      <c r="E121" s="35">
        <v>2</v>
      </c>
      <c r="F121" s="161">
        <v>38590</v>
      </c>
      <c r="G121" s="161" t="s">
        <v>0</v>
      </c>
      <c r="H121" s="9" t="s">
        <v>12344</v>
      </c>
      <c r="I121" s="9"/>
      <c r="J121" s="9" t="s">
        <v>12254</v>
      </c>
      <c r="K121" s="9"/>
      <c r="L121" s="19">
        <v>4</v>
      </c>
      <c r="M121" s="9"/>
      <c r="N121" s="21">
        <v>1.5</v>
      </c>
      <c r="O121" s="21">
        <v>0.7</v>
      </c>
      <c r="P121" s="2"/>
      <c r="Q121" s="225" t="s">
        <v>4167</v>
      </c>
      <c r="R121" s="222"/>
      <c r="S121" s="2"/>
      <c r="T121" s="21">
        <f t="shared" si="1"/>
        <v>1.5</v>
      </c>
    </row>
    <row r="122" spans="1:20" x14ac:dyDescent="0.4">
      <c r="A122" s="9" t="s">
        <v>12418</v>
      </c>
      <c r="B122" s="9" t="s">
        <v>12052</v>
      </c>
      <c r="C122" s="180" t="s">
        <v>12183</v>
      </c>
      <c r="D122" s="11"/>
      <c r="E122" s="35">
        <v>4</v>
      </c>
      <c r="F122" s="161">
        <v>38590</v>
      </c>
      <c r="G122" s="161" t="s">
        <v>0</v>
      </c>
      <c r="H122" s="9" t="s">
        <v>12344</v>
      </c>
      <c r="I122" s="9"/>
      <c r="J122" s="9" t="s">
        <v>12254</v>
      </c>
      <c r="K122" s="9"/>
      <c r="L122" s="19">
        <v>4</v>
      </c>
      <c r="M122" s="9"/>
      <c r="N122" s="21">
        <v>1.5</v>
      </c>
      <c r="O122" s="21">
        <v>0.7</v>
      </c>
      <c r="P122" s="2"/>
      <c r="Q122" s="225" t="s">
        <v>4167</v>
      </c>
      <c r="R122" s="222"/>
      <c r="S122" s="2"/>
      <c r="T122" s="21">
        <f t="shared" si="1"/>
        <v>1.5</v>
      </c>
    </row>
    <row r="123" spans="1:20" x14ac:dyDescent="0.4">
      <c r="A123" s="9" t="s">
        <v>12418</v>
      </c>
      <c r="B123" s="9" t="s">
        <v>12052</v>
      </c>
      <c r="C123" s="180" t="s">
        <v>12184</v>
      </c>
      <c r="D123" s="11"/>
      <c r="E123" s="35">
        <v>5</v>
      </c>
      <c r="F123" s="161">
        <v>38590</v>
      </c>
      <c r="G123" s="161" t="s">
        <v>0</v>
      </c>
      <c r="H123" s="9" t="s">
        <v>12344</v>
      </c>
      <c r="I123" s="9"/>
      <c r="J123" s="9" t="s">
        <v>12254</v>
      </c>
      <c r="K123" s="9"/>
      <c r="L123" s="19">
        <v>4</v>
      </c>
      <c r="M123" s="9"/>
      <c r="N123" s="21">
        <v>1.5</v>
      </c>
      <c r="O123" s="21">
        <v>0.7</v>
      </c>
      <c r="P123" s="2"/>
      <c r="Q123" s="225" t="s">
        <v>4167</v>
      </c>
      <c r="R123" s="222"/>
      <c r="S123" s="2"/>
      <c r="T123" s="21">
        <f t="shared" si="1"/>
        <v>1.5</v>
      </c>
    </row>
    <row r="124" spans="1:20" x14ac:dyDescent="0.4">
      <c r="A124" s="9" t="s">
        <v>12418</v>
      </c>
      <c r="B124" s="9" t="s">
        <v>12052</v>
      </c>
      <c r="C124" s="180" t="s">
        <v>12185</v>
      </c>
      <c r="D124" s="11"/>
      <c r="E124" s="35">
        <v>2</v>
      </c>
      <c r="F124" s="161">
        <v>38681</v>
      </c>
      <c r="G124" s="161" t="s">
        <v>0</v>
      </c>
      <c r="H124" s="9" t="s">
        <v>12345</v>
      </c>
      <c r="I124" s="9"/>
      <c r="J124" s="9" t="s">
        <v>12254</v>
      </c>
      <c r="K124" s="9"/>
      <c r="L124" s="19">
        <v>4</v>
      </c>
      <c r="M124" s="9"/>
      <c r="N124" s="21">
        <v>1.5</v>
      </c>
      <c r="O124" s="21">
        <v>0.7</v>
      </c>
      <c r="P124" s="2"/>
      <c r="Q124" s="225" t="s">
        <v>4167</v>
      </c>
      <c r="R124" s="222"/>
      <c r="S124" s="2"/>
      <c r="T124" s="21">
        <f t="shared" si="1"/>
        <v>1.5</v>
      </c>
    </row>
    <row r="125" spans="1:20" x14ac:dyDescent="0.4">
      <c r="A125" s="9" t="s">
        <v>12418</v>
      </c>
      <c r="B125" s="9" t="s">
        <v>12052</v>
      </c>
      <c r="C125" s="180" t="s">
        <v>12186</v>
      </c>
      <c r="D125" s="11"/>
      <c r="E125" s="35">
        <v>4</v>
      </c>
      <c r="F125" s="161">
        <v>38681</v>
      </c>
      <c r="G125" s="161" t="s">
        <v>0</v>
      </c>
      <c r="H125" s="9" t="s">
        <v>12346</v>
      </c>
      <c r="I125" s="9"/>
      <c r="J125" s="9" t="s">
        <v>12254</v>
      </c>
      <c r="K125" s="9"/>
      <c r="L125" s="19">
        <v>4</v>
      </c>
      <c r="M125" s="9"/>
      <c r="N125" s="21">
        <v>1.5</v>
      </c>
      <c r="O125" s="21">
        <v>0.7</v>
      </c>
      <c r="P125" s="2"/>
      <c r="Q125" s="225" t="s">
        <v>4167</v>
      </c>
      <c r="R125" s="222"/>
      <c r="S125" s="2"/>
      <c r="T125" s="21">
        <f t="shared" si="1"/>
        <v>1.5</v>
      </c>
    </row>
    <row r="126" spans="1:20" x14ac:dyDescent="0.4">
      <c r="A126" s="9" t="s">
        <v>12418</v>
      </c>
      <c r="B126" s="9" t="s">
        <v>12052</v>
      </c>
      <c r="C126" s="180" t="s">
        <v>12187</v>
      </c>
      <c r="D126" s="11"/>
      <c r="E126" s="35">
        <v>5</v>
      </c>
      <c r="F126" s="161">
        <v>38681</v>
      </c>
      <c r="G126" s="161" t="s">
        <v>0</v>
      </c>
      <c r="H126" s="9" t="s">
        <v>12347</v>
      </c>
      <c r="I126" s="9"/>
      <c r="J126" s="9" t="s">
        <v>12254</v>
      </c>
      <c r="K126" s="9"/>
      <c r="L126" s="19">
        <v>4</v>
      </c>
      <c r="M126" s="9"/>
      <c r="N126" s="21">
        <v>1.5</v>
      </c>
      <c r="O126" s="21">
        <v>0.7</v>
      </c>
      <c r="P126" s="2"/>
      <c r="Q126" s="225" t="s">
        <v>4167</v>
      </c>
      <c r="R126" s="222"/>
      <c r="S126" s="2"/>
      <c r="T126" s="21">
        <f t="shared" si="1"/>
        <v>1.5</v>
      </c>
    </row>
    <row r="127" spans="1:20" x14ac:dyDescent="0.4">
      <c r="A127" s="9" t="s">
        <v>12418</v>
      </c>
      <c r="B127" s="9" t="s">
        <v>12052</v>
      </c>
      <c r="C127" s="180" t="s">
        <v>12188</v>
      </c>
      <c r="D127" s="11"/>
      <c r="E127" s="35">
        <v>2</v>
      </c>
      <c r="F127" s="161">
        <v>38793</v>
      </c>
      <c r="G127" s="161" t="s">
        <v>0</v>
      </c>
      <c r="H127" s="9" t="s">
        <v>12330</v>
      </c>
      <c r="I127" s="9"/>
      <c r="J127" s="9" t="s">
        <v>12254</v>
      </c>
      <c r="K127" s="9"/>
      <c r="L127" s="19">
        <v>3.5</v>
      </c>
      <c r="M127" s="9"/>
      <c r="N127" s="21">
        <v>1.5</v>
      </c>
      <c r="O127" s="21">
        <v>0.7</v>
      </c>
      <c r="P127" s="2"/>
      <c r="Q127" s="225" t="s">
        <v>4167</v>
      </c>
      <c r="R127" s="222"/>
      <c r="S127" s="2"/>
      <c r="T127" s="21">
        <f t="shared" si="1"/>
        <v>1.5</v>
      </c>
    </row>
    <row r="128" spans="1:20" x14ac:dyDescent="0.4">
      <c r="A128" s="9" t="s">
        <v>12418</v>
      </c>
      <c r="B128" s="9" t="s">
        <v>12052</v>
      </c>
      <c r="C128" s="180" t="s">
        <v>12189</v>
      </c>
      <c r="D128" s="11"/>
      <c r="E128" s="35">
        <v>4</v>
      </c>
      <c r="F128" s="161">
        <v>38793</v>
      </c>
      <c r="G128" s="161" t="s">
        <v>0</v>
      </c>
      <c r="H128" s="9" t="s">
        <v>12330</v>
      </c>
      <c r="I128" s="9"/>
      <c r="J128" s="9" t="s">
        <v>12254</v>
      </c>
      <c r="K128" s="9"/>
      <c r="L128" s="19">
        <v>3.5</v>
      </c>
      <c r="M128" s="9"/>
      <c r="N128" s="21">
        <v>1.5</v>
      </c>
      <c r="O128" s="21">
        <v>0.7</v>
      </c>
      <c r="P128" s="2"/>
      <c r="Q128" s="225" t="s">
        <v>4167</v>
      </c>
      <c r="R128" s="222"/>
      <c r="S128" s="2"/>
      <c r="T128" s="21">
        <f t="shared" si="1"/>
        <v>1.5</v>
      </c>
    </row>
    <row r="129" spans="1:20" x14ac:dyDescent="0.4">
      <c r="A129" s="9" t="s">
        <v>12418</v>
      </c>
      <c r="B129" s="9" t="s">
        <v>12052</v>
      </c>
      <c r="C129" s="180" t="s">
        <v>12190</v>
      </c>
      <c r="D129" s="11"/>
      <c r="E129" s="35">
        <v>5</v>
      </c>
      <c r="F129" s="161">
        <v>38793</v>
      </c>
      <c r="G129" s="161" t="s">
        <v>0</v>
      </c>
      <c r="H129" s="9" t="s">
        <v>12330</v>
      </c>
      <c r="I129" s="9"/>
      <c r="J129" s="9" t="s">
        <v>12254</v>
      </c>
      <c r="K129" s="9"/>
      <c r="L129" s="19">
        <v>3.5</v>
      </c>
      <c r="M129" s="9"/>
      <c r="N129" s="21">
        <v>1.5</v>
      </c>
      <c r="O129" s="21">
        <v>0.7</v>
      </c>
      <c r="P129" s="2"/>
      <c r="Q129" s="225" t="s">
        <v>4167</v>
      </c>
      <c r="R129" s="222"/>
      <c r="S129" s="2"/>
      <c r="T129" s="21">
        <f t="shared" si="1"/>
        <v>1.5</v>
      </c>
    </row>
    <row r="130" spans="1:20" x14ac:dyDescent="0.4">
      <c r="A130" s="9" t="s">
        <v>12418</v>
      </c>
      <c r="B130" s="9" t="s">
        <v>12052</v>
      </c>
      <c r="C130" s="180" t="s">
        <v>12191</v>
      </c>
      <c r="D130" s="11"/>
      <c r="E130" s="35">
        <v>2</v>
      </c>
      <c r="F130" s="161">
        <v>38856</v>
      </c>
      <c r="G130" s="161" t="s">
        <v>0</v>
      </c>
      <c r="H130" s="9" t="s">
        <v>12348</v>
      </c>
      <c r="I130" s="9"/>
      <c r="J130" s="9" t="s">
        <v>12254</v>
      </c>
      <c r="K130" s="9"/>
      <c r="L130" s="19">
        <v>3.5</v>
      </c>
      <c r="M130" s="9"/>
      <c r="N130" s="21">
        <v>1.5</v>
      </c>
      <c r="O130" s="21">
        <v>0.7</v>
      </c>
      <c r="P130" s="2"/>
      <c r="Q130" s="225" t="s">
        <v>4167</v>
      </c>
      <c r="R130" s="222"/>
      <c r="S130" s="2"/>
      <c r="T130" s="21">
        <f t="shared" si="1"/>
        <v>1.5</v>
      </c>
    </row>
    <row r="131" spans="1:20" x14ac:dyDescent="0.4">
      <c r="A131" s="9" t="s">
        <v>12418</v>
      </c>
      <c r="B131" s="9" t="s">
        <v>12052</v>
      </c>
      <c r="C131" s="180" t="s">
        <v>12192</v>
      </c>
      <c r="D131" s="11"/>
      <c r="E131" s="35">
        <v>4</v>
      </c>
      <c r="F131" s="161">
        <v>38856</v>
      </c>
      <c r="G131" s="161" t="s">
        <v>0</v>
      </c>
      <c r="H131" s="9" t="s">
        <v>12349</v>
      </c>
      <c r="I131" s="9"/>
      <c r="J131" s="9" t="s">
        <v>12254</v>
      </c>
      <c r="K131" s="9"/>
      <c r="L131" s="19">
        <v>3.5</v>
      </c>
      <c r="M131" s="9"/>
      <c r="N131" s="21">
        <v>1.5</v>
      </c>
      <c r="O131" s="21">
        <v>0.7</v>
      </c>
      <c r="P131" s="2"/>
      <c r="Q131" s="225" t="s">
        <v>4167</v>
      </c>
      <c r="R131" s="222"/>
      <c r="S131" s="2"/>
      <c r="T131" s="21">
        <f t="shared" ref="T131:T194" si="2">IF(Q131="Nuova",IF(N131="p.a.r.",300,N131),IF(Q131="Usata",IF(O131="p.a.r.",300,N131),0))</f>
        <v>1.5</v>
      </c>
    </row>
    <row r="132" spans="1:20" x14ac:dyDescent="0.4">
      <c r="A132" s="9" t="s">
        <v>12418</v>
      </c>
      <c r="B132" s="9" t="s">
        <v>12052</v>
      </c>
      <c r="C132" s="180" t="s">
        <v>12193</v>
      </c>
      <c r="D132" s="11"/>
      <c r="E132" s="35">
        <v>5</v>
      </c>
      <c r="F132" s="161">
        <v>38856</v>
      </c>
      <c r="G132" s="161" t="s">
        <v>0</v>
      </c>
      <c r="H132" s="9" t="s">
        <v>12350</v>
      </c>
      <c r="I132" s="9"/>
      <c r="J132" s="9" t="s">
        <v>12254</v>
      </c>
      <c r="K132" s="9"/>
      <c r="L132" s="19">
        <v>3.5</v>
      </c>
      <c r="M132" s="9"/>
      <c r="N132" s="21">
        <v>1.5</v>
      </c>
      <c r="O132" s="21">
        <v>0.7</v>
      </c>
      <c r="P132" s="2"/>
      <c r="Q132" s="225" t="s">
        <v>4167</v>
      </c>
      <c r="R132" s="222"/>
      <c r="S132" s="2"/>
      <c r="T132" s="21">
        <f t="shared" si="2"/>
        <v>1.5</v>
      </c>
    </row>
    <row r="133" spans="1:20" x14ac:dyDescent="0.4">
      <c r="A133" s="9" t="s">
        <v>12418</v>
      </c>
      <c r="B133" s="9" t="s">
        <v>12052</v>
      </c>
      <c r="C133" s="180" t="s">
        <v>12194</v>
      </c>
      <c r="D133" s="11"/>
      <c r="E133" s="35">
        <v>2</v>
      </c>
      <c r="F133" s="161" t="s">
        <v>12252</v>
      </c>
      <c r="G133" s="161" t="s">
        <v>0</v>
      </c>
      <c r="H133" s="9" t="s">
        <v>12351</v>
      </c>
      <c r="I133" s="9"/>
      <c r="J133" s="9" t="s">
        <v>12254</v>
      </c>
      <c r="K133" s="9"/>
      <c r="L133" s="19">
        <v>3.5</v>
      </c>
      <c r="M133" s="9"/>
      <c r="N133" s="21">
        <v>2</v>
      </c>
      <c r="O133" s="21">
        <v>1</v>
      </c>
      <c r="P133" s="2"/>
      <c r="Q133" s="225" t="s">
        <v>4167</v>
      </c>
      <c r="R133" s="222"/>
      <c r="S133" s="2"/>
      <c r="T133" s="21">
        <f t="shared" si="2"/>
        <v>2</v>
      </c>
    </row>
    <row r="134" spans="1:20" x14ac:dyDescent="0.4">
      <c r="A134" s="9" t="s">
        <v>12418</v>
      </c>
      <c r="B134" s="9" t="s">
        <v>12052</v>
      </c>
      <c r="C134" s="180" t="s">
        <v>12195</v>
      </c>
      <c r="D134" s="11"/>
      <c r="E134" s="35">
        <v>4</v>
      </c>
      <c r="F134" s="161" t="s">
        <v>12252</v>
      </c>
      <c r="G134" s="161" t="s">
        <v>0</v>
      </c>
      <c r="H134" s="9" t="s">
        <v>12351</v>
      </c>
      <c r="I134" s="9"/>
      <c r="J134" s="9" t="s">
        <v>12254</v>
      </c>
      <c r="K134" s="9"/>
      <c r="L134" s="19">
        <v>3.5</v>
      </c>
      <c r="M134" s="9"/>
      <c r="N134" s="21">
        <v>2</v>
      </c>
      <c r="O134" s="21">
        <v>1</v>
      </c>
      <c r="P134" s="2"/>
      <c r="Q134" s="225" t="s">
        <v>4167</v>
      </c>
      <c r="R134" s="222"/>
      <c r="S134" s="2"/>
      <c r="T134" s="21">
        <f t="shared" si="2"/>
        <v>2</v>
      </c>
    </row>
    <row r="135" spans="1:20" x14ac:dyDescent="0.4">
      <c r="A135" s="9" t="s">
        <v>12418</v>
      </c>
      <c r="B135" s="9" t="s">
        <v>12052</v>
      </c>
      <c r="C135" s="180" t="s">
        <v>12196</v>
      </c>
      <c r="D135" s="11"/>
      <c r="E135" s="35">
        <v>5</v>
      </c>
      <c r="F135" s="161" t="s">
        <v>12252</v>
      </c>
      <c r="G135" s="161" t="s">
        <v>0</v>
      </c>
      <c r="H135" s="9" t="s">
        <v>12351</v>
      </c>
      <c r="I135" s="9"/>
      <c r="J135" s="9" t="s">
        <v>12254</v>
      </c>
      <c r="K135" s="9"/>
      <c r="L135" s="19">
        <v>3.5</v>
      </c>
      <c r="M135" s="9"/>
      <c r="N135" s="21">
        <v>2</v>
      </c>
      <c r="O135" s="21">
        <v>1</v>
      </c>
      <c r="P135" s="2"/>
      <c r="Q135" s="225" t="s">
        <v>4167</v>
      </c>
      <c r="R135" s="222"/>
      <c r="S135" s="2"/>
      <c r="T135" s="21">
        <f t="shared" si="2"/>
        <v>2</v>
      </c>
    </row>
    <row r="136" spans="1:20" x14ac:dyDescent="0.4">
      <c r="A136" s="9" t="s">
        <v>12418</v>
      </c>
      <c r="B136" s="9" t="s">
        <v>12052</v>
      </c>
      <c r="C136" s="180" t="s">
        <v>12197</v>
      </c>
      <c r="D136" s="11"/>
      <c r="E136" s="35">
        <v>2</v>
      </c>
      <c r="F136" s="161">
        <v>39045</v>
      </c>
      <c r="G136" s="161" t="s">
        <v>0</v>
      </c>
      <c r="H136" s="9" t="s">
        <v>12352</v>
      </c>
      <c r="I136" s="9"/>
      <c r="J136" s="9" t="s">
        <v>12254</v>
      </c>
      <c r="K136" s="9"/>
      <c r="L136" s="19">
        <v>3.5</v>
      </c>
      <c r="M136" s="9"/>
      <c r="N136" s="21">
        <v>2</v>
      </c>
      <c r="O136" s="21">
        <v>1</v>
      </c>
      <c r="P136" s="2"/>
      <c r="Q136" s="225" t="s">
        <v>4167</v>
      </c>
      <c r="R136" s="222"/>
      <c r="S136" s="2"/>
      <c r="T136" s="21">
        <f t="shared" si="2"/>
        <v>2</v>
      </c>
    </row>
    <row r="137" spans="1:20" x14ac:dyDescent="0.4">
      <c r="A137" s="9" t="s">
        <v>12418</v>
      </c>
      <c r="B137" s="9" t="s">
        <v>12052</v>
      </c>
      <c r="C137" s="180" t="s">
        <v>12198</v>
      </c>
      <c r="D137" s="11"/>
      <c r="E137" s="35">
        <v>4</v>
      </c>
      <c r="F137" s="161">
        <v>39045</v>
      </c>
      <c r="G137" s="161" t="s">
        <v>0</v>
      </c>
      <c r="H137" s="9" t="s">
        <v>12353</v>
      </c>
      <c r="I137" s="9"/>
      <c r="J137" s="9" t="s">
        <v>12254</v>
      </c>
      <c r="K137" s="9"/>
      <c r="L137" s="19">
        <v>3.5</v>
      </c>
      <c r="M137" s="9"/>
      <c r="N137" s="21">
        <v>2</v>
      </c>
      <c r="O137" s="21">
        <v>1</v>
      </c>
      <c r="P137" s="2"/>
      <c r="Q137" s="225" t="s">
        <v>4167</v>
      </c>
      <c r="R137" s="222"/>
      <c r="S137" s="2"/>
      <c r="T137" s="21">
        <f t="shared" si="2"/>
        <v>2</v>
      </c>
    </row>
    <row r="138" spans="1:20" x14ac:dyDescent="0.4">
      <c r="A138" s="9" t="s">
        <v>12418</v>
      </c>
      <c r="B138" s="9" t="s">
        <v>12052</v>
      </c>
      <c r="C138" s="180" t="s">
        <v>12199</v>
      </c>
      <c r="D138" s="11"/>
      <c r="E138" s="35">
        <v>5</v>
      </c>
      <c r="F138" s="161">
        <v>39045</v>
      </c>
      <c r="G138" s="161" t="s">
        <v>0</v>
      </c>
      <c r="H138" s="9" t="s">
        <v>12354</v>
      </c>
      <c r="I138" s="9"/>
      <c r="J138" s="9" t="s">
        <v>12254</v>
      </c>
      <c r="K138" s="9"/>
      <c r="L138" s="19">
        <v>3.5</v>
      </c>
      <c r="M138" s="9"/>
      <c r="N138" s="21">
        <v>2</v>
      </c>
      <c r="O138" s="21">
        <v>1</v>
      </c>
      <c r="P138" s="2"/>
      <c r="Q138" s="225" t="s">
        <v>4167</v>
      </c>
      <c r="R138" s="222"/>
      <c r="S138" s="2"/>
      <c r="T138" s="21">
        <f t="shared" si="2"/>
        <v>2</v>
      </c>
    </row>
    <row r="139" spans="1:20" x14ac:dyDescent="0.4">
      <c r="A139" s="9" t="s">
        <v>12418</v>
      </c>
      <c r="B139" s="9" t="s">
        <v>12052</v>
      </c>
      <c r="C139" s="180" t="s">
        <v>12200</v>
      </c>
      <c r="D139" s="11"/>
      <c r="E139" s="35">
        <v>2</v>
      </c>
      <c r="F139" s="161">
        <v>39164</v>
      </c>
      <c r="G139" s="161" t="s">
        <v>0</v>
      </c>
      <c r="H139" s="9" t="s">
        <v>12355</v>
      </c>
      <c r="I139" s="9"/>
      <c r="J139" s="9" t="s">
        <v>12254</v>
      </c>
      <c r="K139" s="9"/>
      <c r="L139" s="19">
        <v>3</v>
      </c>
      <c r="M139" s="9"/>
      <c r="N139" s="21">
        <v>2</v>
      </c>
      <c r="O139" s="21">
        <v>1</v>
      </c>
      <c r="P139" s="2"/>
      <c r="Q139" s="225" t="s">
        <v>4167</v>
      </c>
      <c r="R139" s="222"/>
      <c r="S139" s="2"/>
      <c r="T139" s="21">
        <f t="shared" si="2"/>
        <v>2</v>
      </c>
    </row>
    <row r="140" spans="1:20" x14ac:dyDescent="0.4">
      <c r="A140" s="9" t="s">
        <v>12418</v>
      </c>
      <c r="B140" s="9" t="s">
        <v>12052</v>
      </c>
      <c r="C140" s="180" t="s">
        <v>12201</v>
      </c>
      <c r="D140" s="11"/>
      <c r="E140" s="35">
        <v>4</v>
      </c>
      <c r="F140" s="161">
        <v>39164</v>
      </c>
      <c r="G140" s="161" t="s">
        <v>0</v>
      </c>
      <c r="H140" s="9" t="s">
        <v>12356</v>
      </c>
      <c r="I140" s="9"/>
      <c r="J140" s="9" t="s">
        <v>12254</v>
      </c>
      <c r="K140" s="9"/>
      <c r="L140" s="19">
        <v>3</v>
      </c>
      <c r="M140" s="9"/>
      <c r="N140" s="21">
        <v>2</v>
      </c>
      <c r="O140" s="21">
        <v>1</v>
      </c>
      <c r="P140" s="2"/>
      <c r="Q140" s="225" t="s">
        <v>4167</v>
      </c>
      <c r="R140" s="222"/>
      <c r="S140" s="2"/>
      <c r="T140" s="21">
        <f t="shared" si="2"/>
        <v>2</v>
      </c>
    </row>
    <row r="141" spans="1:20" x14ac:dyDescent="0.4">
      <c r="A141" s="9" t="s">
        <v>12418</v>
      </c>
      <c r="B141" s="9" t="s">
        <v>12052</v>
      </c>
      <c r="C141" s="180" t="s">
        <v>12202</v>
      </c>
      <c r="D141" s="11"/>
      <c r="E141" s="35">
        <v>5</v>
      </c>
      <c r="F141" s="161">
        <v>39164</v>
      </c>
      <c r="G141" s="161" t="s">
        <v>0</v>
      </c>
      <c r="H141" s="9" t="s">
        <v>12357</v>
      </c>
      <c r="I141" s="9"/>
      <c r="J141" s="9" t="s">
        <v>12254</v>
      </c>
      <c r="K141" s="9"/>
      <c r="L141" s="19">
        <v>3</v>
      </c>
      <c r="M141" s="9"/>
      <c r="N141" s="21">
        <v>2</v>
      </c>
      <c r="O141" s="21">
        <v>1</v>
      </c>
      <c r="P141" s="2"/>
      <c r="Q141" s="225" t="s">
        <v>4167</v>
      </c>
      <c r="R141" s="222"/>
      <c r="S141" s="2"/>
      <c r="T141" s="21">
        <f t="shared" si="2"/>
        <v>2</v>
      </c>
    </row>
    <row r="142" spans="1:20" x14ac:dyDescent="0.4">
      <c r="A142" s="9" t="s">
        <v>12418</v>
      </c>
      <c r="B142" s="9" t="s">
        <v>12052</v>
      </c>
      <c r="C142" s="180" t="s">
        <v>12203</v>
      </c>
      <c r="D142" s="11"/>
      <c r="E142" s="35">
        <v>2</v>
      </c>
      <c r="F142" s="161">
        <v>39227</v>
      </c>
      <c r="G142" s="161">
        <v>40178</v>
      </c>
      <c r="H142" s="9" t="s">
        <v>12358</v>
      </c>
      <c r="I142" s="9"/>
      <c r="J142" s="9" t="s">
        <v>12254</v>
      </c>
      <c r="K142" s="9"/>
      <c r="L142" s="19">
        <v>3</v>
      </c>
      <c r="M142" s="9"/>
      <c r="N142" s="21">
        <v>2</v>
      </c>
      <c r="O142" s="21">
        <v>1</v>
      </c>
      <c r="P142" s="2"/>
      <c r="Q142" s="225" t="s">
        <v>4167</v>
      </c>
      <c r="R142" s="222"/>
      <c r="S142" s="2"/>
      <c r="T142" s="21">
        <f t="shared" si="2"/>
        <v>2</v>
      </c>
    </row>
    <row r="143" spans="1:20" x14ac:dyDescent="0.4">
      <c r="A143" s="9" t="s">
        <v>12418</v>
      </c>
      <c r="B143" s="9" t="s">
        <v>12052</v>
      </c>
      <c r="C143" s="180" t="s">
        <v>12204</v>
      </c>
      <c r="D143" s="11"/>
      <c r="E143" s="35">
        <v>4</v>
      </c>
      <c r="F143" s="161">
        <v>39227</v>
      </c>
      <c r="G143" s="161">
        <v>40178</v>
      </c>
      <c r="H143" s="9" t="s">
        <v>12359</v>
      </c>
      <c r="I143" s="9"/>
      <c r="J143" s="9" t="s">
        <v>12254</v>
      </c>
      <c r="K143" s="9"/>
      <c r="L143" s="19">
        <v>3</v>
      </c>
      <c r="M143" s="9"/>
      <c r="N143" s="21">
        <v>2</v>
      </c>
      <c r="O143" s="21">
        <v>1</v>
      </c>
      <c r="P143" s="2"/>
      <c r="Q143" s="225" t="s">
        <v>4167</v>
      </c>
      <c r="R143" s="222"/>
      <c r="S143" s="2"/>
      <c r="T143" s="21">
        <f t="shared" si="2"/>
        <v>2</v>
      </c>
    </row>
    <row r="144" spans="1:20" x14ac:dyDescent="0.4">
      <c r="A144" s="9" t="s">
        <v>12418</v>
      </c>
      <c r="B144" s="9" t="s">
        <v>12052</v>
      </c>
      <c r="C144" s="180" t="s">
        <v>12205</v>
      </c>
      <c r="D144" s="11"/>
      <c r="E144" s="35">
        <v>5</v>
      </c>
      <c r="F144" s="161">
        <v>39227</v>
      </c>
      <c r="G144" s="161">
        <v>40178</v>
      </c>
      <c r="H144" s="9" t="s">
        <v>12360</v>
      </c>
      <c r="I144" s="9"/>
      <c r="J144" s="9" t="s">
        <v>12254</v>
      </c>
      <c r="K144" s="9"/>
      <c r="L144" s="19">
        <v>3</v>
      </c>
      <c r="M144" s="9"/>
      <c r="N144" s="21">
        <v>2</v>
      </c>
      <c r="O144" s="21">
        <v>1</v>
      </c>
      <c r="P144" s="2"/>
      <c r="Q144" s="225" t="s">
        <v>4167</v>
      </c>
      <c r="R144" s="222"/>
      <c r="S144" s="2"/>
      <c r="T144" s="21">
        <f t="shared" si="2"/>
        <v>2</v>
      </c>
    </row>
    <row r="145" spans="1:20" x14ac:dyDescent="0.4">
      <c r="A145" s="9" t="s">
        <v>12418</v>
      </c>
      <c r="B145" s="9" t="s">
        <v>12052</v>
      </c>
      <c r="C145" s="180" t="s">
        <v>12206</v>
      </c>
      <c r="D145" s="11"/>
      <c r="E145" s="35">
        <v>2</v>
      </c>
      <c r="F145" s="161">
        <v>39332</v>
      </c>
      <c r="G145" s="161">
        <v>40178</v>
      </c>
      <c r="H145" s="9" t="s">
        <v>12361</v>
      </c>
      <c r="I145" s="9"/>
      <c r="J145" s="9" t="s">
        <v>12254</v>
      </c>
      <c r="K145" s="9"/>
      <c r="L145" s="19">
        <v>3</v>
      </c>
      <c r="M145" s="9"/>
      <c r="N145" s="21">
        <v>2</v>
      </c>
      <c r="O145" s="21">
        <v>1</v>
      </c>
      <c r="P145" s="2"/>
      <c r="Q145" s="225" t="s">
        <v>4167</v>
      </c>
      <c r="R145" s="222"/>
      <c r="S145" s="2"/>
      <c r="T145" s="21">
        <f t="shared" si="2"/>
        <v>2</v>
      </c>
    </row>
    <row r="146" spans="1:20" x14ac:dyDescent="0.4">
      <c r="A146" s="9" t="s">
        <v>12418</v>
      </c>
      <c r="B146" s="9" t="s">
        <v>12052</v>
      </c>
      <c r="C146" s="180" t="s">
        <v>12207</v>
      </c>
      <c r="D146" s="11"/>
      <c r="E146" s="35">
        <v>4</v>
      </c>
      <c r="F146" s="161">
        <v>39332</v>
      </c>
      <c r="G146" s="161">
        <v>40178</v>
      </c>
      <c r="H146" s="9" t="s">
        <v>12362</v>
      </c>
      <c r="I146" s="9"/>
      <c r="J146" s="9" t="s">
        <v>12254</v>
      </c>
      <c r="K146" s="9"/>
      <c r="L146" s="19">
        <v>3</v>
      </c>
      <c r="M146" s="9"/>
      <c r="N146" s="21">
        <v>2</v>
      </c>
      <c r="O146" s="21">
        <v>1</v>
      </c>
      <c r="P146" s="2"/>
      <c r="Q146" s="225" t="s">
        <v>4167</v>
      </c>
      <c r="R146" s="222"/>
      <c r="S146" s="2"/>
      <c r="T146" s="21">
        <f t="shared" si="2"/>
        <v>2</v>
      </c>
    </row>
    <row r="147" spans="1:20" x14ac:dyDescent="0.4">
      <c r="A147" s="9" t="s">
        <v>12418</v>
      </c>
      <c r="B147" s="9" t="s">
        <v>12052</v>
      </c>
      <c r="C147" s="180" t="s">
        <v>12208</v>
      </c>
      <c r="D147" s="11"/>
      <c r="E147" s="35">
        <v>5</v>
      </c>
      <c r="F147" s="161">
        <v>39332</v>
      </c>
      <c r="G147" s="161">
        <v>40178</v>
      </c>
      <c r="H147" s="9" t="s">
        <v>12363</v>
      </c>
      <c r="I147" s="9"/>
      <c r="J147" s="9" t="s">
        <v>12254</v>
      </c>
      <c r="K147" s="9"/>
      <c r="L147" s="19">
        <v>3</v>
      </c>
      <c r="M147" s="9"/>
      <c r="N147" s="21">
        <v>2</v>
      </c>
      <c r="O147" s="21">
        <v>1</v>
      </c>
      <c r="P147" s="2"/>
      <c r="Q147" s="225" t="s">
        <v>4167</v>
      </c>
      <c r="R147" s="222"/>
      <c r="S147" s="2"/>
      <c r="T147" s="21">
        <f t="shared" si="2"/>
        <v>2</v>
      </c>
    </row>
    <row r="148" spans="1:20" x14ac:dyDescent="0.4">
      <c r="A148" s="9" t="s">
        <v>12418</v>
      </c>
      <c r="B148" s="9" t="s">
        <v>12052</v>
      </c>
      <c r="C148" s="180" t="s">
        <v>12209</v>
      </c>
      <c r="D148" s="11"/>
      <c r="E148" s="35">
        <v>2</v>
      </c>
      <c r="F148" s="161">
        <v>39422</v>
      </c>
      <c r="G148" s="161">
        <v>40178</v>
      </c>
      <c r="H148" s="9" t="s">
        <v>12364</v>
      </c>
      <c r="I148" s="9"/>
      <c r="J148" s="9" t="s">
        <v>12254</v>
      </c>
      <c r="K148" s="9"/>
      <c r="L148" s="19">
        <v>3</v>
      </c>
      <c r="M148" s="9"/>
      <c r="N148" s="21">
        <v>2</v>
      </c>
      <c r="O148" s="21">
        <v>1</v>
      </c>
      <c r="P148" s="2"/>
      <c r="Q148" s="225" t="s">
        <v>4167</v>
      </c>
      <c r="R148" s="222"/>
      <c r="S148" s="2"/>
      <c r="T148" s="21">
        <f t="shared" si="2"/>
        <v>2</v>
      </c>
    </row>
    <row r="149" spans="1:20" x14ac:dyDescent="0.4">
      <c r="A149" s="9" t="s">
        <v>12418</v>
      </c>
      <c r="B149" s="9" t="s">
        <v>12052</v>
      </c>
      <c r="C149" s="180" t="s">
        <v>12210</v>
      </c>
      <c r="D149" s="11"/>
      <c r="E149" s="35">
        <v>4</v>
      </c>
      <c r="F149" s="161">
        <v>39422</v>
      </c>
      <c r="G149" s="161">
        <v>40178</v>
      </c>
      <c r="H149" s="9" t="s">
        <v>12364</v>
      </c>
      <c r="I149" s="9"/>
      <c r="J149" s="9" t="s">
        <v>12254</v>
      </c>
      <c r="K149" s="9"/>
      <c r="L149" s="19">
        <v>3</v>
      </c>
      <c r="M149" s="9"/>
      <c r="N149" s="21">
        <v>2</v>
      </c>
      <c r="O149" s="21">
        <v>1</v>
      </c>
      <c r="P149" s="2"/>
      <c r="Q149" s="225" t="s">
        <v>4167</v>
      </c>
      <c r="R149" s="222"/>
      <c r="S149" s="2"/>
      <c r="T149" s="21">
        <f t="shared" si="2"/>
        <v>2</v>
      </c>
    </row>
    <row r="150" spans="1:20" x14ac:dyDescent="0.4">
      <c r="A150" s="9" t="s">
        <v>12418</v>
      </c>
      <c r="B150" s="9" t="s">
        <v>12052</v>
      </c>
      <c r="C150" s="180" t="s">
        <v>12211</v>
      </c>
      <c r="D150" s="11"/>
      <c r="E150" s="35">
        <v>5</v>
      </c>
      <c r="F150" s="161">
        <v>39422</v>
      </c>
      <c r="G150" s="161">
        <v>40178</v>
      </c>
      <c r="H150" s="9" t="s">
        <v>12364</v>
      </c>
      <c r="I150" s="9"/>
      <c r="J150" s="9" t="s">
        <v>12254</v>
      </c>
      <c r="K150" s="9"/>
      <c r="L150" s="19">
        <v>3</v>
      </c>
      <c r="M150" s="9"/>
      <c r="N150" s="21">
        <v>2</v>
      </c>
      <c r="O150" s="21">
        <v>1</v>
      </c>
      <c r="P150" s="2"/>
      <c r="Q150" s="225" t="s">
        <v>4167</v>
      </c>
      <c r="R150" s="222"/>
      <c r="S150" s="2"/>
      <c r="T150" s="21">
        <f t="shared" si="2"/>
        <v>2</v>
      </c>
    </row>
    <row r="151" spans="1:20" x14ac:dyDescent="0.4">
      <c r="A151" s="9" t="s">
        <v>12418</v>
      </c>
      <c r="B151" s="9" t="s">
        <v>12052</v>
      </c>
      <c r="C151" s="180" t="s">
        <v>12212</v>
      </c>
      <c r="D151" s="11"/>
      <c r="E151" s="35">
        <v>2</v>
      </c>
      <c r="F151" s="161">
        <v>39513</v>
      </c>
      <c r="G151" s="161">
        <v>40543</v>
      </c>
      <c r="H151" s="9" t="s">
        <v>12365</v>
      </c>
      <c r="I151" s="9"/>
      <c r="J151" s="9" t="s">
        <v>12254</v>
      </c>
      <c r="K151" s="9"/>
      <c r="L151" s="19">
        <v>2.8</v>
      </c>
      <c r="M151" s="9"/>
      <c r="N151" s="21">
        <v>2</v>
      </c>
      <c r="O151" s="21">
        <v>1</v>
      </c>
      <c r="P151" s="2"/>
      <c r="Q151" s="225" t="s">
        <v>4167</v>
      </c>
      <c r="R151" s="222"/>
      <c r="S151" s="2"/>
      <c r="T151" s="21">
        <f t="shared" si="2"/>
        <v>2</v>
      </c>
    </row>
    <row r="152" spans="1:20" x14ac:dyDescent="0.4">
      <c r="A152" s="9" t="s">
        <v>12418</v>
      </c>
      <c r="B152" s="9" t="s">
        <v>12052</v>
      </c>
      <c r="C152" s="180" t="s">
        <v>12213</v>
      </c>
      <c r="D152" s="11"/>
      <c r="E152" s="35">
        <v>4</v>
      </c>
      <c r="F152" s="161">
        <v>39513</v>
      </c>
      <c r="G152" s="161">
        <v>40543</v>
      </c>
      <c r="H152" s="9" t="s">
        <v>12365</v>
      </c>
      <c r="I152" s="9"/>
      <c r="J152" s="9" t="s">
        <v>12254</v>
      </c>
      <c r="K152" s="9"/>
      <c r="L152" s="19">
        <v>2.8</v>
      </c>
      <c r="M152" s="9"/>
      <c r="N152" s="21">
        <v>2</v>
      </c>
      <c r="O152" s="21">
        <v>1</v>
      </c>
      <c r="P152" s="2"/>
      <c r="Q152" s="225" t="s">
        <v>4167</v>
      </c>
      <c r="R152" s="222"/>
      <c r="S152" s="2"/>
      <c r="T152" s="21">
        <f t="shared" si="2"/>
        <v>2</v>
      </c>
    </row>
    <row r="153" spans="1:20" x14ac:dyDescent="0.4">
      <c r="A153" s="9" t="s">
        <v>12418</v>
      </c>
      <c r="B153" s="9" t="s">
        <v>12052</v>
      </c>
      <c r="C153" s="180" t="s">
        <v>12214</v>
      </c>
      <c r="D153" s="11"/>
      <c r="E153" s="35">
        <v>5</v>
      </c>
      <c r="F153" s="161">
        <v>39513</v>
      </c>
      <c r="G153" s="161">
        <v>40543</v>
      </c>
      <c r="H153" s="9" t="s">
        <v>12365</v>
      </c>
      <c r="I153" s="9"/>
      <c r="J153" s="9" t="s">
        <v>12254</v>
      </c>
      <c r="K153" s="9"/>
      <c r="L153" s="19">
        <v>2.8</v>
      </c>
      <c r="M153" s="9"/>
      <c r="N153" s="21">
        <v>2</v>
      </c>
      <c r="O153" s="21">
        <v>1</v>
      </c>
      <c r="P153" s="2"/>
      <c r="Q153" s="225" t="s">
        <v>4167</v>
      </c>
      <c r="R153" s="222"/>
      <c r="S153" s="2"/>
      <c r="T153" s="21">
        <f t="shared" si="2"/>
        <v>2</v>
      </c>
    </row>
    <row r="154" spans="1:20" x14ac:dyDescent="0.4">
      <c r="A154" s="9" t="s">
        <v>12418</v>
      </c>
      <c r="B154" s="9" t="s">
        <v>12052</v>
      </c>
      <c r="C154" s="180" t="s">
        <v>12215</v>
      </c>
      <c r="D154" s="11"/>
      <c r="E154" s="35">
        <v>2</v>
      </c>
      <c r="F154" s="161">
        <v>39593</v>
      </c>
      <c r="G154" s="161">
        <v>40543</v>
      </c>
      <c r="H154" s="9" t="s">
        <v>12366</v>
      </c>
      <c r="I154" s="9"/>
      <c r="J154" s="9" t="s">
        <v>12254</v>
      </c>
      <c r="K154" s="9"/>
      <c r="L154" s="19">
        <v>2.8</v>
      </c>
      <c r="M154" s="9"/>
      <c r="N154" s="21">
        <v>2</v>
      </c>
      <c r="O154" s="21">
        <v>1</v>
      </c>
      <c r="P154" s="2"/>
      <c r="Q154" s="225" t="s">
        <v>4167</v>
      </c>
      <c r="R154" s="222"/>
      <c r="S154" s="2"/>
      <c r="T154" s="21">
        <f t="shared" si="2"/>
        <v>2</v>
      </c>
    </row>
    <row r="155" spans="1:20" x14ac:dyDescent="0.4">
      <c r="A155" s="9" t="s">
        <v>12418</v>
      </c>
      <c r="B155" s="9" t="s">
        <v>12052</v>
      </c>
      <c r="C155" s="180" t="s">
        <v>12216</v>
      </c>
      <c r="D155" s="11"/>
      <c r="E155" s="35">
        <v>4</v>
      </c>
      <c r="F155" s="161">
        <v>39593</v>
      </c>
      <c r="G155" s="161">
        <v>40543</v>
      </c>
      <c r="H155" s="9" t="s">
        <v>12367</v>
      </c>
      <c r="I155" s="9"/>
      <c r="J155" s="9" t="s">
        <v>12254</v>
      </c>
      <c r="K155" s="9"/>
      <c r="L155" s="19">
        <v>2.8</v>
      </c>
      <c r="M155" s="9"/>
      <c r="N155" s="21">
        <v>2</v>
      </c>
      <c r="O155" s="21">
        <v>1</v>
      </c>
      <c r="P155" s="2"/>
      <c r="Q155" s="225" t="s">
        <v>4167</v>
      </c>
      <c r="R155" s="222"/>
      <c r="S155" s="2"/>
      <c r="T155" s="21">
        <f t="shared" si="2"/>
        <v>2</v>
      </c>
    </row>
    <row r="156" spans="1:20" x14ac:dyDescent="0.4">
      <c r="A156" s="9" t="s">
        <v>12418</v>
      </c>
      <c r="B156" s="9" t="s">
        <v>12052</v>
      </c>
      <c r="C156" s="180" t="s">
        <v>12217</v>
      </c>
      <c r="D156" s="11"/>
      <c r="E156" s="35">
        <v>5</v>
      </c>
      <c r="F156" s="161">
        <v>39593</v>
      </c>
      <c r="G156" s="161">
        <v>40543</v>
      </c>
      <c r="H156" s="9" t="s">
        <v>12368</v>
      </c>
      <c r="I156" s="9"/>
      <c r="J156" s="9" t="s">
        <v>12254</v>
      </c>
      <c r="K156" s="9"/>
      <c r="L156" s="19">
        <v>2.8</v>
      </c>
      <c r="M156" s="9"/>
      <c r="N156" s="21">
        <v>2</v>
      </c>
      <c r="O156" s="21">
        <v>1</v>
      </c>
      <c r="P156" s="2"/>
      <c r="Q156" s="225" t="s">
        <v>4167</v>
      </c>
      <c r="R156" s="222"/>
      <c r="S156" s="2"/>
      <c r="T156" s="21">
        <f t="shared" si="2"/>
        <v>2</v>
      </c>
    </row>
    <row r="157" spans="1:20" x14ac:dyDescent="0.4">
      <c r="A157" s="9" t="s">
        <v>12418</v>
      </c>
      <c r="B157" s="9" t="s">
        <v>12052</v>
      </c>
      <c r="C157" s="180" t="s">
        <v>12218</v>
      </c>
      <c r="D157" s="11"/>
      <c r="E157" s="35">
        <v>2</v>
      </c>
      <c r="F157" s="161">
        <v>39709</v>
      </c>
      <c r="G157" s="161">
        <v>40543</v>
      </c>
      <c r="H157" s="9" t="s">
        <v>12369</v>
      </c>
      <c r="I157" s="9"/>
      <c r="J157" s="9" t="s">
        <v>12254</v>
      </c>
      <c r="K157" s="9"/>
      <c r="L157" s="19">
        <v>5</v>
      </c>
      <c r="M157" s="9"/>
      <c r="N157" s="21">
        <v>2</v>
      </c>
      <c r="O157" s="21">
        <v>1.3</v>
      </c>
      <c r="P157" s="2"/>
      <c r="Q157" s="225" t="s">
        <v>4167</v>
      </c>
      <c r="R157" s="222"/>
      <c r="S157" s="2"/>
      <c r="T157" s="21">
        <f t="shared" si="2"/>
        <v>2</v>
      </c>
    </row>
    <row r="158" spans="1:20" x14ac:dyDescent="0.4">
      <c r="A158" s="9" t="s">
        <v>12418</v>
      </c>
      <c r="B158" s="9" t="s">
        <v>12052</v>
      </c>
      <c r="C158" s="180" t="s">
        <v>12219</v>
      </c>
      <c r="D158" s="11"/>
      <c r="E158" s="35">
        <v>4</v>
      </c>
      <c r="F158" s="161">
        <v>39709</v>
      </c>
      <c r="G158" s="161">
        <v>40543</v>
      </c>
      <c r="H158" s="9" t="s">
        <v>12370</v>
      </c>
      <c r="I158" s="9"/>
      <c r="J158" s="9" t="s">
        <v>12254</v>
      </c>
      <c r="K158" s="9"/>
      <c r="L158" s="19">
        <v>5</v>
      </c>
      <c r="M158" s="9"/>
      <c r="N158" s="21">
        <v>2</v>
      </c>
      <c r="O158" s="21">
        <v>1.3</v>
      </c>
      <c r="P158" s="2"/>
      <c r="Q158" s="225" t="s">
        <v>4167</v>
      </c>
      <c r="R158" s="222"/>
      <c r="S158" s="2"/>
      <c r="T158" s="21">
        <f t="shared" si="2"/>
        <v>2</v>
      </c>
    </row>
    <row r="159" spans="1:20" x14ac:dyDescent="0.4">
      <c r="A159" s="9" t="s">
        <v>12418</v>
      </c>
      <c r="B159" s="9" t="s">
        <v>12052</v>
      </c>
      <c r="C159" s="180" t="s">
        <v>12220</v>
      </c>
      <c r="D159" s="11"/>
      <c r="E159" s="35">
        <v>5</v>
      </c>
      <c r="F159" s="161">
        <v>39709</v>
      </c>
      <c r="G159" s="161">
        <v>40543</v>
      </c>
      <c r="H159" s="9" t="s">
        <v>12371</v>
      </c>
      <c r="I159" s="9"/>
      <c r="J159" s="9" t="s">
        <v>12254</v>
      </c>
      <c r="K159" s="9"/>
      <c r="L159" s="19">
        <v>5</v>
      </c>
      <c r="M159" s="9"/>
      <c r="N159" s="21">
        <v>2</v>
      </c>
      <c r="O159" s="21">
        <v>1.3</v>
      </c>
      <c r="P159" s="2"/>
      <c r="Q159" s="225" t="s">
        <v>4167</v>
      </c>
      <c r="R159" s="222"/>
      <c r="S159" s="2"/>
      <c r="T159" s="21">
        <f t="shared" si="2"/>
        <v>2</v>
      </c>
    </row>
    <row r="160" spans="1:20" x14ac:dyDescent="0.4">
      <c r="A160" s="9" t="s">
        <v>12418</v>
      </c>
      <c r="B160" s="9" t="s">
        <v>12052</v>
      </c>
      <c r="C160" s="180" t="s">
        <v>12221</v>
      </c>
      <c r="D160" s="11"/>
      <c r="E160" s="35">
        <v>2</v>
      </c>
      <c r="F160" s="161">
        <v>39770</v>
      </c>
      <c r="G160" s="161">
        <v>40543</v>
      </c>
      <c r="H160" s="9" t="s">
        <v>12372</v>
      </c>
      <c r="I160" s="9"/>
      <c r="J160" s="9" t="s">
        <v>12254</v>
      </c>
      <c r="K160" s="9"/>
      <c r="L160" s="19">
        <v>2.8</v>
      </c>
      <c r="M160" s="9"/>
      <c r="N160" s="21">
        <v>2.5</v>
      </c>
      <c r="O160" s="21">
        <v>1.3</v>
      </c>
      <c r="P160" s="2"/>
      <c r="Q160" s="225" t="s">
        <v>4167</v>
      </c>
      <c r="R160" s="222"/>
      <c r="S160" s="2"/>
      <c r="T160" s="21">
        <f t="shared" si="2"/>
        <v>2.5</v>
      </c>
    </row>
    <row r="161" spans="1:20" x14ac:dyDescent="0.4">
      <c r="A161" s="9" t="s">
        <v>12418</v>
      </c>
      <c r="B161" s="9" t="s">
        <v>12052</v>
      </c>
      <c r="C161" s="180" t="s">
        <v>12222</v>
      </c>
      <c r="D161" s="11"/>
      <c r="E161" s="35">
        <v>4</v>
      </c>
      <c r="F161" s="161">
        <v>39770</v>
      </c>
      <c r="G161" s="161">
        <v>40543</v>
      </c>
      <c r="H161" s="9" t="s">
        <v>12373</v>
      </c>
      <c r="I161" s="9"/>
      <c r="J161" s="9" t="s">
        <v>12254</v>
      </c>
      <c r="K161" s="9"/>
      <c r="L161" s="19">
        <v>2.8</v>
      </c>
      <c r="M161" s="9"/>
      <c r="N161" s="21">
        <v>2.5</v>
      </c>
      <c r="O161" s="21">
        <v>1.3</v>
      </c>
      <c r="P161" s="2"/>
      <c r="Q161" s="225" t="s">
        <v>4167</v>
      </c>
      <c r="R161" s="222"/>
      <c r="S161" s="2"/>
      <c r="T161" s="21">
        <f t="shared" si="2"/>
        <v>2.5</v>
      </c>
    </row>
    <row r="162" spans="1:20" x14ac:dyDescent="0.4">
      <c r="A162" s="9" t="s">
        <v>12418</v>
      </c>
      <c r="B162" s="9" t="s">
        <v>12052</v>
      </c>
      <c r="C162" s="180" t="s">
        <v>12223</v>
      </c>
      <c r="D162" s="11"/>
      <c r="E162" s="35">
        <v>5</v>
      </c>
      <c r="F162" s="161">
        <v>39770</v>
      </c>
      <c r="G162" s="161">
        <v>40543</v>
      </c>
      <c r="H162" s="9" t="s">
        <v>12374</v>
      </c>
      <c r="I162" s="9"/>
      <c r="J162" s="9" t="s">
        <v>12254</v>
      </c>
      <c r="K162" s="9"/>
      <c r="L162" s="19">
        <v>2.8</v>
      </c>
      <c r="M162" s="9"/>
      <c r="N162" s="21">
        <v>2.5</v>
      </c>
      <c r="O162" s="21">
        <v>1.3</v>
      </c>
      <c r="P162" s="2"/>
      <c r="Q162" s="225" t="s">
        <v>4167</v>
      </c>
      <c r="R162" s="222"/>
      <c r="S162" s="2"/>
      <c r="T162" s="21">
        <f t="shared" si="2"/>
        <v>2.5</v>
      </c>
    </row>
    <row r="163" spans="1:20" x14ac:dyDescent="0.4">
      <c r="A163" s="9" t="s">
        <v>12418</v>
      </c>
      <c r="B163" s="9" t="s">
        <v>12052</v>
      </c>
      <c r="C163" s="180" t="s">
        <v>12224</v>
      </c>
      <c r="D163" s="11"/>
      <c r="E163" s="35">
        <v>2</v>
      </c>
      <c r="F163" s="161">
        <v>39898</v>
      </c>
      <c r="G163" s="161">
        <v>40908</v>
      </c>
      <c r="H163" s="9" t="s">
        <v>12375</v>
      </c>
      <c r="I163" s="9"/>
      <c r="J163" s="9" t="s">
        <v>12254</v>
      </c>
      <c r="K163" s="9"/>
      <c r="L163" s="19">
        <v>2.7</v>
      </c>
      <c r="M163" s="9"/>
      <c r="N163" s="21">
        <v>2.5</v>
      </c>
      <c r="O163" s="21">
        <v>1.3</v>
      </c>
      <c r="P163" s="2"/>
      <c r="Q163" s="225" t="s">
        <v>4167</v>
      </c>
      <c r="R163" s="222"/>
      <c r="S163" s="2"/>
      <c r="T163" s="21">
        <f t="shared" si="2"/>
        <v>2.5</v>
      </c>
    </row>
    <row r="164" spans="1:20" x14ac:dyDescent="0.4">
      <c r="A164" s="9" t="s">
        <v>12418</v>
      </c>
      <c r="B164" s="9" t="s">
        <v>12052</v>
      </c>
      <c r="C164" s="180" t="s">
        <v>12225</v>
      </c>
      <c r="D164" s="11"/>
      <c r="E164" s="35">
        <v>3</v>
      </c>
      <c r="F164" s="161">
        <v>39898</v>
      </c>
      <c r="G164" s="161">
        <v>40908</v>
      </c>
      <c r="H164" s="9" t="s">
        <v>12376</v>
      </c>
      <c r="I164" s="9"/>
      <c r="J164" s="9" t="s">
        <v>12254</v>
      </c>
      <c r="K164" s="9"/>
      <c r="L164" s="19">
        <v>2.7</v>
      </c>
      <c r="M164" s="9"/>
      <c r="N164" s="21">
        <v>2.5</v>
      </c>
      <c r="O164" s="21">
        <v>1.3</v>
      </c>
      <c r="P164" s="2"/>
      <c r="Q164" s="225" t="s">
        <v>4167</v>
      </c>
      <c r="R164" s="222"/>
      <c r="S164" s="2"/>
      <c r="T164" s="21">
        <f t="shared" si="2"/>
        <v>2.5</v>
      </c>
    </row>
    <row r="165" spans="1:20" x14ac:dyDescent="0.4">
      <c r="A165" s="9" t="s">
        <v>12418</v>
      </c>
      <c r="B165" s="9" t="s">
        <v>12052</v>
      </c>
      <c r="C165" s="180" t="s">
        <v>12226</v>
      </c>
      <c r="D165" s="11"/>
      <c r="E165" s="35">
        <v>4</v>
      </c>
      <c r="F165" s="161">
        <v>39898</v>
      </c>
      <c r="G165" s="161">
        <v>40908</v>
      </c>
      <c r="H165" s="9" t="s">
        <v>12377</v>
      </c>
      <c r="I165" s="9"/>
      <c r="J165" s="9" t="s">
        <v>12254</v>
      </c>
      <c r="K165" s="9"/>
      <c r="L165" s="19">
        <v>2.7</v>
      </c>
      <c r="M165" s="9"/>
      <c r="N165" s="21">
        <v>2.5</v>
      </c>
      <c r="O165" s="21">
        <v>1.3</v>
      </c>
      <c r="P165" s="2"/>
      <c r="Q165" s="225" t="s">
        <v>4167</v>
      </c>
      <c r="R165" s="222"/>
      <c r="S165" s="2"/>
      <c r="T165" s="21">
        <f t="shared" si="2"/>
        <v>2.5</v>
      </c>
    </row>
    <row r="166" spans="1:20" x14ac:dyDescent="0.4">
      <c r="A166" s="9" t="s">
        <v>12418</v>
      </c>
      <c r="B166" s="9" t="s">
        <v>12052</v>
      </c>
      <c r="C166" s="180" t="s">
        <v>12227</v>
      </c>
      <c r="D166" s="11"/>
      <c r="E166" s="35">
        <v>6</v>
      </c>
      <c r="F166" s="161">
        <v>39898</v>
      </c>
      <c r="G166" s="161">
        <v>40908</v>
      </c>
      <c r="H166" s="9" t="s">
        <v>12378</v>
      </c>
      <c r="I166" s="9"/>
      <c r="J166" s="9" t="s">
        <v>12254</v>
      </c>
      <c r="K166" s="9"/>
      <c r="L166" s="19">
        <v>2.7</v>
      </c>
      <c r="M166" s="9"/>
      <c r="N166" s="21">
        <v>2.5</v>
      </c>
      <c r="O166" s="21">
        <v>1.3</v>
      </c>
      <c r="P166" s="2"/>
      <c r="Q166" s="225" t="s">
        <v>4167</v>
      </c>
      <c r="R166" s="222"/>
      <c r="S166" s="2"/>
      <c r="T166" s="21">
        <f t="shared" si="2"/>
        <v>2.5</v>
      </c>
    </row>
    <row r="167" spans="1:20" x14ac:dyDescent="0.4">
      <c r="A167" s="9" t="s">
        <v>12418</v>
      </c>
      <c r="B167" s="9" t="s">
        <v>12052</v>
      </c>
      <c r="C167" s="180" t="s">
        <v>12228</v>
      </c>
      <c r="D167" s="11"/>
      <c r="E167" s="35">
        <v>2</v>
      </c>
      <c r="F167" s="161">
        <v>39961</v>
      </c>
      <c r="G167" s="161">
        <v>40908</v>
      </c>
      <c r="H167" s="9" t="s">
        <v>12379</v>
      </c>
      <c r="I167" s="9"/>
      <c r="J167" s="9" t="s">
        <v>12254</v>
      </c>
      <c r="K167" s="9"/>
      <c r="L167" s="19">
        <v>2.7</v>
      </c>
      <c r="M167" s="9"/>
      <c r="N167" s="21">
        <v>2.5</v>
      </c>
      <c r="O167" s="21">
        <v>1.3</v>
      </c>
      <c r="P167" s="2"/>
      <c r="Q167" s="225" t="s">
        <v>4167</v>
      </c>
      <c r="R167" s="222"/>
      <c r="S167" s="2"/>
      <c r="T167" s="21">
        <f t="shared" si="2"/>
        <v>2.5</v>
      </c>
    </row>
    <row r="168" spans="1:20" x14ac:dyDescent="0.4">
      <c r="A168" s="9" t="s">
        <v>12418</v>
      </c>
      <c r="B168" s="9" t="s">
        <v>12052</v>
      </c>
      <c r="C168" s="180" t="s">
        <v>12229</v>
      </c>
      <c r="D168" s="11"/>
      <c r="E168" s="35">
        <v>3</v>
      </c>
      <c r="F168" s="161">
        <v>39961</v>
      </c>
      <c r="G168" s="161">
        <v>40908</v>
      </c>
      <c r="H168" s="9" t="s">
        <v>12380</v>
      </c>
      <c r="I168" s="9"/>
      <c r="J168" s="9" t="s">
        <v>12254</v>
      </c>
      <c r="K168" s="9"/>
      <c r="L168" s="19">
        <v>2.7</v>
      </c>
      <c r="M168" s="9"/>
      <c r="N168" s="21">
        <v>2.5</v>
      </c>
      <c r="O168" s="21">
        <v>1.3</v>
      </c>
      <c r="P168" s="2"/>
      <c r="Q168" s="225" t="s">
        <v>4167</v>
      </c>
      <c r="R168" s="222"/>
      <c r="S168" s="2"/>
      <c r="T168" s="21">
        <f t="shared" si="2"/>
        <v>2.5</v>
      </c>
    </row>
    <row r="169" spans="1:20" x14ac:dyDescent="0.4">
      <c r="A169" s="9" t="s">
        <v>12418</v>
      </c>
      <c r="B169" s="9" t="s">
        <v>12052</v>
      </c>
      <c r="C169" s="180" t="s">
        <v>12230</v>
      </c>
      <c r="D169" s="11"/>
      <c r="E169" s="35">
        <v>4</v>
      </c>
      <c r="F169" s="161">
        <v>39961</v>
      </c>
      <c r="G169" s="161">
        <v>40908</v>
      </c>
      <c r="H169" s="9" t="s">
        <v>12381</v>
      </c>
      <c r="I169" s="9"/>
      <c r="J169" s="9" t="s">
        <v>12254</v>
      </c>
      <c r="K169" s="9"/>
      <c r="L169" s="19">
        <v>2.7</v>
      </c>
      <c r="M169" s="9"/>
      <c r="N169" s="21">
        <v>2.5</v>
      </c>
      <c r="O169" s="21">
        <v>1.3</v>
      </c>
      <c r="P169" s="2"/>
      <c r="Q169" s="225" t="s">
        <v>4167</v>
      </c>
      <c r="R169" s="222"/>
      <c r="S169" s="2"/>
      <c r="T169" s="21">
        <f t="shared" si="2"/>
        <v>2.5</v>
      </c>
    </row>
    <row r="170" spans="1:20" x14ac:dyDescent="0.4">
      <c r="A170" s="9" t="s">
        <v>12418</v>
      </c>
      <c r="B170" s="9" t="s">
        <v>12052</v>
      </c>
      <c r="C170" s="180" t="s">
        <v>12231</v>
      </c>
      <c r="D170" s="11"/>
      <c r="E170" s="35">
        <v>6</v>
      </c>
      <c r="F170" s="161">
        <v>39961</v>
      </c>
      <c r="G170" s="161">
        <v>40908</v>
      </c>
      <c r="H170" s="9" t="s">
        <v>12382</v>
      </c>
      <c r="I170" s="9"/>
      <c r="J170" s="9" t="s">
        <v>12254</v>
      </c>
      <c r="K170" s="9"/>
      <c r="L170" s="19">
        <v>2.7</v>
      </c>
      <c r="M170" s="9"/>
      <c r="N170" s="21">
        <v>2.5</v>
      </c>
      <c r="O170" s="21">
        <v>1.3</v>
      </c>
      <c r="P170" s="2"/>
      <c r="Q170" s="225" t="s">
        <v>4167</v>
      </c>
      <c r="R170" s="222"/>
      <c r="S170" s="2"/>
      <c r="T170" s="21">
        <f t="shared" si="2"/>
        <v>2.5</v>
      </c>
    </row>
    <row r="171" spans="1:20" x14ac:dyDescent="0.4">
      <c r="A171" s="9" t="s">
        <v>12418</v>
      </c>
      <c r="B171" s="9" t="s">
        <v>12052</v>
      </c>
      <c r="C171" s="180" t="s">
        <v>12232</v>
      </c>
      <c r="D171" s="11"/>
      <c r="E171" s="35">
        <v>2</v>
      </c>
      <c r="F171" s="161">
        <v>40060</v>
      </c>
      <c r="G171" s="161">
        <v>40908</v>
      </c>
      <c r="H171" s="9" t="s">
        <v>12383</v>
      </c>
      <c r="I171" s="9"/>
      <c r="J171" s="9" t="s">
        <v>12254</v>
      </c>
      <c r="K171" s="9"/>
      <c r="L171" s="19">
        <v>2.7</v>
      </c>
      <c r="M171" s="9"/>
      <c r="N171" s="21">
        <v>2.5</v>
      </c>
      <c r="O171" s="21">
        <v>1.3</v>
      </c>
      <c r="P171" s="2"/>
      <c r="Q171" s="225" t="s">
        <v>4167</v>
      </c>
      <c r="R171" s="222"/>
      <c r="S171" s="2"/>
      <c r="T171" s="21">
        <f t="shared" si="2"/>
        <v>2.5</v>
      </c>
    </row>
    <row r="172" spans="1:20" x14ac:dyDescent="0.4">
      <c r="A172" s="9" t="s">
        <v>12418</v>
      </c>
      <c r="B172" s="9" t="s">
        <v>12052</v>
      </c>
      <c r="C172" s="180" t="s">
        <v>12233</v>
      </c>
      <c r="D172" s="11"/>
      <c r="E172" s="35">
        <v>3</v>
      </c>
      <c r="F172" s="161">
        <v>40060</v>
      </c>
      <c r="G172" s="161">
        <v>40908</v>
      </c>
      <c r="H172" s="9" t="s">
        <v>12384</v>
      </c>
      <c r="I172" s="9"/>
      <c r="J172" s="9" t="s">
        <v>12254</v>
      </c>
      <c r="K172" s="9"/>
      <c r="L172" s="19">
        <v>2.7</v>
      </c>
      <c r="M172" s="9"/>
      <c r="N172" s="21">
        <v>2.5</v>
      </c>
      <c r="O172" s="21">
        <v>1.3</v>
      </c>
      <c r="P172" s="2"/>
      <c r="Q172" s="225" t="s">
        <v>4167</v>
      </c>
      <c r="R172" s="222"/>
      <c r="S172" s="2"/>
      <c r="T172" s="21">
        <f t="shared" si="2"/>
        <v>2.5</v>
      </c>
    </row>
    <row r="173" spans="1:20" x14ac:dyDescent="0.4">
      <c r="A173" s="9" t="s">
        <v>12418</v>
      </c>
      <c r="B173" s="9" t="s">
        <v>12052</v>
      </c>
      <c r="C173" s="180" t="s">
        <v>12234</v>
      </c>
      <c r="D173" s="11"/>
      <c r="E173" s="35">
        <v>4</v>
      </c>
      <c r="F173" s="161">
        <v>40060</v>
      </c>
      <c r="G173" s="161">
        <v>40908</v>
      </c>
      <c r="H173" s="9" t="s">
        <v>12385</v>
      </c>
      <c r="I173" s="9"/>
      <c r="J173" s="9" t="s">
        <v>12254</v>
      </c>
      <c r="K173" s="9"/>
      <c r="L173" s="19">
        <v>2.7</v>
      </c>
      <c r="M173" s="9"/>
      <c r="N173" s="21">
        <v>2.5</v>
      </c>
      <c r="O173" s="21">
        <v>1.3</v>
      </c>
      <c r="P173" s="2"/>
      <c r="Q173" s="225" t="s">
        <v>4167</v>
      </c>
      <c r="R173" s="222"/>
      <c r="S173" s="2"/>
      <c r="T173" s="21">
        <f t="shared" si="2"/>
        <v>2.5</v>
      </c>
    </row>
    <row r="174" spans="1:20" x14ac:dyDescent="0.4">
      <c r="A174" s="9" t="s">
        <v>12418</v>
      </c>
      <c r="B174" s="9" t="s">
        <v>12052</v>
      </c>
      <c r="C174" s="180" t="s">
        <v>12235</v>
      </c>
      <c r="D174" s="11"/>
      <c r="E174" s="35">
        <v>6</v>
      </c>
      <c r="F174" s="161">
        <v>40060</v>
      </c>
      <c r="G174" s="161">
        <v>40908</v>
      </c>
      <c r="H174" s="9" t="s">
        <v>12386</v>
      </c>
      <c r="I174" s="9"/>
      <c r="J174" s="9" t="s">
        <v>12254</v>
      </c>
      <c r="K174" s="9"/>
      <c r="L174" s="19">
        <v>2.7</v>
      </c>
      <c r="M174" s="9"/>
      <c r="N174" s="21">
        <v>2.5</v>
      </c>
      <c r="O174" s="21">
        <v>1.3</v>
      </c>
      <c r="P174" s="2"/>
      <c r="Q174" s="225" t="s">
        <v>4167</v>
      </c>
      <c r="R174" s="222"/>
      <c r="S174" s="2"/>
      <c r="T174" s="21">
        <f t="shared" si="2"/>
        <v>2.5</v>
      </c>
    </row>
    <row r="175" spans="1:20" x14ac:dyDescent="0.4">
      <c r="A175" s="9" t="s">
        <v>12418</v>
      </c>
      <c r="B175" s="9" t="s">
        <v>12052</v>
      </c>
      <c r="C175" s="180" t="s">
        <v>12236</v>
      </c>
      <c r="D175" s="11"/>
      <c r="E175" s="35">
        <v>2</v>
      </c>
      <c r="F175" s="161">
        <v>40255</v>
      </c>
      <c r="G175" s="161">
        <v>41274</v>
      </c>
      <c r="H175" s="9" t="s">
        <v>12387</v>
      </c>
      <c r="I175" s="9"/>
      <c r="J175" s="9" t="s">
        <v>12254</v>
      </c>
      <c r="K175" s="9"/>
      <c r="L175" s="19">
        <v>2</v>
      </c>
      <c r="M175" s="9"/>
      <c r="N175" s="21">
        <v>3</v>
      </c>
      <c r="O175" s="21">
        <v>1.7</v>
      </c>
      <c r="P175" s="2"/>
      <c r="Q175" s="225" t="s">
        <v>4167</v>
      </c>
      <c r="R175" s="222"/>
      <c r="S175" s="2"/>
      <c r="T175" s="21">
        <f t="shared" si="2"/>
        <v>3</v>
      </c>
    </row>
    <row r="176" spans="1:20" x14ac:dyDescent="0.4">
      <c r="A176" s="9" t="s">
        <v>12418</v>
      </c>
      <c r="B176" s="9" t="s">
        <v>12052</v>
      </c>
      <c r="C176" s="180" t="s">
        <v>12237</v>
      </c>
      <c r="D176" s="11"/>
      <c r="E176" s="35">
        <v>3</v>
      </c>
      <c r="F176" s="161">
        <v>40255</v>
      </c>
      <c r="G176" s="161">
        <v>41274</v>
      </c>
      <c r="H176" s="9" t="s">
        <v>12388</v>
      </c>
      <c r="I176" s="9"/>
      <c r="J176" s="9" t="s">
        <v>12254</v>
      </c>
      <c r="K176" s="9"/>
      <c r="L176" s="19">
        <v>2</v>
      </c>
      <c r="M176" s="9"/>
      <c r="N176" s="21">
        <v>3</v>
      </c>
      <c r="O176" s="21">
        <v>1.7</v>
      </c>
      <c r="P176" s="2"/>
      <c r="Q176" s="225" t="s">
        <v>4167</v>
      </c>
      <c r="R176" s="222"/>
      <c r="S176" s="2"/>
      <c r="T176" s="21">
        <f t="shared" si="2"/>
        <v>3</v>
      </c>
    </row>
    <row r="177" spans="1:20" x14ac:dyDescent="0.4">
      <c r="A177" s="9" t="s">
        <v>12418</v>
      </c>
      <c r="B177" s="9" t="s">
        <v>12052</v>
      </c>
      <c r="C177" s="180" t="s">
        <v>12238</v>
      </c>
      <c r="D177" s="11"/>
      <c r="E177" s="35">
        <v>4</v>
      </c>
      <c r="F177" s="161">
        <v>40255</v>
      </c>
      <c r="G177" s="161">
        <v>41274</v>
      </c>
      <c r="H177" s="9" t="s">
        <v>12389</v>
      </c>
      <c r="I177" s="9"/>
      <c r="J177" s="9" t="s">
        <v>12254</v>
      </c>
      <c r="K177" s="9"/>
      <c r="L177" s="19">
        <v>2</v>
      </c>
      <c r="M177" s="9"/>
      <c r="N177" s="21">
        <v>3</v>
      </c>
      <c r="O177" s="21">
        <v>1.7</v>
      </c>
      <c r="P177" s="2"/>
      <c r="Q177" s="225" t="s">
        <v>4167</v>
      </c>
      <c r="R177" s="222"/>
      <c r="S177" s="2"/>
      <c r="T177" s="21">
        <f t="shared" si="2"/>
        <v>3</v>
      </c>
    </row>
    <row r="178" spans="1:20" x14ac:dyDescent="0.4">
      <c r="A178" s="9" t="s">
        <v>12418</v>
      </c>
      <c r="B178" s="9" t="s">
        <v>12052</v>
      </c>
      <c r="C178" s="180" t="s">
        <v>12239</v>
      </c>
      <c r="D178" s="11"/>
      <c r="E178" s="35">
        <v>6</v>
      </c>
      <c r="F178" s="161">
        <v>40255</v>
      </c>
      <c r="G178" s="161">
        <v>41274</v>
      </c>
      <c r="H178" s="9" t="s">
        <v>12390</v>
      </c>
      <c r="I178" s="9"/>
      <c r="J178" s="9" t="s">
        <v>12254</v>
      </c>
      <c r="K178" s="9"/>
      <c r="L178" s="19">
        <v>2</v>
      </c>
      <c r="M178" s="9"/>
      <c r="N178" s="21">
        <v>3</v>
      </c>
      <c r="O178" s="21">
        <v>1.7</v>
      </c>
      <c r="P178" s="2"/>
      <c r="Q178" s="225" t="s">
        <v>4167</v>
      </c>
      <c r="R178" s="222"/>
      <c r="S178" s="2"/>
      <c r="T178" s="21">
        <f t="shared" si="2"/>
        <v>3</v>
      </c>
    </row>
    <row r="179" spans="1:20" x14ac:dyDescent="0.4">
      <c r="A179" s="9" t="s">
        <v>12418</v>
      </c>
      <c r="B179" s="9" t="s">
        <v>12052</v>
      </c>
      <c r="C179" s="180" t="s">
        <v>12240</v>
      </c>
      <c r="D179" s="11"/>
      <c r="E179" s="35">
        <v>2</v>
      </c>
      <c r="F179" s="161">
        <v>40316</v>
      </c>
      <c r="G179" s="161">
        <v>41274</v>
      </c>
      <c r="H179" s="9" t="s">
        <v>12391</v>
      </c>
      <c r="I179" s="9"/>
      <c r="J179" s="9" t="s">
        <v>12254</v>
      </c>
      <c r="K179" s="9"/>
      <c r="L179" s="19">
        <v>2</v>
      </c>
      <c r="M179" s="9"/>
      <c r="N179" s="21">
        <v>3</v>
      </c>
      <c r="O179" s="21">
        <v>1.7</v>
      </c>
      <c r="P179" s="2"/>
      <c r="Q179" s="225" t="s">
        <v>4167</v>
      </c>
      <c r="R179" s="222"/>
      <c r="S179" s="2"/>
      <c r="T179" s="21">
        <f t="shared" si="2"/>
        <v>3</v>
      </c>
    </row>
    <row r="180" spans="1:20" x14ac:dyDescent="0.4">
      <c r="A180" s="9" t="s">
        <v>12418</v>
      </c>
      <c r="B180" s="9" t="s">
        <v>12052</v>
      </c>
      <c r="C180" s="180" t="s">
        <v>12241</v>
      </c>
      <c r="D180" s="11"/>
      <c r="E180" s="35">
        <v>3</v>
      </c>
      <c r="F180" s="161">
        <v>40316</v>
      </c>
      <c r="G180" s="161">
        <v>41274</v>
      </c>
      <c r="H180" s="9" t="s">
        <v>12392</v>
      </c>
      <c r="I180" s="9"/>
      <c r="J180" s="9" t="s">
        <v>12254</v>
      </c>
      <c r="K180" s="9"/>
      <c r="L180" s="19">
        <v>2</v>
      </c>
      <c r="M180" s="9"/>
      <c r="N180" s="21">
        <v>3</v>
      </c>
      <c r="O180" s="21">
        <v>1.7</v>
      </c>
      <c r="P180" s="2"/>
      <c r="Q180" s="225" t="s">
        <v>4167</v>
      </c>
      <c r="R180" s="222"/>
      <c r="S180" s="2"/>
      <c r="T180" s="21">
        <f t="shared" si="2"/>
        <v>3</v>
      </c>
    </row>
    <row r="181" spans="1:20" x14ac:dyDescent="0.4">
      <c r="A181" s="9" t="s">
        <v>12418</v>
      </c>
      <c r="B181" s="9" t="s">
        <v>12052</v>
      </c>
      <c r="C181" s="180" t="s">
        <v>12242</v>
      </c>
      <c r="D181" s="11"/>
      <c r="E181" s="35">
        <v>4</v>
      </c>
      <c r="F181" s="161">
        <v>40316</v>
      </c>
      <c r="G181" s="161">
        <v>41274</v>
      </c>
      <c r="H181" s="9" t="s">
        <v>12393</v>
      </c>
      <c r="I181" s="9"/>
      <c r="J181" s="9" t="s">
        <v>12254</v>
      </c>
      <c r="K181" s="9"/>
      <c r="L181" s="19">
        <v>2</v>
      </c>
      <c r="M181" s="9"/>
      <c r="N181" s="21">
        <v>3</v>
      </c>
      <c r="O181" s="21">
        <v>1.7</v>
      </c>
      <c r="P181" s="2"/>
      <c r="Q181" s="225" t="s">
        <v>4167</v>
      </c>
      <c r="R181" s="222"/>
      <c r="S181" s="2"/>
      <c r="T181" s="21">
        <f t="shared" si="2"/>
        <v>3</v>
      </c>
    </row>
    <row r="182" spans="1:20" x14ac:dyDescent="0.4">
      <c r="A182" s="9" t="s">
        <v>12418</v>
      </c>
      <c r="B182" s="9" t="s">
        <v>12052</v>
      </c>
      <c r="C182" s="180" t="s">
        <v>12243</v>
      </c>
      <c r="D182" s="11"/>
      <c r="E182" s="35">
        <v>6</v>
      </c>
      <c r="F182" s="161">
        <v>40316</v>
      </c>
      <c r="G182" s="161">
        <v>41274</v>
      </c>
      <c r="H182" s="9" t="s">
        <v>12394</v>
      </c>
      <c r="I182" s="9"/>
      <c r="J182" s="9" t="s">
        <v>12254</v>
      </c>
      <c r="K182" s="9"/>
      <c r="L182" s="19">
        <v>2</v>
      </c>
      <c r="M182" s="9"/>
      <c r="N182" s="21">
        <v>3</v>
      </c>
      <c r="O182" s="21">
        <v>1.7</v>
      </c>
      <c r="P182" s="2"/>
      <c r="Q182" s="225" t="s">
        <v>4167</v>
      </c>
      <c r="R182" s="222"/>
      <c r="S182" s="2"/>
      <c r="T182" s="21">
        <f t="shared" si="2"/>
        <v>3</v>
      </c>
    </row>
    <row r="183" spans="1:20" x14ac:dyDescent="0.4">
      <c r="A183" s="9" t="s">
        <v>12418</v>
      </c>
      <c r="B183" s="9" t="s">
        <v>12052</v>
      </c>
      <c r="C183" s="180" t="s">
        <v>12244</v>
      </c>
      <c r="D183" s="11"/>
      <c r="E183" s="35">
        <v>2</v>
      </c>
      <c r="F183" s="161">
        <v>40429</v>
      </c>
      <c r="G183" s="161">
        <v>41274</v>
      </c>
      <c r="H183" s="9" t="s">
        <v>12395</v>
      </c>
      <c r="I183" s="9"/>
      <c r="J183" s="9" t="s">
        <v>12254</v>
      </c>
      <c r="K183" s="9"/>
      <c r="L183" s="19">
        <v>2</v>
      </c>
      <c r="M183" s="9"/>
      <c r="N183" s="21">
        <v>10</v>
      </c>
      <c r="O183" s="21">
        <v>6</v>
      </c>
      <c r="P183" s="2"/>
      <c r="Q183" s="225" t="s">
        <v>4167</v>
      </c>
      <c r="R183" s="222"/>
      <c r="S183" s="2"/>
      <c r="T183" s="21">
        <f t="shared" si="2"/>
        <v>10</v>
      </c>
    </row>
    <row r="184" spans="1:20" x14ac:dyDescent="0.4">
      <c r="A184" s="9" t="s">
        <v>12418</v>
      </c>
      <c r="B184" s="9" t="s">
        <v>12052</v>
      </c>
      <c r="C184" s="180" t="s">
        <v>12245</v>
      </c>
      <c r="D184" s="11"/>
      <c r="E184" s="35">
        <v>3</v>
      </c>
      <c r="F184" s="161">
        <v>40429</v>
      </c>
      <c r="G184" s="161">
        <v>41274</v>
      </c>
      <c r="H184" s="9" t="s">
        <v>12396</v>
      </c>
      <c r="I184" s="9"/>
      <c r="J184" s="9" t="s">
        <v>12254</v>
      </c>
      <c r="K184" s="9"/>
      <c r="L184" s="19">
        <v>2</v>
      </c>
      <c r="M184" s="9"/>
      <c r="N184" s="21">
        <v>10</v>
      </c>
      <c r="O184" s="21">
        <v>6</v>
      </c>
      <c r="P184" s="2"/>
      <c r="Q184" s="225" t="s">
        <v>4167</v>
      </c>
      <c r="R184" s="222"/>
      <c r="S184" s="2"/>
      <c r="T184" s="21">
        <f t="shared" si="2"/>
        <v>10</v>
      </c>
    </row>
    <row r="185" spans="1:20" x14ac:dyDescent="0.4">
      <c r="A185" s="9" t="s">
        <v>12418</v>
      </c>
      <c r="B185" s="9" t="s">
        <v>12052</v>
      </c>
      <c r="C185" s="180" t="s">
        <v>12246</v>
      </c>
      <c r="D185" s="11"/>
      <c r="E185" s="35">
        <v>4</v>
      </c>
      <c r="F185" s="161">
        <v>40429</v>
      </c>
      <c r="G185" s="161">
        <v>41274</v>
      </c>
      <c r="H185" s="9" t="s">
        <v>12397</v>
      </c>
      <c r="I185" s="9"/>
      <c r="J185" s="9" t="s">
        <v>12254</v>
      </c>
      <c r="K185" s="9"/>
      <c r="L185" s="19">
        <v>2</v>
      </c>
      <c r="M185" s="9"/>
      <c r="N185" s="21">
        <v>10</v>
      </c>
      <c r="O185" s="21">
        <v>6</v>
      </c>
      <c r="P185" s="2"/>
      <c r="Q185" s="225" t="s">
        <v>4167</v>
      </c>
      <c r="R185" s="222"/>
      <c r="S185" s="2"/>
      <c r="T185" s="21">
        <f t="shared" si="2"/>
        <v>10</v>
      </c>
    </row>
    <row r="186" spans="1:20" x14ac:dyDescent="0.4">
      <c r="A186" s="9" t="s">
        <v>12418</v>
      </c>
      <c r="B186" s="9" t="s">
        <v>12052</v>
      </c>
      <c r="C186" s="180" t="s">
        <v>12247</v>
      </c>
      <c r="D186" s="11"/>
      <c r="E186" s="35">
        <v>6</v>
      </c>
      <c r="F186" s="161">
        <v>40429</v>
      </c>
      <c r="G186" s="161">
        <v>41274</v>
      </c>
      <c r="H186" s="9" t="s">
        <v>12398</v>
      </c>
      <c r="I186" s="9"/>
      <c r="J186" s="9" t="s">
        <v>12254</v>
      </c>
      <c r="K186" s="9"/>
      <c r="L186" s="19">
        <v>2</v>
      </c>
      <c r="M186" s="9"/>
      <c r="N186" s="21">
        <v>10</v>
      </c>
      <c r="O186" s="21">
        <v>6</v>
      </c>
      <c r="P186" s="2"/>
      <c r="Q186" s="225" t="s">
        <v>4167</v>
      </c>
      <c r="R186" s="222"/>
      <c r="S186" s="2"/>
      <c r="T186" s="21">
        <f t="shared" si="2"/>
        <v>10</v>
      </c>
    </row>
    <row r="187" spans="1:20" x14ac:dyDescent="0.4">
      <c r="A187" s="9" t="s">
        <v>12418</v>
      </c>
      <c r="B187" s="9" t="s">
        <v>12052</v>
      </c>
      <c r="C187" s="180" t="s">
        <v>12248</v>
      </c>
      <c r="D187" s="11"/>
      <c r="E187" s="35">
        <v>2</v>
      </c>
      <c r="F187" s="161" t="s">
        <v>12253</v>
      </c>
      <c r="G187" s="161">
        <v>41639</v>
      </c>
      <c r="H187" s="9" t="s">
        <v>12399</v>
      </c>
      <c r="I187" s="9"/>
      <c r="J187" s="9" t="s">
        <v>12254</v>
      </c>
      <c r="K187" s="9"/>
      <c r="L187" s="19">
        <v>1.75</v>
      </c>
      <c r="M187" s="9"/>
      <c r="N187" s="21">
        <v>25</v>
      </c>
      <c r="O187" s="21">
        <v>15</v>
      </c>
      <c r="P187" s="2"/>
      <c r="Q187" s="225" t="s">
        <v>4167</v>
      </c>
      <c r="R187" s="222"/>
      <c r="S187" s="2"/>
      <c r="T187" s="21">
        <f t="shared" si="2"/>
        <v>25</v>
      </c>
    </row>
    <row r="188" spans="1:20" x14ac:dyDescent="0.4">
      <c r="A188" s="9" t="s">
        <v>12418</v>
      </c>
      <c r="B188" s="9" t="s">
        <v>12052</v>
      </c>
      <c r="C188" s="180" t="s">
        <v>12249</v>
      </c>
      <c r="D188" s="11"/>
      <c r="E188" s="35">
        <v>3</v>
      </c>
      <c r="F188" s="161" t="s">
        <v>12253</v>
      </c>
      <c r="G188" s="161">
        <v>41639</v>
      </c>
      <c r="H188" s="9" t="s">
        <v>12400</v>
      </c>
      <c r="I188" s="9"/>
      <c r="J188" s="9" t="s">
        <v>12254</v>
      </c>
      <c r="K188" s="9"/>
      <c r="L188" s="19">
        <v>1.75</v>
      </c>
      <c r="M188" s="9"/>
      <c r="N188" s="21">
        <v>25</v>
      </c>
      <c r="O188" s="21">
        <v>15</v>
      </c>
      <c r="P188" s="2"/>
      <c r="Q188" s="225" t="s">
        <v>4167</v>
      </c>
      <c r="R188" s="222"/>
      <c r="S188" s="2"/>
      <c r="T188" s="21">
        <f t="shared" si="2"/>
        <v>25</v>
      </c>
    </row>
    <row r="189" spans="1:20" x14ac:dyDescent="0.4">
      <c r="A189" s="9" t="s">
        <v>12418</v>
      </c>
      <c r="B189" s="9" t="s">
        <v>12052</v>
      </c>
      <c r="C189" s="180" t="s">
        <v>12250</v>
      </c>
      <c r="D189" s="11"/>
      <c r="E189" s="35">
        <v>4</v>
      </c>
      <c r="F189" s="161" t="s">
        <v>12253</v>
      </c>
      <c r="G189" s="161">
        <v>41639</v>
      </c>
      <c r="H189" s="9" t="s">
        <v>12401</v>
      </c>
      <c r="I189" s="9"/>
      <c r="J189" s="9" t="s">
        <v>12254</v>
      </c>
      <c r="K189" s="9"/>
      <c r="L189" s="19">
        <v>1.75</v>
      </c>
      <c r="M189" s="9"/>
      <c r="N189" s="21">
        <v>25</v>
      </c>
      <c r="O189" s="21">
        <v>15</v>
      </c>
      <c r="P189" s="2"/>
      <c r="Q189" s="225" t="s">
        <v>4167</v>
      </c>
      <c r="R189" s="222"/>
      <c r="S189" s="2"/>
      <c r="T189" s="21">
        <f t="shared" si="2"/>
        <v>25</v>
      </c>
    </row>
    <row r="190" spans="1:20" x14ac:dyDescent="0.4">
      <c r="A190" s="9" t="s">
        <v>12418</v>
      </c>
      <c r="B190" s="9" t="s">
        <v>12052</v>
      </c>
      <c r="C190" s="180" t="s">
        <v>12251</v>
      </c>
      <c r="D190" s="11"/>
      <c r="E190" s="35">
        <v>6</v>
      </c>
      <c r="F190" s="161" t="s">
        <v>12253</v>
      </c>
      <c r="G190" s="161">
        <v>41639</v>
      </c>
      <c r="H190" s="9" t="s">
        <v>12402</v>
      </c>
      <c r="I190" s="9"/>
      <c r="J190" s="9" t="s">
        <v>12254</v>
      </c>
      <c r="K190" s="9"/>
      <c r="L190" s="19">
        <v>1.75</v>
      </c>
      <c r="M190" s="9"/>
      <c r="N190" s="21">
        <v>25</v>
      </c>
      <c r="O190" s="21">
        <v>15</v>
      </c>
      <c r="P190" s="2"/>
      <c r="Q190" s="225" t="s">
        <v>4167</v>
      </c>
      <c r="R190" s="222"/>
      <c r="S190" s="2"/>
      <c r="T190" s="21">
        <f t="shared" si="2"/>
        <v>25</v>
      </c>
    </row>
    <row r="191" spans="1:20" x14ac:dyDescent="0.4">
      <c r="A191" s="9" t="s">
        <v>12418</v>
      </c>
      <c r="B191" s="9" t="s">
        <v>12411</v>
      </c>
      <c r="C191" s="180" t="s">
        <v>12409</v>
      </c>
      <c r="D191" s="11"/>
      <c r="E191" s="35">
        <v>100</v>
      </c>
      <c r="F191" s="161">
        <v>35971</v>
      </c>
      <c r="G191" s="161" t="s">
        <v>0</v>
      </c>
      <c r="H191" s="9" t="s">
        <v>12410</v>
      </c>
      <c r="I191" s="9"/>
      <c r="J191" s="9" t="s">
        <v>12254</v>
      </c>
      <c r="K191" s="9"/>
      <c r="L191" s="234">
        <v>5.0000000000000001E-3</v>
      </c>
      <c r="M191" s="9"/>
      <c r="N191" s="21">
        <v>0</v>
      </c>
      <c r="O191" s="21" t="s">
        <v>6191</v>
      </c>
      <c r="P191" s="2"/>
      <c r="Q191" s="225" t="s">
        <v>4170</v>
      </c>
      <c r="R191" s="222"/>
      <c r="S191" s="2"/>
      <c r="T191" s="21">
        <f t="shared" si="2"/>
        <v>0</v>
      </c>
    </row>
    <row r="192" spans="1:20" x14ac:dyDescent="0.4">
      <c r="A192" s="9" t="s">
        <v>12418</v>
      </c>
      <c r="B192" s="9" t="s">
        <v>12411</v>
      </c>
      <c r="C192" s="180" t="s">
        <v>12412</v>
      </c>
      <c r="D192" s="11"/>
      <c r="E192" s="35">
        <v>3000</v>
      </c>
      <c r="F192" s="161">
        <v>34578</v>
      </c>
      <c r="G192" s="161" t="s">
        <v>0</v>
      </c>
      <c r="H192" s="9" t="s">
        <v>12255</v>
      </c>
      <c r="I192" s="9"/>
      <c r="J192" s="9" t="s">
        <v>12254</v>
      </c>
      <c r="K192" s="9"/>
      <c r="L192" s="33">
        <v>0.4</v>
      </c>
      <c r="M192" s="9" t="s">
        <v>12415</v>
      </c>
      <c r="N192" s="21" t="s">
        <v>6191</v>
      </c>
      <c r="O192" s="21">
        <v>0</v>
      </c>
      <c r="P192" s="2"/>
      <c r="Q192" s="225" t="s">
        <v>4170</v>
      </c>
      <c r="R192" s="222"/>
      <c r="S192" s="2"/>
      <c r="T192" s="21">
        <f t="shared" si="2"/>
        <v>0</v>
      </c>
    </row>
    <row r="193" spans="1:20" x14ac:dyDescent="0.4">
      <c r="A193" s="9" t="s">
        <v>12418</v>
      </c>
      <c r="B193" s="9" t="s">
        <v>12411</v>
      </c>
      <c r="C193" s="180" t="s">
        <v>12413</v>
      </c>
      <c r="D193" s="11"/>
      <c r="E193" s="35">
        <v>8000</v>
      </c>
      <c r="F193" s="161">
        <v>34578</v>
      </c>
      <c r="G193" s="161" t="s">
        <v>0</v>
      </c>
      <c r="H193" s="9" t="s">
        <v>12255</v>
      </c>
      <c r="I193" s="9"/>
      <c r="J193" s="9" t="s">
        <v>12254</v>
      </c>
      <c r="K193" s="9"/>
      <c r="L193" s="33">
        <v>0.4</v>
      </c>
      <c r="M193" s="9" t="s">
        <v>12416</v>
      </c>
      <c r="N193" s="21" t="s">
        <v>6191</v>
      </c>
      <c r="O193" s="21">
        <v>0</v>
      </c>
      <c r="P193" s="2"/>
      <c r="Q193" s="225" t="s">
        <v>4170</v>
      </c>
      <c r="R193" s="222"/>
      <c r="S193" s="2"/>
      <c r="T193" s="21">
        <f t="shared" si="2"/>
        <v>0</v>
      </c>
    </row>
    <row r="194" spans="1:20" x14ac:dyDescent="0.4">
      <c r="A194" s="9" t="s">
        <v>12418</v>
      </c>
      <c r="B194" s="9" t="s">
        <v>12411</v>
      </c>
      <c r="C194" s="180" t="s">
        <v>12414</v>
      </c>
      <c r="D194" s="11"/>
      <c r="E194" s="35">
        <v>18000</v>
      </c>
      <c r="F194" s="161">
        <v>34578</v>
      </c>
      <c r="G194" s="161" t="s">
        <v>0</v>
      </c>
      <c r="H194" s="9" t="s">
        <v>12255</v>
      </c>
      <c r="I194" s="9"/>
      <c r="J194" s="9" t="s">
        <v>12254</v>
      </c>
      <c r="K194" s="9"/>
      <c r="L194" s="33">
        <v>0.4</v>
      </c>
      <c r="M194" s="9" t="s">
        <v>12417</v>
      </c>
      <c r="N194" s="21" t="s">
        <v>6191</v>
      </c>
      <c r="O194" s="21">
        <v>0</v>
      </c>
      <c r="P194" s="2"/>
      <c r="Q194" s="225" t="s">
        <v>4170</v>
      </c>
      <c r="R194" s="222"/>
      <c r="S194" s="2"/>
      <c r="T194" s="21">
        <f t="shared" si="2"/>
        <v>0</v>
      </c>
    </row>
    <row r="195" spans="1:20" x14ac:dyDescent="0.4">
      <c r="A195" s="9" t="s">
        <v>12418</v>
      </c>
      <c r="B195" s="9" t="s">
        <v>13011</v>
      </c>
      <c r="C195" s="180" t="s">
        <v>13012</v>
      </c>
      <c r="D195" s="11"/>
      <c r="E195" s="35" t="s">
        <v>0</v>
      </c>
      <c r="F195" s="161" t="s">
        <v>0</v>
      </c>
      <c r="G195" s="161" t="s">
        <v>0</v>
      </c>
      <c r="H195" s="9" t="s">
        <v>13022</v>
      </c>
      <c r="I195" s="9"/>
      <c r="J195" s="9" t="s">
        <v>0</v>
      </c>
      <c r="K195" s="9" t="s">
        <v>13019</v>
      </c>
      <c r="L195" s="19" t="s">
        <v>0</v>
      </c>
      <c r="M195" s="9"/>
      <c r="N195" s="21">
        <v>150</v>
      </c>
      <c r="O195" s="21">
        <v>0</v>
      </c>
      <c r="P195" s="2"/>
      <c r="Q195" s="225" t="s">
        <v>4170</v>
      </c>
      <c r="R195" s="222"/>
      <c r="S195" s="2"/>
      <c r="T195" s="21">
        <f t="shared" ref="T195:T200" si="3">IF(Q195="Nuova",IF(N195="p.a.r.",300,N195),IF(Q195="Usata",IF(O195="p.a.r.",300,N195),0))</f>
        <v>0</v>
      </c>
    </row>
    <row r="196" spans="1:20" x14ac:dyDescent="0.4">
      <c r="A196" s="9" t="s">
        <v>12418</v>
      </c>
      <c r="B196" s="9" t="s">
        <v>13011</v>
      </c>
      <c r="C196" s="180" t="s">
        <v>13013</v>
      </c>
      <c r="D196" s="11"/>
      <c r="E196" s="35" t="s">
        <v>0</v>
      </c>
      <c r="F196" s="161" t="s">
        <v>0</v>
      </c>
      <c r="G196" s="161" t="s">
        <v>0</v>
      </c>
      <c r="H196" s="9" t="s">
        <v>13023</v>
      </c>
      <c r="I196" s="9"/>
      <c r="J196" s="9" t="s">
        <v>0</v>
      </c>
      <c r="K196" s="9" t="s">
        <v>13019</v>
      </c>
      <c r="L196" s="19" t="s">
        <v>0</v>
      </c>
      <c r="M196" s="9"/>
      <c r="N196" s="21">
        <v>120</v>
      </c>
      <c r="O196" s="21">
        <v>0</v>
      </c>
      <c r="P196" s="2"/>
      <c r="Q196" s="225" t="s">
        <v>4170</v>
      </c>
      <c r="R196" s="222"/>
      <c r="S196" s="2"/>
      <c r="T196" s="21">
        <f t="shared" si="3"/>
        <v>0</v>
      </c>
    </row>
    <row r="197" spans="1:20" x14ac:dyDescent="0.4">
      <c r="A197" s="9" t="s">
        <v>12418</v>
      </c>
      <c r="B197" s="9" t="s">
        <v>13011</v>
      </c>
      <c r="C197" s="180" t="s">
        <v>13014</v>
      </c>
      <c r="D197" s="11"/>
      <c r="E197" s="35" t="s">
        <v>0</v>
      </c>
      <c r="F197" s="161" t="s">
        <v>0</v>
      </c>
      <c r="G197" s="161" t="s">
        <v>0</v>
      </c>
      <c r="H197" s="9" t="s">
        <v>13024</v>
      </c>
      <c r="I197" s="9"/>
      <c r="J197" s="9" t="s">
        <v>0</v>
      </c>
      <c r="K197" s="9" t="s">
        <v>13019</v>
      </c>
      <c r="L197" s="234" t="s">
        <v>0</v>
      </c>
      <c r="M197" s="9"/>
      <c r="N197" s="21">
        <v>10</v>
      </c>
      <c r="O197" s="21">
        <v>0</v>
      </c>
      <c r="P197" s="2"/>
      <c r="Q197" s="225" t="s">
        <v>4170</v>
      </c>
      <c r="R197" s="222"/>
      <c r="S197" s="2"/>
      <c r="T197" s="21">
        <f t="shared" si="3"/>
        <v>0</v>
      </c>
    </row>
    <row r="198" spans="1:20" x14ac:dyDescent="0.4">
      <c r="A198" s="9" t="s">
        <v>12418</v>
      </c>
      <c r="B198" s="9" t="s">
        <v>13011</v>
      </c>
      <c r="C198" s="180" t="s">
        <v>13015</v>
      </c>
      <c r="D198" s="11"/>
      <c r="E198" s="35" t="s">
        <v>0</v>
      </c>
      <c r="F198" s="161" t="s">
        <v>0</v>
      </c>
      <c r="G198" s="231" t="s">
        <v>0</v>
      </c>
      <c r="H198" s="9" t="s">
        <v>13024</v>
      </c>
      <c r="I198" s="9"/>
      <c r="J198" s="9" t="s">
        <v>0</v>
      </c>
      <c r="K198" s="9" t="s">
        <v>13020</v>
      </c>
      <c r="L198" s="33" t="s">
        <v>0</v>
      </c>
      <c r="M198" s="9"/>
      <c r="N198" s="21">
        <v>5</v>
      </c>
      <c r="O198" s="21">
        <v>0</v>
      </c>
      <c r="P198" s="2"/>
      <c r="Q198" s="225" t="s">
        <v>4170</v>
      </c>
      <c r="R198" s="222"/>
      <c r="S198" s="2"/>
      <c r="T198" s="21">
        <f t="shared" si="3"/>
        <v>0</v>
      </c>
    </row>
    <row r="199" spans="1:20" x14ac:dyDescent="0.4">
      <c r="A199" s="9" t="s">
        <v>12418</v>
      </c>
      <c r="B199" s="9" t="s">
        <v>13011</v>
      </c>
      <c r="C199" s="180" t="s">
        <v>13016</v>
      </c>
      <c r="D199" s="11"/>
      <c r="E199" s="35" t="s">
        <v>0</v>
      </c>
      <c r="F199" s="161" t="s">
        <v>0</v>
      </c>
      <c r="G199" s="161" t="s">
        <v>0</v>
      </c>
      <c r="H199" s="9" t="s">
        <v>13024</v>
      </c>
      <c r="I199" s="9"/>
      <c r="J199" s="9" t="s">
        <v>0</v>
      </c>
      <c r="K199" s="9" t="s">
        <v>13021</v>
      </c>
      <c r="L199" s="33" t="s">
        <v>0</v>
      </c>
      <c r="M199" s="9"/>
      <c r="N199" s="21">
        <v>10</v>
      </c>
      <c r="O199" s="21">
        <v>0</v>
      </c>
      <c r="P199" s="2"/>
      <c r="Q199" s="225" t="s">
        <v>4170</v>
      </c>
      <c r="R199" s="222"/>
      <c r="S199" s="2"/>
      <c r="T199" s="21">
        <f t="shared" si="3"/>
        <v>0</v>
      </c>
    </row>
    <row r="200" spans="1:20" x14ac:dyDescent="0.4">
      <c r="A200" s="9" t="s">
        <v>12418</v>
      </c>
      <c r="B200" s="9" t="s">
        <v>13011</v>
      </c>
      <c r="C200" s="180" t="s">
        <v>13017</v>
      </c>
      <c r="D200" s="11"/>
      <c r="E200" s="35">
        <v>5</v>
      </c>
      <c r="F200" s="161" t="s">
        <v>0</v>
      </c>
      <c r="G200" s="161">
        <v>40543</v>
      </c>
      <c r="H200" s="9" t="s">
        <v>13018</v>
      </c>
      <c r="I200" s="9"/>
      <c r="J200" s="9" t="s">
        <v>0</v>
      </c>
      <c r="K200" s="9" t="s">
        <v>0</v>
      </c>
      <c r="L200" s="33" t="s">
        <v>0</v>
      </c>
      <c r="M200" s="9"/>
      <c r="N200" s="21">
        <v>10</v>
      </c>
      <c r="O200" s="21">
        <v>0</v>
      </c>
      <c r="P200" s="2"/>
      <c r="Q200" s="225" t="s">
        <v>4167</v>
      </c>
      <c r="R200" s="222"/>
      <c r="S200" s="2"/>
      <c r="T200" s="21">
        <f t="shared" si="3"/>
        <v>10</v>
      </c>
    </row>
    <row r="201" spans="1:20" x14ac:dyDescent="0.4">
      <c r="Q201" s="224"/>
    </row>
    <row r="202" spans="1:20" x14ac:dyDescent="0.4">
      <c r="Q202" s="224"/>
    </row>
    <row r="203" spans="1:20" x14ac:dyDescent="0.4">
      <c r="Q203" s="224"/>
    </row>
    <row r="204" spans="1:20" x14ac:dyDescent="0.4">
      <c r="Q204" s="224"/>
    </row>
    <row r="205" spans="1:20" x14ac:dyDescent="0.4">
      <c r="Q205" s="224"/>
    </row>
    <row r="206" spans="1:20" s="223" customFormat="1" x14ac:dyDescent="0.4">
      <c r="A206"/>
      <c r="B206"/>
      <c r="C206"/>
      <c r="D206"/>
      <c r="E206" s="237"/>
      <c r="F206" s="230"/>
      <c r="G206" s="230"/>
      <c r="H206"/>
      <c r="I206"/>
      <c r="J206"/>
      <c r="K206"/>
      <c r="L206"/>
      <c r="M206"/>
      <c r="N206"/>
      <c r="O206"/>
      <c r="P206"/>
      <c r="Q206" s="224"/>
      <c r="S206"/>
      <c r="T206"/>
    </row>
    <row r="207" spans="1:20" s="223" customFormat="1" x14ac:dyDescent="0.4">
      <c r="A207"/>
      <c r="B207"/>
      <c r="C207"/>
      <c r="D207"/>
      <c r="E207" s="237"/>
      <c r="F207" s="230"/>
      <c r="G207" s="230"/>
      <c r="H207"/>
      <c r="I207"/>
      <c r="J207"/>
      <c r="K207"/>
      <c r="L207"/>
      <c r="M207"/>
      <c r="N207"/>
      <c r="O207"/>
      <c r="P207"/>
      <c r="Q207" s="224"/>
      <c r="S207"/>
      <c r="T207"/>
    </row>
    <row r="208" spans="1:20" s="223" customFormat="1" x14ac:dyDescent="0.4">
      <c r="A208"/>
      <c r="B208"/>
      <c r="C208"/>
      <c r="D208"/>
      <c r="E208" s="237"/>
      <c r="F208" s="230"/>
      <c r="G208" s="230"/>
      <c r="H208"/>
      <c r="I208"/>
      <c r="J208"/>
      <c r="K208"/>
      <c r="L208"/>
      <c r="M208"/>
      <c r="N208"/>
      <c r="O208"/>
      <c r="P208"/>
      <c r="Q208" s="224"/>
      <c r="S208"/>
      <c r="T208"/>
    </row>
    <row r="209" spans="1:20" s="223" customFormat="1" x14ac:dyDescent="0.4">
      <c r="A209"/>
      <c r="B209"/>
      <c r="C209"/>
      <c r="D209"/>
      <c r="E209" s="237"/>
      <c r="F209" s="230"/>
      <c r="G209" s="230"/>
      <c r="H209"/>
      <c r="I209"/>
      <c r="J209"/>
      <c r="K209"/>
      <c r="L209"/>
      <c r="M209"/>
      <c r="N209"/>
      <c r="O209"/>
      <c r="P209"/>
      <c r="Q209" s="224"/>
      <c r="S209"/>
      <c r="T209"/>
    </row>
    <row r="210" spans="1:20" s="223" customFormat="1" x14ac:dyDescent="0.4">
      <c r="A210"/>
      <c r="B210"/>
      <c r="C210"/>
      <c r="D210"/>
      <c r="E210" s="237"/>
      <c r="F210" s="230"/>
      <c r="G210" s="230"/>
      <c r="H210"/>
      <c r="I210"/>
      <c r="J210"/>
      <c r="K210"/>
      <c r="L210"/>
      <c r="M210"/>
      <c r="N210"/>
      <c r="O210"/>
      <c r="P210"/>
      <c r="Q210" s="224"/>
      <c r="S210"/>
      <c r="T210"/>
    </row>
    <row r="211" spans="1:20" s="223" customFormat="1" x14ac:dyDescent="0.4">
      <c r="A211"/>
      <c r="B211"/>
      <c r="C211"/>
      <c r="D211"/>
      <c r="E211" s="237"/>
      <c r="F211" s="230"/>
      <c r="G211" s="230"/>
      <c r="H211"/>
      <c r="I211"/>
      <c r="J211"/>
      <c r="K211"/>
      <c r="L211"/>
      <c r="M211"/>
      <c r="N211"/>
      <c r="O211"/>
      <c r="P211"/>
      <c r="Q211" s="224"/>
      <c r="S211"/>
      <c r="T211"/>
    </row>
    <row r="212" spans="1:20" s="223" customFormat="1" x14ac:dyDescent="0.4">
      <c r="A212"/>
      <c r="B212"/>
      <c r="C212"/>
      <c r="D212"/>
      <c r="E212" s="237"/>
      <c r="F212" s="230"/>
      <c r="G212" s="230"/>
      <c r="H212"/>
      <c r="I212"/>
      <c r="J212"/>
      <c r="K212"/>
      <c r="L212"/>
      <c r="M212"/>
      <c r="N212"/>
      <c r="O212"/>
      <c r="P212"/>
      <c r="Q212" s="224"/>
      <c r="S212"/>
      <c r="T212"/>
    </row>
    <row r="213" spans="1:20" s="223" customFormat="1" x14ac:dyDescent="0.4">
      <c r="A213"/>
      <c r="B213"/>
      <c r="C213"/>
      <c r="D213"/>
      <c r="E213" s="237"/>
      <c r="F213" s="230"/>
      <c r="G213" s="230"/>
      <c r="H213"/>
      <c r="I213"/>
      <c r="J213"/>
      <c r="K213"/>
      <c r="L213"/>
      <c r="M213"/>
      <c r="N213"/>
      <c r="O213"/>
      <c r="P213"/>
      <c r="Q213" s="224"/>
      <c r="S213"/>
      <c r="T213"/>
    </row>
    <row r="214" spans="1:20" s="223" customFormat="1" x14ac:dyDescent="0.4">
      <c r="A214"/>
      <c r="B214"/>
      <c r="C214"/>
      <c r="D214"/>
      <c r="E214" s="237"/>
      <c r="F214" s="230"/>
      <c r="G214" s="230"/>
      <c r="H214"/>
      <c r="I214"/>
      <c r="J214"/>
      <c r="K214"/>
      <c r="L214"/>
      <c r="M214"/>
      <c r="N214"/>
      <c r="O214"/>
      <c r="P214"/>
      <c r="Q214" s="224"/>
      <c r="S214"/>
      <c r="T214"/>
    </row>
    <row r="215" spans="1:20" s="223" customFormat="1" x14ac:dyDescent="0.4">
      <c r="A215"/>
      <c r="B215"/>
      <c r="C215"/>
      <c r="D215"/>
      <c r="E215" s="237"/>
      <c r="F215" s="230"/>
      <c r="G215" s="230"/>
      <c r="H215"/>
      <c r="I215"/>
      <c r="J215"/>
      <c r="K215"/>
      <c r="L215"/>
      <c r="M215"/>
      <c r="N215"/>
      <c r="O215"/>
      <c r="P215"/>
      <c r="Q215" s="224"/>
      <c r="S215"/>
      <c r="T215"/>
    </row>
    <row r="216" spans="1:20" s="223" customFormat="1" x14ac:dyDescent="0.4">
      <c r="A216"/>
      <c r="B216"/>
      <c r="C216"/>
      <c r="D216"/>
      <c r="E216" s="237"/>
      <c r="F216" s="230"/>
      <c r="G216" s="230"/>
      <c r="H216"/>
      <c r="I216"/>
      <c r="J216"/>
      <c r="K216"/>
      <c r="L216"/>
      <c r="M216"/>
      <c r="N216"/>
      <c r="O216"/>
      <c r="P216"/>
      <c r="Q216" s="224"/>
      <c r="S216"/>
      <c r="T216"/>
    </row>
    <row r="217" spans="1:20" s="223" customFormat="1" x14ac:dyDescent="0.4">
      <c r="A217"/>
      <c r="B217"/>
      <c r="C217"/>
      <c r="D217"/>
      <c r="E217" s="237"/>
      <c r="F217" s="230"/>
      <c r="G217" s="230"/>
      <c r="H217"/>
      <c r="I217"/>
      <c r="J217"/>
      <c r="K217"/>
      <c r="L217"/>
      <c r="M217"/>
      <c r="N217"/>
      <c r="O217"/>
      <c r="P217"/>
      <c r="Q217" s="224"/>
      <c r="S217"/>
      <c r="T217"/>
    </row>
    <row r="218" spans="1:20" s="223" customFormat="1" x14ac:dyDescent="0.4">
      <c r="A218"/>
      <c r="B218"/>
      <c r="C218"/>
      <c r="D218"/>
      <c r="E218" s="237"/>
      <c r="F218" s="230"/>
      <c r="G218" s="230"/>
      <c r="H218"/>
      <c r="I218"/>
      <c r="J218"/>
      <c r="K218"/>
      <c r="L218"/>
      <c r="M218"/>
      <c r="N218"/>
      <c r="O218"/>
      <c r="P218"/>
      <c r="Q218" s="224"/>
      <c r="S218"/>
      <c r="T218"/>
    </row>
    <row r="219" spans="1:20" s="223" customFormat="1" x14ac:dyDescent="0.4">
      <c r="A219"/>
      <c r="B219"/>
      <c r="C219"/>
      <c r="D219"/>
      <c r="E219" s="237"/>
      <c r="F219" s="230"/>
      <c r="G219" s="230"/>
      <c r="H219"/>
      <c r="I219"/>
      <c r="J219"/>
      <c r="K219"/>
      <c r="L219"/>
      <c r="M219"/>
      <c r="N219"/>
      <c r="O219"/>
      <c r="P219"/>
      <c r="Q219" s="224"/>
      <c r="S219"/>
      <c r="T219"/>
    </row>
    <row r="220" spans="1:20" s="223" customFormat="1" x14ac:dyDescent="0.4">
      <c r="A220"/>
      <c r="B220"/>
      <c r="C220"/>
      <c r="D220"/>
      <c r="E220" s="237"/>
      <c r="F220" s="230"/>
      <c r="G220" s="230"/>
      <c r="H220"/>
      <c r="I220"/>
      <c r="J220"/>
      <c r="K220"/>
      <c r="L220"/>
      <c r="M220"/>
      <c r="N220"/>
      <c r="O220"/>
      <c r="P220"/>
      <c r="Q220" s="224"/>
      <c r="S220"/>
      <c r="T220"/>
    </row>
    <row r="221" spans="1:20" s="223" customFormat="1" x14ac:dyDescent="0.4">
      <c r="A221"/>
      <c r="B221"/>
      <c r="C221"/>
      <c r="D221"/>
      <c r="E221" s="237"/>
      <c r="F221" s="230"/>
      <c r="G221" s="230"/>
      <c r="H221"/>
      <c r="I221"/>
      <c r="J221"/>
      <c r="K221"/>
      <c r="L221"/>
      <c r="M221"/>
      <c r="N221"/>
      <c r="O221"/>
      <c r="P221"/>
      <c r="Q221" s="224"/>
      <c r="S221"/>
      <c r="T221"/>
    </row>
    <row r="222" spans="1:20" s="223" customFormat="1" x14ac:dyDescent="0.4">
      <c r="A222"/>
      <c r="B222"/>
      <c r="C222"/>
      <c r="D222"/>
      <c r="E222" s="237"/>
      <c r="F222" s="230"/>
      <c r="G222" s="230"/>
      <c r="H222"/>
      <c r="I222"/>
      <c r="J222"/>
      <c r="K222"/>
      <c r="L222"/>
      <c r="M222"/>
      <c r="N222"/>
      <c r="O222"/>
      <c r="P222"/>
      <c r="Q222" s="224"/>
      <c r="S222"/>
      <c r="T222"/>
    </row>
    <row r="223" spans="1:20" s="223" customFormat="1" x14ac:dyDescent="0.4">
      <c r="A223"/>
      <c r="B223"/>
      <c r="C223"/>
      <c r="D223"/>
      <c r="E223" s="237"/>
      <c r="F223" s="230"/>
      <c r="G223" s="230"/>
      <c r="H223"/>
      <c r="I223"/>
      <c r="J223"/>
      <c r="K223"/>
      <c r="L223"/>
      <c r="M223"/>
      <c r="N223"/>
      <c r="O223"/>
      <c r="P223"/>
      <c r="Q223" s="224"/>
      <c r="S223"/>
      <c r="T223"/>
    </row>
    <row r="224" spans="1:20" s="223" customFormat="1" x14ac:dyDescent="0.4">
      <c r="A224"/>
      <c r="B224"/>
      <c r="C224"/>
      <c r="D224"/>
      <c r="E224" s="237"/>
      <c r="F224" s="230"/>
      <c r="G224" s="230"/>
      <c r="H224"/>
      <c r="I224"/>
      <c r="J224"/>
      <c r="K224"/>
      <c r="L224"/>
      <c r="M224"/>
      <c r="N224"/>
      <c r="O224"/>
      <c r="P224"/>
      <c r="Q224" s="224"/>
      <c r="S224"/>
      <c r="T224"/>
    </row>
    <row r="225" spans="1:20" s="223" customFormat="1" x14ac:dyDescent="0.4">
      <c r="A225"/>
      <c r="B225"/>
      <c r="C225"/>
      <c r="D225"/>
      <c r="E225" s="237"/>
      <c r="F225" s="230"/>
      <c r="G225" s="230"/>
      <c r="H225"/>
      <c r="I225"/>
      <c r="J225"/>
      <c r="K225"/>
      <c r="L225"/>
      <c r="M225"/>
      <c r="N225"/>
      <c r="O225"/>
      <c r="P225"/>
      <c r="Q225" s="224"/>
      <c r="S225"/>
      <c r="T225"/>
    </row>
    <row r="226" spans="1:20" s="223" customFormat="1" x14ac:dyDescent="0.4">
      <c r="A226"/>
      <c r="B226"/>
      <c r="C226"/>
      <c r="D226"/>
      <c r="E226" s="237"/>
      <c r="F226" s="230"/>
      <c r="G226" s="230"/>
      <c r="H226"/>
      <c r="I226"/>
      <c r="J226"/>
      <c r="K226"/>
      <c r="L226"/>
      <c r="M226"/>
      <c r="N226"/>
      <c r="O226"/>
      <c r="P226"/>
      <c r="Q226" s="224"/>
      <c r="S226"/>
      <c r="T226"/>
    </row>
    <row r="227" spans="1:20" s="223" customFormat="1" x14ac:dyDescent="0.4">
      <c r="A227"/>
      <c r="B227"/>
      <c r="C227"/>
      <c r="D227"/>
      <c r="E227" s="237"/>
      <c r="F227" s="230"/>
      <c r="G227" s="230"/>
      <c r="H227"/>
      <c r="I227"/>
      <c r="J227"/>
      <c r="K227"/>
      <c r="L227"/>
      <c r="M227"/>
      <c r="N227"/>
      <c r="O227"/>
      <c r="P227"/>
      <c r="Q227" s="224"/>
      <c r="S227"/>
      <c r="T227"/>
    </row>
    <row r="228" spans="1:20" s="223" customFormat="1" x14ac:dyDescent="0.4">
      <c r="A228"/>
      <c r="B228"/>
      <c r="C228"/>
      <c r="D228"/>
      <c r="E228" s="237"/>
      <c r="F228" s="230"/>
      <c r="G228" s="230"/>
      <c r="H228"/>
      <c r="I228"/>
      <c r="J228"/>
      <c r="K228"/>
      <c r="L228"/>
      <c r="M228"/>
      <c r="N228"/>
      <c r="O228"/>
      <c r="P228"/>
      <c r="Q228" s="224"/>
      <c r="S228"/>
      <c r="T228"/>
    </row>
    <row r="229" spans="1:20" s="223" customFormat="1" x14ac:dyDescent="0.4">
      <c r="A229"/>
      <c r="B229"/>
      <c r="C229"/>
      <c r="D229"/>
      <c r="E229" s="237"/>
      <c r="F229" s="230"/>
      <c r="G229" s="230"/>
      <c r="H229"/>
      <c r="I229"/>
      <c r="J229"/>
      <c r="K229"/>
      <c r="L229"/>
      <c r="M229"/>
      <c r="N229"/>
      <c r="O229"/>
      <c r="P229"/>
      <c r="Q229" s="224"/>
      <c r="S229"/>
      <c r="T229"/>
    </row>
    <row r="230" spans="1:20" s="223" customFormat="1" x14ac:dyDescent="0.4">
      <c r="A230"/>
      <c r="B230"/>
      <c r="C230"/>
      <c r="D230"/>
      <c r="E230" s="237"/>
      <c r="F230" s="230"/>
      <c r="G230" s="230"/>
      <c r="H230"/>
      <c r="I230"/>
      <c r="J230"/>
      <c r="K230"/>
      <c r="L230"/>
      <c r="M230"/>
      <c r="N230"/>
      <c r="O230"/>
      <c r="P230"/>
      <c r="Q230" s="224"/>
      <c r="S230"/>
      <c r="T230"/>
    </row>
    <row r="231" spans="1:20" s="223" customFormat="1" x14ac:dyDescent="0.4">
      <c r="A231"/>
      <c r="B231"/>
      <c r="C231"/>
      <c r="D231"/>
      <c r="E231" s="237"/>
      <c r="F231" s="230"/>
      <c r="G231" s="230"/>
      <c r="H231"/>
      <c r="I231"/>
      <c r="J231"/>
      <c r="K231"/>
      <c r="L231"/>
      <c r="M231"/>
      <c r="N231"/>
      <c r="O231"/>
      <c r="P231"/>
      <c r="Q231" s="224"/>
      <c r="S231"/>
      <c r="T231"/>
    </row>
    <row r="232" spans="1:20" s="223" customFormat="1" x14ac:dyDescent="0.4">
      <c r="A232"/>
      <c r="B232"/>
      <c r="C232"/>
      <c r="D232"/>
      <c r="E232" s="237"/>
      <c r="F232" s="230"/>
      <c r="G232" s="230"/>
      <c r="H232"/>
      <c r="I232"/>
      <c r="J232"/>
      <c r="K232"/>
      <c r="L232"/>
      <c r="M232"/>
      <c r="N232"/>
      <c r="O232"/>
      <c r="P232"/>
      <c r="Q232" s="224"/>
      <c r="S232"/>
      <c r="T232"/>
    </row>
    <row r="233" spans="1:20" s="223" customFormat="1" x14ac:dyDescent="0.4">
      <c r="A233"/>
      <c r="B233"/>
      <c r="C233"/>
      <c r="D233"/>
      <c r="E233" s="237"/>
      <c r="F233" s="230"/>
      <c r="G233" s="230"/>
      <c r="H233"/>
      <c r="I233"/>
      <c r="J233"/>
      <c r="K233"/>
      <c r="L233"/>
      <c r="M233"/>
      <c r="N233"/>
      <c r="O233"/>
      <c r="P233"/>
      <c r="Q233" s="224"/>
      <c r="S233"/>
      <c r="T233"/>
    </row>
    <row r="234" spans="1:20" s="223" customFormat="1" x14ac:dyDescent="0.4">
      <c r="A234"/>
      <c r="B234"/>
      <c r="C234"/>
      <c r="D234"/>
      <c r="E234" s="237"/>
      <c r="F234" s="230"/>
      <c r="G234" s="230"/>
      <c r="H234"/>
      <c r="I234"/>
      <c r="J234"/>
      <c r="K234"/>
      <c r="L234"/>
      <c r="M234"/>
      <c r="N234"/>
      <c r="O234"/>
      <c r="P234"/>
      <c r="Q234" s="224"/>
      <c r="S234"/>
      <c r="T234"/>
    </row>
    <row r="235" spans="1:20" s="223" customFormat="1" x14ac:dyDescent="0.4">
      <c r="A235"/>
      <c r="B235"/>
      <c r="C235"/>
      <c r="D235"/>
      <c r="E235" s="237"/>
      <c r="F235" s="230"/>
      <c r="G235" s="230"/>
      <c r="H235"/>
      <c r="I235"/>
      <c r="J235"/>
      <c r="K235"/>
      <c r="L235"/>
      <c r="M235"/>
      <c r="N235"/>
      <c r="O235"/>
      <c r="P235"/>
      <c r="Q235" s="224"/>
      <c r="S235"/>
      <c r="T235"/>
    </row>
    <row r="236" spans="1:20" s="223" customFormat="1" x14ac:dyDescent="0.4">
      <c r="A236"/>
      <c r="B236"/>
      <c r="C236"/>
      <c r="D236"/>
      <c r="E236" s="237"/>
      <c r="F236" s="230"/>
      <c r="G236" s="230"/>
      <c r="H236"/>
      <c r="I236"/>
      <c r="J236"/>
      <c r="K236"/>
      <c r="L236"/>
      <c r="M236"/>
      <c r="N236"/>
      <c r="O236"/>
      <c r="P236"/>
      <c r="Q236" s="224"/>
      <c r="S236"/>
      <c r="T236"/>
    </row>
    <row r="237" spans="1:20" s="223" customFormat="1" x14ac:dyDescent="0.4">
      <c r="A237"/>
      <c r="B237"/>
      <c r="C237"/>
      <c r="D237"/>
      <c r="E237" s="237"/>
      <c r="F237" s="230"/>
      <c r="G237" s="230"/>
      <c r="H237"/>
      <c r="I237"/>
      <c r="J237"/>
      <c r="K237"/>
      <c r="L237"/>
      <c r="M237"/>
      <c r="N237"/>
      <c r="O237"/>
      <c r="P237"/>
      <c r="Q237" s="224"/>
      <c r="S237"/>
      <c r="T237"/>
    </row>
    <row r="238" spans="1:20" s="223" customFormat="1" x14ac:dyDescent="0.4">
      <c r="A238"/>
      <c r="B238"/>
      <c r="C238"/>
      <c r="D238"/>
      <c r="E238" s="237"/>
      <c r="F238" s="230"/>
      <c r="G238" s="230"/>
      <c r="H238"/>
      <c r="I238"/>
      <c r="J238"/>
      <c r="K238"/>
      <c r="L238"/>
      <c r="M238"/>
      <c r="N238"/>
      <c r="O238"/>
      <c r="P238"/>
      <c r="Q238" s="224"/>
      <c r="S238"/>
      <c r="T238"/>
    </row>
    <row r="239" spans="1:20" s="223" customFormat="1" x14ac:dyDescent="0.4">
      <c r="A239"/>
      <c r="B239"/>
      <c r="C239"/>
      <c r="D239"/>
      <c r="E239" s="237"/>
      <c r="F239" s="230"/>
      <c r="G239" s="230"/>
      <c r="H239"/>
      <c r="I239"/>
      <c r="J239"/>
      <c r="K239"/>
      <c r="L239"/>
      <c r="M239"/>
      <c r="N239"/>
      <c r="O239"/>
      <c r="P239"/>
      <c r="Q239" s="224"/>
      <c r="S239"/>
      <c r="T239"/>
    </row>
    <row r="240" spans="1:20" s="223" customFormat="1" x14ac:dyDescent="0.4">
      <c r="A240"/>
      <c r="B240"/>
      <c r="C240"/>
      <c r="D240"/>
      <c r="E240" s="237"/>
      <c r="F240" s="230"/>
      <c r="G240" s="230"/>
      <c r="H240"/>
      <c r="I240"/>
      <c r="J240"/>
      <c r="K240"/>
      <c r="L240"/>
      <c r="M240"/>
      <c r="N240"/>
      <c r="O240"/>
      <c r="P240"/>
      <c r="Q240" s="224"/>
      <c r="S240"/>
      <c r="T240"/>
    </row>
    <row r="241" spans="1:20" s="223" customFormat="1" x14ac:dyDescent="0.4">
      <c r="A241"/>
      <c r="B241"/>
      <c r="C241"/>
      <c r="D241"/>
      <c r="E241" s="237"/>
      <c r="F241" s="230"/>
      <c r="G241" s="230"/>
      <c r="H241"/>
      <c r="I241"/>
      <c r="J241"/>
      <c r="K241"/>
      <c r="L241"/>
      <c r="M241"/>
      <c r="N241"/>
      <c r="O241"/>
      <c r="P241"/>
      <c r="Q241" s="224"/>
      <c r="S241"/>
      <c r="T241"/>
    </row>
    <row r="242" spans="1:20" s="223" customFormat="1" x14ac:dyDescent="0.4">
      <c r="A242"/>
      <c r="B242"/>
      <c r="C242"/>
      <c r="D242"/>
      <c r="E242" s="237"/>
      <c r="F242" s="230"/>
      <c r="G242" s="230"/>
      <c r="H242"/>
      <c r="I242"/>
      <c r="J242"/>
      <c r="K242"/>
      <c r="L242"/>
      <c r="M242"/>
      <c r="N242"/>
      <c r="O242"/>
      <c r="P242"/>
      <c r="Q242" s="224"/>
      <c r="S242"/>
      <c r="T242"/>
    </row>
    <row r="243" spans="1:20" s="223" customFormat="1" x14ac:dyDescent="0.4">
      <c r="A243"/>
      <c r="B243"/>
      <c r="C243"/>
      <c r="D243"/>
      <c r="E243" s="237"/>
      <c r="F243" s="230"/>
      <c r="G243" s="230"/>
      <c r="H243"/>
      <c r="I243"/>
      <c r="J243"/>
      <c r="K243"/>
      <c r="L243"/>
      <c r="M243"/>
      <c r="N243"/>
      <c r="O243"/>
      <c r="P243"/>
      <c r="Q243" s="224"/>
      <c r="S243"/>
      <c r="T243"/>
    </row>
    <row r="244" spans="1:20" s="223" customFormat="1" x14ac:dyDescent="0.4">
      <c r="A244"/>
      <c r="B244"/>
      <c r="C244"/>
      <c r="D244"/>
      <c r="E244" s="237"/>
      <c r="F244" s="230"/>
      <c r="G244" s="230"/>
      <c r="H244"/>
      <c r="I244"/>
      <c r="J244"/>
      <c r="K244"/>
      <c r="L244"/>
      <c r="M244"/>
      <c r="N244"/>
      <c r="O244"/>
      <c r="P244"/>
      <c r="Q244" s="224"/>
      <c r="S244"/>
      <c r="T244"/>
    </row>
    <row r="245" spans="1:20" s="223" customFormat="1" x14ac:dyDescent="0.4">
      <c r="A245"/>
      <c r="B245"/>
      <c r="C245"/>
      <c r="D245"/>
      <c r="E245" s="237"/>
      <c r="F245" s="230"/>
      <c r="G245" s="230"/>
      <c r="H245"/>
      <c r="I245"/>
      <c r="J245"/>
      <c r="K245"/>
      <c r="L245"/>
      <c r="M245"/>
      <c r="N245"/>
      <c r="O245"/>
      <c r="P245"/>
      <c r="Q245" s="224"/>
      <c r="S245"/>
      <c r="T245"/>
    </row>
    <row r="246" spans="1:20" s="223" customFormat="1" x14ac:dyDescent="0.4">
      <c r="A246"/>
      <c r="B246"/>
      <c r="C246"/>
      <c r="D246"/>
      <c r="E246" s="237"/>
      <c r="F246" s="230"/>
      <c r="G246" s="230"/>
      <c r="H246"/>
      <c r="I246"/>
      <c r="J246"/>
      <c r="K246"/>
      <c r="L246"/>
      <c r="M246"/>
      <c r="N246"/>
      <c r="O246"/>
      <c r="P246"/>
      <c r="Q246" s="224"/>
      <c r="S246"/>
      <c r="T246"/>
    </row>
    <row r="247" spans="1:20" s="223" customFormat="1" x14ac:dyDescent="0.4">
      <c r="A247"/>
      <c r="B247"/>
      <c r="C247"/>
      <c r="D247"/>
      <c r="E247" s="237"/>
      <c r="F247" s="230"/>
      <c r="G247" s="230"/>
      <c r="H247"/>
      <c r="I247"/>
      <c r="J247"/>
      <c r="K247"/>
      <c r="L247"/>
      <c r="M247"/>
      <c r="N247"/>
      <c r="O247"/>
      <c r="P247"/>
      <c r="Q247" s="224"/>
      <c r="S247"/>
      <c r="T247"/>
    </row>
    <row r="248" spans="1:20" s="223" customFormat="1" x14ac:dyDescent="0.4">
      <c r="A248"/>
      <c r="B248"/>
      <c r="C248"/>
      <c r="D248"/>
      <c r="E248" s="237"/>
      <c r="F248" s="230"/>
      <c r="G248" s="230"/>
      <c r="H248"/>
      <c r="I248"/>
      <c r="J248"/>
      <c r="K248"/>
      <c r="L248"/>
      <c r="M248"/>
      <c r="N248"/>
      <c r="O248"/>
      <c r="P248"/>
      <c r="Q248" s="224"/>
      <c r="S248"/>
      <c r="T248"/>
    </row>
    <row r="249" spans="1:20" s="223" customFormat="1" x14ac:dyDescent="0.4">
      <c r="A249"/>
      <c r="B249"/>
      <c r="C249"/>
      <c r="D249"/>
      <c r="E249" s="237"/>
      <c r="F249" s="230"/>
      <c r="G249" s="230"/>
      <c r="H249"/>
      <c r="I249"/>
      <c r="J249"/>
      <c r="K249"/>
      <c r="L249"/>
      <c r="M249"/>
      <c r="N249"/>
      <c r="O249"/>
      <c r="P249"/>
      <c r="Q249" s="224"/>
      <c r="S249"/>
      <c r="T249"/>
    </row>
    <row r="250" spans="1:20" s="223" customFormat="1" x14ac:dyDescent="0.4">
      <c r="A250"/>
      <c r="B250"/>
      <c r="C250"/>
      <c r="D250"/>
      <c r="E250" s="237"/>
      <c r="F250" s="230"/>
      <c r="G250" s="230"/>
      <c r="H250"/>
      <c r="I250"/>
      <c r="J250"/>
      <c r="K250"/>
      <c r="L250"/>
      <c r="M250"/>
      <c r="N250"/>
      <c r="O250"/>
      <c r="P250"/>
      <c r="Q250" s="224"/>
      <c r="S250"/>
      <c r="T250"/>
    </row>
    <row r="251" spans="1:20" s="223" customFormat="1" x14ac:dyDescent="0.4">
      <c r="A251"/>
      <c r="B251"/>
      <c r="C251"/>
      <c r="D251"/>
      <c r="E251" s="237"/>
      <c r="F251" s="230"/>
      <c r="G251" s="230"/>
      <c r="H251"/>
      <c r="I251"/>
      <c r="J251"/>
      <c r="K251"/>
      <c r="L251"/>
      <c r="M251"/>
      <c r="N251"/>
      <c r="O251"/>
      <c r="P251"/>
      <c r="Q251" s="224"/>
      <c r="S251"/>
      <c r="T251"/>
    </row>
    <row r="252" spans="1:20" s="223" customFormat="1" x14ac:dyDescent="0.4">
      <c r="A252"/>
      <c r="B252"/>
      <c r="C252"/>
      <c r="D252"/>
      <c r="E252" s="237"/>
      <c r="F252" s="230"/>
      <c r="G252" s="230"/>
      <c r="H252"/>
      <c r="I252"/>
      <c r="J252"/>
      <c r="K252"/>
      <c r="L252"/>
      <c r="M252"/>
      <c r="N252"/>
      <c r="O252"/>
      <c r="P252"/>
      <c r="Q252" s="224"/>
      <c r="S252"/>
      <c r="T252"/>
    </row>
    <row r="253" spans="1:20" s="223" customFormat="1" x14ac:dyDescent="0.4">
      <c r="A253"/>
      <c r="B253"/>
      <c r="C253"/>
      <c r="D253"/>
      <c r="E253" s="237"/>
      <c r="F253" s="230"/>
      <c r="G253" s="230"/>
      <c r="H253"/>
      <c r="I253"/>
      <c r="J253"/>
      <c r="K253"/>
      <c r="L253"/>
      <c r="M253"/>
      <c r="N253"/>
      <c r="O253"/>
      <c r="P253"/>
      <c r="Q253" s="224"/>
      <c r="S253"/>
      <c r="T253"/>
    </row>
    <row r="254" spans="1:20" s="223" customFormat="1" x14ac:dyDescent="0.4">
      <c r="A254"/>
      <c r="B254"/>
      <c r="C254"/>
      <c r="D254"/>
      <c r="E254" s="237"/>
      <c r="F254" s="230"/>
      <c r="G254" s="230"/>
      <c r="H254"/>
      <c r="I254"/>
      <c r="J254"/>
      <c r="K254"/>
      <c r="L254"/>
      <c r="M254"/>
      <c r="N254"/>
      <c r="O254"/>
      <c r="P254"/>
      <c r="Q254" s="224"/>
      <c r="S254"/>
      <c r="T254"/>
    </row>
    <row r="255" spans="1:20" s="223" customFormat="1" x14ac:dyDescent="0.4">
      <c r="A255"/>
      <c r="B255"/>
      <c r="C255"/>
      <c r="D255"/>
      <c r="E255" s="237"/>
      <c r="F255" s="230"/>
      <c r="G255" s="230"/>
      <c r="H255"/>
      <c r="I255"/>
      <c r="J255"/>
      <c r="K255"/>
      <c r="L255"/>
      <c r="M255"/>
      <c r="N255"/>
      <c r="O255"/>
      <c r="P255"/>
      <c r="Q255" s="224"/>
      <c r="S255"/>
      <c r="T255"/>
    </row>
    <row r="256" spans="1:20" s="223" customFormat="1" x14ac:dyDescent="0.4">
      <c r="A256"/>
      <c r="B256"/>
      <c r="C256"/>
      <c r="D256"/>
      <c r="E256" s="237"/>
      <c r="F256" s="230"/>
      <c r="G256" s="230"/>
      <c r="H256"/>
      <c r="I256"/>
      <c r="J256"/>
      <c r="K256"/>
      <c r="L256"/>
      <c r="M256"/>
      <c r="N256"/>
      <c r="O256"/>
      <c r="P256"/>
      <c r="Q256" s="224"/>
      <c r="S256"/>
      <c r="T256"/>
    </row>
    <row r="257" spans="1:20" s="223" customFormat="1" x14ac:dyDescent="0.4">
      <c r="A257"/>
      <c r="B257"/>
      <c r="C257"/>
      <c r="D257"/>
      <c r="E257" s="237"/>
      <c r="F257" s="230"/>
      <c r="G257" s="230"/>
      <c r="H257"/>
      <c r="I257"/>
      <c r="J257"/>
      <c r="K257"/>
      <c r="L257"/>
      <c r="M257"/>
      <c r="N257"/>
      <c r="O257"/>
      <c r="P257"/>
      <c r="Q257" s="224"/>
      <c r="S257"/>
      <c r="T257"/>
    </row>
    <row r="258" spans="1:20" s="223" customFormat="1" x14ac:dyDescent="0.4">
      <c r="A258"/>
      <c r="B258"/>
      <c r="C258"/>
      <c r="D258"/>
      <c r="E258" s="237"/>
      <c r="F258" s="230"/>
      <c r="G258" s="230"/>
      <c r="H258"/>
      <c r="I258"/>
      <c r="J258"/>
      <c r="K258"/>
      <c r="L258"/>
      <c r="M258"/>
      <c r="N258"/>
      <c r="O258"/>
      <c r="P258"/>
      <c r="Q258" s="224"/>
      <c r="S258"/>
      <c r="T258"/>
    </row>
    <row r="259" spans="1:20" s="223" customFormat="1" x14ac:dyDescent="0.4">
      <c r="A259"/>
      <c r="B259"/>
      <c r="C259"/>
      <c r="D259"/>
      <c r="E259" s="237"/>
      <c r="F259" s="230"/>
      <c r="G259" s="230"/>
      <c r="H259"/>
      <c r="I259"/>
      <c r="J259"/>
      <c r="K259"/>
      <c r="L259"/>
      <c r="M259"/>
      <c r="N259"/>
      <c r="O259"/>
      <c r="P259"/>
      <c r="Q259" s="224"/>
      <c r="S259"/>
      <c r="T259"/>
    </row>
    <row r="260" spans="1:20" s="223" customFormat="1" x14ac:dyDescent="0.4">
      <c r="A260"/>
      <c r="B260"/>
      <c r="C260"/>
      <c r="D260"/>
      <c r="E260" s="237"/>
      <c r="F260" s="230"/>
      <c r="G260" s="230"/>
      <c r="H260"/>
      <c r="I260"/>
      <c r="J260"/>
      <c r="K260"/>
      <c r="L260"/>
      <c r="M260"/>
      <c r="N260"/>
      <c r="O260"/>
      <c r="P260"/>
      <c r="Q260" s="224"/>
      <c r="S260"/>
      <c r="T260"/>
    </row>
    <row r="261" spans="1:20" s="223" customFormat="1" x14ac:dyDescent="0.4">
      <c r="A261"/>
      <c r="B261"/>
      <c r="C261"/>
      <c r="D261"/>
      <c r="E261" s="237"/>
      <c r="F261" s="230"/>
      <c r="G261" s="230"/>
      <c r="H261"/>
      <c r="I261"/>
      <c r="J261"/>
      <c r="K261"/>
      <c r="L261"/>
      <c r="M261"/>
      <c r="N261"/>
      <c r="O261"/>
      <c r="P261"/>
      <c r="Q261" s="224"/>
      <c r="S261"/>
      <c r="T261"/>
    </row>
    <row r="262" spans="1:20" s="223" customFormat="1" x14ac:dyDescent="0.4">
      <c r="A262"/>
      <c r="B262"/>
      <c r="C262"/>
      <c r="D262"/>
      <c r="E262" s="237"/>
      <c r="F262" s="230"/>
      <c r="G262" s="230"/>
      <c r="H262"/>
      <c r="I262"/>
      <c r="J262"/>
      <c r="K262"/>
      <c r="L262"/>
      <c r="M262"/>
      <c r="N262"/>
      <c r="O262"/>
      <c r="P262"/>
      <c r="Q262" s="224"/>
      <c r="S262"/>
      <c r="T262"/>
    </row>
    <row r="263" spans="1:20" s="223" customFormat="1" x14ac:dyDescent="0.4">
      <c r="A263"/>
      <c r="B263"/>
      <c r="C263"/>
      <c r="D263"/>
      <c r="E263" s="237"/>
      <c r="F263" s="230"/>
      <c r="G263" s="230"/>
      <c r="H263"/>
      <c r="I263"/>
      <c r="J263"/>
      <c r="K263"/>
      <c r="L263"/>
      <c r="M263"/>
      <c r="N263"/>
      <c r="O263"/>
      <c r="P263"/>
      <c r="Q263" s="224"/>
      <c r="S263"/>
      <c r="T263"/>
    </row>
    <row r="264" spans="1:20" s="223" customFormat="1" x14ac:dyDescent="0.4">
      <c r="A264"/>
      <c r="B264"/>
      <c r="C264"/>
      <c r="D264"/>
      <c r="E264" s="237"/>
      <c r="F264" s="230"/>
      <c r="G264" s="230"/>
      <c r="H264"/>
      <c r="I264"/>
      <c r="J264"/>
      <c r="K264"/>
      <c r="L264"/>
      <c r="M264"/>
      <c r="N264"/>
      <c r="O264"/>
      <c r="P264"/>
      <c r="Q264" s="224"/>
      <c r="S264"/>
      <c r="T264"/>
    </row>
    <row r="265" spans="1:20" s="223" customFormat="1" x14ac:dyDescent="0.4">
      <c r="A265"/>
      <c r="B265"/>
      <c r="C265"/>
      <c r="D265"/>
      <c r="E265" s="237"/>
      <c r="F265" s="230"/>
      <c r="G265" s="230"/>
      <c r="H265"/>
      <c r="I265"/>
      <c r="J265"/>
      <c r="K265"/>
      <c r="L265"/>
      <c r="M265"/>
      <c r="N265"/>
      <c r="O265"/>
      <c r="P265"/>
      <c r="Q265" s="224"/>
      <c r="S265"/>
      <c r="T265"/>
    </row>
    <row r="266" spans="1:20" s="223" customFormat="1" x14ac:dyDescent="0.4">
      <c r="A266"/>
      <c r="B266"/>
      <c r="C266"/>
      <c r="D266"/>
      <c r="E266" s="237"/>
      <c r="F266" s="230"/>
      <c r="G266" s="230"/>
      <c r="H266"/>
      <c r="I266"/>
      <c r="J266"/>
      <c r="K266"/>
      <c r="L266"/>
      <c r="M266"/>
      <c r="N266"/>
      <c r="O266"/>
      <c r="P266"/>
      <c r="Q266" s="224"/>
      <c r="S266"/>
      <c r="T266"/>
    </row>
    <row r="267" spans="1:20" s="223" customFormat="1" x14ac:dyDescent="0.4">
      <c r="A267"/>
      <c r="B267"/>
      <c r="C267"/>
      <c r="D267"/>
      <c r="E267" s="237"/>
      <c r="F267" s="230"/>
      <c r="G267" s="230"/>
      <c r="H267"/>
      <c r="I267"/>
      <c r="J267"/>
      <c r="K267"/>
      <c r="L267"/>
      <c r="M267"/>
      <c r="N267"/>
      <c r="O267"/>
      <c r="P267"/>
      <c r="Q267" s="224"/>
      <c r="S267"/>
      <c r="T267"/>
    </row>
    <row r="268" spans="1:20" s="223" customFormat="1" x14ac:dyDescent="0.4">
      <c r="A268"/>
      <c r="B268"/>
      <c r="C268"/>
      <c r="D268"/>
      <c r="E268" s="237"/>
      <c r="F268" s="230"/>
      <c r="G268" s="230"/>
      <c r="H268"/>
      <c r="I268"/>
      <c r="J268"/>
      <c r="K268"/>
      <c r="L268"/>
      <c r="M268"/>
      <c r="N268"/>
      <c r="O268"/>
      <c r="P268"/>
      <c r="Q268" s="224"/>
      <c r="S268"/>
      <c r="T268"/>
    </row>
    <row r="269" spans="1:20" s="223" customFormat="1" x14ac:dyDescent="0.4">
      <c r="A269"/>
      <c r="B269"/>
      <c r="C269"/>
      <c r="D269"/>
      <c r="E269" s="237"/>
      <c r="F269" s="230"/>
      <c r="G269" s="230"/>
      <c r="H269"/>
      <c r="I269"/>
      <c r="J269"/>
      <c r="K269"/>
      <c r="L269"/>
      <c r="M269"/>
      <c r="N269"/>
      <c r="O269"/>
      <c r="P269"/>
      <c r="Q269" s="224"/>
      <c r="S269"/>
      <c r="T269"/>
    </row>
    <row r="270" spans="1:20" s="223" customFormat="1" x14ac:dyDescent="0.4">
      <c r="A270"/>
      <c r="B270"/>
      <c r="C270"/>
      <c r="D270"/>
      <c r="E270" s="237"/>
      <c r="F270" s="230"/>
      <c r="G270" s="230"/>
      <c r="H270"/>
      <c r="I270"/>
      <c r="J270"/>
      <c r="K270"/>
      <c r="L270"/>
      <c r="M270"/>
      <c r="N270"/>
      <c r="O270"/>
      <c r="P270"/>
      <c r="Q270" s="224"/>
      <c r="S270"/>
      <c r="T270"/>
    </row>
    <row r="271" spans="1:20" s="223" customFormat="1" x14ac:dyDescent="0.4">
      <c r="A271"/>
      <c r="B271"/>
      <c r="C271"/>
      <c r="D271"/>
      <c r="E271" s="237"/>
      <c r="F271" s="230"/>
      <c r="G271" s="230"/>
      <c r="H271"/>
      <c r="I271"/>
      <c r="J271"/>
      <c r="K271"/>
      <c r="L271"/>
      <c r="M271"/>
      <c r="N271"/>
      <c r="O271"/>
      <c r="P271"/>
      <c r="Q271" s="224"/>
      <c r="S271"/>
      <c r="T271"/>
    </row>
    <row r="272" spans="1:20" s="223" customFormat="1" x14ac:dyDescent="0.4">
      <c r="A272"/>
      <c r="B272"/>
      <c r="C272"/>
      <c r="D272"/>
      <c r="E272" s="237"/>
      <c r="F272" s="230"/>
      <c r="G272" s="230"/>
      <c r="H272"/>
      <c r="I272"/>
      <c r="J272"/>
      <c r="K272"/>
      <c r="L272"/>
      <c r="M272"/>
      <c r="N272"/>
      <c r="O272"/>
      <c r="P272"/>
      <c r="Q272" s="224"/>
      <c r="S272"/>
      <c r="T272"/>
    </row>
    <row r="273" spans="1:20" s="223" customFormat="1" x14ac:dyDescent="0.4">
      <c r="A273"/>
      <c r="B273"/>
      <c r="C273"/>
      <c r="D273"/>
      <c r="E273" s="237"/>
      <c r="F273" s="230"/>
      <c r="G273" s="230"/>
      <c r="H273"/>
      <c r="I273"/>
      <c r="J273"/>
      <c r="K273"/>
      <c r="L273"/>
      <c r="M273"/>
      <c r="N273"/>
      <c r="O273"/>
      <c r="P273"/>
      <c r="Q273" s="224"/>
      <c r="S273"/>
      <c r="T273"/>
    </row>
    <row r="274" spans="1:20" s="223" customFormat="1" x14ac:dyDescent="0.4">
      <c r="A274"/>
      <c r="B274"/>
      <c r="C274"/>
      <c r="D274"/>
      <c r="E274" s="237"/>
      <c r="F274" s="230"/>
      <c r="G274" s="230"/>
      <c r="H274"/>
      <c r="I274"/>
      <c r="J274"/>
      <c r="K274"/>
      <c r="L274"/>
      <c r="M274"/>
      <c r="N274"/>
      <c r="O274"/>
      <c r="P274"/>
      <c r="Q274" s="224"/>
      <c r="S274"/>
      <c r="T274"/>
    </row>
    <row r="275" spans="1:20" s="223" customFormat="1" x14ac:dyDescent="0.4">
      <c r="A275"/>
      <c r="B275"/>
      <c r="C275"/>
      <c r="D275"/>
      <c r="E275" s="237"/>
      <c r="F275" s="230"/>
      <c r="G275" s="230"/>
      <c r="H275"/>
      <c r="I275"/>
      <c r="J275"/>
      <c r="K275"/>
      <c r="L275"/>
      <c r="M275"/>
      <c r="N275"/>
      <c r="O275"/>
      <c r="P275"/>
      <c r="Q275" s="224"/>
      <c r="S275"/>
      <c r="T275"/>
    </row>
    <row r="276" spans="1:20" s="223" customFormat="1" x14ac:dyDescent="0.4">
      <c r="A276"/>
      <c r="B276"/>
      <c r="C276"/>
      <c r="D276"/>
      <c r="E276" s="237"/>
      <c r="F276" s="230"/>
      <c r="G276" s="230"/>
      <c r="H276"/>
      <c r="I276"/>
      <c r="J276"/>
      <c r="K276"/>
      <c r="L276"/>
      <c r="M276"/>
      <c r="N276"/>
      <c r="O276"/>
      <c r="P276"/>
      <c r="Q276" s="224"/>
      <c r="S276"/>
      <c r="T276"/>
    </row>
    <row r="277" spans="1:20" s="223" customFormat="1" x14ac:dyDescent="0.4">
      <c r="A277"/>
      <c r="B277"/>
      <c r="C277"/>
      <c r="D277"/>
      <c r="E277" s="237"/>
      <c r="F277" s="230"/>
      <c r="G277" s="230"/>
      <c r="H277"/>
      <c r="I277"/>
      <c r="J277"/>
      <c r="K277"/>
      <c r="L277"/>
      <c r="M277"/>
      <c r="N277"/>
      <c r="O277"/>
      <c r="P277"/>
      <c r="Q277" s="224"/>
      <c r="S277"/>
      <c r="T277"/>
    </row>
    <row r="278" spans="1:20" s="223" customFormat="1" x14ac:dyDescent="0.4">
      <c r="A278"/>
      <c r="B278"/>
      <c r="C278"/>
      <c r="D278"/>
      <c r="E278" s="237"/>
      <c r="F278" s="230"/>
      <c r="G278" s="230"/>
      <c r="H278"/>
      <c r="I278"/>
      <c r="J278"/>
      <c r="K278"/>
      <c r="L278"/>
      <c r="M278"/>
      <c r="N278"/>
      <c r="O278"/>
      <c r="P278"/>
      <c r="Q278" s="224"/>
      <c r="S278"/>
      <c r="T278"/>
    </row>
    <row r="279" spans="1:20" s="223" customFormat="1" x14ac:dyDescent="0.4">
      <c r="A279"/>
      <c r="B279"/>
      <c r="C279"/>
      <c r="D279"/>
      <c r="E279" s="237"/>
      <c r="F279" s="230"/>
      <c r="G279" s="230"/>
      <c r="H279"/>
      <c r="I279"/>
      <c r="J279"/>
      <c r="K279"/>
      <c r="L279"/>
      <c r="M279"/>
      <c r="N279"/>
      <c r="O279"/>
      <c r="P279"/>
      <c r="Q279" s="224"/>
      <c r="S279"/>
      <c r="T279"/>
    </row>
    <row r="280" spans="1:20" s="223" customFormat="1" x14ac:dyDescent="0.4">
      <c r="A280"/>
      <c r="B280"/>
      <c r="C280"/>
      <c r="D280"/>
      <c r="E280" s="237"/>
      <c r="F280" s="230"/>
      <c r="G280" s="230"/>
      <c r="H280"/>
      <c r="I280"/>
      <c r="J280"/>
      <c r="K280"/>
      <c r="L280"/>
      <c r="M280"/>
      <c r="N280"/>
      <c r="O280"/>
      <c r="P280"/>
      <c r="Q280" s="224"/>
      <c r="S280"/>
      <c r="T280"/>
    </row>
    <row r="281" spans="1:20" s="223" customFormat="1" x14ac:dyDescent="0.4">
      <c r="A281"/>
      <c r="B281"/>
      <c r="C281"/>
      <c r="D281"/>
      <c r="E281" s="237"/>
      <c r="F281" s="230"/>
      <c r="G281" s="230"/>
      <c r="H281"/>
      <c r="I281"/>
      <c r="J281"/>
      <c r="K281"/>
      <c r="L281"/>
      <c r="M281"/>
      <c r="N281"/>
      <c r="O281"/>
      <c r="P281"/>
      <c r="Q281" s="224"/>
      <c r="S281"/>
      <c r="T281"/>
    </row>
    <row r="282" spans="1:20" s="223" customFormat="1" x14ac:dyDescent="0.4">
      <c r="A282"/>
      <c r="B282"/>
      <c r="C282"/>
      <c r="D282"/>
      <c r="E282" s="237"/>
      <c r="F282" s="230"/>
      <c r="G282" s="230"/>
      <c r="H282"/>
      <c r="I282"/>
      <c r="J282"/>
      <c r="K282"/>
      <c r="L282"/>
      <c r="M282"/>
      <c r="N282"/>
      <c r="O282"/>
      <c r="P282"/>
      <c r="Q282" s="224"/>
      <c r="S282"/>
      <c r="T282"/>
    </row>
    <row r="283" spans="1:20" s="223" customFormat="1" x14ac:dyDescent="0.4">
      <c r="A283"/>
      <c r="B283"/>
      <c r="C283"/>
      <c r="D283"/>
      <c r="E283" s="237"/>
      <c r="F283" s="230"/>
      <c r="G283" s="230"/>
      <c r="H283"/>
      <c r="I283"/>
      <c r="J283"/>
      <c r="K283"/>
      <c r="L283"/>
      <c r="M283"/>
      <c r="N283"/>
      <c r="O283"/>
      <c r="P283"/>
      <c r="Q283" s="224"/>
      <c r="S283"/>
      <c r="T283"/>
    </row>
    <row r="284" spans="1:20" s="223" customFormat="1" x14ac:dyDescent="0.4">
      <c r="A284"/>
      <c r="B284"/>
      <c r="C284"/>
      <c r="D284"/>
      <c r="E284" s="237"/>
      <c r="F284" s="230"/>
      <c r="G284" s="230"/>
      <c r="H284"/>
      <c r="I284"/>
      <c r="J284"/>
      <c r="K284"/>
      <c r="L284"/>
      <c r="M284"/>
      <c r="N284"/>
      <c r="O284"/>
      <c r="P284"/>
      <c r="Q284" s="224"/>
      <c r="S284"/>
      <c r="T284"/>
    </row>
    <row r="285" spans="1:20" s="223" customFormat="1" x14ac:dyDescent="0.4">
      <c r="A285"/>
      <c r="B285"/>
      <c r="C285"/>
      <c r="D285"/>
      <c r="E285" s="237"/>
      <c r="F285" s="230"/>
      <c r="G285" s="230"/>
      <c r="H285"/>
      <c r="I285"/>
      <c r="J285"/>
      <c r="K285"/>
      <c r="L285"/>
      <c r="M285"/>
      <c r="N285"/>
      <c r="O285"/>
      <c r="P285"/>
      <c r="Q285" s="224"/>
      <c r="S285"/>
      <c r="T285"/>
    </row>
    <row r="286" spans="1:20" s="223" customFormat="1" x14ac:dyDescent="0.4">
      <c r="A286"/>
      <c r="B286"/>
      <c r="C286"/>
      <c r="D286"/>
      <c r="E286" s="237"/>
      <c r="F286" s="230"/>
      <c r="G286" s="230"/>
      <c r="H286"/>
      <c r="I286"/>
      <c r="J286"/>
      <c r="K286"/>
      <c r="L286"/>
      <c r="M286"/>
      <c r="N286"/>
      <c r="O286"/>
      <c r="P286"/>
      <c r="Q286" s="224"/>
      <c r="S286"/>
      <c r="T286"/>
    </row>
    <row r="287" spans="1:20" s="223" customFormat="1" x14ac:dyDescent="0.4">
      <c r="A287"/>
      <c r="B287"/>
      <c r="C287"/>
      <c r="D287"/>
      <c r="E287" s="237"/>
      <c r="F287" s="230"/>
      <c r="G287" s="230"/>
      <c r="H287"/>
      <c r="I287"/>
      <c r="J287"/>
      <c r="K287"/>
      <c r="L287"/>
      <c r="M287"/>
      <c r="N287"/>
      <c r="O287"/>
      <c r="P287"/>
      <c r="Q287" s="224"/>
      <c r="S287"/>
      <c r="T287"/>
    </row>
    <row r="288" spans="1:20" s="223" customFormat="1" x14ac:dyDescent="0.4">
      <c r="A288"/>
      <c r="B288"/>
      <c r="C288"/>
      <c r="D288"/>
      <c r="E288" s="237"/>
      <c r="F288" s="230"/>
      <c r="G288" s="230"/>
      <c r="H288"/>
      <c r="I288"/>
      <c r="J288"/>
      <c r="K288"/>
      <c r="L288"/>
      <c r="M288"/>
      <c r="N288"/>
      <c r="O288"/>
      <c r="P288"/>
      <c r="Q288" s="224"/>
      <c r="S288"/>
      <c r="T288"/>
    </row>
    <row r="289" spans="1:20" s="223" customFormat="1" x14ac:dyDescent="0.4">
      <c r="A289"/>
      <c r="B289"/>
      <c r="C289"/>
      <c r="D289"/>
      <c r="E289" s="237"/>
      <c r="F289" s="230"/>
      <c r="G289" s="230"/>
      <c r="H289"/>
      <c r="I289"/>
      <c r="J289"/>
      <c r="K289"/>
      <c r="L289"/>
      <c r="M289"/>
      <c r="N289"/>
      <c r="O289"/>
      <c r="P289"/>
      <c r="Q289" s="224"/>
      <c r="S289"/>
      <c r="T289"/>
    </row>
    <row r="290" spans="1:20" s="223" customFormat="1" x14ac:dyDescent="0.4">
      <c r="A290"/>
      <c r="B290"/>
      <c r="C290"/>
      <c r="D290"/>
      <c r="E290" s="237"/>
      <c r="F290" s="230"/>
      <c r="G290" s="230"/>
      <c r="H290"/>
      <c r="I290"/>
      <c r="J290"/>
      <c r="K290"/>
      <c r="L290"/>
      <c r="M290"/>
      <c r="N290"/>
      <c r="O290"/>
      <c r="P290"/>
      <c r="Q290" s="224"/>
      <c r="S290"/>
      <c r="T290"/>
    </row>
    <row r="291" spans="1:20" s="223" customFormat="1" x14ac:dyDescent="0.4">
      <c r="A291"/>
      <c r="B291"/>
      <c r="C291"/>
      <c r="D291"/>
      <c r="E291" s="237"/>
      <c r="F291" s="230"/>
      <c r="G291" s="230"/>
      <c r="H291"/>
      <c r="I291"/>
      <c r="J291"/>
      <c r="K291"/>
      <c r="L291"/>
      <c r="M291"/>
      <c r="N291"/>
      <c r="O291"/>
      <c r="P291"/>
      <c r="Q291" s="224"/>
      <c r="S291"/>
      <c r="T291"/>
    </row>
    <row r="292" spans="1:20" s="223" customFormat="1" x14ac:dyDescent="0.4">
      <c r="A292"/>
      <c r="B292"/>
      <c r="C292"/>
      <c r="D292"/>
      <c r="E292" s="237"/>
      <c r="F292" s="230"/>
      <c r="G292" s="230"/>
      <c r="H292"/>
      <c r="I292"/>
      <c r="J292"/>
      <c r="K292"/>
      <c r="L292"/>
      <c r="M292"/>
      <c r="N292"/>
      <c r="O292"/>
      <c r="P292"/>
      <c r="Q292" s="224"/>
      <c r="S292"/>
      <c r="T292"/>
    </row>
    <row r="293" spans="1:20" s="223" customFormat="1" x14ac:dyDescent="0.4">
      <c r="A293"/>
      <c r="B293"/>
      <c r="C293"/>
      <c r="D293"/>
      <c r="E293" s="237"/>
      <c r="F293" s="230"/>
      <c r="G293" s="230"/>
      <c r="H293"/>
      <c r="I293"/>
      <c r="J293"/>
      <c r="K293"/>
      <c r="L293"/>
      <c r="M293"/>
      <c r="N293"/>
      <c r="O293"/>
      <c r="P293"/>
      <c r="Q293" s="224"/>
      <c r="S293"/>
      <c r="T293"/>
    </row>
    <row r="294" spans="1:20" s="223" customFormat="1" x14ac:dyDescent="0.4">
      <c r="A294"/>
      <c r="B294"/>
      <c r="C294"/>
      <c r="D294"/>
      <c r="E294" s="237"/>
      <c r="F294" s="230"/>
      <c r="G294" s="230"/>
      <c r="H294"/>
      <c r="I294"/>
      <c r="J294"/>
      <c r="K294"/>
      <c r="L294"/>
      <c r="M294"/>
      <c r="N294"/>
      <c r="O294"/>
      <c r="P294"/>
      <c r="Q294" s="224"/>
      <c r="S294"/>
      <c r="T294"/>
    </row>
    <row r="295" spans="1:20" s="223" customFormat="1" x14ac:dyDescent="0.4">
      <c r="A295"/>
      <c r="B295"/>
      <c r="C295"/>
      <c r="D295"/>
      <c r="E295" s="237"/>
      <c r="F295" s="230"/>
      <c r="G295" s="230"/>
      <c r="H295"/>
      <c r="I295"/>
      <c r="J295"/>
      <c r="K295"/>
      <c r="L295"/>
      <c r="M295"/>
      <c r="N295"/>
      <c r="O295"/>
      <c r="P295"/>
      <c r="Q295" s="224"/>
      <c r="S295"/>
      <c r="T295"/>
    </row>
    <row r="296" spans="1:20" s="223" customFormat="1" x14ac:dyDescent="0.4">
      <c r="A296"/>
      <c r="B296"/>
      <c r="C296"/>
      <c r="D296"/>
      <c r="E296" s="237"/>
      <c r="F296" s="230"/>
      <c r="G296" s="230"/>
      <c r="H296"/>
      <c r="I296"/>
      <c r="J296"/>
      <c r="K296"/>
      <c r="L296"/>
      <c r="M296"/>
      <c r="N296"/>
      <c r="O296"/>
      <c r="P296"/>
      <c r="Q296" s="224"/>
      <c r="S296"/>
      <c r="T296"/>
    </row>
    <row r="297" spans="1:20" s="223" customFormat="1" x14ac:dyDescent="0.4">
      <c r="A297"/>
      <c r="B297"/>
      <c r="C297"/>
      <c r="D297"/>
      <c r="E297" s="237"/>
      <c r="F297" s="230"/>
      <c r="G297" s="230"/>
      <c r="H297"/>
      <c r="I297"/>
      <c r="J297"/>
      <c r="K297"/>
      <c r="L297"/>
      <c r="M297"/>
      <c r="N297"/>
      <c r="O297"/>
      <c r="P297"/>
      <c r="Q297" s="224"/>
      <c r="S297"/>
      <c r="T297"/>
    </row>
    <row r="298" spans="1:20" s="223" customFormat="1" x14ac:dyDescent="0.4">
      <c r="A298"/>
      <c r="B298"/>
      <c r="C298"/>
      <c r="D298"/>
      <c r="E298" s="237"/>
      <c r="F298" s="230"/>
      <c r="G298" s="230"/>
      <c r="H298"/>
      <c r="I298"/>
      <c r="J298"/>
      <c r="K298"/>
      <c r="L298"/>
      <c r="M298"/>
      <c r="N298"/>
      <c r="O298"/>
      <c r="P298"/>
      <c r="Q298" s="224"/>
      <c r="S298"/>
      <c r="T298"/>
    </row>
    <row r="299" spans="1:20" s="223" customFormat="1" x14ac:dyDescent="0.4">
      <c r="A299"/>
      <c r="B299"/>
      <c r="C299"/>
      <c r="D299"/>
      <c r="E299" s="237"/>
      <c r="F299" s="230"/>
      <c r="G299" s="230"/>
      <c r="H299"/>
      <c r="I299"/>
      <c r="J299"/>
      <c r="K299"/>
      <c r="L299"/>
      <c r="M299"/>
      <c r="N299"/>
      <c r="O299"/>
      <c r="P299"/>
      <c r="Q299" s="224"/>
      <c r="S299"/>
      <c r="T299"/>
    </row>
    <row r="300" spans="1:20" s="223" customFormat="1" x14ac:dyDescent="0.4">
      <c r="A300"/>
      <c r="B300"/>
      <c r="C300"/>
      <c r="D300"/>
      <c r="E300" s="237"/>
      <c r="F300" s="230"/>
      <c r="G300" s="230"/>
      <c r="H300"/>
      <c r="I300"/>
      <c r="J300"/>
      <c r="K300"/>
      <c r="L300"/>
      <c r="M300"/>
      <c r="N300"/>
      <c r="O300"/>
      <c r="P300"/>
      <c r="Q300" s="224"/>
      <c r="S300"/>
      <c r="T300"/>
    </row>
    <row r="301" spans="1:20" s="223" customFormat="1" x14ac:dyDescent="0.4">
      <c r="A301"/>
      <c r="B301"/>
      <c r="C301"/>
      <c r="D301"/>
      <c r="E301" s="237"/>
      <c r="F301" s="230"/>
      <c r="G301" s="230"/>
      <c r="H301"/>
      <c r="I301"/>
      <c r="J301"/>
      <c r="K301"/>
      <c r="L301"/>
      <c r="M301"/>
      <c r="N301"/>
      <c r="O301"/>
      <c r="P301"/>
      <c r="Q301" s="224"/>
      <c r="S301"/>
      <c r="T301"/>
    </row>
    <row r="302" spans="1:20" s="223" customFormat="1" x14ac:dyDescent="0.4">
      <c r="A302"/>
      <c r="B302"/>
      <c r="C302"/>
      <c r="D302"/>
      <c r="E302" s="237"/>
      <c r="F302" s="230"/>
      <c r="G302" s="230"/>
      <c r="H302"/>
      <c r="I302"/>
      <c r="J302"/>
      <c r="K302"/>
      <c r="L302"/>
      <c r="M302"/>
      <c r="N302"/>
      <c r="O302"/>
      <c r="P302"/>
      <c r="Q302" s="224"/>
      <c r="S302"/>
      <c r="T302"/>
    </row>
    <row r="303" spans="1:20" s="223" customFormat="1" x14ac:dyDescent="0.4">
      <c r="A303"/>
      <c r="B303"/>
      <c r="C303"/>
      <c r="D303"/>
      <c r="E303" s="237"/>
      <c r="F303" s="230"/>
      <c r="G303" s="230"/>
      <c r="H303"/>
      <c r="I303"/>
      <c r="J303"/>
      <c r="K303"/>
      <c r="L303"/>
      <c r="M303"/>
      <c r="N303"/>
      <c r="O303"/>
      <c r="P303"/>
      <c r="Q303" s="224"/>
      <c r="S303"/>
      <c r="T303"/>
    </row>
    <row r="304" spans="1:20" s="223" customFormat="1" x14ac:dyDescent="0.4">
      <c r="A304"/>
      <c r="B304"/>
      <c r="C304"/>
      <c r="D304"/>
      <c r="E304" s="237"/>
      <c r="F304" s="230"/>
      <c r="G304" s="230"/>
      <c r="H304"/>
      <c r="I304"/>
      <c r="J304"/>
      <c r="K304"/>
      <c r="L304"/>
      <c r="M304"/>
      <c r="N304"/>
      <c r="O304"/>
      <c r="P304"/>
      <c r="Q304" s="224"/>
      <c r="S304"/>
      <c r="T304"/>
    </row>
    <row r="305" spans="1:20" s="223" customFormat="1" x14ac:dyDescent="0.4">
      <c r="A305"/>
      <c r="B305"/>
      <c r="C305"/>
      <c r="D305"/>
      <c r="E305" s="237"/>
      <c r="F305" s="230"/>
      <c r="G305" s="230"/>
      <c r="H305"/>
      <c r="I305"/>
      <c r="J305"/>
      <c r="K305"/>
      <c r="L305"/>
      <c r="M305"/>
      <c r="N305"/>
      <c r="O305"/>
      <c r="P305"/>
      <c r="Q305" s="224"/>
      <c r="S305"/>
      <c r="T305"/>
    </row>
    <row r="306" spans="1:20" s="223" customFormat="1" x14ac:dyDescent="0.4">
      <c r="A306"/>
      <c r="B306"/>
      <c r="C306"/>
      <c r="D306"/>
      <c r="E306" s="237"/>
      <c r="F306" s="230"/>
      <c r="G306" s="230"/>
      <c r="H306"/>
      <c r="I306"/>
      <c r="J306"/>
      <c r="K306"/>
      <c r="L306"/>
      <c r="M306"/>
      <c r="N306"/>
      <c r="O306"/>
      <c r="P306"/>
      <c r="Q306" s="224"/>
      <c r="S306"/>
      <c r="T306"/>
    </row>
    <row r="307" spans="1:20" s="223" customFormat="1" x14ac:dyDescent="0.4">
      <c r="A307"/>
      <c r="B307"/>
      <c r="C307"/>
      <c r="D307"/>
      <c r="E307" s="237"/>
      <c r="F307" s="230"/>
      <c r="G307" s="230"/>
      <c r="H307"/>
      <c r="I307"/>
      <c r="J307"/>
      <c r="K307"/>
      <c r="L307"/>
      <c r="M307"/>
      <c r="N307"/>
      <c r="O307"/>
      <c r="P307"/>
      <c r="Q307" s="224"/>
      <c r="S307"/>
      <c r="T307"/>
    </row>
    <row r="308" spans="1:20" s="223" customFormat="1" x14ac:dyDescent="0.4">
      <c r="A308"/>
      <c r="B308"/>
      <c r="C308"/>
      <c r="D308"/>
      <c r="E308" s="237"/>
      <c r="F308" s="230"/>
      <c r="G308" s="230"/>
      <c r="H308"/>
      <c r="I308"/>
      <c r="J308"/>
      <c r="K308"/>
      <c r="L308"/>
      <c r="M308"/>
      <c r="N308"/>
      <c r="O308"/>
      <c r="P308"/>
      <c r="Q308" s="224"/>
      <c r="S308"/>
      <c r="T308"/>
    </row>
    <row r="309" spans="1:20" s="223" customFormat="1" x14ac:dyDescent="0.4">
      <c r="A309"/>
      <c r="B309"/>
      <c r="C309"/>
      <c r="D309"/>
      <c r="E309" s="237"/>
      <c r="F309" s="230"/>
      <c r="G309" s="230"/>
      <c r="H309"/>
      <c r="I309"/>
      <c r="J309"/>
      <c r="K309"/>
      <c r="L309"/>
      <c r="M309"/>
      <c r="N309"/>
      <c r="O309"/>
      <c r="P309"/>
      <c r="Q309" s="224"/>
      <c r="S309"/>
      <c r="T309"/>
    </row>
    <row r="310" spans="1:20" s="223" customFormat="1" x14ac:dyDescent="0.4">
      <c r="A310"/>
      <c r="B310"/>
      <c r="C310"/>
      <c r="D310"/>
      <c r="E310" s="237"/>
      <c r="F310" s="230"/>
      <c r="G310" s="230"/>
      <c r="H310"/>
      <c r="I310"/>
      <c r="J310"/>
      <c r="K310"/>
      <c r="L310"/>
      <c r="M310"/>
      <c r="N310"/>
      <c r="O310"/>
      <c r="P310"/>
      <c r="Q310" s="224"/>
      <c r="S310"/>
      <c r="T310"/>
    </row>
    <row r="311" spans="1:20" s="223" customFormat="1" x14ac:dyDescent="0.4">
      <c r="A311"/>
      <c r="B311"/>
      <c r="C311"/>
      <c r="D311"/>
      <c r="E311" s="237"/>
      <c r="F311" s="230"/>
      <c r="G311" s="230"/>
      <c r="H311"/>
      <c r="I311"/>
      <c r="J311"/>
      <c r="K311"/>
      <c r="L311"/>
      <c r="M311"/>
      <c r="N311"/>
      <c r="O311"/>
      <c r="P311"/>
      <c r="Q311" s="224"/>
      <c r="S311"/>
      <c r="T311"/>
    </row>
    <row r="312" spans="1:20" s="223" customFormat="1" x14ac:dyDescent="0.4">
      <c r="A312"/>
      <c r="B312"/>
      <c r="C312"/>
      <c r="D312"/>
      <c r="E312" s="237"/>
      <c r="F312" s="230"/>
      <c r="G312" s="230"/>
      <c r="H312"/>
      <c r="I312"/>
      <c r="J312"/>
      <c r="K312"/>
      <c r="L312"/>
      <c r="M312"/>
      <c r="N312"/>
      <c r="O312"/>
      <c r="P312"/>
      <c r="Q312" s="224"/>
      <c r="S312"/>
      <c r="T312"/>
    </row>
    <row r="313" spans="1:20" s="223" customFormat="1" x14ac:dyDescent="0.4">
      <c r="A313"/>
      <c r="B313"/>
      <c r="C313"/>
      <c r="D313"/>
      <c r="E313" s="237"/>
      <c r="F313" s="230"/>
      <c r="G313" s="230"/>
      <c r="H313"/>
      <c r="I313"/>
      <c r="J313"/>
      <c r="K313"/>
      <c r="L313"/>
      <c r="M313"/>
      <c r="N313"/>
      <c r="O313"/>
      <c r="P313"/>
      <c r="Q313" s="224"/>
      <c r="S313"/>
      <c r="T313"/>
    </row>
    <row r="314" spans="1:20" s="223" customFormat="1" x14ac:dyDescent="0.4">
      <c r="A314"/>
      <c r="B314"/>
      <c r="C314"/>
      <c r="D314"/>
      <c r="E314" s="237"/>
      <c r="F314" s="230"/>
      <c r="G314" s="230"/>
      <c r="H314"/>
      <c r="I314"/>
      <c r="J314"/>
      <c r="K314"/>
      <c r="L314"/>
      <c r="M314"/>
      <c r="N314"/>
      <c r="O314"/>
      <c r="P314"/>
      <c r="Q314" s="224"/>
      <c r="S314"/>
      <c r="T314"/>
    </row>
    <row r="315" spans="1:20" s="223" customFormat="1" x14ac:dyDescent="0.4">
      <c r="A315"/>
      <c r="B315"/>
      <c r="C315"/>
      <c r="D315"/>
      <c r="E315" s="237"/>
      <c r="F315" s="230"/>
      <c r="G315" s="230"/>
      <c r="H315"/>
      <c r="I315"/>
      <c r="J315"/>
      <c r="K315"/>
      <c r="L315"/>
      <c r="M315"/>
      <c r="N315"/>
      <c r="O315"/>
      <c r="P315"/>
      <c r="Q315" s="224"/>
      <c r="S315"/>
      <c r="T315"/>
    </row>
    <row r="316" spans="1:20" s="223" customFormat="1" x14ac:dyDescent="0.4">
      <c r="A316"/>
      <c r="B316"/>
      <c r="C316"/>
      <c r="D316"/>
      <c r="E316" s="237"/>
      <c r="F316" s="230"/>
      <c r="G316" s="230"/>
      <c r="H316"/>
      <c r="I316"/>
      <c r="J316"/>
      <c r="K316"/>
      <c r="L316"/>
      <c r="M316"/>
      <c r="N316"/>
      <c r="O316"/>
      <c r="P316"/>
      <c r="Q316" s="224"/>
      <c r="S316"/>
      <c r="T316"/>
    </row>
    <row r="317" spans="1:20" s="223" customFormat="1" x14ac:dyDescent="0.4">
      <c r="A317"/>
      <c r="B317"/>
      <c r="C317"/>
      <c r="D317"/>
      <c r="E317" s="237"/>
      <c r="F317" s="230"/>
      <c r="G317" s="230"/>
      <c r="H317"/>
      <c r="I317"/>
      <c r="J317"/>
      <c r="K317"/>
      <c r="L317"/>
      <c r="M317"/>
      <c r="N317"/>
      <c r="O317"/>
      <c r="P317"/>
      <c r="Q317" s="224"/>
      <c r="S317"/>
      <c r="T317"/>
    </row>
    <row r="318" spans="1:20" s="223" customFormat="1" x14ac:dyDescent="0.4">
      <c r="A318"/>
      <c r="B318"/>
      <c r="C318"/>
      <c r="D318"/>
      <c r="E318" s="237"/>
      <c r="F318" s="230"/>
      <c r="G318" s="230"/>
      <c r="H318"/>
      <c r="I318"/>
      <c r="J318"/>
      <c r="K318"/>
      <c r="L318"/>
      <c r="M318"/>
      <c r="N318"/>
      <c r="O318"/>
      <c r="P318"/>
      <c r="Q318" s="224"/>
      <c r="S318"/>
      <c r="T318"/>
    </row>
  </sheetData>
  <protectedRanges>
    <protectedRange sqref="Q1:R200" name="Collezione"/>
    <protectedRange sqref="A1:T1" name="Intervallo2"/>
  </protectedRanges>
  <autoFilter ref="A1:T1" xr:uid="{27428804-4C0C-45BE-806B-DD063F52C634}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4691CF9A-7E67-404B-A0C2-5CCDCA5542DB}">
            <xm:f>'Menu tendina'!$A$6</xm:f>
            <x14:dxf>
              <fill>
                <patternFill>
                  <bgColor theme="7" tint="0.39994506668294322"/>
                </patternFill>
              </fill>
            </x14:dxf>
          </x14:cfRule>
          <x14:cfRule type="cellIs" priority="2" operator="equal" id="{CB5C41A5-98BB-4B6A-903B-AEE87F1CB4E3}">
            <xm:f>'Menu tendina'!$A$5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" operator="equal" id="{58850F1A-458E-4FF5-858F-F22834FC606E}">
            <xm:f>'Menu tendina'!$A$4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4" operator="equal" id="{DD1941AA-4A0B-467D-9F72-D17785AB40C7}">
            <xm:f>'Menu tendina'!$A$3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Q2:Q318</xm:sqref>
        </x14:conditionalFormatting>
        <x14:conditionalFormatting xmlns:xm="http://schemas.microsoft.com/office/excel/2006/main">
          <x14:cfRule type="cellIs" priority="5" operator="equal" id="{E0BBE9C2-EE19-4C0A-9083-B4B90D173770}">
            <xm:f>'Menu tendina'!$A$2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Q2:Q1048576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BB8804-0732-42E7-A820-1FA329AFF9A6}">
          <x14:formula1>
            <xm:f>'Menu tendina'!$A$2:$A$7</xm:f>
          </x14:formula1>
          <xm:sqref>Q1:Q1048576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0E250-9FD4-441C-A495-D694995A89CD}">
  <sheetPr>
    <tabColor rgb="FFFFC000"/>
  </sheetPr>
  <dimension ref="A1:T459"/>
  <sheetViews>
    <sheetView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H180" sqref="H180"/>
    </sheetView>
  </sheetViews>
  <sheetFormatPr defaultRowHeight="16" x14ac:dyDescent="0.4"/>
  <cols>
    <col min="1" max="1" width="15.25" bestFit="1" customWidth="1"/>
    <col min="2" max="2" width="17.83203125" bestFit="1" customWidth="1"/>
    <col min="3" max="3" width="10.5" customWidth="1"/>
    <col min="4" max="4" width="8.4140625" customWidth="1"/>
    <col min="5" max="5" width="10.33203125" style="237" customWidth="1"/>
    <col min="6" max="6" width="11" style="230" bestFit="1" customWidth="1"/>
    <col min="7" max="7" width="11" style="230" customWidth="1"/>
    <col min="8" max="8" width="69.25" bestFit="1" customWidth="1"/>
    <col min="9" max="9" width="10.58203125" customWidth="1"/>
    <col min="10" max="10" width="5.5" customWidth="1"/>
    <col min="11" max="11" width="15.9140625" customWidth="1"/>
    <col min="12" max="12" width="9.33203125" customWidth="1"/>
    <col min="13" max="13" width="52.5" bestFit="1" customWidth="1"/>
    <col min="14" max="15" width="13.08203125" customWidth="1"/>
    <col min="16" max="16" width="1.9140625" customWidth="1"/>
    <col min="17" max="17" width="14" style="223" bestFit="1" customWidth="1"/>
    <col min="18" max="18" width="15.4140625" style="223" customWidth="1"/>
    <col min="19" max="19" width="1.4140625" customWidth="1"/>
    <col min="20" max="20" width="13.08203125" customWidth="1"/>
  </cols>
  <sheetData>
    <row r="1" spans="1:20" ht="25" x14ac:dyDescent="0.4">
      <c r="A1" s="3" t="s">
        <v>4037</v>
      </c>
      <c r="B1" s="4" t="s">
        <v>4049</v>
      </c>
      <c r="C1" s="4" t="s">
        <v>4038</v>
      </c>
      <c r="D1" s="5" t="s">
        <v>4039</v>
      </c>
      <c r="E1" s="177" t="s">
        <v>4051</v>
      </c>
      <c r="F1" s="229" t="s">
        <v>8530</v>
      </c>
      <c r="G1" s="229" t="s">
        <v>4040</v>
      </c>
      <c r="H1" s="5" t="s">
        <v>4041</v>
      </c>
      <c r="I1" s="5" t="s">
        <v>4074</v>
      </c>
      <c r="J1" s="5" t="s">
        <v>4043</v>
      </c>
      <c r="K1" s="159" t="s">
        <v>8529</v>
      </c>
      <c r="L1" s="5" t="s">
        <v>4044</v>
      </c>
      <c r="M1" s="8" t="s">
        <v>4045</v>
      </c>
      <c r="N1" s="7" t="s">
        <v>9596</v>
      </c>
      <c r="O1" s="7" t="s">
        <v>9597</v>
      </c>
      <c r="P1" s="1"/>
      <c r="Q1" s="7" t="s">
        <v>4046</v>
      </c>
      <c r="R1" s="221" t="s">
        <v>4054</v>
      </c>
      <c r="S1" s="1"/>
      <c r="T1" s="7" t="s">
        <v>4174</v>
      </c>
    </row>
    <row r="2" spans="1:20" x14ac:dyDescent="0.4">
      <c r="A2" s="9" t="s">
        <v>12419</v>
      </c>
      <c r="B2" s="9" t="s">
        <v>12052</v>
      </c>
      <c r="C2" s="180" t="s">
        <v>12420</v>
      </c>
      <c r="D2" s="11" t="s">
        <v>0</v>
      </c>
      <c r="E2" s="35">
        <v>5000</v>
      </c>
      <c r="F2" s="11">
        <v>1992</v>
      </c>
      <c r="G2" s="161" t="s">
        <v>0</v>
      </c>
      <c r="H2" s="9" t="s">
        <v>12743</v>
      </c>
      <c r="I2" s="9"/>
      <c r="J2" s="9"/>
      <c r="K2" s="11" t="s">
        <v>0</v>
      </c>
      <c r="L2" s="11">
        <v>10.013</v>
      </c>
      <c r="M2" s="9"/>
      <c r="N2" s="21">
        <v>6</v>
      </c>
      <c r="O2" s="21">
        <v>3</v>
      </c>
      <c r="P2" s="2"/>
      <c r="Q2" s="225" t="s">
        <v>4170</v>
      </c>
      <c r="R2" s="222"/>
      <c r="S2" s="2"/>
      <c r="T2" s="21">
        <f>IF(Q2="Nuova",IF(N2="p.a.r.",300,N2),IF(Q2="Usata",IF(O2="p.a.r.",300,N2),0))</f>
        <v>0</v>
      </c>
    </row>
    <row r="3" spans="1:20" x14ac:dyDescent="0.4">
      <c r="A3" s="164" t="s">
        <v>12419</v>
      </c>
      <c r="B3" s="164" t="s">
        <v>12052</v>
      </c>
      <c r="C3" s="232" t="s">
        <v>13026</v>
      </c>
      <c r="D3" s="166" t="s">
        <v>0</v>
      </c>
      <c r="E3" s="172">
        <v>5000</v>
      </c>
      <c r="F3" s="166">
        <v>1992</v>
      </c>
      <c r="G3" s="233">
        <v>34789</v>
      </c>
      <c r="H3" s="164" t="s">
        <v>12743</v>
      </c>
      <c r="I3" s="164" t="s">
        <v>4074</v>
      </c>
      <c r="J3" s="164"/>
      <c r="K3" s="166" t="s">
        <v>0</v>
      </c>
      <c r="L3" s="166" t="s">
        <v>0</v>
      </c>
      <c r="M3" s="164" t="s">
        <v>13030</v>
      </c>
      <c r="N3" s="174">
        <v>6</v>
      </c>
      <c r="O3" s="174">
        <v>3</v>
      </c>
      <c r="P3" s="2"/>
      <c r="Q3" s="225" t="s">
        <v>4170</v>
      </c>
      <c r="R3" s="222"/>
      <c r="S3" s="2"/>
      <c r="T3" s="21">
        <f>IF(Q3="Nuova",IF(N3="p.a.r.",300,N3),IF(Q3="Usata",IF(O3="p.a.r.",300,N3),0))</f>
        <v>0</v>
      </c>
    </row>
    <row r="4" spans="1:20" x14ac:dyDescent="0.4">
      <c r="A4" s="9" t="s">
        <v>12419</v>
      </c>
      <c r="B4" s="9" t="s">
        <v>12052</v>
      </c>
      <c r="C4" s="180" t="s">
        <v>12421</v>
      </c>
      <c r="D4" s="11" t="s">
        <v>0</v>
      </c>
      <c r="E4" s="35">
        <v>10000</v>
      </c>
      <c r="F4" s="11">
        <v>1993</v>
      </c>
      <c r="G4" s="161">
        <v>34789</v>
      </c>
      <c r="H4" s="9" t="s">
        <v>12744</v>
      </c>
      <c r="I4" s="9"/>
      <c r="J4" s="9"/>
      <c r="K4" s="11" t="s">
        <v>0</v>
      </c>
      <c r="L4" s="11">
        <v>19.600000000000001</v>
      </c>
      <c r="M4" s="9"/>
      <c r="N4" s="21">
        <v>2</v>
      </c>
      <c r="O4" s="21">
        <v>1.2</v>
      </c>
      <c r="P4" s="2"/>
      <c r="Q4" s="225" t="s">
        <v>4170</v>
      </c>
      <c r="R4" s="222"/>
      <c r="S4" s="2"/>
      <c r="T4" s="21">
        <f t="shared" ref="T4:T224" si="0">IF(Q4="Nuova",IF(N4="p.a.r.",300,N4),IF(Q4="Usata",IF(O4="p.a.r.",300,N4),0))</f>
        <v>0</v>
      </c>
    </row>
    <row r="5" spans="1:20" x14ac:dyDescent="0.4">
      <c r="A5" s="9" t="s">
        <v>12419</v>
      </c>
      <c r="B5" s="9" t="s">
        <v>12052</v>
      </c>
      <c r="C5" s="180" t="s">
        <v>12422</v>
      </c>
      <c r="D5" s="11" t="s">
        <v>0</v>
      </c>
      <c r="E5" s="35">
        <v>5000</v>
      </c>
      <c r="F5" s="11">
        <v>1993</v>
      </c>
      <c r="G5" s="161">
        <v>35033</v>
      </c>
      <c r="H5" s="9" t="s">
        <v>12745</v>
      </c>
      <c r="I5" s="9"/>
      <c r="J5" s="9"/>
      <c r="K5" s="11" t="s">
        <v>0</v>
      </c>
      <c r="L5" s="11">
        <v>19.600000000000001</v>
      </c>
      <c r="M5" s="9"/>
      <c r="N5" s="21">
        <v>2</v>
      </c>
      <c r="O5" s="21">
        <v>1.2</v>
      </c>
      <c r="P5" s="2"/>
      <c r="Q5" s="225" t="s">
        <v>4170</v>
      </c>
      <c r="R5" s="222"/>
      <c r="S5" s="2"/>
      <c r="T5" s="21">
        <f t="shared" si="0"/>
        <v>0</v>
      </c>
    </row>
    <row r="6" spans="1:20" x14ac:dyDescent="0.4">
      <c r="A6" s="9" t="s">
        <v>12419</v>
      </c>
      <c r="B6" s="9" t="s">
        <v>12052</v>
      </c>
      <c r="C6" s="180" t="s">
        <v>12423</v>
      </c>
      <c r="D6" s="11" t="s">
        <v>0</v>
      </c>
      <c r="E6" s="35">
        <v>10000</v>
      </c>
      <c r="F6" s="11">
        <v>1993</v>
      </c>
      <c r="G6" s="161">
        <v>35163</v>
      </c>
      <c r="H6" s="9" t="s">
        <v>12746</v>
      </c>
      <c r="I6" s="9"/>
      <c r="J6" s="9"/>
      <c r="K6" s="11" t="s">
        <v>0</v>
      </c>
      <c r="L6" s="11">
        <v>98</v>
      </c>
      <c r="M6" s="9"/>
      <c r="N6" s="21">
        <v>1.5</v>
      </c>
      <c r="O6" s="21">
        <v>0.9</v>
      </c>
      <c r="P6" s="2"/>
      <c r="Q6" s="225" t="s">
        <v>4170</v>
      </c>
      <c r="R6" s="222"/>
      <c r="S6" s="2"/>
      <c r="T6" s="21">
        <f t="shared" si="0"/>
        <v>0</v>
      </c>
    </row>
    <row r="7" spans="1:20" x14ac:dyDescent="0.4">
      <c r="A7" s="9" t="s">
        <v>12419</v>
      </c>
      <c r="B7" s="9" t="s">
        <v>12052</v>
      </c>
      <c r="C7" s="180" t="s">
        <v>12424</v>
      </c>
      <c r="D7" s="11" t="s">
        <v>0</v>
      </c>
      <c r="E7" s="35">
        <v>2000</v>
      </c>
      <c r="F7" s="161" t="s">
        <v>12714</v>
      </c>
      <c r="G7" s="161">
        <v>35163</v>
      </c>
      <c r="H7" s="9" t="s">
        <v>12747</v>
      </c>
      <c r="I7" s="9"/>
      <c r="J7" s="9"/>
      <c r="K7" s="11" t="s">
        <v>0</v>
      </c>
      <c r="L7" s="11">
        <v>10.199999999999999</v>
      </c>
      <c r="M7" s="9"/>
      <c r="N7" s="21">
        <v>0.7</v>
      </c>
      <c r="O7" s="21">
        <v>0.4</v>
      </c>
      <c r="P7" s="2"/>
      <c r="Q7" s="225" t="s">
        <v>4170</v>
      </c>
      <c r="R7" s="222"/>
      <c r="S7" s="2"/>
      <c r="T7" s="21">
        <f t="shared" si="0"/>
        <v>0</v>
      </c>
    </row>
    <row r="8" spans="1:20" x14ac:dyDescent="0.4">
      <c r="A8" s="9" t="s">
        <v>12419</v>
      </c>
      <c r="B8" s="9" t="s">
        <v>12052</v>
      </c>
      <c r="C8" s="180" t="s">
        <v>12425</v>
      </c>
      <c r="D8" s="11" t="s">
        <v>0</v>
      </c>
      <c r="E8" s="35">
        <v>5000</v>
      </c>
      <c r="F8" s="161" t="s">
        <v>12714</v>
      </c>
      <c r="G8" s="161">
        <v>35163</v>
      </c>
      <c r="H8" s="9" t="s">
        <v>12747</v>
      </c>
      <c r="I8" s="9"/>
      <c r="J8" s="9"/>
      <c r="K8" s="11" t="s">
        <v>0</v>
      </c>
      <c r="L8" s="11">
        <v>10.3</v>
      </c>
      <c r="M8" s="9"/>
      <c r="N8" s="21">
        <v>0.7</v>
      </c>
      <c r="O8" s="21">
        <v>0.4</v>
      </c>
      <c r="P8" s="2"/>
      <c r="Q8" s="225" t="s">
        <v>4170</v>
      </c>
      <c r="R8" s="222"/>
      <c r="S8" s="2"/>
      <c r="T8" s="21">
        <f t="shared" si="0"/>
        <v>0</v>
      </c>
    </row>
    <row r="9" spans="1:20" x14ac:dyDescent="0.4">
      <c r="A9" s="9" t="s">
        <v>12419</v>
      </c>
      <c r="B9" s="9" t="s">
        <v>12052</v>
      </c>
      <c r="C9" s="180" t="s">
        <v>12426</v>
      </c>
      <c r="D9" s="11" t="s">
        <v>0</v>
      </c>
      <c r="E9" s="35">
        <v>10000</v>
      </c>
      <c r="F9" s="161" t="s">
        <v>12714</v>
      </c>
      <c r="G9" s="161">
        <v>35163</v>
      </c>
      <c r="H9" s="9" t="s">
        <v>12747</v>
      </c>
      <c r="I9" s="9"/>
      <c r="J9" s="9"/>
      <c r="K9" s="11" t="s">
        <v>0</v>
      </c>
      <c r="L9" s="11">
        <v>10.3</v>
      </c>
      <c r="M9" s="9"/>
      <c r="N9" s="21">
        <v>0.7</v>
      </c>
      <c r="O9" s="21">
        <v>0.4</v>
      </c>
      <c r="P9" s="2"/>
      <c r="Q9" s="225" t="s">
        <v>4170</v>
      </c>
      <c r="R9" s="222"/>
      <c r="S9" s="2"/>
      <c r="T9" s="21">
        <f t="shared" si="0"/>
        <v>0</v>
      </c>
    </row>
    <row r="10" spans="1:20" x14ac:dyDescent="0.4">
      <c r="A10" s="9" t="s">
        <v>12419</v>
      </c>
      <c r="B10" s="9" t="s">
        <v>12052</v>
      </c>
      <c r="C10" s="180" t="s">
        <v>12427</v>
      </c>
      <c r="D10" s="11" t="s">
        <v>0</v>
      </c>
      <c r="E10" s="35">
        <v>5000</v>
      </c>
      <c r="F10" s="161" t="s">
        <v>12715</v>
      </c>
      <c r="G10" s="161">
        <v>35369</v>
      </c>
      <c r="H10" s="9" t="s">
        <v>12748</v>
      </c>
      <c r="I10" s="9"/>
      <c r="J10" s="9"/>
      <c r="K10" s="11" t="s">
        <v>0</v>
      </c>
      <c r="L10" s="11">
        <v>10.3</v>
      </c>
      <c r="M10" s="9"/>
      <c r="N10" s="21">
        <v>0.7</v>
      </c>
      <c r="O10" s="21">
        <v>0.4</v>
      </c>
      <c r="P10" s="2"/>
      <c r="Q10" s="225" t="s">
        <v>4170</v>
      </c>
      <c r="R10" s="222"/>
      <c r="S10" s="2"/>
      <c r="T10" s="21">
        <f t="shared" si="0"/>
        <v>0</v>
      </c>
    </row>
    <row r="11" spans="1:20" x14ac:dyDescent="0.4">
      <c r="A11" s="9" t="s">
        <v>12419</v>
      </c>
      <c r="B11" s="9" t="s">
        <v>12052</v>
      </c>
      <c r="C11" s="180" t="s">
        <v>12428</v>
      </c>
      <c r="D11" s="11" t="s">
        <v>0</v>
      </c>
      <c r="E11" s="35">
        <v>5000</v>
      </c>
      <c r="F11" s="161" t="s">
        <v>12716</v>
      </c>
      <c r="G11" s="161">
        <v>35369</v>
      </c>
      <c r="H11" s="9" t="s">
        <v>12749</v>
      </c>
      <c r="I11" s="9"/>
      <c r="J11" s="9"/>
      <c r="K11" s="11" t="s">
        <v>0</v>
      </c>
      <c r="L11" s="11">
        <v>10.3</v>
      </c>
      <c r="M11" s="9"/>
      <c r="N11" s="21">
        <v>0.7</v>
      </c>
      <c r="O11" s="21">
        <v>0.4</v>
      </c>
      <c r="P11" s="2"/>
      <c r="Q11" s="225" t="s">
        <v>4170</v>
      </c>
      <c r="R11" s="222"/>
      <c r="S11" s="2"/>
      <c r="T11" s="21">
        <f t="shared" si="0"/>
        <v>0</v>
      </c>
    </row>
    <row r="12" spans="1:20" x14ac:dyDescent="0.4">
      <c r="A12" s="9" t="s">
        <v>12419</v>
      </c>
      <c r="B12" s="9" t="s">
        <v>12052</v>
      </c>
      <c r="C12" s="180" t="s">
        <v>12429</v>
      </c>
      <c r="D12" s="11" t="s">
        <v>0</v>
      </c>
      <c r="E12" s="35">
        <v>3000</v>
      </c>
      <c r="F12" s="161" t="s">
        <v>12716</v>
      </c>
      <c r="G12" s="161">
        <v>35431</v>
      </c>
      <c r="H12" s="9" t="s">
        <v>12750</v>
      </c>
      <c r="I12" s="9"/>
      <c r="J12" s="9"/>
      <c r="K12" s="11" t="s">
        <v>0</v>
      </c>
      <c r="L12" s="11">
        <v>30</v>
      </c>
      <c r="M12" s="9"/>
      <c r="N12" s="21">
        <v>0.7</v>
      </c>
      <c r="O12" s="21">
        <v>0.4</v>
      </c>
      <c r="P12" s="2"/>
      <c r="Q12" s="225" t="s">
        <v>4170</v>
      </c>
      <c r="R12" s="222"/>
      <c r="S12" s="2"/>
      <c r="T12" s="21">
        <f t="shared" si="0"/>
        <v>0</v>
      </c>
    </row>
    <row r="13" spans="1:20" x14ac:dyDescent="0.4">
      <c r="A13" s="9" t="s">
        <v>12419</v>
      </c>
      <c r="B13" s="9" t="s">
        <v>12052</v>
      </c>
      <c r="C13" s="180" t="s">
        <v>12430</v>
      </c>
      <c r="D13" s="11" t="s">
        <v>0</v>
      </c>
      <c r="E13" s="35">
        <v>10000</v>
      </c>
      <c r="F13" s="161" t="s">
        <v>12717</v>
      </c>
      <c r="G13" s="161">
        <v>35431</v>
      </c>
      <c r="H13" s="9" t="s">
        <v>12751</v>
      </c>
      <c r="I13" s="9"/>
      <c r="J13" s="9"/>
      <c r="K13" s="11" t="s">
        <v>0</v>
      </c>
      <c r="L13" s="11">
        <v>10</v>
      </c>
      <c r="M13" s="9"/>
      <c r="N13" s="21">
        <v>0.7</v>
      </c>
      <c r="O13" s="21">
        <v>0.4</v>
      </c>
      <c r="P13" s="2"/>
      <c r="Q13" s="225" t="s">
        <v>4170</v>
      </c>
      <c r="R13" s="222"/>
      <c r="S13" s="2"/>
      <c r="T13" s="21">
        <f t="shared" si="0"/>
        <v>0</v>
      </c>
    </row>
    <row r="14" spans="1:20" x14ac:dyDescent="0.4">
      <c r="A14" s="9" t="s">
        <v>12419</v>
      </c>
      <c r="B14" s="9" t="s">
        <v>12052</v>
      </c>
      <c r="C14" s="180" t="s">
        <v>12431</v>
      </c>
      <c r="D14" s="11" t="s">
        <v>0</v>
      </c>
      <c r="E14" s="35">
        <v>5000</v>
      </c>
      <c r="F14" s="161" t="s">
        <v>12717</v>
      </c>
      <c r="G14" s="161">
        <v>35521</v>
      </c>
      <c r="H14" s="9" t="s">
        <v>12752</v>
      </c>
      <c r="I14" s="9"/>
      <c r="J14" s="9"/>
      <c r="K14" s="11" t="s">
        <v>0</v>
      </c>
      <c r="L14" s="11">
        <v>13</v>
      </c>
      <c r="M14" s="9"/>
      <c r="N14" s="21">
        <v>0.7</v>
      </c>
      <c r="O14" s="21">
        <v>0.4</v>
      </c>
      <c r="P14" s="2"/>
      <c r="Q14" s="225" t="s">
        <v>4170</v>
      </c>
      <c r="R14" s="222"/>
      <c r="S14" s="2"/>
      <c r="T14" s="21">
        <f t="shared" si="0"/>
        <v>0</v>
      </c>
    </row>
    <row r="15" spans="1:20" x14ac:dyDescent="0.4">
      <c r="A15" s="9" t="s">
        <v>12419</v>
      </c>
      <c r="B15" s="9" t="s">
        <v>12052</v>
      </c>
      <c r="C15" s="180" t="s">
        <v>12432</v>
      </c>
      <c r="D15" s="11" t="s">
        <v>0</v>
      </c>
      <c r="E15" s="35">
        <v>10000</v>
      </c>
      <c r="F15" s="161" t="s">
        <v>12718</v>
      </c>
      <c r="G15" s="161">
        <v>35521</v>
      </c>
      <c r="H15" s="9" t="s">
        <v>12752</v>
      </c>
      <c r="I15" s="9"/>
      <c r="J15" s="9"/>
      <c r="K15" s="11" t="s">
        <v>0</v>
      </c>
      <c r="L15" s="11">
        <v>13</v>
      </c>
      <c r="M15" s="9"/>
      <c r="N15" s="21">
        <v>0.7</v>
      </c>
      <c r="O15" s="21">
        <v>0.4</v>
      </c>
      <c r="P15" s="2"/>
      <c r="Q15" s="225" t="s">
        <v>4170</v>
      </c>
      <c r="R15" s="222"/>
      <c r="S15" s="2"/>
      <c r="T15" s="21">
        <f t="shared" si="0"/>
        <v>0</v>
      </c>
    </row>
    <row r="16" spans="1:20" x14ac:dyDescent="0.4">
      <c r="A16" s="9" t="s">
        <v>12419</v>
      </c>
      <c r="B16" s="9" t="s">
        <v>12052</v>
      </c>
      <c r="C16" s="180" t="s">
        <v>12433</v>
      </c>
      <c r="D16" s="11" t="s">
        <v>0</v>
      </c>
      <c r="E16" s="35">
        <v>5000</v>
      </c>
      <c r="F16" s="161" t="s">
        <v>12718</v>
      </c>
      <c r="G16" s="161">
        <v>35674</v>
      </c>
      <c r="H16" s="9" t="s">
        <v>12753</v>
      </c>
      <c r="I16" s="9"/>
      <c r="J16" s="9"/>
      <c r="K16" s="11" t="s">
        <v>0</v>
      </c>
      <c r="L16" s="11">
        <v>18.100000000000001</v>
      </c>
      <c r="M16" s="9" t="s">
        <v>13077</v>
      </c>
      <c r="N16" s="21">
        <v>0.7</v>
      </c>
      <c r="O16" s="21">
        <v>0.4</v>
      </c>
      <c r="P16" s="2"/>
      <c r="Q16" s="225" t="s">
        <v>4170</v>
      </c>
      <c r="R16" s="222"/>
      <c r="S16" s="2"/>
      <c r="T16" s="21">
        <f t="shared" si="0"/>
        <v>0</v>
      </c>
    </row>
    <row r="17" spans="1:20" x14ac:dyDescent="0.4">
      <c r="A17" s="164" t="s">
        <v>12419</v>
      </c>
      <c r="B17" s="164" t="s">
        <v>12052</v>
      </c>
      <c r="C17" s="232" t="s">
        <v>13027</v>
      </c>
      <c r="D17" s="166" t="s">
        <v>0</v>
      </c>
      <c r="E17" s="172">
        <v>5000</v>
      </c>
      <c r="F17" s="233" t="s">
        <v>12718</v>
      </c>
      <c r="G17" s="233">
        <v>35674</v>
      </c>
      <c r="H17" s="164" t="s">
        <v>12753</v>
      </c>
      <c r="I17" s="164" t="s">
        <v>4074</v>
      </c>
      <c r="J17" s="164"/>
      <c r="K17" s="166" t="s">
        <v>0</v>
      </c>
      <c r="L17" s="166" t="s">
        <v>0</v>
      </c>
      <c r="M17" s="164" t="s">
        <v>13031</v>
      </c>
      <c r="N17" s="174">
        <v>150</v>
      </c>
      <c r="O17" s="174">
        <v>120</v>
      </c>
      <c r="P17" s="2"/>
      <c r="Q17" s="225" t="s">
        <v>4170</v>
      </c>
      <c r="R17" s="222"/>
      <c r="S17" s="2"/>
      <c r="T17" s="21">
        <f t="shared" si="0"/>
        <v>0</v>
      </c>
    </row>
    <row r="18" spans="1:20" x14ac:dyDescent="0.4">
      <c r="A18" s="9" t="s">
        <v>12419</v>
      </c>
      <c r="B18" s="9" t="s">
        <v>12052</v>
      </c>
      <c r="C18" s="180" t="s">
        <v>12434</v>
      </c>
      <c r="D18" s="11" t="s">
        <v>0</v>
      </c>
      <c r="E18" s="35">
        <v>10000</v>
      </c>
      <c r="F18" s="161" t="s">
        <v>12718</v>
      </c>
      <c r="G18" s="161">
        <v>35674</v>
      </c>
      <c r="H18" s="9" t="s">
        <v>12754</v>
      </c>
      <c r="I18" s="9"/>
      <c r="J18" s="9"/>
      <c r="K18" s="11" t="s">
        <v>0</v>
      </c>
      <c r="L18" s="11">
        <v>13</v>
      </c>
      <c r="M18" s="9" t="s">
        <v>13077</v>
      </c>
      <c r="N18" s="21">
        <v>0.7</v>
      </c>
      <c r="O18" s="21">
        <v>0.4</v>
      </c>
      <c r="P18" s="2"/>
      <c r="Q18" s="225" t="s">
        <v>4170</v>
      </c>
      <c r="R18" s="222"/>
      <c r="S18" s="2"/>
      <c r="T18" s="21">
        <f t="shared" si="0"/>
        <v>0</v>
      </c>
    </row>
    <row r="19" spans="1:20" x14ac:dyDescent="0.4">
      <c r="A19" s="164" t="s">
        <v>12419</v>
      </c>
      <c r="B19" s="164" t="s">
        <v>12052</v>
      </c>
      <c r="C19" s="232" t="s">
        <v>13028</v>
      </c>
      <c r="D19" s="166" t="s">
        <v>0</v>
      </c>
      <c r="E19" s="172">
        <v>10000</v>
      </c>
      <c r="F19" s="233" t="s">
        <v>12718</v>
      </c>
      <c r="G19" s="233">
        <v>35674</v>
      </c>
      <c r="H19" s="164" t="s">
        <v>12754</v>
      </c>
      <c r="I19" s="164" t="s">
        <v>4074</v>
      </c>
      <c r="J19" s="164"/>
      <c r="K19" s="166" t="s">
        <v>0</v>
      </c>
      <c r="L19" s="166" t="s">
        <v>0</v>
      </c>
      <c r="M19" s="164" t="s">
        <v>13031</v>
      </c>
      <c r="N19" s="174">
        <v>120</v>
      </c>
      <c r="O19" s="174">
        <v>100</v>
      </c>
      <c r="P19" s="2"/>
      <c r="Q19" s="225" t="s">
        <v>4170</v>
      </c>
      <c r="R19" s="222"/>
      <c r="S19" s="2"/>
      <c r="T19" s="21">
        <f t="shared" si="0"/>
        <v>0</v>
      </c>
    </row>
    <row r="20" spans="1:20" x14ac:dyDescent="0.4">
      <c r="A20" s="9" t="s">
        <v>12419</v>
      </c>
      <c r="B20" s="9" t="s">
        <v>12052</v>
      </c>
      <c r="C20" s="180" t="s">
        <v>12435</v>
      </c>
      <c r="D20" s="11" t="s">
        <v>0</v>
      </c>
      <c r="E20" s="35">
        <v>5000</v>
      </c>
      <c r="F20" s="161" t="s">
        <v>12719</v>
      </c>
      <c r="G20" s="161">
        <v>35735</v>
      </c>
      <c r="H20" s="9" t="s">
        <v>12755</v>
      </c>
      <c r="I20" s="9"/>
      <c r="J20" s="9"/>
      <c r="K20" s="11" t="s">
        <v>0</v>
      </c>
      <c r="L20" s="11">
        <v>30</v>
      </c>
      <c r="M20" s="9"/>
      <c r="N20" s="21">
        <v>0.7</v>
      </c>
      <c r="O20" s="21">
        <v>0.4</v>
      </c>
      <c r="P20" s="2"/>
      <c r="Q20" s="225" t="s">
        <v>4170</v>
      </c>
      <c r="R20" s="222"/>
      <c r="S20" s="2"/>
      <c r="T20" s="21">
        <f t="shared" si="0"/>
        <v>0</v>
      </c>
    </row>
    <row r="21" spans="1:20" x14ac:dyDescent="0.4">
      <c r="A21" s="9" t="s">
        <v>12419</v>
      </c>
      <c r="B21" s="9" t="s">
        <v>12052</v>
      </c>
      <c r="C21" s="180" t="s">
        <v>12436</v>
      </c>
      <c r="D21" s="11" t="s">
        <v>0</v>
      </c>
      <c r="E21" s="35">
        <v>10000</v>
      </c>
      <c r="F21" s="161" t="s">
        <v>12719</v>
      </c>
      <c r="G21" s="161">
        <v>35735</v>
      </c>
      <c r="H21" s="9" t="s">
        <v>12756</v>
      </c>
      <c r="I21" s="9"/>
      <c r="J21" s="9"/>
      <c r="K21" s="11" t="s">
        <v>0</v>
      </c>
      <c r="L21" s="11">
        <v>20</v>
      </c>
      <c r="M21" s="9" t="s">
        <v>13077</v>
      </c>
      <c r="N21" s="21">
        <v>0.7</v>
      </c>
      <c r="O21" s="21">
        <v>0.4</v>
      </c>
      <c r="P21" s="2"/>
      <c r="Q21" s="225" t="s">
        <v>4170</v>
      </c>
      <c r="R21" s="222"/>
      <c r="S21" s="2"/>
      <c r="T21" s="21">
        <f t="shared" si="0"/>
        <v>0</v>
      </c>
    </row>
    <row r="22" spans="1:20" x14ac:dyDescent="0.4">
      <c r="A22" s="164" t="s">
        <v>12419</v>
      </c>
      <c r="B22" s="164" t="s">
        <v>12052</v>
      </c>
      <c r="C22" s="232" t="s">
        <v>13029</v>
      </c>
      <c r="D22" s="166" t="s">
        <v>0</v>
      </c>
      <c r="E22" s="172">
        <v>10000</v>
      </c>
      <c r="F22" s="233" t="s">
        <v>12719</v>
      </c>
      <c r="G22" s="233">
        <v>35735</v>
      </c>
      <c r="H22" s="164" t="s">
        <v>12756</v>
      </c>
      <c r="I22" s="164" t="s">
        <v>4074</v>
      </c>
      <c r="J22" s="164"/>
      <c r="K22" s="166" t="s">
        <v>0</v>
      </c>
      <c r="L22" s="166" t="s">
        <v>0</v>
      </c>
      <c r="M22" s="164" t="s">
        <v>13031</v>
      </c>
      <c r="N22" s="174" t="s">
        <v>6191</v>
      </c>
      <c r="O22" s="174" t="s">
        <v>13025</v>
      </c>
      <c r="P22" s="2"/>
      <c r="Q22" s="225" t="s">
        <v>4170</v>
      </c>
      <c r="R22" s="222"/>
      <c r="S22" s="2"/>
      <c r="T22" s="21">
        <f t="shared" si="0"/>
        <v>0</v>
      </c>
    </row>
    <row r="23" spans="1:20" x14ac:dyDescent="0.4">
      <c r="A23" s="9" t="s">
        <v>12419</v>
      </c>
      <c r="B23" s="9" t="s">
        <v>12052</v>
      </c>
      <c r="C23" s="180" t="s">
        <v>12437</v>
      </c>
      <c r="D23" s="11" t="s">
        <v>0</v>
      </c>
      <c r="E23" s="35">
        <v>5000</v>
      </c>
      <c r="F23" s="161" t="s">
        <v>12720</v>
      </c>
      <c r="G23" s="161">
        <v>35976</v>
      </c>
      <c r="H23" s="9" t="s">
        <v>12757</v>
      </c>
      <c r="I23" s="9"/>
      <c r="J23" s="9"/>
      <c r="K23" s="11" t="s">
        <v>0</v>
      </c>
      <c r="L23" s="11">
        <v>19.8</v>
      </c>
      <c r="M23" s="9"/>
      <c r="N23" s="21">
        <v>0.7</v>
      </c>
      <c r="O23" s="21">
        <v>0.4</v>
      </c>
      <c r="P23" s="2"/>
      <c r="Q23" s="225" t="s">
        <v>4170</v>
      </c>
      <c r="R23" s="222"/>
      <c r="S23" s="2"/>
      <c r="T23" s="21">
        <f t="shared" si="0"/>
        <v>0</v>
      </c>
    </row>
    <row r="24" spans="1:20" x14ac:dyDescent="0.4">
      <c r="A24" s="9" t="s">
        <v>12419</v>
      </c>
      <c r="B24" s="9" t="s">
        <v>12052</v>
      </c>
      <c r="C24" s="180" t="s">
        <v>12438</v>
      </c>
      <c r="D24" s="11" t="s">
        <v>0</v>
      </c>
      <c r="E24" s="35">
        <v>10000</v>
      </c>
      <c r="F24" s="161" t="s">
        <v>12720</v>
      </c>
      <c r="G24" s="161">
        <v>35976</v>
      </c>
      <c r="H24" s="9" t="s">
        <v>12758</v>
      </c>
      <c r="I24" s="9"/>
      <c r="J24" s="9"/>
      <c r="K24" s="9" t="s">
        <v>0</v>
      </c>
      <c r="L24" s="11">
        <v>14.8</v>
      </c>
      <c r="M24" s="9"/>
      <c r="N24" s="21">
        <v>0.7</v>
      </c>
      <c r="O24" s="21">
        <v>0.4</v>
      </c>
      <c r="P24" s="2"/>
      <c r="Q24" s="225" t="s">
        <v>4170</v>
      </c>
      <c r="R24" s="222"/>
      <c r="S24" s="2"/>
      <c r="T24" s="21">
        <f t="shared" si="0"/>
        <v>0</v>
      </c>
    </row>
    <row r="25" spans="1:20" x14ac:dyDescent="0.4">
      <c r="A25" s="9" t="s">
        <v>12419</v>
      </c>
      <c r="B25" s="9" t="s">
        <v>12052</v>
      </c>
      <c r="C25" s="180" t="s">
        <v>12439</v>
      </c>
      <c r="D25" s="11" t="s">
        <v>0</v>
      </c>
      <c r="E25" s="35">
        <v>5000</v>
      </c>
      <c r="F25" s="161" t="s">
        <v>12720</v>
      </c>
      <c r="G25" s="161">
        <v>35976</v>
      </c>
      <c r="H25" s="9" t="s">
        <v>12759</v>
      </c>
      <c r="I25" s="9"/>
      <c r="J25" s="9"/>
      <c r="K25" s="9" t="s">
        <v>0</v>
      </c>
      <c r="L25" s="11">
        <v>19.8</v>
      </c>
      <c r="M25" s="9"/>
      <c r="N25" s="21">
        <v>0.7</v>
      </c>
      <c r="O25" s="21">
        <v>0.4</v>
      </c>
      <c r="P25" s="2"/>
      <c r="Q25" s="225" t="s">
        <v>4170</v>
      </c>
      <c r="R25" s="222"/>
      <c r="S25" s="2"/>
      <c r="T25" s="21">
        <f t="shared" si="0"/>
        <v>0</v>
      </c>
    </row>
    <row r="26" spans="1:20" x14ac:dyDescent="0.4">
      <c r="A26" s="9" t="s">
        <v>12419</v>
      </c>
      <c r="B26" s="9" t="s">
        <v>12052</v>
      </c>
      <c r="C26" s="180" t="s">
        <v>12440</v>
      </c>
      <c r="D26" s="11" t="s">
        <v>0</v>
      </c>
      <c r="E26" s="35">
        <v>10000</v>
      </c>
      <c r="F26" s="161" t="s">
        <v>12720</v>
      </c>
      <c r="G26" s="161">
        <v>35976</v>
      </c>
      <c r="H26" s="9" t="s">
        <v>12760</v>
      </c>
      <c r="I26" s="9"/>
      <c r="J26" s="9"/>
      <c r="K26" s="9" t="s">
        <v>0</v>
      </c>
      <c r="L26" s="11">
        <v>14.8</v>
      </c>
      <c r="M26" s="9"/>
      <c r="N26" s="21">
        <v>0.7</v>
      </c>
      <c r="O26" s="21">
        <v>0.4</v>
      </c>
      <c r="P26" s="2"/>
      <c r="Q26" s="225" t="s">
        <v>4170</v>
      </c>
      <c r="R26" s="222"/>
      <c r="S26" s="2"/>
      <c r="T26" s="21">
        <f t="shared" si="0"/>
        <v>0</v>
      </c>
    </row>
    <row r="27" spans="1:20" x14ac:dyDescent="0.4">
      <c r="A27" s="9" t="s">
        <v>12419</v>
      </c>
      <c r="B27" s="9" t="s">
        <v>12052</v>
      </c>
      <c r="C27" s="180" t="s">
        <v>12441</v>
      </c>
      <c r="D27" s="11" t="s">
        <v>0</v>
      </c>
      <c r="E27" s="35">
        <v>5000</v>
      </c>
      <c r="F27" s="161" t="s">
        <v>12721</v>
      </c>
      <c r="G27" s="161">
        <v>35976</v>
      </c>
      <c r="H27" s="9" t="s">
        <v>12761</v>
      </c>
      <c r="I27" s="9"/>
      <c r="J27" s="9"/>
      <c r="K27" s="9" t="s">
        <v>0</v>
      </c>
      <c r="L27" s="11">
        <v>18.5</v>
      </c>
      <c r="M27" s="9"/>
      <c r="N27" s="21">
        <v>0.7</v>
      </c>
      <c r="O27" s="21">
        <v>0.4</v>
      </c>
      <c r="P27" s="2"/>
      <c r="Q27" s="225" t="s">
        <v>4170</v>
      </c>
      <c r="R27" s="222"/>
      <c r="S27" s="2"/>
      <c r="T27" s="21">
        <f t="shared" si="0"/>
        <v>0</v>
      </c>
    </row>
    <row r="28" spans="1:20" x14ac:dyDescent="0.4">
      <c r="A28" s="9" t="s">
        <v>12419</v>
      </c>
      <c r="B28" s="9" t="s">
        <v>12052</v>
      </c>
      <c r="C28" s="180" t="s">
        <v>12442</v>
      </c>
      <c r="D28" s="11" t="s">
        <v>0</v>
      </c>
      <c r="E28" s="35">
        <v>10000</v>
      </c>
      <c r="F28" s="161" t="s">
        <v>12721</v>
      </c>
      <c r="G28" s="161">
        <v>35976</v>
      </c>
      <c r="H28" s="9" t="s">
        <v>12762</v>
      </c>
      <c r="I28" s="9"/>
      <c r="J28" s="9"/>
      <c r="K28" s="9" t="s">
        <v>0</v>
      </c>
      <c r="L28" s="11">
        <v>14.9</v>
      </c>
      <c r="M28" s="9"/>
      <c r="N28" s="21">
        <v>0.7</v>
      </c>
      <c r="O28" s="21">
        <v>0.4</v>
      </c>
      <c r="P28" s="2"/>
      <c r="Q28" s="225" t="s">
        <v>4170</v>
      </c>
      <c r="R28" s="222"/>
      <c r="S28" s="2"/>
      <c r="T28" s="21">
        <f t="shared" si="0"/>
        <v>0</v>
      </c>
    </row>
    <row r="29" spans="1:20" x14ac:dyDescent="0.4">
      <c r="A29" s="9" t="s">
        <v>12419</v>
      </c>
      <c r="B29" s="9" t="s">
        <v>12052</v>
      </c>
      <c r="C29" s="180" t="s">
        <v>12443</v>
      </c>
      <c r="D29" s="11" t="s">
        <v>0</v>
      </c>
      <c r="E29" s="35">
        <v>5000</v>
      </c>
      <c r="F29" s="161" t="s">
        <v>12722</v>
      </c>
      <c r="G29" s="161">
        <v>36100</v>
      </c>
      <c r="H29" s="9" t="s">
        <v>12763</v>
      </c>
      <c r="I29" s="9"/>
      <c r="J29" s="9"/>
      <c r="K29" s="9" t="s">
        <v>0</v>
      </c>
      <c r="L29" s="11">
        <v>14.9</v>
      </c>
      <c r="M29" s="9"/>
      <c r="N29" s="21">
        <v>0.7</v>
      </c>
      <c r="O29" s="21">
        <v>0.4</v>
      </c>
      <c r="P29" s="2"/>
      <c r="Q29" s="225" t="s">
        <v>4170</v>
      </c>
      <c r="R29" s="222"/>
      <c r="S29" s="2"/>
      <c r="T29" s="21">
        <f t="shared" si="0"/>
        <v>0</v>
      </c>
    </row>
    <row r="30" spans="1:20" x14ac:dyDescent="0.4">
      <c r="A30" s="9" t="s">
        <v>12419</v>
      </c>
      <c r="B30" s="9" t="s">
        <v>12052</v>
      </c>
      <c r="C30" s="180" t="s">
        <v>12444</v>
      </c>
      <c r="D30" s="11" t="s">
        <v>0</v>
      </c>
      <c r="E30" s="35">
        <v>10000</v>
      </c>
      <c r="F30" s="161" t="s">
        <v>12722</v>
      </c>
      <c r="G30" s="161">
        <v>36100</v>
      </c>
      <c r="H30" s="9" t="s">
        <v>12764</v>
      </c>
      <c r="I30" s="9"/>
      <c r="J30" s="9"/>
      <c r="K30" s="9" t="s">
        <v>0</v>
      </c>
      <c r="L30" s="11">
        <v>14.95</v>
      </c>
      <c r="M30" s="9"/>
      <c r="N30" s="21">
        <v>0.7</v>
      </c>
      <c r="O30" s="21">
        <v>0.4</v>
      </c>
      <c r="P30" s="2"/>
      <c r="Q30" s="225" t="s">
        <v>4170</v>
      </c>
      <c r="R30" s="222"/>
      <c r="S30" s="2"/>
      <c r="T30" s="21">
        <f t="shared" si="0"/>
        <v>0</v>
      </c>
    </row>
    <row r="31" spans="1:20" x14ac:dyDescent="0.4">
      <c r="A31" s="9" t="s">
        <v>12419</v>
      </c>
      <c r="B31" s="9" t="s">
        <v>12052</v>
      </c>
      <c r="C31" s="180" t="s">
        <v>12445</v>
      </c>
      <c r="D31" s="11" t="s">
        <v>0</v>
      </c>
      <c r="E31" s="35">
        <v>5000</v>
      </c>
      <c r="F31" s="161" t="s">
        <v>12722</v>
      </c>
      <c r="G31" s="161">
        <v>36100</v>
      </c>
      <c r="H31" s="9" t="s">
        <v>12765</v>
      </c>
      <c r="I31" s="9"/>
      <c r="J31" s="9"/>
      <c r="K31" s="9" t="s">
        <v>0</v>
      </c>
      <c r="L31" s="11">
        <v>14.9</v>
      </c>
      <c r="M31" s="9"/>
      <c r="N31" s="21">
        <v>0.7</v>
      </c>
      <c r="O31" s="21">
        <v>0.4</v>
      </c>
      <c r="P31" s="2"/>
      <c r="Q31" s="225" t="s">
        <v>4170</v>
      </c>
      <c r="R31" s="222"/>
      <c r="S31" s="2"/>
      <c r="T31" s="21">
        <f t="shared" si="0"/>
        <v>0</v>
      </c>
    </row>
    <row r="32" spans="1:20" x14ac:dyDescent="0.4">
      <c r="A32" s="9" t="s">
        <v>12419</v>
      </c>
      <c r="B32" s="9" t="s">
        <v>12052</v>
      </c>
      <c r="C32" s="180" t="s">
        <v>12446</v>
      </c>
      <c r="D32" s="11" t="s">
        <v>0</v>
      </c>
      <c r="E32" s="35">
        <v>10000</v>
      </c>
      <c r="F32" s="161" t="s">
        <v>12723</v>
      </c>
      <c r="G32" s="161">
        <v>36161</v>
      </c>
      <c r="H32" s="9" t="s">
        <v>12766</v>
      </c>
      <c r="I32" s="9"/>
      <c r="J32" s="9"/>
      <c r="K32" s="9" t="s">
        <v>0</v>
      </c>
      <c r="L32" s="11">
        <v>23.9</v>
      </c>
      <c r="M32" s="9"/>
      <c r="N32" s="21">
        <v>0.7</v>
      </c>
      <c r="O32" s="21">
        <v>0.4</v>
      </c>
      <c r="P32" s="2"/>
      <c r="Q32" s="225" t="s">
        <v>4170</v>
      </c>
      <c r="R32" s="222"/>
      <c r="S32" s="2"/>
      <c r="T32" s="21">
        <f t="shared" si="0"/>
        <v>0</v>
      </c>
    </row>
    <row r="33" spans="1:20" x14ac:dyDescent="0.4">
      <c r="A33" s="9" t="s">
        <v>12419</v>
      </c>
      <c r="B33" s="9" t="s">
        <v>12052</v>
      </c>
      <c r="C33" s="180" t="s">
        <v>12447</v>
      </c>
      <c r="D33" s="11" t="s">
        <v>0</v>
      </c>
      <c r="E33" s="35">
        <v>5000</v>
      </c>
      <c r="F33" s="161" t="s">
        <v>12723</v>
      </c>
      <c r="G33" s="161">
        <v>36161</v>
      </c>
      <c r="H33" s="9" t="s">
        <v>6500</v>
      </c>
      <c r="I33" s="9"/>
      <c r="J33" s="9"/>
      <c r="K33" s="9" t="s">
        <v>0</v>
      </c>
      <c r="L33" s="11">
        <v>23.9</v>
      </c>
      <c r="M33" s="9"/>
      <c r="N33" s="21">
        <v>0.7</v>
      </c>
      <c r="O33" s="21">
        <v>0.4</v>
      </c>
      <c r="P33" s="2"/>
      <c r="Q33" s="225" t="s">
        <v>4170</v>
      </c>
      <c r="R33" s="222"/>
      <c r="S33" s="2"/>
      <c r="T33" s="21">
        <f t="shared" si="0"/>
        <v>0</v>
      </c>
    </row>
    <row r="34" spans="1:20" x14ac:dyDescent="0.4">
      <c r="A34" s="9" t="s">
        <v>12419</v>
      </c>
      <c r="B34" s="9" t="s">
        <v>12052</v>
      </c>
      <c r="C34" s="180" t="s">
        <v>12448</v>
      </c>
      <c r="D34" s="11" t="s">
        <v>0</v>
      </c>
      <c r="E34" s="35">
        <v>10000</v>
      </c>
      <c r="F34" s="161" t="s">
        <v>12723</v>
      </c>
      <c r="G34" s="161">
        <v>36161</v>
      </c>
      <c r="H34" s="9" t="s">
        <v>12767</v>
      </c>
      <c r="I34" s="9"/>
      <c r="J34" s="9"/>
      <c r="K34" s="9" t="s">
        <v>0</v>
      </c>
      <c r="L34" s="11">
        <v>23.9</v>
      </c>
      <c r="M34" s="9"/>
      <c r="N34" s="21">
        <v>0.7</v>
      </c>
      <c r="O34" s="21">
        <v>0.4</v>
      </c>
      <c r="P34" s="2"/>
      <c r="Q34" s="225" t="s">
        <v>4170</v>
      </c>
      <c r="R34" s="222"/>
      <c r="S34" s="2"/>
      <c r="T34" s="21">
        <f t="shared" si="0"/>
        <v>0</v>
      </c>
    </row>
    <row r="35" spans="1:20" x14ac:dyDescent="0.4">
      <c r="A35" s="9" t="s">
        <v>12419</v>
      </c>
      <c r="B35" s="9" t="s">
        <v>12052</v>
      </c>
      <c r="C35" s="180" t="s">
        <v>12449</v>
      </c>
      <c r="D35" s="11" t="s">
        <v>0</v>
      </c>
      <c r="E35" s="35">
        <v>5000</v>
      </c>
      <c r="F35" s="161" t="s">
        <v>12723</v>
      </c>
      <c r="G35" s="161">
        <v>36161</v>
      </c>
      <c r="H35" s="9" t="s">
        <v>12768</v>
      </c>
      <c r="I35" s="9"/>
      <c r="J35" s="9"/>
      <c r="K35" s="9" t="s">
        <v>0</v>
      </c>
      <c r="L35" s="11">
        <v>64.8</v>
      </c>
      <c r="M35" s="9"/>
      <c r="N35" s="21">
        <v>0.7</v>
      </c>
      <c r="O35" s="21">
        <v>0.4</v>
      </c>
      <c r="P35" s="2"/>
      <c r="Q35" s="225" t="s">
        <v>4170</v>
      </c>
      <c r="R35" s="222"/>
      <c r="S35" s="2"/>
      <c r="T35" s="21">
        <f t="shared" si="0"/>
        <v>0</v>
      </c>
    </row>
    <row r="36" spans="1:20" x14ac:dyDescent="0.4">
      <c r="A36" s="164" t="s">
        <v>12419</v>
      </c>
      <c r="B36" s="164" t="s">
        <v>12052</v>
      </c>
      <c r="C36" s="232" t="s">
        <v>13032</v>
      </c>
      <c r="D36" s="166" t="s">
        <v>0</v>
      </c>
      <c r="E36" s="172">
        <v>5000</v>
      </c>
      <c r="F36" s="233" t="s">
        <v>12723</v>
      </c>
      <c r="G36" s="233">
        <v>36161</v>
      </c>
      <c r="H36" s="164" t="s">
        <v>12768</v>
      </c>
      <c r="I36" s="164" t="s">
        <v>4074</v>
      </c>
      <c r="J36" s="164"/>
      <c r="K36" s="164" t="s">
        <v>0</v>
      </c>
      <c r="L36" s="166" t="s">
        <v>0</v>
      </c>
      <c r="M36" s="164" t="s">
        <v>4221</v>
      </c>
      <c r="N36" s="174">
        <v>25</v>
      </c>
      <c r="O36" s="174">
        <v>20</v>
      </c>
      <c r="P36" s="2"/>
      <c r="Q36" s="225" t="s">
        <v>4170</v>
      </c>
      <c r="R36" s="222"/>
      <c r="S36" s="2"/>
      <c r="T36" s="21">
        <f t="shared" si="0"/>
        <v>0</v>
      </c>
    </row>
    <row r="37" spans="1:20" x14ac:dyDescent="0.4">
      <c r="A37" s="9" t="s">
        <v>12419</v>
      </c>
      <c r="B37" s="9" t="s">
        <v>12052</v>
      </c>
      <c r="C37" s="180" t="s">
        <v>12450</v>
      </c>
      <c r="D37" s="11" t="s">
        <v>0</v>
      </c>
      <c r="E37" s="35">
        <v>10000</v>
      </c>
      <c r="F37" s="161" t="s">
        <v>12724</v>
      </c>
      <c r="G37" s="161">
        <v>36281</v>
      </c>
      <c r="H37" s="9" t="s">
        <v>12769</v>
      </c>
      <c r="I37" s="9"/>
      <c r="J37" s="9"/>
      <c r="K37" s="9" t="s">
        <v>0</v>
      </c>
      <c r="L37" s="11">
        <v>25.9</v>
      </c>
      <c r="M37" s="9"/>
      <c r="N37" s="21">
        <v>0.7</v>
      </c>
      <c r="O37" s="21">
        <v>0.4</v>
      </c>
      <c r="P37" s="2"/>
      <c r="Q37" s="225" t="s">
        <v>4170</v>
      </c>
      <c r="R37" s="222"/>
      <c r="S37" s="2"/>
      <c r="T37" s="21">
        <f t="shared" si="0"/>
        <v>0</v>
      </c>
    </row>
    <row r="38" spans="1:20" x14ac:dyDescent="0.4">
      <c r="A38" s="9" t="s">
        <v>12419</v>
      </c>
      <c r="B38" s="9" t="s">
        <v>12052</v>
      </c>
      <c r="C38" s="180" t="s">
        <v>12451</v>
      </c>
      <c r="D38" s="11" t="s">
        <v>0</v>
      </c>
      <c r="E38" s="35">
        <v>5000</v>
      </c>
      <c r="F38" s="161" t="s">
        <v>12724</v>
      </c>
      <c r="G38" s="161">
        <v>36281</v>
      </c>
      <c r="H38" s="9" t="s">
        <v>12770</v>
      </c>
      <c r="I38" s="9"/>
      <c r="J38" s="9"/>
      <c r="K38" s="9" t="s">
        <v>0</v>
      </c>
      <c r="L38" s="11">
        <v>25.9</v>
      </c>
      <c r="M38" s="9"/>
      <c r="N38" s="21">
        <v>0.7</v>
      </c>
      <c r="O38" s="21">
        <v>0.4</v>
      </c>
      <c r="P38" s="2"/>
      <c r="Q38" s="225" t="s">
        <v>4170</v>
      </c>
      <c r="R38" s="222"/>
      <c r="S38" s="2"/>
      <c r="T38" s="21">
        <f t="shared" si="0"/>
        <v>0</v>
      </c>
    </row>
    <row r="39" spans="1:20" x14ac:dyDescent="0.4">
      <c r="A39" s="9" t="s">
        <v>12419</v>
      </c>
      <c r="B39" s="9" t="s">
        <v>12052</v>
      </c>
      <c r="C39" s="180" t="s">
        <v>12452</v>
      </c>
      <c r="D39" s="11" t="s">
        <v>0</v>
      </c>
      <c r="E39" s="35">
        <v>10000</v>
      </c>
      <c r="F39" s="161" t="s">
        <v>12724</v>
      </c>
      <c r="G39" s="161">
        <v>36281</v>
      </c>
      <c r="H39" s="9" t="s">
        <v>12771</v>
      </c>
      <c r="I39" s="9"/>
      <c r="J39" s="9"/>
      <c r="K39" s="9" t="s">
        <v>0</v>
      </c>
      <c r="L39" s="11">
        <v>25.9</v>
      </c>
      <c r="M39" s="9"/>
      <c r="N39" s="21">
        <v>0.7</v>
      </c>
      <c r="O39" s="21">
        <v>0.4</v>
      </c>
      <c r="P39" s="2"/>
      <c r="Q39" s="225" t="s">
        <v>4170</v>
      </c>
      <c r="R39" s="222"/>
      <c r="S39" s="2"/>
      <c r="T39" s="21">
        <f t="shared" si="0"/>
        <v>0</v>
      </c>
    </row>
    <row r="40" spans="1:20" x14ac:dyDescent="0.4">
      <c r="A40" s="9" t="s">
        <v>12419</v>
      </c>
      <c r="B40" s="9" t="s">
        <v>12052</v>
      </c>
      <c r="C40" s="180" t="s">
        <v>12453</v>
      </c>
      <c r="D40" s="11" t="s">
        <v>0</v>
      </c>
      <c r="E40" s="35">
        <v>5000</v>
      </c>
      <c r="F40" s="161" t="s">
        <v>12724</v>
      </c>
      <c r="G40" s="161">
        <v>36281</v>
      </c>
      <c r="H40" s="9" t="s">
        <v>12772</v>
      </c>
      <c r="I40" s="9"/>
      <c r="J40" s="9"/>
      <c r="K40" s="9" t="s">
        <v>0</v>
      </c>
      <c r="L40" s="11">
        <v>25.9</v>
      </c>
      <c r="M40" s="9"/>
      <c r="N40" s="21">
        <v>0.7</v>
      </c>
      <c r="O40" s="21">
        <v>0.4</v>
      </c>
      <c r="P40" s="2"/>
      <c r="Q40" s="225" t="s">
        <v>4170</v>
      </c>
      <c r="R40" s="222"/>
      <c r="S40" s="2"/>
      <c r="T40" s="21">
        <f t="shared" si="0"/>
        <v>0</v>
      </c>
    </row>
    <row r="41" spans="1:20" x14ac:dyDescent="0.4">
      <c r="A41" s="164" t="s">
        <v>12419</v>
      </c>
      <c r="B41" s="164" t="s">
        <v>12052</v>
      </c>
      <c r="C41" s="232" t="s">
        <v>13033</v>
      </c>
      <c r="D41" s="166" t="s">
        <v>0</v>
      </c>
      <c r="E41" s="172">
        <v>5000</v>
      </c>
      <c r="F41" s="233" t="s">
        <v>12724</v>
      </c>
      <c r="G41" s="233">
        <v>36281</v>
      </c>
      <c r="H41" s="164" t="s">
        <v>12772</v>
      </c>
      <c r="I41" s="164" t="s">
        <v>4074</v>
      </c>
      <c r="J41" s="164"/>
      <c r="K41" s="164" t="s">
        <v>0</v>
      </c>
      <c r="L41" s="166" t="s">
        <v>0</v>
      </c>
      <c r="M41" s="164" t="s">
        <v>13034</v>
      </c>
      <c r="N41" s="174" t="s">
        <v>6191</v>
      </c>
      <c r="O41" s="174" t="s">
        <v>6191</v>
      </c>
      <c r="P41" s="2"/>
      <c r="Q41" s="225" t="s">
        <v>4170</v>
      </c>
      <c r="R41" s="222"/>
      <c r="S41" s="2"/>
      <c r="T41" s="21">
        <f t="shared" si="0"/>
        <v>0</v>
      </c>
    </row>
    <row r="42" spans="1:20" x14ac:dyDescent="0.4">
      <c r="A42" s="9" t="s">
        <v>12419</v>
      </c>
      <c r="B42" s="9" t="s">
        <v>12052</v>
      </c>
      <c r="C42" s="180" t="s">
        <v>12454</v>
      </c>
      <c r="D42" s="11" t="s">
        <v>0</v>
      </c>
      <c r="E42" s="35">
        <v>10000</v>
      </c>
      <c r="F42" s="161" t="s">
        <v>12725</v>
      </c>
      <c r="G42" s="161">
        <v>36404</v>
      </c>
      <c r="H42" s="9" t="s">
        <v>12773</v>
      </c>
      <c r="I42" s="9"/>
      <c r="J42" s="9"/>
      <c r="K42" s="9" t="s">
        <v>0</v>
      </c>
      <c r="L42" s="11">
        <v>29.9</v>
      </c>
      <c r="M42" s="9"/>
      <c r="N42" s="21">
        <v>0.7</v>
      </c>
      <c r="O42" s="21">
        <v>0.4</v>
      </c>
      <c r="P42" s="2"/>
      <c r="Q42" s="225" t="s">
        <v>4170</v>
      </c>
      <c r="R42" s="222"/>
      <c r="S42" s="2"/>
      <c r="T42" s="21">
        <f t="shared" si="0"/>
        <v>0</v>
      </c>
    </row>
    <row r="43" spans="1:20" x14ac:dyDescent="0.4">
      <c r="A43" s="9" t="s">
        <v>12419</v>
      </c>
      <c r="B43" s="9" t="s">
        <v>12052</v>
      </c>
      <c r="C43" s="180" t="s">
        <v>12455</v>
      </c>
      <c r="D43" s="11" t="s">
        <v>0</v>
      </c>
      <c r="E43" s="35">
        <v>5000</v>
      </c>
      <c r="F43" s="161" t="s">
        <v>12725</v>
      </c>
      <c r="G43" s="161">
        <v>36404</v>
      </c>
      <c r="H43" s="9" t="s">
        <v>12774</v>
      </c>
      <c r="I43" s="9"/>
      <c r="J43" s="9"/>
      <c r="K43" s="9" t="s">
        <v>0</v>
      </c>
      <c r="L43" s="11">
        <v>29.9</v>
      </c>
      <c r="M43" s="9"/>
      <c r="N43" s="21">
        <v>0.7</v>
      </c>
      <c r="O43" s="21">
        <v>0.4</v>
      </c>
      <c r="P43" s="2"/>
      <c r="Q43" s="225" t="s">
        <v>4170</v>
      </c>
      <c r="R43" s="222"/>
      <c r="S43" s="2"/>
      <c r="T43" s="21">
        <f t="shared" si="0"/>
        <v>0</v>
      </c>
    </row>
    <row r="44" spans="1:20" x14ac:dyDescent="0.4">
      <c r="A44" s="9" t="s">
        <v>12419</v>
      </c>
      <c r="B44" s="9" t="s">
        <v>12052</v>
      </c>
      <c r="C44" s="180" t="s">
        <v>12456</v>
      </c>
      <c r="D44" s="11" t="s">
        <v>0</v>
      </c>
      <c r="E44" s="35">
        <v>10000</v>
      </c>
      <c r="F44" s="161" t="s">
        <v>12725</v>
      </c>
      <c r="G44" s="161">
        <v>36404</v>
      </c>
      <c r="H44" s="9" t="s">
        <v>12775</v>
      </c>
      <c r="I44" s="9"/>
      <c r="J44" s="9"/>
      <c r="K44" s="9" t="s">
        <v>0</v>
      </c>
      <c r="L44" s="11">
        <v>29.8</v>
      </c>
      <c r="M44" s="9"/>
      <c r="N44" s="21">
        <v>0.7</v>
      </c>
      <c r="O44" s="21">
        <v>0.4</v>
      </c>
      <c r="P44" s="2"/>
      <c r="Q44" s="225" t="s">
        <v>4170</v>
      </c>
      <c r="R44" s="222"/>
      <c r="S44" s="2"/>
      <c r="T44" s="21"/>
    </row>
    <row r="45" spans="1:20" x14ac:dyDescent="0.4">
      <c r="A45" s="9" t="s">
        <v>12419</v>
      </c>
      <c r="B45" s="9" t="s">
        <v>12052</v>
      </c>
      <c r="C45" s="180" t="s">
        <v>12457</v>
      </c>
      <c r="D45" s="11" t="s">
        <v>0</v>
      </c>
      <c r="E45" s="35">
        <v>5000</v>
      </c>
      <c r="F45" s="161" t="s">
        <v>12725</v>
      </c>
      <c r="G45" s="161">
        <v>36404</v>
      </c>
      <c r="H45" s="9" t="s">
        <v>12755</v>
      </c>
      <c r="I45" s="9"/>
      <c r="J45" s="9"/>
      <c r="K45" s="9" t="s">
        <v>0</v>
      </c>
      <c r="L45" s="11">
        <v>29.9</v>
      </c>
      <c r="M45" s="9"/>
      <c r="N45" s="21">
        <v>0.7</v>
      </c>
      <c r="O45" s="21">
        <v>0.4</v>
      </c>
      <c r="P45" s="2"/>
      <c r="Q45" s="225" t="s">
        <v>4170</v>
      </c>
      <c r="R45" s="222"/>
      <c r="S45" s="2"/>
      <c r="T45" s="21"/>
    </row>
    <row r="46" spans="1:20" x14ac:dyDescent="0.4">
      <c r="A46" s="9" t="s">
        <v>12419</v>
      </c>
      <c r="B46" s="9" t="s">
        <v>12052</v>
      </c>
      <c r="C46" s="180" t="s">
        <v>12458</v>
      </c>
      <c r="D46" s="11" t="s">
        <v>0</v>
      </c>
      <c r="E46" s="35">
        <v>5000</v>
      </c>
      <c r="F46" s="161" t="s">
        <v>12725</v>
      </c>
      <c r="G46" s="161">
        <v>36404</v>
      </c>
      <c r="H46" s="9" t="s">
        <v>12776</v>
      </c>
      <c r="I46" s="9"/>
      <c r="J46" s="9"/>
      <c r="K46" s="9" t="s">
        <v>0</v>
      </c>
      <c r="L46" s="11">
        <v>29.9</v>
      </c>
      <c r="M46" s="9"/>
      <c r="N46" s="21">
        <v>0.7</v>
      </c>
      <c r="O46" s="21">
        <v>0.4</v>
      </c>
      <c r="P46" s="2"/>
      <c r="Q46" s="225" t="s">
        <v>4170</v>
      </c>
      <c r="R46" s="222"/>
      <c r="S46" s="2"/>
      <c r="T46" s="21"/>
    </row>
    <row r="47" spans="1:20" x14ac:dyDescent="0.4">
      <c r="A47" s="9" t="s">
        <v>12419</v>
      </c>
      <c r="B47" s="9" t="s">
        <v>12052</v>
      </c>
      <c r="C47" s="180" t="s">
        <v>12459</v>
      </c>
      <c r="D47" s="11" t="s">
        <v>0</v>
      </c>
      <c r="E47" s="35">
        <v>10000</v>
      </c>
      <c r="F47" s="161" t="s">
        <v>12726</v>
      </c>
      <c r="G47" s="161">
        <v>36526</v>
      </c>
      <c r="H47" s="9" t="s">
        <v>12777</v>
      </c>
      <c r="I47" s="9"/>
      <c r="J47" s="9"/>
      <c r="K47" s="9" t="s">
        <v>0</v>
      </c>
      <c r="L47" s="11">
        <v>23.9</v>
      </c>
      <c r="M47" s="9"/>
      <c r="N47" s="21">
        <v>0.7</v>
      </c>
      <c r="O47" s="21">
        <v>0.4</v>
      </c>
      <c r="P47" s="2"/>
      <c r="Q47" s="225" t="s">
        <v>4170</v>
      </c>
      <c r="R47" s="222"/>
      <c r="S47" s="2"/>
      <c r="T47" s="21"/>
    </row>
    <row r="48" spans="1:20" x14ac:dyDescent="0.4">
      <c r="A48" s="9" t="s">
        <v>12419</v>
      </c>
      <c r="B48" s="9" t="s">
        <v>12052</v>
      </c>
      <c r="C48" s="180" t="s">
        <v>12460</v>
      </c>
      <c r="D48" s="11" t="s">
        <v>0</v>
      </c>
      <c r="E48" s="35">
        <v>5000</v>
      </c>
      <c r="F48" s="161" t="s">
        <v>12726</v>
      </c>
      <c r="G48" s="161">
        <v>36526</v>
      </c>
      <c r="H48" s="9" t="s">
        <v>12778</v>
      </c>
      <c r="I48" s="9"/>
      <c r="J48" s="9"/>
      <c r="K48" s="9" t="s">
        <v>0</v>
      </c>
      <c r="L48" s="11">
        <v>23.9</v>
      </c>
      <c r="M48" s="9"/>
      <c r="N48" s="21">
        <v>0.7</v>
      </c>
      <c r="O48" s="21">
        <v>0.4</v>
      </c>
      <c r="P48" s="2"/>
      <c r="Q48" s="225" t="s">
        <v>4170</v>
      </c>
      <c r="R48" s="222"/>
      <c r="S48" s="2"/>
      <c r="T48" s="21"/>
    </row>
    <row r="49" spans="1:20" x14ac:dyDescent="0.4">
      <c r="A49" s="9" t="s">
        <v>12419</v>
      </c>
      <c r="B49" s="9" t="s">
        <v>12052</v>
      </c>
      <c r="C49" s="180" t="s">
        <v>12461</v>
      </c>
      <c r="D49" s="11" t="s">
        <v>0</v>
      </c>
      <c r="E49" s="35">
        <v>10000</v>
      </c>
      <c r="F49" s="161" t="s">
        <v>12726</v>
      </c>
      <c r="G49" s="161">
        <v>36526</v>
      </c>
      <c r="H49" s="9" t="s">
        <v>12779</v>
      </c>
      <c r="I49" s="9"/>
      <c r="J49" s="9"/>
      <c r="K49" s="9" t="s">
        <v>0</v>
      </c>
      <c r="L49" s="11">
        <v>23.9</v>
      </c>
      <c r="M49" s="9"/>
      <c r="N49" s="21">
        <v>0.7</v>
      </c>
      <c r="O49" s="21">
        <v>0.4</v>
      </c>
      <c r="P49" s="2"/>
      <c r="Q49" s="225" t="s">
        <v>4170</v>
      </c>
      <c r="R49" s="222"/>
      <c r="S49" s="2"/>
      <c r="T49" s="21"/>
    </row>
    <row r="50" spans="1:20" x14ac:dyDescent="0.4">
      <c r="A50" s="9" t="s">
        <v>12419</v>
      </c>
      <c r="B50" s="9" t="s">
        <v>12052</v>
      </c>
      <c r="C50" s="180" t="s">
        <v>12462</v>
      </c>
      <c r="D50" s="11" t="s">
        <v>0</v>
      </c>
      <c r="E50" s="35">
        <v>5000</v>
      </c>
      <c r="F50" s="161" t="s">
        <v>12726</v>
      </c>
      <c r="G50" s="161">
        <v>36526</v>
      </c>
      <c r="H50" s="9" t="s">
        <v>12780</v>
      </c>
      <c r="I50" s="9"/>
      <c r="J50" s="9"/>
      <c r="K50" s="9" t="s">
        <v>0</v>
      </c>
      <c r="L50" s="11">
        <v>23.9</v>
      </c>
      <c r="M50" s="9"/>
      <c r="N50" s="21">
        <v>0.7</v>
      </c>
      <c r="O50" s="21">
        <v>0.4</v>
      </c>
      <c r="P50" s="2"/>
      <c r="Q50" s="225" t="s">
        <v>4170</v>
      </c>
      <c r="R50" s="222"/>
      <c r="S50" s="2"/>
      <c r="T50" s="21"/>
    </row>
    <row r="51" spans="1:20" x14ac:dyDescent="0.4">
      <c r="A51" s="9" t="s">
        <v>12419</v>
      </c>
      <c r="B51" s="9" t="s">
        <v>12052</v>
      </c>
      <c r="C51" s="180" t="s">
        <v>12463</v>
      </c>
      <c r="D51" s="11" t="s">
        <v>0</v>
      </c>
      <c r="E51" s="35">
        <v>5000</v>
      </c>
      <c r="F51" s="161" t="s">
        <v>12726</v>
      </c>
      <c r="G51" s="161">
        <v>36526</v>
      </c>
      <c r="H51" s="9" t="s">
        <v>12781</v>
      </c>
      <c r="I51" s="9"/>
      <c r="J51" s="9"/>
      <c r="K51" s="9" t="s">
        <v>0</v>
      </c>
      <c r="L51" s="11">
        <v>23.9</v>
      </c>
      <c r="M51" s="9"/>
      <c r="N51" s="21">
        <v>0.7</v>
      </c>
      <c r="O51" s="21">
        <v>0.4</v>
      </c>
      <c r="P51" s="2"/>
      <c r="Q51" s="225" t="s">
        <v>4170</v>
      </c>
      <c r="R51" s="222"/>
      <c r="S51" s="2"/>
      <c r="T51" s="21"/>
    </row>
    <row r="52" spans="1:20" x14ac:dyDescent="0.4">
      <c r="A52" s="9" t="s">
        <v>12419</v>
      </c>
      <c r="B52" s="9" t="s">
        <v>12052</v>
      </c>
      <c r="C52" s="180" t="s">
        <v>12464</v>
      </c>
      <c r="D52" s="11" t="s">
        <v>0</v>
      </c>
      <c r="E52" s="35">
        <v>10000</v>
      </c>
      <c r="F52" s="161" t="s">
        <v>12727</v>
      </c>
      <c r="G52" s="161">
        <v>36647</v>
      </c>
      <c r="H52" s="9" t="s">
        <v>12782</v>
      </c>
      <c r="I52" s="9"/>
      <c r="J52" s="9"/>
      <c r="K52" s="9" t="s">
        <v>0</v>
      </c>
      <c r="L52" s="11">
        <v>19.899999999999999</v>
      </c>
      <c r="M52" s="9"/>
      <c r="N52" s="21">
        <v>0.7</v>
      </c>
      <c r="O52" s="21">
        <v>0.4</v>
      </c>
      <c r="P52" s="2"/>
      <c r="Q52" s="225" t="s">
        <v>4170</v>
      </c>
      <c r="R52" s="222"/>
      <c r="S52" s="2"/>
      <c r="T52" s="21"/>
    </row>
    <row r="53" spans="1:20" x14ac:dyDescent="0.4">
      <c r="A53" s="9" t="s">
        <v>12419</v>
      </c>
      <c r="B53" s="9" t="s">
        <v>12052</v>
      </c>
      <c r="C53" s="180" t="s">
        <v>12465</v>
      </c>
      <c r="D53" s="11" t="s">
        <v>0</v>
      </c>
      <c r="E53" s="35">
        <v>5000</v>
      </c>
      <c r="F53" s="161" t="s">
        <v>12727</v>
      </c>
      <c r="G53" s="161">
        <v>36647</v>
      </c>
      <c r="H53" s="9" t="s">
        <v>12783</v>
      </c>
      <c r="I53" s="9"/>
      <c r="J53" s="9"/>
      <c r="K53" s="9" t="s">
        <v>0</v>
      </c>
      <c r="L53" s="11">
        <v>19.899999999999999</v>
      </c>
      <c r="M53" s="9"/>
      <c r="N53" s="21">
        <v>0.7</v>
      </c>
      <c r="O53" s="21">
        <v>0.4</v>
      </c>
      <c r="P53" s="2"/>
      <c r="Q53" s="225" t="s">
        <v>4170</v>
      </c>
      <c r="R53" s="222"/>
      <c r="S53" s="2"/>
      <c r="T53" s="21"/>
    </row>
    <row r="54" spans="1:20" x14ac:dyDescent="0.4">
      <c r="A54" s="164" t="s">
        <v>12419</v>
      </c>
      <c r="B54" s="164" t="s">
        <v>12052</v>
      </c>
      <c r="C54" s="232" t="s">
        <v>13035</v>
      </c>
      <c r="D54" s="166" t="s">
        <v>0</v>
      </c>
      <c r="E54" s="172">
        <v>5000</v>
      </c>
      <c r="F54" s="233" t="s">
        <v>12727</v>
      </c>
      <c r="G54" s="233">
        <v>36647</v>
      </c>
      <c r="H54" s="164" t="s">
        <v>12783</v>
      </c>
      <c r="I54" s="164"/>
      <c r="J54" s="164"/>
      <c r="K54" s="164" t="s">
        <v>0</v>
      </c>
      <c r="L54" s="166" t="s">
        <v>0</v>
      </c>
      <c r="M54" s="164" t="s">
        <v>13036</v>
      </c>
      <c r="N54" s="174" t="s">
        <v>6191</v>
      </c>
      <c r="O54" s="174" t="s">
        <v>6191</v>
      </c>
      <c r="P54" s="2"/>
      <c r="Q54" s="225" t="s">
        <v>4170</v>
      </c>
      <c r="R54" s="222"/>
      <c r="S54" s="2"/>
      <c r="T54" s="21"/>
    </row>
    <row r="55" spans="1:20" x14ac:dyDescent="0.4">
      <c r="A55" s="9" t="s">
        <v>12419</v>
      </c>
      <c r="B55" s="9" t="s">
        <v>12052</v>
      </c>
      <c r="C55" s="180" t="s">
        <v>12466</v>
      </c>
      <c r="D55" s="11" t="s">
        <v>0</v>
      </c>
      <c r="E55" s="35">
        <v>3000</v>
      </c>
      <c r="F55" s="161" t="s">
        <v>12727</v>
      </c>
      <c r="G55" s="161">
        <v>36647</v>
      </c>
      <c r="H55" s="9" t="s">
        <v>12784</v>
      </c>
      <c r="I55" s="9"/>
      <c r="J55" s="9"/>
      <c r="K55" s="9" t="s">
        <v>0</v>
      </c>
      <c r="L55" s="11">
        <v>24.9</v>
      </c>
      <c r="M55" s="9"/>
      <c r="N55" s="21">
        <v>0.7</v>
      </c>
      <c r="O55" s="21">
        <v>0.4</v>
      </c>
      <c r="P55" s="2"/>
      <c r="Q55" s="225" t="s">
        <v>4170</v>
      </c>
      <c r="R55" s="222"/>
      <c r="S55" s="2"/>
      <c r="T55" s="21"/>
    </row>
    <row r="56" spans="1:20" x14ac:dyDescent="0.4">
      <c r="A56" s="9" t="s">
        <v>12419</v>
      </c>
      <c r="B56" s="9" t="s">
        <v>12052</v>
      </c>
      <c r="C56" s="180" t="s">
        <v>12467</v>
      </c>
      <c r="D56" s="11" t="s">
        <v>0</v>
      </c>
      <c r="E56" s="35">
        <v>3000</v>
      </c>
      <c r="F56" s="161" t="s">
        <v>12727</v>
      </c>
      <c r="G56" s="161">
        <v>36647</v>
      </c>
      <c r="H56" s="9" t="s">
        <v>12785</v>
      </c>
      <c r="I56" s="9"/>
      <c r="J56" s="9"/>
      <c r="K56" s="9" t="s">
        <v>0</v>
      </c>
      <c r="L56" s="11">
        <v>24.9</v>
      </c>
      <c r="M56" s="9"/>
      <c r="N56" s="21">
        <v>0.7</v>
      </c>
      <c r="O56" s="21">
        <v>0.4</v>
      </c>
      <c r="P56" s="2"/>
      <c r="Q56" s="225" t="s">
        <v>4170</v>
      </c>
      <c r="R56" s="222"/>
      <c r="S56" s="2"/>
      <c r="T56" s="21"/>
    </row>
    <row r="57" spans="1:20" x14ac:dyDescent="0.4">
      <c r="A57" s="9" t="s">
        <v>12419</v>
      </c>
      <c r="B57" s="9" t="s">
        <v>12052</v>
      </c>
      <c r="C57" s="180" t="s">
        <v>12468</v>
      </c>
      <c r="D57" s="11" t="s">
        <v>0</v>
      </c>
      <c r="E57" s="35">
        <v>10000</v>
      </c>
      <c r="F57" s="161" t="s">
        <v>12728</v>
      </c>
      <c r="G57" s="161">
        <v>36770</v>
      </c>
      <c r="H57" s="9" t="s">
        <v>12786</v>
      </c>
      <c r="I57" s="9"/>
      <c r="J57" s="9"/>
      <c r="K57" s="9" t="s">
        <v>0</v>
      </c>
      <c r="L57" s="11">
        <v>17.899999999999999</v>
      </c>
      <c r="M57" s="9"/>
      <c r="N57" s="21">
        <v>0.7</v>
      </c>
      <c r="O57" s="21">
        <v>0.4</v>
      </c>
      <c r="P57" s="2"/>
      <c r="Q57" s="225" t="s">
        <v>4170</v>
      </c>
      <c r="R57" s="222"/>
      <c r="S57" s="2"/>
      <c r="T57" s="21"/>
    </row>
    <row r="58" spans="1:20" x14ac:dyDescent="0.4">
      <c r="A58" s="164" t="s">
        <v>12419</v>
      </c>
      <c r="B58" s="164" t="s">
        <v>12052</v>
      </c>
      <c r="C58" s="232" t="s">
        <v>13038</v>
      </c>
      <c r="D58" s="166" t="s">
        <v>0</v>
      </c>
      <c r="E58" s="172">
        <v>10000</v>
      </c>
      <c r="F58" s="233" t="s">
        <v>12728</v>
      </c>
      <c r="G58" s="233">
        <v>36770</v>
      </c>
      <c r="H58" s="164" t="s">
        <v>12786</v>
      </c>
      <c r="I58" s="164"/>
      <c r="J58" s="164"/>
      <c r="K58" s="164" t="s">
        <v>0</v>
      </c>
      <c r="L58" s="166" t="s">
        <v>0</v>
      </c>
      <c r="M58" s="164" t="s">
        <v>13037</v>
      </c>
      <c r="N58" s="174">
        <v>70</v>
      </c>
      <c r="O58" s="174">
        <v>50</v>
      </c>
      <c r="P58" s="2"/>
      <c r="Q58" s="225" t="s">
        <v>4170</v>
      </c>
      <c r="R58" s="222"/>
      <c r="S58" s="2"/>
      <c r="T58" s="21"/>
    </row>
    <row r="59" spans="1:20" x14ac:dyDescent="0.4">
      <c r="A59" s="9" t="s">
        <v>12419</v>
      </c>
      <c r="B59" s="9" t="s">
        <v>12052</v>
      </c>
      <c r="C59" s="180" t="s">
        <v>12469</v>
      </c>
      <c r="D59" s="11" t="s">
        <v>0</v>
      </c>
      <c r="E59" s="35">
        <v>5000</v>
      </c>
      <c r="F59" s="161" t="s">
        <v>12728</v>
      </c>
      <c r="G59" s="161">
        <v>36770</v>
      </c>
      <c r="H59" s="9" t="s">
        <v>12787</v>
      </c>
      <c r="I59" s="9"/>
      <c r="J59" s="9"/>
      <c r="K59" s="9" t="s">
        <v>0</v>
      </c>
      <c r="L59" s="11">
        <v>17.899999999999999</v>
      </c>
      <c r="M59" s="9"/>
      <c r="N59" s="21">
        <v>0.7</v>
      </c>
      <c r="O59" s="21">
        <v>0.4</v>
      </c>
      <c r="P59" s="2"/>
      <c r="Q59" s="225" t="s">
        <v>4170</v>
      </c>
      <c r="R59" s="222"/>
      <c r="S59" s="2"/>
      <c r="T59" s="21"/>
    </row>
    <row r="60" spans="1:20" x14ac:dyDescent="0.4">
      <c r="A60" s="9" t="s">
        <v>12419</v>
      </c>
      <c r="B60" s="9" t="s">
        <v>12052</v>
      </c>
      <c r="C60" s="180" t="s">
        <v>12470</v>
      </c>
      <c r="D60" s="11" t="s">
        <v>0</v>
      </c>
      <c r="E60" s="35">
        <v>10000</v>
      </c>
      <c r="F60" s="161" t="s">
        <v>12728</v>
      </c>
      <c r="G60" s="161">
        <v>36770</v>
      </c>
      <c r="H60" s="9" t="s">
        <v>12788</v>
      </c>
      <c r="I60" s="9"/>
      <c r="J60" s="9"/>
      <c r="K60" s="9" t="s">
        <v>0</v>
      </c>
      <c r="L60" s="11">
        <v>17.899999999999999</v>
      </c>
      <c r="M60" s="9"/>
      <c r="N60" s="21">
        <v>0.7</v>
      </c>
      <c r="O60" s="21">
        <v>0.4</v>
      </c>
      <c r="P60" s="2"/>
      <c r="Q60" s="225" t="s">
        <v>4170</v>
      </c>
      <c r="R60" s="222"/>
      <c r="S60" s="2"/>
      <c r="T60" s="21"/>
    </row>
    <row r="61" spans="1:20" x14ac:dyDescent="0.4">
      <c r="A61" s="9" t="s">
        <v>12419</v>
      </c>
      <c r="B61" s="9" t="s">
        <v>12052</v>
      </c>
      <c r="C61" s="180" t="s">
        <v>12471</v>
      </c>
      <c r="D61" s="11" t="s">
        <v>0</v>
      </c>
      <c r="E61" s="35">
        <v>5000</v>
      </c>
      <c r="F61" s="161" t="s">
        <v>12728</v>
      </c>
      <c r="G61" s="161">
        <v>36770</v>
      </c>
      <c r="H61" s="9" t="s">
        <v>12789</v>
      </c>
      <c r="I61" s="9"/>
      <c r="J61" s="9"/>
      <c r="K61" s="9" t="s">
        <v>0</v>
      </c>
      <c r="L61" s="11">
        <v>17.899999999999999</v>
      </c>
      <c r="M61" s="9"/>
      <c r="N61" s="21">
        <v>0.7</v>
      </c>
      <c r="O61" s="21">
        <v>0.4</v>
      </c>
      <c r="P61" s="2"/>
      <c r="Q61" s="225" t="s">
        <v>4170</v>
      </c>
      <c r="R61" s="222"/>
      <c r="S61" s="2"/>
      <c r="T61" s="21"/>
    </row>
    <row r="62" spans="1:20" x14ac:dyDescent="0.4">
      <c r="A62" s="9" t="s">
        <v>12419</v>
      </c>
      <c r="B62" s="9" t="s">
        <v>12052</v>
      </c>
      <c r="C62" s="180" t="s">
        <v>12472</v>
      </c>
      <c r="D62" s="11" t="s">
        <v>0</v>
      </c>
      <c r="E62" s="35">
        <v>10000</v>
      </c>
      <c r="F62" s="161" t="s">
        <v>12729</v>
      </c>
      <c r="G62" s="161">
        <v>36892</v>
      </c>
      <c r="H62" s="9" t="s">
        <v>12790</v>
      </c>
      <c r="I62" s="9"/>
      <c r="J62" s="9"/>
      <c r="K62" s="9" t="s">
        <v>0</v>
      </c>
      <c r="L62" s="11">
        <v>16.899999999999999</v>
      </c>
      <c r="M62" s="9"/>
      <c r="N62" s="21">
        <v>0.7</v>
      </c>
      <c r="O62" s="21">
        <v>0.4</v>
      </c>
      <c r="P62" s="2"/>
      <c r="Q62" s="225" t="s">
        <v>4170</v>
      </c>
      <c r="R62" s="222"/>
      <c r="S62" s="2"/>
      <c r="T62" s="21"/>
    </row>
    <row r="63" spans="1:20" x14ac:dyDescent="0.4">
      <c r="A63" s="9" t="s">
        <v>12419</v>
      </c>
      <c r="B63" s="9" t="s">
        <v>12052</v>
      </c>
      <c r="C63" s="180" t="s">
        <v>12473</v>
      </c>
      <c r="D63" s="11" t="s">
        <v>0</v>
      </c>
      <c r="E63" s="35">
        <v>5000</v>
      </c>
      <c r="F63" s="161" t="s">
        <v>12729</v>
      </c>
      <c r="G63" s="161">
        <v>36892</v>
      </c>
      <c r="H63" s="9" t="s">
        <v>12791</v>
      </c>
      <c r="I63" s="9"/>
      <c r="J63" s="9"/>
      <c r="K63" s="9" t="s">
        <v>0</v>
      </c>
      <c r="L63" s="11">
        <v>16.899999999999999</v>
      </c>
      <c r="M63" s="9"/>
      <c r="N63" s="21">
        <v>0.7</v>
      </c>
      <c r="O63" s="21">
        <v>0.4</v>
      </c>
      <c r="P63" s="2"/>
      <c r="Q63" s="225" t="s">
        <v>4170</v>
      </c>
      <c r="R63" s="222"/>
      <c r="S63" s="2"/>
      <c r="T63" s="21"/>
    </row>
    <row r="64" spans="1:20" x14ac:dyDescent="0.4">
      <c r="A64" s="9" t="s">
        <v>12419</v>
      </c>
      <c r="B64" s="9" t="s">
        <v>12052</v>
      </c>
      <c r="C64" s="180" t="s">
        <v>12474</v>
      </c>
      <c r="D64" s="11" t="s">
        <v>0</v>
      </c>
      <c r="E64" s="35">
        <v>10000</v>
      </c>
      <c r="F64" s="161" t="s">
        <v>12729</v>
      </c>
      <c r="G64" s="161">
        <v>36892</v>
      </c>
      <c r="H64" s="9" t="s">
        <v>12792</v>
      </c>
      <c r="I64" s="9"/>
      <c r="J64" s="9"/>
      <c r="K64" s="9" t="s">
        <v>0</v>
      </c>
      <c r="L64" s="11">
        <v>16.899999999999999</v>
      </c>
      <c r="M64" s="9"/>
      <c r="N64" s="21">
        <v>0.7</v>
      </c>
      <c r="O64" s="21">
        <v>0.4</v>
      </c>
      <c r="P64" s="2"/>
      <c r="Q64" s="225" t="s">
        <v>4170</v>
      </c>
      <c r="R64" s="222"/>
      <c r="S64" s="2"/>
      <c r="T64" s="21"/>
    </row>
    <row r="65" spans="1:20" x14ac:dyDescent="0.4">
      <c r="A65" s="9" t="s">
        <v>12419</v>
      </c>
      <c r="B65" s="9" t="s">
        <v>12052</v>
      </c>
      <c r="C65" s="180" t="s">
        <v>12475</v>
      </c>
      <c r="D65" s="11" t="s">
        <v>0</v>
      </c>
      <c r="E65" s="35">
        <v>5000</v>
      </c>
      <c r="F65" s="161" t="s">
        <v>12729</v>
      </c>
      <c r="G65" s="161">
        <v>36892</v>
      </c>
      <c r="H65" s="9" t="s">
        <v>12793</v>
      </c>
      <c r="I65" s="9"/>
      <c r="J65" s="9"/>
      <c r="K65" s="9" t="s">
        <v>0</v>
      </c>
      <c r="L65" s="11">
        <v>16.899999999999999</v>
      </c>
      <c r="M65" s="9"/>
      <c r="N65" s="21">
        <v>0.7</v>
      </c>
      <c r="O65" s="21">
        <v>0.4</v>
      </c>
      <c r="P65" s="2"/>
      <c r="Q65" s="225" t="s">
        <v>4170</v>
      </c>
      <c r="R65" s="222"/>
      <c r="S65" s="2"/>
      <c r="T65" s="21"/>
    </row>
    <row r="66" spans="1:20" x14ac:dyDescent="0.4">
      <c r="A66" s="9" t="s">
        <v>12419</v>
      </c>
      <c r="B66" s="9" t="s">
        <v>12052</v>
      </c>
      <c r="C66" s="180" t="s">
        <v>12476</v>
      </c>
      <c r="D66" s="11" t="s">
        <v>0</v>
      </c>
      <c r="E66" s="35">
        <v>10000</v>
      </c>
      <c r="F66" s="161" t="s">
        <v>12730</v>
      </c>
      <c r="G66" s="161">
        <v>37012</v>
      </c>
      <c r="H66" s="9" t="s">
        <v>12794</v>
      </c>
      <c r="I66" s="9"/>
      <c r="J66" s="9"/>
      <c r="K66" s="9" t="s">
        <v>0</v>
      </c>
      <c r="L66" s="11">
        <v>15.942</v>
      </c>
      <c r="M66" s="9"/>
      <c r="N66" s="21">
        <v>0.7</v>
      </c>
      <c r="O66" s="21">
        <v>0.4</v>
      </c>
      <c r="P66" s="2"/>
      <c r="Q66" s="225" t="s">
        <v>4170</v>
      </c>
      <c r="R66" s="222"/>
      <c r="S66" s="2"/>
      <c r="T66" s="21"/>
    </row>
    <row r="67" spans="1:20" x14ac:dyDescent="0.4">
      <c r="A67" s="9" t="s">
        <v>12419</v>
      </c>
      <c r="B67" s="9" t="s">
        <v>12052</v>
      </c>
      <c r="C67" s="180" t="s">
        <v>12477</v>
      </c>
      <c r="D67" s="11" t="s">
        <v>0</v>
      </c>
      <c r="E67" s="35">
        <v>5000</v>
      </c>
      <c r="F67" s="161" t="s">
        <v>12730</v>
      </c>
      <c r="G67" s="161">
        <v>37012</v>
      </c>
      <c r="H67" s="9" t="s">
        <v>12795</v>
      </c>
      <c r="I67" s="9"/>
      <c r="J67" s="9"/>
      <c r="K67" s="9" t="s">
        <v>0</v>
      </c>
      <c r="L67" s="11">
        <v>15.9</v>
      </c>
      <c r="M67" s="9"/>
      <c r="N67" s="21">
        <v>0.7</v>
      </c>
      <c r="O67" s="21">
        <v>0.4</v>
      </c>
      <c r="P67" s="2"/>
      <c r="Q67" s="225" t="s">
        <v>4170</v>
      </c>
      <c r="R67" s="222"/>
      <c r="S67" s="2"/>
      <c r="T67" s="21"/>
    </row>
    <row r="68" spans="1:20" x14ac:dyDescent="0.4">
      <c r="A68" s="9" t="s">
        <v>12419</v>
      </c>
      <c r="B68" s="9" t="s">
        <v>12052</v>
      </c>
      <c r="C68" s="180" t="s">
        <v>12478</v>
      </c>
      <c r="D68" s="11" t="s">
        <v>0</v>
      </c>
      <c r="E68" s="35">
        <v>10000</v>
      </c>
      <c r="F68" s="161" t="s">
        <v>12730</v>
      </c>
      <c r="G68" s="161">
        <v>37012</v>
      </c>
      <c r="H68" s="9" t="s">
        <v>12796</v>
      </c>
      <c r="I68" s="9"/>
      <c r="J68" s="9"/>
      <c r="K68" s="9" t="s">
        <v>0</v>
      </c>
      <c r="L68" s="11">
        <v>15.98</v>
      </c>
      <c r="M68" s="9"/>
      <c r="N68" s="21">
        <v>0.7</v>
      </c>
      <c r="O68" s="21">
        <v>0.4</v>
      </c>
      <c r="P68" s="2"/>
      <c r="Q68" s="225" t="s">
        <v>4170</v>
      </c>
      <c r="R68" s="222"/>
      <c r="S68" s="2"/>
      <c r="T68" s="21"/>
    </row>
    <row r="69" spans="1:20" x14ac:dyDescent="0.4">
      <c r="A69" s="9" t="s">
        <v>12419</v>
      </c>
      <c r="B69" s="9" t="s">
        <v>12052</v>
      </c>
      <c r="C69" s="180" t="s">
        <v>12479</v>
      </c>
      <c r="D69" s="11" t="s">
        <v>0</v>
      </c>
      <c r="E69" s="35">
        <v>5000</v>
      </c>
      <c r="F69" s="161" t="s">
        <v>12730</v>
      </c>
      <c r="G69" s="161">
        <v>37012</v>
      </c>
      <c r="H69" s="9" t="s">
        <v>12797</v>
      </c>
      <c r="I69" s="9"/>
      <c r="J69" s="9"/>
      <c r="K69" s="9" t="s">
        <v>0</v>
      </c>
      <c r="L69" s="11">
        <v>15.9</v>
      </c>
      <c r="M69" s="9"/>
      <c r="N69" s="21">
        <v>0.7</v>
      </c>
      <c r="O69" s="21">
        <v>0.4</v>
      </c>
      <c r="P69" s="2"/>
      <c r="Q69" s="225" t="s">
        <v>4170</v>
      </c>
      <c r="R69" s="222"/>
      <c r="S69" s="2"/>
      <c r="T69" s="21"/>
    </row>
    <row r="70" spans="1:20" x14ac:dyDescent="0.4">
      <c r="A70" s="9" t="s">
        <v>12419</v>
      </c>
      <c r="B70" s="9" t="s">
        <v>12052</v>
      </c>
      <c r="C70" s="180" t="s">
        <v>12480</v>
      </c>
      <c r="D70" s="11" t="s">
        <v>0</v>
      </c>
      <c r="E70" s="35">
        <v>5000</v>
      </c>
      <c r="F70" s="161" t="s">
        <v>12730</v>
      </c>
      <c r="G70" s="161">
        <v>37012</v>
      </c>
      <c r="H70" s="9" t="s">
        <v>12798</v>
      </c>
      <c r="I70" s="9"/>
      <c r="J70" s="9"/>
      <c r="K70" s="9" t="s">
        <v>0</v>
      </c>
      <c r="L70" s="11">
        <v>65.5</v>
      </c>
      <c r="M70" s="9"/>
      <c r="N70" s="21">
        <v>0.7</v>
      </c>
      <c r="O70" s="21">
        <v>0.4</v>
      </c>
      <c r="P70" s="2"/>
      <c r="Q70" s="225" t="s">
        <v>4170</v>
      </c>
      <c r="R70" s="222"/>
      <c r="S70" s="2"/>
      <c r="T70" s="21"/>
    </row>
    <row r="71" spans="1:20" x14ac:dyDescent="0.4">
      <c r="A71" s="9" t="s">
        <v>12419</v>
      </c>
      <c r="B71" s="9" t="s">
        <v>12052</v>
      </c>
      <c r="C71" s="180" t="s">
        <v>12481</v>
      </c>
      <c r="D71" s="11" t="s">
        <v>0</v>
      </c>
      <c r="E71" s="35">
        <v>10000</v>
      </c>
      <c r="F71" s="161" t="s">
        <v>12731</v>
      </c>
      <c r="G71" s="161">
        <v>37135</v>
      </c>
      <c r="H71" s="9" t="s">
        <v>12769</v>
      </c>
      <c r="I71" s="9"/>
      <c r="J71" s="9"/>
      <c r="K71" s="9" t="s">
        <v>0</v>
      </c>
      <c r="L71" s="11">
        <v>65.5</v>
      </c>
      <c r="M71" s="9"/>
      <c r="N71" s="21">
        <v>0.7</v>
      </c>
      <c r="O71" s="21">
        <v>0.4</v>
      </c>
      <c r="P71" s="2"/>
      <c r="Q71" s="225" t="s">
        <v>4170</v>
      </c>
      <c r="R71" s="222"/>
      <c r="S71" s="2"/>
      <c r="T71" s="21"/>
    </row>
    <row r="72" spans="1:20" x14ac:dyDescent="0.4">
      <c r="A72" s="9" t="s">
        <v>12419</v>
      </c>
      <c r="B72" s="9" t="s">
        <v>12052</v>
      </c>
      <c r="C72" s="180" t="s">
        <v>12482</v>
      </c>
      <c r="D72" s="11" t="s">
        <v>0</v>
      </c>
      <c r="E72" s="35">
        <v>5000</v>
      </c>
      <c r="F72" s="161" t="s">
        <v>12731</v>
      </c>
      <c r="G72" s="161">
        <v>37135</v>
      </c>
      <c r="H72" s="9" t="s">
        <v>12799</v>
      </c>
      <c r="I72" s="9"/>
      <c r="J72" s="9"/>
      <c r="K72" s="9" t="s">
        <v>0</v>
      </c>
      <c r="L72" s="11">
        <v>15.968</v>
      </c>
      <c r="M72" s="9"/>
      <c r="N72" s="21">
        <v>0.7</v>
      </c>
      <c r="O72" s="21">
        <v>0.4</v>
      </c>
      <c r="P72" s="2"/>
      <c r="Q72" s="225" t="s">
        <v>4170</v>
      </c>
      <c r="R72" s="222"/>
      <c r="S72" s="2"/>
      <c r="T72" s="21"/>
    </row>
    <row r="73" spans="1:20" x14ac:dyDescent="0.4">
      <c r="A73" s="9" t="s">
        <v>12419</v>
      </c>
      <c r="B73" s="9" t="s">
        <v>12052</v>
      </c>
      <c r="C73" s="180" t="s">
        <v>12483</v>
      </c>
      <c r="D73" s="11" t="s">
        <v>0</v>
      </c>
      <c r="E73" s="35">
        <v>10000</v>
      </c>
      <c r="F73" s="161" t="s">
        <v>12731</v>
      </c>
      <c r="G73" s="161">
        <v>37135</v>
      </c>
      <c r="H73" s="9" t="s">
        <v>12800</v>
      </c>
      <c r="I73" s="9"/>
      <c r="J73" s="9"/>
      <c r="K73" s="9" t="s">
        <v>0</v>
      </c>
      <c r="L73" s="11">
        <v>15.98</v>
      </c>
      <c r="M73" s="9"/>
      <c r="N73" s="21">
        <v>0.7</v>
      </c>
      <c r="O73" s="21">
        <v>0.4</v>
      </c>
      <c r="P73" s="2"/>
      <c r="Q73" s="225" t="s">
        <v>4170</v>
      </c>
      <c r="R73" s="222"/>
      <c r="S73" s="2"/>
      <c r="T73" s="21"/>
    </row>
    <row r="74" spans="1:20" x14ac:dyDescent="0.4">
      <c r="A74" s="9" t="s">
        <v>12419</v>
      </c>
      <c r="B74" s="9" t="s">
        <v>12052</v>
      </c>
      <c r="C74" s="180" t="s">
        <v>12484</v>
      </c>
      <c r="D74" s="11" t="s">
        <v>0</v>
      </c>
      <c r="E74" s="35">
        <v>5000</v>
      </c>
      <c r="F74" s="161" t="s">
        <v>12731</v>
      </c>
      <c r="G74" s="161">
        <v>37135</v>
      </c>
      <c r="H74" s="9" t="s">
        <v>12801</v>
      </c>
      <c r="I74" s="9"/>
      <c r="J74" s="9"/>
      <c r="K74" s="9" t="s">
        <v>0</v>
      </c>
      <c r="L74" s="11">
        <v>19.956</v>
      </c>
      <c r="M74" s="9"/>
      <c r="N74" s="21">
        <v>0.7</v>
      </c>
      <c r="O74" s="21">
        <v>0.4</v>
      </c>
      <c r="P74" s="2"/>
      <c r="Q74" s="225" t="s">
        <v>4170</v>
      </c>
      <c r="R74" s="222"/>
      <c r="S74" s="2"/>
      <c r="T74" s="21"/>
    </row>
    <row r="75" spans="1:20" x14ac:dyDescent="0.4">
      <c r="A75" s="9" t="s">
        <v>12419</v>
      </c>
      <c r="B75" s="9" t="s">
        <v>12052</v>
      </c>
      <c r="C75" s="180" t="s">
        <v>12485</v>
      </c>
      <c r="D75" s="11" t="s">
        <v>0</v>
      </c>
      <c r="E75" s="35">
        <v>10000</v>
      </c>
      <c r="F75" s="161" t="s">
        <v>12732</v>
      </c>
      <c r="G75" s="161">
        <v>37257</v>
      </c>
      <c r="H75" s="9" t="s">
        <v>12802</v>
      </c>
      <c r="I75" s="9"/>
      <c r="J75" s="9"/>
      <c r="K75" s="9" t="s">
        <v>0</v>
      </c>
      <c r="L75" s="11">
        <v>14.951000000000001</v>
      </c>
      <c r="M75" s="9"/>
      <c r="N75" s="21">
        <v>0.7</v>
      </c>
      <c r="O75" s="21">
        <v>0.4</v>
      </c>
      <c r="P75" s="2"/>
      <c r="Q75" s="225" t="s">
        <v>4170</v>
      </c>
      <c r="R75" s="222"/>
      <c r="S75" s="2"/>
      <c r="T75" s="21"/>
    </row>
    <row r="76" spans="1:20" x14ac:dyDescent="0.4">
      <c r="A76" s="9" t="s">
        <v>12419</v>
      </c>
      <c r="B76" s="9" t="s">
        <v>12052</v>
      </c>
      <c r="C76" s="180" t="s">
        <v>12486</v>
      </c>
      <c r="D76" s="11" t="s">
        <v>0</v>
      </c>
      <c r="E76" s="35">
        <v>5000</v>
      </c>
      <c r="F76" s="161" t="s">
        <v>12732</v>
      </c>
      <c r="G76" s="161">
        <v>37257</v>
      </c>
      <c r="H76" s="9" t="s">
        <v>12803</v>
      </c>
      <c r="I76" s="9"/>
      <c r="J76" s="9"/>
      <c r="K76" s="9" t="s">
        <v>0</v>
      </c>
      <c r="L76" s="11">
        <v>14.949</v>
      </c>
      <c r="M76" s="9"/>
      <c r="N76" s="21">
        <v>0.7</v>
      </c>
      <c r="O76" s="21">
        <v>0.4</v>
      </c>
      <c r="P76" s="2"/>
      <c r="Q76" s="225" t="s">
        <v>4170</v>
      </c>
      <c r="R76" s="222"/>
      <c r="S76" s="2"/>
      <c r="T76" s="21"/>
    </row>
    <row r="77" spans="1:20" x14ac:dyDescent="0.4">
      <c r="A77" s="9" t="s">
        <v>12419</v>
      </c>
      <c r="B77" s="9" t="s">
        <v>12052</v>
      </c>
      <c r="C77" s="180" t="s">
        <v>12487</v>
      </c>
      <c r="D77" s="11" t="s">
        <v>0</v>
      </c>
      <c r="E77" s="35">
        <v>10000</v>
      </c>
      <c r="F77" s="161" t="s">
        <v>12732</v>
      </c>
      <c r="G77" s="161">
        <v>37257</v>
      </c>
      <c r="H77" s="9" t="s">
        <v>12804</v>
      </c>
      <c r="I77" s="9"/>
      <c r="J77" s="9"/>
      <c r="K77" s="9" t="s">
        <v>0</v>
      </c>
      <c r="L77" s="11">
        <v>14.95</v>
      </c>
      <c r="M77" s="9"/>
      <c r="N77" s="21">
        <v>0.7</v>
      </c>
      <c r="O77" s="21">
        <v>0.4</v>
      </c>
      <c r="P77" s="2"/>
      <c r="Q77" s="225" t="s">
        <v>4170</v>
      </c>
      <c r="R77" s="222"/>
      <c r="S77" s="2"/>
      <c r="T77" s="21"/>
    </row>
    <row r="78" spans="1:20" x14ac:dyDescent="0.4">
      <c r="A78" s="9" t="s">
        <v>12419</v>
      </c>
      <c r="B78" s="9" t="s">
        <v>12052</v>
      </c>
      <c r="C78" s="180" t="s">
        <v>12488</v>
      </c>
      <c r="D78" s="11" t="s">
        <v>0</v>
      </c>
      <c r="E78" s="35">
        <v>5000</v>
      </c>
      <c r="F78" s="161" t="s">
        <v>12732</v>
      </c>
      <c r="G78" s="161">
        <v>37257</v>
      </c>
      <c r="H78" s="9" t="s">
        <v>12805</v>
      </c>
      <c r="I78" s="9"/>
      <c r="J78" s="9"/>
      <c r="K78" s="9" t="s">
        <v>0</v>
      </c>
      <c r="L78" s="11">
        <v>14.946</v>
      </c>
      <c r="M78" s="9"/>
      <c r="N78" s="21">
        <v>0.7</v>
      </c>
      <c r="O78" s="21">
        <v>0.4</v>
      </c>
      <c r="P78" s="2"/>
      <c r="Q78" s="225" t="s">
        <v>4170</v>
      </c>
      <c r="R78" s="222"/>
      <c r="S78" s="2"/>
      <c r="T78" s="21"/>
    </row>
    <row r="79" spans="1:20" x14ac:dyDescent="0.4">
      <c r="A79" s="9" t="s">
        <v>12419</v>
      </c>
      <c r="B79" s="9" t="s">
        <v>12052</v>
      </c>
      <c r="C79" s="180" t="s">
        <v>12489</v>
      </c>
      <c r="D79" s="11" t="s">
        <v>0</v>
      </c>
      <c r="E79" s="35">
        <v>10000</v>
      </c>
      <c r="F79" s="161" t="s">
        <v>12733</v>
      </c>
      <c r="G79" s="161">
        <v>37377</v>
      </c>
      <c r="H79" s="9" t="s">
        <v>12802</v>
      </c>
      <c r="I79" s="9"/>
      <c r="J79" s="9"/>
      <c r="K79" s="9" t="s">
        <v>0</v>
      </c>
      <c r="L79" s="11">
        <v>13.994999999999999</v>
      </c>
      <c r="M79" s="9"/>
      <c r="N79" s="21">
        <v>0.7</v>
      </c>
      <c r="O79" s="21">
        <v>0.4</v>
      </c>
      <c r="P79" s="2"/>
      <c r="Q79" s="225" t="s">
        <v>4170</v>
      </c>
      <c r="R79" s="222"/>
      <c r="S79" s="2"/>
      <c r="T79" s="21"/>
    </row>
    <row r="80" spans="1:20" x14ac:dyDescent="0.4">
      <c r="A80" s="9" t="s">
        <v>12419</v>
      </c>
      <c r="B80" s="9" t="s">
        <v>12052</v>
      </c>
      <c r="C80" s="180" t="s">
        <v>12490</v>
      </c>
      <c r="D80" s="11" t="s">
        <v>0</v>
      </c>
      <c r="E80" s="35">
        <v>5000</v>
      </c>
      <c r="F80" s="161" t="s">
        <v>12733</v>
      </c>
      <c r="G80" s="161">
        <v>37377</v>
      </c>
      <c r="H80" s="9" t="s">
        <v>12806</v>
      </c>
      <c r="I80" s="9"/>
      <c r="J80" s="9"/>
      <c r="K80" s="9" t="s">
        <v>0</v>
      </c>
      <c r="L80" s="11">
        <v>13.952</v>
      </c>
      <c r="M80" s="9"/>
      <c r="N80" s="21">
        <v>0.7</v>
      </c>
      <c r="O80" s="21">
        <v>0.4</v>
      </c>
      <c r="P80" s="2"/>
      <c r="Q80" s="225" t="s">
        <v>4170</v>
      </c>
      <c r="R80" s="222"/>
      <c r="S80" s="2"/>
      <c r="T80" s="21"/>
    </row>
    <row r="81" spans="1:20" x14ac:dyDescent="0.4">
      <c r="A81" s="9" t="s">
        <v>12419</v>
      </c>
      <c r="B81" s="9" t="s">
        <v>12052</v>
      </c>
      <c r="C81" s="180" t="s">
        <v>12491</v>
      </c>
      <c r="D81" s="11" t="s">
        <v>0</v>
      </c>
      <c r="E81" s="35">
        <v>10000</v>
      </c>
      <c r="F81" s="161" t="s">
        <v>12733</v>
      </c>
      <c r="G81" s="161">
        <v>37377</v>
      </c>
      <c r="H81" s="9" t="s">
        <v>12807</v>
      </c>
      <c r="I81" s="9"/>
      <c r="J81" s="9"/>
      <c r="K81" s="9" t="s">
        <v>0</v>
      </c>
      <c r="L81" s="11">
        <v>13.930999999999999</v>
      </c>
      <c r="M81" s="9"/>
      <c r="N81" s="21">
        <v>0.7</v>
      </c>
      <c r="O81" s="21">
        <v>0.4</v>
      </c>
      <c r="P81" s="2"/>
      <c r="Q81" s="225" t="s">
        <v>4170</v>
      </c>
      <c r="R81" s="222"/>
      <c r="S81" s="2"/>
      <c r="T81" s="21"/>
    </row>
    <row r="82" spans="1:20" x14ac:dyDescent="0.4">
      <c r="A82" s="9" t="s">
        <v>12419</v>
      </c>
      <c r="B82" s="9" t="s">
        <v>12052</v>
      </c>
      <c r="C82" s="180" t="s">
        <v>12492</v>
      </c>
      <c r="D82" s="11" t="s">
        <v>0</v>
      </c>
      <c r="E82" s="35">
        <v>5000</v>
      </c>
      <c r="F82" s="161" t="s">
        <v>12733</v>
      </c>
      <c r="G82" s="161">
        <v>37377</v>
      </c>
      <c r="H82" s="9" t="s">
        <v>12808</v>
      </c>
      <c r="I82" s="9"/>
      <c r="J82" s="9"/>
      <c r="K82" s="9" t="s">
        <v>0</v>
      </c>
      <c r="L82" s="11">
        <v>13.952</v>
      </c>
      <c r="M82" s="9"/>
      <c r="N82" s="21">
        <v>0.7</v>
      </c>
      <c r="O82" s="21">
        <v>0.4</v>
      </c>
      <c r="P82" s="2"/>
      <c r="Q82" s="225" t="s">
        <v>4170</v>
      </c>
      <c r="R82" s="222"/>
      <c r="S82" s="2"/>
      <c r="T82" s="21"/>
    </row>
    <row r="83" spans="1:20" x14ac:dyDescent="0.4">
      <c r="A83" s="9" t="s">
        <v>12419</v>
      </c>
      <c r="B83" s="9" t="s">
        <v>12052</v>
      </c>
      <c r="C83" s="180" t="s">
        <v>12493</v>
      </c>
      <c r="D83" s="11" t="s">
        <v>0</v>
      </c>
      <c r="E83" s="35">
        <v>10000</v>
      </c>
      <c r="F83" s="161" t="s">
        <v>12734</v>
      </c>
      <c r="G83" s="161">
        <v>37500</v>
      </c>
      <c r="H83" s="9" t="s">
        <v>12809</v>
      </c>
      <c r="I83" s="9"/>
      <c r="J83" s="9"/>
      <c r="K83" s="9" t="s">
        <v>0</v>
      </c>
      <c r="L83" s="11">
        <v>13.955</v>
      </c>
      <c r="M83" s="9"/>
      <c r="N83" s="21">
        <v>0.7</v>
      </c>
      <c r="O83" s="21">
        <v>0.4</v>
      </c>
      <c r="P83" s="2"/>
      <c r="Q83" s="225" t="s">
        <v>4170</v>
      </c>
      <c r="R83" s="222"/>
      <c r="S83" s="2"/>
      <c r="T83" s="21"/>
    </row>
    <row r="84" spans="1:20" x14ac:dyDescent="0.4">
      <c r="A84" s="9" t="s">
        <v>12419</v>
      </c>
      <c r="B84" s="9" t="s">
        <v>12052</v>
      </c>
      <c r="C84" s="180" t="s">
        <v>12494</v>
      </c>
      <c r="D84" s="11" t="s">
        <v>0</v>
      </c>
      <c r="E84" s="35">
        <v>5000</v>
      </c>
      <c r="F84" s="161" t="s">
        <v>12734</v>
      </c>
      <c r="G84" s="161">
        <v>37500</v>
      </c>
      <c r="H84" s="9" t="s">
        <v>12810</v>
      </c>
      <c r="I84" s="9"/>
      <c r="J84" s="9"/>
      <c r="K84" s="9" t="s">
        <v>0</v>
      </c>
      <c r="L84" s="11">
        <v>13.952</v>
      </c>
      <c r="M84" s="9"/>
      <c r="N84" s="21">
        <v>0.7</v>
      </c>
      <c r="O84" s="21">
        <v>0.4</v>
      </c>
      <c r="P84" s="2"/>
      <c r="Q84" s="225" t="s">
        <v>4170</v>
      </c>
      <c r="R84" s="222"/>
      <c r="S84" s="2"/>
      <c r="T84" s="21"/>
    </row>
    <row r="85" spans="1:20" x14ac:dyDescent="0.4">
      <c r="A85" s="9" t="s">
        <v>12419</v>
      </c>
      <c r="B85" s="9" t="s">
        <v>12052</v>
      </c>
      <c r="C85" s="180" t="s">
        <v>12495</v>
      </c>
      <c r="D85" s="11" t="s">
        <v>0</v>
      </c>
      <c r="E85" s="35">
        <v>10000</v>
      </c>
      <c r="F85" s="161" t="s">
        <v>12734</v>
      </c>
      <c r="G85" s="161">
        <v>37500</v>
      </c>
      <c r="H85" s="9" t="s">
        <v>12811</v>
      </c>
      <c r="I85" s="9"/>
      <c r="J85" s="9"/>
      <c r="K85" s="9" t="s">
        <v>0</v>
      </c>
      <c r="L85" s="11">
        <v>13.930999999999999</v>
      </c>
      <c r="M85" s="9"/>
      <c r="N85" s="21">
        <v>0.7</v>
      </c>
      <c r="O85" s="21">
        <v>0.4</v>
      </c>
      <c r="P85" s="2"/>
      <c r="Q85" s="225" t="s">
        <v>4170</v>
      </c>
      <c r="R85" s="222"/>
      <c r="S85" s="2"/>
      <c r="T85" s="21"/>
    </row>
    <row r="86" spans="1:20" x14ac:dyDescent="0.4">
      <c r="A86" s="9" t="s">
        <v>12419</v>
      </c>
      <c r="B86" s="9" t="s">
        <v>12052</v>
      </c>
      <c r="C86" s="180" t="s">
        <v>12496</v>
      </c>
      <c r="D86" s="11" t="s">
        <v>0</v>
      </c>
      <c r="E86" s="35">
        <v>5000</v>
      </c>
      <c r="F86" s="161" t="s">
        <v>12734</v>
      </c>
      <c r="G86" s="161">
        <v>37500</v>
      </c>
      <c r="H86" s="9" t="s">
        <v>12812</v>
      </c>
      <c r="I86" s="9"/>
      <c r="J86" s="9"/>
      <c r="K86" s="9" t="s">
        <v>0</v>
      </c>
      <c r="L86" s="11">
        <v>13.952</v>
      </c>
      <c r="M86" s="9"/>
      <c r="N86" s="21">
        <v>0.7</v>
      </c>
      <c r="O86" s="21">
        <v>0.4</v>
      </c>
      <c r="P86" s="2"/>
      <c r="Q86" s="225" t="s">
        <v>4170</v>
      </c>
      <c r="R86" s="222"/>
      <c r="S86" s="2"/>
      <c r="T86" s="21"/>
    </row>
    <row r="87" spans="1:20" x14ac:dyDescent="0.4">
      <c r="A87" s="9" t="s">
        <v>12419</v>
      </c>
      <c r="B87" s="9" t="s">
        <v>12052</v>
      </c>
      <c r="C87" s="180" t="s">
        <v>12497</v>
      </c>
      <c r="D87" s="11" t="s">
        <v>0</v>
      </c>
      <c r="E87" s="35">
        <v>3000</v>
      </c>
      <c r="F87" s="161" t="s">
        <v>12734</v>
      </c>
      <c r="G87" s="161">
        <v>37500</v>
      </c>
      <c r="H87" s="9" t="s">
        <v>12813</v>
      </c>
      <c r="I87" s="9"/>
      <c r="J87" s="9"/>
      <c r="K87" s="9" t="s">
        <v>0</v>
      </c>
      <c r="L87" s="11">
        <v>19.954999999999998</v>
      </c>
      <c r="M87" s="9"/>
      <c r="N87" s="21">
        <v>0.7</v>
      </c>
      <c r="O87" s="21">
        <v>0.4</v>
      </c>
      <c r="P87" s="2"/>
      <c r="Q87" s="225" t="s">
        <v>4170</v>
      </c>
      <c r="R87" s="222"/>
      <c r="S87" s="2"/>
      <c r="T87" s="21"/>
    </row>
    <row r="88" spans="1:20" x14ac:dyDescent="0.4">
      <c r="A88" s="9" t="s">
        <v>12419</v>
      </c>
      <c r="B88" s="9" t="s">
        <v>12052</v>
      </c>
      <c r="C88" s="180" t="s">
        <v>12498</v>
      </c>
      <c r="D88" s="11" t="s">
        <v>0</v>
      </c>
      <c r="E88" s="35">
        <v>10000</v>
      </c>
      <c r="F88" s="161" t="s">
        <v>12735</v>
      </c>
      <c r="G88" s="161">
        <v>37622</v>
      </c>
      <c r="H88" s="9" t="s">
        <v>12814</v>
      </c>
      <c r="I88" s="9"/>
      <c r="J88" s="9"/>
      <c r="K88" s="9" t="s">
        <v>0</v>
      </c>
      <c r="L88" s="11">
        <v>10.954000000000001</v>
      </c>
      <c r="M88" s="9"/>
      <c r="N88" s="21">
        <v>0.7</v>
      </c>
      <c r="O88" s="21">
        <v>0.4</v>
      </c>
      <c r="P88" s="2"/>
      <c r="Q88" s="225" t="s">
        <v>4170</v>
      </c>
      <c r="R88" s="222"/>
      <c r="S88" s="2"/>
      <c r="T88" s="21"/>
    </row>
    <row r="89" spans="1:20" x14ac:dyDescent="0.4">
      <c r="A89" s="9" t="s">
        <v>12419</v>
      </c>
      <c r="B89" s="9" t="s">
        <v>12052</v>
      </c>
      <c r="C89" s="180" t="s">
        <v>12499</v>
      </c>
      <c r="D89" s="11" t="s">
        <v>0</v>
      </c>
      <c r="E89" s="35">
        <v>5000</v>
      </c>
      <c r="F89" s="161" t="s">
        <v>12735</v>
      </c>
      <c r="G89" s="161">
        <v>37622</v>
      </c>
      <c r="H89" s="9" t="s">
        <v>12815</v>
      </c>
      <c r="I89" s="9"/>
      <c r="J89" s="9"/>
      <c r="K89" s="9" t="s">
        <v>0</v>
      </c>
      <c r="L89" s="11">
        <v>10.955</v>
      </c>
      <c r="M89" s="9"/>
      <c r="N89" s="21">
        <v>0.7</v>
      </c>
      <c r="O89" s="21">
        <v>0.4</v>
      </c>
      <c r="P89" s="2"/>
      <c r="Q89" s="225" t="s">
        <v>4170</v>
      </c>
      <c r="R89" s="222"/>
      <c r="S89" s="2"/>
      <c r="T89" s="21"/>
    </row>
    <row r="90" spans="1:20" x14ac:dyDescent="0.4">
      <c r="A90" s="9" t="s">
        <v>12419</v>
      </c>
      <c r="B90" s="9" t="s">
        <v>12052</v>
      </c>
      <c r="C90" s="180" t="s">
        <v>12500</v>
      </c>
      <c r="D90" s="11" t="s">
        <v>0</v>
      </c>
      <c r="E90" s="35">
        <v>10000</v>
      </c>
      <c r="F90" s="161" t="s">
        <v>12735</v>
      </c>
      <c r="G90" s="161">
        <v>37622</v>
      </c>
      <c r="H90" s="9" t="s">
        <v>12816</v>
      </c>
      <c r="I90" s="9"/>
      <c r="J90" s="9"/>
      <c r="K90" s="9" t="s">
        <v>0</v>
      </c>
      <c r="L90" s="11">
        <v>10.837999999999999</v>
      </c>
      <c r="M90" s="9"/>
      <c r="N90" s="21">
        <v>0.7</v>
      </c>
      <c r="O90" s="21">
        <v>0.4</v>
      </c>
      <c r="P90" s="2"/>
      <c r="Q90" s="225" t="s">
        <v>4170</v>
      </c>
      <c r="R90" s="222"/>
      <c r="S90" s="2"/>
      <c r="T90" s="21"/>
    </row>
    <row r="91" spans="1:20" x14ac:dyDescent="0.4">
      <c r="A91" s="9" t="s">
        <v>12419</v>
      </c>
      <c r="B91" s="9" t="s">
        <v>12052</v>
      </c>
      <c r="C91" s="180" t="s">
        <v>12501</v>
      </c>
      <c r="D91" s="11" t="s">
        <v>0</v>
      </c>
      <c r="E91" s="35">
        <v>5000</v>
      </c>
      <c r="F91" s="161" t="s">
        <v>12735</v>
      </c>
      <c r="G91" s="161">
        <v>37622</v>
      </c>
      <c r="H91" s="9" t="s">
        <v>12817</v>
      </c>
      <c r="I91" s="9"/>
      <c r="J91" s="9"/>
      <c r="K91" s="9" t="s">
        <v>0</v>
      </c>
      <c r="L91" s="11">
        <v>10.943</v>
      </c>
      <c r="M91" s="9"/>
      <c r="N91" s="21">
        <v>0.7</v>
      </c>
      <c r="O91" s="21">
        <v>0.4</v>
      </c>
      <c r="P91" s="2"/>
      <c r="Q91" s="225" t="s">
        <v>4170</v>
      </c>
      <c r="R91" s="222"/>
      <c r="S91" s="2"/>
      <c r="T91" s="21"/>
    </row>
    <row r="92" spans="1:20" x14ac:dyDescent="0.4">
      <c r="A92" s="9" t="s">
        <v>12419</v>
      </c>
      <c r="B92" s="9" t="s">
        <v>12052</v>
      </c>
      <c r="C92" s="180" t="s">
        <v>12502</v>
      </c>
      <c r="D92" s="11" t="s">
        <v>0</v>
      </c>
      <c r="E92" s="35">
        <v>10000</v>
      </c>
      <c r="F92" s="161" t="s">
        <v>12736</v>
      </c>
      <c r="G92" s="161">
        <v>37742</v>
      </c>
      <c r="H92" s="9" t="s">
        <v>12771</v>
      </c>
      <c r="I92" s="9"/>
      <c r="J92" s="9"/>
      <c r="K92" s="9" t="s">
        <v>0</v>
      </c>
      <c r="L92" s="11">
        <v>9.9480000000000004</v>
      </c>
      <c r="M92" s="9"/>
      <c r="N92" s="21">
        <v>1</v>
      </c>
      <c r="O92" s="21">
        <v>0.6</v>
      </c>
      <c r="P92" s="2"/>
      <c r="Q92" s="225" t="s">
        <v>4170</v>
      </c>
      <c r="R92" s="222"/>
      <c r="S92" s="2"/>
      <c r="T92" s="21"/>
    </row>
    <row r="93" spans="1:20" x14ac:dyDescent="0.4">
      <c r="A93" s="9" t="s">
        <v>12419</v>
      </c>
      <c r="B93" s="9" t="s">
        <v>12052</v>
      </c>
      <c r="C93" s="180" t="s">
        <v>12503</v>
      </c>
      <c r="D93" s="11" t="s">
        <v>0</v>
      </c>
      <c r="E93" s="35">
        <v>5000</v>
      </c>
      <c r="F93" s="161" t="s">
        <v>12736</v>
      </c>
      <c r="G93" s="161">
        <v>37742</v>
      </c>
      <c r="H93" s="9" t="s">
        <v>12818</v>
      </c>
      <c r="I93" s="9"/>
      <c r="J93" s="9"/>
      <c r="K93" s="9" t="s">
        <v>0</v>
      </c>
      <c r="L93" s="11">
        <v>9.9459999999999997</v>
      </c>
      <c r="M93" s="9"/>
      <c r="N93" s="21">
        <v>1</v>
      </c>
      <c r="O93" s="21">
        <v>0.6</v>
      </c>
      <c r="P93" s="2"/>
      <c r="Q93" s="225" t="s">
        <v>4170</v>
      </c>
      <c r="R93" s="222"/>
      <c r="S93" s="2"/>
      <c r="T93" s="21"/>
    </row>
    <row r="94" spans="1:20" x14ac:dyDescent="0.4">
      <c r="A94" s="9" t="s">
        <v>12419</v>
      </c>
      <c r="B94" s="9" t="s">
        <v>12052</v>
      </c>
      <c r="C94" s="180" t="s">
        <v>12504</v>
      </c>
      <c r="D94" s="11" t="s">
        <v>0</v>
      </c>
      <c r="E94" s="35">
        <v>10000</v>
      </c>
      <c r="F94" s="161" t="s">
        <v>12736</v>
      </c>
      <c r="G94" s="161">
        <v>37742</v>
      </c>
      <c r="H94" s="9" t="s">
        <v>12819</v>
      </c>
      <c r="I94" s="9"/>
      <c r="J94" s="9"/>
      <c r="K94" s="9" t="s">
        <v>0</v>
      </c>
      <c r="L94" s="11">
        <v>9.9489999999999998</v>
      </c>
      <c r="M94" s="9"/>
      <c r="N94" s="21">
        <v>1</v>
      </c>
      <c r="O94" s="21">
        <v>0.6</v>
      </c>
      <c r="P94" s="2"/>
      <c r="Q94" s="225" t="s">
        <v>4170</v>
      </c>
      <c r="R94" s="222"/>
      <c r="S94" s="2"/>
      <c r="T94" s="21"/>
    </row>
    <row r="95" spans="1:20" x14ac:dyDescent="0.4">
      <c r="A95" s="9" t="s">
        <v>12419</v>
      </c>
      <c r="B95" s="9" t="s">
        <v>12052</v>
      </c>
      <c r="C95" s="180" t="s">
        <v>12505</v>
      </c>
      <c r="D95" s="11" t="s">
        <v>0</v>
      </c>
      <c r="E95" s="35">
        <v>5000</v>
      </c>
      <c r="F95" s="161" t="s">
        <v>12736</v>
      </c>
      <c r="G95" s="161">
        <v>37742</v>
      </c>
      <c r="H95" s="9" t="s">
        <v>12820</v>
      </c>
      <c r="I95" s="9"/>
      <c r="J95" s="9"/>
      <c r="K95" s="9" t="s">
        <v>0</v>
      </c>
      <c r="L95" s="11">
        <v>9.9489999999999998</v>
      </c>
      <c r="M95" s="9"/>
      <c r="N95" s="21">
        <v>1</v>
      </c>
      <c r="O95" s="21">
        <v>0.6</v>
      </c>
      <c r="P95" s="2"/>
      <c r="Q95" s="225" t="s">
        <v>4170</v>
      </c>
      <c r="R95" s="222"/>
      <c r="S95" s="2"/>
      <c r="T95" s="21"/>
    </row>
    <row r="96" spans="1:20" x14ac:dyDescent="0.4">
      <c r="A96" s="9" t="s">
        <v>12419</v>
      </c>
      <c r="B96" s="9" t="s">
        <v>12052</v>
      </c>
      <c r="C96" s="180" t="s">
        <v>12506</v>
      </c>
      <c r="D96" s="11" t="s">
        <v>0</v>
      </c>
      <c r="E96" s="35">
        <v>10000</v>
      </c>
      <c r="F96" s="161" t="s">
        <v>12737</v>
      </c>
      <c r="G96" s="161">
        <v>37865</v>
      </c>
      <c r="H96" s="9" t="s">
        <v>12821</v>
      </c>
      <c r="I96" s="9"/>
      <c r="J96" s="9"/>
      <c r="K96" s="9" t="s">
        <v>0</v>
      </c>
      <c r="L96" s="11">
        <v>8.8379999999999992</v>
      </c>
      <c r="M96" s="9"/>
      <c r="N96" s="21">
        <v>1</v>
      </c>
      <c r="O96" s="21">
        <v>0.6</v>
      </c>
      <c r="P96" s="2"/>
      <c r="Q96" s="225" t="s">
        <v>4170</v>
      </c>
      <c r="R96" s="222"/>
      <c r="S96" s="2"/>
      <c r="T96" s="21"/>
    </row>
    <row r="97" spans="1:20" x14ac:dyDescent="0.4">
      <c r="A97" s="9" t="s">
        <v>12419</v>
      </c>
      <c r="B97" s="9" t="s">
        <v>12052</v>
      </c>
      <c r="C97" s="180" t="s">
        <v>12507</v>
      </c>
      <c r="D97" s="11" t="s">
        <v>0</v>
      </c>
      <c r="E97" s="35">
        <v>5000</v>
      </c>
      <c r="F97" s="161" t="s">
        <v>12737</v>
      </c>
      <c r="G97" s="161">
        <v>37865</v>
      </c>
      <c r="H97" s="9" t="s">
        <v>12822</v>
      </c>
      <c r="I97" s="9"/>
      <c r="J97" s="9"/>
      <c r="K97" s="9" t="s">
        <v>0</v>
      </c>
      <c r="L97" s="11">
        <v>8.9450000000000003</v>
      </c>
      <c r="M97" s="9"/>
      <c r="N97" s="21">
        <v>1</v>
      </c>
      <c r="O97" s="21">
        <v>0.6</v>
      </c>
      <c r="P97" s="2"/>
      <c r="Q97" s="225" t="s">
        <v>4170</v>
      </c>
      <c r="R97" s="222"/>
      <c r="S97" s="2"/>
      <c r="T97" s="21"/>
    </row>
    <row r="98" spans="1:20" x14ac:dyDescent="0.4">
      <c r="A98" s="9" t="s">
        <v>12419</v>
      </c>
      <c r="B98" s="9" t="s">
        <v>12052</v>
      </c>
      <c r="C98" s="180" t="s">
        <v>12508</v>
      </c>
      <c r="D98" s="11" t="s">
        <v>0</v>
      </c>
      <c r="E98" s="35">
        <v>10000</v>
      </c>
      <c r="F98" s="161" t="s">
        <v>12737</v>
      </c>
      <c r="G98" s="161">
        <v>37865</v>
      </c>
      <c r="H98" s="9" t="s">
        <v>12823</v>
      </c>
      <c r="I98" s="9"/>
      <c r="J98" s="9"/>
      <c r="K98" s="9" t="s">
        <v>0</v>
      </c>
      <c r="L98" s="11">
        <v>8.9480000000000004</v>
      </c>
      <c r="M98" s="9"/>
      <c r="N98" s="21">
        <v>1</v>
      </c>
      <c r="O98" s="21">
        <v>0.6</v>
      </c>
      <c r="P98" s="2"/>
      <c r="Q98" s="225" t="s">
        <v>4170</v>
      </c>
      <c r="R98" s="222"/>
      <c r="S98" s="2"/>
      <c r="T98" s="21"/>
    </row>
    <row r="99" spans="1:20" x14ac:dyDescent="0.4">
      <c r="A99" s="9" t="s">
        <v>12419</v>
      </c>
      <c r="B99" s="9" t="s">
        <v>12052</v>
      </c>
      <c r="C99" s="180" t="s">
        <v>12509</v>
      </c>
      <c r="D99" s="11" t="s">
        <v>0</v>
      </c>
      <c r="E99" s="35">
        <v>5000</v>
      </c>
      <c r="F99" s="161" t="s">
        <v>12737</v>
      </c>
      <c r="G99" s="161">
        <v>37865</v>
      </c>
      <c r="H99" s="9" t="s">
        <v>12824</v>
      </c>
      <c r="I99" s="9"/>
      <c r="J99" s="9"/>
      <c r="K99" s="9" t="s">
        <v>0</v>
      </c>
      <c r="L99" s="11">
        <v>8.8979999999999997</v>
      </c>
      <c r="M99" s="9"/>
      <c r="N99" s="21">
        <v>1</v>
      </c>
      <c r="O99" s="21">
        <v>0.6</v>
      </c>
      <c r="P99" s="2"/>
      <c r="Q99" s="225" t="s">
        <v>4170</v>
      </c>
      <c r="R99" s="222"/>
      <c r="S99" s="2"/>
      <c r="T99" s="21"/>
    </row>
    <row r="100" spans="1:20" x14ac:dyDescent="0.4">
      <c r="A100" s="9" t="s">
        <v>12419</v>
      </c>
      <c r="B100" s="9" t="s">
        <v>12052</v>
      </c>
      <c r="C100" s="180" t="s">
        <v>12510</v>
      </c>
      <c r="D100" s="11" t="s">
        <v>0</v>
      </c>
      <c r="E100" s="35">
        <v>5</v>
      </c>
      <c r="F100" s="161" t="s">
        <v>12738</v>
      </c>
      <c r="G100" s="161">
        <v>37987</v>
      </c>
      <c r="H100" s="9" t="s">
        <v>12825</v>
      </c>
      <c r="I100" s="9"/>
      <c r="J100" s="9"/>
      <c r="K100" s="9" t="s">
        <v>0</v>
      </c>
      <c r="L100" s="11">
        <v>7.9550000000000001</v>
      </c>
      <c r="M100" s="9"/>
      <c r="N100" s="21">
        <v>1.2</v>
      </c>
      <c r="O100" s="21">
        <v>0.7</v>
      </c>
      <c r="P100" s="2"/>
      <c r="Q100" s="225" t="s">
        <v>4170</v>
      </c>
      <c r="R100" s="222"/>
      <c r="S100" s="2"/>
      <c r="T100" s="21"/>
    </row>
    <row r="101" spans="1:20" x14ac:dyDescent="0.4">
      <c r="A101" s="9" t="s">
        <v>12419</v>
      </c>
      <c r="B101" s="9" t="s">
        <v>12052</v>
      </c>
      <c r="C101" s="180" t="s">
        <v>12511</v>
      </c>
      <c r="D101" s="11" t="s">
        <v>0</v>
      </c>
      <c r="E101" s="35" t="s">
        <v>12739</v>
      </c>
      <c r="F101" s="161" t="s">
        <v>12738</v>
      </c>
      <c r="G101" s="161">
        <v>37987</v>
      </c>
      <c r="H101" s="9" t="s">
        <v>12826</v>
      </c>
      <c r="I101" s="9"/>
      <c r="J101" s="9"/>
      <c r="K101" s="9" t="s">
        <v>0</v>
      </c>
      <c r="L101" s="11">
        <v>8</v>
      </c>
      <c r="M101" s="9"/>
      <c r="N101" s="21">
        <v>1.2</v>
      </c>
      <c r="O101" s="21">
        <v>0.7</v>
      </c>
      <c r="P101" s="2"/>
      <c r="Q101" s="225" t="s">
        <v>4170</v>
      </c>
      <c r="R101" s="222"/>
      <c r="S101" s="2"/>
      <c r="T101" s="21"/>
    </row>
    <row r="102" spans="1:20" x14ac:dyDescent="0.4">
      <c r="A102" s="164" t="s">
        <v>12419</v>
      </c>
      <c r="B102" s="164" t="s">
        <v>12052</v>
      </c>
      <c r="C102" s="232" t="s">
        <v>13039</v>
      </c>
      <c r="D102" s="166" t="s">
        <v>0</v>
      </c>
      <c r="E102" s="172" t="s">
        <v>12739</v>
      </c>
      <c r="F102" s="233" t="s">
        <v>12738</v>
      </c>
      <c r="G102" s="233">
        <v>37987</v>
      </c>
      <c r="H102" s="164" t="s">
        <v>12826</v>
      </c>
      <c r="I102" s="164" t="s">
        <v>4074</v>
      </c>
      <c r="J102" s="164"/>
      <c r="K102" s="164" t="s">
        <v>0</v>
      </c>
      <c r="L102" s="166">
        <v>3.85</v>
      </c>
      <c r="M102" s="164" t="s">
        <v>13040</v>
      </c>
      <c r="N102" s="174">
        <v>1.2</v>
      </c>
      <c r="O102" s="174">
        <v>0.7</v>
      </c>
      <c r="P102" s="2"/>
      <c r="Q102" s="225" t="s">
        <v>4170</v>
      </c>
      <c r="R102" s="222"/>
      <c r="S102" s="2"/>
      <c r="T102" s="21"/>
    </row>
    <row r="103" spans="1:20" x14ac:dyDescent="0.4">
      <c r="A103" s="9" t="s">
        <v>12419</v>
      </c>
      <c r="B103" s="9" t="s">
        <v>12052</v>
      </c>
      <c r="C103" s="180" t="s">
        <v>12512</v>
      </c>
      <c r="D103" s="11" t="s">
        <v>0</v>
      </c>
      <c r="E103" s="35">
        <v>5</v>
      </c>
      <c r="F103" s="161" t="s">
        <v>12738</v>
      </c>
      <c r="G103" s="161">
        <v>37987</v>
      </c>
      <c r="H103" s="9" t="s">
        <v>12827</v>
      </c>
      <c r="I103" s="9"/>
      <c r="J103" s="9"/>
      <c r="K103" s="9" t="s">
        <v>0</v>
      </c>
      <c r="L103" s="11">
        <v>7.95</v>
      </c>
      <c r="M103" s="9"/>
      <c r="N103" s="21">
        <v>1.2</v>
      </c>
      <c r="O103" s="21">
        <v>0.7</v>
      </c>
      <c r="P103" s="2"/>
      <c r="Q103" s="225" t="s">
        <v>4170</v>
      </c>
      <c r="R103" s="222"/>
      <c r="S103" s="2"/>
      <c r="T103" s="21"/>
    </row>
    <row r="104" spans="1:20" x14ac:dyDescent="0.4">
      <c r="A104" s="9" t="s">
        <v>12419</v>
      </c>
      <c r="B104" s="9" t="s">
        <v>12052</v>
      </c>
      <c r="C104" s="180" t="s">
        <v>12513</v>
      </c>
      <c r="D104" s="11" t="s">
        <v>0</v>
      </c>
      <c r="E104" s="35" t="s">
        <v>12739</v>
      </c>
      <c r="F104" s="161" t="s">
        <v>12738</v>
      </c>
      <c r="G104" s="161">
        <v>37987</v>
      </c>
      <c r="H104" s="9" t="s">
        <v>12828</v>
      </c>
      <c r="I104" s="9"/>
      <c r="J104" s="9"/>
      <c r="K104" s="9" t="s">
        <v>0</v>
      </c>
      <c r="L104" s="11">
        <v>7.9</v>
      </c>
      <c r="M104" s="9"/>
      <c r="N104" s="21">
        <v>1.2</v>
      </c>
      <c r="O104" s="21">
        <v>0.7</v>
      </c>
      <c r="P104" s="2"/>
      <c r="Q104" s="225" t="s">
        <v>4170</v>
      </c>
      <c r="R104" s="222"/>
      <c r="S104" s="2"/>
      <c r="T104" s="21"/>
    </row>
    <row r="105" spans="1:20" x14ac:dyDescent="0.4">
      <c r="A105" s="9" t="s">
        <v>12419</v>
      </c>
      <c r="B105" s="9" t="s">
        <v>12052</v>
      </c>
      <c r="C105" s="180" t="s">
        <v>12514</v>
      </c>
      <c r="D105" s="11" t="s">
        <v>0</v>
      </c>
      <c r="E105" s="35">
        <v>5</v>
      </c>
      <c r="F105" s="161" t="s">
        <v>12740</v>
      </c>
      <c r="G105" s="161">
        <v>38108</v>
      </c>
      <c r="H105" s="9" t="s">
        <v>12829</v>
      </c>
      <c r="I105" s="9"/>
      <c r="J105" s="9"/>
      <c r="K105" s="9" t="s">
        <v>0</v>
      </c>
      <c r="L105" s="11">
        <v>7.9429999999999996</v>
      </c>
      <c r="M105" s="9"/>
      <c r="N105" s="21">
        <v>1.2</v>
      </c>
      <c r="O105" s="21">
        <v>0.7</v>
      </c>
      <c r="P105" s="2"/>
      <c r="Q105" s="225" t="s">
        <v>4170</v>
      </c>
      <c r="R105" s="222"/>
      <c r="S105" s="2"/>
      <c r="T105" s="21"/>
    </row>
    <row r="106" spans="1:20" x14ac:dyDescent="0.4">
      <c r="A106" s="9" t="s">
        <v>12419</v>
      </c>
      <c r="B106" s="9" t="s">
        <v>12052</v>
      </c>
      <c r="C106" s="180" t="s">
        <v>12515</v>
      </c>
      <c r="D106" s="11" t="s">
        <v>0</v>
      </c>
      <c r="E106" s="35" t="s">
        <v>12739</v>
      </c>
      <c r="F106" s="161" t="s">
        <v>12740</v>
      </c>
      <c r="G106" s="161">
        <v>38108</v>
      </c>
      <c r="H106" s="9" t="s">
        <v>12830</v>
      </c>
      <c r="I106" s="9"/>
      <c r="J106" s="9"/>
      <c r="K106" s="9" t="s">
        <v>0</v>
      </c>
      <c r="L106" s="11">
        <v>7.9370000000000003</v>
      </c>
      <c r="M106" s="9"/>
      <c r="N106" s="21">
        <v>1.2</v>
      </c>
      <c r="O106" s="21">
        <v>0.7</v>
      </c>
      <c r="P106" s="2"/>
      <c r="Q106" s="225" t="s">
        <v>4170</v>
      </c>
      <c r="R106" s="222"/>
      <c r="S106" s="2"/>
      <c r="T106" s="21"/>
    </row>
    <row r="107" spans="1:20" x14ac:dyDescent="0.4">
      <c r="A107" s="9" t="s">
        <v>12419</v>
      </c>
      <c r="B107" s="9" t="s">
        <v>12052</v>
      </c>
      <c r="C107" s="180" t="s">
        <v>12516</v>
      </c>
      <c r="D107" s="11" t="s">
        <v>0</v>
      </c>
      <c r="E107" s="35">
        <v>5</v>
      </c>
      <c r="F107" s="161" t="s">
        <v>12740</v>
      </c>
      <c r="G107" s="161">
        <v>38108</v>
      </c>
      <c r="H107" s="9" t="s">
        <v>12831</v>
      </c>
      <c r="I107" s="9"/>
      <c r="J107" s="9"/>
      <c r="K107" s="9" t="s">
        <v>0</v>
      </c>
      <c r="L107" s="11">
        <v>7.9409999999999998</v>
      </c>
      <c r="M107" s="9"/>
      <c r="N107" s="21">
        <v>1.2</v>
      </c>
      <c r="O107" s="21">
        <v>0.7</v>
      </c>
      <c r="P107" s="2"/>
      <c r="Q107" s="225" t="s">
        <v>4170</v>
      </c>
      <c r="R107" s="222"/>
      <c r="S107" s="2"/>
      <c r="T107" s="21"/>
    </row>
    <row r="108" spans="1:20" x14ac:dyDescent="0.4">
      <c r="A108" s="9" t="s">
        <v>12419</v>
      </c>
      <c r="B108" s="9" t="s">
        <v>12052</v>
      </c>
      <c r="C108" s="180" t="s">
        <v>12517</v>
      </c>
      <c r="D108" s="11" t="s">
        <v>0</v>
      </c>
      <c r="E108" s="35" t="s">
        <v>12739</v>
      </c>
      <c r="F108" s="161" t="s">
        <v>12740</v>
      </c>
      <c r="G108" s="161">
        <v>38108</v>
      </c>
      <c r="H108" s="9" t="s">
        <v>12832</v>
      </c>
      <c r="I108" s="9"/>
      <c r="J108" s="9"/>
      <c r="K108" s="9" t="s">
        <v>0</v>
      </c>
      <c r="L108" s="11">
        <v>7.9340000000000002</v>
      </c>
      <c r="M108" s="9"/>
      <c r="N108" s="21">
        <v>1.2</v>
      </c>
      <c r="O108" s="21">
        <v>0.7</v>
      </c>
      <c r="P108" s="2"/>
      <c r="Q108" s="225" t="s">
        <v>4170</v>
      </c>
      <c r="R108" s="222"/>
      <c r="S108" s="2"/>
      <c r="T108" s="21"/>
    </row>
    <row r="109" spans="1:20" x14ac:dyDescent="0.4">
      <c r="A109" s="9" t="s">
        <v>12419</v>
      </c>
      <c r="B109" s="9" t="s">
        <v>12052</v>
      </c>
      <c r="C109" s="180" t="s">
        <v>12518</v>
      </c>
      <c r="D109" s="11" t="s">
        <v>0</v>
      </c>
      <c r="E109" s="35">
        <v>5</v>
      </c>
      <c r="F109" s="161" t="s">
        <v>12741</v>
      </c>
      <c r="G109" s="161">
        <v>38231</v>
      </c>
      <c r="H109" s="9" t="s">
        <v>12833</v>
      </c>
      <c r="I109" s="9"/>
      <c r="J109" s="9"/>
      <c r="K109" s="9" t="s">
        <v>0</v>
      </c>
      <c r="L109" s="11">
        <v>7.992</v>
      </c>
      <c r="M109" s="9"/>
      <c r="N109" s="21">
        <v>1.2</v>
      </c>
      <c r="O109" s="21">
        <v>0.7</v>
      </c>
      <c r="P109" s="2"/>
      <c r="Q109" s="225" t="s">
        <v>4170</v>
      </c>
      <c r="R109" s="222"/>
      <c r="S109" s="2"/>
      <c r="T109" s="21"/>
    </row>
    <row r="110" spans="1:20" x14ac:dyDescent="0.4">
      <c r="A110" s="9" t="s">
        <v>12419</v>
      </c>
      <c r="B110" s="9" t="s">
        <v>12052</v>
      </c>
      <c r="C110" s="180" t="s">
        <v>12519</v>
      </c>
      <c r="D110" s="11" t="s">
        <v>0</v>
      </c>
      <c r="E110" s="35" t="s">
        <v>12739</v>
      </c>
      <c r="F110" s="161" t="s">
        <v>12741</v>
      </c>
      <c r="G110" s="161">
        <v>38231</v>
      </c>
      <c r="H110" s="9" t="s">
        <v>12834</v>
      </c>
      <c r="I110" s="9"/>
      <c r="J110" s="9"/>
      <c r="K110" s="9" t="s">
        <v>0</v>
      </c>
      <c r="L110" s="11">
        <v>7.9950000000000001</v>
      </c>
      <c r="M110" s="9"/>
      <c r="N110" s="21">
        <v>1.2</v>
      </c>
      <c r="O110" s="21">
        <v>0.7</v>
      </c>
      <c r="P110" s="2"/>
      <c r="Q110" s="225" t="s">
        <v>4170</v>
      </c>
      <c r="R110" s="222"/>
      <c r="S110" s="2"/>
      <c r="T110" s="21"/>
    </row>
    <row r="111" spans="1:20" x14ac:dyDescent="0.4">
      <c r="A111" s="9" t="s">
        <v>12419</v>
      </c>
      <c r="B111" s="9" t="s">
        <v>12052</v>
      </c>
      <c r="C111" s="180" t="s">
        <v>12520</v>
      </c>
      <c r="D111" s="11" t="s">
        <v>0</v>
      </c>
      <c r="E111" s="35">
        <v>5</v>
      </c>
      <c r="F111" s="161" t="s">
        <v>12741</v>
      </c>
      <c r="G111" s="161">
        <v>38231</v>
      </c>
      <c r="H111" s="9" t="s">
        <v>12835</v>
      </c>
      <c r="I111" s="9"/>
      <c r="J111" s="9"/>
      <c r="K111" s="9" t="s">
        <v>0</v>
      </c>
      <c r="L111" s="11">
        <v>7.9829999999999997</v>
      </c>
      <c r="M111" s="9"/>
      <c r="N111" s="21">
        <v>1.2</v>
      </c>
      <c r="O111" s="21">
        <v>0.7</v>
      </c>
      <c r="P111" s="2"/>
      <c r="Q111" s="225" t="s">
        <v>4170</v>
      </c>
      <c r="R111" s="222"/>
      <c r="S111" s="2"/>
      <c r="T111" s="21"/>
    </row>
    <row r="112" spans="1:20" x14ac:dyDescent="0.4">
      <c r="A112" s="9" t="s">
        <v>12419</v>
      </c>
      <c r="B112" s="9" t="s">
        <v>12052</v>
      </c>
      <c r="C112" s="180" t="s">
        <v>12521</v>
      </c>
      <c r="D112" s="11" t="s">
        <v>0</v>
      </c>
      <c r="E112" s="35" t="s">
        <v>12739</v>
      </c>
      <c r="F112" s="161" t="s">
        <v>12741</v>
      </c>
      <c r="G112" s="161">
        <v>38231</v>
      </c>
      <c r="H112" s="9" t="s">
        <v>12836</v>
      </c>
      <c r="I112" s="9"/>
      <c r="J112" s="9"/>
      <c r="K112" s="9" t="s">
        <v>0</v>
      </c>
      <c r="L112" s="11">
        <v>7.984</v>
      </c>
      <c r="M112" s="9"/>
      <c r="N112" s="21">
        <v>1.2</v>
      </c>
      <c r="O112" s="21">
        <v>0.7</v>
      </c>
      <c r="P112" s="2"/>
      <c r="Q112" s="225" t="s">
        <v>4170</v>
      </c>
      <c r="R112" s="222"/>
      <c r="S112" s="2"/>
      <c r="T112" s="21"/>
    </row>
    <row r="113" spans="1:20" x14ac:dyDescent="0.4">
      <c r="A113" s="9" t="s">
        <v>12419</v>
      </c>
      <c r="B113" s="9" t="s">
        <v>12052</v>
      </c>
      <c r="C113" s="180" t="s">
        <v>12522</v>
      </c>
      <c r="D113" s="11" t="s">
        <v>0</v>
      </c>
      <c r="E113" s="35">
        <v>5</v>
      </c>
      <c r="F113" s="161" t="s">
        <v>12742</v>
      </c>
      <c r="G113" s="161">
        <v>38353</v>
      </c>
      <c r="H113" s="9" t="s">
        <v>12837</v>
      </c>
      <c r="I113" s="9"/>
      <c r="J113" s="9"/>
      <c r="K113" s="9" t="s">
        <v>0</v>
      </c>
      <c r="L113" s="11">
        <v>7.9219999999999997</v>
      </c>
      <c r="M113" s="9"/>
      <c r="N113" s="21">
        <v>1.2</v>
      </c>
      <c r="O113" s="21">
        <v>0.7</v>
      </c>
      <c r="P113" s="2"/>
      <c r="Q113" s="225" t="s">
        <v>4170</v>
      </c>
      <c r="R113" s="222"/>
      <c r="S113" s="2"/>
      <c r="T113" s="21"/>
    </row>
    <row r="114" spans="1:20" x14ac:dyDescent="0.4">
      <c r="A114" s="9" t="s">
        <v>12419</v>
      </c>
      <c r="B114" s="9" t="s">
        <v>12052</v>
      </c>
      <c r="C114" s="180" t="s">
        <v>12523</v>
      </c>
      <c r="D114" s="11" t="s">
        <v>0</v>
      </c>
      <c r="E114" s="35" t="s">
        <v>12739</v>
      </c>
      <c r="F114" s="161" t="s">
        <v>12742</v>
      </c>
      <c r="G114" s="161">
        <v>38353</v>
      </c>
      <c r="H114" s="9" t="s">
        <v>12838</v>
      </c>
      <c r="I114" s="9"/>
      <c r="J114" s="9"/>
      <c r="K114" s="9" t="s">
        <v>0</v>
      </c>
      <c r="L114" s="11">
        <v>7.9240000000000004</v>
      </c>
      <c r="M114" s="9"/>
      <c r="N114" s="21">
        <v>1.2</v>
      </c>
      <c r="O114" s="21">
        <v>0.7</v>
      </c>
      <c r="P114" s="2"/>
      <c r="Q114" s="225" t="s">
        <v>4170</v>
      </c>
      <c r="R114" s="222"/>
      <c r="S114" s="2"/>
      <c r="T114" s="21"/>
    </row>
    <row r="115" spans="1:20" x14ac:dyDescent="0.4">
      <c r="A115" s="9" t="s">
        <v>12419</v>
      </c>
      <c r="B115" s="9" t="s">
        <v>12052</v>
      </c>
      <c r="C115" s="180" t="s">
        <v>12524</v>
      </c>
      <c r="D115" s="11" t="s">
        <v>0</v>
      </c>
      <c r="E115" s="35">
        <v>5</v>
      </c>
      <c r="F115" s="161" t="s">
        <v>12742</v>
      </c>
      <c r="G115" s="161">
        <v>38353</v>
      </c>
      <c r="H115" s="9" t="s">
        <v>12839</v>
      </c>
      <c r="I115" s="9"/>
      <c r="J115" s="9"/>
      <c r="K115" s="9" t="s">
        <v>0</v>
      </c>
      <c r="L115" s="11">
        <v>7.9269999999999996</v>
      </c>
      <c r="M115" s="9"/>
      <c r="N115" s="21">
        <v>1.2</v>
      </c>
      <c r="O115" s="21">
        <v>0.7</v>
      </c>
      <c r="P115" s="2"/>
      <c r="Q115" s="225" t="s">
        <v>4170</v>
      </c>
      <c r="R115" s="222"/>
      <c r="S115" s="2"/>
      <c r="T115" s="21"/>
    </row>
    <row r="116" spans="1:20" x14ac:dyDescent="0.4">
      <c r="A116" s="9" t="s">
        <v>12419</v>
      </c>
      <c r="B116" s="9" t="s">
        <v>12052</v>
      </c>
      <c r="C116" s="180" t="s">
        <v>12525</v>
      </c>
      <c r="D116" s="11" t="s">
        <v>0</v>
      </c>
      <c r="E116" s="35" t="s">
        <v>12739</v>
      </c>
      <c r="F116" s="161" t="s">
        <v>12742</v>
      </c>
      <c r="G116" s="161">
        <v>38353</v>
      </c>
      <c r="H116" s="9" t="s">
        <v>12840</v>
      </c>
      <c r="I116" s="9"/>
      <c r="J116" s="9"/>
      <c r="K116" s="9" t="s">
        <v>0</v>
      </c>
      <c r="L116" s="11">
        <v>7.9290000000000003</v>
      </c>
      <c r="M116" s="9"/>
      <c r="N116" s="21">
        <v>1.2</v>
      </c>
      <c r="O116" s="21">
        <v>0.7</v>
      </c>
      <c r="P116" s="2"/>
      <c r="Q116" s="225" t="s">
        <v>4170</v>
      </c>
      <c r="R116" s="222"/>
      <c r="S116" s="2"/>
      <c r="T116" s="21"/>
    </row>
    <row r="117" spans="1:20" x14ac:dyDescent="0.4">
      <c r="A117" s="164" t="s">
        <v>12419</v>
      </c>
      <c r="B117" s="164" t="s">
        <v>12052</v>
      </c>
      <c r="C117" s="232" t="s">
        <v>13041</v>
      </c>
      <c r="D117" s="166" t="s">
        <v>0</v>
      </c>
      <c r="E117" s="172" t="s">
        <v>12739</v>
      </c>
      <c r="F117" s="233" t="s">
        <v>12742</v>
      </c>
      <c r="G117" s="233">
        <v>38353</v>
      </c>
      <c r="H117" s="164" t="s">
        <v>12840</v>
      </c>
      <c r="I117" s="164" t="s">
        <v>4074</v>
      </c>
      <c r="J117" s="164"/>
      <c r="K117" s="164" t="s">
        <v>0</v>
      </c>
      <c r="L117" s="166" t="s">
        <v>0</v>
      </c>
      <c r="M117" s="164" t="s">
        <v>13042</v>
      </c>
      <c r="N117" s="174">
        <v>200</v>
      </c>
      <c r="O117" s="174">
        <v>180</v>
      </c>
      <c r="P117" s="2"/>
      <c r="Q117" s="225" t="s">
        <v>4170</v>
      </c>
      <c r="R117" s="222"/>
      <c r="S117" s="2"/>
      <c r="T117" s="21"/>
    </row>
    <row r="118" spans="1:20" x14ac:dyDescent="0.4">
      <c r="A118" s="9" t="s">
        <v>12419</v>
      </c>
      <c r="B118" s="9" t="s">
        <v>12052</v>
      </c>
      <c r="C118" s="180" t="s">
        <v>12526</v>
      </c>
      <c r="D118" s="11" t="s">
        <v>0</v>
      </c>
      <c r="E118" s="35">
        <v>5</v>
      </c>
      <c r="F118" s="161">
        <v>37746</v>
      </c>
      <c r="G118" s="161">
        <v>38473</v>
      </c>
      <c r="H118" s="9" t="s">
        <v>12841</v>
      </c>
      <c r="I118" s="9"/>
      <c r="J118" s="9"/>
      <c r="K118" s="9" t="s">
        <v>0</v>
      </c>
      <c r="L118" s="11">
        <v>7.9370000000000003</v>
      </c>
      <c r="M118" s="9"/>
      <c r="N118" s="21">
        <v>1.2</v>
      </c>
      <c r="O118" s="21">
        <v>0.7</v>
      </c>
      <c r="P118" s="2"/>
      <c r="Q118" s="225" t="s">
        <v>4170</v>
      </c>
      <c r="R118" s="222"/>
      <c r="S118" s="2"/>
      <c r="T118" s="21"/>
    </row>
    <row r="119" spans="1:20" x14ac:dyDescent="0.4">
      <c r="A119" s="9" t="s">
        <v>12419</v>
      </c>
      <c r="B119" s="9" t="s">
        <v>12052</v>
      </c>
      <c r="C119" s="180" t="s">
        <v>12527</v>
      </c>
      <c r="D119" s="11" t="s">
        <v>0</v>
      </c>
      <c r="E119" s="35" t="s">
        <v>12739</v>
      </c>
      <c r="F119" s="161">
        <v>37746</v>
      </c>
      <c r="G119" s="161">
        <v>38473</v>
      </c>
      <c r="H119" s="9" t="s">
        <v>12842</v>
      </c>
      <c r="I119" s="9"/>
      <c r="J119" s="9"/>
      <c r="K119" s="9" t="s">
        <v>0</v>
      </c>
      <c r="L119" s="11">
        <v>7.9550000000000001</v>
      </c>
      <c r="M119" s="9"/>
      <c r="N119" s="21">
        <v>1.2</v>
      </c>
      <c r="O119" s="21">
        <v>0.7</v>
      </c>
      <c r="P119" s="2"/>
      <c r="Q119" s="225" t="s">
        <v>4170</v>
      </c>
      <c r="R119" s="222"/>
      <c r="S119" s="2"/>
      <c r="T119" s="21"/>
    </row>
    <row r="120" spans="1:20" x14ac:dyDescent="0.4">
      <c r="A120" s="9" t="s">
        <v>12419</v>
      </c>
      <c r="B120" s="9" t="s">
        <v>12052</v>
      </c>
      <c r="C120" s="180" t="s">
        <v>12528</v>
      </c>
      <c r="D120" s="11" t="s">
        <v>0</v>
      </c>
      <c r="E120" s="35">
        <v>5</v>
      </c>
      <c r="F120" s="161">
        <v>37746</v>
      </c>
      <c r="G120" s="161">
        <v>38473</v>
      </c>
      <c r="H120" s="9" t="s">
        <v>12843</v>
      </c>
      <c r="I120" s="9"/>
      <c r="J120" s="9"/>
      <c r="K120" s="9" t="s">
        <v>0</v>
      </c>
      <c r="L120" s="11">
        <v>7.952</v>
      </c>
      <c r="M120" s="9"/>
      <c r="N120" s="21">
        <v>1.2</v>
      </c>
      <c r="O120" s="21">
        <v>0.7</v>
      </c>
      <c r="P120" s="2"/>
      <c r="Q120" s="225" t="s">
        <v>4170</v>
      </c>
      <c r="R120" s="222"/>
      <c r="S120" s="2"/>
      <c r="T120" s="21"/>
    </row>
    <row r="121" spans="1:20" x14ac:dyDescent="0.4">
      <c r="A121" s="9" t="s">
        <v>12419</v>
      </c>
      <c r="B121" s="9" t="s">
        <v>12052</v>
      </c>
      <c r="C121" s="180" t="s">
        <v>12529</v>
      </c>
      <c r="D121" s="11" t="s">
        <v>0</v>
      </c>
      <c r="E121" s="35" t="s">
        <v>12739</v>
      </c>
      <c r="F121" s="161">
        <v>37746</v>
      </c>
      <c r="G121" s="161">
        <v>38473</v>
      </c>
      <c r="H121" s="9" t="s">
        <v>12844</v>
      </c>
      <c r="I121" s="9"/>
      <c r="J121" s="9"/>
      <c r="K121" s="9" t="s">
        <v>0</v>
      </c>
      <c r="L121" s="11">
        <v>7.95</v>
      </c>
      <c r="M121" s="9"/>
      <c r="N121" s="21">
        <v>1.2</v>
      </c>
      <c r="O121" s="21">
        <v>0.7</v>
      </c>
      <c r="P121" s="2"/>
      <c r="Q121" s="225" t="s">
        <v>4170</v>
      </c>
      <c r="R121" s="222"/>
      <c r="S121" s="2"/>
      <c r="T121" s="21"/>
    </row>
    <row r="122" spans="1:20" x14ac:dyDescent="0.4">
      <c r="A122" s="9" t="s">
        <v>12419</v>
      </c>
      <c r="B122" s="9" t="s">
        <v>12052</v>
      </c>
      <c r="C122" s="180" t="s">
        <v>12530</v>
      </c>
      <c r="D122" s="11" t="s">
        <v>0</v>
      </c>
      <c r="E122" s="35">
        <v>5</v>
      </c>
      <c r="F122" s="161">
        <v>37862</v>
      </c>
      <c r="G122" s="161">
        <v>38596</v>
      </c>
      <c r="H122" s="9" t="s">
        <v>12845</v>
      </c>
      <c r="I122" s="9"/>
      <c r="J122" s="9"/>
      <c r="K122" s="9" t="s">
        <v>0</v>
      </c>
      <c r="L122" s="11">
        <v>7.9560000000000004</v>
      </c>
      <c r="M122" s="9"/>
      <c r="N122" s="21">
        <v>1.2</v>
      </c>
      <c r="O122" s="21">
        <v>0.7</v>
      </c>
      <c r="P122" s="2"/>
      <c r="Q122" s="225" t="s">
        <v>4170</v>
      </c>
      <c r="R122" s="222"/>
      <c r="S122" s="2"/>
      <c r="T122" s="21"/>
    </row>
    <row r="123" spans="1:20" x14ac:dyDescent="0.4">
      <c r="A123" s="9" t="s">
        <v>12419</v>
      </c>
      <c r="B123" s="9" t="s">
        <v>12052</v>
      </c>
      <c r="C123" s="180" t="s">
        <v>12531</v>
      </c>
      <c r="D123" s="11" t="s">
        <v>0</v>
      </c>
      <c r="E123" s="35" t="s">
        <v>12739</v>
      </c>
      <c r="F123" s="161">
        <v>37862</v>
      </c>
      <c r="G123" s="161">
        <v>38596</v>
      </c>
      <c r="H123" s="9" t="s">
        <v>12846</v>
      </c>
      <c r="I123" s="9"/>
      <c r="J123" s="9"/>
      <c r="K123" s="9" t="s">
        <v>0</v>
      </c>
      <c r="L123" s="11">
        <v>7.9560000000000004</v>
      </c>
      <c r="M123" s="9"/>
      <c r="N123" s="21">
        <v>1.2</v>
      </c>
      <c r="O123" s="21">
        <v>0.7</v>
      </c>
      <c r="P123" s="2"/>
      <c r="Q123" s="225" t="s">
        <v>4170</v>
      </c>
      <c r="R123" s="222"/>
      <c r="S123" s="2"/>
      <c r="T123" s="21"/>
    </row>
    <row r="124" spans="1:20" x14ac:dyDescent="0.4">
      <c r="A124" s="9" t="s">
        <v>12419</v>
      </c>
      <c r="B124" s="9" t="s">
        <v>12052</v>
      </c>
      <c r="C124" s="180" t="s">
        <v>12532</v>
      </c>
      <c r="D124" s="11" t="s">
        <v>0</v>
      </c>
      <c r="E124" s="35">
        <v>5</v>
      </c>
      <c r="F124" s="161">
        <v>37862</v>
      </c>
      <c r="G124" s="161">
        <v>38596</v>
      </c>
      <c r="H124" s="9" t="s">
        <v>12847</v>
      </c>
      <c r="I124" s="9"/>
      <c r="J124" s="9"/>
      <c r="K124" s="9" t="s">
        <v>0</v>
      </c>
      <c r="L124" s="11">
        <v>7.9509999999999996</v>
      </c>
      <c r="M124" s="9"/>
      <c r="N124" s="21">
        <v>1.2</v>
      </c>
      <c r="O124" s="21">
        <v>0.7</v>
      </c>
      <c r="P124" s="2"/>
      <c r="Q124" s="225" t="s">
        <v>4170</v>
      </c>
      <c r="R124" s="222"/>
      <c r="S124" s="2"/>
      <c r="T124" s="21"/>
    </row>
    <row r="125" spans="1:20" x14ac:dyDescent="0.4">
      <c r="A125" s="9" t="s">
        <v>12419</v>
      </c>
      <c r="B125" s="9" t="s">
        <v>12052</v>
      </c>
      <c r="C125" s="180" t="s">
        <v>12533</v>
      </c>
      <c r="D125" s="11" t="s">
        <v>0</v>
      </c>
      <c r="E125" s="35" t="s">
        <v>12739</v>
      </c>
      <c r="F125" s="161">
        <v>37862</v>
      </c>
      <c r="G125" s="161">
        <v>38596</v>
      </c>
      <c r="H125" s="9" t="s">
        <v>12848</v>
      </c>
      <c r="I125" s="9"/>
      <c r="J125" s="9"/>
      <c r="K125" s="9" t="s">
        <v>0</v>
      </c>
      <c r="L125" s="11">
        <v>7.9580000000000002</v>
      </c>
      <c r="M125" s="9"/>
      <c r="N125" s="21">
        <v>1.2</v>
      </c>
      <c r="O125" s="21">
        <v>0.7</v>
      </c>
      <c r="P125" s="2"/>
      <c r="Q125" s="225" t="s">
        <v>4170</v>
      </c>
      <c r="R125" s="222"/>
      <c r="S125" s="2"/>
      <c r="T125" s="21"/>
    </row>
    <row r="126" spans="1:20" x14ac:dyDescent="0.4">
      <c r="A126" s="9" t="s">
        <v>12419</v>
      </c>
      <c r="B126" s="9" t="s">
        <v>12052</v>
      </c>
      <c r="C126" s="180" t="s">
        <v>12534</v>
      </c>
      <c r="D126" s="11" t="s">
        <v>0</v>
      </c>
      <c r="E126" s="35" t="s">
        <v>12739</v>
      </c>
      <c r="F126" s="161">
        <v>37998</v>
      </c>
      <c r="G126" s="161">
        <v>38718</v>
      </c>
      <c r="H126" s="9" t="s">
        <v>12849</v>
      </c>
      <c r="I126" s="9"/>
      <c r="J126" s="9"/>
      <c r="K126" s="9" t="s">
        <v>0</v>
      </c>
      <c r="L126" s="11">
        <v>7.9560000000000004</v>
      </c>
      <c r="M126" s="9"/>
      <c r="N126" s="21">
        <v>1.2</v>
      </c>
      <c r="O126" s="21">
        <v>0.7</v>
      </c>
      <c r="P126" s="2"/>
      <c r="Q126" s="225" t="s">
        <v>4170</v>
      </c>
      <c r="R126" s="222"/>
      <c r="S126" s="2"/>
      <c r="T126" s="21"/>
    </row>
    <row r="127" spans="1:20" x14ac:dyDescent="0.4">
      <c r="A127" s="9" t="s">
        <v>12419</v>
      </c>
      <c r="B127" s="9" t="s">
        <v>12052</v>
      </c>
      <c r="C127" s="180" t="s">
        <v>12535</v>
      </c>
      <c r="D127" s="11" t="s">
        <v>0</v>
      </c>
      <c r="E127" s="35" t="s">
        <v>12739</v>
      </c>
      <c r="F127" s="161">
        <v>37998</v>
      </c>
      <c r="G127" s="161">
        <v>38718</v>
      </c>
      <c r="H127" s="9" t="s">
        <v>12850</v>
      </c>
      <c r="I127" s="9"/>
      <c r="J127" s="9"/>
      <c r="K127" s="9" t="s">
        <v>0</v>
      </c>
      <c r="L127" s="11">
        <v>7.9560000000000004</v>
      </c>
      <c r="M127" s="9"/>
      <c r="N127" s="21">
        <v>1.2</v>
      </c>
      <c r="O127" s="21">
        <v>0.7</v>
      </c>
      <c r="P127" s="2"/>
      <c r="Q127" s="225" t="s">
        <v>4170</v>
      </c>
      <c r="R127" s="222"/>
      <c r="S127" s="2"/>
      <c r="T127" s="21"/>
    </row>
    <row r="128" spans="1:20" x14ac:dyDescent="0.4">
      <c r="A128" s="9" t="s">
        <v>12419</v>
      </c>
      <c r="B128" s="9" t="s">
        <v>12052</v>
      </c>
      <c r="C128" s="180" t="s">
        <v>12536</v>
      </c>
      <c r="D128" s="11" t="s">
        <v>0</v>
      </c>
      <c r="E128" s="35">
        <v>5</v>
      </c>
      <c r="F128" s="161">
        <v>37998</v>
      </c>
      <c r="G128" s="161">
        <v>38718</v>
      </c>
      <c r="H128" s="9" t="s">
        <v>12851</v>
      </c>
      <c r="I128" s="9"/>
      <c r="J128" s="9"/>
      <c r="K128" s="9" t="s">
        <v>0</v>
      </c>
      <c r="L128" s="11">
        <v>7.9569999999999999</v>
      </c>
      <c r="M128" s="9"/>
      <c r="N128" s="21">
        <v>1.2</v>
      </c>
      <c r="O128" s="21">
        <v>0.7</v>
      </c>
      <c r="P128" s="2"/>
      <c r="Q128" s="225" t="s">
        <v>4170</v>
      </c>
      <c r="R128" s="222"/>
      <c r="S128" s="2"/>
      <c r="T128" s="21"/>
    </row>
    <row r="129" spans="1:20" x14ac:dyDescent="0.4">
      <c r="A129" s="9" t="s">
        <v>12419</v>
      </c>
      <c r="B129" s="9" t="s">
        <v>12052</v>
      </c>
      <c r="C129" s="180" t="s">
        <v>12537</v>
      </c>
      <c r="D129" s="11" t="s">
        <v>0</v>
      </c>
      <c r="E129" s="35">
        <v>5</v>
      </c>
      <c r="F129" s="161">
        <v>37998</v>
      </c>
      <c r="G129" s="161">
        <v>38718</v>
      </c>
      <c r="H129" s="9" t="s">
        <v>12852</v>
      </c>
      <c r="I129" s="9"/>
      <c r="J129" s="9"/>
      <c r="K129" s="9" t="s">
        <v>0</v>
      </c>
      <c r="L129" s="11">
        <v>7.9569999999999999</v>
      </c>
      <c r="M129" s="9"/>
      <c r="N129" s="21">
        <v>1.2</v>
      </c>
      <c r="O129" s="21">
        <v>0.7</v>
      </c>
      <c r="P129" s="2"/>
      <c r="Q129" s="225" t="s">
        <v>4170</v>
      </c>
      <c r="R129" s="222"/>
      <c r="S129" s="2"/>
      <c r="T129" s="21"/>
    </row>
    <row r="130" spans="1:20" x14ac:dyDescent="0.4">
      <c r="A130" s="9" t="s">
        <v>12419</v>
      </c>
      <c r="B130" s="9" t="s">
        <v>12052</v>
      </c>
      <c r="C130" s="180" t="s">
        <v>12538</v>
      </c>
      <c r="D130" s="11" t="s">
        <v>0</v>
      </c>
      <c r="E130" s="35">
        <v>5</v>
      </c>
      <c r="F130" s="161">
        <v>38110</v>
      </c>
      <c r="G130" s="161">
        <v>38838</v>
      </c>
      <c r="H130" s="9" t="s">
        <v>12853</v>
      </c>
      <c r="I130" s="9"/>
      <c r="J130" s="9"/>
      <c r="K130" s="9" t="s">
        <v>0</v>
      </c>
      <c r="L130" s="11">
        <v>5.9569999999999999</v>
      </c>
      <c r="M130" s="9"/>
      <c r="N130" s="21">
        <v>1.2</v>
      </c>
      <c r="O130" s="21">
        <v>0.7</v>
      </c>
      <c r="P130" s="2"/>
      <c r="Q130" s="225" t="s">
        <v>4170</v>
      </c>
      <c r="R130" s="222"/>
      <c r="S130" s="2"/>
      <c r="T130" s="21"/>
    </row>
    <row r="131" spans="1:20" x14ac:dyDescent="0.4">
      <c r="A131" s="9" t="s">
        <v>12419</v>
      </c>
      <c r="B131" s="9" t="s">
        <v>12052</v>
      </c>
      <c r="C131" s="180" t="s">
        <v>12539</v>
      </c>
      <c r="D131" s="11" t="s">
        <v>0</v>
      </c>
      <c r="E131" s="35" t="s">
        <v>12739</v>
      </c>
      <c r="F131" s="161">
        <v>38110</v>
      </c>
      <c r="G131" s="161">
        <v>38838</v>
      </c>
      <c r="H131" s="9" t="s">
        <v>12854</v>
      </c>
      <c r="I131" s="9"/>
      <c r="J131" s="9"/>
      <c r="K131" s="9" t="s">
        <v>0</v>
      </c>
      <c r="L131" s="11">
        <v>5.9560000000000004</v>
      </c>
      <c r="M131" s="9"/>
      <c r="N131" s="21">
        <v>1.2</v>
      </c>
      <c r="O131" s="21">
        <v>0.7</v>
      </c>
      <c r="P131" s="2"/>
      <c r="Q131" s="225" t="s">
        <v>4170</v>
      </c>
      <c r="R131" s="222"/>
      <c r="S131" s="2"/>
      <c r="T131" s="21"/>
    </row>
    <row r="132" spans="1:20" x14ac:dyDescent="0.4">
      <c r="A132" s="9" t="s">
        <v>12419</v>
      </c>
      <c r="B132" s="9" t="s">
        <v>12052</v>
      </c>
      <c r="C132" s="180" t="s">
        <v>12540</v>
      </c>
      <c r="D132" s="11" t="s">
        <v>0</v>
      </c>
      <c r="E132" s="35">
        <v>5</v>
      </c>
      <c r="F132" s="161">
        <v>38110</v>
      </c>
      <c r="G132" s="161">
        <v>38838</v>
      </c>
      <c r="H132" s="9" t="s">
        <v>12855</v>
      </c>
      <c r="I132" s="9"/>
      <c r="J132" s="9"/>
      <c r="K132" s="9" t="s">
        <v>0</v>
      </c>
      <c r="L132" s="11">
        <v>5.9569999999999999</v>
      </c>
      <c r="M132" s="9"/>
      <c r="N132" s="21">
        <v>1.2</v>
      </c>
      <c r="O132" s="21">
        <v>0.7</v>
      </c>
      <c r="P132" s="2"/>
      <c r="Q132" s="225" t="s">
        <v>4170</v>
      </c>
      <c r="R132" s="222"/>
      <c r="S132" s="2"/>
      <c r="T132" s="21"/>
    </row>
    <row r="133" spans="1:20" x14ac:dyDescent="0.4">
      <c r="A133" s="164" t="s">
        <v>12419</v>
      </c>
      <c r="B133" s="164" t="s">
        <v>12052</v>
      </c>
      <c r="C133" s="232" t="s">
        <v>13043</v>
      </c>
      <c r="D133" s="166" t="s">
        <v>0</v>
      </c>
      <c r="E133" s="172">
        <v>5</v>
      </c>
      <c r="F133" s="233">
        <v>38110</v>
      </c>
      <c r="G133" s="233">
        <v>38838</v>
      </c>
      <c r="H133" s="164" t="s">
        <v>12855</v>
      </c>
      <c r="I133" s="164" t="s">
        <v>4074</v>
      </c>
      <c r="J133" s="164"/>
      <c r="K133" s="164" t="s">
        <v>0</v>
      </c>
      <c r="L133" s="166" t="s">
        <v>0</v>
      </c>
      <c r="M133" s="164" t="s">
        <v>13044</v>
      </c>
      <c r="N133" s="174" t="s">
        <v>6191</v>
      </c>
      <c r="O133" s="174" t="s">
        <v>6191</v>
      </c>
      <c r="P133" s="2"/>
      <c r="Q133" s="225" t="s">
        <v>4170</v>
      </c>
      <c r="R133" s="222"/>
      <c r="S133" s="2"/>
      <c r="T133" s="21"/>
    </row>
    <row r="134" spans="1:20" x14ac:dyDescent="0.4">
      <c r="A134" s="9" t="s">
        <v>12419</v>
      </c>
      <c r="B134" s="9" t="s">
        <v>12052</v>
      </c>
      <c r="C134" s="180" t="s">
        <v>12541</v>
      </c>
      <c r="D134" s="11" t="s">
        <v>0</v>
      </c>
      <c r="E134" s="35" t="s">
        <v>12739</v>
      </c>
      <c r="F134" s="161">
        <v>38110</v>
      </c>
      <c r="G134" s="161">
        <v>38838</v>
      </c>
      <c r="H134" s="9" t="s">
        <v>12856</v>
      </c>
      <c r="I134" s="9"/>
      <c r="J134" s="9"/>
      <c r="K134" s="9" t="s">
        <v>0</v>
      </c>
      <c r="L134" s="11">
        <v>5.9550000000000001</v>
      </c>
      <c r="M134" s="9"/>
      <c r="N134" s="21">
        <v>1.2</v>
      </c>
      <c r="O134" s="21">
        <v>0.7</v>
      </c>
      <c r="P134" s="2"/>
      <c r="Q134" s="225" t="s">
        <v>4170</v>
      </c>
      <c r="R134" s="222"/>
      <c r="S134" s="2"/>
      <c r="T134" s="21"/>
    </row>
    <row r="135" spans="1:20" x14ac:dyDescent="0.4">
      <c r="A135" s="9" t="s">
        <v>12419</v>
      </c>
      <c r="B135" s="9" t="s">
        <v>12052</v>
      </c>
      <c r="C135" s="180" t="s">
        <v>12542</v>
      </c>
      <c r="D135" s="11" t="s">
        <v>0</v>
      </c>
      <c r="E135" s="35">
        <v>5</v>
      </c>
      <c r="F135" s="161">
        <v>38226</v>
      </c>
      <c r="G135" s="161">
        <v>38961</v>
      </c>
      <c r="H135" s="9" t="s">
        <v>12857</v>
      </c>
      <c r="I135" s="9"/>
      <c r="J135" s="9"/>
      <c r="K135" s="9" t="s">
        <v>0</v>
      </c>
      <c r="L135" s="11">
        <v>5.9509999999999996</v>
      </c>
      <c r="M135" s="9"/>
      <c r="N135" s="21">
        <v>1.5</v>
      </c>
      <c r="O135" s="21">
        <v>0.9</v>
      </c>
      <c r="P135" s="2"/>
      <c r="Q135" s="225" t="s">
        <v>4170</v>
      </c>
      <c r="R135" s="222"/>
      <c r="S135" s="2"/>
      <c r="T135" s="21"/>
    </row>
    <row r="136" spans="1:20" x14ac:dyDescent="0.4">
      <c r="A136" s="9" t="s">
        <v>12419</v>
      </c>
      <c r="B136" s="9" t="s">
        <v>12052</v>
      </c>
      <c r="C136" s="180" t="s">
        <v>12543</v>
      </c>
      <c r="D136" s="11" t="s">
        <v>0</v>
      </c>
      <c r="E136" s="35" t="s">
        <v>12739</v>
      </c>
      <c r="F136" s="161">
        <v>38226</v>
      </c>
      <c r="G136" s="161">
        <v>38961</v>
      </c>
      <c r="H136" s="9" t="s">
        <v>12858</v>
      </c>
      <c r="I136" s="9"/>
      <c r="J136" s="9"/>
      <c r="K136" s="9" t="s">
        <v>0</v>
      </c>
      <c r="L136" s="11">
        <v>5.9489999999999998</v>
      </c>
      <c r="M136" s="9"/>
      <c r="N136" s="21">
        <v>1.5</v>
      </c>
      <c r="O136" s="21">
        <v>0.9</v>
      </c>
      <c r="P136" s="2"/>
      <c r="Q136" s="225" t="s">
        <v>4170</v>
      </c>
      <c r="R136" s="222"/>
      <c r="S136" s="2"/>
      <c r="T136" s="21"/>
    </row>
    <row r="137" spans="1:20" x14ac:dyDescent="0.4">
      <c r="A137" s="9" t="s">
        <v>12419</v>
      </c>
      <c r="B137" s="9" t="s">
        <v>12052</v>
      </c>
      <c r="C137" s="180" t="s">
        <v>12544</v>
      </c>
      <c r="D137" s="11" t="s">
        <v>0</v>
      </c>
      <c r="E137" s="35">
        <v>5</v>
      </c>
      <c r="F137" s="161">
        <v>38226</v>
      </c>
      <c r="G137" s="161">
        <v>38961</v>
      </c>
      <c r="H137" s="9" t="s">
        <v>12859</v>
      </c>
      <c r="I137" s="9"/>
      <c r="J137" s="9"/>
      <c r="K137" s="9" t="s">
        <v>0</v>
      </c>
      <c r="L137" s="11">
        <v>5.952</v>
      </c>
      <c r="M137" s="9"/>
      <c r="N137" s="21">
        <v>1.5</v>
      </c>
      <c r="O137" s="21">
        <v>0.9</v>
      </c>
      <c r="P137" s="2"/>
      <c r="Q137" s="225" t="s">
        <v>4170</v>
      </c>
      <c r="R137" s="222"/>
      <c r="S137" s="2"/>
      <c r="T137" s="21"/>
    </row>
    <row r="138" spans="1:20" x14ac:dyDescent="0.4">
      <c r="A138" s="9" t="s">
        <v>12419</v>
      </c>
      <c r="B138" s="9" t="s">
        <v>12052</v>
      </c>
      <c r="C138" s="180" t="s">
        <v>12545</v>
      </c>
      <c r="D138" s="11" t="s">
        <v>0</v>
      </c>
      <c r="E138" s="35" t="s">
        <v>12739</v>
      </c>
      <c r="F138" s="161">
        <v>38226</v>
      </c>
      <c r="G138" s="161">
        <v>38961</v>
      </c>
      <c r="H138" s="9" t="s">
        <v>12860</v>
      </c>
      <c r="I138" s="9"/>
      <c r="J138" s="9"/>
      <c r="K138" s="9" t="s">
        <v>0</v>
      </c>
      <c r="L138" s="11">
        <v>5.95</v>
      </c>
      <c r="M138" s="9"/>
      <c r="N138" s="21">
        <v>1.5</v>
      </c>
      <c r="O138" s="21">
        <v>0.9</v>
      </c>
      <c r="P138" s="2"/>
      <c r="Q138" s="225" t="s">
        <v>4170</v>
      </c>
      <c r="R138" s="222"/>
      <c r="S138" s="2"/>
      <c r="T138" s="21"/>
    </row>
    <row r="139" spans="1:20" x14ac:dyDescent="0.4">
      <c r="A139" s="9" t="s">
        <v>12419</v>
      </c>
      <c r="B139" s="9" t="s">
        <v>12052</v>
      </c>
      <c r="C139" s="180" t="s">
        <v>12546</v>
      </c>
      <c r="D139" s="11" t="s">
        <v>0</v>
      </c>
      <c r="E139" s="35">
        <v>5</v>
      </c>
      <c r="F139" s="161">
        <v>38362</v>
      </c>
      <c r="G139" s="161">
        <v>39083</v>
      </c>
      <c r="H139" s="9" t="s">
        <v>12861</v>
      </c>
      <c r="I139" s="9"/>
      <c r="J139" s="9"/>
      <c r="K139" s="9" t="s">
        <v>0</v>
      </c>
      <c r="L139" s="11">
        <v>5.9569999999999999</v>
      </c>
      <c r="M139" s="9"/>
      <c r="N139" s="21">
        <v>1.5</v>
      </c>
      <c r="O139" s="21">
        <v>0.9</v>
      </c>
      <c r="P139" s="2"/>
      <c r="Q139" s="225" t="s">
        <v>4170</v>
      </c>
      <c r="R139" s="222"/>
      <c r="S139" s="2"/>
      <c r="T139" s="21"/>
    </row>
    <row r="140" spans="1:20" x14ac:dyDescent="0.4">
      <c r="A140" s="164" t="s">
        <v>12419</v>
      </c>
      <c r="B140" s="164" t="s">
        <v>12052</v>
      </c>
      <c r="C140" s="232" t="s">
        <v>13045</v>
      </c>
      <c r="D140" s="166" t="s">
        <v>0</v>
      </c>
      <c r="E140" s="172">
        <v>5</v>
      </c>
      <c r="F140" s="233">
        <v>38362</v>
      </c>
      <c r="G140" s="233">
        <v>46388</v>
      </c>
      <c r="H140" s="164" t="s">
        <v>12861</v>
      </c>
      <c r="I140" s="164" t="s">
        <v>4074</v>
      </c>
      <c r="J140" s="164"/>
      <c r="K140" s="164" t="s">
        <v>0</v>
      </c>
      <c r="L140" s="166">
        <v>2.2999999999999998</v>
      </c>
      <c r="M140" s="164" t="s">
        <v>13046</v>
      </c>
      <c r="N140" s="174">
        <v>1.5</v>
      </c>
      <c r="O140" s="174">
        <v>0.9</v>
      </c>
      <c r="P140" s="2"/>
      <c r="Q140" s="225" t="s">
        <v>4170</v>
      </c>
      <c r="R140" s="222"/>
      <c r="S140" s="2"/>
      <c r="T140" s="21"/>
    </row>
    <row r="141" spans="1:20" x14ac:dyDescent="0.4">
      <c r="A141" s="9" t="s">
        <v>12419</v>
      </c>
      <c r="B141" s="9" t="s">
        <v>12052</v>
      </c>
      <c r="C141" s="180" t="s">
        <v>12547</v>
      </c>
      <c r="D141" s="11" t="s">
        <v>0</v>
      </c>
      <c r="E141" s="35" t="s">
        <v>12739</v>
      </c>
      <c r="F141" s="161">
        <v>38362</v>
      </c>
      <c r="G141" s="161">
        <v>46388</v>
      </c>
      <c r="H141" s="9" t="s">
        <v>12862</v>
      </c>
      <c r="I141" s="9"/>
      <c r="J141" s="9"/>
      <c r="K141" s="9" t="s">
        <v>0</v>
      </c>
      <c r="L141" s="11">
        <v>5.9539999999999997</v>
      </c>
      <c r="M141" s="9"/>
      <c r="N141" s="21">
        <v>1.5</v>
      </c>
      <c r="O141" s="21">
        <v>0.9</v>
      </c>
      <c r="P141" s="2"/>
      <c r="Q141" s="225" t="s">
        <v>4170</v>
      </c>
      <c r="R141" s="222"/>
      <c r="S141" s="2"/>
      <c r="T141" s="21"/>
    </row>
    <row r="142" spans="1:20" x14ac:dyDescent="0.4">
      <c r="A142" s="164" t="s">
        <v>12419</v>
      </c>
      <c r="B142" s="164" t="s">
        <v>12052</v>
      </c>
      <c r="C142" s="232" t="s">
        <v>13047</v>
      </c>
      <c r="D142" s="166" t="s">
        <v>0</v>
      </c>
      <c r="E142" s="172" t="s">
        <v>12739</v>
      </c>
      <c r="F142" s="233">
        <v>38362</v>
      </c>
      <c r="G142" s="233">
        <v>46388</v>
      </c>
      <c r="H142" s="164" t="s">
        <v>12862</v>
      </c>
      <c r="I142" s="164" t="s">
        <v>4074</v>
      </c>
      <c r="J142" s="164"/>
      <c r="K142" s="164" t="s">
        <v>0</v>
      </c>
      <c r="L142" s="166" t="s">
        <v>0</v>
      </c>
      <c r="M142" s="164" t="s">
        <v>13048</v>
      </c>
      <c r="N142" s="174" t="s">
        <v>6191</v>
      </c>
      <c r="O142" s="174" t="s">
        <v>6191</v>
      </c>
      <c r="P142" s="2"/>
      <c r="Q142" s="225" t="s">
        <v>4170</v>
      </c>
      <c r="R142" s="222"/>
      <c r="S142" s="2"/>
      <c r="T142" s="21"/>
    </row>
    <row r="143" spans="1:20" x14ac:dyDescent="0.4">
      <c r="A143" s="164" t="s">
        <v>12419</v>
      </c>
      <c r="B143" s="164" t="s">
        <v>12052</v>
      </c>
      <c r="C143" s="232" t="s">
        <v>13049</v>
      </c>
      <c r="D143" s="166" t="s">
        <v>0</v>
      </c>
      <c r="E143" s="172" t="s">
        <v>12739</v>
      </c>
      <c r="F143" s="233">
        <v>38362</v>
      </c>
      <c r="G143" s="233">
        <v>46388</v>
      </c>
      <c r="H143" s="164" t="s">
        <v>12862</v>
      </c>
      <c r="I143" s="164" t="s">
        <v>4074</v>
      </c>
      <c r="J143" s="164"/>
      <c r="K143" s="164" t="s">
        <v>0</v>
      </c>
      <c r="L143" s="166">
        <v>2.5</v>
      </c>
      <c r="M143" s="164" t="s">
        <v>13046</v>
      </c>
      <c r="N143" s="174" t="s">
        <v>6191</v>
      </c>
      <c r="O143" s="174" t="s">
        <v>6191</v>
      </c>
      <c r="P143" s="2"/>
      <c r="Q143" s="225" t="s">
        <v>4170</v>
      </c>
      <c r="R143" s="222"/>
      <c r="S143" s="2"/>
      <c r="T143" s="21"/>
    </row>
    <row r="144" spans="1:20" x14ac:dyDescent="0.4">
      <c r="A144" s="9" t="s">
        <v>12419</v>
      </c>
      <c r="B144" s="9" t="s">
        <v>12052</v>
      </c>
      <c r="C144" s="180" t="s">
        <v>12548</v>
      </c>
      <c r="D144" s="11" t="s">
        <v>0</v>
      </c>
      <c r="E144" s="35">
        <v>5</v>
      </c>
      <c r="F144" s="161">
        <v>38362</v>
      </c>
      <c r="G144" s="161">
        <v>46388</v>
      </c>
      <c r="H144" s="9" t="s">
        <v>12863</v>
      </c>
      <c r="I144" s="9"/>
      <c r="J144" s="9"/>
      <c r="K144" s="9" t="s">
        <v>0</v>
      </c>
      <c r="L144" s="11">
        <v>5.96</v>
      </c>
      <c r="M144" s="9"/>
      <c r="N144" s="21">
        <v>1.5</v>
      </c>
      <c r="O144" s="21">
        <v>0.9</v>
      </c>
      <c r="P144" s="2"/>
      <c r="Q144" s="225" t="s">
        <v>4170</v>
      </c>
      <c r="R144" s="222"/>
      <c r="S144" s="2"/>
      <c r="T144" s="21"/>
    </row>
    <row r="145" spans="1:20" x14ac:dyDescent="0.4">
      <c r="A145" s="164" t="s">
        <v>12419</v>
      </c>
      <c r="B145" s="164" t="s">
        <v>12052</v>
      </c>
      <c r="C145" s="232" t="s">
        <v>13050</v>
      </c>
      <c r="D145" s="166" t="s">
        <v>0</v>
      </c>
      <c r="E145" s="172">
        <v>5</v>
      </c>
      <c r="F145" s="233">
        <v>38362</v>
      </c>
      <c r="G145" s="233">
        <v>46388</v>
      </c>
      <c r="H145" s="164" t="s">
        <v>12863</v>
      </c>
      <c r="I145" s="164" t="s">
        <v>4074</v>
      </c>
      <c r="J145" s="164"/>
      <c r="K145" s="164" t="s">
        <v>0</v>
      </c>
      <c r="L145" s="166">
        <v>2.2999999999999998</v>
      </c>
      <c r="M145" s="164" t="s">
        <v>13046</v>
      </c>
      <c r="N145" s="174">
        <v>1.5</v>
      </c>
      <c r="O145" s="174">
        <v>0.9</v>
      </c>
      <c r="P145" s="2"/>
      <c r="Q145" s="225" t="s">
        <v>4170</v>
      </c>
      <c r="R145" s="222"/>
      <c r="S145" s="2"/>
      <c r="T145" s="21"/>
    </row>
    <row r="146" spans="1:20" x14ac:dyDescent="0.4">
      <c r="A146" s="9" t="s">
        <v>12419</v>
      </c>
      <c r="B146" s="9" t="s">
        <v>12052</v>
      </c>
      <c r="C146" s="180" t="s">
        <v>12549</v>
      </c>
      <c r="D146" s="11" t="s">
        <v>0</v>
      </c>
      <c r="E146" s="35" t="s">
        <v>12739</v>
      </c>
      <c r="F146" s="161">
        <v>38362</v>
      </c>
      <c r="G146" s="161">
        <v>46388</v>
      </c>
      <c r="H146" s="9" t="s">
        <v>12864</v>
      </c>
      <c r="I146" s="9"/>
      <c r="J146" s="9"/>
      <c r="K146" s="9" t="s">
        <v>0</v>
      </c>
      <c r="L146" s="11">
        <v>5.9589999999999996</v>
      </c>
      <c r="M146" s="9"/>
      <c r="N146" s="21">
        <v>1.5</v>
      </c>
      <c r="O146" s="21">
        <v>0.9</v>
      </c>
      <c r="P146" s="2"/>
      <c r="Q146" s="225" t="s">
        <v>4170</v>
      </c>
      <c r="R146" s="222"/>
      <c r="S146" s="2"/>
      <c r="T146" s="21"/>
    </row>
    <row r="147" spans="1:20" x14ac:dyDescent="0.4">
      <c r="A147" s="164" t="s">
        <v>12419</v>
      </c>
      <c r="B147" s="164" t="s">
        <v>12052</v>
      </c>
      <c r="C147" s="232" t="s">
        <v>13051</v>
      </c>
      <c r="D147" s="166" t="s">
        <v>0</v>
      </c>
      <c r="E147" s="172" t="s">
        <v>12739</v>
      </c>
      <c r="F147" s="233">
        <v>38362</v>
      </c>
      <c r="G147" s="233">
        <v>46388</v>
      </c>
      <c r="H147" s="164" t="s">
        <v>12864</v>
      </c>
      <c r="I147" s="164" t="s">
        <v>4074</v>
      </c>
      <c r="J147" s="164"/>
      <c r="K147" s="164" t="s">
        <v>0</v>
      </c>
      <c r="L147" s="166">
        <v>2.2999999999999998</v>
      </c>
      <c r="M147" s="164" t="s">
        <v>13046</v>
      </c>
      <c r="N147" s="174">
        <v>1.5</v>
      </c>
      <c r="O147" s="174">
        <v>0.9</v>
      </c>
      <c r="P147" s="2"/>
      <c r="Q147" s="225" t="s">
        <v>4170</v>
      </c>
      <c r="R147" s="222"/>
      <c r="S147" s="2"/>
      <c r="T147" s="21"/>
    </row>
    <row r="148" spans="1:20" x14ac:dyDescent="0.4">
      <c r="A148" s="9" t="s">
        <v>12419</v>
      </c>
      <c r="B148" s="9" t="s">
        <v>12052</v>
      </c>
      <c r="C148" s="180" t="s">
        <v>12550</v>
      </c>
      <c r="D148" s="11" t="s">
        <v>0</v>
      </c>
      <c r="E148" s="35">
        <v>5</v>
      </c>
      <c r="F148" s="161">
        <v>38488</v>
      </c>
      <c r="G148" s="161">
        <v>39203</v>
      </c>
      <c r="H148" s="9" t="s">
        <v>12865</v>
      </c>
      <c r="I148" s="9"/>
      <c r="J148" s="9"/>
      <c r="K148" s="9" t="s">
        <v>0</v>
      </c>
      <c r="L148" s="11">
        <v>5.96</v>
      </c>
      <c r="M148" s="9"/>
      <c r="N148" s="21">
        <v>1.5</v>
      </c>
      <c r="O148" s="21">
        <v>0.9</v>
      </c>
      <c r="P148" s="2"/>
      <c r="Q148" s="225" t="s">
        <v>4170</v>
      </c>
      <c r="R148" s="222"/>
      <c r="S148" s="2"/>
      <c r="T148" s="21"/>
    </row>
    <row r="149" spans="1:20" x14ac:dyDescent="0.4">
      <c r="A149" s="9" t="s">
        <v>12419</v>
      </c>
      <c r="B149" s="9" t="s">
        <v>12052</v>
      </c>
      <c r="C149" s="180" t="s">
        <v>12551</v>
      </c>
      <c r="D149" s="11" t="s">
        <v>0</v>
      </c>
      <c r="E149" s="35" t="s">
        <v>12739</v>
      </c>
      <c r="F149" s="161">
        <v>38488</v>
      </c>
      <c r="G149" s="161">
        <v>39203</v>
      </c>
      <c r="H149" s="9" t="s">
        <v>12866</v>
      </c>
      <c r="I149" s="9"/>
      <c r="J149" s="9"/>
      <c r="K149" s="9" t="s">
        <v>0</v>
      </c>
      <c r="L149" s="11">
        <v>5.9610000000000003</v>
      </c>
      <c r="M149" s="9"/>
      <c r="N149" s="21">
        <v>1.5</v>
      </c>
      <c r="O149" s="21">
        <v>0.9</v>
      </c>
      <c r="P149" s="2"/>
      <c r="Q149" s="225" t="s">
        <v>4170</v>
      </c>
      <c r="R149" s="222"/>
      <c r="S149" s="2"/>
      <c r="T149" s="21"/>
    </row>
    <row r="150" spans="1:20" x14ac:dyDescent="0.4">
      <c r="A150" s="9" t="s">
        <v>12419</v>
      </c>
      <c r="B150" s="9" t="s">
        <v>12052</v>
      </c>
      <c r="C150" s="180" t="s">
        <v>12552</v>
      </c>
      <c r="D150" s="11" t="s">
        <v>0</v>
      </c>
      <c r="E150" s="35">
        <v>5</v>
      </c>
      <c r="F150" s="161">
        <v>38488</v>
      </c>
      <c r="G150" s="161">
        <v>39203</v>
      </c>
      <c r="H150" s="9" t="s">
        <v>12867</v>
      </c>
      <c r="I150" s="9"/>
      <c r="J150" s="9"/>
      <c r="K150" s="9" t="s">
        <v>0</v>
      </c>
      <c r="L150" s="11">
        <v>5.96</v>
      </c>
      <c r="M150" s="9"/>
      <c r="N150" s="21">
        <v>1.5</v>
      </c>
      <c r="O150" s="21">
        <v>0.9</v>
      </c>
      <c r="P150" s="2"/>
      <c r="Q150" s="225" t="s">
        <v>4170</v>
      </c>
      <c r="R150" s="222"/>
      <c r="S150" s="2"/>
      <c r="T150" s="21"/>
    </row>
    <row r="151" spans="1:20" x14ac:dyDescent="0.4">
      <c r="A151" s="9" t="s">
        <v>12419</v>
      </c>
      <c r="B151" s="9" t="s">
        <v>12052</v>
      </c>
      <c r="C151" s="180" t="s">
        <v>12553</v>
      </c>
      <c r="D151" s="11" t="s">
        <v>0</v>
      </c>
      <c r="E151" s="35" t="s">
        <v>12739</v>
      </c>
      <c r="F151" s="161">
        <v>38488</v>
      </c>
      <c r="G151" s="161">
        <v>39203</v>
      </c>
      <c r="H151" s="9" t="s">
        <v>12868</v>
      </c>
      <c r="I151" s="9"/>
      <c r="J151" s="9"/>
      <c r="K151" s="9" t="s">
        <v>0</v>
      </c>
      <c r="L151" s="11">
        <v>5.9589999999999996</v>
      </c>
      <c r="M151" s="9"/>
      <c r="N151" s="21">
        <v>1.5</v>
      </c>
      <c r="O151" s="21">
        <v>0.9</v>
      </c>
      <c r="P151" s="2"/>
      <c r="Q151" s="225" t="s">
        <v>4170</v>
      </c>
      <c r="R151" s="222"/>
      <c r="S151" s="2"/>
      <c r="T151" s="21"/>
    </row>
    <row r="152" spans="1:20" x14ac:dyDescent="0.4">
      <c r="A152" s="9" t="s">
        <v>12419</v>
      </c>
      <c r="B152" s="9" t="s">
        <v>12052</v>
      </c>
      <c r="C152" s="180" t="s">
        <v>12554</v>
      </c>
      <c r="D152" s="11" t="s">
        <v>0</v>
      </c>
      <c r="E152" s="35">
        <v>5</v>
      </c>
      <c r="F152" s="161">
        <v>38590</v>
      </c>
      <c r="G152" s="161">
        <v>39326</v>
      </c>
      <c r="H152" s="9" t="s">
        <v>12791</v>
      </c>
      <c r="I152" s="9"/>
      <c r="J152" s="9"/>
      <c r="K152" s="9" t="s">
        <v>0</v>
      </c>
      <c r="L152" s="11">
        <v>5.931</v>
      </c>
      <c r="M152" s="9"/>
      <c r="N152" s="21">
        <v>1.5</v>
      </c>
      <c r="O152" s="21">
        <v>0.9</v>
      </c>
      <c r="P152" s="2"/>
      <c r="Q152" s="225" t="s">
        <v>4170</v>
      </c>
      <c r="R152" s="222"/>
      <c r="S152" s="2"/>
      <c r="T152" s="21"/>
    </row>
    <row r="153" spans="1:20" x14ac:dyDescent="0.4">
      <c r="A153" s="9" t="s">
        <v>12419</v>
      </c>
      <c r="B153" s="9" t="s">
        <v>12052</v>
      </c>
      <c r="C153" s="180" t="s">
        <v>12555</v>
      </c>
      <c r="D153" s="11" t="s">
        <v>0</v>
      </c>
      <c r="E153" s="35" t="s">
        <v>12739</v>
      </c>
      <c r="F153" s="161">
        <v>38590</v>
      </c>
      <c r="G153" s="161">
        <v>39326</v>
      </c>
      <c r="H153" s="9" t="s">
        <v>12869</v>
      </c>
      <c r="I153" s="9"/>
      <c r="J153" s="9"/>
      <c r="K153" s="9" t="s">
        <v>0</v>
      </c>
      <c r="L153" s="11">
        <v>5.931</v>
      </c>
      <c r="M153" s="9"/>
      <c r="N153" s="21">
        <v>1.5</v>
      </c>
      <c r="O153" s="21">
        <v>0.9</v>
      </c>
      <c r="P153" s="2"/>
      <c r="Q153" s="225" t="s">
        <v>4170</v>
      </c>
      <c r="R153" s="222"/>
      <c r="S153" s="2"/>
      <c r="T153" s="21"/>
    </row>
    <row r="154" spans="1:20" x14ac:dyDescent="0.4">
      <c r="A154" s="9" t="s">
        <v>12419</v>
      </c>
      <c r="B154" s="9" t="s">
        <v>12052</v>
      </c>
      <c r="C154" s="180" t="s">
        <v>12556</v>
      </c>
      <c r="D154" s="11" t="s">
        <v>0</v>
      </c>
      <c r="E154" s="35">
        <v>5</v>
      </c>
      <c r="F154" s="161">
        <v>38590</v>
      </c>
      <c r="G154" s="161">
        <v>39326</v>
      </c>
      <c r="H154" s="9" t="s">
        <v>12870</v>
      </c>
      <c r="I154" s="9"/>
      <c r="J154" s="9"/>
      <c r="K154" s="9" t="s">
        <v>0</v>
      </c>
      <c r="L154" s="11">
        <v>5.9340000000000002</v>
      </c>
      <c r="M154" s="9"/>
      <c r="N154" s="21">
        <v>1.5</v>
      </c>
      <c r="O154" s="21">
        <v>0.9</v>
      </c>
      <c r="P154" s="2"/>
      <c r="Q154" s="225" t="s">
        <v>4170</v>
      </c>
      <c r="R154" s="222"/>
      <c r="S154" s="2"/>
      <c r="T154" s="21"/>
    </row>
    <row r="155" spans="1:20" x14ac:dyDescent="0.4">
      <c r="A155" s="9" t="s">
        <v>12419</v>
      </c>
      <c r="B155" s="9" t="s">
        <v>12052</v>
      </c>
      <c r="C155" s="180" t="s">
        <v>12557</v>
      </c>
      <c r="D155" s="11" t="s">
        <v>0</v>
      </c>
      <c r="E155" s="35" t="s">
        <v>12739</v>
      </c>
      <c r="F155" s="161">
        <v>38590</v>
      </c>
      <c r="G155" s="161">
        <v>39326</v>
      </c>
      <c r="H155" s="9" t="s">
        <v>12871</v>
      </c>
      <c r="I155" s="9"/>
      <c r="J155" s="9"/>
      <c r="K155" s="9" t="s">
        <v>0</v>
      </c>
      <c r="L155" s="11">
        <v>5.9329999999999998</v>
      </c>
      <c r="M155" s="9"/>
      <c r="N155" s="21">
        <v>1.5</v>
      </c>
      <c r="O155" s="21">
        <v>0.9</v>
      </c>
      <c r="P155" s="2"/>
      <c r="Q155" s="225" t="s">
        <v>4170</v>
      </c>
      <c r="R155" s="222"/>
      <c r="S155" s="2"/>
      <c r="T155" s="21"/>
    </row>
    <row r="156" spans="1:20" x14ac:dyDescent="0.4">
      <c r="A156" s="9" t="s">
        <v>12419</v>
      </c>
      <c r="B156" s="9" t="s">
        <v>12052</v>
      </c>
      <c r="C156" s="180" t="s">
        <v>12558</v>
      </c>
      <c r="D156" s="11" t="s">
        <v>0</v>
      </c>
      <c r="E156" s="35">
        <v>5</v>
      </c>
      <c r="F156" s="161">
        <v>38681</v>
      </c>
      <c r="G156" s="161">
        <v>39416</v>
      </c>
      <c r="H156" s="9" t="s">
        <v>12872</v>
      </c>
      <c r="I156" s="9"/>
      <c r="J156" s="9"/>
      <c r="K156" s="9" t="s">
        <v>0</v>
      </c>
      <c r="L156" s="11">
        <v>5.8609999999999998</v>
      </c>
      <c r="M156" s="9" t="s">
        <v>13057</v>
      </c>
      <c r="N156" s="21">
        <v>2</v>
      </c>
      <c r="O156" s="21">
        <v>1.2</v>
      </c>
      <c r="P156" s="2"/>
      <c r="Q156" s="225" t="s">
        <v>4170</v>
      </c>
      <c r="R156" s="222"/>
      <c r="S156" s="2"/>
      <c r="T156" s="21"/>
    </row>
    <row r="157" spans="1:20" x14ac:dyDescent="0.4">
      <c r="A157" s="164" t="s">
        <v>12419</v>
      </c>
      <c r="B157" s="164" t="s">
        <v>12052</v>
      </c>
      <c r="C157" s="232" t="s">
        <v>13052</v>
      </c>
      <c r="D157" s="166" t="s">
        <v>0</v>
      </c>
      <c r="E157" s="172">
        <v>5</v>
      </c>
      <c r="F157" s="233">
        <v>38681</v>
      </c>
      <c r="G157" s="233">
        <v>39416</v>
      </c>
      <c r="H157" s="164" t="s">
        <v>12872</v>
      </c>
      <c r="I157" s="164" t="s">
        <v>4074</v>
      </c>
      <c r="J157" s="164"/>
      <c r="K157" s="164" t="s">
        <v>0</v>
      </c>
      <c r="L157" s="166" t="s">
        <v>0</v>
      </c>
      <c r="M157" s="164" t="s">
        <v>13061</v>
      </c>
      <c r="N157" s="174">
        <v>10</v>
      </c>
      <c r="O157" s="174">
        <v>5</v>
      </c>
      <c r="P157" s="2"/>
      <c r="Q157" s="225" t="s">
        <v>4170</v>
      </c>
      <c r="R157" s="222"/>
      <c r="S157" s="2"/>
      <c r="T157" s="21"/>
    </row>
    <row r="158" spans="1:20" x14ac:dyDescent="0.4">
      <c r="A158" s="9" t="s">
        <v>12419</v>
      </c>
      <c r="B158" s="9" t="s">
        <v>12052</v>
      </c>
      <c r="C158" s="180" t="s">
        <v>12559</v>
      </c>
      <c r="D158" s="11" t="s">
        <v>0</v>
      </c>
      <c r="E158" s="35" t="s">
        <v>12739</v>
      </c>
      <c r="F158" s="161">
        <v>38681</v>
      </c>
      <c r="G158" s="161">
        <v>39416</v>
      </c>
      <c r="H158" s="9" t="s">
        <v>12873</v>
      </c>
      <c r="I158" s="9"/>
      <c r="J158" s="9"/>
      <c r="K158" s="9" t="s">
        <v>0</v>
      </c>
      <c r="L158" s="11">
        <v>5.9589999999999996</v>
      </c>
      <c r="M158" s="9" t="s">
        <v>13062</v>
      </c>
      <c r="N158" s="21">
        <v>2</v>
      </c>
      <c r="O158" s="21">
        <v>1.2</v>
      </c>
      <c r="P158" s="2"/>
      <c r="Q158" s="225" t="s">
        <v>4170</v>
      </c>
      <c r="R158" s="222"/>
      <c r="S158" s="2"/>
      <c r="T158" s="21"/>
    </row>
    <row r="159" spans="1:20" x14ac:dyDescent="0.4">
      <c r="A159" s="164" t="s">
        <v>12419</v>
      </c>
      <c r="B159" s="164" t="s">
        <v>12052</v>
      </c>
      <c r="C159" s="232" t="s">
        <v>13053</v>
      </c>
      <c r="D159" s="166" t="s">
        <v>0</v>
      </c>
      <c r="E159" s="172" t="s">
        <v>12739</v>
      </c>
      <c r="F159" s="233">
        <v>38681</v>
      </c>
      <c r="G159" s="233">
        <v>39416</v>
      </c>
      <c r="H159" s="164" t="s">
        <v>12873</v>
      </c>
      <c r="I159" s="164" t="s">
        <v>4074</v>
      </c>
      <c r="J159" s="164"/>
      <c r="K159" s="164" t="s">
        <v>0</v>
      </c>
      <c r="L159" s="166" t="s">
        <v>0</v>
      </c>
      <c r="M159" s="164" t="s">
        <v>13058</v>
      </c>
      <c r="N159" s="174">
        <v>10</v>
      </c>
      <c r="O159" s="174">
        <v>5</v>
      </c>
      <c r="P159" s="2"/>
      <c r="Q159" s="225" t="s">
        <v>4170</v>
      </c>
      <c r="R159" s="222"/>
      <c r="S159" s="2"/>
      <c r="T159" s="21"/>
    </row>
    <row r="160" spans="1:20" x14ac:dyDescent="0.4">
      <c r="A160" s="9" t="s">
        <v>12419</v>
      </c>
      <c r="B160" s="9" t="s">
        <v>12052</v>
      </c>
      <c r="C160" s="180" t="s">
        <v>12560</v>
      </c>
      <c r="D160" s="11" t="s">
        <v>0</v>
      </c>
      <c r="E160" s="35">
        <v>5</v>
      </c>
      <c r="F160" s="161">
        <v>38681</v>
      </c>
      <c r="G160" s="161">
        <v>39416</v>
      </c>
      <c r="H160" s="9" t="s">
        <v>12874</v>
      </c>
      <c r="I160" s="9"/>
      <c r="J160" s="9"/>
      <c r="K160" s="9" t="s">
        <v>0</v>
      </c>
      <c r="L160" s="11">
        <v>5.9139999999999997</v>
      </c>
      <c r="M160" s="9" t="s">
        <v>13063</v>
      </c>
      <c r="N160" s="21">
        <v>2</v>
      </c>
      <c r="O160" s="21">
        <v>1.2</v>
      </c>
      <c r="P160" s="2"/>
      <c r="Q160" s="225" t="s">
        <v>4170</v>
      </c>
      <c r="R160" s="222"/>
      <c r="S160" s="2"/>
      <c r="T160" s="21"/>
    </row>
    <row r="161" spans="1:20" x14ac:dyDescent="0.4">
      <c r="A161" s="164" t="s">
        <v>12419</v>
      </c>
      <c r="B161" s="164" t="s">
        <v>12052</v>
      </c>
      <c r="C161" s="232" t="s">
        <v>13054</v>
      </c>
      <c r="D161" s="166" t="s">
        <v>0</v>
      </c>
      <c r="E161" s="172">
        <v>5</v>
      </c>
      <c r="F161" s="233">
        <v>38681</v>
      </c>
      <c r="G161" s="233">
        <v>39416</v>
      </c>
      <c r="H161" s="164" t="s">
        <v>12874</v>
      </c>
      <c r="I161" s="164" t="s">
        <v>4074</v>
      </c>
      <c r="J161" s="164"/>
      <c r="K161" s="164" t="s">
        <v>0</v>
      </c>
      <c r="L161" s="166" t="s">
        <v>0</v>
      </c>
      <c r="M161" s="164" t="s">
        <v>13059</v>
      </c>
      <c r="N161" s="174">
        <v>10</v>
      </c>
      <c r="O161" s="174">
        <v>5</v>
      </c>
      <c r="P161" s="2"/>
      <c r="Q161" s="225" t="s">
        <v>4170</v>
      </c>
      <c r="R161" s="222"/>
      <c r="S161" s="2"/>
      <c r="T161" s="21"/>
    </row>
    <row r="162" spans="1:20" x14ac:dyDescent="0.4">
      <c r="A162" s="9" t="s">
        <v>12419</v>
      </c>
      <c r="B162" s="9" t="s">
        <v>12052</v>
      </c>
      <c r="C162" s="180" t="s">
        <v>12561</v>
      </c>
      <c r="D162" s="11" t="s">
        <v>0</v>
      </c>
      <c r="E162" s="35" t="s">
        <v>12739</v>
      </c>
      <c r="F162" s="161">
        <v>38681</v>
      </c>
      <c r="G162" s="161">
        <v>39416</v>
      </c>
      <c r="H162" s="9" t="s">
        <v>12875</v>
      </c>
      <c r="I162" s="9"/>
      <c r="J162" s="9"/>
      <c r="K162" s="9" t="s">
        <v>0</v>
      </c>
      <c r="L162" s="11">
        <v>6</v>
      </c>
      <c r="M162" s="9" t="s">
        <v>13064</v>
      </c>
      <c r="N162" s="21">
        <v>2</v>
      </c>
      <c r="O162" s="21">
        <v>1.2</v>
      </c>
      <c r="P162" s="2"/>
      <c r="Q162" s="225" t="s">
        <v>4170</v>
      </c>
      <c r="R162" s="222"/>
      <c r="S162" s="2"/>
      <c r="T162" s="21"/>
    </row>
    <row r="163" spans="1:20" x14ac:dyDescent="0.4">
      <c r="A163" s="164" t="s">
        <v>12419</v>
      </c>
      <c r="B163" s="164" t="s">
        <v>12052</v>
      </c>
      <c r="C163" s="232" t="s">
        <v>13055</v>
      </c>
      <c r="D163" s="166" t="s">
        <v>0</v>
      </c>
      <c r="E163" s="172" t="s">
        <v>12739</v>
      </c>
      <c r="F163" s="233">
        <v>38681</v>
      </c>
      <c r="G163" s="233">
        <v>39416</v>
      </c>
      <c r="H163" s="164" t="s">
        <v>12875</v>
      </c>
      <c r="I163" s="164" t="s">
        <v>4074</v>
      </c>
      <c r="J163" s="164"/>
      <c r="K163" s="164" t="s">
        <v>0</v>
      </c>
      <c r="L163" s="166" t="s">
        <v>0</v>
      </c>
      <c r="M163" s="164" t="s">
        <v>13060</v>
      </c>
      <c r="N163" s="174">
        <v>10</v>
      </c>
      <c r="O163" s="174">
        <v>5</v>
      </c>
      <c r="P163" s="2"/>
      <c r="Q163" s="225" t="s">
        <v>4170</v>
      </c>
      <c r="R163" s="222"/>
      <c r="S163" s="2"/>
      <c r="T163" s="21"/>
    </row>
    <row r="164" spans="1:20" x14ac:dyDescent="0.4">
      <c r="A164" s="9" t="s">
        <v>12419</v>
      </c>
      <c r="B164" s="9" t="s">
        <v>12052</v>
      </c>
      <c r="C164" s="180" t="s">
        <v>12562</v>
      </c>
      <c r="D164" s="11" t="s">
        <v>0</v>
      </c>
      <c r="E164" s="35">
        <v>5</v>
      </c>
      <c r="F164" s="161">
        <v>38960</v>
      </c>
      <c r="G164" s="161">
        <v>39691</v>
      </c>
      <c r="H164" s="9" t="s">
        <v>12876</v>
      </c>
      <c r="I164" s="9"/>
      <c r="J164" s="9"/>
      <c r="K164" s="9" t="s">
        <v>0</v>
      </c>
      <c r="L164" s="11">
        <v>6</v>
      </c>
      <c r="M164" s="9"/>
      <c r="N164" s="21">
        <v>2</v>
      </c>
      <c r="O164" s="21">
        <v>1.2</v>
      </c>
      <c r="P164" s="2"/>
      <c r="Q164" s="225" t="s">
        <v>4170</v>
      </c>
      <c r="R164" s="222"/>
      <c r="S164" s="2"/>
      <c r="T164" s="21"/>
    </row>
    <row r="165" spans="1:20" x14ac:dyDescent="0.4">
      <c r="A165" s="164" t="s">
        <v>12419</v>
      </c>
      <c r="B165" s="164" t="s">
        <v>12052</v>
      </c>
      <c r="C165" s="232" t="s">
        <v>13056</v>
      </c>
      <c r="D165" s="166" t="s">
        <v>0</v>
      </c>
      <c r="E165" s="172">
        <v>5</v>
      </c>
      <c r="F165" s="233">
        <v>38960</v>
      </c>
      <c r="G165" s="233">
        <v>39691</v>
      </c>
      <c r="H165" s="164" t="s">
        <v>12876</v>
      </c>
      <c r="I165" s="164" t="s">
        <v>4074</v>
      </c>
      <c r="J165" s="164"/>
      <c r="K165" s="164" t="s">
        <v>0</v>
      </c>
      <c r="L165" s="166" t="s">
        <v>0</v>
      </c>
      <c r="M165" s="164" t="s">
        <v>13065</v>
      </c>
      <c r="N165" s="174" t="s">
        <v>6191</v>
      </c>
      <c r="O165" s="174" t="s">
        <v>6191</v>
      </c>
      <c r="P165" s="2"/>
      <c r="Q165" s="225" t="s">
        <v>4170</v>
      </c>
      <c r="R165" s="222"/>
      <c r="S165" s="2"/>
      <c r="T165" s="21"/>
    </row>
    <row r="166" spans="1:20" x14ac:dyDescent="0.4">
      <c r="A166" s="9" t="s">
        <v>12419</v>
      </c>
      <c r="B166" s="9" t="s">
        <v>12052</v>
      </c>
      <c r="C166" s="180" t="s">
        <v>12563</v>
      </c>
      <c r="D166" s="11" t="s">
        <v>0</v>
      </c>
      <c r="E166" s="35" t="s">
        <v>12739</v>
      </c>
      <c r="F166" s="161">
        <v>38960</v>
      </c>
      <c r="G166" s="161">
        <v>39691</v>
      </c>
      <c r="H166" s="9" t="s">
        <v>12877</v>
      </c>
      <c r="I166" s="9"/>
      <c r="J166" s="9"/>
      <c r="K166" s="9" t="s">
        <v>0</v>
      </c>
      <c r="L166" s="11">
        <v>6</v>
      </c>
      <c r="M166" s="9"/>
      <c r="N166" s="21">
        <v>2</v>
      </c>
      <c r="O166" s="21">
        <v>1.2</v>
      </c>
      <c r="P166" s="2"/>
      <c r="Q166" s="225" t="s">
        <v>4170</v>
      </c>
      <c r="R166" s="222"/>
      <c r="S166" s="2"/>
      <c r="T166" s="21"/>
    </row>
    <row r="167" spans="1:20" x14ac:dyDescent="0.4">
      <c r="A167" s="9" t="s">
        <v>12419</v>
      </c>
      <c r="B167" s="9" t="s">
        <v>12052</v>
      </c>
      <c r="C167" s="180" t="s">
        <v>12564</v>
      </c>
      <c r="D167" s="11" t="s">
        <v>0</v>
      </c>
      <c r="E167" s="35">
        <v>5</v>
      </c>
      <c r="F167" s="161">
        <v>38960</v>
      </c>
      <c r="G167" s="161">
        <v>39691</v>
      </c>
      <c r="H167" s="9" t="s">
        <v>12878</v>
      </c>
      <c r="I167" s="9"/>
      <c r="J167" s="9"/>
      <c r="K167" s="9" t="s">
        <v>0</v>
      </c>
      <c r="L167" s="11">
        <v>6</v>
      </c>
      <c r="M167" s="9"/>
      <c r="N167" s="21">
        <v>2</v>
      </c>
      <c r="O167" s="21">
        <v>1.2</v>
      </c>
      <c r="P167" s="2"/>
      <c r="Q167" s="225" t="s">
        <v>4170</v>
      </c>
      <c r="R167" s="222"/>
      <c r="S167" s="2"/>
      <c r="T167" s="21"/>
    </row>
    <row r="168" spans="1:20" x14ac:dyDescent="0.4">
      <c r="A168" s="9" t="s">
        <v>12419</v>
      </c>
      <c r="B168" s="9" t="s">
        <v>12052</v>
      </c>
      <c r="C168" s="180" t="s">
        <v>12565</v>
      </c>
      <c r="D168" s="11" t="s">
        <v>0</v>
      </c>
      <c r="E168" s="35" t="s">
        <v>12739</v>
      </c>
      <c r="F168" s="161">
        <v>38960</v>
      </c>
      <c r="G168" s="161">
        <v>39691</v>
      </c>
      <c r="H168" s="9" t="s">
        <v>12879</v>
      </c>
      <c r="I168" s="9"/>
      <c r="J168" s="9"/>
      <c r="K168" s="9" t="s">
        <v>0</v>
      </c>
      <c r="L168" s="11">
        <v>6</v>
      </c>
      <c r="M168" s="9"/>
      <c r="N168" s="21">
        <v>2</v>
      </c>
      <c r="O168" s="21">
        <v>1.2</v>
      </c>
      <c r="P168" s="2"/>
      <c r="Q168" s="225" t="s">
        <v>4170</v>
      </c>
      <c r="R168" s="222"/>
      <c r="S168" s="2"/>
      <c r="T168" s="21"/>
    </row>
    <row r="169" spans="1:20" x14ac:dyDescent="0.4">
      <c r="A169" s="9" t="s">
        <v>12419</v>
      </c>
      <c r="B169" s="9" t="s">
        <v>12052</v>
      </c>
      <c r="C169" s="180" t="s">
        <v>12566</v>
      </c>
      <c r="D169" s="11" t="s">
        <v>0</v>
      </c>
      <c r="E169" s="35">
        <v>5</v>
      </c>
      <c r="F169" s="161">
        <v>39226</v>
      </c>
      <c r="G169" s="161">
        <v>39933</v>
      </c>
      <c r="H169" s="9" t="s">
        <v>12880</v>
      </c>
      <c r="I169" s="9"/>
      <c r="J169" s="9"/>
      <c r="K169" s="9" t="s">
        <v>0</v>
      </c>
      <c r="L169" s="11">
        <v>6</v>
      </c>
      <c r="M169" s="9"/>
      <c r="N169" s="21">
        <v>2</v>
      </c>
      <c r="O169" s="21">
        <v>1.2</v>
      </c>
      <c r="P169" s="2"/>
      <c r="Q169" s="225" t="s">
        <v>4170</v>
      </c>
      <c r="R169" s="222"/>
      <c r="S169" s="2"/>
      <c r="T169" s="21"/>
    </row>
    <row r="170" spans="1:20" x14ac:dyDescent="0.4">
      <c r="A170" s="9" t="s">
        <v>12419</v>
      </c>
      <c r="B170" s="9" t="s">
        <v>12052</v>
      </c>
      <c r="C170" s="180" t="s">
        <v>12567</v>
      </c>
      <c r="D170" s="11" t="s">
        <v>0</v>
      </c>
      <c r="E170" s="35" t="s">
        <v>12739</v>
      </c>
      <c r="F170" s="161">
        <v>39226</v>
      </c>
      <c r="G170" s="161">
        <v>39933</v>
      </c>
      <c r="H170" s="9" t="s">
        <v>12881</v>
      </c>
      <c r="I170" s="9"/>
      <c r="J170" s="9"/>
      <c r="K170" s="9" t="s">
        <v>0</v>
      </c>
      <c r="L170" s="11">
        <v>6</v>
      </c>
      <c r="M170" s="9"/>
      <c r="N170" s="21">
        <v>2</v>
      </c>
      <c r="O170" s="21">
        <v>1.2</v>
      </c>
      <c r="P170" s="2"/>
      <c r="Q170" s="225" t="s">
        <v>4170</v>
      </c>
      <c r="R170" s="222"/>
      <c r="S170" s="2"/>
      <c r="T170" s="21"/>
    </row>
    <row r="171" spans="1:20" x14ac:dyDescent="0.4">
      <c r="A171" s="164" t="s">
        <v>12419</v>
      </c>
      <c r="B171" s="164" t="s">
        <v>12052</v>
      </c>
      <c r="C171" s="232" t="s">
        <v>13066</v>
      </c>
      <c r="D171" s="166" t="s">
        <v>0</v>
      </c>
      <c r="E171" s="172" t="s">
        <v>12739</v>
      </c>
      <c r="F171" s="233">
        <v>39226</v>
      </c>
      <c r="G171" s="233">
        <v>39933</v>
      </c>
      <c r="H171" s="164" t="s">
        <v>12881</v>
      </c>
      <c r="I171" s="164" t="s">
        <v>4074</v>
      </c>
      <c r="J171" s="164"/>
      <c r="K171" s="164" t="s">
        <v>0</v>
      </c>
      <c r="L171" s="166" t="s">
        <v>0</v>
      </c>
      <c r="M171" s="164" t="s">
        <v>13069</v>
      </c>
      <c r="N171" s="174" t="s">
        <v>6191</v>
      </c>
      <c r="O171" s="174" t="s">
        <v>6191</v>
      </c>
      <c r="P171" s="2"/>
      <c r="Q171" s="225" t="s">
        <v>4170</v>
      </c>
      <c r="R171" s="222"/>
      <c r="S171" s="2"/>
      <c r="T171" s="21"/>
    </row>
    <row r="172" spans="1:20" x14ac:dyDescent="0.4">
      <c r="A172" s="9" t="s">
        <v>12419</v>
      </c>
      <c r="B172" s="9" t="s">
        <v>12052</v>
      </c>
      <c r="C172" s="180" t="s">
        <v>12568</v>
      </c>
      <c r="D172" s="11" t="s">
        <v>0</v>
      </c>
      <c r="E172" s="35">
        <v>5</v>
      </c>
      <c r="F172" s="161">
        <v>39226</v>
      </c>
      <c r="G172" s="161">
        <v>39933</v>
      </c>
      <c r="H172" s="9" t="s">
        <v>12882</v>
      </c>
      <c r="I172" s="9"/>
      <c r="J172" s="9"/>
      <c r="K172" s="9" t="s">
        <v>0</v>
      </c>
      <c r="L172" s="11">
        <v>6</v>
      </c>
      <c r="M172" s="9"/>
      <c r="N172" s="21">
        <v>2</v>
      </c>
      <c r="O172" s="21">
        <v>1.2</v>
      </c>
      <c r="P172" s="2"/>
      <c r="Q172" s="225" t="s">
        <v>4170</v>
      </c>
      <c r="R172" s="222"/>
      <c r="S172" s="2"/>
      <c r="T172" s="21"/>
    </row>
    <row r="173" spans="1:20" x14ac:dyDescent="0.4">
      <c r="A173" s="164" t="s">
        <v>12419</v>
      </c>
      <c r="B173" s="164" t="s">
        <v>12052</v>
      </c>
      <c r="C173" s="232" t="s">
        <v>13067</v>
      </c>
      <c r="D173" s="166" t="s">
        <v>0</v>
      </c>
      <c r="E173" s="172">
        <v>5</v>
      </c>
      <c r="F173" s="233">
        <v>39226</v>
      </c>
      <c r="G173" s="233">
        <v>39933</v>
      </c>
      <c r="H173" s="164" t="s">
        <v>12882</v>
      </c>
      <c r="I173" s="164" t="s">
        <v>4074</v>
      </c>
      <c r="J173" s="164"/>
      <c r="K173" s="164" t="s">
        <v>0</v>
      </c>
      <c r="L173" s="166" t="s">
        <v>0</v>
      </c>
      <c r="M173" s="164" t="s">
        <v>13070</v>
      </c>
      <c r="N173" s="174" t="s">
        <v>6191</v>
      </c>
      <c r="O173" s="174" t="s">
        <v>6191</v>
      </c>
      <c r="P173" s="2"/>
      <c r="Q173" s="225" t="s">
        <v>4170</v>
      </c>
      <c r="R173" s="222"/>
      <c r="S173" s="2"/>
      <c r="T173" s="21"/>
    </row>
    <row r="174" spans="1:20" x14ac:dyDescent="0.4">
      <c r="A174" s="9" t="s">
        <v>12419</v>
      </c>
      <c r="B174" s="9" t="s">
        <v>12052</v>
      </c>
      <c r="C174" s="180" t="s">
        <v>12569</v>
      </c>
      <c r="D174" s="11" t="s">
        <v>0</v>
      </c>
      <c r="E174" s="35" t="s">
        <v>12739</v>
      </c>
      <c r="F174" s="161">
        <v>39226</v>
      </c>
      <c r="G174" s="161">
        <v>39933</v>
      </c>
      <c r="H174" s="9" t="s">
        <v>12883</v>
      </c>
      <c r="I174" s="9"/>
      <c r="J174" s="9"/>
      <c r="K174" s="9" t="s">
        <v>0</v>
      </c>
      <c r="L174" s="11">
        <v>6</v>
      </c>
      <c r="M174" s="9"/>
      <c r="N174" s="21">
        <v>2</v>
      </c>
      <c r="O174" s="21">
        <v>1.2</v>
      </c>
      <c r="P174" s="2"/>
      <c r="Q174" s="225" t="s">
        <v>4170</v>
      </c>
      <c r="R174" s="222"/>
      <c r="S174" s="2"/>
      <c r="T174" s="21"/>
    </row>
    <row r="175" spans="1:20" x14ac:dyDescent="0.4">
      <c r="A175" s="164" t="s">
        <v>12419</v>
      </c>
      <c r="B175" s="164" t="s">
        <v>12052</v>
      </c>
      <c r="C175" s="232" t="s">
        <v>13068</v>
      </c>
      <c r="D175" s="166" t="s">
        <v>0</v>
      </c>
      <c r="E175" s="172" t="s">
        <v>12739</v>
      </c>
      <c r="F175" s="233">
        <v>39226</v>
      </c>
      <c r="G175" s="233">
        <v>39933</v>
      </c>
      <c r="H175" s="164" t="s">
        <v>12883</v>
      </c>
      <c r="I175" s="164" t="s">
        <v>4074</v>
      </c>
      <c r="J175" s="164"/>
      <c r="K175" s="164" t="s">
        <v>0</v>
      </c>
      <c r="L175" s="166" t="s">
        <v>0</v>
      </c>
      <c r="M175" s="164" t="s">
        <v>13070</v>
      </c>
      <c r="N175" s="174" t="s">
        <v>6191</v>
      </c>
      <c r="O175" s="174" t="s">
        <v>6191</v>
      </c>
      <c r="P175" s="2"/>
      <c r="Q175" s="225" t="s">
        <v>4170</v>
      </c>
      <c r="R175" s="222"/>
      <c r="S175" s="2"/>
      <c r="T175" s="21"/>
    </row>
    <row r="176" spans="1:20" x14ac:dyDescent="0.4">
      <c r="A176" s="9" t="s">
        <v>12419</v>
      </c>
      <c r="B176" s="9" t="s">
        <v>12052</v>
      </c>
      <c r="C176" s="180" t="s">
        <v>12570</v>
      </c>
      <c r="D176" s="11" t="s">
        <v>0</v>
      </c>
      <c r="E176" s="35">
        <v>5</v>
      </c>
      <c r="F176" s="161">
        <v>39322</v>
      </c>
      <c r="G176" s="161">
        <v>40056</v>
      </c>
      <c r="H176" s="9" t="s">
        <v>12884</v>
      </c>
      <c r="I176" s="9"/>
      <c r="J176" s="9"/>
      <c r="K176" s="9" t="s">
        <v>0</v>
      </c>
      <c r="L176" s="11">
        <v>6</v>
      </c>
      <c r="M176" s="9"/>
      <c r="N176" s="21">
        <v>2</v>
      </c>
      <c r="O176" s="21">
        <v>1.2</v>
      </c>
      <c r="P176" s="2"/>
      <c r="Q176" s="225" t="s">
        <v>4170</v>
      </c>
      <c r="R176" s="222"/>
      <c r="S176" s="2"/>
      <c r="T176" s="21"/>
    </row>
    <row r="177" spans="1:20" x14ac:dyDescent="0.4">
      <c r="A177" s="9" t="s">
        <v>12419</v>
      </c>
      <c r="B177" s="9" t="s">
        <v>12052</v>
      </c>
      <c r="C177" s="180" t="s">
        <v>12571</v>
      </c>
      <c r="D177" s="11" t="s">
        <v>0</v>
      </c>
      <c r="E177" s="35" t="s">
        <v>12739</v>
      </c>
      <c r="F177" s="161">
        <v>39322</v>
      </c>
      <c r="G177" s="161">
        <v>40056</v>
      </c>
      <c r="H177" s="9" t="s">
        <v>12885</v>
      </c>
      <c r="I177" s="9"/>
      <c r="J177" s="9"/>
      <c r="K177" s="9" t="s">
        <v>0</v>
      </c>
      <c r="L177" s="11">
        <v>6</v>
      </c>
      <c r="M177" s="9"/>
      <c r="N177" s="21">
        <v>2</v>
      </c>
      <c r="O177" s="21">
        <v>1.2</v>
      </c>
      <c r="P177" s="2"/>
      <c r="Q177" s="225" t="s">
        <v>4170</v>
      </c>
      <c r="R177" s="222"/>
      <c r="S177" s="2"/>
      <c r="T177" s="21"/>
    </row>
    <row r="178" spans="1:20" x14ac:dyDescent="0.4">
      <c r="A178" s="9" t="s">
        <v>12419</v>
      </c>
      <c r="B178" s="9" t="s">
        <v>12052</v>
      </c>
      <c r="C178" s="180" t="s">
        <v>12572</v>
      </c>
      <c r="D178" s="11" t="s">
        <v>0</v>
      </c>
      <c r="E178" s="35">
        <v>5</v>
      </c>
      <c r="F178" s="161">
        <v>39322</v>
      </c>
      <c r="G178" s="161">
        <v>40056</v>
      </c>
      <c r="H178" s="9" t="s">
        <v>12886</v>
      </c>
      <c r="I178" s="9"/>
      <c r="J178" s="9"/>
      <c r="K178" s="9" t="s">
        <v>0</v>
      </c>
      <c r="L178" s="11">
        <v>6</v>
      </c>
      <c r="M178" s="9"/>
      <c r="N178" s="21">
        <v>2</v>
      </c>
      <c r="O178" s="21">
        <v>1.2</v>
      </c>
      <c r="P178" s="2"/>
      <c r="Q178" s="225" t="s">
        <v>4170</v>
      </c>
      <c r="R178" s="222"/>
      <c r="S178" s="2"/>
      <c r="T178" s="21"/>
    </row>
    <row r="179" spans="1:20" x14ac:dyDescent="0.4">
      <c r="A179" s="9" t="s">
        <v>12419</v>
      </c>
      <c r="B179" s="9" t="s">
        <v>12052</v>
      </c>
      <c r="C179" s="180" t="s">
        <v>12573</v>
      </c>
      <c r="D179" s="11" t="s">
        <v>0</v>
      </c>
      <c r="E179" s="35" t="s">
        <v>12739</v>
      </c>
      <c r="F179" s="161">
        <v>39322</v>
      </c>
      <c r="G179" s="161">
        <v>40056</v>
      </c>
      <c r="H179" s="9" t="s">
        <v>12887</v>
      </c>
      <c r="I179" s="9"/>
      <c r="J179" s="9"/>
      <c r="K179" s="9" t="s">
        <v>0</v>
      </c>
      <c r="L179" s="11">
        <v>6</v>
      </c>
      <c r="M179" s="9"/>
      <c r="N179" s="21">
        <v>2</v>
      </c>
      <c r="O179" s="21">
        <v>1.2</v>
      </c>
      <c r="P179" s="2"/>
      <c r="Q179" s="225" t="s">
        <v>4170</v>
      </c>
      <c r="R179" s="222"/>
      <c r="S179" s="2"/>
      <c r="T179" s="21"/>
    </row>
    <row r="180" spans="1:20" x14ac:dyDescent="0.4">
      <c r="A180" s="9" t="s">
        <v>12419</v>
      </c>
      <c r="B180" s="9" t="s">
        <v>12052</v>
      </c>
      <c r="C180" s="180" t="s">
        <v>12574</v>
      </c>
      <c r="D180" s="11" t="s">
        <v>0</v>
      </c>
      <c r="E180" s="35">
        <v>5</v>
      </c>
      <c r="F180" s="161">
        <v>39423</v>
      </c>
      <c r="G180" s="161">
        <v>40178</v>
      </c>
      <c r="H180" s="9" t="s">
        <v>12888</v>
      </c>
      <c r="I180" s="9"/>
      <c r="J180" s="9"/>
      <c r="K180" s="9" t="s">
        <v>0</v>
      </c>
      <c r="L180" s="11">
        <v>6</v>
      </c>
      <c r="M180" s="9"/>
      <c r="N180" s="21">
        <v>2</v>
      </c>
      <c r="O180" s="21">
        <v>1.2</v>
      </c>
      <c r="P180" s="2"/>
      <c r="Q180" s="225" t="s">
        <v>4170</v>
      </c>
      <c r="R180" s="222"/>
      <c r="S180" s="2"/>
      <c r="T180" s="21"/>
    </row>
    <row r="181" spans="1:20" x14ac:dyDescent="0.4">
      <c r="A181" s="9" t="s">
        <v>12419</v>
      </c>
      <c r="B181" s="9" t="s">
        <v>12052</v>
      </c>
      <c r="C181" s="180" t="s">
        <v>12575</v>
      </c>
      <c r="D181" s="11" t="s">
        <v>0</v>
      </c>
      <c r="E181" s="35" t="s">
        <v>12739</v>
      </c>
      <c r="F181" s="161">
        <v>39423</v>
      </c>
      <c r="G181" s="161">
        <v>40178</v>
      </c>
      <c r="H181" s="9" t="s">
        <v>12889</v>
      </c>
      <c r="I181" s="9"/>
      <c r="J181" s="9"/>
      <c r="K181" s="9" t="s">
        <v>0</v>
      </c>
      <c r="L181" s="11">
        <v>6</v>
      </c>
      <c r="M181" s="9"/>
      <c r="N181" s="21">
        <v>2</v>
      </c>
      <c r="O181" s="21">
        <v>1.2</v>
      </c>
      <c r="P181" s="2"/>
      <c r="Q181" s="225" t="s">
        <v>4170</v>
      </c>
      <c r="R181" s="222"/>
      <c r="S181" s="2"/>
      <c r="T181" s="21"/>
    </row>
    <row r="182" spans="1:20" x14ac:dyDescent="0.4">
      <c r="A182" s="9" t="s">
        <v>12419</v>
      </c>
      <c r="B182" s="9" t="s">
        <v>12052</v>
      </c>
      <c r="C182" s="180" t="s">
        <v>12576</v>
      </c>
      <c r="D182" s="11" t="s">
        <v>0</v>
      </c>
      <c r="E182" s="35">
        <v>5</v>
      </c>
      <c r="F182" s="161">
        <v>39423</v>
      </c>
      <c r="G182" s="161">
        <v>40178</v>
      </c>
      <c r="H182" s="9" t="s">
        <v>12890</v>
      </c>
      <c r="I182" s="9"/>
      <c r="J182" s="9"/>
      <c r="K182" s="9" t="s">
        <v>0</v>
      </c>
      <c r="L182" s="11">
        <v>6</v>
      </c>
      <c r="M182" s="9"/>
      <c r="N182" s="21">
        <v>2</v>
      </c>
      <c r="O182" s="21">
        <v>1.2</v>
      </c>
      <c r="P182" s="2"/>
      <c r="Q182" s="225" t="s">
        <v>4170</v>
      </c>
      <c r="R182" s="222"/>
      <c r="S182" s="2"/>
      <c r="T182" s="21"/>
    </row>
    <row r="183" spans="1:20" x14ac:dyDescent="0.4">
      <c r="A183" s="9" t="s">
        <v>12419</v>
      </c>
      <c r="B183" s="9" t="s">
        <v>12052</v>
      </c>
      <c r="C183" s="180" t="s">
        <v>12577</v>
      </c>
      <c r="D183" s="11" t="s">
        <v>0</v>
      </c>
      <c r="E183" s="35" t="s">
        <v>12739</v>
      </c>
      <c r="F183" s="161">
        <v>39423</v>
      </c>
      <c r="G183" s="161">
        <v>40178</v>
      </c>
      <c r="H183" s="9" t="s">
        <v>12891</v>
      </c>
      <c r="I183" s="9"/>
      <c r="J183" s="9"/>
      <c r="K183" s="9" t="s">
        <v>0</v>
      </c>
      <c r="L183" s="11">
        <v>6</v>
      </c>
      <c r="M183" s="9"/>
      <c r="N183" s="21">
        <v>2</v>
      </c>
      <c r="O183" s="21">
        <v>1.2</v>
      </c>
      <c r="P183" s="2"/>
      <c r="Q183" s="225" t="s">
        <v>4170</v>
      </c>
      <c r="R183" s="222"/>
      <c r="S183" s="2"/>
      <c r="T183" s="21"/>
    </row>
    <row r="184" spans="1:20" x14ac:dyDescent="0.4">
      <c r="A184" s="9" t="s">
        <v>12419</v>
      </c>
      <c r="B184" s="9" t="s">
        <v>12052</v>
      </c>
      <c r="C184" s="180" t="s">
        <v>12578</v>
      </c>
      <c r="D184" s="11" t="s">
        <v>0</v>
      </c>
      <c r="E184" s="35">
        <v>5</v>
      </c>
      <c r="F184" s="161">
        <v>39591</v>
      </c>
      <c r="G184" s="161">
        <v>40329</v>
      </c>
      <c r="H184" s="9" t="s">
        <v>12892</v>
      </c>
      <c r="I184" s="9"/>
      <c r="J184" s="9"/>
      <c r="K184" s="9" t="s">
        <v>0</v>
      </c>
      <c r="L184" s="11">
        <v>6</v>
      </c>
      <c r="M184" s="9"/>
      <c r="N184" s="21">
        <v>2</v>
      </c>
      <c r="O184" s="21">
        <v>1.2</v>
      </c>
      <c r="P184" s="2"/>
      <c r="Q184" s="225" t="s">
        <v>4170</v>
      </c>
      <c r="R184" s="222"/>
      <c r="S184" s="2"/>
      <c r="T184" s="21"/>
    </row>
    <row r="185" spans="1:20" x14ac:dyDescent="0.4">
      <c r="A185" s="9" t="s">
        <v>12419</v>
      </c>
      <c r="B185" s="9" t="s">
        <v>12052</v>
      </c>
      <c r="C185" s="180" t="s">
        <v>12579</v>
      </c>
      <c r="D185" s="11" t="s">
        <v>0</v>
      </c>
      <c r="E185" s="35" t="s">
        <v>12739</v>
      </c>
      <c r="F185" s="161">
        <v>39591</v>
      </c>
      <c r="G185" s="161">
        <v>40329</v>
      </c>
      <c r="H185" s="9" t="s">
        <v>12893</v>
      </c>
      <c r="I185" s="9"/>
      <c r="J185" s="9"/>
      <c r="K185" s="9" t="s">
        <v>0</v>
      </c>
      <c r="L185" s="11">
        <v>6</v>
      </c>
      <c r="M185" s="9"/>
      <c r="N185" s="21">
        <v>2</v>
      </c>
      <c r="O185" s="21">
        <v>1.2</v>
      </c>
      <c r="P185" s="2"/>
      <c r="Q185" s="225" t="s">
        <v>4170</v>
      </c>
      <c r="R185" s="222"/>
      <c r="S185" s="2"/>
      <c r="T185" s="21"/>
    </row>
    <row r="186" spans="1:20" x14ac:dyDescent="0.4">
      <c r="A186" s="164" t="s">
        <v>12419</v>
      </c>
      <c r="B186" s="164" t="s">
        <v>12052</v>
      </c>
      <c r="C186" s="232" t="s">
        <v>13072</v>
      </c>
      <c r="D186" s="166" t="s">
        <v>0</v>
      </c>
      <c r="E186" s="172" t="s">
        <v>12739</v>
      </c>
      <c r="F186" s="233">
        <v>39591</v>
      </c>
      <c r="G186" s="233">
        <v>40329</v>
      </c>
      <c r="H186" s="164" t="s">
        <v>12893</v>
      </c>
      <c r="I186" s="164" t="s">
        <v>4074</v>
      </c>
      <c r="J186" s="164"/>
      <c r="K186" s="164" t="s">
        <v>0</v>
      </c>
      <c r="L186" s="166" t="s">
        <v>0</v>
      </c>
      <c r="M186" s="164" t="s">
        <v>13071</v>
      </c>
      <c r="N186" s="174" t="s">
        <v>6191</v>
      </c>
      <c r="O186" s="174" t="s">
        <v>6191</v>
      </c>
      <c r="P186" s="2"/>
      <c r="Q186" s="225" t="s">
        <v>4170</v>
      </c>
      <c r="R186" s="222"/>
      <c r="S186" s="2"/>
      <c r="T186" s="21"/>
    </row>
    <row r="187" spans="1:20" x14ac:dyDescent="0.4">
      <c r="A187" s="9" t="s">
        <v>12419</v>
      </c>
      <c r="B187" s="9" t="s">
        <v>12052</v>
      </c>
      <c r="C187" s="180" t="s">
        <v>12580</v>
      </c>
      <c r="D187" s="11" t="s">
        <v>0</v>
      </c>
      <c r="E187" s="35">
        <v>5</v>
      </c>
      <c r="F187" s="161">
        <v>39591</v>
      </c>
      <c r="G187" s="161">
        <v>40329</v>
      </c>
      <c r="H187" s="9" t="s">
        <v>12894</v>
      </c>
      <c r="I187" s="9"/>
      <c r="J187" s="9"/>
      <c r="K187" s="9" t="s">
        <v>0</v>
      </c>
      <c r="L187" s="11">
        <v>6</v>
      </c>
      <c r="M187" s="9"/>
      <c r="N187" s="21">
        <v>2</v>
      </c>
      <c r="O187" s="21">
        <v>1.2</v>
      </c>
      <c r="P187" s="2"/>
      <c r="Q187" s="225" t="s">
        <v>4170</v>
      </c>
      <c r="R187" s="222"/>
      <c r="S187" s="2"/>
      <c r="T187" s="21"/>
    </row>
    <row r="188" spans="1:20" x14ac:dyDescent="0.4">
      <c r="A188" s="9" t="s">
        <v>12419</v>
      </c>
      <c r="B188" s="9" t="s">
        <v>12052</v>
      </c>
      <c r="C188" s="180" t="s">
        <v>12581</v>
      </c>
      <c r="D188" s="11" t="s">
        <v>0</v>
      </c>
      <c r="E188" s="35" t="s">
        <v>12739</v>
      </c>
      <c r="F188" s="161">
        <v>39591</v>
      </c>
      <c r="G188" s="161">
        <v>40329</v>
      </c>
      <c r="H188" s="9" t="s">
        <v>12895</v>
      </c>
      <c r="I188" s="9"/>
      <c r="J188" s="9"/>
      <c r="K188" s="9" t="s">
        <v>0</v>
      </c>
      <c r="L188" s="11">
        <v>6</v>
      </c>
      <c r="M188" s="9"/>
      <c r="N188" s="21">
        <v>2</v>
      </c>
      <c r="O188" s="21">
        <v>1.2</v>
      </c>
      <c r="P188" s="2"/>
      <c r="Q188" s="225" t="s">
        <v>4170</v>
      </c>
      <c r="R188" s="222"/>
      <c r="S188" s="2"/>
      <c r="T188" s="21"/>
    </row>
    <row r="189" spans="1:20" x14ac:dyDescent="0.4">
      <c r="A189" s="9" t="s">
        <v>12419</v>
      </c>
      <c r="B189" s="9" t="s">
        <v>12052</v>
      </c>
      <c r="C189" s="180" t="s">
        <v>12582</v>
      </c>
      <c r="D189" s="11" t="s">
        <v>0</v>
      </c>
      <c r="E189" s="35">
        <v>5</v>
      </c>
      <c r="F189" s="161">
        <v>39780</v>
      </c>
      <c r="G189" s="161">
        <v>40512</v>
      </c>
      <c r="H189" s="9" t="s">
        <v>12896</v>
      </c>
      <c r="I189" s="9"/>
      <c r="J189" s="9"/>
      <c r="K189" s="9" t="s">
        <v>0</v>
      </c>
      <c r="L189" s="11">
        <v>6</v>
      </c>
      <c r="M189" s="9"/>
      <c r="N189" s="21">
        <v>2</v>
      </c>
      <c r="O189" s="21">
        <v>1.2</v>
      </c>
      <c r="P189" s="2"/>
      <c r="Q189" s="225" t="s">
        <v>4170</v>
      </c>
      <c r="R189" s="222"/>
      <c r="S189" s="2"/>
      <c r="T189" s="21"/>
    </row>
    <row r="190" spans="1:20" x14ac:dyDescent="0.4">
      <c r="A190" s="9" t="s">
        <v>12419</v>
      </c>
      <c r="B190" s="9" t="s">
        <v>12052</v>
      </c>
      <c r="C190" s="180" t="s">
        <v>12583</v>
      </c>
      <c r="D190" s="11" t="s">
        <v>0</v>
      </c>
      <c r="E190" s="35" t="s">
        <v>12739</v>
      </c>
      <c r="F190" s="161">
        <v>39780</v>
      </c>
      <c r="G190" s="161">
        <v>40512</v>
      </c>
      <c r="H190" s="9" t="s">
        <v>12897</v>
      </c>
      <c r="I190" s="9"/>
      <c r="J190" s="9"/>
      <c r="K190" s="9" t="s">
        <v>0</v>
      </c>
      <c r="L190" s="11">
        <v>6</v>
      </c>
      <c r="M190" s="9"/>
      <c r="N190" s="21">
        <v>2</v>
      </c>
      <c r="O190" s="21">
        <v>1.2</v>
      </c>
      <c r="P190" s="2"/>
      <c r="Q190" s="225" t="s">
        <v>4170</v>
      </c>
      <c r="R190" s="222"/>
      <c r="S190" s="2"/>
      <c r="T190" s="21"/>
    </row>
    <row r="191" spans="1:20" x14ac:dyDescent="0.4">
      <c r="A191" s="9" t="s">
        <v>12419</v>
      </c>
      <c r="B191" s="9" t="s">
        <v>12052</v>
      </c>
      <c r="C191" s="180" t="s">
        <v>12584</v>
      </c>
      <c r="D191" s="11" t="s">
        <v>0</v>
      </c>
      <c r="E191" s="35">
        <v>5</v>
      </c>
      <c r="F191" s="161">
        <v>39780</v>
      </c>
      <c r="G191" s="161">
        <v>40512</v>
      </c>
      <c r="H191" s="9" t="s">
        <v>12898</v>
      </c>
      <c r="I191" s="9"/>
      <c r="J191" s="9"/>
      <c r="K191" s="9" t="s">
        <v>0</v>
      </c>
      <c r="L191" s="11">
        <v>6</v>
      </c>
      <c r="M191" s="9"/>
      <c r="N191" s="21">
        <v>2</v>
      </c>
      <c r="O191" s="21">
        <v>1.2</v>
      </c>
      <c r="P191" s="2"/>
      <c r="Q191" s="225" t="s">
        <v>4170</v>
      </c>
      <c r="R191" s="222"/>
      <c r="S191" s="2"/>
      <c r="T191" s="21"/>
    </row>
    <row r="192" spans="1:20" x14ac:dyDescent="0.4">
      <c r="A192" s="9" t="s">
        <v>12419</v>
      </c>
      <c r="B192" s="9" t="s">
        <v>12052</v>
      </c>
      <c r="C192" s="180" t="s">
        <v>12585</v>
      </c>
      <c r="D192" s="11" t="s">
        <v>0</v>
      </c>
      <c r="E192" s="35" t="s">
        <v>12739</v>
      </c>
      <c r="F192" s="161">
        <v>39780</v>
      </c>
      <c r="G192" s="161">
        <v>40512</v>
      </c>
      <c r="H192" s="9" t="s">
        <v>12899</v>
      </c>
      <c r="I192" s="9"/>
      <c r="J192" s="9"/>
      <c r="K192" s="9" t="s">
        <v>0</v>
      </c>
      <c r="L192" s="11">
        <v>6</v>
      </c>
      <c r="M192" s="9"/>
      <c r="N192" s="21">
        <v>2</v>
      </c>
      <c r="O192" s="21">
        <v>1.2</v>
      </c>
      <c r="P192" s="2"/>
      <c r="Q192" s="225" t="s">
        <v>4170</v>
      </c>
      <c r="R192" s="222"/>
      <c r="S192" s="2"/>
      <c r="T192" s="21"/>
    </row>
    <row r="193" spans="1:20" x14ac:dyDescent="0.4">
      <c r="A193" s="9" t="s">
        <v>12419</v>
      </c>
      <c r="B193" s="9" t="s">
        <v>12052</v>
      </c>
      <c r="C193" s="180" t="s">
        <v>12586</v>
      </c>
      <c r="D193" s="11" t="s">
        <v>0</v>
      </c>
      <c r="E193" s="35">
        <v>5</v>
      </c>
      <c r="F193" s="161">
        <v>39962</v>
      </c>
      <c r="G193" s="161">
        <v>40694</v>
      </c>
      <c r="H193" s="9" t="s">
        <v>12900</v>
      </c>
      <c r="I193" s="9"/>
      <c r="J193" s="9"/>
      <c r="K193" s="9" t="s">
        <v>0</v>
      </c>
      <c r="L193" s="11">
        <v>6</v>
      </c>
      <c r="M193" s="9"/>
      <c r="N193" s="21">
        <v>2</v>
      </c>
      <c r="O193" s="21">
        <v>1.2</v>
      </c>
      <c r="P193" s="2"/>
      <c r="Q193" s="225" t="s">
        <v>4170</v>
      </c>
      <c r="R193" s="222"/>
      <c r="S193" s="2"/>
      <c r="T193" s="21"/>
    </row>
    <row r="194" spans="1:20" x14ac:dyDescent="0.4">
      <c r="A194" s="164" t="s">
        <v>12419</v>
      </c>
      <c r="B194" s="164" t="s">
        <v>12052</v>
      </c>
      <c r="C194" s="232" t="s">
        <v>13073</v>
      </c>
      <c r="D194" s="166" t="s">
        <v>0</v>
      </c>
      <c r="E194" s="172">
        <v>5</v>
      </c>
      <c r="F194" s="233">
        <v>39962</v>
      </c>
      <c r="G194" s="233">
        <v>40694</v>
      </c>
      <c r="H194" s="164" t="s">
        <v>12900</v>
      </c>
      <c r="I194" s="164" t="s">
        <v>4074</v>
      </c>
      <c r="J194" s="164"/>
      <c r="K194" s="164" t="s">
        <v>0</v>
      </c>
      <c r="L194" s="166" t="s">
        <v>0</v>
      </c>
      <c r="M194" s="164" t="s">
        <v>13075</v>
      </c>
      <c r="N194" s="174" t="s">
        <v>6191</v>
      </c>
      <c r="O194" s="174" t="s">
        <v>6191</v>
      </c>
      <c r="P194" s="2"/>
      <c r="Q194" s="225" t="s">
        <v>4170</v>
      </c>
      <c r="R194" s="222"/>
      <c r="S194" s="2"/>
      <c r="T194" s="21"/>
    </row>
    <row r="195" spans="1:20" x14ac:dyDescent="0.4">
      <c r="A195" s="9" t="s">
        <v>12419</v>
      </c>
      <c r="B195" s="9" t="s">
        <v>12052</v>
      </c>
      <c r="C195" s="180" t="s">
        <v>12587</v>
      </c>
      <c r="D195" s="11" t="s">
        <v>0</v>
      </c>
      <c r="E195" s="35" t="s">
        <v>12739</v>
      </c>
      <c r="F195" s="161">
        <v>39962</v>
      </c>
      <c r="G195" s="161">
        <v>40694</v>
      </c>
      <c r="H195" s="9" t="s">
        <v>12901</v>
      </c>
      <c r="I195" s="9"/>
      <c r="J195" s="9"/>
      <c r="K195" s="9" t="s">
        <v>0</v>
      </c>
      <c r="L195" s="11">
        <v>6</v>
      </c>
      <c r="M195" s="9"/>
      <c r="N195" s="21">
        <v>2</v>
      </c>
      <c r="O195" s="21">
        <v>1.2</v>
      </c>
      <c r="P195" s="2"/>
      <c r="Q195" s="225" t="s">
        <v>4170</v>
      </c>
      <c r="R195" s="222"/>
      <c r="S195" s="2"/>
      <c r="T195" s="21"/>
    </row>
    <row r="196" spans="1:20" x14ac:dyDescent="0.4">
      <c r="A196" s="164" t="s">
        <v>12419</v>
      </c>
      <c r="B196" s="164" t="s">
        <v>12052</v>
      </c>
      <c r="C196" s="232" t="s">
        <v>13074</v>
      </c>
      <c r="D196" s="166" t="s">
        <v>0</v>
      </c>
      <c r="E196" s="172" t="s">
        <v>12739</v>
      </c>
      <c r="F196" s="233">
        <v>39962</v>
      </c>
      <c r="G196" s="233">
        <v>40694</v>
      </c>
      <c r="H196" s="164" t="s">
        <v>12901</v>
      </c>
      <c r="I196" s="164" t="s">
        <v>4074</v>
      </c>
      <c r="J196" s="164"/>
      <c r="K196" s="164" t="s">
        <v>0</v>
      </c>
      <c r="L196" s="166" t="s">
        <v>0</v>
      </c>
      <c r="M196" s="164" t="s">
        <v>13076</v>
      </c>
      <c r="N196" s="174" t="s">
        <v>6191</v>
      </c>
      <c r="O196" s="174" t="s">
        <v>6191</v>
      </c>
      <c r="P196" s="2"/>
      <c r="Q196" s="225" t="s">
        <v>4170</v>
      </c>
      <c r="R196" s="222"/>
      <c r="S196" s="2"/>
      <c r="T196" s="21"/>
    </row>
    <row r="197" spans="1:20" x14ac:dyDescent="0.4">
      <c r="A197" s="9" t="s">
        <v>12419</v>
      </c>
      <c r="B197" s="9" t="s">
        <v>12052</v>
      </c>
      <c r="C197" s="180" t="s">
        <v>12588</v>
      </c>
      <c r="D197" s="11" t="s">
        <v>0</v>
      </c>
      <c r="E197" s="35">
        <v>5</v>
      </c>
      <c r="F197" s="161">
        <v>39962</v>
      </c>
      <c r="G197" s="161">
        <v>40694</v>
      </c>
      <c r="H197" s="9" t="s">
        <v>12902</v>
      </c>
      <c r="I197" s="9"/>
      <c r="J197" s="9"/>
      <c r="K197" s="9" t="s">
        <v>0</v>
      </c>
      <c r="L197" s="11">
        <v>6</v>
      </c>
      <c r="M197" s="9"/>
      <c r="N197" s="21">
        <v>2</v>
      </c>
      <c r="O197" s="21">
        <v>1.2</v>
      </c>
      <c r="P197" s="2"/>
      <c r="Q197" s="225" t="s">
        <v>4170</v>
      </c>
      <c r="R197" s="222"/>
      <c r="S197" s="2"/>
      <c r="T197" s="21"/>
    </row>
    <row r="198" spans="1:20" x14ac:dyDescent="0.4">
      <c r="A198" s="9" t="s">
        <v>12419</v>
      </c>
      <c r="B198" s="9" t="s">
        <v>12052</v>
      </c>
      <c r="C198" s="180" t="s">
        <v>12589</v>
      </c>
      <c r="D198" s="11" t="s">
        <v>0</v>
      </c>
      <c r="E198" s="35" t="s">
        <v>12739</v>
      </c>
      <c r="F198" s="161">
        <v>39962</v>
      </c>
      <c r="G198" s="161">
        <v>40694</v>
      </c>
      <c r="H198" s="9" t="s">
        <v>12903</v>
      </c>
      <c r="I198" s="9"/>
      <c r="J198" s="9"/>
      <c r="K198" s="9" t="s">
        <v>0</v>
      </c>
      <c r="L198" s="11">
        <v>6</v>
      </c>
      <c r="M198" s="9"/>
      <c r="N198" s="21">
        <v>2</v>
      </c>
      <c r="O198" s="21">
        <v>1.2</v>
      </c>
      <c r="P198" s="2"/>
      <c r="Q198" s="225" t="s">
        <v>4170</v>
      </c>
      <c r="R198" s="222"/>
      <c r="S198" s="2"/>
      <c r="T198" s="21"/>
    </row>
    <row r="199" spans="1:20" x14ac:dyDescent="0.4">
      <c r="A199" s="9" t="s">
        <v>12419</v>
      </c>
      <c r="B199" s="9" t="s">
        <v>12052</v>
      </c>
      <c r="C199" s="180" t="s">
        <v>12590</v>
      </c>
      <c r="D199" s="11" t="s">
        <v>0</v>
      </c>
      <c r="E199" s="35">
        <v>5</v>
      </c>
      <c r="F199" s="161">
        <v>40100</v>
      </c>
      <c r="G199" s="161">
        <v>40816</v>
      </c>
      <c r="H199" s="9" t="s">
        <v>12904</v>
      </c>
      <c r="I199" s="9"/>
      <c r="J199" s="9"/>
      <c r="K199" s="9" t="s">
        <v>0</v>
      </c>
      <c r="L199" s="11">
        <v>4</v>
      </c>
      <c r="M199" s="9"/>
      <c r="N199" s="21">
        <v>2.5</v>
      </c>
      <c r="O199" s="21">
        <v>1.5</v>
      </c>
      <c r="P199" s="2"/>
      <c r="Q199" s="225" t="s">
        <v>4170</v>
      </c>
      <c r="R199" s="222"/>
      <c r="S199" s="2"/>
      <c r="T199" s="21"/>
    </row>
    <row r="200" spans="1:20" x14ac:dyDescent="0.4">
      <c r="A200" s="9" t="s">
        <v>12419</v>
      </c>
      <c r="B200" s="9" t="s">
        <v>12052</v>
      </c>
      <c r="C200" s="180" t="s">
        <v>12591</v>
      </c>
      <c r="D200" s="11" t="s">
        <v>0</v>
      </c>
      <c r="E200" s="35" t="s">
        <v>12739</v>
      </c>
      <c r="F200" s="161">
        <v>40100</v>
      </c>
      <c r="G200" s="161">
        <v>40816</v>
      </c>
      <c r="H200" s="9" t="s">
        <v>12905</v>
      </c>
      <c r="I200" s="9"/>
      <c r="J200" s="9"/>
      <c r="K200" s="9" t="s">
        <v>0</v>
      </c>
      <c r="L200" s="11">
        <v>4</v>
      </c>
      <c r="M200" s="9"/>
      <c r="N200" s="21">
        <v>2.5</v>
      </c>
      <c r="O200" s="21">
        <v>1.5</v>
      </c>
      <c r="P200" s="2"/>
      <c r="Q200" s="225" t="s">
        <v>4170</v>
      </c>
      <c r="R200" s="222"/>
      <c r="S200" s="2"/>
      <c r="T200" s="21"/>
    </row>
    <row r="201" spans="1:20" x14ac:dyDescent="0.4">
      <c r="A201" s="9" t="s">
        <v>12419</v>
      </c>
      <c r="B201" s="9" t="s">
        <v>12052</v>
      </c>
      <c r="C201" s="180" t="s">
        <v>12592</v>
      </c>
      <c r="D201" s="11" t="s">
        <v>0</v>
      </c>
      <c r="E201" s="35">
        <v>5</v>
      </c>
      <c r="F201" s="161">
        <v>40100</v>
      </c>
      <c r="G201" s="161">
        <v>40816</v>
      </c>
      <c r="H201" s="9" t="s">
        <v>12906</v>
      </c>
      <c r="I201" s="9"/>
      <c r="J201" s="9"/>
      <c r="K201" s="9" t="s">
        <v>0</v>
      </c>
      <c r="L201" s="11">
        <v>4</v>
      </c>
      <c r="M201" s="9"/>
      <c r="N201" s="21">
        <v>2.5</v>
      </c>
      <c r="O201" s="21">
        <v>1.5</v>
      </c>
      <c r="P201" s="2"/>
      <c r="Q201" s="225" t="s">
        <v>4170</v>
      </c>
      <c r="R201" s="222"/>
      <c r="S201" s="2"/>
      <c r="T201" s="21">
        <f t="shared" si="0"/>
        <v>0</v>
      </c>
    </row>
    <row r="202" spans="1:20" x14ac:dyDescent="0.4">
      <c r="A202" s="9" t="s">
        <v>12419</v>
      </c>
      <c r="B202" s="9" t="s">
        <v>12052</v>
      </c>
      <c r="C202" s="180" t="s">
        <v>12593</v>
      </c>
      <c r="D202" s="11" t="s">
        <v>0</v>
      </c>
      <c r="E202" s="35" t="s">
        <v>12739</v>
      </c>
      <c r="F202" s="161">
        <v>40100</v>
      </c>
      <c r="G202" s="161">
        <v>40816</v>
      </c>
      <c r="H202" s="9" t="s">
        <v>12907</v>
      </c>
      <c r="I202" s="9"/>
      <c r="J202" s="9"/>
      <c r="K202" s="9" t="s">
        <v>0</v>
      </c>
      <c r="L202" s="11">
        <v>4</v>
      </c>
      <c r="M202" s="9"/>
      <c r="N202" s="21">
        <v>2.5</v>
      </c>
      <c r="O202" s="21">
        <v>1.5</v>
      </c>
      <c r="P202" s="2"/>
      <c r="Q202" s="225" t="s">
        <v>4170</v>
      </c>
      <c r="R202" s="222"/>
      <c r="S202" s="2"/>
      <c r="T202" s="21">
        <f t="shared" si="0"/>
        <v>0</v>
      </c>
    </row>
    <row r="203" spans="1:20" x14ac:dyDescent="0.4">
      <c r="A203" s="9" t="s">
        <v>12419</v>
      </c>
      <c r="B203" s="9" t="s">
        <v>12052</v>
      </c>
      <c r="C203" s="180" t="s">
        <v>12594</v>
      </c>
      <c r="D203" s="11" t="s">
        <v>0</v>
      </c>
      <c r="E203" s="35">
        <v>5</v>
      </c>
      <c r="F203" s="161">
        <v>40158</v>
      </c>
      <c r="G203" s="161">
        <v>40908</v>
      </c>
      <c r="H203" s="9" t="s">
        <v>12908</v>
      </c>
      <c r="I203" s="9"/>
      <c r="J203" s="9"/>
      <c r="K203" s="9" t="s">
        <v>0</v>
      </c>
      <c r="L203" s="11">
        <v>6</v>
      </c>
      <c r="M203" s="9"/>
      <c r="N203" s="21">
        <v>2.5</v>
      </c>
      <c r="O203" s="21">
        <v>1.5</v>
      </c>
      <c r="P203" s="2"/>
      <c r="Q203" s="225" t="s">
        <v>4170</v>
      </c>
      <c r="R203" s="222"/>
      <c r="S203" s="2"/>
      <c r="T203" s="21">
        <f t="shared" si="0"/>
        <v>0</v>
      </c>
    </row>
    <row r="204" spans="1:20" x14ac:dyDescent="0.4">
      <c r="A204" s="9" t="s">
        <v>12419</v>
      </c>
      <c r="B204" s="9" t="s">
        <v>12052</v>
      </c>
      <c r="C204" s="180" t="s">
        <v>12595</v>
      </c>
      <c r="D204" s="11" t="s">
        <v>0</v>
      </c>
      <c r="E204" s="35" t="s">
        <v>12739</v>
      </c>
      <c r="F204" s="161">
        <v>40158</v>
      </c>
      <c r="G204" s="161">
        <v>40908</v>
      </c>
      <c r="H204" s="9" t="s">
        <v>12909</v>
      </c>
      <c r="I204" s="9"/>
      <c r="J204" s="9"/>
      <c r="K204" s="9" t="s">
        <v>0</v>
      </c>
      <c r="L204" s="11">
        <v>6</v>
      </c>
      <c r="M204" s="9"/>
      <c r="N204" s="21">
        <v>2.5</v>
      </c>
      <c r="O204" s="21">
        <v>1.5</v>
      </c>
      <c r="P204" s="2"/>
      <c r="Q204" s="225" t="s">
        <v>4170</v>
      </c>
      <c r="R204" s="222"/>
      <c r="S204" s="2"/>
      <c r="T204" s="21">
        <f t="shared" si="0"/>
        <v>0</v>
      </c>
    </row>
    <row r="205" spans="1:20" x14ac:dyDescent="0.4">
      <c r="A205" s="9" t="s">
        <v>12419</v>
      </c>
      <c r="B205" s="9" t="s">
        <v>12052</v>
      </c>
      <c r="C205" s="180" t="s">
        <v>12596</v>
      </c>
      <c r="D205" s="11" t="s">
        <v>0</v>
      </c>
      <c r="E205" s="35">
        <v>5</v>
      </c>
      <c r="F205" s="161">
        <v>40158</v>
      </c>
      <c r="G205" s="161">
        <v>40908</v>
      </c>
      <c r="H205" s="9" t="s">
        <v>12910</v>
      </c>
      <c r="I205" s="9"/>
      <c r="J205" s="9"/>
      <c r="K205" s="9" t="s">
        <v>0</v>
      </c>
      <c r="L205" s="11">
        <v>6</v>
      </c>
      <c r="M205" s="9"/>
      <c r="N205" s="21">
        <v>2.5</v>
      </c>
      <c r="O205" s="21">
        <v>1.5</v>
      </c>
      <c r="P205" s="2"/>
      <c r="Q205" s="225" t="s">
        <v>4170</v>
      </c>
      <c r="R205" s="222"/>
      <c r="S205" s="2"/>
      <c r="T205" s="21">
        <f t="shared" si="0"/>
        <v>0</v>
      </c>
    </row>
    <row r="206" spans="1:20" x14ac:dyDescent="0.4">
      <c r="A206" s="9" t="s">
        <v>12419</v>
      </c>
      <c r="B206" s="9" t="s">
        <v>12052</v>
      </c>
      <c r="C206" s="180" t="s">
        <v>12597</v>
      </c>
      <c r="D206" s="11" t="s">
        <v>0</v>
      </c>
      <c r="E206" s="35" t="s">
        <v>12739</v>
      </c>
      <c r="F206" s="161">
        <v>40158</v>
      </c>
      <c r="G206" s="161">
        <v>40908</v>
      </c>
      <c r="H206" s="9" t="s">
        <v>12911</v>
      </c>
      <c r="I206" s="9"/>
      <c r="J206" s="9"/>
      <c r="K206" s="9" t="s">
        <v>0</v>
      </c>
      <c r="L206" s="11">
        <v>6</v>
      </c>
      <c r="M206" s="9"/>
      <c r="N206" s="21">
        <v>2.5</v>
      </c>
      <c r="O206" s="21">
        <v>1.5</v>
      </c>
      <c r="P206" s="2"/>
      <c r="Q206" s="225" t="s">
        <v>4170</v>
      </c>
      <c r="R206" s="222"/>
      <c r="S206" s="2"/>
      <c r="T206" s="21">
        <f t="shared" si="0"/>
        <v>0</v>
      </c>
    </row>
    <row r="207" spans="1:20" x14ac:dyDescent="0.4">
      <c r="A207" s="9" t="s">
        <v>12419</v>
      </c>
      <c r="B207" s="9" t="s">
        <v>12052</v>
      </c>
      <c r="C207" s="180" t="s">
        <v>12598</v>
      </c>
      <c r="D207" s="11" t="s">
        <v>0</v>
      </c>
      <c r="E207" s="35">
        <v>5</v>
      </c>
      <c r="F207" s="161">
        <v>40350</v>
      </c>
      <c r="G207" s="161">
        <v>41090</v>
      </c>
      <c r="H207" s="9" t="s">
        <v>12912</v>
      </c>
      <c r="I207" s="9"/>
      <c r="J207" s="9"/>
      <c r="K207" s="9" t="s">
        <v>0</v>
      </c>
      <c r="L207" s="11">
        <v>6</v>
      </c>
      <c r="M207" s="9"/>
      <c r="N207" s="21">
        <v>2.5</v>
      </c>
      <c r="O207" s="21">
        <v>1.5</v>
      </c>
      <c r="P207" s="2"/>
      <c r="Q207" s="225" t="s">
        <v>4170</v>
      </c>
      <c r="R207" s="222"/>
      <c r="S207" s="2"/>
      <c r="T207" s="21">
        <f t="shared" si="0"/>
        <v>0</v>
      </c>
    </row>
    <row r="208" spans="1:20" x14ac:dyDescent="0.4">
      <c r="A208" s="9" t="s">
        <v>12419</v>
      </c>
      <c r="B208" s="9" t="s">
        <v>12052</v>
      </c>
      <c r="C208" s="180" t="s">
        <v>12599</v>
      </c>
      <c r="D208" s="11" t="s">
        <v>0</v>
      </c>
      <c r="E208" s="35" t="s">
        <v>12739</v>
      </c>
      <c r="F208" s="161">
        <v>40350</v>
      </c>
      <c r="G208" s="161">
        <v>41090</v>
      </c>
      <c r="H208" s="9" t="s">
        <v>12912</v>
      </c>
      <c r="I208" s="9"/>
      <c r="J208" s="9"/>
      <c r="K208" s="9" t="s">
        <v>0</v>
      </c>
      <c r="L208" s="11">
        <v>6</v>
      </c>
      <c r="M208" s="9"/>
      <c r="N208" s="21">
        <v>2.5</v>
      </c>
      <c r="O208" s="21">
        <v>1.5</v>
      </c>
      <c r="P208" s="2"/>
      <c r="Q208" s="225" t="s">
        <v>4170</v>
      </c>
      <c r="R208" s="222"/>
      <c r="S208" s="2"/>
      <c r="T208" s="21">
        <f t="shared" si="0"/>
        <v>0</v>
      </c>
    </row>
    <row r="209" spans="1:20" x14ac:dyDescent="0.4">
      <c r="A209" s="9" t="s">
        <v>12419</v>
      </c>
      <c r="B209" s="9" t="s">
        <v>12052</v>
      </c>
      <c r="C209" s="180" t="s">
        <v>12600</v>
      </c>
      <c r="D209" s="11" t="s">
        <v>0</v>
      </c>
      <c r="E209" s="35">
        <v>5</v>
      </c>
      <c r="F209" s="161">
        <v>40350</v>
      </c>
      <c r="G209" s="161">
        <v>41090</v>
      </c>
      <c r="H209" s="9" t="s">
        <v>12913</v>
      </c>
      <c r="I209" s="9"/>
      <c r="J209" s="9"/>
      <c r="K209" s="9" t="s">
        <v>0</v>
      </c>
      <c r="L209" s="11">
        <v>6</v>
      </c>
      <c r="M209" s="9"/>
      <c r="N209" s="21">
        <v>2.5</v>
      </c>
      <c r="O209" s="21">
        <v>1.5</v>
      </c>
      <c r="P209" s="2"/>
      <c r="Q209" s="225" t="s">
        <v>4170</v>
      </c>
      <c r="R209" s="222"/>
      <c r="S209" s="2"/>
      <c r="T209" s="21">
        <f t="shared" si="0"/>
        <v>0</v>
      </c>
    </row>
    <row r="210" spans="1:20" x14ac:dyDescent="0.4">
      <c r="A210" s="9" t="s">
        <v>12419</v>
      </c>
      <c r="B210" s="9" t="s">
        <v>12052</v>
      </c>
      <c r="C210" s="180" t="s">
        <v>12601</v>
      </c>
      <c r="D210" s="11" t="s">
        <v>0</v>
      </c>
      <c r="E210" s="35" t="s">
        <v>12739</v>
      </c>
      <c r="F210" s="161">
        <v>40350</v>
      </c>
      <c r="G210" s="161">
        <v>41090</v>
      </c>
      <c r="H210" s="9" t="s">
        <v>12914</v>
      </c>
      <c r="I210" s="9"/>
      <c r="J210" s="9"/>
      <c r="K210" s="9" t="s">
        <v>0</v>
      </c>
      <c r="L210" s="11">
        <v>6</v>
      </c>
      <c r="M210" s="9"/>
      <c r="N210" s="21">
        <v>2.5</v>
      </c>
      <c r="O210" s="21">
        <v>1.5</v>
      </c>
      <c r="P210" s="2"/>
      <c r="Q210" s="225" t="s">
        <v>4170</v>
      </c>
      <c r="R210" s="222"/>
      <c r="S210" s="2"/>
      <c r="T210" s="21">
        <f t="shared" si="0"/>
        <v>0</v>
      </c>
    </row>
    <row r="211" spans="1:20" x14ac:dyDescent="0.4">
      <c r="A211" s="9" t="s">
        <v>12419</v>
      </c>
      <c r="B211" s="9" t="s">
        <v>12052</v>
      </c>
      <c r="C211" s="180" t="s">
        <v>12602</v>
      </c>
      <c r="D211" s="11" t="s">
        <v>0</v>
      </c>
      <c r="E211" s="35">
        <v>5</v>
      </c>
      <c r="F211" s="161">
        <v>40518</v>
      </c>
      <c r="G211" s="161">
        <v>41274</v>
      </c>
      <c r="H211" s="9" t="s">
        <v>12915</v>
      </c>
      <c r="I211" s="9"/>
      <c r="J211" s="9"/>
      <c r="K211" s="9" t="s">
        <v>0</v>
      </c>
      <c r="L211" s="11">
        <v>6</v>
      </c>
      <c r="M211" s="9"/>
      <c r="N211" s="21">
        <v>3.5</v>
      </c>
      <c r="O211" s="21">
        <v>2</v>
      </c>
      <c r="P211" s="2"/>
      <c r="Q211" s="225" t="s">
        <v>4170</v>
      </c>
      <c r="R211" s="222"/>
      <c r="S211" s="2"/>
      <c r="T211" s="21">
        <f t="shared" si="0"/>
        <v>0</v>
      </c>
    </row>
    <row r="212" spans="1:20" x14ac:dyDescent="0.4">
      <c r="A212" s="9" t="s">
        <v>12419</v>
      </c>
      <c r="B212" s="9" t="s">
        <v>12052</v>
      </c>
      <c r="C212" s="180" t="s">
        <v>12603</v>
      </c>
      <c r="D212" s="11" t="s">
        <v>0</v>
      </c>
      <c r="E212" s="35" t="s">
        <v>12739</v>
      </c>
      <c r="F212" s="161">
        <v>40518</v>
      </c>
      <c r="G212" s="161">
        <v>41274</v>
      </c>
      <c r="H212" s="9" t="s">
        <v>12916</v>
      </c>
      <c r="I212" s="9"/>
      <c r="J212" s="9"/>
      <c r="K212" s="9" t="s">
        <v>0</v>
      </c>
      <c r="L212" s="11">
        <v>6</v>
      </c>
      <c r="M212" s="9"/>
      <c r="N212" s="21">
        <v>3.5</v>
      </c>
      <c r="O212" s="21">
        <v>2</v>
      </c>
      <c r="P212" s="2"/>
      <c r="Q212" s="225" t="s">
        <v>4170</v>
      </c>
      <c r="R212" s="222"/>
      <c r="S212" s="2"/>
      <c r="T212" s="21">
        <f t="shared" si="0"/>
        <v>0</v>
      </c>
    </row>
    <row r="213" spans="1:20" x14ac:dyDescent="0.4">
      <c r="A213" s="9" t="s">
        <v>12419</v>
      </c>
      <c r="B213" s="9" t="s">
        <v>12052</v>
      </c>
      <c r="C213" s="180" t="s">
        <v>12604</v>
      </c>
      <c r="D213" s="11" t="s">
        <v>0</v>
      </c>
      <c r="E213" s="35">
        <v>5</v>
      </c>
      <c r="F213" s="161">
        <v>40518</v>
      </c>
      <c r="G213" s="161">
        <v>41274</v>
      </c>
      <c r="H213" s="9" t="s">
        <v>12917</v>
      </c>
      <c r="I213" s="9"/>
      <c r="J213" s="9"/>
      <c r="K213" s="9" t="s">
        <v>0</v>
      </c>
      <c r="L213" s="11">
        <v>6</v>
      </c>
      <c r="M213" s="9"/>
      <c r="N213" s="21">
        <v>3.5</v>
      </c>
      <c r="O213" s="21">
        <v>2</v>
      </c>
      <c r="P213" s="2"/>
      <c r="Q213" s="225" t="s">
        <v>4170</v>
      </c>
      <c r="R213" s="222"/>
      <c r="S213" s="2"/>
      <c r="T213" s="21">
        <f t="shared" si="0"/>
        <v>0</v>
      </c>
    </row>
    <row r="214" spans="1:20" x14ac:dyDescent="0.4">
      <c r="A214" s="9" t="s">
        <v>12419</v>
      </c>
      <c r="B214" s="9" t="s">
        <v>12052</v>
      </c>
      <c r="C214" s="180" t="s">
        <v>12605</v>
      </c>
      <c r="D214" s="11" t="s">
        <v>0</v>
      </c>
      <c r="E214" s="35" t="s">
        <v>12739</v>
      </c>
      <c r="F214" s="161">
        <v>40518</v>
      </c>
      <c r="G214" s="161">
        <v>41274</v>
      </c>
      <c r="H214" s="9" t="s">
        <v>12918</v>
      </c>
      <c r="I214" s="9"/>
      <c r="J214" s="9"/>
      <c r="K214" s="9" t="s">
        <v>0</v>
      </c>
      <c r="L214" s="11">
        <v>6</v>
      </c>
      <c r="M214" s="9"/>
      <c r="N214" s="21">
        <v>3.5</v>
      </c>
      <c r="O214" s="21">
        <v>2</v>
      </c>
      <c r="P214" s="2"/>
      <c r="Q214" s="225" t="s">
        <v>4170</v>
      </c>
      <c r="R214" s="222"/>
      <c r="S214" s="2"/>
      <c r="T214" s="21">
        <f t="shared" si="0"/>
        <v>0</v>
      </c>
    </row>
    <row r="215" spans="1:20" x14ac:dyDescent="0.4">
      <c r="A215" s="9" t="s">
        <v>12419</v>
      </c>
      <c r="B215" s="9" t="s">
        <v>12052</v>
      </c>
      <c r="C215" s="180" t="s">
        <v>12606</v>
      </c>
      <c r="D215" s="11" t="s">
        <v>0</v>
      </c>
      <c r="E215" s="35">
        <v>5</v>
      </c>
      <c r="F215" s="161">
        <v>40728</v>
      </c>
      <c r="G215" s="161">
        <v>41455</v>
      </c>
      <c r="H215" s="9" t="s">
        <v>12919</v>
      </c>
      <c r="I215" s="9"/>
      <c r="J215" s="9"/>
      <c r="K215" s="9" t="s">
        <v>0</v>
      </c>
      <c r="L215" s="11">
        <v>6</v>
      </c>
      <c r="M215" s="9"/>
      <c r="N215" s="21">
        <v>3.5</v>
      </c>
      <c r="O215" s="21">
        <v>2</v>
      </c>
      <c r="P215" s="2"/>
      <c r="Q215" s="225" t="s">
        <v>4170</v>
      </c>
      <c r="R215" s="222"/>
      <c r="S215" s="2"/>
      <c r="T215" s="21">
        <f t="shared" si="0"/>
        <v>0</v>
      </c>
    </row>
    <row r="216" spans="1:20" x14ac:dyDescent="0.4">
      <c r="A216" s="9" t="s">
        <v>12419</v>
      </c>
      <c r="B216" s="9" t="s">
        <v>12052</v>
      </c>
      <c r="C216" s="180" t="s">
        <v>12607</v>
      </c>
      <c r="D216" s="11" t="s">
        <v>0</v>
      </c>
      <c r="E216" s="35" t="s">
        <v>12739</v>
      </c>
      <c r="F216" s="161">
        <v>40728</v>
      </c>
      <c r="G216" s="161">
        <v>41455</v>
      </c>
      <c r="H216" s="9" t="s">
        <v>12920</v>
      </c>
      <c r="I216" s="9"/>
      <c r="J216" s="9"/>
      <c r="K216" s="9" t="s">
        <v>0</v>
      </c>
      <c r="L216" s="11">
        <v>6</v>
      </c>
      <c r="M216" s="9"/>
      <c r="N216" s="21">
        <v>3.5</v>
      </c>
      <c r="O216" s="21">
        <v>2</v>
      </c>
      <c r="P216" s="2"/>
      <c r="Q216" s="225" t="s">
        <v>4170</v>
      </c>
      <c r="R216" s="222"/>
      <c r="S216" s="2"/>
      <c r="T216" s="21">
        <f t="shared" si="0"/>
        <v>0</v>
      </c>
    </row>
    <row r="217" spans="1:20" x14ac:dyDescent="0.4">
      <c r="A217" s="9" t="s">
        <v>12419</v>
      </c>
      <c r="B217" s="9" t="s">
        <v>12052</v>
      </c>
      <c r="C217" s="180" t="s">
        <v>12608</v>
      </c>
      <c r="D217" s="11" t="s">
        <v>0</v>
      </c>
      <c r="E217" s="35">
        <v>5</v>
      </c>
      <c r="F217" s="161">
        <v>40728</v>
      </c>
      <c r="G217" s="161">
        <v>41455</v>
      </c>
      <c r="H217" s="9" t="s">
        <v>12921</v>
      </c>
      <c r="I217" s="9"/>
      <c r="J217" s="9"/>
      <c r="K217" s="9" t="s">
        <v>0</v>
      </c>
      <c r="L217" s="11">
        <v>6</v>
      </c>
      <c r="M217" s="9"/>
      <c r="N217" s="21">
        <v>3.5</v>
      </c>
      <c r="O217" s="21">
        <v>2</v>
      </c>
      <c r="P217" s="2"/>
      <c r="Q217" s="225" t="s">
        <v>4170</v>
      </c>
      <c r="R217" s="222"/>
      <c r="S217" s="2"/>
      <c r="T217" s="21">
        <f t="shared" si="0"/>
        <v>0</v>
      </c>
    </row>
    <row r="218" spans="1:20" x14ac:dyDescent="0.4">
      <c r="A218" s="9" t="s">
        <v>12419</v>
      </c>
      <c r="B218" s="9" t="s">
        <v>12052</v>
      </c>
      <c r="C218" s="180" t="s">
        <v>12609</v>
      </c>
      <c r="D218" s="11" t="s">
        <v>0</v>
      </c>
      <c r="E218" s="35" t="s">
        <v>12739</v>
      </c>
      <c r="F218" s="161">
        <v>40728</v>
      </c>
      <c r="G218" s="161">
        <v>41455</v>
      </c>
      <c r="H218" s="9" t="s">
        <v>12922</v>
      </c>
      <c r="I218" s="9"/>
      <c r="J218" s="9"/>
      <c r="K218" s="9" t="s">
        <v>0</v>
      </c>
      <c r="L218" s="11">
        <v>6</v>
      </c>
      <c r="M218" s="9"/>
      <c r="N218" s="21">
        <v>3.5</v>
      </c>
      <c r="O218" s="21">
        <v>2</v>
      </c>
      <c r="P218" s="2"/>
      <c r="Q218" s="225" t="s">
        <v>4170</v>
      </c>
      <c r="R218" s="222"/>
      <c r="S218" s="2"/>
      <c r="T218" s="21">
        <f t="shared" si="0"/>
        <v>0</v>
      </c>
    </row>
    <row r="219" spans="1:20" x14ac:dyDescent="0.4">
      <c r="A219" s="9" t="s">
        <v>12419</v>
      </c>
      <c r="B219" s="9" t="s">
        <v>12052</v>
      </c>
      <c r="C219" s="180" t="s">
        <v>12610</v>
      </c>
      <c r="D219" s="11" t="s">
        <v>0</v>
      </c>
      <c r="E219" s="35">
        <v>5</v>
      </c>
      <c r="F219" s="161">
        <v>40882</v>
      </c>
      <c r="G219" s="161">
        <v>41608</v>
      </c>
      <c r="H219" s="9" t="s">
        <v>12923</v>
      </c>
      <c r="I219" s="9"/>
      <c r="J219" s="9"/>
      <c r="K219" s="9" t="s">
        <v>0</v>
      </c>
      <c r="L219" s="11">
        <v>6</v>
      </c>
      <c r="M219" s="9"/>
      <c r="N219" s="21">
        <v>3.5</v>
      </c>
      <c r="O219" s="21">
        <v>2</v>
      </c>
      <c r="P219" s="2"/>
      <c r="Q219" s="225" t="s">
        <v>4170</v>
      </c>
      <c r="R219" s="222"/>
      <c r="S219" s="2"/>
      <c r="T219" s="21">
        <f t="shared" si="0"/>
        <v>0</v>
      </c>
    </row>
    <row r="220" spans="1:20" x14ac:dyDescent="0.4">
      <c r="A220" s="9" t="s">
        <v>12419</v>
      </c>
      <c r="B220" s="9" t="s">
        <v>12052</v>
      </c>
      <c r="C220" s="180" t="s">
        <v>12611</v>
      </c>
      <c r="D220" s="11" t="s">
        <v>0</v>
      </c>
      <c r="E220" s="35" t="s">
        <v>12739</v>
      </c>
      <c r="F220" s="161">
        <v>40882</v>
      </c>
      <c r="G220" s="161">
        <v>41608</v>
      </c>
      <c r="H220" s="9" t="s">
        <v>12924</v>
      </c>
      <c r="I220" s="9"/>
      <c r="J220" s="9"/>
      <c r="K220" s="9" t="s">
        <v>0</v>
      </c>
      <c r="L220" s="11">
        <v>6</v>
      </c>
      <c r="M220" s="9"/>
      <c r="N220" s="21">
        <v>3.5</v>
      </c>
      <c r="O220" s="21">
        <v>2</v>
      </c>
      <c r="P220" s="2"/>
      <c r="Q220" s="225" t="s">
        <v>4170</v>
      </c>
      <c r="R220" s="222"/>
      <c r="S220" s="2"/>
      <c r="T220" s="21">
        <f t="shared" si="0"/>
        <v>0</v>
      </c>
    </row>
    <row r="221" spans="1:20" x14ac:dyDescent="0.4">
      <c r="A221" s="9" t="s">
        <v>12419</v>
      </c>
      <c r="B221" s="9" t="s">
        <v>12052</v>
      </c>
      <c r="C221" s="180" t="s">
        <v>12612</v>
      </c>
      <c r="D221" s="11" t="s">
        <v>0</v>
      </c>
      <c r="E221" s="35">
        <v>5</v>
      </c>
      <c r="F221" s="161">
        <v>40882</v>
      </c>
      <c r="G221" s="161">
        <v>41608</v>
      </c>
      <c r="H221" s="9" t="s">
        <v>12925</v>
      </c>
      <c r="I221" s="9"/>
      <c r="J221" s="9"/>
      <c r="K221" s="9" t="s">
        <v>0</v>
      </c>
      <c r="L221" s="11">
        <v>6</v>
      </c>
      <c r="M221" s="9"/>
      <c r="N221" s="21">
        <v>3.5</v>
      </c>
      <c r="O221" s="21">
        <v>2</v>
      </c>
      <c r="P221" s="2"/>
      <c r="Q221" s="225" t="s">
        <v>4170</v>
      </c>
      <c r="R221" s="222"/>
      <c r="S221" s="2"/>
      <c r="T221" s="21">
        <f t="shared" si="0"/>
        <v>0</v>
      </c>
    </row>
    <row r="222" spans="1:20" x14ac:dyDescent="0.4">
      <c r="A222" s="9" t="s">
        <v>12419</v>
      </c>
      <c r="B222" s="9" t="s">
        <v>12052</v>
      </c>
      <c r="C222" s="180" t="s">
        <v>12613</v>
      </c>
      <c r="D222" s="11" t="s">
        <v>0</v>
      </c>
      <c r="E222" s="35" t="s">
        <v>12739</v>
      </c>
      <c r="F222" s="161">
        <v>40882</v>
      </c>
      <c r="G222" s="161">
        <v>41608</v>
      </c>
      <c r="H222" s="9" t="s">
        <v>12926</v>
      </c>
      <c r="I222" s="9"/>
      <c r="J222" s="9"/>
      <c r="K222" s="9" t="s">
        <v>0</v>
      </c>
      <c r="L222" s="11">
        <v>6</v>
      </c>
      <c r="M222" s="9"/>
      <c r="N222" s="21">
        <v>3.5</v>
      </c>
      <c r="O222" s="21">
        <v>2</v>
      </c>
      <c r="P222" s="2"/>
      <c r="Q222" s="225" t="s">
        <v>4170</v>
      </c>
      <c r="R222" s="222"/>
      <c r="S222" s="2"/>
      <c r="T222" s="21">
        <f t="shared" si="0"/>
        <v>0</v>
      </c>
    </row>
    <row r="223" spans="1:20" x14ac:dyDescent="0.4">
      <c r="A223" s="9" t="s">
        <v>12419</v>
      </c>
      <c r="B223" s="9" t="s">
        <v>12052</v>
      </c>
      <c r="C223" s="180" t="s">
        <v>12614</v>
      </c>
      <c r="D223" s="11" t="s">
        <v>0</v>
      </c>
      <c r="E223" s="35">
        <v>5</v>
      </c>
      <c r="F223" s="161">
        <v>41246</v>
      </c>
      <c r="G223" s="161">
        <v>41973</v>
      </c>
      <c r="H223" s="9" t="s">
        <v>12927</v>
      </c>
      <c r="I223" s="9"/>
      <c r="J223" s="9"/>
      <c r="K223" s="9" t="s">
        <v>0</v>
      </c>
      <c r="L223" s="11">
        <v>6</v>
      </c>
      <c r="M223" s="9"/>
      <c r="N223" s="21">
        <v>3.5</v>
      </c>
      <c r="O223" s="21">
        <v>2</v>
      </c>
      <c r="P223" s="2"/>
      <c r="Q223" s="225" t="s">
        <v>4170</v>
      </c>
      <c r="R223" s="222"/>
      <c r="S223" s="2"/>
      <c r="T223" s="21">
        <f t="shared" si="0"/>
        <v>0</v>
      </c>
    </row>
    <row r="224" spans="1:20" x14ac:dyDescent="0.4">
      <c r="A224" s="9" t="s">
        <v>12419</v>
      </c>
      <c r="B224" s="9" t="s">
        <v>12052</v>
      </c>
      <c r="C224" s="180" t="s">
        <v>12615</v>
      </c>
      <c r="D224" s="11" t="s">
        <v>0</v>
      </c>
      <c r="E224" s="35">
        <v>5</v>
      </c>
      <c r="F224" s="161">
        <v>41246</v>
      </c>
      <c r="G224" s="161">
        <v>41973</v>
      </c>
      <c r="H224" s="9" t="s">
        <v>12928</v>
      </c>
      <c r="I224" s="9"/>
      <c r="J224" s="9"/>
      <c r="K224" s="9" t="s">
        <v>0</v>
      </c>
      <c r="L224" s="11">
        <v>6</v>
      </c>
      <c r="M224" s="9"/>
      <c r="N224" s="21">
        <v>3.5</v>
      </c>
      <c r="O224" s="21">
        <v>2</v>
      </c>
      <c r="P224" s="2"/>
      <c r="Q224" s="225" t="s">
        <v>4170</v>
      </c>
      <c r="R224" s="222"/>
      <c r="S224" s="2"/>
      <c r="T224" s="21">
        <f t="shared" si="0"/>
        <v>0</v>
      </c>
    </row>
    <row r="225" spans="1:20" x14ac:dyDescent="0.4">
      <c r="A225" s="9" t="s">
        <v>12419</v>
      </c>
      <c r="B225" s="9" t="s">
        <v>12052</v>
      </c>
      <c r="C225" s="180" t="s">
        <v>12616</v>
      </c>
      <c r="D225" s="11" t="s">
        <v>0</v>
      </c>
      <c r="E225" s="35">
        <v>5</v>
      </c>
      <c r="F225" s="231">
        <v>41246</v>
      </c>
      <c r="G225" s="161">
        <v>41973</v>
      </c>
      <c r="H225" s="9" t="s">
        <v>12929</v>
      </c>
      <c r="I225" s="9"/>
      <c r="J225" s="9"/>
      <c r="K225" s="9" t="s">
        <v>0</v>
      </c>
      <c r="L225" s="11">
        <v>6</v>
      </c>
      <c r="M225" s="9"/>
      <c r="N225" s="21">
        <v>3.5</v>
      </c>
      <c r="O225" s="21">
        <v>2</v>
      </c>
      <c r="P225" s="2"/>
      <c r="Q225" s="225" t="s">
        <v>4170</v>
      </c>
      <c r="R225" s="222"/>
      <c r="S225" s="2"/>
      <c r="T225" s="21">
        <f t="shared" ref="T225:T288" si="1">IF(Q225="Nuova",IF(N225="p.a.r.",300,N225),IF(Q225="Usata",IF(O225="p.a.r.",300,N225),0))</f>
        <v>0</v>
      </c>
    </row>
    <row r="226" spans="1:20" x14ac:dyDescent="0.4">
      <c r="A226" s="9" t="s">
        <v>12419</v>
      </c>
      <c r="B226" s="9" t="s">
        <v>12052</v>
      </c>
      <c r="C226" s="180" t="s">
        <v>12617</v>
      </c>
      <c r="D226" s="11" t="s">
        <v>0</v>
      </c>
      <c r="E226" s="35">
        <v>5</v>
      </c>
      <c r="F226" s="231">
        <v>41246</v>
      </c>
      <c r="G226" s="161">
        <v>41973</v>
      </c>
      <c r="H226" s="9" t="s">
        <v>12930</v>
      </c>
      <c r="I226" s="9"/>
      <c r="J226" s="9"/>
      <c r="K226" s="9" t="s">
        <v>0</v>
      </c>
      <c r="L226" s="11">
        <v>6</v>
      </c>
      <c r="M226" s="9"/>
      <c r="N226" s="21">
        <v>3.5</v>
      </c>
      <c r="O226" s="21">
        <v>2</v>
      </c>
      <c r="P226" s="2"/>
      <c r="Q226" s="225" t="s">
        <v>4170</v>
      </c>
      <c r="R226" s="222"/>
      <c r="S226" s="2"/>
      <c r="T226" s="21">
        <f t="shared" si="1"/>
        <v>0</v>
      </c>
    </row>
    <row r="227" spans="1:20" x14ac:dyDescent="0.4">
      <c r="A227" s="9" t="s">
        <v>12419</v>
      </c>
      <c r="B227" s="9" t="s">
        <v>12052</v>
      </c>
      <c r="C227" s="180" t="s">
        <v>12618</v>
      </c>
      <c r="D227" s="11" t="s">
        <v>0</v>
      </c>
      <c r="E227" s="35">
        <v>5</v>
      </c>
      <c r="F227" s="231">
        <v>41414</v>
      </c>
      <c r="G227" s="161" t="s">
        <v>0</v>
      </c>
      <c r="H227" s="9" t="s">
        <v>12931</v>
      </c>
      <c r="I227" s="9"/>
      <c r="J227" s="9"/>
      <c r="K227" s="9" t="s">
        <v>0</v>
      </c>
      <c r="L227" s="11">
        <v>6</v>
      </c>
      <c r="M227" s="9"/>
      <c r="N227" s="21">
        <v>3.5</v>
      </c>
      <c r="O227" s="21">
        <v>2</v>
      </c>
      <c r="P227" s="2"/>
      <c r="Q227" s="225" t="s">
        <v>4170</v>
      </c>
      <c r="R227" s="222"/>
      <c r="S227" s="2"/>
      <c r="T227" s="21">
        <f t="shared" si="1"/>
        <v>0</v>
      </c>
    </row>
    <row r="228" spans="1:20" x14ac:dyDescent="0.4">
      <c r="A228" s="9" t="s">
        <v>12419</v>
      </c>
      <c r="B228" s="9" t="s">
        <v>12052</v>
      </c>
      <c r="C228" s="180" t="s">
        <v>12619</v>
      </c>
      <c r="D228" s="11" t="s">
        <v>0</v>
      </c>
      <c r="E228" s="35">
        <v>5</v>
      </c>
      <c r="F228" s="161">
        <v>41414</v>
      </c>
      <c r="G228" s="161" t="s">
        <v>0</v>
      </c>
      <c r="H228" s="9" t="s">
        <v>12932</v>
      </c>
      <c r="I228" s="9"/>
      <c r="J228" s="9"/>
      <c r="K228" s="9" t="s">
        <v>0</v>
      </c>
      <c r="L228" s="11">
        <v>6</v>
      </c>
      <c r="M228" s="9"/>
      <c r="N228" s="21">
        <v>3.5</v>
      </c>
      <c r="O228" s="21">
        <v>2</v>
      </c>
      <c r="P228" s="2"/>
      <c r="Q228" s="225" t="s">
        <v>4170</v>
      </c>
      <c r="R228" s="222"/>
      <c r="S228" s="2"/>
      <c r="T228" s="21">
        <f t="shared" si="1"/>
        <v>0</v>
      </c>
    </row>
    <row r="229" spans="1:20" x14ac:dyDescent="0.4">
      <c r="A229" s="9" t="s">
        <v>12419</v>
      </c>
      <c r="B229" s="9" t="s">
        <v>12052</v>
      </c>
      <c r="C229" s="180" t="s">
        <v>12620</v>
      </c>
      <c r="D229" s="11" t="s">
        <v>0</v>
      </c>
      <c r="E229" s="35">
        <v>5</v>
      </c>
      <c r="F229" s="161">
        <v>41414</v>
      </c>
      <c r="G229" s="161" t="s">
        <v>0</v>
      </c>
      <c r="H229" s="9" t="s">
        <v>12933</v>
      </c>
      <c r="I229" s="9"/>
      <c r="J229" s="9"/>
      <c r="K229" s="9" t="s">
        <v>0</v>
      </c>
      <c r="L229" s="11">
        <v>6</v>
      </c>
      <c r="M229" s="9"/>
      <c r="N229" s="21">
        <v>3.5</v>
      </c>
      <c r="O229" s="21">
        <v>2</v>
      </c>
      <c r="P229" s="2"/>
      <c r="Q229" s="225" t="s">
        <v>4170</v>
      </c>
      <c r="R229" s="222"/>
      <c r="S229" s="2"/>
      <c r="T229" s="21">
        <f t="shared" si="1"/>
        <v>0</v>
      </c>
    </row>
    <row r="230" spans="1:20" x14ac:dyDescent="0.4">
      <c r="A230" s="9" t="s">
        <v>12419</v>
      </c>
      <c r="B230" s="9" t="s">
        <v>12052</v>
      </c>
      <c r="C230" s="180" t="s">
        <v>12621</v>
      </c>
      <c r="D230" s="11" t="s">
        <v>0</v>
      </c>
      <c r="E230" s="35">
        <v>5</v>
      </c>
      <c r="F230" s="161">
        <v>41414</v>
      </c>
      <c r="G230" s="161" t="s">
        <v>0</v>
      </c>
      <c r="H230" s="9" t="s">
        <v>12934</v>
      </c>
      <c r="I230" s="9"/>
      <c r="J230" s="9"/>
      <c r="K230" s="9" t="s">
        <v>0</v>
      </c>
      <c r="L230" s="11">
        <v>6</v>
      </c>
      <c r="M230" s="9"/>
      <c r="N230" s="21">
        <v>3.5</v>
      </c>
      <c r="O230" s="21">
        <v>2</v>
      </c>
      <c r="P230" s="2"/>
      <c r="Q230" s="225" t="s">
        <v>4170</v>
      </c>
      <c r="R230" s="222"/>
      <c r="S230" s="2"/>
      <c r="T230" s="21">
        <f t="shared" si="1"/>
        <v>0</v>
      </c>
    </row>
    <row r="231" spans="1:20" x14ac:dyDescent="0.4">
      <c r="A231" s="9" t="s">
        <v>12419</v>
      </c>
      <c r="B231" s="9" t="s">
        <v>12052</v>
      </c>
      <c r="C231" s="180" t="s">
        <v>12622</v>
      </c>
      <c r="D231" s="11" t="s">
        <v>0</v>
      </c>
      <c r="E231" s="35">
        <v>5</v>
      </c>
      <c r="F231" s="161">
        <v>41610</v>
      </c>
      <c r="G231" s="161" t="s">
        <v>0</v>
      </c>
      <c r="H231" s="9" t="s">
        <v>12935</v>
      </c>
      <c r="I231" s="9"/>
      <c r="J231" s="9"/>
      <c r="K231" s="9" t="s">
        <v>0</v>
      </c>
      <c r="L231" s="11">
        <v>3</v>
      </c>
      <c r="M231" s="9"/>
      <c r="N231" s="21">
        <v>3.5</v>
      </c>
      <c r="O231" s="21">
        <v>2</v>
      </c>
      <c r="P231" s="2"/>
      <c r="Q231" s="225" t="s">
        <v>4170</v>
      </c>
      <c r="R231" s="222"/>
      <c r="S231" s="2"/>
      <c r="T231" s="21">
        <f t="shared" si="1"/>
        <v>0</v>
      </c>
    </row>
    <row r="232" spans="1:20" x14ac:dyDescent="0.4">
      <c r="A232" s="9" t="s">
        <v>12419</v>
      </c>
      <c r="B232" s="9" t="s">
        <v>12052</v>
      </c>
      <c r="C232" s="180" t="s">
        <v>12623</v>
      </c>
      <c r="D232" s="11" t="s">
        <v>0</v>
      </c>
      <c r="E232" s="35">
        <v>5</v>
      </c>
      <c r="F232" s="161">
        <v>41610</v>
      </c>
      <c r="G232" s="161" t="s">
        <v>0</v>
      </c>
      <c r="H232" s="9" t="s">
        <v>12936</v>
      </c>
      <c r="I232" s="9"/>
      <c r="J232" s="9"/>
      <c r="K232" s="9" t="s">
        <v>0</v>
      </c>
      <c r="L232" s="11">
        <v>3</v>
      </c>
      <c r="M232" s="9"/>
      <c r="N232" s="21">
        <v>3.5</v>
      </c>
      <c r="O232" s="21">
        <v>2</v>
      </c>
      <c r="P232" s="2"/>
      <c r="Q232" s="225" t="s">
        <v>4170</v>
      </c>
      <c r="R232" s="222"/>
      <c r="S232" s="2"/>
      <c r="T232" s="21">
        <f t="shared" si="1"/>
        <v>0</v>
      </c>
    </row>
    <row r="233" spans="1:20" x14ac:dyDescent="0.4">
      <c r="A233" s="9" t="s">
        <v>12419</v>
      </c>
      <c r="B233" s="9" t="s">
        <v>12052</v>
      </c>
      <c r="C233" s="180" t="s">
        <v>12624</v>
      </c>
      <c r="D233" s="11" t="s">
        <v>0</v>
      </c>
      <c r="E233" s="35">
        <v>5</v>
      </c>
      <c r="F233" s="161">
        <v>41610</v>
      </c>
      <c r="G233" s="161" t="s">
        <v>0</v>
      </c>
      <c r="H233" s="9" t="s">
        <v>12936</v>
      </c>
      <c r="I233" s="9"/>
      <c r="J233" s="9"/>
      <c r="K233" s="9" t="s">
        <v>0</v>
      </c>
      <c r="L233" s="11">
        <v>3</v>
      </c>
      <c r="M233" s="9"/>
      <c r="N233" s="21">
        <v>3.5</v>
      </c>
      <c r="O233" s="21">
        <v>2</v>
      </c>
      <c r="P233" s="2"/>
      <c r="Q233" s="225" t="s">
        <v>4170</v>
      </c>
      <c r="R233" s="222"/>
      <c r="S233" s="2"/>
      <c r="T233" s="21">
        <f t="shared" si="1"/>
        <v>0</v>
      </c>
    </row>
    <row r="234" spans="1:20" x14ac:dyDescent="0.4">
      <c r="A234" s="9" t="s">
        <v>12419</v>
      </c>
      <c r="B234" s="9" t="s">
        <v>12052</v>
      </c>
      <c r="C234" s="180" t="s">
        <v>12625</v>
      </c>
      <c r="D234" s="11" t="s">
        <v>0</v>
      </c>
      <c r="E234" s="35">
        <v>5</v>
      </c>
      <c r="F234" s="161">
        <v>41610</v>
      </c>
      <c r="G234" s="161" t="s">
        <v>0</v>
      </c>
      <c r="H234" s="9" t="s">
        <v>12937</v>
      </c>
      <c r="I234" s="9"/>
      <c r="J234" s="9"/>
      <c r="K234" s="9" t="s">
        <v>0</v>
      </c>
      <c r="L234" s="11">
        <v>3</v>
      </c>
      <c r="M234" s="9"/>
      <c r="N234" s="21">
        <v>3.5</v>
      </c>
      <c r="O234" s="21">
        <v>2</v>
      </c>
      <c r="P234" s="2"/>
      <c r="Q234" s="225" t="s">
        <v>4170</v>
      </c>
      <c r="R234" s="222"/>
      <c r="S234" s="2"/>
      <c r="T234" s="21">
        <f t="shared" si="1"/>
        <v>0</v>
      </c>
    </row>
    <row r="235" spans="1:20" x14ac:dyDescent="0.4">
      <c r="A235" s="9" t="s">
        <v>12419</v>
      </c>
      <c r="B235" s="9" t="s">
        <v>12052</v>
      </c>
      <c r="C235" s="180" t="s">
        <v>12626</v>
      </c>
      <c r="D235" s="11" t="s">
        <v>0</v>
      </c>
      <c r="E235" s="35">
        <v>5</v>
      </c>
      <c r="F235" s="161">
        <v>41711</v>
      </c>
      <c r="G235" s="161" t="s">
        <v>0</v>
      </c>
      <c r="H235" s="9" t="s">
        <v>12938</v>
      </c>
      <c r="I235" s="9"/>
      <c r="J235" s="9"/>
      <c r="K235" s="9" t="s">
        <v>13092</v>
      </c>
      <c r="L235" s="11">
        <v>3</v>
      </c>
      <c r="M235" s="9"/>
      <c r="N235" s="21">
        <v>5</v>
      </c>
      <c r="O235" s="21">
        <v>0</v>
      </c>
      <c r="P235" s="2"/>
      <c r="Q235" s="225" t="s">
        <v>4170</v>
      </c>
      <c r="R235" s="222"/>
      <c r="S235" s="2"/>
      <c r="T235" s="21">
        <f t="shared" si="1"/>
        <v>0</v>
      </c>
    </row>
    <row r="236" spans="1:20" x14ac:dyDescent="0.4">
      <c r="A236" s="9" t="s">
        <v>12419</v>
      </c>
      <c r="B236" s="9" t="s">
        <v>12052</v>
      </c>
      <c r="C236" s="180" t="s">
        <v>12627</v>
      </c>
      <c r="D236" s="11" t="s">
        <v>0</v>
      </c>
      <c r="E236" s="35">
        <v>5</v>
      </c>
      <c r="F236" s="161">
        <v>41711</v>
      </c>
      <c r="G236" s="161" t="s">
        <v>0</v>
      </c>
      <c r="H236" s="9" t="s">
        <v>12939</v>
      </c>
      <c r="I236" s="9"/>
      <c r="J236" s="9"/>
      <c r="K236" s="9" t="s">
        <v>13092</v>
      </c>
      <c r="L236" s="11">
        <v>3</v>
      </c>
      <c r="M236" s="9"/>
      <c r="N236" s="21">
        <v>5</v>
      </c>
      <c r="O236" s="21">
        <v>0</v>
      </c>
      <c r="P236" s="2"/>
      <c r="Q236" s="225" t="s">
        <v>4170</v>
      </c>
      <c r="R236" s="222"/>
      <c r="S236" s="2"/>
      <c r="T236" s="21">
        <f t="shared" si="1"/>
        <v>0</v>
      </c>
    </row>
    <row r="237" spans="1:20" x14ac:dyDescent="0.4">
      <c r="A237" s="9" t="s">
        <v>12419</v>
      </c>
      <c r="B237" s="9" t="s">
        <v>12052</v>
      </c>
      <c r="C237" s="180" t="s">
        <v>12628</v>
      </c>
      <c r="D237" s="11" t="s">
        <v>0</v>
      </c>
      <c r="E237" s="35">
        <v>5</v>
      </c>
      <c r="F237" s="161">
        <v>41711</v>
      </c>
      <c r="G237" s="161" t="s">
        <v>0</v>
      </c>
      <c r="H237" s="9" t="s">
        <v>12940</v>
      </c>
      <c r="I237" s="9"/>
      <c r="J237" s="9"/>
      <c r="K237" s="9" t="s">
        <v>13092</v>
      </c>
      <c r="L237" s="11">
        <v>3</v>
      </c>
      <c r="M237" s="9"/>
      <c r="N237" s="21">
        <v>5</v>
      </c>
      <c r="O237" s="21">
        <v>0</v>
      </c>
      <c r="P237" s="2"/>
      <c r="Q237" s="225" t="s">
        <v>4170</v>
      </c>
      <c r="R237" s="222"/>
      <c r="S237" s="2"/>
      <c r="T237" s="21">
        <f t="shared" si="1"/>
        <v>0</v>
      </c>
    </row>
    <row r="238" spans="1:20" x14ac:dyDescent="0.4">
      <c r="A238" s="9" t="s">
        <v>12419</v>
      </c>
      <c r="B238" s="9" t="s">
        <v>12052</v>
      </c>
      <c r="C238" s="180" t="s">
        <v>12629</v>
      </c>
      <c r="D238" s="11" t="s">
        <v>0</v>
      </c>
      <c r="E238" s="35">
        <v>5</v>
      </c>
      <c r="F238" s="161">
        <v>41711</v>
      </c>
      <c r="G238" s="161" t="s">
        <v>0</v>
      </c>
      <c r="H238" s="9" t="s">
        <v>12941</v>
      </c>
      <c r="I238" s="9"/>
      <c r="J238" s="9"/>
      <c r="K238" s="9" t="s">
        <v>13092</v>
      </c>
      <c r="L238" s="11">
        <v>3</v>
      </c>
      <c r="M238" s="9"/>
      <c r="N238" s="21">
        <v>5</v>
      </c>
      <c r="O238" s="21">
        <v>0</v>
      </c>
      <c r="P238" s="2"/>
      <c r="Q238" s="225" t="s">
        <v>4170</v>
      </c>
      <c r="R238" s="222"/>
      <c r="S238" s="2"/>
      <c r="T238" s="21">
        <f t="shared" si="1"/>
        <v>0</v>
      </c>
    </row>
    <row r="239" spans="1:20" x14ac:dyDescent="0.4">
      <c r="A239" s="9" t="s">
        <v>12419</v>
      </c>
      <c r="B239" s="9" t="s">
        <v>12052</v>
      </c>
      <c r="C239" s="180" t="s">
        <v>12630</v>
      </c>
      <c r="D239" s="11" t="s">
        <v>0</v>
      </c>
      <c r="E239" s="35">
        <v>5</v>
      </c>
      <c r="F239" s="161">
        <v>41967</v>
      </c>
      <c r="G239" s="161" t="s">
        <v>0</v>
      </c>
      <c r="H239" s="9" t="s">
        <v>12942</v>
      </c>
      <c r="I239" s="9"/>
      <c r="J239" s="9"/>
      <c r="K239" s="9" t="s">
        <v>13092</v>
      </c>
      <c r="L239" s="11">
        <v>3</v>
      </c>
      <c r="M239" s="9"/>
      <c r="N239" s="21">
        <v>5</v>
      </c>
      <c r="O239" s="21">
        <v>0</v>
      </c>
      <c r="P239" s="2"/>
      <c r="Q239" s="225" t="s">
        <v>4170</v>
      </c>
      <c r="R239" s="222"/>
      <c r="S239" s="2"/>
      <c r="T239" s="21">
        <f t="shared" si="1"/>
        <v>0</v>
      </c>
    </row>
    <row r="240" spans="1:20" x14ac:dyDescent="0.4">
      <c r="A240" s="9" t="s">
        <v>12419</v>
      </c>
      <c r="B240" s="9" t="s">
        <v>12052</v>
      </c>
      <c r="C240" s="180" t="s">
        <v>12631</v>
      </c>
      <c r="D240" s="11" t="s">
        <v>0</v>
      </c>
      <c r="E240" s="35">
        <v>5</v>
      </c>
      <c r="F240" s="161">
        <v>41967</v>
      </c>
      <c r="G240" s="161" t="s">
        <v>0</v>
      </c>
      <c r="H240" s="9" t="s">
        <v>12943</v>
      </c>
      <c r="I240" s="9"/>
      <c r="J240" s="9"/>
      <c r="K240" s="9" t="s">
        <v>13092</v>
      </c>
      <c r="L240" s="11">
        <v>3</v>
      </c>
      <c r="M240" s="9"/>
      <c r="N240" s="21">
        <v>5</v>
      </c>
      <c r="O240" s="21">
        <v>0</v>
      </c>
      <c r="P240" s="2"/>
      <c r="Q240" s="225" t="s">
        <v>4170</v>
      </c>
      <c r="R240" s="222"/>
      <c r="S240" s="2"/>
      <c r="T240" s="21">
        <f t="shared" si="1"/>
        <v>0</v>
      </c>
    </row>
    <row r="241" spans="1:20" x14ac:dyDescent="0.4">
      <c r="A241" s="9" t="s">
        <v>12419</v>
      </c>
      <c r="B241" s="9" t="s">
        <v>12052</v>
      </c>
      <c r="C241" s="180" t="s">
        <v>12632</v>
      </c>
      <c r="D241" s="11" t="s">
        <v>0</v>
      </c>
      <c r="E241" s="35">
        <v>5</v>
      </c>
      <c r="F241" s="161">
        <v>41967</v>
      </c>
      <c r="G241" s="161" t="s">
        <v>0</v>
      </c>
      <c r="H241" s="9" t="s">
        <v>12942</v>
      </c>
      <c r="I241" s="9"/>
      <c r="J241" s="9"/>
      <c r="K241" s="9" t="s">
        <v>13092</v>
      </c>
      <c r="L241" s="11">
        <v>3</v>
      </c>
      <c r="M241" s="9"/>
      <c r="N241" s="21">
        <v>5</v>
      </c>
      <c r="O241" s="21">
        <v>0</v>
      </c>
      <c r="P241" s="2"/>
      <c r="Q241" s="225" t="s">
        <v>4170</v>
      </c>
      <c r="R241" s="222"/>
      <c r="S241" s="2"/>
      <c r="T241" s="21">
        <f t="shared" si="1"/>
        <v>0</v>
      </c>
    </row>
    <row r="242" spans="1:20" x14ac:dyDescent="0.4">
      <c r="A242" s="9" t="s">
        <v>12419</v>
      </c>
      <c r="B242" s="9" t="s">
        <v>12052</v>
      </c>
      <c r="C242" s="180" t="s">
        <v>12633</v>
      </c>
      <c r="D242" s="11" t="s">
        <v>0</v>
      </c>
      <c r="E242" s="35">
        <v>5</v>
      </c>
      <c r="F242" s="161">
        <v>41967</v>
      </c>
      <c r="G242" s="161" t="s">
        <v>0</v>
      </c>
      <c r="H242" s="9" t="s">
        <v>12944</v>
      </c>
      <c r="I242" s="9"/>
      <c r="J242" s="9"/>
      <c r="K242" s="9" t="s">
        <v>13092</v>
      </c>
      <c r="L242" s="11">
        <v>3</v>
      </c>
      <c r="M242" s="9"/>
      <c r="N242" s="21">
        <v>5</v>
      </c>
      <c r="O242" s="21">
        <v>0</v>
      </c>
      <c r="P242" s="2"/>
      <c r="Q242" s="225" t="s">
        <v>4170</v>
      </c>
      <c r="R242" s="222"/>
      <c r="S242" s="2"/>
      <c r="T242" s="21">
        <f t="shared" si="1"/>
        <v>0</v>
      </c>
    </row>
    <row r="243" spans="1:20" x14ac:dyDescent="0.4">
      <c r="A243" s="9" t="s">
        <v>12419</v>
      </c>
      <c r="B243" s="9" t="s">
        <v>12052</v>
      </c>
      <c r="C243" s="180" t="s">
        <v>12634</v>
      </c>
      <c r="D243" s="11" t="s">
        <v>0</v>
      </c>
      <c r="E243" s="35">
        <v>5</v>
      </c>
      <c r="F243" s="161">
        <v>42096</v>
      </c>
      <c r="G243" s="161" t="s">
        <v>0</v>
      </c>
      <c r="H243" s="9" t="s">
        <v>12945</v>
      </c>
      <c r="I243" s="9"/>
      <c r="J243" s="9"/>
      <c r="K243" s="9" t="s">
        <v>13092</v>
      </c>
      <c r="L243" s="11">
        <v>6</v>
      </c>
      <c r="M243" s="9"/>
      <c r="N243" s="21">
        <v>5</v>
      </c>
      <c r="O243" s="21">
        <v>0</v>
      </c>
      <c r="P243" s="2"/>
      <c r="Q243" s="225" t="s">
        <v>4170</v>
      </c>
      <c r="R243" s="222"/>
      <c r="S243" s="2"/>
      <c r="T243" s="21">
        <f t="shared" si="1"/>
        <v>0</v>
      </c>
    </row>
    <row r="244" spans="1:20" x14ac:dyDescent="0.4">
      <c r="A244" s="9" t="s">
        <v>12419</v>
      </c>
      <c r="B244" s="9" t="s">
        <v>12052</v>
      </c>
      <c r="C244" s="180" t="s">
        <v>12635</v>
      </c>
      <c r="D244" s="11" t="s">
        <v>0</v>
      </c>
      <c r="E244" s="35">
        <v>5</v>
      </c>
      <c r="F244" s="161">
        <v>42096</v>
      </c>
      <c r="G244" s="161" t="s">
        <v>0</v>
      </c>
      <c r="H244" s="9" t="s">
        <v>12946</v>
      </c>
      <c r="I244" s="9"/>
      <c r="J244" s="9"/>
      <c r="K244" s="9" t="s">
        <v>13092</v>
      </c>
      <c r="L244" s="11">
        <v>6</v>
      </c>
      <c r="M244" s="9"/>
      <c r="N244" s="21">
        <v>5</v>
      </c>
      <c r="O244" s="21">
        <v>0</v>
      </c>
      <c r="P244" s="2"/>
      <c r="Q244" s="225" t="s">
        <v>4170</v>
      </c>
      <c r="R244" s="222"/>
      <c r="S244" s="2"/>
      <c r="T244" s="21">
        <f t="shared" si="1"/>
        <v>0</v>
      </c>
    </row>
    <row r="245" spans="1:20" x14ac:dyDescent="0.4">
      <c r="A245" s="9" t="s">
        <v>12419</v>
      </c>
      <c r="B245" s="9" t="s">
        <v>12052</v>
      </c>
      <c r="C245" s="180" t="s">
        <v>12636</v>
      </c>
      <c r="D245" s="11" t="s">
        <v>0</v>
      </c>
      <c r="E245" s="35">
        <v>5</v>
      </c>
      <c r="F245" s="161">
        <v>42096</v>
      </c>
      <c r="G245" s="161" t="s">
        <v>0</v>
      </c>
      <c r="H245" s="9" t="s">
        <v>12947</v>
      </c>
      <c r="I245" s="9"/>
      <c r="J245" s="9"/>
      <c r="K245" s="9" t="s">
        <v>13092</v>
      </c>
      <c r="L245" s="11">
        <v>6</v>
      </c>
      <c r="M245" s="9"/>
      <c r="N245" s="21">
        <v>5</v>
      </c>
      <c r="O245" s="21">
        <v>0</v>
      </c>
      <c r="P245" s="2"/>
      <c r="Q245" s="225" t="s">
        <v>4170</v>
      </c>
      <c r="R245" s="222"/>
      <c r="S245" s="2"/>
      <c r="T245" s="21">
        <f t="shared" si="1"/>
        <v>0</v>
      </c>
    </row>
    <row r="246" spans="1:20" x14ac:dyDescent="0.4">
      <c r="A246" s="9" t="s">
        <v>12419</v>
      </c>
      <c r="B246" s="9" t="s">
        <v>12052</v>
      </c>
      <c r="C246" s="180" t="s">
        <v>12637</v>
      </c>
      <c r="D246" s="11" t="s">
        <v>0</v>
      </c>
      <c r="E246" s="35">
        <v>5</v>
      </c>
      <c r="F246" s="161">
        <v>42096</v>
      </c>
      <c r="G246" s="161" t="s">
        <v>0</v>
      </c>
      <c r="H246" s="9" t="s">
        <v>12948</v>
      </c>
      <c r="I246" s="9"/>
      <c r="J246" s="9"/>
      <c r="K246" s="9" t="s">
        <v>13092</v>
      </c>
      <c r="L246" s="11">
        <v>6</v>
      </c>
      <c r="M246" s="9"/>
      <c r="N246" s="21">
        <v>5</v>
      </c>
      <c r="O246" s="21">
        <v>0</v>
      </c>
      <c r="P246" s="2"/>
      <c r="Q246" s="225" t="s">
        <v>4170</v>
      </c>
      <c r="R246" s="222"/>
      <c r="S246" s="2"/>
      <c r="T246" s="21">
        <f t="shared" si="1"/>
        <v>0</v>
      </c>
    </row>
    <row r="247" spans="1:20" x14ac:dyDescent="0.4">
      <c r="A247" s="9" t="s">
        <v>12419</v>
      </c>
      <c r="B247" s="9" t="s">
        <v>12052</v>
      </c>
      <c r="C247" s="180" t="s">
        <v>12638</v>
      </c>
      <c r="D247" s="11" t="s">
        <v>0</v>
      </c>
      <c r="E247" s="35">
        <v>5</v>
      </c>
      <c r="F247" s="161">
        <v>42345</v>
      </c>
      <c r="G247" s="161" t="s">
        <v>0</v>
      </c>
      <c r="H247" s="9" t="s">
        <v>12949</v>
      </c>
      <c r="I247" s="9"/>
      <c r="J247" s="9"/>
      <c r="K247" s="9" t="s">
        <v>13092</v>
      </c>
      <c r="L247" s="11">
        <v>3</v>
      </c>
      <c r="M247" s="9"/>
      <c r="N247" s="21">
        <v>5</v>
      </c>
      <c r="O247" s="21">
        <v>0</v>
      </c>
      <c r="P247" s="2"/>
      <c r="Q247" s="225" t="s">
        <v>4170</v>
      </c>
      <c r="R247" s="222"/>
      <c r="S247" s="2"/>
      <c r="T247" s="21">
        <f t="shared" si="1"/>
        <v>0</v>
      </c>
    </row>
    <row r="248" spans="1:20" x14ac:dyDescent="0.4">
      <c r="A248" s="9" t="s">
        <v>12419</v>
      </c>
      <c r="B248" s="9" t="s">
        <v>12052</v>
      </c>
      <c r="C248" s="180" t="s">
        <v>12639</v>
      </c>
      <c r="D248" s="11" t="s">
        <v>0</v>
      </c>
      <c r="E248" s="35">
        <v>5</v>
      </c>
      <c r="F248" s="161">
        <v>42345</v>
      </c>
      <c r="G248" s="161" t="s">
        <v>0</v>
      </c>
      <c r="H248" s="9" t="s">
        <v>12949</v>
      </c>
      <c r="I248" s="9"/>
      <c r="J248" s="9"/>
      <c r="K248" s="9" t="s">
        <v>13092</v>
      </c>
      <c r="L248" s="11">
        <v>3</v>
      </c>
      <c r="M248" s="9"/>
      <c r="N248" s="21">
        <v>5</v>
      </c>
      <c r="O248" s="21">
        <v>0</v>
      </c>
      <c r="P248" s="2"/>
      <c r="Q248" s="225" t="s">
        <v>4170</v>
      </c>
      <c r="R248" s="222"/>
      <c r="S248" s="2"/>
      <c r="T248" s="21">
        <f t="shared" si="1"/>
        <v>0</v>
      </c>
    </row>
    <row r="249" spans="1:20" x14ac:dyDescent="0.4">
      <c r="A249" s="9" t="s">
        <v>12419</v>
      </c>
      <c r="B249" s="9" t="s">
        <v>12052</v>
      </c>
      <c r="C249" s="180" t="s">
        <v>12640</v>
      </c>
      <c r="D249" s="11" t="s">
        <v>0</v>
      </c>
      <c r="E249" s="35">
        <v>5</v>
      </c>
      <c r="F249" s="161">
        <v>42345</v>
      </c>
      <c r="G249" s="161" t="s">
        <v>0</v>
      </c>
      <c r="H249" s="9" t="s">
        <v>12949</v>
      </c>
      <c r="I249" s="9"/>
      <c r="J249" s="9"/>
      <c r="K249" s="9" t="s">
        <v>13092</v>
      </c>
      <c r="L249" s="11">
        <v>3</v>
      </c>
      <c r="M249" s="9"/>
      <c r="N249" s="21">
        <v>5</v>
      </c>
      <c r="O249" s="21">
        <v>0</v>
      </c>
      <c r="P249" s="2"/>
      <c r="Q249" s="225" t="s">
        <v>4170</v>
      </c>
      <c r="R249" s="222"/>
      <c r="S249" s="2"/>
      <c r="T249" s="21">
        <f t="shared" si="1"/>
        <v>0</v>
      </c>
    </row>
    <row r="250" spans="1:20" x14ac:dyDescent="0.4">
      <c r="A250" s="9" t="s">
        <v>12419</v>
      </c>
      <c r="B250" s="9" t="s">
        <v>12052</v>
      </c>
      <c r="C250" s="180" t="s">
        <v>12641</v>
      </c>
      <c r="D250" s="11" t="s">
        <v>0</v>
      </c>
      <c r="E250" s="35">
        <v>5</v>
      </c>
      <c r="F250" s="161">
        <v>42345</v>
      </c>
      <c r="G250" s="161" t="s">
        <v>0</v>
      </c>
      <c r="H250" s="9" t="s">
        <v>12949</v>
      </c>
      <c r="I250" s="9"/>
      <c r="J250" s="9"/>
      <c r="K250" s="9" t="s">
        <v>13092</v>
      </c>
      <c r="L250" s="11">
        <v>3</v>
      </c>
      <c r="M250" s="9"/>
      <c r="N250" s="21">
        <v>5</v>
      </c>
      <c r="O250" s="21">
        <v>0</v>
      </c>
      <c r="P250" s="2"/>
      <c r="Q250" s="225" t="s">
        <v>4170</v>
      </c>
      <c r="R250" s="222"/>
      <c r="S250" s="2"/>
      <c r="T250" s="21">
        <f t="shared" si="1"/>
        <v>0</v>
      </c>
    </row>
    <row r="251" spans="1:20" x14ac:dyDescent="0.4">
      <c r="A251" s="9" t="s">
        <v>12419</v>
      </c>
      <c r="B251" s="9" t="s">
        <v>12052</v>
      </c>
      <c r="C251" s="180" t="s">
        <v>12642</v>
      </c>
      <c r="D251" s="11" t="s">
        <v>0</v>
      </c>
      <c r="E251" s="35">
        <v>5</v>
      </c>
      <c r="F251" s="161">
        <v>42485</v>
      </c>
      <c r="G251" s="161" t="s">
        <v>0</v>
      </c>
      <c r="H251" s="9" t="s">
        <v>12950</v>
      </c>
      <c r="I251" s="9"/>
      <c r="J251" s="9"/>
      <c r="K251" s="9" t="s">
        <v>13092</v>
      </c>
      <c r="L251" s="19">
        <v>3</v>
      </c>
      <c r="M251" s="9"/>
      <c r="N251" s="21">
        <v>5</v>
      </c>
      <c r="O251" s="21">
        <v>0</v>
      </c>
      <c r="P251" s="2"/>
      <c r="Q251" s="225" t="s">
        <v>4170</v>
      </c>
      <c r="R251" s="222"/>
      <c r="S251" s="2"/>
      <c r="T251" s="21">
        <f t="shared" si="1"/>
        <v>0</v>
      </c>
    </row>
    <row r="252" spans="1:20" x14ac:dyDescent="0.4">
      <c r="A252" s="9" t="s">
        <v>12419</v>
      </c>
      <c r="B252" s="9" t="s">
        <v>12052</v>
      </c>
      <c r="C252" s="180" t="s">
        <v>12643</v>
      </c>
      <c r="D252" s="11" t="s">
        <v>0</v>
      </c>
      <c r="E252" s="35">
        <v>5</v>
      </c>
      <c r="F252" s="161">
        <v>42485</v>
      </c>
      <c r="G252" s="161" t="s">
        <v>0</v>
      </c>
      <c r="H252" s="9" t="s">
        <v>12951</v>
      </c>
      <c r="I252" s="9"/>
      <c r="J252" s="9"/>
      <c r="K252" s="9" t="s">
        <v>13092</v>
      </c>
      <c r="L252" s="19">
        <v>3</v>
      </c>
      <c r="M252" s="9"/>
      <c r="N252" s="21">
        <v>5</v>
      </c>
      <c r="O252" s="21">
        <v>0</v>
      </c>
      <c r="P252" s="2"/>
      <c r="Q252" s="225" t="s">
        <v>4170</v>
      </c>
      <c r="R252" s="222"/>
      <c r="S252" s="2"/>
      <c r="T252" s="21">
        <f t="shared" si="1"/>
        <v>0</v>
      </c>
    </row>
    <row r="253" spans="1:20" x14ac:dyDescent="0.4">
      <c r="A253" s="9" t="s">
        <v>12419</v>
      </c>
      <c r="B253" s="9" t="s">
        <v>12052</v>
      </c>
      <c r="C253" s="180" t="s">
        <v>12644</v>
      </c>
      <c r="D253" s="11" t="s">
        <v>0</v>
      </c>
      <c r="E253" s="35">
        <v>5</v>
      </c>
      <c r="F253" s="161">
        <v>42485</v>
      </c>
      <c r="G253" s="161" t="s">
        <v>0</v>
      </c>
      <c r="H253" s="9" t="s">
        <v>12952</v>
      </c>
      <c r="I253" s="9"/>
      <c r="J253" s="9"/>
      <c r="K253" s="9" t="s">
        <v>13092</v>
      </c>
      <c r="L253" s="19">
        <v>3</v>
      </c>
      <c r="M253" s="9"/>
      <c r="N253" s="21">
        <v>5</v>
      </c>
      <c r="O253" s="21">
        <v>0</v>
      </c>
      <c r="P253" s="2"/>
      <c r="Q253" s="225" t="s">
        <v>4170</v>
      </c>
      <c r="R253" s="222"/>
      <c r="S253" s="2"/>
      <c r="T253" s="21">
        <f t="shared" si="1"/>
        <v>0</v>
      </c>
    </row>
    <row r="254" spans="1:20" x14ac:dyDescent="0.4">
      <c r="A254" s="9" t="s">
        <v>12419</v>
      </c>
      <c r="B254" s="9" t="s">
        <v>12052</v>
      </c>
      <c r="C254" s="180" t="s">
        <v>12645</v>
      </c>
      <c r="D254" s="11" t="s">
        <v>0</v>
      </c>
      <c r="E254" s="35">
        <v>5</v>
      </c>
      <c r="F254" s="161">
        <v>42485</v>
      </c>
      <c r="G254" s="161" t="s">
        <v>0</v>
      </c>
      <c r="H254" s="9" t="s">
        <v>12953</v>
      </c>
      <c r="I254" s="9"/>
      <c r="J254" s="9"/>
      <c r="K254" s="9" t="s">
        <v>13092</v>
      </c>
      <c r="L254" s="19">
        <v>3</v>
      </c>
      <c r="M254" s="9"/>
      <c r="N254" s="21">
        <v>5</v>
      </c>
      <c r="O254" s="21">
        <v>0</v>
      </c>
      <c r="P254" s="2"/>
      <c r="Q254" s="225" t="s">
        <v>4170</v>
      </c>
      <c r="R254" s="222"/>
      <c r="S254" s="2"/>
      <c r="T254" s="21">
        <f t="shared" si="1"/>
        <v>0</v>
      </c>
    </row>
    <row r="255" spans="1:20" x14ac:dyDescent="0.4">
      <c r="A255" s="9" t="s">
        <v>12419</v>
      </c>
      <c r="B255" s="9" t="s">
        <v>12052</v>
      </c>
      <c r="C255" s="180" t="s">
        <v>12646</v>
      </c>
      <c r="D255" s="11" t="s">
        <v>0</v>
      </c>
      <c r="E255" s="35">
        <v>5</v>
      </c>
      <c r="F255" s="161">
        <v>42709</v>
      </c>
      <c r="G255" s="161" t="s">
        <v>0</v>
      </c>
      <c r="H255" s="9" t="s">
        <v>12954</v>
      </c>
      <c r="I255" s="9"/>
      <c r="J255" s="9"/>
      <c r="K255" s="9" t="s">
        <v>13092</v>
      </c>
      <c r="L255" s="19">
        <v>3</v>
      </c>
      <c r="M255" s="9"/>
      <c r="N255" s="21">
        <v>5</v>
      </c>
      <c r="O255" s="21">
        <v>0</v>
      </c>
      <c r="P255" s="2"/>
      <c r="Q255" s="225" t="s">
        <v>4170</v>
      </c>
      <c r="R255" s="222"/>
      <c r="S255" s="2"/>
      <c r="T255" s="21">
        <f t="shared" si="1"/>
        <v>0</v>
      </c>
    </row>
    <row r="256" spans="1:20" x14ac:dyDescent="0.4">
      <c r="A256" s="9" t="s">
        <v>12419</v>
      </c>
      <c r="B256" s="9" t="s">
        <v>12052</v>
      </c>
      <c r="C256" s="180" t="s">
        <v>12647</v>
      </c>
      <c r="D256" s="11" t="s">
        <v>0</v>
      </c>
      <c r="E256" s="35">
        <v>5</v>
      </c>
      <c r="F256" s="161">
        <v>42709</v>
      </c>
      <c r="G256" s="161" t="s">
        <v>0</v>
      </c>
      <c r="H256" s="9" t="s">
        <v>12955</v>
      </c>
      <c r="I256" s="9"/>
      <c r="J256" s="9"/>
      <c r="K256" s="9" t="s">
        <v>13092</v>
      </c>
      <c r="L256" s="19">
        <v>3</v>
      </c>
      <c r="M256" s="9"/>
      <c r="N256" s="21">
        <v>5</v>
      </c>
      <c r="O256" s="21">
        <v>0</v>
      </c>
      <c r="P256" s="2"/>
      <c r="Q256" s="225" t="s">
        <v>4170</v>
      </c>
      <c r="R256" s="222"/>
      <c r="S256" s="2"/>
      <c r="T256" s="21">
        <f t="shared" si="1"/>
        <v>0</v>
      </c>
    </row>
    <row r="257" spans="1:20" x14ac:dyDescent="0.4">
      <c r="A257" s="9" t="s">
        <v>12419</v>
      </c>
      <c r="B257" s="9" t="s">
        <v>12052</v>
      </c>
      <c r="C257" s="180" t="s">
        <v>12648</v>
      </c>
      <c r="D257" s="11" t="s">
        <v>0</v>
      </c>
      <c r="E257" s="35">
        <v>5</v>
      </c>
      <c r="F257" s="161">
        <v>42709</v>
      </c>
      <c r="G257" s="161" t="s">
        <v>0</v>
      </c>
      <c r="H257" s="9" t="s">
        <v>12956</v>
      </c>
      <c r="I257" s="9"/>
      <c r="J257" s="9"/>
      <c r="K257" s="9" t="s">
        <v>13092</v>
      </c>
      <c r="L257" s="19">
        <v>3</v>
      </c>
      <c r="M257" s="9"/>
      <c r="N257" s="21">
        <v>5</v>
      </c>
      <c r="O257" s="21">
        <v>0</v>
      </c>
      <c r="P257" s="2"/>
      <c r="Q257" s="225" t="s">
        <v>4170</v>
      </c>
      <c r="R257" s="222"/>
      <c r="S257" s="2"/>
      <c r="T257" s="21">
        <f t="shared" si="1"/>
        <v>0</v>
      </c>
    </row>
    <row r="258" spans="1:20" x14ac:dyDescent="0.4">
      <c r="A258" s="9" t="s">
        <v>12419</v>
      </c>
      <c r="B258" s="9" t="s">
        <v>12052</v>
      </c>
      <c r="C258" s="180" t="s">
        <v>12649</v>
      </c>
      <c r="D258" s="11" t="s">
        <v>0</v>
      </c>
      <c r="E258" s="35">
        <v>5</v>
      </c>
      <c r="F258" s="161">
        <v>42709</v>
      </c>
      <c r="G258" s="161" t="s">
        <v>0</v>
      </c>
      <c r="H258" s="9" t="s">
        <v>12957</v>
      </c>
      <c r="I258" s="9"/>
      <c r="J258" s="9"/>
      <c r="K258" s="9" t="s">
        <v>13092</v>
      </c>
      <c r="L258" s="19">
        <v>3</v>
      </c>
      <c r="M258" s="9"/>
      <c r="N258" s="21">
        <v>5</v>
      </c>
      <c r="O258" s="21">
        <v>0</v>
      </c>
      <c r="P258" s="2"/>
      <c r="Q258" s="225" t="s">
        <v>4170</v>
      </c>
      <c r="R258" s="222"/>
      <c r="S258" s="2"/>
      <c r="T258" s="21">
        <f t="shared" si="1"/>
        <v>0</v>
      </c>
    </row>
    <row r="259" spans="1:20" x14ac:dyDescent="0.4">
      <c r="A259" s="9" t="s">
        <v>12419</v>
      </c>
      <c r="B259" s="9" t="s">
        <v>12052</v>
      </c>
      <c r="C259" s="180" t="s">
        <v>12650</v>
      </c>
      <c r="D259" s="11" t="s">
        <v>0</v>
      </c>
      <c r="E259" s="35">
        <v>5</v>
      </c>
      <c r="F259" s="161">
        <v>42857</v>
      </c>
      <c r="G259" s="161" t="s">
        <v>0</v>
      </c>
      <c r="H259" s="9" t="s">
        <v>12958</v>
      </c>
      <c r="I259" s="9"/>
      <c r="J259" s="9"/>
      <c r="K259" s="9" t="s">
        <v>13092</v>
      </c>
      <c r="L259" s="19">
        <v>3</v>
      </c>
      <c r="M259" s="9"/>
      <c r="N259" s="21">
        <v>5</v>
      </c>
      <c r="O259" s="21">
        <v>0</v>
      </c>
      <c r="P259" s="2"/>
      <c r="Q259" s="225" t="s">
        <v>4170</v>
      </c>
      <c r="R259" s="222"/>
      <c r="S259" s="2"/>
      <c r="T259" s="21">
        <f t="shared" si="1"/>
        <v>0</v>
      </c>
    </row>
    <row r="260" spans="1:20" x14ac:dyDescent="0.4">
      <c r="A260" s="9" t="s">
        <v>12419</v>
      </c>
      <c r="B260" s="9" t="s">
        <v>12052</v>
      </c>
      <c r="C260" s="180" t="s">
        <v>12651</v>
      </c>
      <c r="D260" s="11" t="s">
        <v>0</v>
      </c>
      <c r="E260" s="35">
        <v>5</v>
      </c>
      <c r="F260" s="161">
        <v>42857</v>
      </c>
      <c r="G260" s="161" t="s">
        <v>0</v>
      </c>
      <c r="H260" s="9" t="s">
        <v>12958</v>
      </c>
      <c r="I260" s="9"/>
      <c r="J260" s="9"/>
      <c r="K260" s="9" t="s">
        <v>13092</v>
      </c>
      <c r="L260" s="19">
        <v>3</v>
      </c>
      <c r="M260" s="9"/>
      <c r="N260" s="21">
        <v>5</v>
      </c>
      <c r="O260" s="21">
        <v>0</v>
      </c>
      <c r="P260" s="2"/>
      <c r="Q260" s="225" t="s">
        <v>4170</v>
      </c>
      <c r="R260" s="222"/>
      <c r="S260" s="2"/>
      <c r="T260" s="21">
        <f t="shared" si="1"/>
        <v>0</v>
      </c>
    </row>
    <row r="261" spans="1:20" x14ac:dyDescent="0.4">
      <c r="A261" s="9" t="s">
        <v>12419</v>
      </c>
      <c r="B261" s="9" t="s">
        <v>12052</v>
      </c>
      <c r="C261" s="180" t="s">
        <v>12652</v>
      </c>
      <c r="D261" s="11" t="s">
        <v>0</v>
      </c>
      <c r="E261" s="35">
        <v>5</v>
      </c>
      <c r="F261" s="161">
        <v>42857</v>
      </c>
      <c r="G261" s="161" t="s">
        <v>0</v>
      </c>
      <c r="H261" s="9" t="s">
        <v>12958</v>
      </c>
      <c r="I261" s="9"/>
      <c r="J261" s="9"/>
      <c r="K261" s="9" t="s">
        <v>13092</v>
      </c>
      <c r="L261" s="19">
        <v>3</v>
      </c>
      <c r="M261" s="9"/>
      <c r="N261" s="21">
        <v>5</v>
      </c>
      <c r="O261" s="21">
        <v>0</v>
      </c>
      <c r="P261" s="2"/>
      <c r="Q261" s="225" t="s">
        <v>4170</v>
      </c>
      <c r="R261" s="222"/>
      <c r="S261" s="2"/>
      <c r="T261" s="21">
        <f t="shared" si="1"/>
        <v>0</v>
      </c>
    </row>
    <row r="262" spans="1:20" x14ac:dyDescent="0.4">
      <c r="A262" s="9" t="s">
        <v>12419</v>
      </c>
      <c r="B262" s="9" t="s">
        <v>12052</v>
      </c>
      <c r="C262" s="180" t="s">
        <v>12653</v>
      </c>
      <c r="D262" s="11" t="s">
        <v>0</v>
      </c>
      <c r="E262" s="35">
        <v>5</v>
      </c>
      <c r="F262" s="161">
        <v>42857</v>
      </c>
      <c r="G262" s="161" t="s">
        <v>0</v>
      </c>
      <c r="H262" s="9" t="s">
        <v>12958</v>
      </c>
      <c r="I262" s="9"/>
      <c r="J262" s="9"/>
      <c r="K262" s="9" t="s">
        <v>13092</v>
      </c>
      <c r="L262" s="19">
        <v>3</v>
      </c>
      <c r="M262" s="9"/>
      <c r="N262" s="21">
        <v>5</v>
      </c>
      <c r="O262" s="21">
        <v>0</v>
      </c>
      <c r="P262" s="2"/>
      <c r="Q262" s="225" t="s">
        <v>4170</v>
      </c>
      <c r="R262" s="222"/>
      <c r="S262" s="2"/>
      <c r="T262" s="21">
        <f t="shared" si="1"/>
        <v>0</v>
      </c>
    </row>
    <row r="263" spans="1:20" x14ac:dyDescent="0.4">
      <c r="A263" s="9" t="s">
        <v>12419</v>
      </c>
      <c r="B263" s="9" t="s">
        <v>12052</v>
      </c>
      <c r="C263" s="180" t="s">
        <v>12654</v>
      </c>
      <c r="D263" s="11" t="s">
        <v>0</v>
      </c>
      <c r="E263" s="35">
        <v>5</v>
      </c>
      <c r="F263" s="161">
        <v>43073</v>
      </c>
      <c r="G263" s="161" t="s">
        <v>0</v>
      </c>
      <c r="H263" s="9" t="s">
        <v>12958</v>
      </c>
      <c r="I263" s="9"/>
      <c r="J263" s="9"/>
      <c r="K263" s="9" t="s">
        <v>13092</v>
      </c>
      <c r="L263" s="19">
        <v>3</v>
      </c>
      <c r="M263" s="9"/>
      <c r="N263" s="21">
        <v>5</v>
      </c>
      <c r="O263" s="21">
        <v>0</v>
      </c>
      <c r="P263" s="2"/>
      <c r="Q263" s="225" t="s">
        <v>4170</v>
      </c>
      <c r="R263" s="222"/>
      <c r="S263" s="2"/>
      <c r="T263" s="21">
        <f t="shared" si="1"/>
        <v>0</v>
      </c>
    </row>
    <row r="264" spans="1:20" x14ac:dyDescent="0.4">
      <c r="A264" s="9" t="s">
        <v>12419</v>
      </c>
      <c r="B264" s="9" t="s">
        <v>12052</v>
      </c>
      <c r="C264" s="180" t="s">
        <v>12655</v>
      </c>
      <c r="D264" s="11" t="s">
        <v>0</v>
      </c>
      <c r="E264" s="35">
        <v>5</v>
      </c>
      <c r="F264" s="161">
        <v>43073</v>
      </c>
      <c r="G264" s="161" t="s">
        <v>0</v>
      </c>
      <c r="H264" s="9" t="s">
        <v>12958</v>
      </c>
      <c r="I264" s="9"/>
      <c r="J264" s="9"/>
      <c r="K264" s="9" t="s">
        <v>13092</v>
      </c>
      <c r="L264" s="19">
        <v>3</v>
      </c>
      <c r="M264" s="9"/>
      <c r="N264" s="21">
        <v>5</v>
      </c>
      <c r="O264" s="21">
        <v>0</v>
      </c>
      <c r="P264" s="2"/>
      <c r="Q264" s="225" t="s">
        <v>4170</v>
      </c>
      <c r="R264" s="222"/>
      <c r="S264" s="2"/>
      <c r="T264" s="21">
        <f t="shared" si="1"/>
        <v>0</v>
      </c>
    </row>
    <row r="265" spans="1:20" x14ac:dyDescent="0.4">
      <c r="A265" s="9" t="s">
        <v>12419</v>
      </c>
      <c r="B265" s="9" t="s">
        <v>12052</v>
      </c>
      <c r="C265" s="180" t="s">
        <v>12656</v>
      </c>
      <c r="D265" s="11" t="s">
        <v>0</v>
      </c>
      <c r="E265" s="35">
        <v>5</v>
      </c>
      <c r="F265" s="161">
        <v>43073</v>
      </c>
      <c r="G265" s="161" t="s">
        <v>0</v>
      </c>
      <c r="H265" s="9" t="s">
        <v>12958</v>
      </c>
      <c r="I265" s="9"/>
      <c r="J265" s="9"/>
      <c r="K265" s="9" t="s">
        <v>13092</v>
      </c>
      <c r="L265" s="19">
        <v>3</v>
      </c>
      <c r="M265" s="9"/>
      <c r="N265" s="21">
        <v>5</v>
      </c>
      <c r="O265" s="21">
        <v>0</v>
      </c>
      <c r="P265" s="2"/>
      <c r="Q265" s="225" t="s">
        <v>4170</v>
      </c>
      <c r="R265" s="222"/>
      <c r="S265" s="2"/>
      <c r="T265" s="21">
        <f t="shared" si="1"/>
        <v>0</v>
      </c>
    </row>
    <row r="266" spans="1:20" x14ac:dyDescent="0.4">
      <c r="A266" s="9" t="s">
        <v>12419</v>
      </c>
      <c r="B266" s="9" t="s">
        <v>12052</v>
      </c>
      <c r="C266" s="180" t="s">
        <v>12657</v>
      </c>
      <c r="D266" s="11" t="s">
        <v>0</v>
      </c>
      <c r="E266" s="35">
        <v>5</v>
      </c>
      <c r="F266" s="161">
        <v>43073</v>
      </c>
      <c r="G266" s="161" t="s">
        <v>0</v>
      </c>
      <c r="H266" s="9" t="s">
        <v>12958</v>
      </c>
      <c r="I266" s="9"/>
      <c r="J266" s="9"/>
      <c r="K266" s="9" t="s">
        <v>13092</v>
      </c>
      <c r="L266" s="19">
        <v>3</v>
      </c>
      <c r="M266" s="9"/>
      <c r="N266" s="21">
        <v>5</v>
      </c>
      <c r="O266" s="21">
        <v>0</v>
      </c>
      <c r="P266" s="2"/>
      <c r="Q266" s="225" t="s">
        <v>4170</v>
      </c>
      <c r="R266" s="222"/>
      <c r="S266" s="2"/>
      <c r="T266" s="21">
        <f t="shared" si="1"/>
        <v>0</v>
      </c>
    </row>
    <row r="267" spans="1:20" x14ac:dyDescent="0.4">
      <c r="A267" s="9" t="s">
        <v>12419</v>
      </c>
      <c r="B267" s="9" t="s">
        <v>12052</v>
      </c>
      <c r="C267" s="180" t="s">
        <v>12658</v>
      </c>
      <c r="D267" s="11" t="s">
        <v>0</v>
      </c>
      <c r="E267" s="35">
        <v>5</v>
      </c>
      <c r="F267" s="161">
        <v>43237</v>
      </c>
      <c r="G267" s="161" t="s">
        <v>0</v>
      </c>
      <c r="H267" s="9" t="s">
        <v>12959</v>
      </c>
      <c r="I267" s="9"/>
      <c r="J267" s="9"/>
      <c r="K267" s="9" t="s">
        <v>11676</v>
      </c>
      <c r="L267" s="19">
        <v>3</v>
      </c>
      <c r="M267" s="9"/>
      <c r="N267" s="21">
        <v>5</v>
      </c>
      <c r="O267" s="21">
        <v>0</v>
      </c>
      <c r="P267" s="2"/>
      <c r="Q267" s="225" t="s">
        <v>4170</v>
      </c>
      <c r="R267" s="222"/>
      <c r="S267" s="2"/>
      <c r="T267" s="21">
        <f t="shared" si="1"/>
        <v>0</v>
      </c>
    </row>
    <row r="268" spans="1:20" x14ac:dyDescent="0.4">
      <c r="A268" s="9" t="s">
        <v>12419</v>
      </c>
      <c r="B268" s="9" t="s">
        <v>12052</v>
      </c>
      <c r="C268" s="180" t="s">
        <v>12659</v>
      </c>
      <c r="D268" s="11" t="s">
        <v>0</v>
      </c>
      <c r="E268" s="35">
        <v>5</v>
      </c>
      <c r="F268" s="161">
        <v>43237</v>
      </c>
      <c r="G268" s="161" t="s">
        <v>0</v>
      </c>
      <c r="H268" s="9" t="s">
        <v>12960</v>
      </c>
      <c r="I268" s="9"/>
      <c r="J268" s="9"/>
      <c r="K268" s="9" t="s">
        <v>11676</v>
      </c>
      <c r="L268" s="19">
        <v>3</v>
      </c>
      <c r="M268" s="9"/>
      <c r="N268" s="21">
        <v>5</v>
      </c>
      <c r="O268" s="21">
        <v>0</v>
      </c>
      <c r="P268" s="2"/>
      <c r="Q268" s="225" t="s">
        <v>4170</v>
      </c>
      <c r="R268" s="222"/>
      <c r="S268" s="2"/>
      <c r="T268" s="21">
        <f t="shared" si="1"/>
        <v>0</v>
      </c>
    </row>
    <row r="269" spans="1:20" x14ac:dyDescent="0.4">
      <c r="A269" s="9" t="s">
        <v>12419</v>
      </c>
      <c r="B269" s="9" t="s">
        <v>12052</v>
      </c>
      <c r="C269" s="180" t="s">
        <v>12660</v>
      </c>
      <c r="D269" s="11" t="s">
        <v>0</v>
      </c>
      <c r="E269" s="35">
        <v>5</v>
      </c>
      <c r="F269" s="161">
        <v>43237</v>
      </c>
      <c r="G269" s="161" t="s">
        <v>0</v>
      </c>
      <c r="H269" s="9" t="s">
        <v>12961</v>
      </c>
      <c r="I269" s="9"/>
      <c r="J269" s="9"/>
      <c r="K269" s="9" t="s">
        <v>11676</v>
      </c>
      <c r="L269" s="19">
        <v>3</v>
      </c>
      <c r="M269" s="9"/>
      <c r="N269" s="21">
        <v>5</v>
      </c>
      <c r="O269" s="21">
        <v>0</v>
      </c>
      <c r="P269" s="2"/>
      <c r="Q269" s="225" t="s">
        <v>4170</v>
      </c>
      <c r="R269" s="222"/>
      <c r="S269" s="2"/>
      <c r="T269" s="21">
        <f t="shared" si="1"/>
        <v>0</v>
      </c>
    </row>
    <row r="270" spans="1:20" x14ac:dyDescent="0.4">
      <c r="A270" s="9" t="s">
        <v>12419</v>
      </c>
      <c r="B270" s="9" t="s">
        <v>12052</v>
      </c>
      <c r="C270" s="180" t="s">
        <v>12661</v>
      </c>
      <c r="D270" s="11" t="s">
        <v>0</v>
      </c>
      <c r="E270" s="35">
        <v>5</v>
      </c>
      <c r="F270" s="161">
        <v>43237</v>
      </c>
      <c r="G270" s="161" t="s">
        <v>0</v>
      </c>
      <c r="H270" s="9" t="s">
        <v>12962</v>
      </c>
      <c r="I270" s="9"/>
      <c r="J270" s="9"/>
      <c r="K270" s="9" t="s">
        <v>11676</v>
      </c>
      <c r="L270" s="19">
        <v>3</v>
      </c>
      <c r="M270" s="9"/>
      <c r="N270" s="21">
        <v>5</v>
      </c>
      <c r="O270" s="21">
        <v>0</v>
      </c>
      <c r="P270" s="2"/>
      <c r="Q270" s="225" t="s">
        <v>4170</v>
      </c>
      <c r="R270" s="222"/>
      <c r="S270" s="2"/>
      <c r="T270" s="21">
        <f t="shared" si="1"/>
        <v>0</v>
      </c>
    </row>
    <row r="271" spans="1:20" x14ac:dyDescent="0.4">
      <c r="A271" s="9" t="s">
        <v>12419</v>
      </c>
      <c r="B271" s="9" t="s">
        <v>12052</v>
      </c>
      <c r="C271" s="180" t="s">
        <v>12662</v>
      </c>
      <c r="D271" s="11" t="s">
        <v>0</v>
      </c>
      <c r="E271" s="35">
        <v>5</v>
      </c>
      <c r="F271" s="161">
        <v>43427</v>
      </c>
      <c r="G271" s="161" t="s">
        <v>0</v>
      </c>
      <c r="H271" s="9" t="s">
        <v>12963</v>
      </c>
      <c r="I271" s="9"/>
      <c r="J271" s="9"/>
      <c r="K271" s="9" t="s">
        <v>11676</v>
      </c>
      <c r="L271" s="19">
        <v>3</v>
      </c>
      <c r="M271" s="9"/>
      <c r="N271" s="21">
        <v>5</v>
      </c>
      <c r="O271" s="21">
        <v>0</v>
      </c>
      <c r="P271" s="2"/>
      <c r="Q271" s="225" t="s">
        <v>4170</v>
      </c>
      <c r="R271" s="222"/>
      <c r="S271" s="2"/>
      <c r="T271" s="21">
        <f t="shared" si="1"/>
        <v>0</v>
      </c>
    </row>
    <row r="272" spans="1:20" x14ac:dyDescent="0.4">
      <c r="A272" s="9" t="s">
        <v>12419</v>
      </c>
      <c r="B272" s="9" t="s">
        <v>12052</v>
      </c>
      <c r="C272" s="180" t="s">
        <v>12663</v>
      </c>
      <c r="D272" s="11" t="s">
        <v>0</v>
      </c>
      <c r="E272" s="35">
        <v>5</v>
      </c>
      <c r="F272" s="161">
        <v>43427</v>
      </c>
      <c r="G272" s="161" t="s">
        <v>0</v>
      </c>
      <c r="H272" s="9" t="s">
        <v>12964</v>
      </c>
      <c r="I272" s="9"/>
      <c r="J272" s="9"/>
      <c r="K272" s="9" t="s">
        <v>11676</v>
      </c>
      <c r="L272" s="19">
        <v>3</v>
      </c>
      <c r="M272" s="9"/>
      <c r="N272" s="21">
        <v>5</v>
      </c>
      <c r="O272" s="21">
        <v>0</v>
      </c>
      <c r="P272" s="2"/>
      <c r="Q272" s="225" t="s">
        <v>4170</v>
      </c>
      <c r="R272" s="222"/>
      <c r="S272" s="2"/>
      <c r="T272" s="21">
        <f t="shared" si="1"/>
        <v>0</v>
      </c>
    </row>
    <row r="273" spans="1:20" x14ac:dyDescent="0.4">
      <c r="A273" s="9" t="s">
        <v>12419</v>
      </c>
      <c r="B273" s="9" t="s">
        <v>12052</v>
      </c>
      <c r="C273" s="180" t="s">
        <v>12664</v>
      </c>
      <c r="D273" s="11" t="s">
        <v>0</v>
      </c>
      <c r="E273" s="35">
        <v>5</v>
      </c>
      <c r="F273" s="161">
        <v>43427</v>
      </c>
      <c r="G273" s="161" t="s">
        <v>0</v>
      </c>
      <c r="H273" s="9" t="s">
        <v>12965</v>
      </c>
      <c r="I273" s="9"/>
      <c r="J273" s="9"/>
      <c r="K273" s="9" t="s">
        <v>13091</v>
      </c>
      <c r="L273" s="19">
        <v>3</v>
      </c>
      <c r="M273" s="9"/>
      <c r="N273" s="21">
        <v>5</v>
      </c>
      <c r="O273" s="21">
        <v>0</v>
      </c>
      <c r="P273" s="2"/>
      <c r="Q273" s="225" t="s">
        <v>4170</v>
      </c>
      <c r="R273" s="222"/>
      <c r="S273" s="2"/>
      <c r="T273" s="21">
        <f t="shared" si="1"/>
        <v>0</v>
      </c>
    </row>
    <row r="274" spans="1:20" x14ac:dyDescent="0.4">
      <c r="A274" s="9" t="s">
        <v>12419</v>
      </c>
      <c r="B274" s="9" t="s">
        <v>12052</v>
      </c>
      <c r="C274" s="180" t="s">
        <v>12665</v>
      </c>
      <c r="D274" s="11" t="s">
        <v>0</v>
      </c>
      <c r="E274" s="35">
        <v>5</v>
      </c>
      <c r="F274" s="161">
        <v>43427</v>
      </c>
      <c r="G274" s="161" t="s">
        <v>0</v>
      </c>
      <c r="H274" s="9" t="s">
        <v>12966</v>
      </c>
      <c r="I274" s="9"/>
      <c r="J274" s="9"/>
      <c r="K274" s="9" t="s">
        <v>13091</v>
      </c>
      <c r="L274" s="19">
        <v>3</v>
      </c>
      <c r="M274" s="9"/>
      <c r="N274" s="21">
        <v>5</v>
      </c>
      <c r="O274" s="21">
        <v>0</v>
      </c>
      <c r="P274" s="2"/>
      <c r="Q274" s="225" t="s">
        <v>4170</v>
      </c>
      <c r="R274" s="222"/>
      <c r="S274" s="2"/>
      <c r="T274" s="21">
        <f t="shared" si="1"/>
        <v>0</v>
      </c>
    </row>
    <row r="275" spans="1:20" x14ac:dyDescent="0.4">
      <c r="A275" s="9" t="s">
        <v>12419</v>
      </c>
      <c r="B275" s="9" t="s">
        <v>12052</v>
      </c>
      <c r="C275" s="180" t="s">
        <v>12666</v>
      </c>
      <c r="D275" s="11" t="s">
        <v>0</v>
      </c>
      <c r="E275" s="35">
        <v>5</v>
      </c>
      <c r="F275" s="161">
        <v>43553</v>
      </c>
      <c r="G275" s="161" t="s">
        <v>0</v>
      </c>
      <c r="H275" s="9" t="s">
        <v>12967</v>
      </c>
      <c r="I275" s="9"/>
      <c r="J275" s="9"/>
      <c r="K275" s="9" t="s">
        <v>13091</v>
      </c>
      <c r="L275" s="19">
        <v>3</v>
      </c>
      <c r="M275" s="9"/>
      <c r="N275" s="21">
        <v>5</v>
      </c>
      <c r="O275" s="21">
        <v>0</v>
      </c>
      <c r="P275" s="2"/>
      <c r="Q275" s="225" t="s">
        <v>4170</v>
      </c>
      <c r="R275" s="222"/>
      <c r="S275" s="2"/>
      <c r="T275" s="21">
        <f t="shared" si="1"/>
        <v>0</v>
      </c>
    </row>
    <row r="276" spans="1:20" x14ac:dyDescent="0.4">
      <c r="A276" s="9" t="s">
        <v>12419</v>
      </c>
      <c r="B276" s="9" t="s">
        <v>12052</v>
      </c>
      <c r="C276" s="180" t="s">
        <v>12667</v>
      </c>
      <c r="D276" s="11" t="s">
        <v>0</v>
      </c>
      <c r="E276" s="35">
        <v>5</v>
      </c>
      <c r="F276" s="161">
        <v>43553</v>
      </c>
      <c r="G276" s="161" t="s">
        <v>0</v>
      </c>
      <c r="H276" s="9" t="s">
        <v>12968</v>
      </c>
      <c r="I276" s="9"/>
      <c r="J276" s="9"/>
      <c r="K276" s="9" t="s">
        <v>13091</v>
      </c>
      <c r="L276" s="19">
        <v>3</v>
      </c>
      <c r="M276" s="9"/>
      <c r="N276" s="21">
        <v>5</v>
      </c>
      <c r="O276" s="21">
        <v>0</v>
      </c>
      <c r="P276" s="2"/>
      <c r="Q276" s="225" t="s">
        <v>4170</v>
      </c>
      <c r="R276" s="222"/>
      <c r="S276" s="2"/>
      <c r="T276" s="21">
        <f t="shared" si="1"/>
        <v>0</v>
      </c>
    </row>
    <row r="277" spans="1:20" x14ac:dyDescent="0.4">
      <c r="A277" s="9" t="s">
        <v>12419</v>
      </c>
      <c r="B277" s="9" t="s">
        <v>12052</v>
      </c>
      <c r="C277" s="180" t="s">
        <v>12668</v>
      </c>
      <c r="D277" s="11" t="s">
        <v>0</v>
      </c>
      <c r="E277" s="35">
        <v>5</v>
      </c>
      <c r="F277" s="161">
        <v>43553</v>
      </c>
      <c r="G277" s="161" t="s">
        <v>0</v>
      </c>
      <c r="H277" s="9" t="s">
        <v>12969</v>
      </c>
      <c r="I277" s="9"/>
      <c r="J277" s="9"/>
      <c r="K277" s="9" t="s">
        <v>13091</v>
      </c>
      <c r="L277" s="19">
        <v>3</v>
      </c>
      <c r="M277" s="9"/>
      <c r="N277" s="21">
        <v>5</v>
      </c>
      <c r="O277" s="21">
        <v>0</v>
      </c>
      <c r="P277" s="2"/>
      <c r="Q277" s="225" t="s">
        <v>4170</v>
      </c>
      <c r="R277" s="222"/>
      <c r="S277" s="2"/>
      <c r="T277" s="21">
        <f t="shared" si="1"/>
        <v>0</v>
      </c>
    </row>
    <row r="278" spans="1:20" x14ac:dyDescent="0.4">
      <c r="A278" s="9" t="s">
        <v>12419</v>
      </c>
      <c r="B278" s="9" t="s">
        <v>12052</v>
      </c>
      <c r="C278" s="180" t="s">
        <v>12669</v>
      </c>
      <c r="D278" s="11" t="s">
        <v>0</v>
      </c>
      <c r="E278" s="35">
        <v>5</v>
      </c>
      <c r="F278" s="161">
        <v>43553</v>
      </c>
      <c r="G278" s="161" t="s">
        <v>0</v>
      </c>
      <c r="H278" s="9" t="s">
        <v>12970</v>
      </c>
      <c r="I278" s="9"/>
      <c r="J278" s="9"/>
      <c r="K278" s="9" t="s">
        <v>13091</v>
      </c>
      <c r="L278" s="19">
        <v>3</v>
      </c>
      <c r="M278" s="9"/>
      <c r="N278" s="21">
        <v>5</v>
      </c>
      <c r="O278" s="21">
        <v>0</v>
      </c>
      <c r="P278" s="2"/>
      <c r="Q278" s="225" t="s">
        <v>4170</v>
      </c>
      <c r="R278" s="222"/>
      <c r="S278" s="2"/>
      <c r="T278" s="21">
        <f t="shared" si="1"/>
        <v>0</v>
      </c>
    </row>
    <row r="279" spans="1:20" x14ac:dyDescent="0.4">
      <c r="A279" s="9" t="s">
        <v>12419</v>
      </c>
      <c r="B279" s="9" t="s">
        <v>12052</v>
      </c>
      <c r="C279" s="180" t="s">
        <v>12670</v>
      </c>
      <c r="D279" s="11" t="s">
        <v>0</v>
      </c>
      <c r="E279" s="35">
        <v>5</v>
      </c>
      <c r="F279" s="161">
        <v>43804</v>
      </c>
      <c r="G279" s="161" t="s">
        <v>0</v>
      </c>
      <c r="H279" s="9" t="s">
        <v>12971</v>
      </c>
      <c r="I279" s="9"/>
      <c r="J279" s="9"/>
      <c r="K279" s="9" t="s">
        <v>13091</v>
      </c>
      <c r="L279" s="19">
        <v>3</v>
      </c>
      <c r="M279" s="9"/>
      <c r="N279" s="21">
        <v>5</v>
      </c>
      <c r="O279" s="21">
        <v>0</v>
      </c>
      <c r="P279" s="2"/>
      <c r="Q279" s="225" t="s">
        <v>4170</v>
      </c>
      <c r="R279" s="222"/>
      <c r="S279" s="2"/>
      <c r="T279" s="21">
        <f t="shared" si="1"/>
        <v>0</v>
      </c>
    </row>
    <row r="280" spans="1:20" x14ac:dyDescent="0.4">
      <c r="A280" s="9" t="s">
        <v>12419</v>
      </c>
      <c r="B280" s="9" t="s">
        <v>12052</v>
      </c>
      <c r="C280" s="180" t="s">
        <v>12671</v>
      </c>
      <c r="D280" s="11" t="s">
        <v>0</v>
      </c>
      <c r="E280" s="35">
        <v>5</v>
      </c>
      <c r="F280" s="161">
        <v>43804</v>
      </c>
      <c r="G280" s="161" t="s">
        <v>0</v>
      </c>
      <c r="H280" s="9" t="s">
        <v>12972</v>
      </c>
      <c r="I280" s="9"/>
      <c r="J280" s="9"/>
      <c r="K280" s="9" t="s">
        <v>13091</v>
      </c>
      <c r="L280" s="19">
        <v>3</v>
      </c>
      <c r="M280" s="9"/>
      <c r="N280" s="21">
        <v>5</v>
      </c>
      <c r="O280" s="21">
        <v>0</v>
      </c>
      <c r="P280" s="2"/>
      <c r="Q280" s="225" t="s">
        <v>4170</v>
      </c>
      <c r="R280" s="222"/>
      <c r="S280" s="2"/>
      <c r="T280" s="21">
        <f t="shared" si="1"/>
        <v>0</v>
      </c>
    </row>
    <row r="281" spans="1:20" x14ac:dyDescent="0.4">
      <c r="A281" s="9" t="s">
        <v>12419</v>
      </c>
      <c r="B281" s="9" t="s">
        <v>12052</v>
      </c>
      <c r="C281" s="180" t="s">
        <v>12672</v>
      </c>
      <c r="D281" s="11" t="s">
        <v>0</v>
      </c>
      <c r="E281" s="35">
        <v>5</v>
      </c>
      <c r="F281" s="161">
        <v>43804</v>
      </c>
      <c r="G281" s="161" t="s">
        <v>0</v>
      </c>
      <c r="H281" s="9" t="s">
        <v>12973</v>
      </c>
      <c r="I281" s="9"/>
      <c r="J281" s="9"/>
      <c r="K281" s="9" t="s">
        <v>13091</v>
      </c>
      <c r="L281" s="19">
        <v>3</v>
      </c>
      <c r="M281" s="9"/>
      <c r="N281" s="21">
        <v>5</v>
      </c>
      <c r="O281" s="21">
        <v>0</v>
      </c>
      <c r="P281" s="2"/>
      <c r="Q281" s="225" t="s">
        <v>4170</v>
      </c>
      <c r="R281" s="222"/>
      <c r="S281" s="2"/>
      <c r="T281" s="21">
        <f t="shared" si="1"/>
        <v>0</v>
      </c>
    </row>
    <row r="282" spans="1:20" x14ac:dyDescent="0.4">
      <c r="A282" s="9" t="s">
        <v>12419</v>
      </c>
      <c r="B282" s="9" t="s">
        <v>12052</v>
      </c>
      <c r="C282" s="180" t="s">
        <v>12673</v>
      </c>
      <c r="D282" s="11" t="s">
        <v>0</v>
      </c>
      <c r="E282" s="35">
        <v>5</v>
      </c>
      <c r="F282" s="161">
        <v>43804</v>
      </c>
      <c r="G282" s="161" t="s">
        <v>0</v>
      </c>
      <c r="H282" s="9" t="s">
        <v>12974</v>
      </c>
      <c r="I282" s="9"/>
      <c r="J282" s="9"/>
      <c r="K282" s="9" t="s">
        <v>13091</v>
      </c>
      <c r="L282" s="19">
        <v>3</v>
      </c>
      <c r="M282" s="9"/>
      <c r="N282" s="21">
        <v>5</v>
      </c>
      <c r="O282" s="21">
        <v>0</v>
      </c>
      <c r="P282" s="2"/>
      <c r="Q282" s="225" t="s">
        <v>4170</v>
      </c>
      <c r="R282" s="222"/>
      <c r="S282" s="2"/>
      <c r="T282" s="21">
        <f t="shared" si="1"/>
        <v>0</v>
      </c>
    </row>
    <row r="283" spans="1:20" x14ac:dyDescent="0.4">
      <c r="A283" s="9" t="s">
        <v>12419</v>
      </c>
      <c r="B283" s="9" t="s">
        <v>12052</v>
      </c>
      <c r="C283" s="180" t="s">
        <v>12674</v>
      </c>
      <c r="D283" s="11" t="s">
        <v>0</v>
      </c>
      <c r="E283" s="35">
        <v>5</v>
      </c>
      <c r="F283" s="161">
        <v>43962</v>
      </c>
      <c r="G283" s="161" t="s">
        <v>0</v>
      </c>
      <c r="H283" s="9" t="s">
        <v>12975</v>
      </c>
      <c r="I283" s="9"/>
      <c r="J283" s="9"/>
      <c r="K283" s="9" t="s">
        <v>11676</v>
      </c>
      <c r="L283" s="19">
        <v>4</v>
      </c>
      <c r="M283" s="9"/>
      <c r="N283" s="21">
        <v>5</v>
      </c>
      <c r="O283" s="21">
        <v>0</v>
      </c>
      <c r="P283" s="2"/>
      <c r="Q283" s="225" t="s">
        <v>4170</v>
      </c>
      <c r="R283" s="222"/>
      <c r="S283" s="2"/>
      <c r="T283" s="21">
        <f t="shared" si="1"/>
        <v>0</v>
      </c>
    </row>
    <row r="284" spans="1:20" x14ac:dyDescent="0.4">
      <c r="A284" s="9" t="s">
        <v>12419</v>
      </c>
      <c r="B284" s="9" t="s">
        <v>12052</v>
      </c>
      <c r="C284" s="180" t="s">
        <v>12675</v>
      </c>
      <c r="D284" s="11" t="s">
        <v>0</v>
      </c>
      <c r="E284" s="35">
        <v>5</v>
      </c>
      <c r="F284" s="161">
        <v>43962</v>
      </c>
      <c r="G284" s="161" t="s">
        <v>0</v>
      </c>
      <c r="H284" s="9" t="s">
        <v>12976</v>
      </c>
      <c r="I284" s="9"/>
      <c r="J284" s="9"/>
      <c r="K284" s="9" t="s">
        <v>11676</v>
      </c>
      <c r="L284" s="19">
        <v>4</v>
      </c>
      <c r="M284" s="9"/>
      <c r="N284" s="21">
        <v>5</v>
      </c>
      <c r="O284" s="21">
        <v>0</v>
      </c>
      <c r="P284" s="2"/>
      <c r="Q284" s="225" t="s">
        <v>4170</v>
      </c>
      <c r="R284" s="222"/>
      <c r="S284" s="2"/>
      <c r="T284" s="21">
        <f t="shared" si="1"/>
        <v>0</v>
      </c>
    </row>
    <row r="285" spans="1:20" x14ac:dyDescent="0.4">
      <c r="A285" s="9" t="s">
        <v>12419</v>
      </c>
      <c r="B285" s="9" t="s">
        <v>12052</v>
      </c>
      <c r="C285" s="180" t="s">
        <v>12676</v>
      </c>
      <c r="D285" s="11" t="s">
        <v>0</v>
      </c>
      <c r="E285" s="35">
        <v>5</v>
      </c>
      <c r="F285" s="161">
        <v>43962</v>
      </c>
      <c r="G285" s="161" t="s">
        <v>0</v>
      </c>
      <c r="H285" s="9" t="s">
        <v>12976</v>
      </c>
      <c r="I285" s="9"/>
      <c r="J285" s="9"/>
      <c r="K285" s="9" t="s">
        <v>11676</v>
      </c>
      <c r="L285" s="19">
        <v>4</v>
      </c>
      <c r="M285" s="9"/>
      <c r="N285" s="21">
        <v>5</v>
      </c>
      <c r="O285" s="21">
        <v>0</v>
      </c>
      <c r="P285" s="2"/>
      <c r="Q285" s="225" t="s">
        <v>4170</v>
      </c>
      <c r="R285" s="222"/>
      <c r="S285" s="2"/>
      <c r="T285" s="21">
        <f t="shared" si="1"/>
        <v>0</v>
      </c>
    </row>
    <row r="286" spans="1:20" x14ac:dyDescent="0.4">
      <c r="A286" s="9" t="s">
        <v>12419</v>
      </c>
      <c r="B286" s="9" t="s">
        <v>12052</v>
      </c>
      <c r="C286" s="180" t="s">
        <v>12677</v>
      </c>
      <c r="D286" s="11" t="s">
        <v>0</v>
      </c>
      <c r="E286" s="35">
        <v>5</v>
      </c>
      <c r="F286" s="161">
        <v>43962</v>
      </c>
      <c r="G286" s="161" t="s">
        <v>0</v>
      </c>
      <c r="H286" s="9" t="s">
        <v>12977</v>
      </c>
      <c r="I286" s="9"/>
      <c r="J286" s="9"/>
      <c r="K286" s="9" t="s">
        <v>11676</v>
      </c>
      <c r="L286" s="19">
        <v>4</v>
      </c>
      <c r="M286" s="9"/>
      <c r="N286" s="21">
        <v>5</v>
      </c>
      <c r="O286" s="21">
        <v>0</v>
      </c>
      <c r="P286" s="2"/>
      <c r="Q286" s="225" t="s">
        <v>4170</v>
      </c>
      <c r="R286" s="222"/>
      <c r="S286" s="2"/>
      <c r="T286" s="21">
        <f t="shared" si="1"/>
        <v>0</v>
      </c>
    </row>
    <row r="287" spans="1:20" x14ac:dyDescent="0.4">
      <c r="A287" s="9" t="s">
        <v>12419</v>
      </c>
      <c r="B287" s="9" t="s">
        <v>12052</v>
      </c>
      <c r="C287" s="180" t="s">
        <v>12678</v>
      </c>
      <c r="D287" s="11" t="s">
        <v>0</v>
      </c>
      <c r="E287" s="35">
        <v>5</v>
      </c>
      <c r="F287" s="161">
        <v>44172</v>
      </c>
      <c r="G287" s="161" t="s">
        <v>0</v>
      </c>
      <c r="H287" s="9" t="s">
        <v>12978</v>
      </c>
      <c r="I287" s="9"/>
      <c r="J287" s="9"/>
      <c r="K287" s="9" t="s">
        <v>13091</v>
      </c>
      <c r="L287" s="19">
        <v>3</v>
      </c>
      <c r="M287" s="9"/>
      <c r="N287" s="21">
        <v>5</v>
      </c>
      <c r="O287" s="21">
        <v>0</v>
      </c>
      <c r="P287" s="2"/>
      <c r="Q287" s="225" t="s">
        <v>4170</v>
      </c>
      <c r="R287" s="222"/>
      <c r="S287" s="2"/>
      <c r="T287" s="21">
        <f t="shared" si="1"/>
        <v>0</v>
      </c>
    </row>
    <row r="288" spans="1:20" x14ac:dyDescent="0.4">
      <c r="A288" s="9" t="s">
        <v>12419</v>
      </c>
      <c r="B288" s="9" t="s">
        <v>12052</v>
      </c>
      <c r="C288" s="180" t="s">
        <v>12679</v>
      </c>
      <c r="D288" s="11" t="s">
        <v>0</v>
      </c>
      <c r="E288" s="35">
        <v>5</v>
      </c>
      <c r="F288" s="161">
        <v>44172</v>
      </c>
      <c r="G288" s="161" t="s">
        <v>0</v>
      </c>
      <c r="H288" s="9" t="s">
        <v>12979</v>
      </c>
      <c r="I288" s="9"/>
      <c r="J288" s="9"/>
      <c r="K288" s="9" t="s">
        <v>13091</v>
      </c>
      <c r="L288" s="19">
        <v>3</v>
      </c>
      <c r="M288" s="9"/>
      <c r="N288" s="21">
        <v>5</v>
      </c>
      <c r="O288" s="21">
        <v>0</v>
      </c>
      <c r="P288" s="2"/>
      <c r="Q288" s="225" t="s">
        <v>4170</v>
      </c>
      <c r="R288" s="222"/>
      <c r="S288" s="2"/>
      <c r="T288" s="21">
        <f t="shared" si="1"/>
        <v>0</v>
      </c>
    </row>
    <row r="289" spans="1:20" x14ac:dyDescent="0.4">
      <c r="A289" s="9" t="s">
        <v>12419</v>
      </c>
      <c r="B289" s="9" t="s">
        <v>12052</v>
      </c>
      <c r="C289" s="180" t="s">
        <v>12680</v>
      </c>
      <c r="D289" s="11" t="s">
        <v>0</v>
      </c>
      <c r="E289" s="35">
        <v>5</v>
      </c>
      <c r="F289" s="161">
        <v>44172</v>
      </c>
      <c r="G289" s="161" t="s">
        <v>0</v>
      </c>
      <c r="H289" s="9" t="s">
        <v>12980</v>
      </c>
      <c r="I289" s="9"/>
      <c r="J289" s="9"/>
      <c r="K289" s="9" t="s">
        <v>13091</v>
      </c>
      <c r="L289" s="19">
        <v>3</v>
      </c>
      <c r="M289" s="9"/>
      <c r="N289" s="21">
        <v>5</v>
      </c>
      <c r="O289" s="21">
        <v>0</v>
      </c>
      <c r="P289" s="2"/>
      <c r="Q289" s="225" t="s">
        <v>4170</v>
      </c>
      <c r="R289" s="222"/>
      <c r="S289" s="2"/>
      <c r="T289" s="21">
        <f t="shared" ref="T289:T335" si="2">IF(Q289="Nuova",IF(N289="p.a.r.",300,N289),IF(Q289="Usata",IF(O289="p.a.r.",300,N289),0))</f>
        <v>0</v>
      </c>
    </row>
    <row r="290" spans="1:20" x14ac:dyDescent="0.4">
      <c r="A290" s="9" t="s">
        <v>12419</v>
      </c>
      <c r="B290" s="9" t="s">
        <v>12052</v>
      </c>
      <c r="C290" s="180" t="s">
        <v>12681</v>
      </c>
      <c r="D290" s="11" t="s">
        <v>0</v>
      </c>
      <c r="E290" s="35">
        <v>5</v>
      </c>
      <c r="F290" s="161">
        <v>44172</v>
      </c>
      <c r="G290" s="161" t="s">
        <v>0</v>
      </c>
      <c r="H290" s="9" t="s">
        <v>12981</v>
      </c>
      <c r="I290" s="9"/>
      <c r="J290" s="9"/>
      <c r="K290" s="9" t="s">
        <v>13091</v>
      </c>
      <c r="L290" s="19">
        <v>3</v>
      </c>
      <c r="M290" s="9"/>
      <c r="N290" s="21">
        <v>5</v>
      </c>
      <c r="O290" s="21">
        <v>0</v>
      </c>
      <c r="P290" s="2"/>
      <c r="Q290" s="225" t="s">
        <v>4170</v>
      </c>
      <c r="R290" s="222"/>
      <c r="S290" s="2"/>
      <c r="T290" s="21">
        <f t="shared" si="2"/>
        <v>0</v>
      </c>
    </row>
    <row r="291" spans="1:20" x14ac:dyDescent="0.4">
      <c r="A291" s="9" t="s">
        <v>12419</v>
      </c>
      <c r="B291" s="9" t="s">
        <v>12052</v>
      </c>
      <c r="C291" s="180" t="s">
        <v>12682</v>
      </c>
      <c r="D291" s="11" t="s">
        <v>0</v>
      </c>
      <c r="E291" s="35">
        <v>5</v>
      </c>
      <c r="F291" s="161">
        <v>44337</v>
      </c>
      <c r="G291" s="161" t="s">
        <v>0</v>
      </c>
      <c r="H291" s="9" t="s">
        <v>12982</v>
      </c>
      <c r="I291" s="9"/>
      <c r="J291" s="9"/>
      <c r="K291" s="9" t="s">
        <v>11676</v>
      </c>
      <c r="L291" s="19">
        <v>3</v>
      </c>
      <c r="M291" s="9"/>
      <c r="N291" s="21">
        <v>5</v>
      </c>
      <c r="O291" s="21">
        <v>0</v>
      </c>
      <c r="P291" s="2"/>
      <c r="Q291" s="225" t="s">
        <v>4170</v>
      </c>
      <c r="R291" s="222"/>
      <c r="S291" s="2"/>
      <c r="T291" s="21">
        <f t="shared" si="2"/>
        <v>0</v>
      </c>
    </row>
    <row r="292" spans="1:20" x14ac:dyDescent="0.4">
      <c r="A292" s="9" t="s">
        <v>12419</v>
      </c>
      <c r="B292" s="9" t="s">
        <v>12052</v>
      </c>
      <c r="C292" s="180" t="s">
        <v>12683</v>
      </c>
      <c r="D292" s="11" t="s">
        <v>0</v>
      </c>
      <c r="E292" s="35">
        <v>5</v>
      </c>
      <c r="F292" s="161">
        <v>44337</v>
      </c>
      <c r="G292" s="161" t="s">
        <v>0</v>
      </c>
      <c r="H292" s="9" t="s">
        <v>12982</v>
      </c>
      <c r="I292" s="9"/>
      <c r="J292" s="9"/>
      <c r="K292" s="9" t="s">
        <v>11676</v>
      </c>
      <c r="L292" s="19">
        <v>3</v>
      </c>
      <c r="M292" s="9"/>
      <c r="N292" s="21">
        <v>5</v>
      </c>
      <c r="O292" s="21">
        <v>0</v>
      </c>
      <c r="P292" s="2"/>
      <c r="Q292" s="225" t="s">
        <v>4170</v>
      </c>
      <c r="R292" s="222"/>
      <c r="S292" s="2"/>
      <c r="T292" s="21">
        <f t="shared" si="2"/>
        <v>0</v>
      </c>
    </row>
    <row r="293" spans="1:20" x14ac:dyDescent="0.4">
      <c r="A293" s="9" t="s">
        <v>12419</v>
      </c>
      <c r="B293" s="9" t="s">
        <v>12052</v>
      </c>
      <c r="C293" s="180" t="s">
        <v>12684</v>
      </c>
      <c r="D293" s="11" t="s">
        <v>0</v>
      </c>
      <c r="E293" s="35">
        <v>5</v>
      </c>
      <c r="F293" s="161">
        <v>44337</v>
      </c>
      <c r="G293" s="161" t="s">
        <v>0</v>
      </c>
      <c r="H293" s="9" t="s">
        <v>12983</v>
      </c>
      <c r="I293" s="9"/>
      <c r="J293" s="9"/>
      <c r="K293" s="9" t="s">
        <v>11676</v>
      </c>
      <c r="L293" s="19">
        <v>3</v>
      </c>
      <c r="M293" s="9"/>
      <c r="N293" s="21">
        <v>5</v>
      </c>
      <c r="O293" s="21">
        <v>0</v>
      </c>
      <c r="P293" s="2"/>
      <c r="Q293" s="225" t="s">
        <v>4170</v>
      </c>
      <c r="R293" s="222"/>
      <c r="S293" s="2"/>
      <c r="T293" s="21">
        <f t="shared" si="2"/>
        <v>0</v>
      </c>
    </row>
    <row r="294" spans="1:20" x14ac:dyDescent="0.4">
      <c r="A294" s="9" t="s">
        <v>12419</v>
      </c>
      <c r="B294" s="9" t="s">
        <v>12052</v>
      </c>
      <c r="C294" s="180" t="s">
        <v>12685</v>
      </c>
      <c r="D294" s="11" t="s">
        <v>0</v>
      </c>
      <c r="E294" s="35">
        <v>5</v>
      </c>
      <c r="F294" s="161">
        <v>44337</v>
      </c>
      <c r="G294" s="161" t="s">
        <v>0</v>
      </c>
      <c r="H294" s="9" t="s">
        <v>12984</v>
      </c>
      <c r="I294" s="9"/>
      <c r="J294" s="9"/>
      <c r="K294" s="9" t="s">
        <v>11676</v>
      </c>
      <c r="L294" s="19">
        <v>3</v>
      </c>
      <c r="M294" s="9"/>
      <c r="N294" s="21">
        <v>5</v>
      </c>
      <c r="O294" s="21">
        <v>0</v>
      </c>
      <c r="P294" s="2"/>
      <c r="Q294" s="225" t="s">
        <v>4170</v>
      </c>
      <c r="R294" s="222"/>
      <c r="S294" s="2"/>
      <c r="T294" s="21">
        <f t="shared" si="2"/>
        <v>0</v>
      </c>
    </row>
    <row r="295" spans="1:20" x14ac:dyDescent="0.4">
      <c r="A295" s="9" t="s">
        <v>12419</v>
      </c>
      <c r="B295" s="9" t="s">
        <v>12052</v>
      </c>
      <c r="C295" s="180" t="s">
        <v>12686</v>
      </c>
      <c r="D295" s="11" t="s">
        <v>0</v>
      </c>
      <c r="E295" s="35">
        <v>5</v>
      </c>
      <c r="F295" s="161">
        <v>44526</v>
      </c>
      <c r="G295" s="161" t="s">
        <v>0</v>
      </c>
      <c r="H295" s="9" t="s">
        <v>12985</v>
      </c>
      <c r="I295" s="9"/>
      <c r="J295" s="9"/>
      <c r="K295" s="9" t="s">
        <v>11676</v>
      </c>
      <c r="L295" s="19">
        <v>3</v>
      </c>
      <c r="M295" s="9"/>
      <c r="N295" s="21">
        <v>5</v>
      </c>
      <c r="O295" s="21">
        <v>0</v>
      </c>
      <c r="P295" s="2"/>
      <c r="Q295" s="225" t="s">
        <v>4170</v>
      </c>
      <c r="R295" s="222"/>
      <c r="S295" s="2"/>
      <c r="T295" s="21">
        <f t="shared" si="2"/>
        <v>0</v>
      </c>
    </row>
    <row r="296" spans="1:20" x14ac:dyDescent="0.4">
      <c r="A296" s="9" t="s">
        <v>12419</v>
      </c>
      <c r="B296" s="9" t="s">
        <v>12052</v>
      </c>
      <c r="C296" s="180" t="s">
        <v>12687</v>
      </c>
      <c r="D296" s="11" t="s">
        <v>0</v>
      </c>
      <c r="E296" s="35">
        <v>5</v>
      </c>
      <c r="F296" s="161">
        <v>44526</v>
      </c>
      <c r="G296" s="161" t="s">
        <v>0</v>
      </c>
      <c r="H296" s="9" t="s">
        <v>12986</v>
      </c>
      <c r="I296" s="9"/>
      <c r="J296" s="9"/>
      <c r="K296" s="9" t="s">
        <v>11676</v>
      </c>
      <c r="L296" s="19">
        <v>3</v>
      </c>
      <c r="M296" s="9"/>
      <c r="N296" s="21">
        <v>5</v>
      </c>
      <c r="O296" s="21">
        <v>0</v>
      </c>
      <c r="P296" s="2"/>
      <c r="Q296" s="225" t="s">
        <v>4170</v>
      </c>
      <c r="R296" s="222"/>
      <c r="S296" s="2"/>
      <c r="T296" s="21">
        <f t="shared" si="2"/>
        <v>0</v>
      </c>
    </row>
    <row r="297" spans="1:20" x14ac:dyDescent="0.4">
      <c r="A297" s="9" t="s">
        <v>12419</v>
      </c>
      <c r="B297" s="9" t="s">
        <v>12052</v>
      </c>
      <c r="C297" s="180" t="s">
        <v>12688</v>
      </c>
      <c r="D297" s="11" t="s">
        <v>0</v>
      </c>
      <c r="E297" s="35">
        <v>5</v>
      </c>
      <c r="F297" s="161">
        <v>44526</v>
      </c>
      <c r="G297" s="161" t="s">
        <v>0</v>
      </c>
      <c r="H297" s="9" t="s">
        <v>12987</v>
      </c>
      <c r="I297" s="9"/>
      <c r="J297" s="9"/>
      <c r="K297" s="9" t="s">
        <v>11676</v>
      </c>
      <c r="L297" s="19">
        <v>3</v>
      </c>
      <c r="M297" s="9"/>
      <c r="N297" s="21">
        <v>5</v>
      </c>
      <c r="O297" s="21">
        <v>0</v>
      </c>
      <c r="P297" s="2"/>
      <c r="Q297" s="225" t="s">
        <v>4170</v>
      </c>
      <c r="R297" s="222"/>
      <c r="S297" s="2"/>
      <c r="T297" s="21">
        <f t="shared" si="2"/>
        <v>0</v>
      </c>
    </row>
    <row r="298" spans="1:20" x14ac:dyDescent="0.4">
      <c r="A298" s="9" t="s">
        <v>12419</v>
      </c>
      <c r="B298" s="9" t="s">
        <v>12052</v>
      </c>
      <c r="C298" s="180" t="s">
        <v>12689</v>
      </c>
      <c r="D298" s="11" t="s">
        <v>0</v>
      </c>
      <c r="E298" s="35">
        <v>5</v>
      </c>
      <c r="F298" s="161">
        <v>44526</v>
      </c>
      <c r="G298" s="161" t="s">
        <v>0</v>
      </c>
      <c r="H298" s="9" t="s">
        <v>12988</v>
      </c>
      <c r="I298" s="9"/>
      <c r="J298" s="9"/>
      <c r="K298" s="9" t="s">
        <v>11676</v>
      </c>
      <c r="L298" s="19">
        <v>3</v>
      </c>
      <c r="M298" s="9"/>
      <c r="N298" s="21">
        <v>5</v>
      </c>
      <c r="O298" s="21">
        <v>0</v>
      </c>
      <c r="P298" s="2"/>
      <c r="Q298" s="225" t="s">
        <v>4170</v>
      </c>
      <c r="R298" s="222"/>
      <c r="S298" s="2"/>
      <c r="T298" s="21">
        <f t="shared" si="2"/>
        <v>0</v>
      </c>
    </row>
    <row r="299" spans="1:20" x14ac:dyDescent="0.4">
      <c r="A299" s="9" t="s">
        <v>12419</v>
      </c>
      <c r="B299" s="9" t="s">
        <v>12052</v>
      </c>
      <c r="C299" s="180" t="s">
        <v>12690</v>
      </c>
      <c r="D299" s="11" t="s">
        <v>0</v>
      </c>
      <c r="E299" s="35">
        <v>5</v>
      </c>
      <c r="F299" s="161">
        <v>44699</v>
      </c>
      <c r="G299" s="161" t="s">
        <v>0</v>
      </c>
      <c r="H299" s="9" t="s">
        <v>12989</v>
      </c>
      <c r="I299" s="9"/>
      <c r="J299" s="9"/>
      <c r="K299" s="9" t="s">
        <v>11676</v>
      </c>
      <c r="L299" s="19">
        <v>3</v>
      </c>
      <c r="M299" s="9"/>
      <c r="N299" s="21">
        <v>5</v>
      </c>
      <c r="O299" s="21">
        <v>0</v>
      </c>
      <c r="P299" s="2"/>
      <c r="Q299" s="225" t="s">
        <v>4170</v>
      </c>
      <c r="R299" s="222"/>
      <c r="S299" s="2"/>
      <c r="T299" s="21">
        <f t="shared" si="2"/>
        <v>0</v>
      </c>
    </row>
    <row r="300" spans="1:20" x14ac:dyDescent="0.4">
      <c r="A300" s="9" t="s">
        <v>12419</v>
      </c>
      <c r="B300" s="9" t="s">
        <v>12052</v>
      </c>
      <c r="C300" s="180" t="s">
        <v>12691</v>
      </c>
      <c r="D300" s="11" t="s">
        <v>0</v>
      </c>
      <c r="E300" s="35">
        <v>5</v>
      </c>
      <c r="F300" s="161">
        <v>44699</v>
      </c>
      <c r="G300" s="161" t="s">
        <v>0</v>
      </c>
      <c r="H300" s="9" t="s">
        <v>12990</v>
      </c>
      <c r="I300" s="9"/>
      <c r="J300" s="9"/>
      <c r="K300" s="9" t="s">
        <v>11676</v>
      </c>
      <c r="L300" s="19">
        <v>3</v>
      </c>
      <c r="M300" s="9"/>
      <c r="N300" s="21">
        <v>5</v>
      </c>
      <c r="O300" s="21">
        <v>0</v>
      </c>
      <c r="P300" s="2"/>
      <c r="Q300" s="225" t="s">
        <v>4170</v>
      </c>
      <c r="R300" s="222"/>
      <c r="S300" s="2"/>
      <c r="T300" s="21">
        <f t="shared" si="2"/>
        <v>0</v>
      </c>
    </row>
    <row r="301" spans="1:20" x14ac:dyDescent="0.4">
      <c r="A301" s="9" t="s">
        <v>12419</v>
      </c>
      <c r="B301" s="9" t="s">
        <v>12052</v>
      </c>
      <c r="C301" s="180" t="s">
        <v>12692</v>
      </c>
      <c r="D301" s="11" t="s">
        <v>0</v>
      </c>
      <c r="E301" s="35">
        <v>5</v>
      </c>
      <c r="F301" s="161">
        <v>44699</v>
      </c>
      <c r="G301" s="161" t="s">
        <v>0</v>
      </c>
      <c r="H301" s="9" t="s">
        <v>12991</v>
      </c>
      <c r="I301" s="9"/>
      <c r="J301" s="9"/>
      <c r="K301" s="9" t="s">
        <v>11676</v>
      </c>
      <c r="L301" s="19">
        <v>3</v>
      </c>
      <c r="M301" s="9"/>
      <c r="N301" s="21">
        <v>5</v>
      </c>
      <c r="O301" s="21">
        <v>0</v>
      </c>
      <c r="P301" s="2"/>
      <c r="Q301" s="225" t="s">
        <v>4170</v>
      </c>
      <c r="R301" s="222"/>
      <c r="S301" s="2"/>
      <c r="T301" s="21">
        <f t="shared" si="2"/>
        <v>0</v>
      </c>
    </row>
    <row r="302" spans="1:20" x14ac:dyDescent="0.4">
      <c r="A302" s="9" t="s">
        <v>12419</v>
      </c>
      <c r="B302" s="9" t="s">
        <v>12052</v>
      </c>
      <c r="C302" s="180" t="s">
        <v>12693</v>
      </c>
      <c r="D302" s="11" t="s">
        <v>0</v>
      </c>
      <c r="E302" s="35">
        <v>5</v>
      </c>
      <c r="F302" s="161">
        <v>44699</v>
      </c>
      <c r="G302" s="161" t="s">
        <v>0</v>
      </c>
      <c r="H302" s="9" t="s">
        <v>12992</v>
      </c>
      <c r="I302" s="9"/>
      <c r="J302" s="9"/>
      <c r="K302" s="9" t="s">
        <v>11676</v>
      </c>
      <c r="L302" s="19">
        <v>3</v>
      </c>
      <c r="M302" s="9"/>
      <c r="N302" s="21">
        <v>5</v>
      </c>
      <c r="O302" s="21">
        <v>0</v>
      </c>
      <c r="P302" s="2"/>
      <c r="Q302" s="225" t="s">
        <v>4170</v>
      </c>
      <c r="R302" s="222"/>
      <c r="S302" s="2"/>
      <c r="T302" s="21">
        <f t="shared" si="2"/>
        <v>0</v>
      </c>
    </row>
    <row r="303" spans="1:20" x14ac:dyDescent="0.4">
      <c r="A303" s="9" t="s">
        <v>12419</v>
      </c>
      <c r="B303" s="9" t="s">
        <v>12052</v>
      </c>
      <c r="C303" s="180" t="s">
        <v>12694</v>
      </c>
      <c r="D303" s="11" t="s">
        <v>0</v>
      </c>
      <c r="E303" s="35">
        <v>5</v>
      </c>
      <c r="F303" s="161">
        <v>44900</v>
      </c>
      <c r="G303" s="161" t="s">
        <v>0</v>
      </c>
      <c r="H303" s="9" t="s">
        <v>12993</v>
      </c>
      <c r="I303" s="9"/>
      <c r="J303" s="9"/>
      <c r="K303" s="9" t="s">
        <v>11676</v>
      </c>
      <c r="L303" s="19">
        <v>3</v>
      </c>
      <c r="M303" s="9"/>
      <c r="N303" s="21">
        <v>5</v>
      </c>
      <c r="O303" s="21">
        <v>0</v>
      </c>
      <c r="P303" s="2"/>
      <c r="Q303" s="225" t="s">
        <v>4170</v>
      </c>
      <c r="R303" s="222"/>
      <c r="S303" s="2"/>
      <c r="T303" s="21">
        <f t="shared" si="2"/>
        <v>0</v>
      </c>
    </row>
    <row r="304" spans="1:20" x14ac:dyDescent="0.4">
      <c r="A304" s="9" t="s">
        <v>12419</v>
      </c>
      <c r="B304" s="9" t="s">
        <v>12052</v>
      </c>
      <c r="C304" s="180" t="s">
        <v>12695</v>
      </c>
      <c r="D304" s="11" t="s">
        <v>0</v>
      </c>
      <c r="E304" s="35">
        <v>5</v>
      </c>
      <c r="F304" s="161">
        <v>44900</v>
      </c>
      <c r="G304" s="161" t="s">
        <v>0</v>
      </c>
      <c r="H304" s="9" t="s">
        <v>12994</v>
      </c>
      <c r="I304" s="9"/>
      <c r="J304" s="9"/>
      <c r="K304" s="9" t="s">
        <v>11676</v>
      </c>
      <c r="L304" s="19">
        <v>3</v>
      </c>
      <c r="M304" s="9"/>
      <c r="N304" s="21">
        <v>5</v>
      </c>
      <c r="O304" s="21">
        <v>0</v>
      </c>
      <c r="P304" s="2"/>
      <c r="Q304" s="225" t="s">
        <v>4170</v>
      </c>
      <c r="R304" s="222"/>
      <c r="S304" s="2"/>
      <c r="T304" s="21">
        <f t="shared" si="2"/>
        <v>0</v>
      </c>
    </row>
    <row r="305" spans="1:20" x14ac:dyDescent="0.4">
      <c r="A305" s="9" t="s">
        <v>12419</v>
      </c>
      <c r="B305" s="9" t="s">
        <v>12052</v>
      </c>
      <c r="C305" s="180" t="s">
        <v>12696</v>
      </c>
      <c r="D305" s="11" t="s">
        <v>0</v>
      </c>
      <c r="E305" s="35">
        <v>5</v>
      </c>
      <c r="F305" s="161">
        <v>44900</v>
      </c>
      <c r="G305" s="161" t="s">
        <v>0</v>
      </c>
      <c r="H305" s="9" t="s">
        <v>12995</v>
      </c>
      <c r="I305" s="9"/>
      <c r="J305" s="9"/>
      <c r="K305" s="9" t="s">
        <v>11676</v>
      </c>
      <c r="L305" s="19">
        <v>3</v>
      </c>
      <c r="M305" s="9"/>
      <c r="N305" s="21">
        <v>5</v>
      </c>
      <c r="O305" s="21">
        <v>0</v>
      </c>
      <c r="P305" s="2"/>
      <c r="Q305" s="225" t="s">
        <v>4170</v>
      </c>
      <c r="R305" s="222"/>
      <c r="S305" s="2"/>
      <c r="T305" s="21">
        <f t="shared" si="2"/>
        <v>0</v>
      </c>
    </row>
    <row r="306" spans="1:20" x14ac:dyDescent="0.4">
      <c r="A306" s="9" t="s">
        <v>12419</v>
      </c>
      <c r="B306" s="9" t="s">
        <v>12052</v>
      </c>
      <c r="C306" s="180" t="s">
        <v>12697</v>
      </c>
      <c r="D306" s="11" t="s">
        <v>0</v>
      </c>
      <c r="E306" s="35">
        <v>5</v>
      </c>
      <c r="F306" s="161">
        <v>44900</v>
      </c>
      <c r="G306" s="161" t="s">
        <v>0</v>
      </c>
      <c r="H306" s="9" t="s">
        <v>12996</v>
      </c>
      <c r="I306" s="9"/>
      <c r="J306" s="9"/>
      <c r="K306" s="9" t="s">
        <v>11676</v>
      </c>
      <c r="L306" s="19">
        <v>3</v>
      </c>
      <c r="M306" s="9"/>
      <c r="N306" s="21">
        <v>5</v>
      </c>
      <c r="O306" s="21">
        <v>0</v>
      </c>
      <c r="P306" s="2"/>
      <c r="Q306" s="225" t="s">
        <v>4170</v>
      </c>
      <c r="R306" s="222"/>
      <c r="S306" s="2"/>
      <c r="T306" s="21">
        <f t="shared" si="2"/>
        <v>0</v>
      </c>
    </row>
    <row r="307" spans="1:20" x14ac:dyDescent="0.4">
      <c r="A307" s="9" t="s">
        <v>12419</v>
      </c>
      <c r="B307" s="9" t="s">
        <v>12052</v>
      </c>
      <c r="C307" s="180" t="s">
        <v>12698</v>
      </c>
      <c r="D307" s="11" t="s">
        <v>0</v>
      </c>
      <c r="E307" s="35">
        <v>5</v>
      </c>
      <c r="F307" s="161">
        <v>45122</v>
      </c>
      <c r="G307" s="161" t="s">
        <v>0</v>
      </c>
      <c r="H307" s="9" t="s">
        <v>12997</v>
      </c>
      <c r="I307" s="9"/>
      <c r="J307" s="9"/>
      <c r="K307" s="9" t="s">
        <v>11687</v>
      </c>
      <c r="L307" s="19">
        <v>2</v>
      </c>
      <c r="M307" s="9"/>
      <c r="N307" s="21">
        <v>5</v>
      </c>
      <c r="O307" s="21">
        <v>0</v>
      </c>
      <c r="P307" s="2"/>
      <c r="Q307" s="225" t="s">
        <v>4170</v>
      </c>
      <c r="R307" s="222"/>
      <c r="S307" s="2"/>
      <c r="T307" s="21">
        <f t="shared" si="2"/>
        <v>0</v>
      </c>
    </row>
    <row r="308" spans="1:20" x14ac:dyDescent="0.4">
      <c r="A308" s="9" t="s">
        <v>12419</v>
      </c>
      <c r="B308" s="9" t="s">
        <v>12052</v>
      </c>
      <c r="C308" s="180" t="s">
        <v>12699</v>
      </c>
      <c r="D308" s="11" t="s">
        <v>0</v>
      </c>
      <c r="E308" s="35">
        <v>5</v>
      </c>
      <c r="F308" s="161">
        <v>45122</v>
      </c>
      <c r="G308" s="161" t="s">
        <v>0</v>
      </c>
      <c r="H308" s="9" t="s">
        <v>12998</v>
      </c>
      <c r="I308" s="9"/>
      <c r="J308" s="9"/>
      <c r="K308" s="9" t="s">
        <v>11676</v>
      </c>
      <c r="L308" s="19">
        <v>2</v>
      </c>
      <c r="M308" s="9"/>
      <c r="N308" s="21">
        <v>5</v>
      </c>
      <c r="O308" s="21">
        <v>0</v>
      </c>
      <c r="P308" s="2"/>
      <c r="Q308" s="225" t="s">
        <v>4170</v>
      </c>
      <c r="R308" s="222"/>
      <c r="S308" s="2"/>
      <c r="T308" s="21">
        <f t="shared" si="2"/>
        <v>0</v>
      </c>
    </row>
    <row r="309" spans="1:20" x14ac:dyDescent="0.4">
      <c r="A309" s="9" t="s">
        <v>12419</v>
      </c>
      <c r="B309" s="9" t="s">
        <v>12052</v>
      </c>
      <c r="C309" s="180" t="s">
        <v>12700</v>
      </c>
      <c r="D309" s="11" t="s">
        <v>0</v>
      </c>
      <c r="E309" s="35">
        <v>5</v>
      </c>
      <c r="F309" s="161">
        <v>45122</v>
      </c>
      <c r="G309" s="161" t="s">
        <v>0</v>
      </c>
      <c r="H309" s="9" t="s">
        <v>12803</v>
      </c>
      <c r="I309" s="9"/>
      <c r="J309" s="9"/>
      <c r="K309" s="9" t="s">
        <v>11676</v>
      </c>
      <c r="L309" s="19">
        <v>2</v>
      </c>
      <c r="M309" s="9"/>
      <c r="N309" s="21">
        <v>5</v>
      </c>
      <c r="O309" s="21">
        <v>0</v>
      </c>
      <c r="P309" s="2"/>
      <c r="Q309" s="225" t="s">
        <v>4170</v>
      </c>
      <c r="R309" s="222"/>
      <c r="S309" s="2"/>
      <c r="T309" s="21">
        <f t="shared" si="2"/>
        <v>0</v>
      </c>
    </row>
    <row r="310" spans="1:20" x14ac:dyDescent="0.4">
      <c r="A310" s="9" t="s">
        <v>12419</v>
      </c>
      <c r="B310" s="9" t="s">
        <v>12052</v>
      </c>
      <c r="C310" s="180" t="s">
        <v>12701</v>
      </c>
      <c r="D310" s="11" t="s">
        <v>0</v>
      </c>
      <c r="E310" s="35">
        <v>5</v>
      </c>
      <c r="F310" s="161">
        <v>45122</v>
      </c>
      <c r="G310" s="161" t="s">
        <v>0</v>
      </c>
      <c r="H310" s="9" t="s">
        <v>12999</v>
      </c>
      <c r="I310" s="9"/>
      <c r="J310" s="9"/>
      <c r="K310" s="9" t="s">
        <v>11676</v>
      </c>
      <c r="L310" s="19">
        <v>2</v>
      </c>
      <c r="M310" s="9"/>
      <c r="N310" s="21">
        <v>5</v>
      </c>
      <c r="O310" s="21">
        <v>0</v>
      </c>
      <c r="P310" s="2"/>
      <c r="Q310" s="225" t="s">
        <v>4170</v>
      </c>
      <c r="R310" s="222"/>
      <c r="S310" s="2"/>
      <c r="T310" s="21">
        <f t="shared" si="2"/>
        <v>0</v>
      </c>
    </row>
    <row r="311" spans="1:20" x14ac:dyDescent="0.4">
      <c r="A311" s="9" t="s">
        <v>12419</v>
      </c>
      <c r="B311" s="9" t="s">
        <v>12052</v>
      </c>
      <c r="C311" s="180" t="s">
        <v>12702</v>
      </c>
      <c r="D311" s="11" t="s">
        <v>0</v>
      </c>
      <c r="E311" s="35">
        <v>5</v>
      </c>
      <c r="F311" s="161">
        <v>45284</v>
      </c>
      <c r="G311" s="161" t="s">
        <v>0</v>
      </c>
      <c r="H311" s="9" t="s">
        <v>13000</v>
      </c>
      <c r="I311" s="9"/>
      <c r="J311" s="9"/>
      <c r="K311" s="9" t="s">
        <v>11676</v>
      </c>
      <c r="L311" s="19">
        <v>2</v>
      </c>
      <c r="M311" s="9"/>
      <c r="N311" s="21">
        <v>5</v>
      </c>
      <c r="O311" s="21">
        <v>0</v>
      </c>
      <c r="P311" s="2"/>
      <c r="Q311" s="225" t="s">
        <v>4170</v>
      </c>
      <c r="R311" s="222"/>
      <c r="S311" s="2"/>
      <c r="T311" s="21">
        <f t="shared" si="2"/>
        <v>0</v>
      </c>
    </row>
    <row r="312" spans="1:20" x14ac:dyDescent="0.4">
      <c r="A312" s="9" t="s">
        <v>12419</v>
      </c>
      <c r="B312" s="9" t="s">
        <v>12052</v>
      </c>
      <c r="C312" s="180" t="s">
        <v>12703</v>
      </c>
      <c r="D312" s="11" t="s">
        <v>0</v>
      </c>
      <c r="E312" s="35">
        <v>5</v>
      </c>
      <c r="F312" s="161">
        <v>45284</v>
      </c>
      <c r="G312" s="161" t="s">
        <v>0</v>
      </c>
      <c r="H312" s="9" t="s">
        <v>13001</v>
      </c>
      <c r="I312" s="9"/>
      <c r="J312" s="9"/>
      <c r="K312" s="9" t="s">
        <v>11687</v>
      </c>
      <c r="L312" s="19">
        <v>2</v>
      </c>
      <c r="M312" s="9"/>
      <c r="N312" s="21">
        <v>5</v>
      </c>
      <c r="O312" s="21">
        <v>0</v>
      </c>
      <c r="P312" s="2"/>
      <c r="Q312" s="225" t="s">
        <v>4170</v>
      </c>
      <c r="R312" s="222"/>
      <c r="S312" s="2"/>
      <c r="T312" s="21">
        <f t="shared" si="2"/>
        <v>0</v>
      </c>
    </row>
    <row r="313" spans="1:20" x14ac:dyDescent="0.4">
      <c r="A313" s="9" t="s">
        <v>12419</v>
      </c>
      <c r="B313" s="9" t="s">
        <v>12052</v>
      </c>
      <c r="C313" s="180" t="s">
        <v>12704</v>
      </c>
      <c r="D313" s="11" t="s">
        <v>0</v>
      </c>
      <c r="E313" s="35">
        <v>5</v>
      </c>
      <c r="F313" s="161">
        <v>45284</v>
      </c>
      <c r="G313" s="161" t="s">
        <v>0</v>
      </c>
      <c r="H313" s="9" t="s">
        <v>13002</v>
      </c>
      <c r="I313" s="9"/>
      <c r="J313" s="9"/>
      <c r="K313" s="9" t="s">
        <v>11676</v>
      </c>
      <c r="L313" s="19">
        <v>2</v>
      </c>
      <c r="M313" s="9"/>
      <c r="N313" s="21">
        <v>5</v>
      </c>
      <c r="O313" s="21">
        <v>0</v>
      </c>
      <c r="P313" s="2"/>
      <c r="Q313" s="225" t="s">
        <v>4170</v>
      </c>
      <c r="R313" s="222"/>
      <c r="S313" s="2"/>
      <c r="T313" s="21">
        <f t="shared" si="2"/>
        <v>0</v>
      </c>
    </row>
    <row r="314" spans="1:20" x14ac:dyDescent="0.4">
      <c r="A314" s="9" t="s">
        <v>12419</v>
      </c>
      <c r="B314" s="9" t="s">
        <v>12052</v>
      </c>
      <c r="C314" s="180" t="s">
        <v>12705</v>
      </c>
      <c r="D314" s="11" t="s">
        <v>0</v>
      </c>
      <c r="E314" s="35">
        <v>5</v>
      </c>
      <c r="F314" s="161">
        <v>45284</v>
      </c>
      <c r="G314" s="161" t="s">
        <v>0</v>
      </c>
      <c r="H314" s="9" t="s">
        <v>13003</v>
      </c>
      <c r="I314" s="9"/>
      <c r="J314" s="9"/>
      <c r="K314" s="9" t="s">
        <v>11676</v>
      </c>
      <c r="L314" s="19">
        <v>2</v>
      </c>
      <c r="M314" s="9"/>
      <c r="N314" s="21">
        <v>5</v>
      </c>
      <c r="O314" s="21">
        <v>0</v>
      </c>
      <c r="P314" s="2"/>
      <c r="Q314" s="225" t="s">
        <v>4170</v>
      </c>
      <c r="R314" s="222"/>
      <c r="S314" s="2"/>
      <c r="T314" s="21">
        <f t="shared" si="2"/>
        <v>0</v>
      </c>
    </row>
    <row r="315" spans="1:20" x14ac:dyDescent="0.4">
      <c r="A315" s="9" t="s">
        <v>12419</v>
      </c>
      <c r="B315" s="9" t="s">
        <v>12052</v>
      </c>
      <c r="C315" s="180" t="s">
        <v>12706</v>
      </c>
      <c r="D315" s="11" t="s">
        <v>0</v>
      </c>
      <c r="E315" s="35">
        <v>5</v>
      </c>
      <c r="F315" s="161">
        <v>45586</v>
      </c>
      <c r="G315" s="161" t="s">
        <v>0</v>
      </c>
      <c r="H315" s="9" t="s">
        <v>13004</v>
      </c>
      <c r="I315" s="9"/>
      <c r="J315" s="9"/>
      <c r="K315" s="9" t="s">
        <v>11687</v>
      </c>
      <c r="L315" s="19">
        <v>2</v>
      </c>
      <c r="M315" s="9"/>
      <c r="N315" s="21">
        <v>5</v>
      </c>
      <c r="O315" s="21">
        <v>0</v>
      </c>
      <c r="P315" s="2"/>
      <c r="Q315" s="225" t="s">
        <v>4170</v>
      </c>
      <c r="R315" s="222"/>
      <c r="S315" s="2"/>
      <c r="T315" s="21">
        <f t="shared" si="2"/>
        <v>0</v>
      </c>
    </row>
    <row r="316" spans="1:20" x14ac:dyDescent="0.4">
      <c r="A316" s="9" t="s">
        <v>12419</v>
      </c>
      <c r="B316" s="9" t="s">
        <v>12052</v>
      </c>
      <c r="C316" s="180" t="s">
        <v>12707</v>
      </c>
      <c r="D316" s="11" t="s">
        <v>0</v>
      </c>
      <c r="E316" s="35">
        <v>5</v>
      </c>
      <c r="F316" s="161">
        <v>45586</v>
      </c>
      <c r="G316" s="161" t="s">
        <v>0</v>
      </c>
      <c r="H316" s="9" t="s">
        <v>13005</v>
      </c>
      <c r="I316" s="9"/>
      <c r="J316" s="9"/>
      <c r="K316" s="9" t="s">
        <v>11687</v>
      </c>
      <c r="L316" s="19">
        <v>2</v>
      </c>
      <c r="M316" s="9"/>
      <c r="N316" s="21">
        <v>5</v>
      </c>
      <c r="O316" s="21">
        <v>0</v>
      </c>
      <c r="P316" s="2"/>
      <c r="Q316" s="225" t="s">
        <v>4170</v>
      </c>
      <c r="R316" s="222"/>
      <c r="S316" s="2"/>
      <c r="T316" s="21">
        <f t="shared" si="2"/>
        <v>0</v>
      </c>
    </row>
    <row r="317" spans="1:20" x14ac:dyDescent="0.4">
      <c r="A317" s="9" t="s">
        <v>12419</v>
      </c>
      <c r="B317" s="9" t="s">
        <v>12052</v>
      </c>
      <c r="C317" s="180" t="s">
        <v>12708</v>
      </c>
      <c r="D317" s="11" t="s">
        <v>0</v>
      </c>
      <c r="E317" s="35">
        <v>5</v>
      </c>
      <c r="F317" s="161">
        <v>45586</v>
      </c>
      <c r="G317" s="161" t="s">
        <v>0</v>
      </c>
      <c r="H317" s="9" t="s">
        <v>13006</v>
      </c>
      <c r="I317" s="9"/>
      <c r="J317" s="9"/>
      <c r="K317" s="9" t="s">
        <v>11687</v>
      </c>
      <c r="L317" s="19">
        <v>2</v>
      </c>
      <c r="M317" s="9"/>
      <c r="N317" s="21">
        <v>5</v>
      </c>
      <c r="O317" s="21">
        <v>0</v>
      </c>
      <c r="P317" s="2"/>
      <c r="Q317" s="225" t="s">
        <v>4170</v>
      </c>
      <c r="R317" s="222"/>
      <c r="S317" s="2"/>
      <c r="T317" s="21">
        <f t="shared" si="2"/>
        <v>0</v>
      </c>
    </row>
    <row r="318" spans="1:20" x14ac:dyDescent="0.4">
      <c r="A318" s="9" t="s">
        <v>12419</v>
      </c>
      <c r="B318" s="9" t="s">
        <v>12052</v>
      </c>
      <c r="C318" s="180" t="s">
        <v>12709</v>
      </c>
      <c r="D318" s="11" t="s">
        <v>0</v>
      </c>
      <c r="E318" s="35">
        <v>5</v>
      </c>
      <c r="F318" s="161">
        <v>45586</v>
      </c>
      <c r="G318" s="161" t="s">
        <v>0</v>
      </c>
      <c r="H318" s="9" t="s">
        <v>13006</v>
      </c>
      <c r="I318" s="9"/>
      <c r="J318" s="9"/>
      <c r="K318" s="9" t="s">
        <v>11687</v>
      </c>
      <c r="L318" s="19">
        <v>2</v>
      </c>
      <c r="M318" s="9"/>
      <c r="N318" s="21">
        <v>5</v>
      </c>
      <c r="O318" s="21">
        <v>0</v>
      </c>
      <c r="P318" s="2"/>
      <c r="Q318" s="225" t="s">
        <v>4170</v>
      </c>
      <c r="R318" s="222"/>
      <c r="S318" s="2"/>
      <c r="T318" s="21">
        <f t="shared" si="2"/>
        <v>0</v>
      </c>
    </row>
    <row r="319" spans="1:20" x14ac:dyDescent="0.4">
      <c r="A319" s="9" t="s">
        <v>12419</v>
      </c>
      <c r="B319" s="9" t="s">
        <v>12052</v>
      </c>
      <c r="C319" s="180" t="s">
        <v>12710</v>
      </c>
      <c r="D319" s="11" t="s">
        <v>0</v>
      </c>
      <c r="E319" s="35">
        <v>5</v>
      </c>
      <c r="F319" s="161">
        <v>45651</v>
      </c>
      <c r="G319" s="161" t="s">
        <v>0</v>
      </c>
      <c r="H319" s="9" t="s">
        <v>13007</v>
      </c>
      <c r="I319" s="9"/>
      <c r="J319" s="9"/>
      <c r="K319" s="9" t="s">
        <v>11687</v>
      </c>
      <c r="L319" s="19">
        <v>2</v>
      </c>
      <c r="M319" s="9"/>
      <c r="N319" s="21">
        <v>5</v>
      </c>
      <c r="O319" s="21">
        <v>0</v>
      </c>
      <c r="P319" s="2"/>
      <c r="Q319" s="225" t="s">
        <v>4170</v>
      </c>
      <c r="R319" s="222"/>
      <c r="S319" s="2"/>
      <c r="T319" s="21">
        <f t="shared" si="2"/>
        <v>0</v>
      </c>
    </row>
    <row r="320" spans="1:20" x14ac:dyDescent="0.4">
      <c r="A320" s="9" t="s">
        <v>12419</v>
      </c>
      <c r="B320" s="9" t="s">
        <v>12052</v>
      </c>
      <c r="C320" s="180" t="s">
        <v>12711</v>
      </c>
      <c r="D320" s="11" t="s">
        <v>0</v>
      </c>
      <c r="E320" s="35">
        <v>5</v>
      </c>
      <c r="F320" s="161">
        <v>45651</v>
      </c>
      <c r="G320" s="161" t="s">
        <v>0</v>
      </c>
      <c r="H320" s="9" t="s">
        <v>13008</v>
      </c>
      <c r="I320" s="9"/>
      <c r="J320" s="9"/>
      <c r="K320" s="9" t="s">
        <v>11687</v>
      </c>
      <c r="L320" s="19">
        <v>2</v>
      </c>
      <c r="M320" s="9"/>
      <c r="N320" s="21">
        <v>5</v>
      </c>
      <c r="O320" s="21">
        <v>0</v>
      </c>
      <c r="P320" s="2"/>
      <c r="Q320" s="225" t="s">
        <v>4170</v>
      </c>
      <c r="R320" s="222"/>
      <c r="S320" s="2"/>
      <c r="T320" s="21">
        <f t="shared" si="2"/>
        <v>0</v>
      </c>
    </row>
    <row r="321" spans="1:20" x14ac:dyDescent="0.4">
      <c r="A321" s="9" t="s">
        <v>12419</v>
      </c>
      <c r="B321" s="9" t="s">
        <v>12052</v>
      </c>
      <c r="C321" s="180" t="s">
        <v>12712</v>
      </c>
      <c r="D321" s="11" t="s">
        <v>0</v>
      </c>
      <c r="E321" s="35">
        <v>5</v>
      </c>
      <c r="F321" s="161">
        <v>45651</v>
      </c>
      <c r="G321" s="161" t="s">
        <v>0</v>
      </c>
      <c r="H321" s="9" t="s">
        <v>13009</v>
      </c>
      <c r="I321" s="9"/>
      <c r="J321" s="9"/>
      <c r="K321" s="9" t="s">
        <v>11687</v>
      </c>
      <c r="L321" s="19">
        <v>2</v>
      </c>
      <c r="M321" s="9"/>
      <c r="N321" s="21">
        <v>5</v>
      </c>
      <c r="O321" s="21">
        <v>0</v>
      </c>
      <c r="P321" s="2"/>
      <c r="Q321" s="225" t="s">
        <v>4170</v>
      </c>
      <c r="R321" s="222"/>
      <c r="S321" s="2"/>
      <c r="T321" s="21">
        <f t="shared" si="2"/>
        <v>0</v>
      </c>
    </row>
    <row r="322" spans="1:20" x14ac:dyDescent="0.4">
      <c r="A322" s="9" t="s">
        <v>12419</v>
      </c>
      <c r="B322" s="9" t="s">
        <v>12052</v>
      </c>
      <c r="C322" s="180" t="s">
        <v>12713</v>
      </c>
      <c r="D322" s="11" t="s">
        <v>0</v>
      </c>
      <c r="E322" s="35">
        <v>5</v>
      </c>
      <c r="F322" s="161">
        <v>45651</v>
      </c>
      <c r="G322" s="161" t="s">
        <v>0</v>
      </c>
      <c r="H322" s="9" t="s">
        <v>13010</v>
      </c>
      <c r="I322" s="9"/>
      <c r="J322" s="9"/>
      <c r="K322" s="9" t="s">
        <v>11687</v>
      </c>
      <c r="L322" s="19">
        <v>2</v>
      </c>
      <c r="M322" s="9"/>
      <c r="N322" s="21">
        <v>5</v>
      </c>
      <c r="O322" s="21">
        <v>0</v>
      </c>
      <c r="P322" s="2"/>
      <c r="Q322" s="225" t="s">
        <v>4170</v>
      </c>
      <c r="R322" s="222"/>
      <c r="S322" s="2"/>
      <c r="T322" s="21">
        <f t="shared" si="2"/>
        <v>0</v>
      </c>
    </row>
    <row r="323" spans="1:20" x14ac:dyDescent="0.4">
      <c r="A323" s="9" t="s">
        <v>12419</v>
      </c>
      <c r="B323" s="9" t="s">
        <v>12052</v>
      </c>
      <c r="C323" s="180" t="s">
        <v>13084</v>
      </c>
      <c r="D323" s="11" t="s">
        <v>0</v>
      </c>
      <c r="E323" s="35">
        <v>5</v>
      </c>
      <c r="F323" s="161">
        <v>46028</v>
      </c>
      <c r="G323" s="161" t="s">
        <v>0</v>
      </c>
      <c r="H323" s="9" t="s">
        <v>13083</v>
      </c>
      <c r="I323" s="9"/>
      <c r="J323" s="9"/>
      <c r="K323" s="9" t="s">
        <v>11687</v>
      </c>
      <c r="L323" s="19">
        <v>2</v>
      </c>
      <c r="M323" s="9"/>
      <c r="N323" s="21">
        <v>5</v>
      </c>
      <c r="O323" s="21">
        <v>0</v>
      </c>
      <c r="P323" s="2"/>
      <c r="Q323" s="225" t="s">
        <v>4170</v>
      </c>
      <c r="R323" s="222"/>
      <c r="S323" s="2"/>
      <c r="T323" s="21">
        <f t="shared" si="2"/>
        <v>0</v>
      </c>
    </row>
    <row r="324" spans="1:20" x14ac:dyDescent="0.4">
      <c r="A324" s="9" t="s">
        <v>12419</v>
      </c>
      <c r="B324" s="9" t="s">
        <v>12052</v>
      </c>
      <c r="C324" s="180" t="s">
        <v>13085</v>
      </c>
      <c r="D324" s="181" t="s">
        <v>0</v>
      </c>
      <c r="E324" s="35">
        <v>5</v>
      </c>
      <c r="F324" s="161">
        <v>46028</v>
      </c>
      <c r="G324" s="161" t="s">
        <v>0</v>
      </c>
      <c r="H324" s="9" t="s">
        <v>13088</v>
      </c>
      <c r="I324" s="9"/>
      <c r="J324" s="9"/>
      <c r="K324" s="9" t="s">
        <v>11687</v>
      </c>
      <c r="L324" s="19">
        <v>2</v>
      </c>
      <c r="M324" s="9"/>
      <c r="N324" s="21">
        <v>5</v>
      </c>
      <c r="O324" s="21">
        <v>0</v>
      </c>
      <c r="P324" s="2"/>
      <c r="Q324" s="225" t="s">
        <v>4170</v>
      </c>
      <c r="R324" s="222"/>
      <c r="S324" s="2"/>
      <c r="T324" s="21">
        <f t="shared" si="2"/>
        <v>0</v>
      </c>
    </row>
    <row r="325" spans="1:20" x14ac:dyDescent="0.4">
      <c r="A325" s="9" t="s">
        <v>12419</v>
      </c>
      <c r="B325" s="9" t="s">
        <v>12052</v>
      </c>
      <c r="C325" s="180" t="s">
        <v>13086</v>
      </c>
      <c r="D325" s="11" t="s">
        <v>0</v>
      </c>
      <c r="E325" s="35">
        <v>5</v>
      </c>
      <c r="F325" s="161">
        <v>46028</v>
      </c>
      <c r="G325" s="161" t="s">
        <v>0</v>
      </c>
      <c r="H325" s="9" t="s">
        <v>13089</v>
      </c>
      <c r="I325" s="9"/>
      <c r="J325" s="9"/>
      <c r="K325" s="9" t="s">
        <v>11687</v>
      </c>
      <c r="L325" s="19">
        <v>2</v>
      </c>
      <c r="M325" s="9"/>
      <c r="N325" s="21">
        <v>5</v>
      </c>
      <c r="O325" s="21">
        <v>0</v>
      </c>
      <c r="P325" s="2"/>
      <c r="Q325" s="225" t="s">
        <v>4170</v>
      </c>
      <c r="R325" s="222"/>
      <c r="S325" s="2"/>
      <c r="T325" s="21">
        <f t="shared" si="2"/>
        <v>0</v>
      </c>
    </row>
    <row r="326" spans="1:20" x14ac:dyDescent="0.4">
      <c r="A326" s="9" t="s">
        <v>12419</v>
      </c>
      <c r="B326" s="9" t="s">
        <v>12052</v>
      </c>
      <c r="C326" s="180" t="s">
        <v>13087</v>
      </c>
      <c r="D326" s="11" t="s">
        <v>0</v>
      </c>
      <c r="E326" s="35">
        <v>5</v>
      </c>
      <c r="F326" s="161">
        <v>46028</v>
      </c>
      <c r="G326" s="161" t="s">
        <v>0</v>
      </c>
      <c r="H326" s="9" t="s">
        <v>13090</v>
      </c>
      <c r="I326" s="9"/>
      <c r="J326" s="9"/>
      <c r="K326" s="9" t="s">
        <v>11687</v>
      </c>
      <c r="L326" s="19">
        <v>2</v>
      </c>
      <c r="M326" s="9"/>
      <c r="N326" s="21">
        <v>5</v>
      </c>
      <c r="O326" s="21">
        <v>0</v>
      </c>
      <c r="P326" s="2"/>
      <c r="Q326" s="225" t="s">
        <v>4170</v>
      </c>
      <c r="R326" s="222"/>
      <c r="S326" s="2"/>
      <c r="T326" s="21">
        <f t="shared" si="2"/>
        <v>0</v>
      </c>
    </row>
    <row r="327" spans="1:20" x14ac:dyDescent="0.4">
      <c r="A327" s="9" t="s">
        <v>12419</v>
      </c>
      <c r="B327" s="9" t="s">
        <v>12052</v>
      </c>
      <c r="C327" s="180" t="s">
        <v>13093</v>
      </c>
      <c r="D327" s="11" t="s">
        <v>0</v>
      </c>
      <c r="E327" s="35" t="s">
        <v>0</v>
      </c>
      <c r="F327" s="161">
        <v>37365</v>
      </c>
      <c r="G327" s="161" t="s">
        <v>0</v>
      </c>
      <c r="H327" s="9" t="s">
        <v>13094</v>
      </c>
      <c r="I327" s="9"/>
      <c r="J327" s="9"/>
      <c r="K327" s="9" t="s">
        <v>13095</v>
      </c>
      <c r="L327" s="234">
        <v>5.0000000000000001E-3</v>
      </c>
      <c r="M327" s="9"/>
      <c r="N327" s="21" t="s">
        <v>6191</v>
      </c>
      <c r="O327" s="21">
        <v>0</v>
      </c>
      <c r="P327" s="2"/>
      <c r="Q327" s="225" t="s">
        <v>4170</v>
      </c>
      <c r="R327" s="222"/>
      <c r="S327" s="2"/>
      <c r="T327" s="21">
        <f t="shared" si="2"/>
        <v>0</v>
      </c>
    </row>
    <row r="328" spans="1:20" x14ac:dyDescent="0.4">
      <c r="A328" s="9" t="s">
        <v>12419</v>
      </c>
      <c r="B328" s="9" t="s">
        <v>12052</v>
      </c>
      <c r="C328" s="180" t="s">
        <v>13096</v>
      </c>
      <c r="D328" s="11" t="s">
        <v>0</v>
      </c>
      <c r="E328" s="35">
        <v>5000</v>
      </c>
      <c r="F328" s="161">
        <v>34789</v>
      </c>
      <c r="G328" s="161" t="s">
        <v>0</v>
      </c>
      <c r="H328" s="9" t="s">
        <v>12743</v>
      </c>
      <c r="I328" s="9"/>
      <c r="J328" s="9"/>
      <c r="K328" s="9" t="s">
        <v>0</v>
      </c>
      <c r="L328" s="19">
        <v>1</v>
      </c>
      <c r="M328" s="9" t="s">
        <v>13100</v>
      </c>
      <c r="N328" s="21">
        <v>30</v>
      </c>
      <c r="O328" s="21">
        <v>0</v>
      </c>
      <c r="P328" s="2"/>
      <c r="Q328" s="225" t="s">
        <v>4170</v>
      </c>
      <c r="R328" s="222"/>
      <c r="S328" s="2"/>
      <c r="T328" s="21">
        <f t="shared" si="2"/>
        <v>0</v>
      </c>
    </row>
    <row r="329" spans="1:20" x14ac:dyDescent="0.4">
      <c r="A329" s="9" t="s">
        <v>12419</v>
      </c>
      <c r="B329" s="9" t="s">
        <v>12052</v>
      </c>
      <c r="C329" s="180" t="s">
        <v>13097</v>
      </c>
      <c r="D329" s="11" t="s">
        <v>0</v>
      </c>
      <c r="E329" s="35">
        <v>10000</v>
      </c>
      <c r="F329" s="161">
        <v>34789</v>
      </c>
      <c r="G329" s="161">
        <v>34789</v>
      </c>
      <c r="H329" s="9" t="s">
        <v>12744</v>
      </c>
      <c r="I329" s="9"/>
      <c r="J329" s="9"/>
      <c r="K329" s="9" t="s">
        <v>0</v>
      </c>
      <c r="L329" s="33">
        <v>0.5</v>
      </c>
      <c r="M329" s="9" t="s">
        <v>13101</v>
      </c>
      <c r="N329" s="21">
        <v>180</v>
      </c>
      <c r="O329" s="21">
        <v>0</v>
      </c>
      <c r="P329" s="2"/>
      <c r="Q329" s="225" t="s">
        <v>4170</v>
      </c>
      <c r="R329" s="222"/>
      <c r="S329" s="2"/>
      <c r="T329" s="21">
        <f t="shared" si="2"/>
        <v>0</v>
      </c>
    </row>
    <row r="330" spans="1:20" x14ac:dyDescent="0.4">
      <c r="A330" s="9" t="s">
        <v>12419</v>
      </c>
      <c r="B330" s="9" t="s">
        <v>12052</v>
      </c>
      <c r="C330" s="180" t="s">
        <v>13098</v>
      </c>
      <c r="D330" s="11" t="s">
        <v>0</v>
      </c>
      <c r="E330" s="35">
        <v>5000</v>
      </c>
      <c r="F330" s="161">
        <v>35033</v>
      </c>
      <c r="G330" s="161">
        <v>34789</v>
      </c>
      <c r="H330" s="9" t="s">
        <v>12745</v>
      </c>
      <c r="I330" s="9"/>
      <c r="J330" s="9"/>
      <c r="K330" s="9" t="s">
        <v>0</v>
      </c>
      <c r="L330" s="33">
        <v>0.5</v>
      </c>
      <c r="M330" s="9" t="s">
        <v>13102</v>
      </c>
      <c r="N330" s="21">
        <v>200</v>
      </c>
      <c r="O330" s="21">
        <v>0</v>
      </c>
      <c r="P330" s="2"/>
      <c r="Q330" s="225" t="s">
        <v>4170</v>
      </c>
      <c r="R330" s="222"/>
      <c r="S330" s="2"/>
      <c r="T330" s="21">
        <f t="shared" si="2"/>
        <v>0</v>
      </c>
    </row>
    <row r="331" spans="1:20" x14ac:dyDescent="0.4">
      <c r="A331" s="9" t="s">
        <v>12419</v>
      </c>
      <c r="B331" s="9" t="s">
        <v>12052</v>
      </c>
      <c r="C331" s="180" t="s">
        <v>13099</v>
      </c>
      <c r="D331" s="11" t="s">
        <v>0</v>
      </c>
      <c r="E331" s="35">
        <v>10000</v>
      </c>
      <c r="F331" s="161">
        <v>35163</v>
      </c>
      <c r="G331" s="161">
        <v>35033</v>
      </c>
      <c r="H331" s="9" t="s">
        <v>12746</v>
      </c>
      <c r="I331" s="9"/>
      <c r="J331" s="9"/>
      <c r="K331" s="9" t="s">
        <v>0</v>
      </c>
      <c r="L331" s="33">
        <v>0.5</v>
      </c>
      <c r="M331" s="9" t="s">
        <v>13103</v>
      </c>
      <c r="N331" s="21">
        <v>250</v>
      </c>
      <c r="O331" s="21">
        <v>0</v>
      </c>
      <c r="P331" s="2"/>
      <c r="Q331" s="225" t="s">
        <v>4170</v>
      </c>
      <c r="R331" s="222"/>
      <c r="S331" s="2"/>
      <c r="T331" s="21">
        <f t="shared" si="2"/>
        <v>0</v>
      </c>
    </row>
    <row r="332" spans="1:20" x14ac:dyDescent="0.4">
      <c r="A332" s="9" t="s">
        <v>12419</v>
      </c>
      <c r="B332" s="9" t="s">
        <v>12052</v>
      </c>
      <c r="C332" s="180" t="s">
        <v>13104</v>
      </c>
      <c r="D332" s="11" t="s">
        <v>0</v>
      </c>
      <c r="E332" s="35">
        <v>2000</v>
      </c>
      <c r="F332" s="161"/>
      <c r="G332" s="161">
        <v>35163</v>
      </c>
      <c r="H332" s="9" t="s">
        <v>12747</v>
      </c>
      <c r="I332" s="9"/>
      <c r="J332" s="9"/>
      <c r="K332" s="9" t="s">
        <v>0</v>
      </c>
      <c r="L332" s="19" t="s">
        <v>0</v>
      </c>
      <c r="M332" s="9" t="s">
        <v>13108</v>
      </c>
      <c r="N332" s="21">
        <v>0</v>
      </c>
      <c r="O332" s="21">
        <v>0</v>
      </c>
      <c r="P332" s="2"/>
      <c r="Q332" s="225" t="s">
        <v>4170</v>
      </c>
      <c r="R332" s="222"/>
      <c r="S332" s="2"/>
      <c r="T332" s="21">
        <f t="shared" si="2"/>
        <v>0</v>
      </c>
    </row>
    <row r="333" spans="1:20" x14ac:dyDescent="0.4">
      <c r="A333" s="9" t="s">
        <v>12419</v>
      </c>
      <c r="B333" s="9" t="s">
        <v>12052</v>
      </c>
      <c r="C333" s="180" t="s">
        <v>13105</v>
      </c>
      <c r="D333" s="11" t="s">
        <v>0</v>
      </c>
      <c r="E333" s="35">
        <v>5000</v>
      </c>
      <c r="F333" s="161"/>
      <c r="G333" s="161">
        <v>35163</v>
      </c>
      <c r="H333" s="9" t="s">
        <v>12747</v>
      </c>
      <c r="I333" s="9"/>
      <c r="J333" s="9"/>
      <c r="K333" s="9" t="s">
        <v>0</v>
      </c>
      <c r="L333" s="19" t="s">
        <v>0</v>
      </c>
      <c r="M333" s="9" t="s">
        <v>13109</v>
      </c>
      <c r="N333" s="21">
        <v>0</v>
      </c>
      <c r="O333" s="21">
        <v>0</v>
      </c>
      <c r="P333" s="2"/>
      <c r="Q333" s="225" t="s">
        <v>4170</v>
      </c>
      <c r="R333" s="222"/>
      <c r="S333" s="2"/>
      <c r="T333" s="21">
        <f t="shared" si="2"/>
        <v>0</v>
      </c>
    </row>
    <row r="334" spans="1:20" x14ac:dyDescent="0.4">
      <c r="A334" s="9" t="s">
        <v>12419</v>
      </c>
      <c r="B334" s="9" t="s">
        <v>12052</v>
      </c>
      <c r="C334" s="180" t="s">
        <v>13106</v>
      </c>
      <c r="D334" s="11" t="s">
        <v>0</v>
      </c>
      <c r="E334" s="35">
        <v>10000</v>
      </c>
      <c r="F334" s="161"/>
      <c r="G334" s="161">
        <v>35163</v>
      </c>
      <c r="H334" s="9" t="s">
        <v>12747</v>
      </c>
      <c r="I334" s="9"/>
      <c r="J334" s="9"/>
      <c r="K334" s="9" t="s">
        <v>0</v>
      </c>
      <c r="L334" s="19" t="s">
        <v>0</v>
      </c>
      <c r="M334" s="9" t="s">
        <v>13110</v>
      </c>
      <c r="N334" s="21">
        <v>0</v>
      </c>
      <c r="O334" s="21">
        <v>0</v>
      </c>
      <c r="P334" s="2"/>
      <c r="Q334" s="225" t="s">
        <v>4170</v>
      </c>
      <c r="R334" s="222"/>
      <c r="S334" s="2"/>
      <c r="T334" s="21">
        <f t="shared" si="2"/>
        <v>0</v>
      </c>
    </row>
    <row r="335" spans="1:20" x14ac:dyDescent="0.4">
      <c r="A335" s="9" t="s">
        <v>12419</v>
      </c>
      <c r="B335" s="9" t="s">
        <v>12052</v>
      </c>
      <c r="C335" s="180" t="s">
        <v>13107</v>
      </c>
      <c r="D335" s="11" t="s">
        <v>0</v>
      </c>
      <c r="E335" s="35">
        <v>5000</v>
      </c>
      <c r="F335" s="161"/>
      <c r="G335" s="161">
        <v>35163</v>
      </c>
      <c r="H335" s="9" t="s">
        <v>12748</v>
      </c>
      <c r="I335" s="9"/>
      <c r="J335" s="9"/>
      <c r="K335" s="9" t="s">
        <v>0</v>
      </c>
      <c r="L335" s="19" t="s">
        <v>0</v>
      </c>
      <c r="M335" s="9" t="s">
        <v>13111</v>
      </c>
      <c r="N335" s="21">
        <v>0</v>
      </c>
      <c r="O335" s="21">
        <v>0</v>
      </c>
      <c r="P335" s="2"/>
      <c r="Q335" s="225" t="s">
        <v>4170</v>
      </c>
      <c r="R335" s="222"/>
      <c r="S335" s="2"/>
      <c r="T335" s="21">
        <f t="shared" si="2"/>
        <v>0</v>
      </c>
    </row>
    <row r="336" spans="1:20" x14ac:dyDescent="0.4">
      <c r="Q336" s="224"/>
    </row>
    <row r="337" spans="1:20" x14ac:dyDescent="0.4">
      <c r="Q337" s="224"/>
    </row>
    <row r="338" spans="1:20" x14ac:dyDescent="0.4">
      <c r="Q338" s="224"/>
    </row>
    <row r="339" spans="1:20" x14ac:dyDescent="0.4">
      <c r="Q339" s="224"/>
    </row>
    <row r="340" spans="1:20" x14ac:dyDescent="0.4">
      <c r="Q340" s="224"/>
    </row>
    <row r="341" spans="1:20" x14ac:dyDescent="0.4">
      <c r="Q341" s="224"/>
    </row>
    <row r="342" spans="1:20" x14ac:dyDescent="0.4">
      <c r="Q342" s="224"/>
    </row>
    <row r="343" spans="1:20" x14ac:dyDescent="0.4">
      <c r="Q343" s="224"/>
    </row>
    <row r="344" spans="1:20" x14ac:dyDescent="0.4">
      <c r="Q344" s="224"/>
    </row>
    <row r="345" spans="1:20" x14ac:dyDescent="0.4">
      <c r="Q345" s="224"/>
    </row>
    <row r="346" spans="1:20" x14ac:dyDescent="0.4">
      <c r="Q346" s="224"/>
    </row>
    <row r="347" spans="1:20" s="223" customFormat="1" x14ac:dyDescent="0.4">
      <c r="A347"/>
      <c r="B347"/>
      <c r="C347"/>
      <c r="D347"/>
      <c r="E347" s="237"/>
      <c r="F347" s="230"/>
      <c r="G347" s="230"/>
      <c r="H347"/>
      <c r="I347"/>
      <c r="J347"/>
      <c r="K347"/>
      <c r="L347"/>
      <c r="M347"/>
      <c r="N347"/>
      <c r="O347"/>
      <c r="P347"/>
      <c r="Q347" s="224"/>
      <c r="S347"/>
      <c r="T347"/>
    </row>
    <row r="348" spans="1:20" s="223" customFormat="1" x14ac:dyDescent="0.4">
      <c r="A348"/>
      <c r="B348"/>
      <c r="C348"/>
      <c r="D348"/>
      <c r="E348" s="237"/>
      <c r="F348" s="230"/>
      <c r="G348" s="230"/>
      <c r="H348"/>
      <c r="I348"/>
      <c r="J348"/>
      <c r="K348"/>
      <c r="L348"/>
      <c r="M348"/>
      <c r="N348"/>
      <c r="O348"/>
      <c r="P348"/>
      <c r="Q348" s="224"/>
      <c r="S348"/>
      <c r="T348"/>
    </row>
    <row r="349" spans="1:20" s="223" customFormat="1" x14ac:dyDescent="0.4">
      <c r="A349"/>
      <c r="B349"/>
      <c r="C349"/>
      <c r="D349"/>
      <c r="E349" s="237"/>
      <c r="F349" s="230"/>
      <c r="G349" s="230"/>
      <c r="H349"/>
      <c r="I349"/>
      <c r="J349"/>
      <c r="K349"/>
      <c r="L349"/>
      <c r="M349"/>
      <c r="N349"/>
      <c r="O349"/>
      <c r="P349"/>
      <c r="Q349" s="224"/>
      <c r="S349"/>
      <c r="T349"/>
    </row>
    <row r="350" spans="1:20" s="223" customFormat="1" x14ac:dyDescent="0.4">
      <c r="A350"/>
      <c r="B350"/>
      <c r="C350"/>
      <c r="D350"/>
      <c r="E350" s="237"/>
      <c r="F350" s="230"/>
      <c r="G350" s="230"/>
      <c r="H350"/>
      <c r="I350"/>
      <c r="J350"/>
      <c r="K350"/>
      <c r="L350"/>
      <c r="M350"/>
      <c r="N350"/>
      <c r="O350"/>
      <c r="P350"/>
      <c r="Q350" s="224"/>
      <c r="S350"/>
      <c r="T350"/>
    </row>
    <row r="351" spans="1:20" s="223" customFormat="1" x14ac:dyDescent="0.4">
      <c r="A351"/>
      <c r="B351"/>
      <c r="C351"/>
      <c r="D351"/>
      <c r="E351" s="237"/>
      <c r="F351" s="230"/>
      <c r="G351" s="230"/>
      <c r="H351"/>
      <c r="I351"/>
      <c r="J351"/>
      <c r="K351"/>
      <c r="L351"/>
      <c r="M351"/>
      <c r="N351"/>
      <c r="O351"/>
      <c r="P351"/>
      <c r="Q351" s="224"/>
      <c r="S351"/>
      <c r="T351"/>
    </row>
    <row r="352" spans="1:20" s="223" customFormat="1" x14ac:dyDescent="0.4">
      <c r="A352"/>
      <c r="B352"/>
      <c r="C352"/>
      <c r="D352"/>
      <c r="E352" s="237"/>
      <c r="F352" s="230"/>
      <c r="G352" s="230"/>
      <c r="H352"/>
      <c r="I352"/>
      <c r="J352"/>
      <c r="K352"/>
      <c r="L352"/>
      <c r="M352"/>
      <c r="N352"/>
      <c r="O352"/>
      <c r="P352"/>
      <c r="Q352" s="224"/>
      <c r="S352"/>
      <c r="T352"/>
    </row>
    <row r="353" spans="1:20" s="223" customFormat="1" x14ac:dyDescent="0.4">
      <c r="A353"/>
      <c r="B353"/>
      <c r="C353"/>
      <c r="D353"/>
      <c r="E353" s="237"/>
      <c r="F353" s="230"/>
      <c r="G353" s="230"/>
      <c r="H353"/>
      <c r="I353"/>
      <c r="J353"/>
      <c r="K353"/>
      <c r="L353"/>
      <c r="M353"/>
      <c r="N353"/>
      <c r="O353"/>
      <c r="P353"/>
      <c r="Q353" s="224"/>
      <c r="S353"/>
      <c r="T353"/>
    </row>
    <row r="354" spans="1:20" s="223" customFormat="1" x14ac:dyDescent="0.4">
      <c r="A354"/>
      <c r="B354"/>
      <c r="C354"/>
      <c r="D354"/>
      <c r="E354" s="237"/>
      <c r="F354" s="230"/>
      <c r="G354" s="230"/>
      <c r="H354"/>
      <c r="I354"/>
      <c r="J354"/>
      <c r="K354"/>
      <c r="L354"/>
      <c r="M354"/>
      <c r="N354"/>
      <c r="O354"/>
      <c r="P354"/>
      <c r="Q354" s="224"/>
      <c r="S354"/>
      <c r="T354"/>
    </row>
    <row r="355" spans="1:20" s="223" customFormat="1" x14ac:dyDescent="0.4">
      <c r="A355"/>
      <c r="B355"/>
      <c r="C355"/>
      <c r="D355"/>
      <c r="E355" s="237"/>
      <c r="F355" s="230"/>
      <c r="G355" s="230"/>
      <c r="H355"/>
      <c r="I355"/>
      <c r="J355"/>
      <c r="K355"/>
      <c r="L355"/>
      <c r="M355"/>
      <c r="N355"/>
      <c r="O355"/>
      <c r="P355"/>
      <c r="Q355" s="224"/>
      <c r="S355"/>
      <c r="T355"/>
    </row>
    <row r="356" spans="1:20" s="223" customFormat="1" x14ac:dyDescent="0.4">
      <c r="A356"/>
      <c r="B356"/>
      <c r="C356"/>
      <c r="D356"/>
      <c r="E356" s="237"/>
      <c r="F356" s="230"/>
      <c r="G356" s="230"/>
      <c r="H356"/>
      <c r="I356"/>
      <c r="J356"/>
      <c r="K356"/>
      <c r="L356"/>
      <c r="M356"/>
      <c r="N356"/>
      <c r="O356"/>
      <c r="P356"/>
      <c r="Q356" s="224"/>
      <c r="S356"/>
      <c r="T356"/>
    </row>
    <row r="357" spans="1:20" s="223" customFormat="1" x14ac:dyDescent="0.4">
      <c r="A357"/>
      <c r="B357"/>
      <c r="C357"/>
      <c r="D357"/>
      <c r="E357" s="237"/>
      <c r="F357" s="230"/>
      <c r="G357" s="230"/>
      <c r="H357"/>
      <c r="I357"/>
      <c r="J357"/>
      <c r="K357"/>
      <c r="L357"/>
      <c r="M357"/>
      <c r="N357"/>
      <c r="O357"/>
      <c r="P357"/>
      <c r="Q357" s="224"/>
      <c r="S357"/>
      <c r="T357"/>
    </row>
    <row r="358" spans="1:20" s="223" customFormat="1" x14ac:dyDescent="0.4">
      <c r="A358"/>
      <c r="B358"/>
      <c r="C358"/>
      <c r="D358"/>
      <c r="E358" s="237"/>
      <c r="F358" s="230"/>
      <c r="G358" s="230"/>
      <c r="H358"/>
      <c r="I358"/>
      <c r="J358"/>
      <c r="K358"/>
      <c r="L358"/>
      <c r="M358"/>
      <c r="N358"/>
      <c r="O358"/>
      <c r="P358"/>
      <c r="Q358" s="224"/>
      <c r="S358"/>
      <c r="T358"/>
    </row>
    <row r="359" spans="1:20" s="223" customFormat="1" x14ac:dyDescent="0.4">
      <c r="A359"/>
      <c r="B359"/>
      <c r="C359"/>
      <c r="D359"/>
      <c r="E359" s="237"/>
      <c r="F359" s="230"/>
      <c r="G359" s="230"/>
      <c r="H359"/>
      <c r="I359"/>
      <c r="J359"/>
      <c r="K359"/>
      <c r="L359"/>
      <c r="M359"/>
      <c r="N359"/>
      <c r="O359"/>
      <c r="P359"/>
      <c r="Q359" s="224"/>
      <c r="S359"/>
      <c r="T359"/>
    </row>
    <row r="360" spans="1:20" s="223" customFormat="1" x14ac:dyDescent="0.4">
      <c r="A360"/>
      <c r="B360"/>
      <c r="C360"/>
      <c r="D360"/>
      <c r="E360" s="237"/>
      <c r="F360" s="230"/>
      <c r="G360" s="230"/>
      <c r="H360"/>
      <c r="I360"/>
      <c r="J360"/>
      <c r="K360"/>
      <c r="L360"/>
      <c r="M360"/>
      <c r="N360"/>
      <c r="O360"/>
      <c r="P360"/>
      <c r="Q360" s="224"/>
      <c r="S360"/>
      <c r="T360"/>
    </row>
    <row r="361" spans="1:20" s="223" customFormat="1" x14ac:dyDescent="0.4">
      <c r="A361"/>
      <c r="B361"/>
      <c r="C361"/>
      <c r="D361"/>
      <c r="E361" s="237"/>
      <c r="F361" s="230"/>
      <c r="G361" s="230"/>
      <c r="H361"/>
      <c r="I361"/>
      <c r="J361"/>
      <c r="K361"/>
      <c r="L361"/>
      <c r="M361"/>
      <c r="N361"/>
      <c r="O361"/>
      <c r="P361"/>
      <c r="Q361" s="224"/>
      <c r="S361"/>
      <c r="T361"/>
    </row>
    <row r="362" spans="1:20" s="223" customFormat="1" x14ac:dyDescent="0.4">
      <c r="A362"/>
      <c r="B362"/>
      <c r="C362"/>
      <c r="D362"/>
      <c r="E362" s="237"/>
      <c r="F362" s="230"/>
      <c r="G362" s="230"/>
      <c r="H362"/>
      <c r="I362"/>
      <c r="J362"/>
      <c r="K362"/>
      <c r="L362"/>
      <c r="M362"/>
      <c r="N362"/>
      <c r="O362"/>
      <c r="P362"/>
      <c r="Q362" s="224"/>
      <c r="S362"/>
      <c r="T362"/>
    </row>
    <row r="363" spans="1:20" s="223" customFormat="1" x14ac:dyDescent="0.4">
      <c r="A363"/>
      <c r="B363"/>
      <c r="C363"/>
      <c r="D363"/>
      <c r="E363" s="237"/>
      <c r="F363" s="230"/>
      <c r="G363" s="230"/>
      <c r="H363"/>
      <c r="I363"/>
      <c r="J363"/>
      <c r="K363"/>
      <c r="L363"/>
      <c r="M363"/>
      <c r="N363"/>
      <c r="O363"/>
      <c r="P363"/>
      <c r="Q363" s="224"/>
      <c r="S363"/>
      <c r="T363"/>
    </row>
    <row r="364" spans="1:20" s="223" customFormat="1" x14ac:dyDescent="0.4">
      <c r="A364"/>
      <c r="B364"/>
      <c r="C364"/>
      <c r="D364"/>
      <c r="E364" s="237"/>
      <c r="F364" s="230"/>
      <c r="G364" s="230"/>
      <c r="H364"/>
      <c r="I364"/>
      <c r="J364"/>
      <c r="K364"/>
      <c r="L364"/>
      <c r="M364"/>
      <c r="N364"/>
      <c r="O364"/>
      <c r="P364"/>
      <c r="Q364" s="224"/>
      <c r="S364"/>
      <c r="T364"/>
    </row>
    <row r="365" spans="1:20" s="223" customFormat="1" x14ac:dyDescent="0.4">
      <c r="A365"/>
      <c r="B365"/>
      <c r="C365"/>
      <c r="D365"/>
      <c r="E365" s="237"/>
      <c r="F365" s="230"/>
      <c r="G365" s="230"/>
      <c r="H365"/>
      <c r="I365"/>
      <c r="J365"/>
      <c r="K365"/>
      <c r="L365"/>
      <c r="M365"/>
      <c r="N365"/>
      <c r="O365"/>
      <c r="P365"/>
      <c r="Q365" s="224"/>
      <c r="S365"/>
      <c r="T365"/>
    </row>
    <row r="366" spans="1:20" s="223" customFormat="1" x14ac:dyDescent="0.4">
      <c r="A366"/>
      <c r="B366"/>
      <c r="C366"/>
      <c r="D366"/>
      <c r="E366" s="237"/>
      <c r="F366" s="230"/>
      <c r="G366" s="230"/>
      <c r="H366"/>
      <c r="I366"/>
      <c r="J366"/>
      <c r="K366"/>
      <c r="L366"/>
      <c r="M366"/>
      <c r="N366"/>
      <c r="O366"/>
      <c r="P366"/>
      <c r="Q366" s="224"/>
      <c r="S366"/>
      <c r="T366"/>
    </row>
    <row r="367" spans="1:20" s="223" customFormat="1" x14ac:dyDescent="0.4">
      <c r="A367"/>
      <c r="B367"/>
      <c r="C367"/>
      <c r="D367"/>
      <c r="E367" s="237"/>
      <c r="F367" s="230"/>
      <c r="G367" s="230"/>
      <c r="H367"/>
      <c r="I367"/>
      <c r="J367"/>
      <c r="K367"/>
      <c r="L367"/>
      <c r="M367"/>
      <c r="N367"/>
      <c r="O367"/>
      <c r="P367"/>
      <c r="Q367" s="224"/>
      <c r="S367"/>
      <c r="T367"/>
    </row>
    <row r="368" spans="1:20" s="223" customFormat="1" x14ac:dyDescent="0.4">
      <c r="A368"/>
      <c r="B368"/>
      <c r="C368"/>
      <c r="D368"/>
      <c r="E368" s="237"/>
      <c r="F368" s="230"/>
      <c r="G368" s="230"/>
      <c r="H368"/>
      <c r="I368"/>
      <c r="J368"/>
      <c r="K368"/>
      <c r="L368"/>
      <c r="M368"/>
      <c r="N368"/>
      <c r="O368"/>
      <c r="P368"/>
      <c r="Q368" s="224"/>
      <c r="S368"/>
      <c r="T368"/>
    </row>
    <row r="369" spans="1:20" s="223" customFormat="1" x14ac:dyDescent="0.4">
      <c r="A369"/>
      <c r="B369"/>
      <c r="C369"/>
      <c r="D369"/>
      <c r="E369" s="237"/>
      <c r="F369" s="230"/>
      <c r="G369" s="230"/>
      <c r="H369"/>
      <c r="I369"/>
      <c r="J369"/>
      <c r="K369"/>
      <c r="L369"/>
      <c r="M369"/>
      <c r="N369"/>
      <c r="O369"/>
      <c r="P369"/>
      <c r="Q369" s="224"/>
      <c r="S369"/>
      <c r="T369"/>
    </row>
    <row r="370" spans="1:20" s="223" customFormat="1" x14ac:dyDescent="0.4">
      <c r="A370"/>
      <c r="B370"/>
      <c r="C370"/>
      <c r="D370"/>
      <c r="E370" s="237"/>
      <c r="F370" s="230"/>
      <c r="G370" s="230"/>
      <c r="H370"/>
      <c r="I370"/>
      <c r="J370"/>
      <c r="K370"/>
      <c r="L370"/>
      <c r="M370"/>
      <c r="N370"/>
      <c r="O370"/>
      <c r="P370"/>
      <c r="Q370" s="224"/>
      <c r="S370"/>
      <c r="T370"/>
    </row>
    <row r="371" spans="1:20" s="223" customFormat="1" x14ac:dyDescent="0.4">
      <c r="A371"/>
      <c r="B371"/>
      <c r="C371"/>
      <c r="D371"/>
      <c r="E371" s="237"/>
      <c r="F371" s="230"/>
      <c r="G371" s="230"/>
      <c r="H371"/>
      <c r="I371"/>
      <c r="J371"/>
      <c r="K371"/>
      <c r="L371"/>
      <c r="M371"/>
      <c r="N371"/>
      <c r="O371"/>
      <c r="P371"/>
      <c r="Q371" s="224"/>
      <c r="S371"/>
      <c r="T371"/>
    </row>
    <row r="372" spans="1:20" s="223" customFormat="1" x14ac:dyDescent="0.4">
      <c r="A372"/>
      <c r="B372"/>
      <c r="C372"/>
      <c r="D372"/>
      <c r="E372" s="237"/>
      <c r="F372" s="230"/>
      <c r="G372" s="230"/>
      <c r="H372"/>
      <c r="I372"/>
      <c r="J372"/>
      <c r="K372"/>
      <c r="L372"/>
      <c r="M372"/>
      <c r="N372"/>
      <c r="O372"/>
      <c r="P372"/>
      <c r="Q372" s="224"/>
      <c r="S372"/>
      <c r="T372"/>
    </row>
    <row r="373" spans="1:20" s="223" customFormat="1" x14ac:dyDescent="0.4">
      <c r="A373"/>
      <c r="B373"/>
      <c r="C373"/>
      <c r="D373"/>
      <c r="E373" s="237"/>
      <c r="F373" s="230"/>
      <c r="G373" s="230"/>
      <c r="H373"/>
      <c r="I373"/>
      <c r="J373"/>
      <c r="K373"/>
      <c r="L373"/>
      <c r="M373"/>
      <c r="N373"/>
      <c r="O373"/>
      <c r="P373"/>
      <c r="Q373" s="224"/>
      <c r="S373"/>
      <c r="T373"/>
    </row>
    <row r="374" spans="1:20" s="223" customFormat="1" x14ac:dyDescent="0.4">
      <c r="A374"/>
      <c r="B374"/>
      <c r="C374"/>
      <c r="D374"/>
      <c r="E374" s="237"/>
      <c r="F374" s="230"/>
      <c r="G374" s="230"/>
      <c r="H374"/>
      <c r="I374"/>
      <c r="J374"/>
      <c r="K374"/>
      <c r="L374"/>
      <c r="M374"/>
      <c r="N374"/>
      <c r="O374"/>
      <c r="P374"/>
      <c r="Q374" s="224"/>
      <c r="S374"/>
      <c r="T374"/>
    </row>
    <row r="375" spans="1:20" s="223" customFormat="1" x14ac:dyDescent="0.4">
      <c r="A375"/>
      <c r="B375"/>
      <c r="C375"/>
      <c r="D375"/>
      <c r="E375" s="237"/>
      <c r="F375" s="230"/>
      <c r="G375" s="230"/>
      <c r="H375"/>
      <c r="I375"/>
      <c r="J375"/>
      <c r="K375"/>
      <c r="L375"/>
      <c r="M375"/>
      <c r="N375"/>
      <c r="O375"/>
      <c r="P375"/>
      <c r="Q375" s="224"/>
      <c r="S375"/>
      <c r="T375"/>
    </row>
    <row r="376" spans="1:20" s="223" customFormat="1" x14ac:dyDescent="0.4">
      <c r="A376"/>
      <c r="B376"/>
      <c r="C376"/>
      <c r="D376"/>
      <c r="E376" s="237"/>
      <c r="F376" s="230"/>
      <c r="G376" s="230"/>
      <c r="H376"/>
      <c r="I376"/>
      <c r="J376"/>
      <c r="K376"/>
      <c r="L376"/>
      <c r="M376"/>
      <c r="N376"/>
      <c r="O376"/>
      <c r="P376"/>
      <c r="Q376" s="224"/>
      <c r="S376"/>
      <c r="T376"/>
    </row>
    <row r="377" spans="1:20" s="223" customFormat="1" x14ac:dyDescent="0.4">
      <c r="A377"/>
      <c r="B377"/>
      <c r="C377"/>
      <c r="D377"/>
      <c r="E377" s="237"/>
      <c r="F377" s="230"/>
      <c r="G377" s="230"/>
      <c r="H377"/>
      <c r="I377"/>
      <c r="J377"/>
      <c r="K377"/>
      <c r="L377"/>
      <c r="M377"/>
      <c r="N377"/>
      <c r="O377"/>
      <c r="P377"/>
      <c r="Q377" s="224"/>
      <c r="S377"/>
      <c r="T377"/>
    </row>
    <row r="378" spans="1:20" s="223" customFormat="1" x14ac:dyDescent="0.4">
      <c r="A378"/>
      <c r="B378"/>
      <c r="C378"/>
      <c r="D378"/>
      <c r="E378" s="237"/>
      <c r="F378" s="230"/>
      <c r="G378" s="230"/>
      <c r="H378"/>
      <c r="I378"/>
      <c r="J378"/>
      <c r="K378"/>
      <c r="L378"/>
      <c r="M378"/>
      <c r="N378"/>
      <c r="O378"/>
      <c r="P378"/>
      <c r="Q378" s="224"/>
      <c r="S378"/>
      <c r="T378"/>
    </row>
    <row r="379" spans="1:20" s="223" customFormat="1" x14ac:dyDescent="0.4">
      <c r="A379"/>
      <c r="B379"/>
      <c r="C379"/>
      <c r="D379"/>
      <c r="E379" s="237"/>
      <c r="F379" s="230"/>
      <c r="G379" s="230"/>
      <c r="H379"/>
      <c r="I379"/>
      <c r="J379"/>
      <c r="K379"/>
      <c r="L379"/>
      <c r="M379"/>
      <c r="N379"/>
      <c r="O379"/>
      <c r="P379"/>
      <c r="Q379" s="224"/>
      <c r="S379"/>
      <c r="T379"/>
    </row>
    <row r="380" spans="1:20" s="223" customFormat="1" x14ac:dyDescent="0.4">
      <c r="A380"/>
      <c r="B380"/>
      <c r="C380"/>
      <c r="D380"/>
      <c r="E380" s="237"/>
      <c r="F380" s="230"/>
      <c r="G380" s="230"/>
      <c r="H380"/>
      <c r="I380"/>
      <c r="J380"/>
      <c r="K380"/>
      <c r="L380"/>
      <c r="M380"/>
      <c r="N380"/>
      <c r="O380"/>
      <c r="P380"/>
      <c r="Q380" s="224"/>
      <c r="S380"/>
      <c r="T380"/>
    </row>
    <row r="381" spans="1:20" s="223" customFormat="1" x14ac:dyDescent="0.4">
      <c r="A381"/>
      <c r="B381"/>
      <c r="C381"/>
      <c r="D381"/>
      <c r="E381" s="237"/>
      <c r="F381" s="230"/>
      <c r="G381" s="230"/>
      <c r="H381"/>
      <c r="I381"/>
      <c r="J381"/>
      <c r="K381"/>
      <c r="L381"/>
      <c r="M381"/>
      <c r="N381"/>
      <c r="O381"/>
      <c r="P381"/>
      <c r="Q381" s="224"/>
      <c r="S381"/>
      <c r="T381"/>
    </row>
    <row r="382" spans="1:20" s="223" customFormat="1" x14ac:dyDescent="0.4">
      <c r="A382"/>
      <c r="B382"/>
      <c r="C382"/>
      <c r="D382"/>
      <c r="E382" s="237"/>
      <c r="F382" s="230"/>
      <c r="G382" s="230"/>
      <c r="H382"/>
      <c r="I382"/>
      <c r="J382"/>
      <c r="K382"/>
      <c r="L382"/>
      <c r="M382"/>
      <c r="N382"/>
      <c r="O382"/>
      <c r="P382"/>
      <c r="Q382" s="224"/>
      <c r="S382"/>
      <c r="T382"/>
    </row>
    <row r="383" spans="1:20" s="223" customFormat="1" x14ac:dyDescent="0.4">
      <c r="A383"/>
      <c r="B383"/>
      <c r="C383"/>
      <c r="D383"/>
      <c r="E383" s="237"/>
      <c r="F383" s="230"/>
      <c r="G383" s="230"/>
      <c r="H383"/>
      <c r="I383"/>
      <c r="J383"/>
      <c r="K383"/>
      <c r="L383"/>
      <c r="M383"/>
      <c r="N383"/>
      <c r="O383"/>
      <c r="P383"/>
      <c r="Q383" s="224"/>
      <c r="S383"/>
      <c r="T383"/>
    </row>
    <row r="384" spans="1:20" s="223" customFormat="1" x14ac:dyDescent="0.4">
      <c r="A384"/>
      <c r="B384"/>
      <c r="C384"/>
      <c r="D384"/>
      <c r="E384" s="237"/>
      <c r="F384" s="230"/>
      <c r="G384" s="230"/>
      <c r="H384"/>
      <c r="I384"/>
      <c r="J384"/>
      <c r="K384"/>
      <c r="L384"/>
      <c r="M384"/>
      <c r="N384"/>
      <c r="O384"/>
      <c r="P384"/>
      <c r="Q384" s="224"/>
      <c r="S384"/>
      <c r="T384"/>
    </row>
    <row r="385" spans="1:20" s="223" customFormat="1" x14ac:dyDescent="0.4">
      <c r="A385"/>
      <c r="B385"/>
      <c r="C385"/>
      <c r="D385"/>
      <c r="E385" s="237"/>
      <c r="F385" s="230"/>
      <c r="G385" s="230"/>
      <c r="H385"/>
      <c r="I385"/>
      <c r="J385"/>
      <c r="K385"/>
      <c r="L385"/>
      <c r="M385"/>
      <c r="N385"/>
      <c r="O385"/>
      <c r="P385"/>
      <c r="Q385" s="224"/>
      <c r="S385"/>
      <c r="T385"/>
    </row>
    <row r="386" spans="1:20" s="223" customFormat="1" x14ac:dyDescent="0.4">
      <c r="A386"/>
      <c r="B386"/>
      <c r="C386"/>
      <c r="D386"/>
      <c r="E386" s="237"/>
      <c r="F386" s="230"/>
      <c r="G386" s="230"/>
      <c r="H386"/>
      <c r="I386"/>
      <c r="J386"/>
      <c r="K386"/>
      <c r="L386"/>
      <c r="M386"/>
      <c r="N386"/>
      <c r="O386"/>
      <c r="P386"/>
      <c r="Q386" s="224"/>
      <c r="S386"/>
      <c r="T386"/>
    </row>
    <row r="387" spans="1:20" s="223" customFormat="1" x14ac:dyDescent="0.4">
      <c r="A387"/>
      <c r="B387"/>
      <c r="C387"/>
      <c r="D387"/>
      <c r="E387" s="237"/>
      <c r="F387" s="230"/>
      <c r="G387" s="230"/>
      <c r="H387"/>
      <c r="I387"/>
      <c r="J387"/>
      <c r="K387"/>
      <c r="L387"/>
      <c r="M387"/>
      <c r="N387"/>
      <c r="O387"/>
      <c r="P387"/>
      <c r="Q387" s="224"/>
      <c r="S387"/>
      <c r="T387"/>
    </row>
    <row r="388" spans="1:20" s="223" customFormat="1" x14ac:dyDescent="0.4">
      <c r="A388"/>
      <c r="B388"/>
      <c r="C388"/>
      <c r="D388"/>
      <c r="E388" s="237"/>
      <c r="F388" s="230"/>
      <c r="G388" s="230"/>
      <c r="H388"/>
      <c r="I388"/>
      <c r="J388"/>
      <c r="K388"/>
      <c r="L388"/>
      <c r="M388"/>
      <c r="N388"/>
      <c r="O388"/>
      <c r="P388"/>
      <c r="Q388" s="224"/>
      <c r="S388"/>
      <c r="T388"/>
    </row>
    <row r="389" spans="1:20" s="223" customFormat="1" x14ac:dyDescent="0.4">
      <c r="A389"/>
      <c r="B389"/>
      <c r="C389"/>
      <c r="D389"/>
      <c r="E389" s="237"/>
      <c r="F389" s="230"/>
      <c r="G389" s="230"/>
      <c r="H389"/>
      <c r="I389"/>
      <c r="J389"/>
      <c r="K389"/>
      <c r="L389"/>
      <c r="M389"/>
      <c r="N389"/>
      <c r="O389"/>
      <c r="P389"/>
      <c r="Q389" s="224"/>
      <c r="S389"/>
      <c r="T389"/>
    </row>
    <row r="390" spans="1:20" s="223" customFormat="1" x14ac:dyDescent="0.4">
      <c r="A390"/>
      <c r="B390"/>
      <c r="C390"/>
      <c r="D390"/>
      <c r="E390" s="237"/>
      <c r="F390" s="230"/>
      <c r="G390" s="230"/>
      <c r="H390"/>
      <c r="I390"/>
      <c r="J390"/>
      <c r="K390"/>
      <c r="L390"/>
      <c r="M390"/>
      <c r="N390"/>
      <c r="O390"/>
      <c r="P390"/>
      <c r="Q390" s="224"/>
      <c r="S390"/>
      <c r="T390"/>
    </row>
    <row r="391" spans="1:20" s="223" customFormat="1" x14ac:dyDescent="0.4">
      <c r="A391"/>
      <c r="B391"/>
      <c r="C391"/>
      <c r="D391"/>
      <c r="E391" s="237"/>
      <c r="F391" s="230"/>
      <c r="G391" s="230"/>
      <c r="H391"/>
      <c r="I391"/>
      <c r="J391"/>
      <c r="K391"/>
      <c r="L391"/>
      <c r="M391"/>
      <c r="N391"/>
      <c r="O391"/>
      <c r="P391"/>
      <c r="Q391" s="224"/>
      <c r="S391"/>
      <c r="T391"/>
    </row>
    <row r="392" spans="1:20" s="223" customFormat="1" x14ac:dyDescent="0.4">
      <c r="A392"/>
      <c r="B392"/>
      <c r="C392"/>
      <c r="D392"/>
      <c r="E392" s="237"/>
      <c r="F392" s="230"/>
      <c r="G392" s="230"/>
      <c r="H392"/>
      <c r="I392"/>
      <c r="J392"/>
      <c r="K392"/>
      <c r="L392"/>
      <c r="M392"/>
      <c r="N392"/>
      <c r="O392"/>
      <c r="P392"/>
      <c r="Q392" s="224"/>
      <c r="S392"/>
      <c r="T392"/>
    </row>
    <row r="393" spans="1:20" s="223" customFormat="1" x14ac:dyDescent="0.4">
      <c r="A393"/>
      <c r="B393"/>
      <c r="C393"/>
      <c r="D393"/>
      <c r="E393" s="237"/>
      <c r="F393" s="230"/>
      <c r="G393" s="230"/>
      <c r="H393"/>
      <c r="I393"/>
      <c r="J393"/>
      <c r="K393"/>
      <c r="L393"/>
      <c r="M393"/>
      <c r="N393"/>
      <c r="O393"/>
      <c r="P393"/>
      <c r="Q393" s="224"/>
      <c r="S393"/>
      <c r="T393"/>
    </row>
    <row r="394" spans="1:20" s="223" customFormat="1" x14ac:dyDescent="0.4">
      <c r="A394"/>
      <c r="B394"/>
      <c r="C394"/>
      <c r="D394"/>
      <c r="E394" s="237"/>
      <c r="F394" s="230"/>
      <c r="G394" s="230"/>
      <c r="H394"/>
      <c r="I394"/>
      <c r="J394"/>
      <c r="K394"/>
      <c r="L394"/>
      <c r="M394"/>
      <c r="N394"/>
      <c r="O394"/>
      <c r="P394"/>
      <c r="Q394" s="224"/>
      <c r="S394"/>
      <c r="T394"/>
    </row>
    <row r="395" spans="1:20" s="223" customFormat="1" x14ac:dyDescent="0.4">
      <c r="A395"/>
      <c r="B395"/>
      <c r="C395"/>
      <c r="D395"/>
      <c r="E395" s="237"/>
      <c r="F395" s="230"/>
      <c r="G395" s="230"/>
      <c r="H395"/>
      <c r="I395"/>
      <c r="J395"/>
      <c r="K395"/>
      <c r="L395"/>
      <c r="M395"/>
      <c r="N395"/>
      <c r="O395"/>
      <c r="P395"/>
      <c r="Q395" s="224"/>
      <c r="S395"/>
      <c r="T395"/>
    </row>
    <row r="396" spans="1:20" s="223" customFormat="1" x14ac:dyDescent="0.4">
      <c r="A396"/>
      <c r="B396"/>
      <c r="C396"/>
      <c r="D396"/>
      <c r="E396" s="237"/>
      <c r="F396" s="230"/>
      <c r="G396" s="230"/>
      <c r="H396"/>
      <c r="I396"/>
      <c r="J396"/>
      <c r="K396"/>
      <c r="L396"/>
      <c r="M396"/>
      <c r="N396"/>
      <c r="O396"/>
      <c r="P396"/>
      <c r="Q396" s="224"/>
      <c r="S396"/>
      <c r="T396"/>
    </row>
    <row r="397" spans="1:20" s="223" customFormat="1" x14ac:dyDescent="0.4">
      <c r="A397"/>
      <c r="B397"/>
      <c r="C397"/>
      <c r="D397"/>
      <c r="E397" s="237"/>
      <c r="F397" s="230"/>
      <c r="G397" s="230"/>
      <c r="H397"/>
      <c r="I397"/>
      <c r="J397"/>
      <c r="K397"/>
      <c r="L397"/>
      <c r="M397"/>
      <c r="N397"/>
      <c r="O397"/>
      <c r="P397"/>
      <c r="Q397" s="224"/>
      <c r="S397"/>
      <c r="T397"/>
    </row>
    <row r="398" spans="1:20" s="223" customFormat="1" x14ac:dyDescent="0.4">
      <c r="A398"/>
      <c r="B398"/>
      <c r="C398"/>
      <c r="D398"/>
      <c r="E398" s="237"/>
      <c r="F398" s="230"/>
      <c r="G398" s="230"/>
      <c r="H398"/>
      <c r="I398"/>
      <c r="J398"/>
      <c r="K398"/>
      <c r="L398"/>
      <c r="M398"/>
      <c r="N398"/>
      <c r="O398"/>
      <c r="P398"/>
      <c r="Q398" s="224"/>
      <c r="S398"/>
      <c r="T398"/>
    </row>
    <row r="399" spans="1:20" s="223" customFormat="1" x14ac:dyDescent="0.4">
      <c r="A399"/>
      <c r="B399"/>
      <c r="C399"/>
      <c r="D399"/>
      <c r="E399" s="237"/>
      <c r="F399" s="230"/>
      <c r="G399" s="230"/>
      <c r="H399"/>
      <c r="I399"/>
      <c r="J399"/>
      <c r="K399"/>
      <c r="L399"/>
      <c r="M399"/>
      <c r="N399"/>
      <c r="O399"/>
      <c r="P399"/>
      <c r="Q399" s="224"/>
      <c r="S399"/>
      <c r="T399"/>
    </row>
    <row r="400" spans="1:20" s="223" customFormat="1" x14ac:dyDescent="0.4">
      <c r="A400"/>
      <c r="B400"/>
      <c r="C400"/>
      <c r="D400"/>
      <c r="E400" s="237"/>
      <c r="F400" s="230"/>
      <c r="G400" s="230"/>
      <c r="H400"/>
      <c r="I400"/>
      <c r="J400"/>
      <c r="K400"/>
      <c r="L400"/>
      <c r="M400"/>
      <c r="N400"/>
      <c r="O400"/>
      <c r="P400"/>
      <c r="Q400" s="224"/>
      <c r="S400"/>
      <c r="T400"/>
    </row>
    <row r="401" spans="1:20" s="223" customFormat="1" x14ac:dyDescent="0.4">
      <c r="A401"/>
      <c r="B401"/>
      <c r="C401"/>
      <c r="D401"/>
      <c r="E401" s="237"/>
      <c r="F401" s="230"/>
      <c r="G401" s="230"/>
      <c r="H401"/>
      <c r="I401"/>
      <c r="J401"/>
      <c r="K401"/>
      <c r="L401"/>
      <c r="M401"/>
      <c r="N401"/>
      <c r="O401"/>
      <c r="P401"/>
      <c r="Q401" s="224"/>
      <c r="S401"/>
      <c r="T401"/>
    </row>
    <row r="402" spans="1:20" s="223" customFormat="1" x14ac:dyDescent="0.4">
      <c r="A402"/>
      <c r="B402"/>
      <c r="C402"/>
      <c r="D402"/>
      <c r="E402" s="237"/>
      <c r="F402" s="230"/>
      <c r="G402" s="230"/>
      <c r="H402"/>
      <c r="I402"/>
      <c r="J402"/>
      <c r="K402"/>
      <c r="L402"/>
      <c r="M402"/>
      <c r="N402"/>
      <c r="O402"/>
      <c r="P402"/>
      <c r="Q402" s="224"/>
      <c r="S402"/>
      <c r="T402"/>
    </row>
    <row r="403" spans="1:20" s="223" customFormat="1" x14ac:dyDescent="0.4">
      <c r="A403"/>
      <c r="B403"/>
      <c r="C403"/>
      <c r="D403"/>
      <c r="E403" s="237"/>
      <c r="F403" s="230"/>
      <c r="G403" s="230"/>
      <c r="H403"/>
      <c r="I403"/>
      <c r="J403"/>
      <c r="K403"/>
      <c r="L403"/>
      <c r="M403"/>
      <c r="N403"/>
      <c r="O403"/>
      <c r="P403"/>
      <c r="Q403" s="224"/>
      <c r="S403"/>
      <c r="T403"/>
    </row>
    <row r="404" spans="1:20" s="223" customFormat="1" x14ac:dyDescent="0.4">
      <c r="A404"/>
      <c r="B404"/>
      <c r="C404"/>
      <c r="D404"/>
      <c r="E404" s="237"/>
      <c r="F404" s="230"/>
      <c r="G404" s="230"/>
      <c r="H404"/>
      <c r="I404"/>
      <c r="J404"/>
      <c r="K404"/>
      <c r="L404"/>
      <c r="M404"/>
      <c r="N404"/>
      <c r="O404"/>
      <c r="P404"/>
      <c r="Q404" s="224"/>
      <c r="S404"/>
      <c r="T404"/>
    </row>
    <row r="405" spans="1:20" s="223" customFormat="1" x14ac:dyDescent="0.4">
      <c r="A405"/>
      <c r="B405"/>
      <c r="C405"/>
      <c r="D405"/>
      <c r="E405" s="237"/>
      <c r="F405" s="230"/>
      <c r="G405" s="230"/>
      <c r="H405"/>
      <c r="I405"/>
      <c r="J405"/>
      <c r="K405"/>
      <c r="L405"/>
      <c r="M405"/>
      <c r="N405"/>
      <c r="O405"/>
      <c r="P405"/>
      <c r="Q405" s="224"/>
      <c r="S405"/>
      <c r="T405"/>
    </row>
    <row r="406" spans="1:20" s="223" customFormat="1" x14ac:dyDescent="0.4">
      <c r="A406"/>
      <c r="B406"/>
      <c r="C406"/>
      <c r="D406"/>
      <c r="E406" s="237"/>
      <c r="F406" s="230"/>
      <c r="G406" s="230"/>
      <c r="H406"/>
      <c r="I406"/>
      <c r="J406"/>
      <c r="K406"/>
      <c r="L406"/>
      <c r="M406"/>
      <c r="N406"/>
      <c r="O406"/>
      <c r="P406"/>
      <c r="Q406" s="224"/>
      <c r="S406"/>
      <c r="T406"/>
    </row>
    <row r="407" spans="1:20" s="223" customFormat="1" x14ac:dyDescent="0.4">
      <c r="A407"/>
      <c r="B407"/>
      <c r="C407"/>
      <c r="D407"/>
      <c r="E407" s="237"/>
      <c r="F407" s="230"/>
      <c r="G407" s="230"/>
      <c r="H407"/>
      <c r="I407"/>
      <c r="J407"/>
      <c r="K407"/>
      <c r="L407"/>
      <c r="M407"/>
      <c r="N407"/>
      <c r="O407"/>
      <c r="P407"/>
      <c r="Q407" s="224"/>
      <c r="S407"/>
      <c r="T407"/>
    </row>
    <row r="408" spans="1:20" s="223" customFormat="1" x14ac:dyDescent="0.4">
      <c r="A408"/>
      <c r="B408"/>
      <c r="C408"/>
      <c r="D408"/>
      <c r="E408" s="237"/>
      <c r="F408" s="230"/>
      <c r="G408" s="230"/>
      <c r="H408"/>
      <c r="I408"/>
      <c r="J408"/>
      <c r="K408"/>
      <c r="L408"/>
      <c r="M408"/>
      <c r="N408"/>
      <c r="O408"/>
      <c r="P408"/>
      <c r="Q408" s="224"/>
      <c r="S408"/>
      <c r="T408"/>
    </row>
    <row r="409" spans="1:20" s="223" customFormat="1" x14ac:dyDescent="0.4">
      <c r="A409"/>
      <c r="B409"/>
      <c r="C409"/>
      <c r="D409"/>
      <c r="E409" s="237"/>
      <c r="F409" s="230"/>
      <c r="G409" s="230"/>
      <c r="H409"/>
      <c r="I409"/>
      <c r="J409"/>
      <c r="K409"/>
      <c r="L409"/>
      <c r="M409"/>
      <c r="N409"/>
      <c r="O409"/>
      <c r="P409"/>
      <c r="Q409" s="224"/>
      <c r="S409"/>
      <c r="T409"/>
    </row>
    <row r="410" spans="1:20" s="223" customFormat="1" x14ac:dyDescent="0.4">
      <c r="A410"/>
      <c r="B410"/>
      <c r="C410"/>
      <c r="D410"/>
      <c r="E410" s="237"/>
      <c r="F410" s="230"/>
      <c r="G410" s="230"/>
      <c r="H410"/>
      <c r="I410"/>
      <c r="J410"/>
      <c r="K410"/>
      <c r="L410"/>
      <c r="M410"/>
      <c r="N410"/>
      <c r="O410"/>
      <c r="P410"/>
      <c r="Q410" s="224"/>
      <c r="S410"/>
      <c r="T410"/>
    </row>
    <row r="411" spans="1:20" s="223" customFormat="1" x14ac:dyDescent="0.4">
      <c r="A411"/>
      <c r="B411"/>
      <c r="C411"/>
      <c r="D411"/>
      <c r="E411" s="237"/>
      <c r="F411" s="230"/>
      <c r="G411" s="230"/>
      <c r="H411"/>
      <c r="I411"/>
      <c r="J411"/>
      <c r="K411"/>
      <c r="L411"/>
      <c r="M411"/>
      <c r="N411"/>
      <c r="O411"/>
      <c r="P411"/>
      <c r="Q411" s="224"/>
      <c r="S411"/>
      <c r="T411"/>
    </row>
    <row r="412" spans="1:20" s="223" customFormat="1" x14ac:dyDescent="0.4">
      <c r="A412"/>
      <c r="B412"/>
      <c r="C412"/>
      <c r="D412"/>
      <c r="E412" s="237"/>
      <c r="F412" s="230"/>
      <c r="G412" s="230"/>
      <c r="H412"/>
      <c r="I412"/>
      <c r="J412"/>
      <c r="K412"/>
      <c r="L412"/>
      <c r="M412"/>
      <c r="N412"/>
      <c r="O412"/>
      <c r="P412"/>
      <c r="Q412" s="224"/>
      <c r="S412"/>
      <c r="T412"/>
    </row>
    <row r="413" spans="1:20" s="223" customFormat="1" x14ac:dyDescent="0.4">
      <c r="A413"/>
      <c r="B413"/>
      <c r="C413"/>
      <c r="D413"/>
      <c r="E413" s="237"/>
      <c r="F413" s="230"/>
      <c r="G413" s="230"/>
      <c r="H413"/>
      <c r="I413"/>
      <c r="J413"/>
      <c r="K413"/>
      <c r="L413"/>
      <c r="M413"/>
      <c r="N413"/>
      <c r="O413"/>
      <c r="P413"/>
      <c r="Q413" s="224"/>
      <c r="S413"/>
      <c r="T413"/>
    </row>
    <row r="414" spans="1:20" s="223" customFormat="1" x14ac:dyDescent="0.4">
      <c r="A414"/>
      <c r="B414"/>
      <c r="C414"/>
      <c r="D414"/>
      <c r="E414" s="237"/>
      <c r="F414" s="230"/>
      <c r="G414" s="230"/>
      <c r="H414"/>
      <c r="I414"/>
      <c r="J414"/>
      <c r="K414"/>
      <c r="L414"/>
      <c r="M414"/>
      <c r="N414"/>
      <c r="O414"/>
      <c r="P414"/>
      <c r="Q414" s="224"/>
      <c r="S414"/>
      <c r="T414"/>
    </row>
    <row r="415" spans="1:20" s="223" customFormat="1" x14ac:dyDescent="0.4">
      <c r="A415"/>
      <c r="B415"/>
      <c r="C415"/>
      <c r="D415"/>
      <c r="E415" s="237"/>
      <c r="F415" s="230"/>
      <c r="G415" s="230"/>
      <c r="H415"/>
      <c r="I415"/>
      <c r="J415"/>
      <c r="K415"/>
      <c r="L415"/>
      <c r="M415"/>
      <c r="N415"/>
      <c r="O415"/>
      <c r="P415"/>
      <c r="Q415" s="224"/>
      <c r="S415"/>
      <c r="T415"/>
    </row>
    <row r="416" spans="1:20" s="223" customFormat="1" x14ac:dyDescent="0.4">
      <c r="A416"/>
      <c r="B416"/>
      <c r="C416"/>
      <c r="D416"/>
      <c r="E416" s="237"/>
      <c r="F416" s="230"/>
      <c r="G416" s="230"/>
      <c r="H416"/>
      <c r="I416"/>
      <c r="J416"/>
      <c r="K416"/>
      <c r="L416"/>
      <c r="M416"/>
      <c r="N416"/>
      <c r="O416"/>
      <c r="P416"/>
      <c r="Q416" s="224"/>
      <c r="S416"/>
      <c r="T416"/>
    </row>
    <row r="417" spans="1:20" s="223" customFormat="1" x14ac:dyDescent="0.4">
      <c r="A417"/>
      <c r="B417"/>
      <c r="C417"/>
      <c r="D417"/>
      <c r="E417" s="237"/>
      <c r="F417" s="230"/>
      <c r="G417" s="230"/>
      <c r="H417"/>
      <c r="I417"/>
      <c r="J417"/>
      <c r="K417"/>
      <c r="L417"/>
      <c r="M417"/>
      <c r="N417"/>
      <c r="O417"/>
      <c r="P417"/>
      <c r="Q417" s="224"/>
      <c r="S417"/>
      <c r="T417"/>
    </row>
    <row r="418" spans="1:20" s="223" customFormat="1" x14ac:dyDescent="0.4">
      <c r="A418"/>
      <c r="B418"/>
      <c r="C418"/>
      <c r="D418"/>
      <c r="E418" s="237"/>
      <c r="F418" s="230"/>
      <c r="G418" s="230"/>
      <c r="H418"/>
      <c r="I418"/>
      <c r="J418"/>
      <c r="K418"/>
      <c r="L418"/>
      <c r="M418"/>
      <c r="N418"/>
      <c r="O418"/>
      <c r="P418"/>
      <c r="Q418" s="224"/>
      <c r="S418"/>
      <c r="T418"/>
    </row>
    <row r="419" spans="1:20" s="223" customFormat="1" x14ac:dyDescent="0.4">
      <c r="A419"/>
      <c r="B419"/>
      <c r="C419"/>
      <c r="D419"/>
      <c r="E419" s="237"/>
      <c r="F419" s="230"/>
      <c r="G419" s="230"/>
      <c r="H419"/>
      <c r="I419"/>
      <c r="J419"/>
      <c r="K419"/>
      <c r="L419"/>
      <c r="M419"/>
      <c r="N419"/>
      <c r="O419"/>
      <c r="P419"/>
      <c r="Q419" s="224"/>
      <c r="S419"/>
      <c r="T419"/>
    </row>
    <row r="420" spans="1:20" s="223" customFormat="1" x14ac:dyDescent="0.4">
      <c r="A420"/>
      <c r="B420"/>
      <c r="C420"/>
      <c r="D420"/>
      <c r="E420" s="237"/>
      <c r="F420" s="230"/>
      <c r="G420" s="230"/>
      <c r="H420"/>
      <c r="I420"/>
      <c r="J420"/>
      <c r="K420"/>
      <c r="L420"/>
      <c r="M420"/>
      <c r="N420"/>
      <c r="O420"/>
      <c r="P420"/>
      <c r="Q420" s="224"/>
      <c r="S420"/>
      <c r="T420"/>
    </row>
    <row r="421" spans="1:20" s="223" customFormat="1" x14ac:dyDescent="0.4">
      <c r="A421"/>
      <c r="B421"/>
      <c r="C421"/>
      <c r="D421"/>
      <c r="E421" s="237"/>
      <c r="F421" s="230"/>
      <c r="G421" s="230"/>
      <c r="H421"/>
      <c r="I421"/>
      <c r="J421"/>
      <c r="K421"/>
      <c r="L421"/>
      <c r="M421"/>
      <c r="N421"/>
      <c r="O421"/>
      <c r="P421"/>
      <c r="Q421" s="224"/>
      <c r="S421"/>
      <c r="T421"/>
    </row>
    <row r="422" spans="1:20" s="223" customFormat="1" x14ac:dyDescent="0.4">
      <c r="A422"/>
      <c r="B422"/>
      <c r="C422"/>
      <c r="D422"/>
      <c r="E422" s="237"/>
      <c r="F422" s="230"/>
      <c r="G422" s="230"/>
      <c r="H422"/>
      <c r="I422"/>
      <c r="J422"/>
      <c r="K422"/>
      <c r="L422"/>
      <c r="M422"/>
      <c r="N422"/>
      <c r="O422"/>
      <c r="P422"/>
      <c r="Q422" s="224"/>
      <c r="S422"/>
      <c r="T422"/>
    </row>
    <row r="423" spans="1:20" s="223" customFormat="1" x14ac:dyDescent="0.4">
      <c r="A423"/>
      <c r="B423"/>
      <c r="C423"/>
      <c r="D423"/>
      <c r="E423" s="237"/>
      <c r="F423" s="230"/>
      <c r="G423" s="230"/>
      <c r="H423"/>
      <c r="I423"/>
      <c r="J423"/>
      <c r="K423"/>
      <c r="L423"/>
      <c r="M423"/>
      <c r="N423"/>
      <c r="O423"/>
      <c r="P423"/>
      <c r="Q423" s="224"/>
      <c r="S423"/>
      <c r="T423"/>
    </row>
    <row r="424" spans="1:20" s="223" customFormat="1" x14ac:dyDescent="0.4">
      <c r="A424"/>
      <c r="B424"/>
      <c r="C424"/>
      <c r="D424"/>
      <c r="E424" s="237"/>
      <c r="F424" s="230"/>
      <c r="G424" s="230"/>
      <c r="H424"/>
      <c r="I424"/>
      <c r="J424"/>
      <c r="K424"/>
      <c r="L424"/>
      <c r="M424"/>
      <c r="N424"/>
      <c r="O424"/>
      <c r="P424"/>
      <c r="Q424" s="224"/>
      <c r="S424"/>
      <c r="T424"/>
    </row>
    <row r="425" spans="1:20" s="223" customFormat="1" x14ac:dyDescent="0.4">
      <c r="A425"/>
      <c r="B425"/>
      <c r="C425"/>
      <c r="D425"/>
      <c r="E425" s="237"/>
      <c r="F425" s="230"/>
      <c r="G425" s="230"/>
      <c r="H425"/>
      <c r="I425"/>
      <c r="J425"/>
      <c r="K425"/>
      <c r="L425"/>
      <c r="M425"/>
      <c r="N425"/>
      <c r="O425"/>
      <c r="P425"/>
      <c r="Q425" s="224"/>
      <c r="S425"/>
      <c r="T425"/>
    </row>
    <row r="426" spans="1:20" s="223" customFormat="1" x14ac:dyDescent="0.4">
      <c r="A426"/>
      <c r="B426"/>
      <c r="C426"/>
      <c r="D426"/>
      <c r="E426" s="237"/>
      <c r="F426" s="230"/>
      <c r="G426" s="230"/>
      <c r="H426"/>
      <c r="I426"/>
      <c r="J426"/>
      <c r="K426"/>
      <c r="L426"/>
      <c r="M426"/>
      <c r="N426"/>
      <c r="O426"/>
      <c r="P426"/>
      <c r="Q426" s="224"/>
      <c r="S426"/>
      <c r="T426"/>
    </row>
    <row r="427" spans="1:20" s="223" customFormat="1" x14ac:dyDescent="0.4">
      <c r="A427"/>
      <c r="B427"/>
      <c r="C427"/>
      <c r="D427"/>
      <c r="E427" s="237"/>
      <c r="F427" s="230"/>
      <c r="G427" s="230"/>
      <c r="H427"/>
      <c r="I427"/>
      <c r="J427"/>
      <c r="K427"/>
      <c r="L427"/>
      <c r="M427"/>
      <c r="N427"/>
      <c r="O427"/>
      <c r="P427"/>
      <c r="Q427" s="224"/>
      <c r="S427"/>
      <c r="T427"/>
    </row>
    <row r="428" spans="1:20" s="223" customFormat="1" x14ac:dyDescent="0.4">
      <c r="A428"/>
      <c r="B428"/>
      <c r="C428"/>
      <c r="D428"/>
      <c r="E428" s="237"/>
      <c r="F428" s="230"/>
      <c r="G428" s="230"/>
      <c r="H428"/>
      <c r="I428"/>
      <c r="J428"/>
      <c r="K428"/>
      <c r="L428"/>
      <c r="M428"/>
      <c r="N428"/>
      <c r="O428"/>
      <c r="P428"/>
      <c r="Q428" s="224"/>
      <c r="S428"/>
      <c r="T428"/>
    </row>
    <row r="429" spans="1:20" s="223" customFormat="1" x14ac:dyDescent="0.4">
      <c r="A429"/>
      <c r="B429"/>
      <c r="C429"/>
      <c r="D429"/>
      <c r="E429" s="237"/>
      <c r="F429" s="230"/>
      <c r="G429" s="230"/>
      <c r="H429"/>
      <c r="I429"/>
      <c r="J429"/>
      <c r="K429"/>
      <c r="L429"/>
      <c r="M429"/>
      <c r="N429"/>
      <c r="O429"/>
      <c r="P429"/>
      <c r="Q429" s="224"/>
      <c r="S429"/>
      <c r="T429"/>
    </row>
    <row r="430" spans="1:20" s="223" customFormat="1" x14ac:dyDescent="0.4">
      <c r="A430"/>
      <c r="B430"/>
      <c r="C430"/>
      <c r="D430"/>
      <c r="E430" s="237"/>
      <c r="F430" s="230"/>
      <c r="G430" s="230"/>
      <c r="H430"/>
      <c r="I430"/>
      <c r="J430"/>
      <c r="K430"/>
      <c r="L430"/>
      <c r="M430"/>
      <c r="N430"/>
      <c r="O430"/>
      <c r="P430"/>
      <c r="Q430" s="224"/>
      <c r="S430"/>
      <c r="T430"/>
    </row>
    <row r="431" spans="1:20" s="223" customFormat="1" x14ac:dyDescent="0.4">
      <c r="A431"/>
      <c r="B431"/>
      <c r="C431"/>
      <c r="D431"/>
      <c r="E431" s="237"/>
      <c r="F431" s="230"/>
      <c r="G431" s="230"/>
      <c r="H431"/>
      <c r="I431"/>
      <c r="J431"/>
      <c r="K431"/>
      <c r="L431"/>
      <c r="M431"/>
      <c r="N431"/>
      <c r="O431"/>
      <c r="P431"/>
      <c r="Q431" s="224"/>
      <c r="S431"/>
      <c r="T431"/>
    </row>
    <row r="432" spans="1:20" s="223" customFormat="1" x14ac:dyDescent="0.4">
      <c r="A432"/>
      <c r="B432"/>
      <c r="C432"/>
      <c r="D432"/>
      <c r="E432" s="237"/>
      <c r="F432" s="230"/>
      <c r="G432" s="230"/>
      <c r="H432"/>
      <c r="I432"/>
      <c r="J432"/>
      <c r="K432"/>
      <c r="L432"/>
      <c r="M432"/>
      <c r="N432"/>
      <c r="O432"/>
      <c r="P432"/>
      <c r="Q432" s="224"/>
      <c r="S432"/>
      <c r="T432"/>
    </row>
    <row r="433" spans="1:20" s="223" customFormat="1" x14ac:dyDescent="0.4">
      <c r="A433"/>
      <c r="B433"/>
      <c r="C433"/>
      <c r="D433"/>
      <c r="E433" s="237"/>
      <c r="F433" s="230"/>
      <c r="G433" s="230"/>
      <c r="H433"/>
      <c r="I433"/>
      <c r="J433"/>
      <c r="K433"/>
      <c r="L433"/>
      <c r="M433"/>
      <c r="N433"/>
      <c r="O433"/>
      <c r="P433"/>
      <c r="Q433" s="224"/>
      <c r="S433"/>
      <c r="T433"/>
    </row>
    <row r="434" spans="1:20" s="223" customFormat="1" x14ac:dyDescent="0.4">
      <c r="A434"/>
      <c r="B434"/>
      <c r="C434"/>
      <c r="D434"/>
      <c r="E434" s="237"/>
      <c r="F434" s="230"/>
      <c r="G434" s="230"/>
      <c r="H434"/>
      <c r="I434"/>
      <c r="J434"/>
      <c r="K434"/>
      <c r="L434"/>
      <c r="M434"/>
      <c r="N434"/>
      <c r="O434"/>
      <c r="P434"/>
      <c r="Q434" s="224"/>
      <c r="S434"/>
      <c r="T434"/>
    </row>
    <row r="435" spans="1:20" s="223" customFormat="1" x14ac:dyDescent="0.4">
      <c r="A435"/>
      <c r="B435"/>
      <c r="C435"/>
      <c r="D435"/>
      <c r="E435" s="237"/>
      <c r="F435" s="230"/>
      <c r="G435" s="230"/>
      <c r="H435"/>
      <c r="I435"/>
      <c r="J435"/>
      <c r="K435"/>
      <c r="L435"/>
      <c r="M435"/>
      <c r="N435"/>
      <c r="O435"/>
      <c r="P435"/>
      <c r="Q435" s="224"/>
      <c r="S435"/>
      <c r="T435"/>
    </row>
    <row r="436" spans="1:20" s="223" customFormat="1" x14ac:dyDescent="0.4">
      <c r="A436"/>
      <c r="B436"/>
      <c r="C436"/>
      <c r="D436"/>
      <c r="E436" s="237"/>
      <c r="F436" s="230"/>
      <c r="G436" s="230"/>
      <c r="H436"/>
      <c r="I436"/>
      <c r="J436"/>
      <c r="K436"/>
      <c r="L436"/>
      <c r="M436"/>
      <c r="N436"/>
      <c r="O436"/>
      <c r="P436"/>
      <c r="Q436" s="224"/>
      <c r="S436"/>
      <c r="T436"/>
    </row>
    <row r="437" spans="1:20" s="223" customFormat="1" x14ac:dyDescent="0.4">
      <c r="A437"/>
      <c r="B437"/>
      <c r="C437"/>
      <c r="D437"/>
      <c r="E437" s="237"/>
      <c r="F437" s="230"/>
      <c r="G437" s="230"/>
      <c r="H437"/>
      <c r="I437"/>
      <c r="J437"/>
      <c r="K437"/>
      <c r="L437"/>
      <c r="M437"/>
      <c r="N437"/>
      <c r="O437"/>
      <c r="P437"/>
      <c r="Q437" s="224"/>
      <c r="S437"/>
      <c r="T437"/>
    </row>
    <row r="438" spans="1:20" s="223" customFormat="1" x14ac:dyDescent="0.4">
      <c r="A438"/>
      <c r="B438"/>
      <c r="C438"/>
      <c r="D438"/>
      <c r="E438" s="237"/>
      <c r="F438" s="230"/>
      <c r="G438" s="230"/>
      <c r="H438"/>
      <c r="I438"/>
      <c r="J438"/>
      <c r="K438"/>
      <c r="L438"/>
      <c r="M438"/>
      <c r="N438"/>
      <c r="O438"/>
      <c r="P438"/>
      <c r="Q438" s="224"/>
      <c r="S438"/>
      <c r="T438"/>
    </row>
    <row r="439" spans="1:20" s="223" customFormat="1" x14ac:dyDescent="0.4">
      <c r="A439"/>
      <c r="B439"/>
      <c r="C439"/>
      <c r="D439"/>
      <c r="E439" s="237"/>
      <c r="F439" s="230"/>
      <c r="G439" s="230"/>
      <c r="H439"/>
      <c r="I439"/>
      <c r="J439"/>
      <c r="K439"/>
      <c r="L439"/>
      <c r="M439"/>
      <c r="N439"/>
      <c r="O439"/>
      <c r="P439"/>
      <c r="Q439" s="224"/>
      <c r="S439"/>
      <c r="T439"/>
    </row>
    <row r="440" spans="1:20" s="223" customFormat="1" x14ac:dyDescent="0.4">
      <c r="A440"/>
      <c r="B440"/>
      <c r="C440"/>
      <c r="D440"/>
      <c r="E440" s="237"/>
      <c r="F440" s="230"/>
      <c r="G440" s="230"/>
      <c r="H440"/>
      <c r="I440"/>
      <c r="J440"/>
      <c r="K440"/>
      <c r="L440"/>
      <c r="M440"/>
      <c r="N440"/>
      <c r="O440"/>
      <c r="P440"/>
      <c r="Q440" s="224"/>
      <c r="S440"/>
      <c r="T440"/>
    </row>
    <row r="441" spans="1:20" s="223" customFormat="1" x14ac:dyDescent="0.4">
      <c r="A441"/>
      <c r="B441"/>
      <c r="C441"/>
      <c r="D441"/>
      <c r="E441" s="237"/>
      <c r="F441" s="230"/>
      <c r="G441" s="230"/>
      <c r="H441"/>
      <c r="I441"/>
      <c r="J441"/>
      <c r="K441"/>
      <c r="L441"/>
      <c r="M441"/>
      <c r="N441"/>
      <c r="O441"/>
      <c r="P441"/>
      <c r="Q441" s="224"/>
      <c r="S441"/>
      <c r="T441"/>
    </row>
    <row r="442" spans="1:20" s="223" customFormat="1" x14ac:dyDescent="0.4">
      <c r="A442"/>
      <c r="B442"/>
      <c r="C442"/>
      <c r="D442"/>
      <c r="E442" s="237"/>
      <c r="F442" s="230"/>
      <c r="G442" s="230"/>
      <c r="H442"/>
      <c r="I442"/>
      <c r="J442"/>
      <c r="K442"/>
      <c r="L442"/>
      <c r="M442"/>
      <c r="N442"/>
      <c r="O442"/>
      <c r="P442"/>
      <c r="Q442" s="224"/>
      <c r="S442"/>
      <c r="T442"/>
    </row>
    <row r="443" spans="1:20" s="223" customFormat="1" x14ac:dyDescent="0.4">
      <c r="A443"/>
      <c r="B443"/>
      <c r="C443"/>
      <c r="D443"/>
      <c r="E443" s="237"/>
      <c r="F443" s="230"/>
      <c r="G443" s="230"/>
      <c r="H443"/>
      <c r="I443"/>
      <c r="J443"/>
      <c r="K443"/>
      <c r="L443"/>
      <c r="M443"/>
      <c r="N443"/>
      <c r="O443"/>
      <c r="P443"/>
      <c r="Q443" s="224"/>
      <c r="S443"/>
      <c r="T443"/>
    </row>
    <row r="444" spans="1:20" s="223" customFormat="1" x14ac:dyDescent="0.4">
      <c r="A444"/>
      <c r="B444"/>
      <c r="C444"/>
      <c r="D444"/>
      <c r="E444" s="237"/>
      <c r="F444" s="230"/>
      <c r="G444" s="230"/>
      <c r="H444"/>
      <c r="I444"/>
      <c r="J444"/>
      <c r="K444"/>
      <c r="L444"/>
      <c r="M444"/>
      <c r="N444"/>
      <c r="O444"/>
      <c r="P444"/>
      <c r="Q444" s="224"/>
      <c r="S444"/>
      <c r="T444"/>
    </row>
    <row r="445" spans="1:20" s="223" customFormat="1" x14ac:dyDescent="0.4">
      <c r="A445"/>
      <c r="B445"/>
      <c r="C445"/>
      <c r="D445"/>
      <c r="E445" s="237"/>
      <c r="F445" s="230"/>
      <c r="G445" s="230"/>
      <c r="H445"/>
      <c r="I445"/>
      <c r="J445"/>
      <c r="K445"/>
      <c r="L445"/>
      <c r="M445"/>
      <c r="N445"/>
      <c r="O445"/>
      <c r="P445"/>
      <c r="Q445" s="224"/>
      <c r="S445"/>
      <c r="T445"/>
    </row>
    <row r="446" spans="1:20" s="223" customFormat="1" x14ac:dyDescent="0.4">
      <c r="A446"/>
      <c r="B446"/>
      <c r="C446"/>
      <c r="D446"/>
      <c r="E446" s="237"/>
      <c r="F446" s="230"/>
      <c r="G446" s="230"/>
      <c r="H446"/>
      <c r="I446"/>
      <c r="J446"/>
      <c r="K446"/>
      <c r="L446"/>
      <c r="M446"/>
      <c r="N446"/>
      <c r="O446"/>
      <c r="P446"/>
      <c r="Q446" s="224"/>
      <c r="S446"/>
      <c r="T446"/>
    </row>
    <row r="447" spans="1:20" s="223" customFormat="1" x14ac:dyDescent="0.4">
      <c r="A447"/>
      <c r="B447"/>
      <c r="C447"/>
      <c r="D447"/>
      <c r="E447" s="237"/>
      <c r="F447" s="230"/>
      <c r="G447" s="230"/>
      <c r="H447"/>
      <c r="I447"/>
      <c r="J447"/>
      <c r="K447"/>
      <c r="L447"/>
      <c r="M447"/>
      <c r="N447"/>
      <c r="O447"/>
      <c r="P447"/>
      <c r="Q447" s="224"/>
      <c r="S447"/>
      <c r="T447"/>
    </row>
    <row r="448" spans="1:20" s="223" customFormat="1" x14ac:dyDescent="0.4">
      <c r="A448"/>
      <c r="B448"/>
      <c r="C448"/>
      <c r="D448"/>
      <c r="E448" s="237"/>
      <c r="F448" s="230"/>
      <c r="G448" s="230"/>
      <c r="H448"/>
      <c r="I448"/>
      <c r="J448"/>
      <c r="K448"/>
      <c r="L448"/>
      <c r="M448"/>
      <c r="N448"/>
      <c r="O448"/>
      <c r="P448"/>
      <c r="Q448" s="224"/>
      <c r="S448"/>
      <c r="T448"/>
    </row>
    <row r="449" spans="1:20" s="223" customFormat="1" x14ac:dyDescent="0.4">
      <c r="A449"/>
      <c r="B449"/>
      <c r="C449"/>
      <c r="D449"/>
      <c r="E449" s="237"/>
      <c r="F449" s="230"/>
      <c r="G449" s="230"/>
      <c r="H449"/>
      <c r="I449"/>
      <c r="J449"/>
      <c r="K449"/>
      <c r="L449"/>
      <c r="M449"/>
      <c r="N449"/>
      <c r="O449"/>
      <c r="P449"/>
      <c r="Q449" s="224"/>
      <c r="S449"/>
      <c r="T449"/>
    </row>
    <row r="450" spans="1:20" s="223" customFormat="1" x14ac:dyDescent="0.4">
      <c r="A450"/>
      <c r="B450"/>
      <c r="C450"/>
      <c r="D450"/>
      <c r="E450" s="237"/>
      <c r="F450" s="230"/>
      <c r="G450" s="230"/>
      <c r="H450"/>
      <c r="I450"/>
      <c r="J450"/>
      <c r="K450"/>
      <c r="L450"/>
      <c r="M450"/>
      <c r="N450"/>
      <c r="O450"/>
      <c r="P450"/>
      <c r="Q450" s="224"/>
      <c r="S450"/>
      <c r="T450"/>
    </row>
    <row r="451" spans="1:20" s="223" customFormat="1" x14ac:dyDescent="0.4">
      <c r="A451"/>
      <c r="B451"/>
      <c r="C451"/>
      <c r="D451"/>
      <c r="E451" s="237"/>
      <c r="F451" s="230"/>
      <c r="G451" s="230"/>
      <c r="H451"/>
      <c r="I451"/>
      <c r="J451"/>
      <c r="K451"/>
      <c r="L451"/>
      <c r="M451"/>
      <c r="N451"/>
      <c r="O451"/>
      <c r="P451"/>
      <c r="Q451" s="224"/>
      <c r="S451"/>
      <c r="T451"/>
    </row>
    <row r="452" spans="1:20" s="223" customFormat="1" x14ac:dyDescent="0.4">
      <c r="A452"/>
      <c r="B452"/>
      <c r="C452"/>
      <c r="D452"/>
      <c r="E452" s="237"/>
      <c r="F452" s="230"/>
      <c r="G452" s="230"/>
      <c r="H452"/>
      <c r="I452"/>
      <c r="J452"/>
      <c r="K452"/>
      <c r="L452"/>
      <c r="M452"/>
      <c r="N452"/>
      <c r="O452"/>
      <c r="P452"/>
      <c r="Q452" s="224"/>
      <c r="S452"/>
      <c r="T452"/>
    </row>
    <row r="453" spans="1:20" s="223" customFormat="1" x14ac:dyDescent="0.4">
      <c r="A453"/>
      <c r="B453"/>
      <c r="C453"/>
      <c r="D453"/>
      <c r="E453" s="237"/>
      <c r="F453" s="230"/>
      <c r="G453" s="230"/>
      <c r="H453"/>
      <c r="I453"/>
      <c r="J453"/>
      <c r="K453"/>
      <c r="L453"/>
      <c r="M453"/>
      <c r="N453"/>
      <c r="O453"/>
      <c r="P453"/>
      <c r="Q453" s="224"/>
      <c r="S453"/>
      <c r="T453"/>
    </row>
    <row r="454" spans="1:20" s="223" customFormat="1" x14ac:dyDescent="0.4">
      <c r="A454"/>
      <c r="B454"/>
      <c r="C454"/>
      <c r="D454"/>
      <c r="E454" s="237"/>
      <c r="F454" s="230"/>
      <c r="G454" s="230"/>
      <c r="H454"/>
      <c r="I454"/>
      <c r="J454"/>
      <c r="K454"/>
      <c r="L454"/>
      <c r="M454"/>
      <c r="N454"/>
      <c r="O454"/>
      <c r="P454"/>
      <c r="Q454" s="224"/>
      <c r="S454"/>
      <c r="T454"/>
    </row>
    <row r="455" spans="1:20" s="223" customFormat="1" x14ac:dyDescent="0.4">
      <c r="A455"/>
      <c r="B455"/>
      <c r="C455"/>
      <c r="D455"/>
      <c r="E455" s="237"/>
      <c r="F455" s="230"/>
      <c r="G455" s="230"/>
      <c r="H455"/>
      <c r="I455"/>
      <c r="J455"/>
      <c r="K455"/>
      <c r="L455"/>
      <c r="M455"/>
      <c r="N455"/>
      <c r="O455"/>
      <c r="P455"/>
      <c r="Q455" s="224"/>
      <c r="S455"/>
      <c r="T455"/>
    </row>
    <row r="456" spans="1:20" s="223" customFormat="1" x14ac:dyDescent="0.4">
      <c r="A456"/>
      <c r="B456"/>
      <c r="C456"/>
      <c r="D456"/>
      <c r="E456" s="237"/>
      <c r="F456" s="230"/>
      <c r="G456" s="230"/>
      <c r="H456"/>
      <c r="I456"/>
      <c r="J456"/>
      <c r="K456"/>
      <c r="L456"/>
      <c r="M456"/>
      <c r="N456"/>
      <c r="O456"/>
      <c r="P456"/>
      <c r="Q456" s="224"/>
      <c r="S456"/>
      <c r="T456"/>
    </row>
    <row r="457" spans="1:20" s="223" customFormat="1" x14ac:dyDescent="0.4">
      <c r="A457"/>
      <c r="B457"/>
      <c r="C457"/>
      <c r="D457"/>
      <c r="E457" s="237"/>
      <c r="F457" s="230"/>
      <c r="G457" s="230"/>
      <c r="H457"/>
      <c r="I457"/>
      <c r="J457"/>
      <c r="K457"/>
      <c r="L457"/>
      <c r="M457"/>
      <c r="N457"/>
      <c r="O457"/>
      <c r="P457"/>
      <c r="Q457" s="224"/>
      <c r="S457"/>
      <c r="T457"/>
    </row>
    <row r="458" spans="1:20" s="223" customFormat="1" x14ac:dyDescent="0.4">
      <c r="A458"/>
      <c r="B458"/>
      <c r="C458"/>
      <c r="D458"/>
      <c r="E458" s="237"/>
      <c r="F458" s="230"/>
      <c r="G458" s="230"/>
      <c r="H458"/>
      <c r="I458"/>
      <c r="J458"/>
      <c r="K458"/>
      <c r="L458"/>
      <c r="M458"/>
      <c r="N458"/>
      <c r="O458"/>
      <c r="P458"/>
      <c r="Q458" s="224"/>
      <c r="S458"/>
      <c r="T458"/>
    </row>
    <row r="459" spans="1:20" s="223" customFormat="1" x14ac:dyDescent="0.4">
      <c r="A459"/>
      <c r="B459"/>
      <c r="C459"/>
      <c r="D459"/>
      <c r="E459" s="237"/>
      <c r="F459" s="230"/>
      <c r="G459" s="230"/>
      <c r="H459"/>
      <c r="I459"/>
      <c r="J459"/>
      <c r="K459"/>
      <c r="L459"/>
      <c r="M459"/>
      <c r="N459"/>
      <c r="O459"/>
      <c r="P459"/>
      <c r="Q459" s="224"/>
      <c r="S459"/>
      <c r="T459"/>
    </row>
  </sheetData>
  <protectedRanges>
    <protectedRange sqref="Q1:R335" name="Collezione"/>
    <protectedRange sqref="A1:T1" name="Intervallo2"/>
  </protectedRanges>
  <autoFilter ref="A1:T1" xr:uid="{27428804-4C0C-45BE-806B-DD063F52C634}"/>
  <phoneticPr fontId="9" type="noConversion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5F85F7CC-D694-44DE-AE96-BE007AFAC92B}">
            <xm:f>'Menu tendina'!$A$6</xm:f>
            <x14:dxf>
              <fill>
                <patternFill>
                  <bgColor theme="7" tint="0.39994506668294322"/>
                </patternFill>
              </fill>
            </x14:dxf>
          </x14:cfRule>
          <x14:cfRule type="cellIs" priority="2" operator="equal" id="{8062BFB5-385D-400E-ACEE-950C457C028A}">
            <xm:f>'Menu tendina'!$A$5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" operator="equal" id="{105A75EE-258D-4584-AAAB-E85C3593B87A}">
            <xm:f>'Menu tendina'!$A$4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4" operator="equal" id="{84E71CA3-24C1-4485-AD39-A1ABBD4E4D77}">
            <xm:f>'Menu tendina'!$A$3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Q2:Q459</xm:sqref>
        </x14:conditionalFormatting>
        <x14:conditionalFormatting xmlns:xm="http://schemas.microsoft.com/office/excel/2006/main">
          <x14:cfRule type="cellIs" priority="5" operator="equal" id="{EA241669-7A76-406D-9E32-2D213AF6013C}">
            <xm:f>'Menu tendina'!$A$2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Q2:Q1048576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A755C4-0ED1-4F01-A40A-2F33B816103B}">
          <x14:formula1>
            <xm:f>'Menu tendina'!$A$2:$A$7</xm:f>
          </x14:formula1>
          <xm:sqref>Q1:Q1048576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17A7C-B0C8-49D5-8084-DD819DEEC01D}">
  <sheetPr>
    <tabColor rgb="FF009999"/>
  </sheetPr>
  <dimension ref="A1:T422"/>
  <sheetViews>
    <sheetView zoomScale="58" zoomScaleNormal="100" workbookViewId="0">
      <pane xSplit="3" ySplit="1" topLeftCell="H266" activePane="bottomRight" state="frozen"/>
      <selection pane="topRight" activeCell="D1" sqref="D1"/>
      <selection pane="bottomLeft" activeCell="A2" sqref="A2"/>
      <selection pane="bottomRight" activeCell="Q299" sqref="Q299"/>
    </sheetView>
  </sheetViews>
  <sheetFormatPr defaultRowHeight="16" x14ac:dyDescent="0.4"/>
  <cols>
    <col min="1" max="1" width="15.25" bestFit="1" customWidth="1"/>
    <col min="2" max="2" width="17.83203125" bestFit="1" customWidth="1"/>
    <col min="3" max="3" width="10.5" customWidth="1"/>
    <col min="4" max="4" width="8.4140625" customWidth="1"/>
    <col min="5" max="5" width="10.33203125" style="237" customWidth="1"/>
    <col min="6" max="6" width="11" style="242" bestFit="1" customWidth="1"/>
    <col min="7" max="7" width="11" style="230" customWidth="1"/>
    <col min="8" max="8" width="69.25" bestFit="1" customWidth="1"/>
    <col min="9" max="9" width="10.58203125" customWidth="1"/>
    <col min="10" max="10" width="5.5" customWidth="1"/>
    <col min="11" max="11" width="15.9140625" customWidth="1"/>
    <col min="12" max="12" width="9.33203125" customWidth="1"/>
    <col min="13" max="13" width="66.08203125" bestFit="1" customWidth="1"/>
    <col min="14" max="15" width="13.08203125" customWidth="1"/>
    <col min="16" max="16" width="1.9140625" customWidth="1"/>
    <col min="17" max="17" width="14" style="223" bestFit="1" customWidth="1"/>
    <col min="18" max="18" width="15.4140625" style="223" customWidth="1"/>
    <col min="19" max="19" width="1.4140625" customWidth="1"/>
    <col min="20" max="20" width="13.08203125" customWidth="1"/>
  </cols>
  <sheetData>
    <row r="1" spans="1:20" ht="25" x14ac:dyDescent="0.4">
      <c r="A1" s="3" t="s">
        <v>4037</v>
      </c>
      <c r="B1" s="4" t="s">
        <v>4049</v>
      </c>
      <c r="C1" s="4" t="s">
        <v>4038</v>
      </c>
      <c r="D1" s="5" t="s">
        <v>4039</v>
      </c>
      <c r="E1" s="5" t="s">
        <v>4051</v>
      </c>
      <c r="F1" s="229" t="s">
        <v>8530</v>
      </c>
      <c r="G1" s="229" t="s">
        <v>4040</v>
      </c>
      <c r="H1" s="5" t="s">
        <v>4041</v>
      </c>
      <c r="I1" s="5" t="s">
        <v>4074</v>
      </c>
      <c r="J1" s="5" t="s">
        <v>4043</v>
      </c>
      <c r="K1" s="159" t="s">
        <v>8529</v>
      </c>
      <c r="L1" s="5" t="s">
        <v>4044</v>
      </c>
      <c r="M1" s="8" t="s">
        <v>4045</v>
      </c>
      <c r="N1" s="7" t="s">
        <v>9596</v>
      </c>
      <c r="O1" s="7" t="s">
        <v>9597</v>
      </c>
      <c r="P1" s="1"/>
      <c r="Q1" s="7" t="s">
        <v>4046</v>
      </c>
      <c r="R1" s="221" t="s">
        <v>4054</v>
      </c>
      <c r="S1" s="1"/>
      <c r="T1" s="7" t="s">
        <v>4174</v>
      </c>
    </row>
    <row r="2" spans="1:20" x14ac:dyDescent="0.4">
      <c r="A2" s="9" t="s">
        <v>13112</v>
      </c>
      <c r="B2" s="9" t="s">
        <v>12052</v>
      </c>
      <c r="C2" s="180" t="s">
        <v>13146</v>
      </c>
      <c r="D2" s="11"/>
      <c r="E2" s="35">
        <v>3000</v>
      </c>
      <c r="F2" s="162" t="s">
        <v>0</v>
      </c>
      <c r="G2" s="161">
        <v>36891</v>
      </c>
      <c r="H2" s="9" t="s">
        <v>13113</v>
      </c>
      <c r="I2" s="9"/>
      <c r="J2" s="9"/>
      <c r="K2" s="11"/>
      <c r="L2" s="11">
        <v>40</v>
      </c>
      <c r="M2" s="9"/>
      <c r="N2" s="21">
        <v>1</v>
      </c>
      <c r="O2" s="21">
        <v>0.5</v>
      </c>
      <c r="P2" s="2"/>
      <c r="Q2" s="225" t="s">
        <v>4167</v>
      </c>
      <c r="R2" s="222"/>
      <c r="S2" s="2"/>
      <c r="T2" s="21">
        <f>IF(Q2="Nuova",IF(N2="p.a.r.",300,N2),IF(Q2="Usata",IF(O2="p.a.r.",300,N2),0))</f>
        <v>1</v>
      </c>
    </row>
    <row r="3" spans="1:20" x14ac:dyDescent="0.4">
      <c r="A3" s="9" t="s">
        <v>13112</v>
      </c>
      <c r="B3" s="9" t="s">
        <v>12052</v>
      </c>
      <c r="C3" s="180" t="s">
        <v>13147</v>
      </c>
      <c r="D3" s="11"/>
      <c r="E3" s="35">
        <v>5000</v>
      </c>
      <c r="F3" s="162" t="s">
        <v>0</v>
      </c>
      <c r="G3" s="161">
        <v>36891</v>
      </c>
      <c r="H3" s="9" t="s">
        <v>13114</v>
      </c>
      <c r="I3" s="9"/>
      <c r="J3" s="9"/>
      <c r="K3" s="11"/>
      <c r="L3" s="11">
        <v>100</v>
      </c>
      <c r="M3" s="9"/>
      <c r="N3" s="21">
        <v>1</v>
      </c>
      <c r="O3" s="21">
        <v>0.5</v>
      </c>
      <c r="P3" s="2"/>
      <c r="Q3" s="225" t="s">
        <v>4167</v>
      </c>
      <c r="R3" s="222"/>
      <c r="S3" s="2"/>
      <c r="T3" s="21">
        <f>IF(Q3="Nuova",IF(N3="p.a.r.",300,N3),IF(Q3="Usata",IF(O3="p.a.r.",300,N3),0))</f>
        <v>1</v>
      </c>
    </row>
    <row r="4" spans="1:20" x14ac:dyDescent="0.4">
      <c r="A4" s="9" t="s">
        <v>13112</v>
      </c>
      <c r="B4" s="9" t="s">
        <v>12052</v>
      </c>
      <c r="C4" s="180" t="s">
        <v>13148</v>
      </c>
      <c r="D4" s="11"/>
      <c r="E4" s="35">
        <v>10000</v>
      </c>
      <c r="F4" s="162" t="s">
        <v>0</v>
      </c>
      <c r="G4" s="161">
        <v>36891</v>
      </c>
      <c r="H4" s="9" t="s">
        <v>13115</v>
      </c>
      <c r="I4" s="9"/>
      <c r="J4" s="9"/>
      <c r="K4" s="11"/>
      <c r="L4" s="11">
        <v>60</v>
      </c>
      <c r="M4" s="9"/>
      <c r="N4" s="21">
        <v>1</v>
      </c>
      <c r="O4" s="21">
        <v>0.5</v>
      </c>
      <c r="P4" s="2"/>
      <c r="Q4" s="225" t="s">
        <v>4167</v>
      </c>
      <c r="R4" s="222"/>
      <c r="S4" s="2"/>
      <c r="T4" s="21">
        <f t="shared" ref="T4:T225" si="0">IF(Q4="Nuova",IF(N4="p.a.r.",300,N4),IF(Q4="Usata",IF(O4="p.a.r.",300,N4),0))</f>
        <v>1</v>
      </c>
    </row>
    <row r="5" spans="1:20" x14ac:dyDescent="0.4">
      <c r="A5" s="9" t="s">
        <v>13112</v>
      </c>
      <c r="B5" s="9" t="s">
        <v>12052</v>
      </c>
      <c r="C5" s="180" t="s">
        <v>13149</v>
      </c>
      <c r="D5" s="11"/>
      <c r="E5" s="35">
        <v>3000</v>
      </c>
      <c r="F5" s="162" t="s">
        <v>0</v>
      </c>
      <c r="G5" s="161">
        <v>36891</v>
      </c>
      <c r="H5" s="9" t="s">
        <v>13116</v>
      </c>
      <c r="I5" s="9"/>
      <c r="J5" s="9"/>
      <c r="K5" s="11"/>
      <c r="L5" s="11">
        <v>100</v>
      </c>
      <c r="M5" s="9"/>
      <c r="N5" s="21">
        <v>1</v>
      </c>
      <c r="O5" s="21">
        <v>0.5</v>
      </c>
      <c r="P5" s="2"/>
      <c r="Q5" s="225" t="s">
        <v>4167</v>
      </c>
      <c r="R5" s="222"/>
      <c r="S5" s="2"/>
      <c r="T5" s="21">
        <f t="shared" si="0"/>
        <v>1</v>
      </c>
    </row>
    <row r="6" spans="1:20" x14ac:dyDescent="0.4">
      <c r="A6" s="9" t="s">
        <v>13112</v>
      </c>
      <c r="B6" s="9" t="s">
        <v>12052</v>
      </c>
      <c r="C6" s="180" t="s">
        <v>13150</v>
      </c>
      <c r="D6" s="11"/>
      <c r="E6" s="35">
        <v>5000</v>
      </c>
      <c r="F6" s="162" t="s">
        <v>0</v>
      </c>
      <c r="G6" s="161">
        <v>36891</v>
      </c>
      <c r="H6" s="9" t="s">
        <v>13116</v>
      </c>
      <c r="I6" s="9"/>
      <c r="J6" s="9"/>
      <c r="K6" s="11"/>
      <c r="L6" s="11">
        <v>100</v>
      </c>
      <c r="M6" s="9"/>
      <c r="N6" s="21">
        <v>1</v>
      </c>
      <c r="O6" s="21">
        <v>0.5</v>
      </c>
      <c r="P6" s="2"/>
      <c r="Q6" s="225" t="s">
        <v>4167</v>
      </c>
      <c r="R6" s="222"/>
      <c r="S6" s="2"/>
      <c r="T6" s="21">
        <f t="shared" si="0"/>
        <v>1</v>
      </c>
    </row>
    <row r="7" spans="1:20" x14ac:dyDescent="0.4">
      <c r="A7" s="9" t="s">
        <v>13112</v>
      </c>
      <c r="B7" s="9" t="s">
        <v>12052</v>
      </c>
      <c r="C7" s="180" t="s">
        <v>13151</v>
      </c>
      <c r="D7" s="11"/>
      <c r="E7" s="35">
        <v>10000</v>
      </c>
      <c r="F7" s="162" t="s">
        <v>0</v>
      </c>
      <c r="G7" s="161">
        <v>36891</v>
      </c>
      <c r="H7" s="9" t="s">
        <v>13116</v>
      </c>
      <c r="I7" s="9"/>
      <c r="J7" s="9"/>
      <c r="K7" s="11"/>
      <c r="L7" s="11">
        <v>100</v>
      </c>
      <c r="M7" s="9"/>
      <c r="N7" s="21">
        <v>1</v>
      </c>
      <c r="O7" s="21">
        <v>0.5</v>
      </c>
      <c r="P7" s="2"/>
      <c r="Q7" s="225" t="s">
        <v>4167</v>
      </c>
      <c r="R7" s="222"/>
      <c r="S7" s="2"/>
      <c r="T7" s="21">
        <f t="shared" si="0"/>
        <v>1</v>
      </c>
    </row>
    <row r="8" spans="1:20" x14ac:dyDescent="0.4">
      <c r="A8" s="9" t="s">
        <v>13112</v>
      </c>
      <c r="B8" s="9" t="s">
        <v>12052</v>
      </c>
      <c r="C8" s="180" t="s">
        <v>13152</v>
      </c>
      <c r="D8" s="11"/>
      <c r="E8" s="35">
        <v>3000</v>
      </c>
      <c r="F8" s="162" t="s">
        <v>0</v>
      </c>
      <c r="G8" s="161">
        <v>36891</v>
      </c>
      <c r="H8" s="9" t="s">
        <v>13117</v>
      </c>
      <c r="I8" s="9"/>
      <c r="J8" s="9"/>
      <c r="K8" s="11"/>
      <c r="L8" s="11">
        <v>30</v>
      </c>
      <c r="M8" s="9"/>
      <c r="N8" s="21">
        <v>1</v>
      </c>
      <c r="O8" s="21">
        <v>0.5</v>
      </c>
      <c r="P8" s="2"/>
      <c r="Q8" s="225" t="s">
        <v>4167</v>
      </c>
      <c r="R8" s="222"/>
      <c r="S8" s="2"/>
      <c r="T8" s="21">
        <f t="shared" si="0"/>
        <v>1</v>
      </c>
    </row>
    <row r="9" spans="1:20" x14ac:dyDescent="0.4">
      <c r="A9" s="9" t="s">
        <v>13112</v>
      </c>
      <c r="B9" s="9" t="s">
        <v>12052</v>
      </c>
      <c r="C9" s="180" t="s">
        <v>13153</v>
      </c>
      <c r="D9" s="11"/>
      <c r="E9" s="35">
        <v>3000</v>
      </c>
      <c r="F9" s="162" t="s">
        <v>0</v>
      </c>
      <c r="G9" s="161">
        <v>36891</v>
      </c>
      <c r="H9" s="9" t="s">
        <v>13118</v>
      </c>
      <c r="I9" s="9"/>
      <c r="J9" s="9"/>
      <c r="K9" s="11"/>
      <c r="L9" s="11">
        <v>30</v>
      </c>
      <c r="M9" s="9"/>
      <c r="N9" s="21">
        <v>1</v>
      </c>
      <c r="O9" s="21">
        <v>0.5</v>
      </c>
      <c r="P9" s="2"/>
      <c r="Q9" s="225" t="s">
        <v>4167</v>
      </c>
      <c r="R9" s="222"/>
      <c r="S9" s="2"/>
      <c r="T9" s="21">
        <f t="shared" si="0"/>
        <v>1</v>
      </c>
    </row>
    <row r="10" spans="1:20" x14ac:dyDescent="0.4">
      <c r="A10" s="9" t="s">
        <v>13112</v>
      </c>
      <c r="B10" s="9" t="s">
        <v>12052</v>
      </c>
      <c r="C10" s="180" t="s">
        <v>13154</v>
      </c>
      <c r="D10" s="11"/>
      <c r="E10" s="35">
        <v>3000</v>
      </c>
      <c r="F10" s="162" t="s">
        <v>0</v>
      </c>
      <c r="G10" s="161">
        <v>36891</v>
      </c>
      <c r="H10" s="9" t="s">
        <v>13119</v>
      </c>
      <c r="I10" s="9"/>
      <c r="J10" s="9"/>
      <c r="K10" s="11"/>
      <c r="L10" s="11">
        <v>30</v>
      </c>
      <c r="M10" s="9"/>
      <c r="N10" s="21">
        <v>1</v>
      </c>
      <c r="O10" s="21">
        <v>0.5</v>
      </c>
      <c r="P10" s="2"/>
      <c r="Q10" s="225" t="s">
        <v>4167</v>
      </c>
      <c r="R10" s="222"/>
      <c r="S10" s="2"/>
      <c r="T10" s="21">
        <f t="shared" si="0"/>
        <v>1</v>
      </c>
    </row>
    <row r="11" spans="1:20" x14ac:dyDescent="0.4">
      <c r="A11" s="9" t="s">
        <v>13112</v>
      </c>
      <c r="B11" s="9" t="s">
        <v>12052</v>
      </c>
      <c r="C11" s="180" t="s">
        <v>13155</v>
      </c>
      <c r="D11" s="11"/>
      <c r="E11" s="35">
        <v>5000</v>
      </c>
      <c r="F11" s="162" t="s">
        <v>0</v>
      </c>
      <c r="G11" s="161">
        <v>36891</v>
      </c>
      <c r="H11" s="9" t="s">
        <v>2958</v>
      </c>
      <c r="I11" s="9"/>
      <c r="J11" s="9"/>
      <c r="K11" s="11"/>
      <c r="L11" s="11">
        <v>20</v>
      </c>
      <c r="M11" s="9"/>
      <c r="N11" s="21">
        <v>1</v>
      </c>
      <c r="O11" s="21">
        <v>0.5</v>
      </c>
      <c r="P11" s="2"/>
      <c r="Q11" s="225" t="s">
        <v>4167</v>
      </c>
      <c r="R11" s="222"/>
      <c r="S11" s="2"/>
      <c r="T11" s="21">
        <f t="shared" si="0"/>
        <v>1</v>
      </c>
    </row>
    <row r="12" spans="1:20" x14ac:dyDescent="0.4">
      <c r="A12" s="9" t="s">
        <v>13112</v>
      </c>
      <c r="B12" s="9" t="s">
        <v>12052</v>
      </c>
      <c r="C12" s="180" t="s">
        <v>13156</v>
      </c>
      <c r="D12" s="11"/>
      <c r="E12" s="35">
        <v>5000</v>
      </c>
      <c r="F12" s="162" t="s">
        <v>0</v>
      </c>
      <c r="G12" s="161">
        <v>36891</v>
      </c>
      <c r="H12" s="9" t="s">
        <v>2959</v>
      </c>
      <c r="I12" s="9"/>
      <c r="J12" s="9"/>
      <c r="K12" s="11"/>
      <c r="L12" s="11">
        <v>20</v>
      </c>
      <c r="M12" s="9"/>
      <c r="N12" s="21">
        <v>1</v>
      </c>
      <c r="O12" s="21">
        <v>0.5</v>
      </c>
      <c r="P12" s="2"/>
      <c r="Q12" s="225" t="s">
        <v>4167</v>
      </c>
      <c r="R12" s="222"/>
      <c r="S12" s="2"/>
      <c r="T12" s="21">
        <f t="shared" si="0"/>
        <v>1</v>
      </c>
    </row>
    <row r="13" spans="1:20" x14ac:dyDescent="0.4">
      <c r="A13" s="9" t="s">
        <v>13112</v>
      </c>
      <c r="B13" s="9" t="s">
        <v>12052</v>
      </c>
      <c r="C13" s="180" t="s">
        <v>13157</v>
      </c>
      <c r="D13" s="11"/>
      <c r="E13" s="35">
        <v>5000</v>
      </c>
      <c r="F13" s="162" t="s">
        <v>0</v>
      </c>
      <c r="G13" s="161">
        <v>36891</v>
      </c>
      <c r="H13" s="9" t="s">
        <v>2960</v>
      </c>
      <c r="I13" s="9"/>
      <c r="J13" s="9"/>
      <c r="K13" s="11"/>
      <c r="L13" s="11">
        <v>20</v>
      </c>
      <c r="M13" s="9"/>
      <c r="N13" s="21">
        <v>1</v>
      </c>
      <c r="O13" s="21">
        <v>0.5</v>
      </c>
      <c r="P13" s="2"/>
      <c r="Q13" s="225" t="s">
        <v>4167</v>
      </c>
      <c r="R13" s="222"/>
      <c r="S13" s="2"/>
      <c r="T13" s="21">
        <f t="shared" si="0"/>
        <v>1</v>
      </c>
    </row>
    <row r="14" spans="1:20" x14ac:dyDescent="0.4">
      <c r="A14" s="9" t="s">
        <v>13112</v>
      </c>
      <c r="B14" s="9" t="s">
        <v>12052</v>
      </c>
      <c r="C14" s="180" t="s">
        <v>13158</v>
      </c>
      <c r="D14" s="11"/>
      <c r="E14" s="35">
        <v>5000</v>
      </c>
      <c r="F14" s="162" t="s">
        <v>0</v>
      </c>
      <c r="G14" s="161">
        <v>36891</v>
      </c>
      <c r="H14" s="9" t="s">
        <v>2961</v>
      </c>
      <c r="I14" s="9"/>
      <c r="J14" s="9"/>
      <c r="K14" s="11"/>
      <c r="L14" s="11">
        <v>20</v>
      </c>
      <c r="M14" s="9"/>
      <c r="N14" s="21">
        <v>1</v>
      </c>
      <c r="O14" s="21">
        <v>0.5</v>
      </c>
      <c r="P14" s="2"/>
      <c r="Q14" s="225" t="s">
        <v>4167</v>
      </c>
      <c r="R14" s="222"/>
      <c r="S14" s="2"/>
      <c r="T14" s="21">
        <f t="shared" si="0"/>
        <v>1</v>
      </c>
    </row>
    <row r="15" spans="1:20" x14ac:dyDescent="0.4">
      <c r="A15" s="9" t="s">
        <v>13112</v>
      </c>
      <c r="B15" s="9" t="s">
        <v>12052</v>
      </c>
      <c r="C15" s="180" t="s">
        <v>13159</v>
      </c>
      <c r="D15" s="11"/>
      <c r="E15" s="35">
        <v>5000</v>
      </c>
      <c r="F15" s="162" t="s">
        <v>0</v>
      </c>
      <c r="G15" s="161">
        <v>36891</v>
      </c>
      <c r="H15" s="9" t="s">
        <v>2962</v>
      </c>
      <c r="I15" s="9"/>
      <c r="J15" s="9"/>
      <c r="K15" s="11"/>
      <c r="L15" s="11">
        <v>20</v>
      </c>
      <c r="M15" s="9"/>
      <c r="N15" s="21">
        <v>1</v>
      </c>
      <c r="O15" s="21">
        <v>0.5</v>
      </c>
      <c r="P15" s="2"/>
      <c r="Q15" s="225" t="s">
        <v>4167</v>
      </c>
      <c r="R15" s="222"/>
      <c r="S15" s="2"/>
      <c r="T15" s="21">
        <f t="shared" si="0"/>
        <v>1</v>
      </c>
    </row>
    <row r="16" spans="1:20" x14ac:dyDescent="0.4">
      <c r="A16" s="9" t="s">
        <v>13112</v>
      </c>
      <c r="B16" s="9" t="s">
        <v>12052</v>
      </c>
      <c r="C16" s="180" t="s">
        <v>13160</v>
      </c>
      <c r="D16" s="11"/>
      <c r="E16" s="35">
        <v>5000</v>
      </c>
      <c r="F16" s="162" t="s">
        <v>0</v>
      </c>
      <c r="G16" s="161">
        <v>36891</v>
      </c>
      <c r="H16" s="9" t="s">
        <v>2963</v>
      </c>
      <c r="I16" s="9"/>
      <c r="J16" s="9"/>
      <c r="K16" s="11"/>
      <c r="L16" s="11">
        <v>20</v>
      </c>
      <c r="M16" s="9"/>
      <c r="N16" s="21">
        <v>1</v>
      </c>
      <c r="O16" s="21">
        <v>0.5</v>
      </c>
      <c r="P16" s="2"/>
      <c r="Q16" s="225" t="s">
        <v>4167</v>
      </c>
      <c r="R16" s="222"/>
      <c r="S16" s="2"/>
      <c r="T16" s="21">
        <f t="shared" si="0"/>
        <v>1</v>
      </c>
    </row>
    <row r="17" spans="1:20" x14ac:dyDescent="0.4">
      <c r="A17" s="9" t="s">
        <v>13112</v>
      </c>
      <c r="B17" s="9" t="s">
        <v>12052</v>
      </c>
      <c r="C17" s="180" t="s">
        <v>13161</v>
      </c>
      <c r="D17" s="11"/>
      <c r="E17" s="35">
        <v>5000</v>
      </c>
      <c r="F17" s="162" t="s">
        <v>0</v>
      </c>
      <c r="G17" s="161">
        <v>36891</v>
      </c>
      <c r="H17" s="9" t="s">
        <v>3009</v>
      </c>
      <c r="I17" s="9"/>
      <c r="J17" s="9"/>
      <c r="K17" s="11"/>
      <c r="L17" s="11">
        <v>20</v>
      </c>
      <c r="M17" s="9"/>
      <c r="N17" s="21">
        <v>1</v>
      </c>
      <c r="O17" s="21">
        <v>0.5</v>
      </c>
      <c r="P17" s="2"/>
      <c r="Q17" s="225" t="s">
        <v>4167</v>
      </c>
      <c r="R17" s="222"/>
      <c r="S17" s="2"/>
      <c r="T17" s="21">
        <f t="shared" si="0"/>
        <v>1</v>
      </c>
    </row>
    <row r="18" spans="1:20" x14ac:dyDescent="0.4">
      <c r="A18" s="9" t="s">
        <v>13112</v>
      </c>
      <c r="B18" s="9" t="s">
        <v>12052</v>
      </c>
      <c r="C18" s="180" t="s">
        <v>13162</v>
      </c>
      <c r="D18" s="11"/>
      <c r="E18" s="35">
        <v>5000</v>
      </c>
      <c r="F18" s="162" t="s">
        <v>0</v>
      </c>
      <c r="G18" s="161">
        <v>36891</v>
      </c>
      <c r="H18" s="9" t="s">
        <v>3010</v>
      </c>
      <c r="I18" s="9"/>
      <c r="J18" s="9"/>
      <c r="K18" s="11"/>
      <c r="L18" s="11">
        <v>20</v>
      </c>
      <c r="M18" s="9"/>
      <c r="N18" s="21">
        <v>1</v>
      </c>
      <c r="O18" s="21">
        <v>0.5</v>
      </c>
      <c r="P18" s="2"/>
      <c r="Q18" s="225" t="s">
        <v>4167</v>
      </c>
      <c r="R18" s="222"/>
      <c r="S18" s="2"/>
      <c r="T18" s="21">
        <f t="shared" si="0"/>
        <v>1</v>
      </c>
    </row>
    <row r="19" spans="1:20" x14ac:dyDescent="0.4">
      <c r="A19" s="9" t="s">
        <v>13112</v>
      </c>
      <c r="B19" s="9" t="s">
        <v>12052</v>
      </c>
      <c r="C19" s="180" t="s">
        <v>13163</v>
      </c>
      <c r="D19" s="11"/>
      <c r="E19" s="35">
        <v>5000</v>
      </c>
      <c r="F19" s="162" t="s">
        <v>0</v>
      </c>
      <c r="G19" s="161">
        <v>36891</v>
      </c>
      <c r="H19" s="9" t="s">
        <v>3011</v>
      </c>
      <c r="I19" s="9"/>
      <c r="J19" s="9"/>
      <c r="K19" s="11"/>
      <c r="L19" s="11">
        <v>20</v>
      </c>
      <c r="M19" s="9"/>
      <c r="N19" s="21">
        <v>1</v>
      </c>
      <c r="O19" s="21">
        <v>0.5</v>
      </c>
      <c r="P19" s="2"/>
      <c r="Q19" s="225" t="s">
        <v>4167</v>
      </c>
      <c r="R19" s="222"/>
      <c r="S19" s="2"/>
      <c r="T19" s="21">
        <f t="shared" si="0"/>
        <v>1</v>
      </c>
    </row>
    <row r="20" spans="1:20" x14ac:dyDescent="0.4">
      <c r="A20" s="9" t="s">
        <v>13112</v>
      </c>
      <c r="B20" s="9" t="s">
        <v>12052</v>
      </c>
      <c r="C20" s="180" t="s">
        <v>13164</v>
      </c>
      <c r="D20" s="11"/>
      <c r="E20" s="35">
        <v>5000</v>
      </c>
      <c r="F20" s="162" t="s">
        <v>0</v>
      </c>
      <c r="G20" s="161">
        <v>36891</v>
      </c>
      <c r="H20" s="9" t="s">
        <v>2956</v>
      </c>
      <c r="I20" s="9"/>
      <c r="J20" s="9"/>
      <c r="K20" s="11"/>
      <c r="L20" s="11">
        <v>20</v>
      </c>
      <c r="M20" s="9"/>
      <c r="N20" s="21">
        <v>1</v>
      </c>
      <c r="O20" s="21">
        <v>0.5</v>
      </c>
      <c r="P20" s="2"/>
      <c r="Q20" s="225" t="s">
        <v>4167</v>
      </c>
      <c r="R20" s="222"/>
      <c r="S20" s="2"/>
      <c r="T20" s="21">
        <f t="shared" si="0"/>
        <v>1</v>
      </c>
    </row>
    <row r="21" spans="1:20" x14ac:dyDescent="0.4">
      <c r="A21" s="9" t="s">
        <v>13112</v>
      </c>
      <c r="B21" s="9" t="s">
        <v>12052</v>
      </c>
      <c r="C21" s="180" t="s">
        <v>13165</v>
      </c>
      <c r="D21" s="11"/>
      <c r="E21" s="35">
        <v>5000</v>
      </c>
      <c r="F21" s="162" t="s">
        <v>0</v>
      </c>
      <c r="G21" s="161">
        <v>36891</v>
      </c>
      <c r="H21" s="9" t="s">
        <v>3012</v>
      </c>
      <c r="I21" s="9"/>
      <c r="J21" s="9"/>
      <c r="K21" s="11"/>
      <c r="L21" s="11">
        <v>20</v>
      </c>
      <c r="M21" s="9"/>
      <c r="N21" s="21">
        <v>1</v>
      </c>
      <c r="O21" s="21">
        <v>0.5</v>
      </c>
      <c r="P21" s="2"/>
      <c r="Q21" s="225" t="s">
        <v>4167</v>
      </c>
      <c r="R21" s="222"/>
      <c r="S21" s="2"/>
      <c r="T21" s="21">
        <f t="shared" si="0"/>
        <v>1</v>
      </c>
    </row>
    <row r="22" spans="1:20" x14ac:dyDescent="0.4">
      <c r="A22" s="9" t="s">
        <v>13112</v>
      </c>
      <c r="B22" s="9" t="s">
        <v>12052</v>
      </c>
      <c r="C22" s="180" t="s">
        <v>13166</v>
      </c>
      <c r="D22" s="11"/>
      <c r="E22" s="35">
        <v>5000</v>
      </c>
      <c r="F22" s="162" t="s">
        <v>0</v>
      </c>
      <c r="G22" s="161">
        <v>36891</v>
      </c>
      <c r="H22" s="9" t="s">
        <v>3013</v>
      </c>
      <c r="I22" s="9"/>
      <c r="J22" s="9"/>
      <c r="K22" s="11"/>
      <c r="L22" s="11">
        <v>20</v>
      </c>
      <c r="M22" s="9"/>
      <c r="N22" s="21">
        <v>1</v>
      </c>
      <c r="O22" s="21">
        <v>0.5</v>
      </c>
      <c r="P22" s="2"/>
      <c r="Q22" s="225" t="s">
        <v>4167</v>
      </c>
      <c r="R22" s="222"/>
      <c r="S22" s="2"/>
      <c r="T22" s="21">
        <f t="shared" si="0"/>
        <v>1</v>
      </c>
    </row>
    <row r="23" spans="1:20" x14ac:dyDescent="0.4">
      <c r="A23" s="9" t="s">
        <v>13112</v>
      </c>
      <c r="B23" s="9" t="s">
        <v>12052</v>
      </c>
      <c r="C23" s="180" t="s">
        <v>13167</v>
      </c>
      <c r="D23" s="11"/>
      <c r="E23" s="35">
        <v>5000</v>
      </c>
      <c r="F23" s="162" t="s">
        <v>0</v>
      </c>
      <c r="G23" s="161">
        <v>36891</v>
      </c>
      <c r="H23" s="9" t="s">
        <v>13120</v>
      </c>
      <c r="I23" s="9"/>
      <c r="J23" s="9"/>
      <c r="K23" s="11"/>
      <c r="L23" s="11">
        <v>20</v>
      </c>
      <c r="M23" s="9"/>
      <c r="N23" s="21">
        <v>1</v>
      </c>
      <c r="O23" s="21">
        <v>0.5</v>
      </c>
      <c r="P23" s="2"/>
      <c r="Q23" s="225" t="s">
        <v>4167</v>
      </c>
      <c r="R23" s="222"/>
      <c r="S23" s="2"/>
      <c r="T23" s="21">
        <f t="shared" si="0"/>
        <v>1</v>
      </c>
    </row>
    <row r="24" spans="1:20" x14ac:dyDescent="0.4">
      <c r="A24" s="9" t="s">
        <v>13112</v>
      </c>
      <c r="B24" s="9" t="s">
        <v>12052</v>
      </c>
      <c r="C24" s="180" t="s">
        <v>13168</v>
      </c>
      <c r="D24" s="11"/>
      <c r="E24" s="35">
        <v>5000</v>
      </c>
      <c r="F24" s="162" t="s">
        <v>0</v>
      </c>
      <c r="G24" s="161">
        <v>36891</v>
      </c>
      <c r="H24" s="9" t="s">
        <v>13121</v>
      </c>
      <c r="I24" s="9"/>
      <c r="J24" s="9"/>
      <c r="K24" s="9"/>
      <c r="L24" s="11">
        <v>20</v>
      </c>
      <c r="M24" s="9"/>
      <c r="N24" s="21">
        <v>1</v>
      </c>
      <c r="O24" s="21">
        <v>0.5</v>
      </c>
      <c r="P24" s="2"/>
      <c r="Q24" s="225" t="s">
        <v>4167</v>
      </c>
      <c r="R24" s="222"/>
      <c r="S24" s="2"/>
      <c r="T24" s="21">
        <f t="shared" si="0"/>
        <v>1</v>
      </c>
    </row>
    <row r="25" spans="1:20" x14ac:dyDescent="0.4">
      <c r="A25" s="9" t="s">
        <v>13112</v>
      </c>
      <c r="B25" s="9" t="s">
        <v>12052</v>
      </c>
      <c r="C25" s="180" t="s">
        <v>13169</v>
      </c>
      <c r="D25" s="11"/>
      <c r="E25" s="35">
        <v>5000</v>
      </c>
      <c r="F25" s="162" t="s">
        <v>0</v>
      </c>
      <c r="G25" s="161">
        <v>36891</v>
      </c>
      <c r="H25" s="9" t="s">
        <v>13122</v>
      </c>
      <c r="I25" s="9"/>
      <c r="J25" s="9"/>
      <c r="K25" s="9"/>
      <c r="L25" s="11">
        <v>15</v>
      </c>
      <c r="M25" s="9"/>
      <c r="N25" s="21">
        <v>1</v>
      </c>
      <c r="O25" s="21">
        <v>0.5</v>
      </c>
      <c r="P25" s="2"/>
      <c r="Q25" s="225" t="s">
        <v>4167</v>
      </c>
      <c r="R25" s="222"/>
      <c r="S25" s="2"/>
      <c r="T25" s="21">
        <f t="shared" si="0"/>
        <v>1</v>
      </c>
    </row>
    <row r="26" spans="1:20" x14ac:dyDescent="0.4">
      <c r="A26" s="9" t="s">
        <v>13112</v>
      </c>
      <c r="B26" s="9" t="s">
        <v>12052</v>
      </c>
      <c r="C26" s="180" t="s">
        <v>13170</v>
      </c>
      <c r="D26" s="11"/>
      <c r="E26" s="35">
        <v>5000</v>
      </c>
      <c r="F26" s="162" t="s">
        <v>0</v>
      </c>
      <c r="G26" s="161">
        <v>36891</v>
      </c>
      <c r="H26" s="9" t="s">
        <v>13123</v>
      </c>
      <c r="I26" s="9"/>
      <c r="J26" s="9"/>
      <c r="K26" s="9"/>
      <c r="L26" s="11">
        <v>15</v>
      </c>
      <c r="M26" s="9"/>
      <c r="N26" s="21">
        <v>1</v>
      </c>
      <c r="O26" s="21">
        <v>0.5</v>
      </c>
      <c r="P26" s="2"/>
      <c r="Q26" s="225" t="s">
        <v>4167</v>
      </c>
      <c r="R26" s="222"/>
      <c r="S26" s="2"/>
      <c r="T26" s="21">
        <f t="shared" si="0"/>
        <v>1</v>
      </c>
    </row>
    <row r="27" spans="1:20" x14ac:dyDescent="0.4">
      <c r="A27" s="9" t="s">
        <v>13112</v>
      </c>
      <c r="B27" s="9" t="s">
        <v>12052</v>
      </c>
      <c r="C27" s="180" t="s">
        <v>13171</v>
      </c>
      <c r="D27" s="11"/>
      <c r="E27" s="35">
        <v>5000</v>
      </c>
      <c r="F27" s="162" t="s">
        <v>0</v>
      </c>
      <c r="G27" s="161">
        <v>36891</v>
      </c>
      <c r="H27" s="9" t="s">
        <v>13124</v>
      </c>
      <c r="I27" s="9"/>
      <c r="J27" s="9"/>
      <c r="K27" s="9"/>
      <c r="L27" s="11">
        <v>15</v>
      </c>
      <c r="M27" s="9"/>
      <c r="N27" s="21">
        <v>1</v>
      </c>
      <c r="O27" s="21">
        <v>0.5</v>
      </c>
      <c r="P27" s="2"/>
      <c r="Q27" s="225" t="s">
        <v>4167</v>
      </c>
      <c r="R27" s="222"/>
      <c r="S27" s="2"/>
      <c r="T27" s="21">
        <f t="shared" si="0"/>
        <v>1</v>
      </c>
    </row>
    <row r="28" spans="1:20" x14ac:dyDescent="0.4">
      <c r="A28" s="9" t="s">
        <v>13112</v>
      </c>
      <c r="B28" s="9" t="s">
        <v>12052</v>
      </c>
      <c r="C28" s="180" t="s">
        <v>13172</v>
      </c>
      <c r="D28" s="11"/>
      <c r="E28" s="35">
        <v>5000</v>
      </c>
      <c r="F28" s="162" t="s">
        <v>0</v>
      </c>
      <c r="G28" s="161">
        <v>36891</v>
      </c>
      <c r="H28" s="9" t="s">
        <v>13125</v>
      </c>
      <c r="I28" s="9"/>
      <c r="J28" s="9"/>
      <c r="K28" s="9"/>
      <c r="L28" s="11">
        <v>15</v>
      </c>
      <c r="M28" s="9"/>
      <c r="N28" s="21">
        <v>1</v>
      </c>
      <c r="O28" s="21">
        <v>0.5</v>
      </c>
      <c r="P28" s="2"/>
      <c r="Q28" s="225" t="s">
        <v>4167</v>
      </c>
      <c r="R28" s="222"/>
      <c r="S28" s="2"/>
      <c r="T28" s="21">
        <f t="shared" si="0"/>
        <v>1</v>
      </c>
    </row>
    <row r="29" spans="1:20" x14ac:dyDescent="0.4">
      <c r="A29" s="9" t="s">
        <v>13112</v>
      </c>
      <c r="B29" s="9" t="s">
        <v>12052</v>
      </c>
      <c r="C29" s="180" t="s">
        <v>13173</v>
      </c>
      <c r="D29" s="11"/>
      <c r="E29" s="35">
        <v>5000</v>
      </c>
      <c r="F29" s="162" t="s">
        <v>0</v>
      </c>
      <c r="G29" s="161">
        <v>36891</v>
      </c>
      <c r="H29" s="9" t="s">
        <v>13126</v>
      </c>
      <c r="I29" s="9"/>
      <c r="J29" s="9"/>
      <c r="K29" s="9"/>
      <c r="L29" s="11">
        <v>15</v>
      </c>
      <c r="M29" s="9"/>
      <c r="N29" s="21">
        <v>1</v>
      </c>
      <c r="O29" s="21">
        <v>0.5</v>
      </c>
      <c r="P29" s="2"/>
      <c r="Q29" s="225" t="s">
        <v>4167</v>
      </c>
      <c r="R29" s="222"/>
      <c r="S29" s="2"/>
      <c r="T29" s="21">
        <f t="shared" si="0"/>
        <v>1</v>
      </c>
    </row>
    <row r="30" spans="1:20" x14ac:dyDescent="0.4">
      <c r="A30" s="9" t="s">
        <v>13112</v>
      </c>
      <c r="B30" s="9" t="s">
        <v>12052</v>
      </c>
      <c r="C30" s="180" t="s">
        <v>13174</v>
      </c>
      <c r="D30" s="11"/>
      <c r="E30" s="35">
        <v>5000</v>
      </c>
      <c r="F30" s="162" t="s">
        <v>0</v>
      </c>
      <c r="G30" s="161">
        <v>36891</v>
      </c>
      <c r="H30" s="9" t="s">
        <v>13127</v>
      </c>
      <c r="I30" s="9"/>
      <c r="J30" s="9"/>
      <c r="K30" s="9"/>
      <c r="L30" s="11">
        <v>15</v>
      </c>
      <c r="M30" s="9"/>
      <c r="N30" s="21">
        <v>1</v>
      </c>
      <c r="O30" s="21">
        <v>0.5</v>
      </c>
      <c r="P30" s="2"/>
      <c r="Q30" s="225" t="s">
        <v>4167</v>
      </c>
      <c r="R30" s="222"/>
      <c r="S30" s="2"/>
      <c r="T30" s="21">
        <f t="shared" si="0"/>
        <v>1</v>
      </c>
    </row>
    <row r="31" spans="1:20" x14ac:dyDescent="0.4">
      <c r="A31" s="9" t="s">
        <v>13112</v>
      </c>
      <c r="B31" s="9" t="s">
        <v>12052</v>
      </c>
      <c r="C31" s="180" t="s">
        <v>13175</v>
      </c>
      <c r="D31" s="11"/>
      <c r="E31" s="35">
        <v>5000</v>
      </c>
      <c r="F31" s="162" t="s">
        <v>0</v>
      </c>
      <c r="G31" s="161">
        <v>36891</v>
      </c>
      <c r="H31" s="9" t="s">
        <v>13128</v>
      </c>
      <c r="I31" s="9"/>
      <c r="J31" s="9"/>
      <c r="K31" s="9"/>
      <c r="L31" s="11">
        <v>15</v>
      </c>
      <c r="M31" s="9"/>
      <c r="N31" s="21">
        <v>1</v>
      </c>
      <c r="O31" s="21">
        <v>0.5</v>
      </c>
      <c r="P31" s="2"/>
      <c r="Q31" s="225" t="s">
        <v>4167</v>
      </c>
      <c r="R31" s="222"/>
      <c r="S31" s="2"/>
      <c r="T31" s="21">
        <f t="shared" si="0"/>
        <v>1</v>
      </c>
    </row>
    <row r="32" spans="1:20" x14ac:dyDescent="0.4">
      <c r="A32" s="9" t="s">
        <v>13112</v>
      </c>
      <c r="B32" s="9" t="s">
        <v>12052</v>
      </c>
      <c r="C32" s="180" t="s">
        <v>13176</v>
      </c>
      <c r="D32" s="11"/>
      <c r="E32" s="35">
        <v>5000</v>
      </c>
      <c r="F32" s="162" t="s">
        <v>0</v>
      </c>
      <c r="G32" s="161">
        <v>36891</v>
      </c>
      <c r="H32" s="9" t="s">
        <v>13129</v>
      </c>
      <c r="I32" s="9"/>
      <c r="J32" s="9"/>
      <c r="K32" s="9"/>
      <c r="L32" s="11">
        <v>15</v>
      </c>
      <c r="M32" s="9"/>
      <c r="N32" s="21">
        <v>1</v>
      </c>
      <c r="O32" s="21">
        <v>0.5</v>
      </c>
      <c r="P32" s="2"/>
      <c r="Q32" s="225" t="s">
        <v>4167</v>
      </c>
      <c r="R32" s="222"/>
      <c r="S32" s="2"/>
      <c r="T32" s="21">
        <f t="shared" si="0"/>
        <v>1</v>
      </c>
    </row>
    <row r="33" spans="1:20" x14ac:dyDescent="0.4">
      <c r="A33" s="9" t="s">
        <v>13112</v>
      </c>
      <c r="B33" s="9" t="s">
        <v>12052</v>
      </c>
      <c r="C33" s="180" t="s">
        <v>13177</v>
      </c>
      <c r="D33" s="11"/>
      <c r="E33" s="35">
        <v>5000</v>
      </c>
      <c r="F33" s="162" t="s">
        <v>0</v>
      </c>
      <c r="G33" s="161">
        <v>36891</v>
      </c>
      <c r="H33" s="9" t="s">
        <v>13130</v>
      </c>
      <c r="I33" s="9"/>
      <c r="J33" s="9"/>
      <c r="K33" s="9"/>
      <c r="L33" s="11">
        <v>15</v>
      </c>
      <c r="M33" s="9"/>
      <c r="N33" s="21">
        <v>1</v>
      </c>
      <c r="O33" s="21">
        <v>0.5</v>
      </c>
      <c r="P33" s="2"/>
      <c r="Q33" s="225" t="s">
        <v>4167</v>
      </c>
      <c r="R33" s="222"/>
      <c r="S33" s="2"/>
      <c r="T33" s="21">
        <f t="shared" si="0"/>
        <v>1</v>
      </c>
    </row>
    <row r="34" spans="1:20" x14ac:dyDescent="0.4">
      <c r="A34" s="9" t="s">
        <v>13112</v>
      </c>
      <c r="B34" s="9" t="s">
        <v>12052</v>
      </c>
      <c r="C34" s="180" t="s">
        <v>13178</v>
      </c>
      <c r="D34" s="11"/>
      <c r="E34" s="35">
        <v>5000</v>
      </c>
      <c r="F34" s="162" t="s">
        <v>0</v>
      </c>
      <c r="G34" s="161">
        <v>36891</v>
      </c>
      <c r="H34" s="9" t="s">
        <v>13131</v>
      </c>
      <c r="I34" s="9"/>
      <c r="J34" s="9"/>
      <c r="K34" s="9"/>
      <c r="L34" s="11">
        <v>15</v>
      </c>
      <c r="M34" s="9"/>
      <c r="N34" s="21">
        <v>1</v>
      </c>
      <c r="O34" s="21">
        <v>0.5</v>
      </c>
      <c r="P34" s="2"/>
      <c r="Q34" s="225" t="s">
        <v>4167</v>
      </c>
      <c r="R34" s="222"/>
      <c r="S34" s="2"/>
      <c r="T34" s="21">
        <f t="shared" si="0"/>
        <v>1</v>
      </c>
    </row>
    <row r="35" spans="1:20" x14ac:dyDescent="0.4">
      <c r="A35" s="9" t="s">
        <v>13112</v>
      </c>
      <c r="B35" s="9" t="s">
        <v>12052</v>
      </c>
      <c r="C35" s="180" t="s">
        <v>13179</v>
      </c>
      <c r="D35" s="11"/>
      <c r="E35" s="35">
        <v>1000</v>
      </c>
      <c r="F35" s="162" t="s">
        <v>0</v>
      </c>
      <c r="G35" s="161">
        <v>36891</v>
      </c>
      <c r="H35" s="9" t="s">
        <v>6664</v>
      </c>
      <c r="I35" s="9"/>
      <c r="J35" s="9"/>
      <c r="K35" s="9"/>
      <c r="L35" s="11">
        <v>27.5</v>
      </c>
      <c r="M35" s="9"/>
      <c r="N35" s="21">
        <v>1</v>
      </c>
      <c r="O35" s="21">
        <v>0.5</v>
      </c>
      <c r="P35" s="2"/>
      <c r="Q35" s="225" t="s">
        <v>4167</v>
      </c>
      <c r="R35" s="222"/>
      <c r="S35" s="2"/>
      <c r="T35" s="21">
        <f t="shared" si="0"/>
        <v>1</v>
      </c>
    </row>
    <row r="36" spans="1:20" x14ac:dyDescent="0.4">
      <c r="A36" s="9" t="s">
        <v>13112</v>
      </c>
      <c r="B36" s="9" t="s">
        <v>12052</v>
      </c>
      <c r="C36" s="180" t="s">
        <v>13180</v>
      </c>
      <c r="D36" s="11"/>
      <c r="E36" s="35">
        <v>5000</v>
      </c>
      <c r="F36" s="162" t="s">
        <v>0</v>
      </c>
      <c r="G36" s="161">
        <v>36891</v>
      </c>
      <c r="H36" s="9" t="s">
        <v>13132</v>
      </c>
      <c r="I36" s="9"/>
      <c r="J36" s="9"/>
      <c r="K36" s="9"/>
      <c r="L36" s="11">
        <v>10</v>
      </c>
      <c r="M36" s="9"/>
      <c r="N36" s="21">
        <v>1</v>
      </c>
      <c r="O36" s="21">
        <v>0.5</v>
      </c>
      <c r="P36" s="2"/>
      <c r="Q36" s="225" t="s">
        <v>4167</v>
      </c>
      <c r="R36" s="222"/>
      <c r="S36" s="2"/>
      <c r="T36" s="21">
        <f t="shared" si="0"/>
        <v>1</v>
      </c>
    </row>
    <row r="37" spans="1:20" x14ac:dyDescent="0.4">
      <c r="A37" s="9" t="s">
        <v>13112</v>
      </c>
      <c r="B37" s="9" t="s">
        <v>12052</v>
      </c>
      <c r="C37" s="180" t="s">
        <v>13181</v>
      </c>
      <c r="D37" s="11"/>
      <c r="E37" s="35">
        <v>2000</v>
      </c>
      <c r="F37" s="162" t="s">
        <v>0</v>
      </c>
      <c r="G37" s="161">
        <v>36891</v>
      </c>
      <c r="H37" s="9" t="s">
        <v>13133</v>
      </c>
      <c r="I37" s="9"/>
      <c r="J37" s="9"/>
      <c r="K37" s="9"/>
      <c r="L37" s="11">
        <v>10</v>
      </c>
      <c r="M37" s="9"/>
      <c r="N37" s="21">
        <v>1</v>
      </c>
      <c r="O37" s="21">
        <v>0.5</v>
      </c>
      <c r="P37" s="2"/>
      <c r="Q37" s="225" t="s">
        <v>4167</v>
      </c>
      <c r="R37" s="222"/>
      <c r="S37" s="2"/>
      <c r="T37" s="21">
        <f t="shared" si="0"/>
        <v>1</v>
      </c>
    </row>
    <row r="38" spans="1:20" x14ac:dyDescent="0.4">
      <c r="A38" s="9" t="s">
        <v>13112</v>
      </c>
      <c r="B38" s="9" t="s">
        <v>12052</v>
      </c>
      <c r="C38" s="180" t="s">
        <v>13182</v>
      </c>
      <c r="D38" s="11"/>
      <c r="E38" s="35">
        <v>5000</v>
      </c>
      <c r="F38" s="162" t="s">
        <v>0</v>
      </c>
      <c r="G38" s="161">
        <v>36891</v>
      </c>
      <c r="H38" s="9" t="s">
        <v>13134</v>
      </c>
      <c r="I38" s="9"/>
      <c r="J38" s="9"/>
      <c r="K38" s="9"/>
      <c r="L38" s="11">
        <v>15</v>
      </c>
      <c r="M38" s="9"/>
      <c r="N38" s="21">
        <v>1</v>
      </c>
      <c r="O38" s="21">
        <v>0.5</v>
      </c>
      <c r="P38" s="2"/>
      <c r="Q38" s="225" t="s">
        <v>4167</v>
      </c>
      <c r="R38" s="222"/>
      <c r="S38" s="2"/>
      <c r="T38" s="21">
        <f t="shared" si="0"/>
        <v>1</v>
      </c>
    </row>
    <row r="39" spans="1:20" x14ac:dyDescent="0.4">
      <c r="A39" s="9" t="s">
        <v>13112</v>
      </c>
      <c r="B39" s="9" t="s">
        <v>12052</v>
      </c>
      <c r="C39" s="180" t="s">
        <v>13183</v>
      </c>
      <c r="D39" s="11"/>
      <c r="E39" s="35">
        <v>5000</v>
      </c>
      <c r="F39" s="162" t="s">
        <v>0</v>
      </c>
      <c r="G39" s="161">
        <v>36891</v>
      </c>
      <c r="H39" s="9" t="s">
        <v>13135</v>
      </c>
      <c r="I39" s="9"/>
      <c r="J39" s="9"/>
      <c r="K39" s="9"/>
      <c r="L39" s="11">
        <v>15</v>
      </c>
      <c r="M39" s="9"/>
      <c r="N39" s="21">
        <v>1</v>
      </c>
      <c r="O39" s="21">
        <v>0.5</v>
      </c>
      <c r="P39" s="2"/>
      <c r="Q39" s="225" t="s">
        <v>4167</v>
      </c>
      <c r="R39" s="222"/>
      <c r="S39" s="2"/>
      <c r="T39" s="21">
        <f t="shared" si="0"/>
        <v>1</v>
      </c>
    </row>
    <row r="40" spans="1:20" x14ac:dyDescent="0.4">
      <c r="A40" s="9" t="s">
        <v>13112</v>
      </c>
      <c r="B40" s="9" t="s">
        <v>12052</v>
      </c>
      <c r="C40" s="180" t="s">
        <v>13184</v>
      </c>
      <c r="D40" s="11"/>
      <c r="E40" s="35">
        <v>5000</v>
      </c>
      <c r="F40" s="162" t="s">
        <v>0</v>
      </c>
      <c r="G40" s="161">
        <v>36891</v>
      </c>
      <c r="H40" s="9" t="s">
        <v>13136</v>
      </c>
      <c r="I40" s="9"/>
      <c r="J40" s="9"/>
      <c r="K40" s="9"/>
      <c r="L40" s="11">
        <v>15</v>
      </c>
      <c r="M40" s="9"/>
      <c r="N40" s="21">
        <v>1</v>
      </c>
      <c r="O40" s="21">
        <v>0.5</v>
      </c>
      <c r="P40" s="2"/>
      <c r="Q40" s="225" t="s">
        <v>4167</v>
      </c>
      <c r="R40" s="222"/>
      <c r="S40" s="2"/>
      <c r="T40" s="21">
        <f t="shared" si="0"/>
        <v>1</v>
      </c>
    </row>
    <row r="41" spans="1:20" x14ac:dyDescent="0.4">
      <c r="A41" s="9" t="s">
        <v>13112</v>
      </c>
      <c r="B41" s="9" t="s">
        <v>12052</v>
      </c>
      <c r="C41" s="180" t="s">
        <v>13185</v>
      </c>
      <c r="D41" s="11"/>
      <c r="E41" s="35">
        <v>5000</v>
      </c>
      <c r="F41" s="162" t="s">
        <v>0</v>
      </c>
      <c r="G41" s="161">
        <v>36891</v>
      </c>
      <c r="H41" s="9" t="s">
        <v>13137</v>
      </c>
      <c r="I41" s="9"/>
      <c r="J41" s="9"/>
      <c r="K41" s="9"/>
      <c r="L41" s="11">
        <v>15</v>
      </c>
      <c r="M41" s="9"/>
      <c r="N41" s="21">
        <v>1</v>
      </c>
      <c r="O41" s="21">
        <v>0.5</v>
      </c>
      <c r="P41" s="2"/>
      <c r="Q41" s="225" t="s">
        <v>4167</v>
      </c>
      <c r="R41" s="222"/>
      <c r="S41" s="2"/>
      <c r="T41" s="21">
        <f t="shared" si="0"/>
        <v>1</v>
      </c>
    </row>
    <row r="42" spans="1:20" x14ac:dyDescent="0.4">
      <c r="A42" s="9" t="s">
        <v>13112</v>
      </c>
      <c r="B42" s="9" t="s">
        <v>12052</v>
      </c>
      <c r="C42" s="180" t="s">
        <v>13186</v>
      </c>
      <c r="D42" s="11"/>
      <c r="E42" s="35">
        <v>5000</v>
      </c>
      <c r="F42" s="162" t="s">
        <v>0</v>
      </c>
      <c r="G42" s="161">
        <v>36891</v>
      </c>
      <c r="H42" s="9" t="s">
        <v>13138</v>
      </c>
      <c r="I42" s="9"/>
      <c r="J42" s="9"/>
      <c r="K42" s="9"/>
      <c r="L42" s="11">
        <v>15</v>
      </c>
      <c r="M42" s="9"/>
      <c r="N42" s="21">
        <v>1</v>
      </c>
      <c r="O42" s="21">
        <v>0.5</v>
      </c>
      <c r="P42" s="2"/>
      <c r="Q42" s="225" t="s">
        <v>4167</v>
      </c>
      <c r="R42" s="222"/>
      <c r="S42" s="2"/>
      <c r="T42" s="21">
        <f t="shared" si="0"/>
        <v>1</v>
      </c>
    </row>
    <row r="43" spans="1:20" x14ac:dyDescent="0.4">
      <c r="A43" s="9" t="s">
        <v>13112</v>
      </c>
      <c r="B43" s="9" t="s">
        <v>12052</v>
      </c>
      <c r="C43" s="180" t="s">
        <v>13187</v>
      </c>
      <c r="D43" s="11"/>
      <c r="E43" s="35">
        <v>5000</v>
      </c>
      <c r="F43" s="162" t="s">
        <v>0</v>
      </c>
      <c r="G43" s="161">
        <v>36891</v>
      </c>
      <c r="H43" s="9" t="s">
        <v>13139</v>
      </c>
      <c r="I43" s="9"/>
      <c r="J43" s="9"/>
      <c r="K43" s="9"/>
      <c r="L43" s="11">
        <v>15</v>
      </c>
      <c r="M43" s="9"/>
      <c r="N43" s="21">
        <v>1</v>
      </c>
      <c r="O43" s="21">
        <v>0.5</v>
      </c>
      <c r="P43" s="2"/>
      <c r="Q43" s="225" t="s">
        <v>4167</v>
      </c>
      <c r="R43" s="222"/>
      <c r="S43" s="2"/>
      <c r="T43" s="21">
        <f t="shared" si="0"/>
        <v>1</v>
      </c>
    </row>
    <row r="44" spans="1:20" x14ac:dyDescent="0.4">
      <c r="A44" s="9" t="s">
        <v>13112</v>
      </c>
      <c r="B44" s="9" t="s">
        <v>12052</v>
      </c>
      <c r="C44" s="180" t="s">
        <v>13188</v>
      </c>
      <c r="D44" s="11"/>
      <c r="E44" s="35">
        <v>5000</v>
      </c>
      <c r="F44" s="162" t="s">
        <v>0</v>
      </c>
      <c r="G44" s="161">
        <v>36891</v>
      </c>
      <c r="H44" s="9" t="s">
        <v>13140</v>
      </c>
      <c r="I44" s="9"/>
      <c r="J44" s="9"/>
      <c r="K44" s="9"/>
      <c r="L44" s="11">
        <v>15</v>
      </c>
      <c r="M44" s="9"/>
      <c r="N44" s="21">
        <v>1</v>
      </c>
      <c r="O44" s="21">
        <v>0.5</v>
      </c>
      <c r="P44" s="2"/>
      <c r="Q44" s="225" t="s">
        <v>4167</v>
      </c>
      <c r="R44" s="222"/>
      <c r="S44" s="2"/>
      <c r="T44" s="21"/>
    </row>
    <row r="45" spans="1:20" x14ac:dyDescent="0.4">
      <c r="A45" s="9" t="s">
        <v>13112</v>
      </c>
      <c r="B45" s="9" t="s">
        <v>12052</v>
      </c>
      <c r="C45" s="180" t="s">
        <v>13189</v>
      </c>
      <c r="D45" s="11"/>
      <c r="E45" s="35">
        <v>5000</v>
      </c>
      <c r="F45" s="162" t="s">
        <v>0</v>
      </c>
      <c r="G45" s="161">
        <v>37256</v>
      </c>
      <c r="H45" s="9" t="s">
        <v>13141</v>
      </c>
      <c r="I45" s="9"/>
      <c r="J45" s="9"/>
      <c r="K45" s="9"/>
      <c r="L45" s="11">
        <v>15</v>
      </c>
      <c r="M45" s="9"/>
      <c r="N45" s="21">
        <v>1</v>
      </c>
      <c r="O45" s="21">
        <v>0.5</v>
      </c>
      <c r="P45" s="2"/>
      <c r="Q45" s="225" t="s">
        <v>4170</v>
      </c>
      <c r="R45" s="222"/>
      <c r="S45" s="2"/>
      <c r="T45" s="21"/>
    </row>
    <row r="46" spans="1:20" x14ac:dyDescent="0.4">
      <c r="A46" s="9" t="s">
        <v>13112</v>
      </c>
      <c r="B46" s="9" t="s">
        <v>12052</v>
      </c>
      <c r="C46" s="180" t="s">
        <v>13190</v>
      </c>
      <c r="D46" s="11"/>
      <c r="E46" s="35">
        <v>5000</v>
      </c>
      <c r="F46" s="162" t="s">
        <v>0</v>
      </c>
      <c r="G46" s="161">
        <v>37256</v>
      </c>
      <c r="H46" s="9" t="s">
        <v>13142</v>
      </c>
      <c r="I46" s="9"/>
      <c r="J46" s="9"/>
      <c r="K46" s="9"/>
      <c r="L46" s="11">
        <v>15</v>
      </c>
      <c r="M46" s="9"/>
      <c r="N46" s="21">
        <v>1</v>
      </c>
      <c r="O46" s="21">
        <v>0.5</v>
      </c>
      <c r="P46" s="2"/>
      <c r="Q46" s="225" t="s">
        <v>4170</v>
      </c>
      <c r="R46" s="222"/>
      <c r="S46" s="2"/>
      <c r="T46" s="21"/>
    </row>
    <row r="47" spans="1:20" x14ac:dyDescent="0.4">
      <c r="A47" s="9" t="s">
        <v>13112</v>
      </c>
      <c r="B47" s="9" t="s">
        <v>12052</v>
      </c>
      <c r="C47" s="180" t="s">
        <v>13191</v>
      </c>
      <c r="D47" s="11"/>
      <c r="E47" s="35">
        <v>10000</v>
      </c>
      <c r="F47" s="162" t="s">
        <v>0</v>
      </c>
      <c r="G47" s="161">
        <v>37256</v>
      </c>
      <c r="H47" s="9" t="s">
        <v>13143</v>
      </c>
      <c r="I47" s="9"/>
      <c r="J47" s="9"/>
      <c r="K47" s="9"/>
      <c r="L47" s="11">
        <v>15</v>
      </c>
      <c r="M47" s="9"/>
      <c r="N47" s="21">
        <v>1</v>
      </c>
      <c r="O47" s="21">
        <v>0.5</v>
      </c>
      <c r="P47" s="2"/>
      <c r="Q47" s="225" t="s">
        <v>4170</v>
      </c>
      <c r="R47" s="222"/>
      <c r="S47" s="2"/>
      <c r="T47" s="21"/>
    </row>
    <row r="48" spans="1:20" x14ac:dyDescent="0.4">
      <c r="A48" s="9" t="s">
        <v>13112</v>
      </c>
      <c r="B48" s="9" t="s">
        <v>12052</v>
      </c>
      <c r="C48" s="180" t="s">
        <v>13192</v>
      </c>
      <c r="D48" s="11"/>
      <c r="E48" s="35">
        <v>5000</v>
      </c>
      <c r="F48" s="162" t="s">
        <v>0</v>
      </c>
      <c r="G48" s="161">
        <v>37256</v>
      </c>
      <c r="H48" s="9" t="s">
        <v>13144</v>
      </c>
      <c r="I48" s="9"/>
      <c r="J48" s="9"/>
      <c r="K48" s="9"/>
      <c r="L48" s="11">
        <v>15</v>
      </c>
      <c r="M48" s="9"/>
      <c r="N48" s="21">
        <v>2</v>
      </c>
      <c r="O48" s="21">
        <v>1</v>
      </c>
      <c r="P48" s="2"/>
      <c r="Q48" s="225" t="s">
        <v>4167</v>
      </c>
      <c r="R48" s="222"/>
      <c r="S48" s="2"/>
      <c r="T48" s="21"/>
    </row>
    <row r="49" spans="1:20" x14ac:dyDescent="0.4">
      <c r="A49" s="9" t="s">
        <v>13112</v>
      </c>
      <c r="B49" s="9" t="s">
        <v>12052</v>
      </c>
      <c r="C49" s="180" t="s">
        <v>13193</v>
      </c>
      <c r="D49" s="11"/>
      <c r="E49" s="35">
        <v>5</v>
      </c>
      <c r="F49" s="162" t="s">
        <v>0</v>
      </c>
      <c r="G49" s="161">
        <v>37986</v>
      </c>
      <c r="H49" s="9" t="s">
        <v>13145</v>
      </c>
      <c r="I49" s="9"/>
      <c r="J49" s="9"/>
      <c r="K49" s="9"/>
      <c r="L49" s="11">
        <v>10</v>
      </c>
      <c r="M49" s="9"/>
      <c r="N49" s="21">
        <v>2</v>
      </c>
      <c r="O49" s="21">
        <v>1</v>
      </c>
      <c r="P49" s="2"/>
      <c r="Q49" s="225" t="s">
        <v>4167</v>
      </c>
      <c r="R49" s="222"/>
      <c r="S49" s="2"/>
      <c r="T49" s="21"/>
    </row>
    <row r="50" spans="1:20" x14ac:dyDescent="0.4">
      <c r="A50" s="9" t="s">
        <v>13112</v>
      </c>
      <c r="B50" s="9" t="s">
        <v>12057</v>
      </c>
      <c r="C50" s="180" t="s">
        <v>13194</v>
      </c>
      <c r="D50" s="11"/>
      <c r="E50" s="35" t="s">
        <v>9732</v>
      </c>
      <c r="F50" s="162" t="s">
        <v>0</v>
      </c>
      <c r="G50" s="240">
        <v>35642</v>
      </c>
      <c r="H50" s="9" t="s">
        <v>13211</v>
      </c>
      <c r="I50" s="9"/>
      <c r="J50" s="9"/>
      <c r="K50" s="9"/>
      <c r="L50" s="11" t="s">
        <v>0</v>
      </c>
      <c r="M50" s="9"/>
      <c r="N50" s="21">
        <v>0</v>
      </c>
      <c r="O50" s="21">
        <v>20</v>
      </c>
      <c r="P50" s="2"/>
      <c r="Q50" s="225" t="s">
        <v>4170</v>
      </c>
      <c r="R50" s="222"/>
      <c r="S50" s="2"/>
      <c r="T50" s="21"/>
    </row>
    <row r="51" spans="1:20" x14ac:dyDescent="0.4">
      <c r="A51" s="9" t="s">
        <v>13112</v>
      </c>
      <c r="B51" s="9" t="s">
        <v>12057</v>
      </c>
      <c r="C51" s="180" t="s">
        <v>13195</v>
      </c>
      <c r="D51" s="11"/>
      <c r="E51" s="35" t="s">
        <v>9732</v>
      </c>
      <c r="F51" s="162" t="s">
        <v>0</v>
      </c>
      <c r="G51" s="240">
        <v>35642</v>
      </c>
      <c r="H51" s="9" t="s">
        <v>13211</v>
      </c>
      <c r="I51" s="9"/>
      <c r="J51" s="9"/>
      <c r="K51" s="9"/>
      <c r="L51" s="11" t="s">
        <v>0</v>
      </c>
      <c r="M51" s="9"/>
      <c r="N51" s="21">
        <v>0</v>
      </c>
      <c r="O51" s="21">
        <v>20</v>
      </c>
      <c r="P51" s="2"/>
      <c r="Q51" s="225" t="s">
        <v>4170</v>
      </c>
      <c r="R51" s="222"/>
      <c r="S51" s="2"/>
      <c r="T51" s="21"/>
    </row>
    <row r="52" spans="1:20" x14ac:dyDescent="0.4">
      <c r="A52" s="9" t="s">
        <v>13112</v>
      </c>
      <c r="B52" s="9" t="s">
        <v>12057</v>
      </c>
      <c r="C52" s="180" t="s">
        <v>13196</v>
      </c>
      <c r="D52" s="11"/>
      <c r="E52" s="35" t="s">
        <v>0</v>
      </c>
      <c r="F52" s="162" t="s">
        <v>0</v>
      </c>
      <c r="G52" s="240" t="s">
        <v>0</v>
      </c>
      <c r="H52" s="9" t="s">
        <v>13212</v>
      </c>
      <c r="I52" s="9"/>
      <c r="J52" s="9"/>
      <c r="K52" s="9"/>
      <c r="L52" s="11" t="s">
        <v>0</v>
      </c>
      <c r="M52" s="9"/>
      <c r="N52" s="21">
        <v>0</v>
      </c>
      <c r="O52" s="21" t="s">
        <v>6191</v>
      </c>
      <c r="P52" s="2"/>
      <c r="Q52" s="225" t="s">
        <v>4170</v>
      </c>
      <c r="R52" s="222"/>
      <c r="S52" s="2"/>
      <c r="T52" s="21"/>
    </row>
    <row r="53" spans="1:20" x14ac:dyDescent="0.4">
      <c r="A53" s="9" t="s">
        <v>13112</v>
      </c>
      <c r="B53" s="9" t="s">
        <v>12057</v>
      </c>
      <c r="C53" s="180" t="s">
        <v>13197</v>
      </c>
      <c r="D53" s="11"/>
      <c r="E53" s="35" t="s">
        <v>9732</v>
      </c>
      <c r="F53" s="162" t="s">
        <v>0</v>
      </c>
      <c r="G53" s="240">
        <v>35826</v>
      </c>
      <c r="H53" s="9" t="s">
        <v>13213</v>
      </c>
      <c r="I53" s="9"/>
      <c r="J53" s="9"/>
      <c r="K53" s="9"/>
      <c r="L53" s="11" t="s">
        <v>0</v>
      </c>
      <c r="M53" s="9"/>
      <c r="N53" s="21">
        <v>0</v>
      </c>
      <c r="O53" s="21">
        <v>1.5</v>
      </c>
      <c r="P53" s="2"/>
      <c r="Q53" s="225" t="s">
        <v>4170</v>
      </c>
      <c r="R53" s="222"/>
      <c r="S53" s="2"/>
      <c r="T53" s="21"/>
    </row>
    <row r="54" spans="1:20" x14ac:dyDescent="0.4">
      <c r="A54" s="9" t="s">
        <v>13112</v>
      </c>
      <c r="B54" s="9" t="s">
        <v>12057</v>
      </c>
      <c r="C54" s="180" t="s">
        <v>13198</v>
      </c>
      <c r="D54" s="11"/>
      <c r="E54" s="35" t="s">
        <v>9732</v>
      </c>
      <c r="F54" s="162" t="s">
        <v>0</v>
      </c>
      <c r="G54" s="240">
        <v>35826</v>
      </c>
      <c r="H54" s="9" t="s">
        <v>13214</v>
      </c>
      <c r="I54" s="9"/>
      <c r="J54" s="9"/>
      <c r="K54" s="9"/>
      <c r="L54" s="11" t="s">
        <v>0</v>
      </c>
      <c r="M54" s="9"/>
      <c r="N54" s="21">
        <v>0</v>
      </c>
      <c r="O54" s="21">
        <v>1.5</v>
      </c>
      <c r="P54" s="2"/>
      <c r="Q54" s="225" t="s">
        <v>4170</v>
      </c>
      <c r="R54" s="222"/>
      <c r="S54" s="2"/>
      <c r="T54" s="21"/>
    </row>
    <row r="55" spans="1:20" x14ac:dyDescent="0.4">
      <c r="A55" s="9" t="s">
        <v>13112</v>
      </c>
      <c r="B55" s="9" t="s">
        <v>12057</v>
      </c>
      <c r="C55" s="180" t="s">
        <v>13199</v>
      </c>
      <c r="D55" s="11"/>
      <c r="E55" s="35" t="s">
        <v>9732</v>
      </c>
      <c r="F55" s="162" t="s">
        <v>0</v>
      </c>
      <c r="G55" s="240">
        <v>35826</v>
      </c>
      <c r="H55" s="9" t="s">
        <v>13215</v>
      </c>
      <c r="I55" s="9"/>
      <c r="J55" s="9"/>
      <c r="K55" s="9"/>
      <c r="L55" s="11" t="s">
        <v>0</v>
      </c>
      <c r="M55" s="9"/>
      <c r="N55" s="21">
        <v>0</v>
      </c>
      <c r="O55" s="21">
        <v>1.5</v>
      </c>
      <c r="P55" s="2"/>
      <c r="Q55" s="225" t="s">
        <v>4168</v>
      </c>
      <c r="R55" s="222"/>
      <c r="S55" s="2"/>
      <c r="T55" s="21"/>
    </row>
    <row r="56" spans="1:20" x14ac:dyDescent="0.4">
      <c r="A56" s="9" t="s">
        <v>13112</v>
      </c>
      <c r="B56" s="9" t="s">
        <v>12057</v>
      </c>
      <c r="C56" s="180" t="s">
        <v>13200</v>
      </c>
      <c r="D56" s="11"/>
      <c r="E56" s="35" t="s">
        <v>9732</v>
      </c>
      <c r="F56" s="162" t="s">
        <v>0</v>
      </c>
      <c r="G56" s="240">
        <v>35826</v>
      </c>
      <c r="H56" s="9" t="s">
        <v>13216</v>
      </c>
      <c r="I56" s="9"/>
      <c r="J56" s="9"/>
      <c r="K56" s="9"/>
      <c r="L56" s="11" t="s">
        <v>0</v>
      </c>
      <c r="M56" s="9"/>
      <c r="N56" s="21">
        <v>0</v>
      </c>
      <c r="O56" s="21">
        <v>1.5</v>
      </c>
      <c r="P56" s="2"/>
      <c r="Q56" s="225" t="s">
        <v>4168</v>
      </c>
      <c r="R56" s="222"/>
      <c r="S56" s="2"/>
      <c r="T56" s="21"/>
    </row>
    <row r="57" spans="1:20" x14ac:dyDescent="0.4">
      <c r="A57" s="9" t="s">
        <v>13112</v>
      </c>
      <c r="B57" s="9" t="s">
        <v>12057</v>
      </c>
      <c r="C57" s="180" t="s">
        <v>13201</v>
      </c>
      <c r="D57" s="11"/>
      <c r="E57" s="35" t="s">
        <v>0</v>
      </c>
      <c r="F57" s="162" t="s">
        <v>0</v>
      </c>
      <c r="G57" s="240">
        <v>35826</v>
      </c>
      <c r="H57" s="9" t="s">
        <v>13225</v>
      </c>
      <c r="I57" s="9"/>
      <c r="J57" s="9"/>
      <c r="K57" s="9"/>
      <c r="L57" s="11" t="s">
        <v>0</v>
      </c>
      <c r="M57" s="9"/>
      <c r="N57" s="21">
        <v>0</v>
      </c>
      <c r="O57" s="21">
        <v>30</v>
      </c>
      <c r="P57" s="2"/>
      <c r="Q57" s="225" t="s">
        <v>4170</v>
      </c>
      <c r="R57" s="222"/>
      <c r="S57" s="2"/>
      <c r="T57" s="21"/>
    </row>
    <row r="58" spans="1:20" x14ac:dyDescent="0.4">
      <c r="A58" s="9" t="s">
        <v>13112</v>
      </c>
      <c r="B58" s="9" t="s">
        <v>12057</v>
      </c>
      <c r="C58" s="180" t="s">
        <v>13202</v>
      </c>
      <c r="D58" s="11"/>
      <c r="E58" s="35" t="s">
        <v>8765</v>
      </c>
      <c r="F58" s="162" t="s">
        <v>0</v>
      </c>
      <c r="G58" s="240">
        <v>35826</v>
      </c>
      <c r="H58" s="9" t="s">
        <v>13217</v>
      </c>
      <c r="I58" s="9"/>
      <c r="J58" s="9"/>
      <c r="K58" s="9"/>
      <c r="L58" s="11" t="s">
        <v>0</v>
      </c>
      <c r="M58" s="9"/>
      <c r="N58" s="21">
        <v>0</v>
      </c>
      <c r="O58" s="21">
        <v>1.5</v>
      </c>
      <c r="P58" s="2"/>
      <c r="Q58" s="225" t="s">
        <v>4168</v>
      </c>
      <c r="R58" s="222"/>
      <c r="S58" s="2"/>
      <c r="T58" s="21"/>
    </row>
    <row r="59" spans="1:20" x14ac:dyDescent="0.4">
      <c r="A59" s="9" t="s">
        <v>13112</v>
      </c>
      <c r="B59" s="9" t="s">
        <v>12057</v>
      </c>
      <c r="C59" s="180" t="s">
        <v>13203</v>
      </c>
      <c r="D59" s="11"/>
      <c r="E59" s="35" t="s">
        <v>8765</v>
      </c>
      <c r="F59" s="162" t="s">
        <v>0</v>
      </c>
      <c r="G59" s="240">
        <v>35826</v>
      </c>
      <c r="H59" s="9" t="s">
        <v>13224</v>
      </c>
      <c r="I59" s="9"/>
      <c r="J59" s="9"/>
      <c r="K59" s="9"/>
      <c r="L59" s="11" t="s">
        <v>0</v>
      </c>
      <c r="M59" s="9"/>
      <c r="N59" s="21">
        <v>0</v>
      </c>
      <c r="O59" s="21">
        <v>1.5</v>
      </c>
      <c r="P59" s="2"/>
      <c r="Q59" s="225" t="s">
        <v>4170</v>
      </c>
      <c r="R59" s="222"/>
      <c r="S59" s="2"/>
      <c r="T59" s="21"/>
    </row>
    <row r="60" spans="1:20" x14ac:dyDescent="0.4">
      <c r="A60" s="9" t="s">
        <v>13112</v>
      </c>
      <c r="B60" s="9" t="s">
        <v>12057</v>
      </c>
      <c r="C60" s="180" t="s">
        <v>13204</v>
      </c>
      <c r="D60" s="11"/>
      <c r="E60" s="35" t="s">
        <v>8765</v>
      </c>
      <c r="F60" s="162" t="s">
        <v>0</v>
      </c>
      <c r="G60" s="240">
        <v>35826</v>
      </c>
      <c r="H60" s="9" t="s">
        <v>13218</v>
      </c>
      <c r="I60" s="9"/>
      <c r="J60" s="9"/>
      <c r="K60" s="9"/>
      <c r="L60" s="11" t="s">
        <v>0</v>
      </c>
      <c r="M60" s="9"/>
      <c r="N60" s="21">
        <v>0</v>
      </c>
      <c r="O60" s="21">
        <v>1.5</v>
      </c>
      <c r="P60" s="2"/>
      <c r="Q60" s="225" t="s">
        <v>4170</v>
      </c>
      <c r="R60" s="222"/>
      <c r="S60" s="2"/>
      <c r="T60" s="21"/>
    </row>
    <row r="61" spans="1:20" x14ac:dyDescent="0.4">
      <c r="A61" s="9" t="s">
        <v>13112</v>
      </c>
      <c r="B61" s="9" t="s">
        <v>12057</v>
      </c>
      <c r="C61" s="180" t="s">
        <v>13205</v>
      </c>
      <c r="D61" s="11"/>
      <c r="E61" s="35" t="s">
        <v>9732</v>
      </c>
      <c r="F61" s="162" t="s">
        <v>0</v>
      </c>
      <c r="G61" s="240">
        <v>35826</v>
      </c>
      <c r="H61" s="9" t="s">
        <v>13219</v>
      </c>
      <c r="I61" s="9"/>
      <c r="J61" s="9"/>
      <c r="K61" s="9"/>
      <c r="L61" s="11" t="s">
        <v>0</v>
      </c>
      <c r="M61" s="9"/>
      <c r="N61" s="21">
        <v>0</v>
      </c>
      <c r="O61" s="21">
        <v>50</v>
      </c>
      <c r="P61" s="2"/>
      <c r="Q61" s="225" t="s">
        <v>4170</v>
      </c>
      <c r="R61" s="222"/>
      <c r="S61" s="2"/>
      <c r="T61" s="21"/>
    </row>
    <row r="62" spans="1:20" x14ac:dyDescent="0.4">
      <c r="A62" s="9" t="s">
        <v>13112</v>
      </c>
      <c r="B62" s="9" t="s">
        <v>12057</v>
      </c>
      <c r="C62" s="180" t="s">
        <v>13206</v>
      </c>
      <c r="D62" s="11"/>
      <c r="E62" s="35" t="s">
        <v>9504</v>
      </c>
      <c r="F62" s="162" t="s">
        <v>0</v>
      </c>
      <c r="G62" s="240">
        <v>35885</v>
      </c>
      <c r="H62" s="9" t="s">
        <v>13219</v>
      </c>
      <c r="I62" s="9"/>
      <c r="J62" s="9"/>
      <c r="K62" s="9"/>
      <c r="L62" s="11" t="s">
        <v>0</v>
      </c>
      <c r="M62" s="9"/>
      <c r="N62" s="21">
        <v>0</v>
      </c>
      <c r="O62" s="21">
        <v>80</v>
      </c>
      <c r="P62" s="2"/>
      <c r="Q62" s="225" t="s">
        <v>4170</v>
      </c>
      <c r="R62" s="222"/>
      <c r="S62" s="2"/>
      <c r="T62" s="21"/>
    </row>
    <row r="63" spans="1:20" x14ac:dyDescent="0.4">
      <c r="A63" s="9" t="s">
        <v>13112</v>
      </c>
      <c r="B63" s="9" t="s">
        <v>12057</v>
      </c>
      <c r="C63" s="180" t="s">
        <v>13207</v>
      </c>
      <c r="D63" s="11"/>
      <c r="E63" s="35" t="s">
        <v>9732</v>
      </c>
      <c r="F63" s="162" t="s">
        <v>0</v>
      </c>
      <c r="G63" s="240">
        <v>35826</v>
      </c>
      <c r="H63" s="9" t="s">
        <v>13220</v>
      </c>
      <c r="I63" s="9"/>
      <c r="J63" s="9"/>
      <c r="K63" s="9"/>
      <c r="L63" s="11" t="s">
        <v>0</v>
      </c>
      <c r="M63" s="9"/>
      <c r="N63" s="21">
        <v>0</v>
      </c>
      <c r="O63" s="21">
        <v>1.5</v>
      </c>
      <c r="P63" s="2"/>
      <c r="Q63" s="225" t="s">
        <v>4170</v>
      </c>
      <c r="R63" s="222"/>
      <c r="S63" s="2"/>
      <c r="T63" s="21"/>
    </row>
    <row r="64" spans="1:20" x14ac:dyDescent="0.4">
      <c r="A64" s="9" t="s">
        <v>13112</v>
      </c>
      <c r="B64" s="9" t="s">
        <v>12057</v>
      </c>
      <c r="C64" s="180" t="s">
        <v>13208</v>
      </c>
      <c r="D64" s="11"/>
      <c r="E64" s="35" t="s">
        <v>9732</v>
      </c>
      <c r="F64" s="162" t="s">
        <v>0</v>
      </c>
      <c r="G64" s="240">
        <v>35826</v>
      </c>
      <c r="H64" s="9" t="s">
        <v>13221</v>
      </c>
      <c r="I64" s="9"/>
      <c r="J64" s="9"/>
      <c r="K64" s="9"/>
      <c r="L64" s="11" t="s">
        <v>0</v>
      </c>
      <c r="M64" s="9"/>
      <c r="N64" s="21">
        <v>0</v>
      </c>
      <c r="O64" s="21">
        <v>1.5</v>
      </c>
      <c r="P64" s="2"/>
      <c r="Q64" s="225" t="s">
        <v>4170</v>
      </c>
      <c r="R64" s="222"/>
      <c r="S64" s="2"/>
      <c r="T64" s="21"/>
    </row>
    <row r="65" spans="1:20" x14ac:dyDescent="0.4">
      <c r="A65" s="9" t="s">
        <v>13112</v>
      </c>
      <c r="B65" s="9" t="s">
        <v>12057</v>
      </c>
      <c r="C65" s="180" t="s">
        <v>13209</v>
      </c>
      <c r="D65" s="11"/>
      <c r="E65" s="35" t="s">
        <v>8765</v>
      </c>
      <c r="F65" s="162" t="s">
        <v>0</v>
      </c>
      <c r="G65" s="240">
        <v>35826</v>
      </c>
      <c r="H65" s="9" t="s">
        <v>13222</v>
      </c>
      <c r="I65" s="9"/>
      <c r="J65" s="9"/>
      <c r="K65" s="9"/>
      <c r="L65" s="11" t="s">
        <v>0</v>
      </c>
      <c r="M65" s="9"/>
      <c r="N65" s="21">
        <v>0</v>
      </c>
      <c r="O65" s="21">
        <v>1.5</v>
      </c>
      <c r="P65" s="2"/>
      <c r="Q65" s="225" t="s">
        <v>4170</v>
      </c>
      <c r="R65" s="222"/>
      <c r="S65" s="2"/>
      <c r="T65" s="21"/>
    </row>
    <row r="66" spans="1:20" x14ac:dyDescent="0.4">
      <c r="A66" s="9" t="s">
        <v>13112</v>
      </c>
      <c r="B66" s="9" t="s">
        <v>12057</v>
      </c>
      <c r="C66" s="180" t="s">
        <v>13210</v>
      </c>
      <c r="D66" s="11"/>
      <c r="E66" s="35" t="s">
        <v>9504</v>
      </c>
      <c r="F66" s="162" t="s">
        <v>0</v>
      </c>
      <c r="G66" s="240">
        <v>35885</v>
      </c>
      <c r="H66" s="9" t="s">
        <v>13223</v>
      </c>
      <c r="I66" s="9"/>
      <c r="J66" s="9"/>
      <c r="K66" s="9"/>
      <c r="L66" s="11" t="s">
        <v>0</v>
      </c>
      <c r="M66" s="9"/>
      <c r="N66" s="21">
        <v>0</v>
      </c>
      <c r="O66" s="21">
        <v>2</v>
      </c>
      <c r="P66" s="2"/>
      <c r="Q66" s="225" t="s">
        <v>4170</v>
      </c>
      <c r="R66" s="222"/>
      <c r="S66" s="2"/>
      <c r="T66" s="21"/>
    </row>
    <row r="67" spans="1:20" x14ac:dyDescent="0.4">
      <c r="A67" s="9" t="s">
        <v>13112</v>
      </c>
      <c r="B67" s="9" t="s">
        <v>12057</v>
      </c>
      <c r="C67" s="180" t="s">
        <v>13230</v>
      </c>
      <c r="D67" s="11"/>
      <c r="E67" s="35" t="s">
        <v>8769</v>
      </c>
      <c r="F67" s="162" t="s">
        <v>0</v>
      </c>
      <c r="G67" s="240">
        <v>36068</v>
      </c>
      <c r="H67" s="9" t="s">
        <v>13226</v>
      </c>
      <c r="I67" s="9"/>
      <c r="J67" s="9"/>
      <c r="K67" s="9"/>
      <c r="L67" s="11"/>
      <c r="M67" s="9" t="s">
        <v>13238</v>
      </c>
      <c r="N67" s="21">
        <v>0</v>
      </c>
      <c r="O67" s="21">
        <v>2</v>
      </c>
      <c r="P67" s="2"/>
      <c r="Q67" s="225" t="s">
        <v>4168</v>
      </c>
      <c r="R67" s="222"/>
      <c r="S67" s="2"/>
      <c r="T67" s="21"/>
    </row>
    <row r="68" spans="1:20" x14ac:dyDescent="0.4">
      <c r="A68" s="164" t="s">
        <v>13112</v>
      </c>
      <c r="B68" s="164" t="s">
        <v>12057</v>
      </c>
      <c r="C68" s="232" t="s">
        <v>13231</v>
      </c>
      <c r="D68" s="166"/>
      <c r="E68" s="172" t="s">
        <v>8769</v>
      </c>
      <c r="F68" s="168" t="s">
        <v>0</v>
      </c>
      <c r="G68" s="243">
        <v>36068</v>
      </c>
      <c r="H68" s="164" t="s">
        <v>13226</v>
      </c>
      <c r="I68" s="164" t="s">
        <v>4074</v>
      </c>
      <c r="J68" s="164"/>
      <c r="K68" s="164"/>
      <c r="L68" s="166" t="s">
        <v>0</v>
      </c>
      <c r="M68" s="164" t="s">
        <v>13239</v>
      </c>
      <c r="N68" s="174">
        <v>0</v>
      </c>
      <c r="O68" s="174">
        <v>2</v>
      </c>
      <c r="P68" s="2"/>
      <c r="Q68" s="225" t="s">
        <v>4168</v>
      </c>
      <c r="R68" s="222"/>
      <c r="S68" s="2"/>
      <c r="T68" s="21"/>
    </row>
    <row r="69" spans="1:20" x14ac:dyDescent="0.4">
      <c r="A69" s="9" t="s">
        <v>13112</v>
      </c>
      <c r="B69" s="9" t="s">
        <v>12057</v>
      </c>
      <c r="C69" s="180" t="s">
        <v>13232</v>
      </c>
      <c r="D69" s="11"/>
      <c r="E69" s="35" t="s">
        <v>8769</v>
      </c>
      <c r="F69" s="162" t="s">
        <v>0</v>
      </c>
      <c r="G69" s="240">
        <v>36372</v>
      </c>
      <c r="H69" s="9" t="s">
        <v>13226</v>
      </c>
      <c r="I69" s="9"/>
      <c r="J69" s="9"/>
      <c r="K69" s="9"/>
      <c r="L69" s="11"/>
      <c r="M69" s="9"/>
      <c r="N69" s="21">
        <v>0</v>
      </c>
      <c r="O69" s="21">
        <v>2</v>
      </c>
      <c r="P69" s="2"/>
      <c r="Q69" s="225" t="s">
        <v>4170</v>
      </c>
      <c r="R69" s="222"/>
      <c r="S69" s="2"/>
      <c r="T69" s="21"/>
    </row>
    <row r="70" spans="1:20" x14ac:dyDescent="0.4">
      <c r="A70" s="9" t="s">
        <v>13112</v>
      </c>
      <c r="B70" s="9" t="s">
        <v>12057</v>
      </c>
      <c r="C70" s="180" t="s">
        <v>13233</v>
      </c>
      <c r="D70" s="11"/>
      <c r="E70" s="35" t="s">
        <v>8802</v>
      </c>
      <c r="F70" s="162" t="s">
        <v>0</v>
      </c>
      <c r="G70" s="240">
        <v>36068</v>
      </c>
      <c r="H70" s="9" t="s">
        <v>13227</v>
      </c>
      <c r="I70" s="9"/>
      <c r="J70" s="9"/>
      <c r="K70" s="9"/>
      <c r="L70" s="11"/>
      <c r="M70" s="9" t="s">
        <v>13241</v>
      </c>
      <c r="N70" s="21">
        <v>0</v>
      </c>
      <c r="O70" s="21">
        <v>2</v>
      </c>
      <c r="P70" s="2"/>
      <c r="Q70" s="225" t="s">
        <v>4169</v>
      </c>
      <c r="R70" s="222"/>
      <c r="S70" s="2"/>
      <c r="T70" s="21"/>
    </row>
    <row r="71" spans="1:20" x14ac:dyDescent="0.4">
      <c r="A71" s="164" t="s">
        <v>13112</v>
      </c>
      <c r="B71" s="164" t="s">
        <v>12057</v>
      </c>
      <c r="C71" s="232" t="s">
        <v>13234</v>
      </c>
      <c r="D71" s="166"/>
      <c r="E71" s="172" t="s">
        <v>8802</v>
      </c>
      <c r="F71" s="168" t="s">
        <v>0</v>
      </c>
      <c r="G71" s="243">
        <v>36068</v>
      </c>
      <c r="H71" s="164" t="s">
        <v>13227</v>
      </c>
      <c r="I71" s="164" t="s">
        <v>4074</v>
      </c>
      <c r="J71" s="164"/>
      <c r="K71" s="164"/>
      <c r="L71" s="166" t="s">
        <v>0</v>
      </c>
      <c r="M71" s="164" t="s">
        <v>13240</v>
      </c>
      <c r="N71" s="174">
        <v>0</v>
      </c>
      <c r="O71" s="174">
        <v>2</v>
      </c>
      <c r="P71" s="2"/>
      <c r="Q71" s="225" t="s">
        <v>4170</v>
      </c>
      <c r="R71" s="222"/>
      <c r="S71" s="2"/>
      <c r="T71" s="21"/>
    </row>
    <row r="72" spans="1:20" x14ac:dyDescent="0.4">
      <c r="A72" s="9" t="s">
        <v>13112</v>
      </c>
      <c r="B72" s="9" t="s">
        <v>12057</v>
      </c>
      <c r="C72" s="180" t="s">
        <v>13235</v>
      </c>
      <c r="D72" s="11"/>
      <c r="E72" s="35" t="s">
        <v>8802</v>
      </c>
      <c r="F72" s="162" t="s">
        <v>0</v>
      </c>
      <c r="G72" s="240">
        <v>36372</v>
      </c>
      <c r="H72" s="9" t="s">
        <v>13227</v>
      </c>
      <c r="I72" s="9"/>
      <c r="J72" s="9"/>
      <c r="K72" s="9"/>
      <c r="L72" s="11"/>
      <c r="M72" s="9"/>
      <c r="N72" s="21">
        <v>0</v>
      </c>
      <c r="O72" s="21">
        <v>2</v>
      </c>
      <c r="P72" s="2"/>
      <c r="Q72" s="225" t="s">
        <v>4167</v>
      </c>
      <c r="R72" s="222"/>
      <c r="S72" s="2"/>
      <c r="T72" s="21"/>
    </row>
    <row r="73" spans="1:20" x14ac:dyDescent="0.4">
      <c r="A73" s="9" t="s">
        <v>13112</v>
      </c>
      <c r="B73" s="9" t="s">
        <v>12057</v>
      </c>
      <c r="C73" s="180" t="s">
        <v>13236</v>
      </c>
      <c r="D73" s="11"/>
      <c r="E73" s="35" t="s">
        <v>13229</v>
      </c>
      <c r="F73" s="162" t="s">
        <v>0</v>
      </c>
      <c r="G73" s="240">
        <v>36068</v>
      </c>
      <c r="H73" s="9" t="s">
        <v>13228</v>
      </c>
      <c r="I73" s="9"/>
      <c r="J73" s="9"/>
      <c r="K73" s="9"/>
      <c r="L73" s="11"/>
      <c r="M73" s="9"/>
      <c r="N73" s="21">
        <v>0</v>
      </c>
      <c r="O73" s="21">
        <v>2</v>
      </c>
      <c r="P73" s="2"/>
      <c r="Q73" s="225" t="s">
        <v>4168</v>
      </c>
      <c r="R73" s="222"/>
      <c r="S73" s="2"/>
      <c r="T73" s="21"/>
    </row>
    <row r="74" spans="1:20" x14ac:dyDescent="0.4">
      <c r="A74" s="9" t="s">
        <v>13112</v>
      </c>
      <c r="B74" s="9" t="s">
        <v>12057</v>
      </c>
      <c r="C74" s="180" t="s">
        <v>13237</v>
      </c>
      <c r="D74" s="11"/>
      <c r="E74" s="35" t="s">
        <v>13229</v>
      </c>
      <c r="F74" s="162" t="s">
        <v>0</v>
      </c>
      <c r="G74" s="240">
        <v>36372</v>
      </c>
      <c r="H74" s="9" t="s">
        <v>13228</v>
      </c>
      <c r="I74" s="9"/>
      <c r="J74" s="9"/>
      <c r="K74" s="9"/>
      <c r="L74" s="11"/>
      <c r="M74" s="9"/>
      <c r="N74" s="21">
        <v>0</v>
      </c>
      <c r="O74" s="21">
        <v>2</v>
      </c>
      <c r="P74" s="2"/>
      <c r="Q74" s="225" t="s">
        <v>4170</v>
      </c>
      <c r="R74" s="222"/>
      <c r="S74" s="2"/>
      <c r="T74" s="21"/>
    </row>
    <row r="75" spans="1:20" x14ac:dyDescent="0.4">
      <c r="A75" s="9" t="s">
        <v>13112</v>
      </c>
      <c r="B75" s="9" t="s">
        <v>12057</v>
      </c>
      <c r="C75" s="180" t="s">
        <v>13242</v>
      </c>
      <c r="D75" s="11"/>
      <c r="E75" s="35" t="s">
        <v>13313</v>
      </c>
      <c r="F75" s="162" t="s">
        <v>0</v>
      </c>
      <c r="G75" s="161">
        <v>36068</v>
      </c>
      <c r="H75" s="9" t="s">
        <v>13299</v>
      </c>
      <c r="I75" s="9"/>
      <c r="J75" s="9"/>
      <c r="K75" s="9"/>
      <c r="L75" s="11"/>
      <c r="M75" s="9"/>
      <c r="N75" s="21">
        <v>0</v>
      </c>
      <c r="O75" s="21">
        <v>4</v>
      </c>
      <c r="P75" s="2"/>
      <c r="Q75" s="225" t="s">
        <v>4170</v>
      </c>
      <c r="R75" s="222"/>
      <c r="S75" s="2"/>
      <c r="T75" s="21"/>
    </row>
    <row r="76" spans="1:20" x14ac:dyDescent="0.4">
      <c r="A76" s="9" t="s">
        <v>13112</v>
      </c>
      <c r="B76" s="9" t="s">
        <v>12057</v>
      </c>
      <c r="C76" s="180" t="s">
        <v>13243</v>
      </c>
      <c r="D76" s="11"/>
      <c r="E76" s="35" t="s">
        <v>13313</v>
      </c>
      <c r="F76" s="162" t="s">
        <v>0</v>
      </c>
      <c r="G76" s="161">
        <v>36068</v>
      </c>
      <c r="H76" s="9" t="s">
        <v>13299</v>
      </c>
      <c r="I76" s="9"/>
      <c r="J76" s="9"/>
      <c r="K76" s="9"/>
      <c r="L76" s="11"/>
      <c r="M76" s="9" t="s">
        <v>13316</v>
      </c>
      <c r="N76" s="21">
        <v>0</v>
      </c>
      <c r="O76" s="21">
        <v>4</v>
      </c>
      <c r="P76" s="2"/>
      <c r="Q76" s="225" t="s">
        <v>4170</v>
      </c>
      <c r="R76" s="222"/>
      <c r="S76" s="2"/>
      <c r="T76" s="21"/>
    </row>
    <row r="77" spans="1:20" x14ac:dyDescent="0.4">
      <c r="A77" s="9" t="s">
        <v>13112</v>
      </c>
      <c r="B77" s="9" t="s">
        <v>12057</v>
      </c>
      <c r="C77" s="180" t="s">
        <v>13244</v>
      </c>
      <c r="D77" s="11"/>
      <c r="E77" s="35" t="s">
        <v>13314</v>
      </c>
      <c r="F77" s="162" t="s">
        <v>0</v>
      </c>
      <c r="G77" s="161">
        <v>36068</v>
      </c>
      <c r="H77" s="9" t="s">
        <v>13300</v>
      </c>
      <c r="I77" s="9"/>
      <c r="J77" s="9"/>
      <c r="K77" s="9"/>
      <c r="L77" s="11"/>
      <c r="M77" s="9"/>
      <c r="N77" s="21">
        <v>0</v>
      </c>
      <c r="O77" s="21">
        <v>4</v>
      </c>
      <c r="P77" s="2"/>
      <c r="Q77" s="225" t="s">
        <v>4170</v>
      </c>
      <c r="R77" s="222"/>
      <c r="S77" s="2"/>
      <c r="T77" s="21"/>
    </row>
    <row r="78" spans="1:20" x14ac:dyDescent="0.4">
      <c r="A78" s="9" t="s">
        <v>13112</v>
      </c>
      <c r="B78" s="9" t="s">
        <v>12057</v>
      </c>
      <c r="C78" s="180" t="s">
        <v>13245</v>
      </c>
      <c r="D78" s="11"/>
      <c r="E78" s="35" t="s">
        <v>13314</v>
      </c>
      <c r="F78" s="162" t="s">
        <v>0</v>
      </c>
      <c r="G78" s="161">
        <v>36068</v>
      </c>
      <c r="H78" s="9" t="s">
        <v>13300</v>
      </c>
      <c r="I78" s="9"/>
      <c r="J78" s="9"/>
      <c r="K78" s="9"/>
      <c r="L78" s="11"/>
      <c r="M78" s="9" t="s">
        <v>13316</v>
      </c>
      <c r="N78" s="21">
        <v>0</v>
      </c>
      <c r="O78" s="21">
        <v>4</v>
      </c>
      <c r="P78" s="2"/>
      <c r="Q78" s="225" t="s">
        <v>4170</v>
      </c>
      <c r="R78" s="222"/>
      <c r="S78" s="2"/>
      <c r="T78" s="21"/>
    </row>
    <row r="79" spans="1:20" x14ac:dyDescent="0.4">
      <c r="A79" s="9" t="s">
        <v>13112</v>
      </c>
      <c r="B79" s="9" t="s">
        <v>12057</v>
      </c>
      <c r="C79" s="180" t="s">
        <v>13246</v>
      </c>
      <c r="D79" s="11"/>
      <c r="E79" s="35" t="s">
        <v>13315</v>
      </c>
      <c r="F79" s="162" t="s">
        <v>0</v>
      </c>
      <c r="G79" s="161">
        <v>36068</v>
      </c>
      <c r="H79" s="9" t="s">
        <v>13301</v>
      </c>
      <c r="I79" s="9"/>
      <c r="J79" s="9"/>
      <c r="K79" s="9"/>
      <c r="L79" s="11"/>
      <c r="M79" s="9"/>
      <c r="N79" s="21">
        <v>0</v>
      </c>
      <c r="O79" s="21">
        <v>4</v>
      </c>
      <c r="P79" s="2"/>
      <c r="Q79" s="225" t="s">
        <v>4170</v>
      </c>
      <c r="R79" s="222"/>
      <c r="S79" s="2"/>
      <c r="T79" s="21"/>
    </row>
    <row r="80" spans="1:20" x14ac:dyDescent="0.4">
      <c r="A80" s="9" t="s">
        <v>13112</v>
      </c>
      <c r="B80" s="9" t="s">
        <v>12057</v>
      </c>
      <c r="C80" s="180" t="s">
        <v>13247</v>
      </c>
      <c r="D80" s="11"/>
      <c r="E80" s="35" t="s">
        <v>13315</v>
      </c>
      <c r="F80" s="162" t="s">
        <v>0</v>
      </c>
      <c r="G80" s="161">
        <v>36068</v>
      </c>
      <c r="H80" s="9" t="s">
        <v>13301</v>
      </c>
      <c r="I80" s="9"/>
      <c r="J80" s="9"/>
      <c r="K80" s="9"/>
      <c r="L80" s="11"/>
      <c r="M80" s="9" t="s">
        <v>13317</v>
      </c>
      <c r="N80" s="21">
        <v>0</v>
      </c>
      <c r="O80" s="21">
        <v>4</v>
      </c>
      <c r="P80" s="2"/>
      <c r="Q80" s="225" t="s">
        <v>4170</v>
      </c>
      <c r="R80" s="222"/>
      <c r="S80" s="2"/>
      <c r="T80" s="21"/>
    </row>
    <row r="81" spans="1:20" x14ac:dyDescent="0.4">
      <c r="A81" s="9" t="s">
        <v>13112</v>
      </c>
      <c r="B81" s="9" t="s">
        <v>12057</v>
      </c>
      <c r="C81" s="180" t="s">
        <v>13248</v>
      </c>
      <c r="D81" s="11"/>
      <c r="E81" s="35" t="s">
        <v>8769</v>
      </c>
      <c r="F81" s="162" t="s">
        <v>0</v>
      </c>
      <c r="G81" s="161">
        <v>36068</v>
      </c>
      <c r="H81" s="9" t="s">
        <v>13302</v>
      </c>
      <c r="I81" s="9"/>
      <c r="J81" s="9"/>
      <c r="K81" s="9"/>
      <c r="L81" s="11"/>
      <c r="M81" s="9"/>
      <c r="N81" s="21">
        <v>0</v>
      </c>
      <c r="O81" s="21">
        <v>1</v>
      </c>
      <c r="P81" s="2"/>
      <c r="Q81" s="225" t="s">
        <v>4170</v>
      </c>
      <c r="R81" s="222"/>
      <c r="S81" s="2"/>
      <c r="T81" s="21"/>
    </row>
    <row r="82" spans="1:20" x14ac:dyDescent="0.4">
      <c r="A82" s="9" t="s">
        <v>13112</v>
      </c>
      <c r="B82" s="9" t="s">
        <v>12057</v>
      </c>
      <c r="C82" s="180" t="s">
        <v>13249</v>
      </c>
      <c r="D82" s="11"/>
      <c r="E82" s="35" t="s">
        <v>8769</v>
      </c>
      <c r="F82" s="162" t="s">
        <v>0</v>
      </c>
      <c r="G82" s="161">
        <v>36525</v>
      </c>
      <c r="H82" s="9" t="s">
        <v>13302</v>
      </c>
      <c r="I82" s="9"/>
      <c r="J82" s="9"/>
      <c r="K82" s="9"/>
      <c r="L82" s="11"/>
      <c r="M82" s="9"/>
      <c r="N82" s="21">
        <v>0</v>
      </c>
      <c r="O82" s="21">
        <v>1</v>
      </c>
      <c r="P82" s="2"/>
      <c r="Q82" s="225" t="s">
        <v>4170</v>
      </c>
      <c r="R82" s="222"/>
      <c r="S82" s="2"/>
      <c r="T82" s="21"/>
    </row>
    <row r="83" spans="1:20" x14ac:dyDescent="0.4">
      <c r="A83" s="9" t="s">
        <v>13112</v>
      </c>
      <c r="B83" s="9" t="s">
        <v>12057</v>
      </c>
      <c r="C83" s="180" t="s">
        <v>13250</v>
      </c>
      <c r="D83" s="11"/>
      <c r="E83" s="35" t="s">
        <v>8769</v>
      </c>
      <c r="F83" s="162" t="s">
        <v>0</v>
      </c>
      <c r="G83" s="161" t="s">
        <v>0</v>
      </c>
      <c r="H83" s="9" t="s">
        <v>13302</v>
      </c>
      <c r="I83" s="9" t="s">
        <v>4074</v>
      </c>
      <c r="J83" s="9"/>
      <c r="K83" s="9"/>
      <c r="L83" s="11"/>
      <c r="M83" s="9" t="s">
        <v>13318</v>
      </c>
      <c r="N83" s="21">
        <v>0</v>
      </c>
      <c r="O83" s="21">
        <v>1</v>
      </c>
      <c r="P83" s="2"/>
      <c r="Q83" s="225" t="s">
        <v>4170</v>
      </c>
      <c r="R83" s="222"/>
      <c r="S83" s="2"/>
      <c r="T83" s="21"/>
    </row>
    <row r="84" spans="1:20" x14ac:dyDescent="0.4">
      <c r="A84" s="9" t="s">
        <v>13112</v>
      </c>
      <c r="B84" s="9" t="s">
        <v>12057</v>
      </c>
      <c r="C84" s="180" t="s">
        <v>13251</v>
      </c>
      <c r="D84" s="11"/>
      <c r="E84" s="35" t="s">
        <v>8769</v>
      </c>
      <c r="F84" s="162" t="s">
        <v>0</v>
      </c>
      <c r="G84" s="161">
        <v>36526</v>
      </c>
      <c r="H84" s="9" t="s">
        <v>13302</v>
      </c>
      <c r="I84" s="9"/>
      <c r="J84" s="9"/>
      <c r="K84" s="9"/>
      <c r="L84" s="11"/>
      <c r="M84" s="9" t="s">
        <v>13316</v>
      </c>
      <c r="N84" s="21">
        <v>0</v>
      </c>
      <c r="O84" s="21">
        <v>1</v>
      </c>
      <c r="P84" s="2"/>
      <c r="Q84" s="225" t="s">
        <v>4170</v>
      </c>
      <c r="R84" s="222"/>
      <c r="S84" s="2"/>
      <c r="T84" s="21"/>
    </row>
    <row r="85" spans="1:20" x14ac:dyDescent="0.4">
      <c r="A85" s="9" t="s">
        <v>13112</v>
      </c>
      <c r="B85" s="9" t="s">
        <v>12057</v>
      </c>
      <c r="C85" s="180" t="s">
        <v>13252</v>
      </c>
      <c r="D85" s="11"/>
      <c r="E85" s="35" t="s">
        <v>8769</v>
      </c>
      <c r="F85" s="162" t="s">
        <v>0</v>
      </c>
      <c r="G85" s="161">
        <v>36890</v>
      </c>
      <c r="H85" s="9" t="s">
        <v>13302</v>
      </c>
      <c r="I85" s="9"/>
      <c r="J85" s="9"/>
      <c r="K85" s="9"/>
      <c r="L85" s="11"/>
      <c r="M85" s="9"/>
      <c r="N85" s="21">
        <v>0</v>
      </c>
      <c r="O85" s="21">
        <v>1</v>
      </c>
      <c r="P85" s="2"/>
      <c r="Q85" s="225" t="s">
        <v>4170</v>
      </c>
      <c r="R85" s="222"/>
      <c r="S85" s="2"/>
      <c r="T85" s="21"/>
    </row>
    <row r="86" spans="1:20" x14ac:dyDescent="0.4">
      <c r="A86" s="9" t="s">
        <v>13112</v>
      </c>
      <c r="B86" s="9" t="s">
        <v>12057</v>
      </c>
      <c r="C86" s="180" t="s">
        <v>13253</v>
      </c>
      <c r="D86" s="11"/>
      <c r="E86" s="35" t="s">
        <v>8769</v>
      </c>
      <c r="F86" s="162" t="s">
        <v>0</v>
      </c>
      <c r="G86" s="161">
        <v>36526</v>
      </c>
      <c r="H86" s="9" t="s">
        <v>13303</v>
      </c>
      <c r="I86" s="9"/>
      <c r="J86" s="9"/>
      <c r="K86" s="9"/>
      <c r="L86" s="11"/>
      <c r="M86" s="9" t="s">
        <v>13319</v>
      </c>
      <c r="N86" s="21">
        <v>0</v>
      </c>
      <c r="O86" s="21">
        <v>1</v>
      </c>
      <c r="P86" s="2"/>
      <c r="Q86" s="225" t="s">
        <v>4170</v>
      </c>
      <c r="R86" s="222"/>
      <c r="S86" s="2"/>
      <c r="T86" s="21"/>
    </row>
    <row r="87" spans="1:20" x14ac:dyDescent="0.4">
      <c r="A87" s="9" t="s">
        <v>13112</v>
      </c>
      <c r="B87" s="9" t="s">
        <v>12057</v>
      </c>
      <c r="C87" s="180" t="s">
        <v>13254</v>
      </c>
      <c r="D87" s="11"/>
      <c r="E87" s="35" t="s">
        <v>8769</v>
      </c>
      <c r="F87" s="162" t="s">
        <v>0</v>
      </c>
      <c r="G87" s="161">
        <v>36526</v>
      </c>
      <c r="H87" s="9" t="s">
        <v>13303</v>
      </c>
      <c r="I87" s="9"/>
      <c r="J87" s="9"/>
      <c r="K87" s="9"/>
      <c r="L87" s="11"/>
      <c r="M87" s="9" t="s">
        <v>13320</v>
      </c>
      <c r="N87" s="21">
        <v>0</v>
      </c>
      <c r="O87" s="21">
        <v>1</v>
      </c>
      <c r="P87" s="2"/>
      <c r="Q87" s="225" t="s">
        <v>4168</v>
      </c>
      <c r="R87" s="222"/>
      <c r="S87" s="2"/>
      <c r="T87" s="21"/>
    </row>
    <row r="88" spans="1:20" x14ac:dyDescent="0.4">
      <c r="A88" s="9" t="s">
        <v>13112</v>
      </c>
      <c r="B88" s="9" t="s">
        <v>12057</v>
      </c>
      <c r="C88" s="180" t="s">
        <v>13255</v>
      </c>
      <c r="D88" s="11"/>
      <c r="E88" s="35" t="s">
        <v>8769</v>
      </c>
      <c r="F88" s="162" t="s">
        <v>0</v>
      </c>
      <c r="G88" s="161">
        <v>36526</v>
      </c>
      <c r="H88" s="9" t="s">
        <v>13303</v>
      </c>
      <c r="I88" s="9"/>
      <c r="J88" s="9"/>
      <c r="K88" s="9"/>
      <c r="L88" s="11"/>
      <c r="M88" s="9" t="s">
        <v>13321</v>
      </c>
      <c r="N88" s="21">
        <v>0</v>
      </c>
      <c r="O88" s="21">
        <v>1</v>
      </c>
      <c r="P88" s="2"/>
      <c r="Q88" s="225" t="s">
        <v>4168</v>
      </c>
      <c r="R88" s="222"/>
      <c r="S88" s="2"/>
      <c r="T88" s="21"/>
    </row>
    <row r="89" spans="1:20" x14ac:dyDescent="0.4">
      <c r="A89" s="9" t="s">
        <v>13112</v>
      </c>
      <c r="B89" s="9" t="s">
        <v>12057</v>
      </c>
      <c r="C89" s="180" t="s">
        <v>13256</v>
      </c>
      <c r="D89" s="11"/>
      <c r="E89" s="35" t="s">
        <v>8769</v>
      </c>
      <c r="F89" s="162" t="s">
        <v>0</v>
      </c>
      <c r="G89" s="161">
        <v>36526</v>
      </c>
      <c r="H89" s="9" t="s">
        <v>13303</v>
      </c>
      <c r="I89" s="9"/>
      <c r="J89" s="9"/>
      <c r="K89" s="9"/>
      <c r="L89" s="11"/>
      <c r="M89" s="9" t="s">
        <v>13322</v>
      </c>
      <c r="N89" s="21">
        <v>0</v>
      </c>
      <c r="O89" s="21">
        <v>1</v>
      </c>
      <c r="P89" s="2"/>
      <c r="Q89" s="225" t="s">
        <v>4170</v>
      </c>
      <c r="R89" s="222"/>
      <c r="S89" s="2"/>
      <c r="T89" s="21"/>
    </row>
    <row r="90" spans="1:20" x14ac:dyDescent="0.4">
      <c r="A90" s="9" t="s">
        <v>13112</v>
      </c>
      <c r="B90" s="9" t="s">
        <v>12057</v>
      </c>
      <c r="C90" s="180" t="s">
        <v>13257</v>
      </c>
      <c r="D90" s="11"/>
      <c r="E90" s="35" t="s">
        <v>8769</v>
      </c>
      <c r="F90" s="162" t="s">
        <v>0</v>
      </c>
      <c r="G90" s="161">
        <v>36707</v>
      </c>
      <c r="H90" s="9" t="s">
        <v>13303</v>
      </c>
      <c r="I90" s="9"/>
      <c r="J90" s="9"/>
      <c r="K90" s="9"/>
      <c r="L90" s="11"/>
      <c r="M90" s="9" t="s">
        <v>13323</v>
      </c>
      <c r="N90" s="21">
        <v>0</v>
      </c>
      <c r="O90" s="21">
        <v>1</v>
      </c>
      <c r="P90" s="2"/>
      <c r="Q90" s="225" t="s">
        <v>4170</v>
      </c>
      <c r="R90" s="222"/>
      <c r="S90" s="2"/>
      <c r="T90" s="21"/>
    </row>
    <row r="91" spans="1:20" x14ac:dyDescent="0.4">
      <c r="A91" s="9" t="s">
        <v>13112</v>
      </c>
      <c r="B91" s="9" t="s">
        <v>12057</v>
      </c>
      <c r="C91" s="180" t="s">
        <v>13258</v>
      </c>
      <c r="D91" s="11"/>
      <c r="E91" s="35" t="s">
        <v>8769</v>
      </c>
      <c r="F91" s="162" t="s">
        <v>0</v>
      </c>
      <c r="G91" s="161">
        <v>36707</v>
      </c>
      <c r="H91" s="9" t="s">
        <v>13303</v>
      </c>
      <c r="I91" s="9"/>
      <c r="J91" s="9"/>
      <c r="K91" s="9"/>
      <c r="L91" s="11"/>
      <c r="M91" s="9" t="s">
        <v>13324</v>
      </c>
      <c r="N91" s="21">
        <v>0</v>
      </c>
      <c r="O91" s="21">
        <v>1</v>
      </c>
      <c r="P91" s="2"/>
      <c r="Q91" s="225" t="s">
        <v>4170</v>
      </c>
      <c r="R91" s="222"/>
      <c r="S91" s="2"/>
      <c r="T91" s="21"/>
    </row>
    <row r="92" spans="1:20" x14ac:dyDescent="0.4">
      <c r="A92" s="9" t="s">
        <v>13112</v>
      </c>
      <c r="B92" s="9" t="s">
        <v>12057</v>
      </c>
      <c r="C92" s="180" t="s">
        <v>13259</v>
      </c>
      <c r="D92" s="11"/>
      <c r="E92" s="35" t="s">
        <v>8769</v>
      </c>
      <c r="F92" s="162" t="s">
        <v>0</v>
      </c>
      <c r="G92" s="161">
        <v>36707</v>
      </c>
      <c r="H92" s="9" t="s">
        <v>13303</v>
      </c>
      <c r="I92" s="9"/>
      <c r="J92" s="9"/>
      <c r="K92" s="9"/>
      <c r="L92" s="11"/>
      <c r="M92" s="9" t="s">
        <v>13325</v>
      </c>
      <c r="N92" s="21">
        <v>0</v>
      </c>
      <c r="O92" s="21">
        <v>1</v>
      </c>
      <c r="P92" s="2"/>
      <c r="Q92" s="225" t="s">
        <v>4170</v>
      </c>
      <c r="R92" s="222"/>
      <c r="S92" s="2"/>
      <c r="T92" s="21"/>
    </row>
    <row r="93" spans="1:20" x14ac:dyDescent="0.4">
      <c r="A93" s="9" t="s">
        <v>13112</v>
      </c>
      <c r="B93" s="9" t="s">
        <v>12057</v>
      </c>
      <c r="C93" s="180" t="s">
        <v>13260</v>
      </c>
      <c r="D93" s="11"/>
      <c r="E93" s="35" t="s">
        <v>8769</v>
      </c>
      <c r="F93" s="162" t="s">
        <v>0</v>
      </c>
      <c r="G93" s="161">
        <v>36707</v>
      </c>
      <c r="H93" s="9" t="s">
        <v>13303</v>
      </c>
      <c r="I93" s="9"/>
      <c r="J93" s="9"/>
      <c r="K93" s="9"/>
      <c r="L93" s="11"/>
      <c r="M93" s="9" t="s">
        <v>13326</v>
      </c>
      <c r="N93" s="21">
        <v>0</v>
      </c>
      <c r="O93" s="21">
        <v>1</v>
      </c>
      <c r="P93" s="2"/>
      <c r="Q93" s="225" t="s">
        <v>4170</v>
      </c>
      <c r="R93" s="222"/>
      <c r="S93" s="2"/>
      <c r="T93" s="21"/>
    </row>
    <row r="94" spans="1:20" x14ac:dyDescent="0.4">
      <c r="A94" s="9" t="s">
        <v>13112</v>
      </c>
      <c r="B94" s="9" t="s">
        <v>12057</v>
      </c>
      <c r="C94" s="180" t="s">
        <v>13261</v>
      </c>
      <c r="D94" s="11"/>
      <c r="E94" s="35" t="s">
        <v>8769</v>
      </c>
      <c r="F94" s="162" t="s">
        <v>0</v>
      </c>
      <c r="G94" s="161">
        <v>36707</v>
      </c>
      <c r="H94" s="9" t="s">
        <v>13303</v>
      </c>
      <c r="I94" s="9"/>
      <c r="J94" s="9"/>
      <c r="K94" s="9"/>
      <c r="L94" s="11"/>
      <c r="M94" s="9" t="s">
        <v>13327</v>
      </c>
      <c r="N94" s="21">
        <v>0</v>
      </c>
      <c r="O94" s="21">
        <v>1</v>
      </c>
      <c r="P94" s="2"/>
      <c r="Q94" s="225" t="s">
        <v>4170</v>
      </c>
      <c r="R94" s="222"/>
      <c r="S94" s="2"/>
      <c r="T94" s="21"/>
    </row>
    <row r="95" spans="1:20" x14ac:dyDescent="0.4">
      <c r="A95" s="9" t="s">
        <v>13112</v>
      </c>
      <c r="B95" s="9" t="s">
        <v>12057</v>
      </c>
      <c r="C95" s="180" t="s">
        <v>13262</v>
      </c>
      <c r="D95" s="11"/>
      <c r="E95" s="35" t="s">
        <v>8769</v>
      </c>
      <c r="F95" s="162" t="s">
        <v>0</v>
      </c>
      <c r="G95" s="161">
        <v>36707</v>
      </c>
      <c r="H95" s="9" t="s">
        <v>13303</v>
      </c>
      <c r="I95" s="9"/>
      <c r="J95" s="9"/>
      <c r="K95" s="9"/>
      <c r="L95" s="11"/>
      <c r="M95" s="9" t="s">
        <v>13328</v>
      </c>
      <c r="N95" s="21">
        <v>0</v>
      </c>
      <c r="O95" s="21">
        <v>1</v>
      </c>
      <c r="P95" s="2"/>
      <c r="Q95" s="225" t="s">
        <v>4170</v>
      </c>
      <c r="R95" s="222"/>
      <c r="S95" s="2"/>
      <c r="T95" s="21"/>
    </row>
    <row r="96" spans="1:20" x14ac:dyDescent="0.4">
      <c r="A96" s="9" t="s">
        <v>13112</v>
      </c>
      <c r="B96" s="9" t="s">
        <v>12057</v>
      </c>
      <c r="C96" s="180" t="s">
        <v>13263</v>
      </c>
      <c r="D96" s="11"/>
      <c r="E96" s="35" t="s">
        <v>8769</v>
      </c>
      <c r="F96" s="162" t="s">
        <v>0</v>
      </c>
      <c r="G96" s="161">
        <v>36068</v>
      </c>
      <c r="H96" s="9" t="s">
        <v>13304</v>
      </c>
      <c r="I96" s="9"/>
      <c r="J96" s="9"/>
      <c r="K96" s="9"/>
      <c r="L96" s="11"/>
      <c r="M96" s="9"/>
      <c r="N96" s="21">
        <v>0</v>
      </c>
      <c r="O96" s="21">
        <v>4</v>
      </c>
      <c r="P96" s="2"/>
      <c r="Q96" s="225" t="s">
        <v>4170</v>
      </c>
      <c r="R96" s="222"/>
      <c r="S96" s="2"/>
      <c r="T96" s="21"/>
    </row>
    <row r="97" spans="1:20" x14ac:dyDescent="0.4">
      <c r="A97" s="9" t="s">
        <v>13112</v>
      </c>
      <c r="B97" s="9" t="s">
        <v>12057</v>
      </c>
      <c r="C97" s="180" t="s">
        <v>13264</v>
      </c>
      <c r="D97" s="11"/>
      <c r="E97" s="35" t="s">
        <v>8802</v>
      </c>
      <c r="F97" s="162" t="s">
        <v>0</v>
      </c>
      <c r="G97" s="161">
        <v>36068</v>
      </c>
      <c r="H97" s="9" t="s">
        <v>13305</v>
      </c>
      <c r="I97" s="9"/>
      <c r="J97" s="9"/>
      <c r="K97" s="9"/>
      <c r="L97" s="11"/>
      <c r="M97" s="9"/>
      <c r="N97" s="21">
        <v>0</v>
      </c>
      <c r="O97" s="21">
        <v>4</v>
      </c>
      <c r="P97" s="2"/>
      <c r="Q97" s="225" t="s">
        <v>4170</v>
      </c>
      <c r="R97" s="222"/>
      <c r="S97" s="2"/>
      <c r="T97" s="21"/>
    </row>
    <row r="98" spans="1:20" x14ac:dyDescent="0.4">
      <c r="A98" s="9" t="s">
        <v>13112</v>
      </c>
      <c r="B98" s="9" t="s">
        <v>12057</v>
      </c>
      <c r="C98" s="180" t="s">
        <v>13265</v>
      </c>
      <c r="D98" s="11"/>
      <c r="E98" s="35" t="s">
        <v>8802</v>
      </c>
      <c r="F98" s="162" t="s">
        <v>0</v>
      </c>
      <c r="G98" s="161">
        <v>36526</v>
      </c>
      <c r="H98" s="9" t="s">
        <v>13305</v>
      </c>
      <c r="I98" s="9"/>
      <c r="J98" s="9"/>
      <c r="K98" s="9"/>
      <c r="L98" s="11"/>
      <c r="M98" s="9"/>
      <c r="N98" s="21">
        <v>0</v>
      </c>
      <c r="O98" s="21">
        <v>4</v>
      </c>
      <c r="P98" s="2"/>
      <c r="Q98" s="225" t="s">
        <v>4170</v>
      </c>
      <c r="R98" s="222"/>
      <c r="S98" s="2"/>
      <c r="T98" s="21"/>
    </row>
    <row r="99" spans="1:20" x14ac:dyDescent="0.4">
      <c r="A99" s="9" t="s">
        <v>13112</v>
      </c>
      <c r="B99" s="9" t="s">
        <v>12057</v>
      </c>
      <c r="C99" s="180" t="s">
        <v>13266</v>
      </c>
      <c r="D99" s="11"/>
      <c r="E99" s="35" t="s">
        <v>8802</v>
      </c>
      <c r="F99" s="162" t="s">
        <v>0</v>
      </c>
      <c r="G99" s="161">
        <v>36068</v>
      </c>
      <c r="H99" s="9" t="s">
        <v>13300</v>
      </c>
      <c r="I99" s="9"/>
      <c r="J99" s="9"/>
      <c r="K99" s="9"/>
      <c r="L99" s="11"/>
      <c r="M99" s="9"/>
      <c r="N99" s="21">
        <v>0</v>
      </c>
      <c r="O99" s="21">
        <v>1</v>
      </c>
      <c r="P99" s="2"/>
      <c r="Q99" s="225" t="s">
        <v>4168</v>
      </c>
      <c r="R99" s="222"/>
      <c r="S99" s="2"/>
      <c r="T99" s="21"/>
    </row>
    <row r="100" spans="1:20" x14ac:dyDescent="0.4">
      <c r="A100" s="9" t="s">
        <v>13112</v>
      </c>
      <c r="B100" s="9" t="s">
        <v>12057</v>
      </c>
      <c r="C100" s="180" t="s">
        <v>13267</v>
      </c>
      <c r="D100" s="11"/>
      <c r="E100" s="35" t="s">
        <v>8802</v>
      </c>
      <c r="F100" s="162" t="s">
        <v>0</v>
      </c>
      <c r="G100" s="161" t="s">
        <v>0</v>
      </c>
      <c r="H100" s="9" t="s">
        <v>13300</v>
      </c>
      <c r="I100" s="9"/>
      <c r="J100" s="9"/>
      <c r="K100" s="9"/>
      <c r="L100" s="11"/>
      <c r="M100" s="9" t="s">
        <v>13318</v>
      </c>
      <c r="N100" s="21">
        <v>0</v>
      </c>
      <c r="O100" s="21">
        <v>1</v>
      </c>
      <c r="P100" s="2"/>
      <c r="Q100" s="225" t="s">
        <v>4170</v>
      </c>
      <c r="R100" s="222"/>
      <c r="S100" s="2"/>
      <c r="T100" s="21"/>
    </row>
    <row r="101" spans="1:20" x14ac:dyDescent="0.4">
      <c r="A101" s="9" t="s">
        <v>13112</v>
      </c>
      <c r="B101" s="9" t="s">
        <v>12057</v>
      </c>
      <c r="C101" s="180" t="s">
        <v>13268</v>
      </c>
      <c r="D101" s="11"/>
      <c r="E101" s="35" t="s">
        <v>8802</v>
      </c>
      <c r="F101" s="162" t="s">
        <v>0</v>
      </c>
      <c r="G101" s="161">
        <v>36526</v>
      </c>
      <c r="H101" s="9" t="s">
        <v>13300</v>
      </c>
      <c r="I101" s="9"/>
      <c r="J101" s="9"/>
      <c r="K101" s="9"/>
      <c r="L101" s="11"/>
      <c r="M101" s="9" t="s">
        <v>13329</v>
      </c>
      <c r="N101" s="21">
        <v>0</v>
      </c>
      <c r="O101" s="21">
        <v>1</v>
      </c>
      <c r="P101" s="2"/>
      <c r="Q101" s="225" t="s">
        <v>4170</v>
      </c>
      <c r="R101" s="222"/>
      <c r="S101" s="2"/>
      <c r="T101" s="21"/>
    </row>
    <row r="102" spans="1:20" x14ac:dyDescent="0.4">
      <c r="A102" s="9" t="s">
        <v>13112</v>
      </c>
      <c r="B102" s="9" t="s">
        <v>12057</v>
      </c>
      <c r="C102" s="180" t="s">
        <v>13269</v>
      </c>
      <c r="D102" s="11"/>
      <c r="E102" s="35" t="s">
        <v>8802</v>
      </c>
      <c r="F102" s="162" t="s">
        <v>0</v>
      </c>
      <c r="G102" s="161">
        <v>36526</v>
      </c>
      <c r="H102" s="9" t="s">
        <v>13300</v>
      </c>
      <c r="I102" s="9"/>
      <c r="J102" s="9"/>
      <c r="K102" s="9"/>
      <c r="L102" s="11"/>
      <c r="M102" s="9" t="s">
        <v>13330</v>
      </c>
      <c r="N102" s="21">
        <v>0</v>
      </c>
      <c r="O102" s="21">
        <v>1</v>
      </c>
      <c r="P102" s="2"/>
      <c r="Q102" s="225" t="s">
        <v>4170</v>
      </c>
      <c r="R102" s="222"/>
      <c r="S102" s="2"/>
      <c r="T102" s="21"/>
    </row>
    <row r="103" spans="1:20" x14ac:dyDescent="0.4">
      <c r="A103" s="9" t="s">
        <v>13112</v>
      </c>
      <c r="B103" s="9" t="s">
        <v>12057</v>
      </c>
      <c r="C103" s="180" t="s">
        <v>13270</v>
      </c>
      <c r="D103" s="11"/>
      <c r="E103" s="35" t="s">
        <v>8802</v>
      </c>
      <c r="F103" s="162" t="s">
        <v>0</v>
      </c>
      <c r="G103" s="161">
        <v>36526</v>
      </c>
      <c r="H103" s="9" t="s">
        <v>13300</v>
      </c>
      <c r="I103" s="9"/>
      <c r="J103" s="9"/>
      <c r="K103" s="9"/>
      <c r="L103" s="11"/>
      <c r="M103" s="9" t="s">
        <v>13331</v>
      </c>
      <c r="N103" s="21">
        <v>0</v>
      </c>
      <c r="O103" s="21">
        <v>1</v>
      </c>
      <c r="P103" s="2"/>
      <c r="Q103" s="225" t="s">
        <v>4170</v>
      </c>
      <c r="R103" s="222"/>
      <c r="S103" s="2"/>
      <c r="T103" s="21"/>
    </row>
    <row r="104" spans="1:20" x14ac:dyDescent="0.4">
      <c r="A104" s="9" t="s">
        <v>13112</v>
      </c>
      <c r="B104" s="9" t="s">
        <v>12057</v>
      </c>
      <c r="C104" s="180" t="s">
        <v>13271</v>
      </c>
      <c r="D104" s="11"/>
      <c r="E104" s="35" t="s">
        <v>8802</v>
      </c>
      <c r="F104" s="162" t="s">
        <v>0</v>
      </c>
      <c r="G104" s="161">
        <v>36707</v>
      </c>
      <c r="H104" s="9" t="s">
        <v>13300</v>
      </c>
      <c r="I104" s="9"/>
      <c r="J104" s="9"/>
      <c r="K104" s="9"/>
      <c r="L104" s="11"/>
      <c r="M104" s="9" t="s">
        <v>13323</v>
      </c>
      <c r="N104" s="21">
        <v>0</v>
      </c>
      <c r="O104" s="21">
        <v>1</v>
      </c>
      <c r="P104" s="2"/>
      <c r="Q104" s="225" t="s">
        <v>4170</v>
      </c>
      <c r="R104" s="222"/>
      <c r="S104" s="2"/>
      <c r="T104" s="21"/>
    </row>
    <row r="105" spans="1:20" x14ac:dyDescent="0.4">
      <c r="A105" s="9" t="s">
        <v>13112</v>
      </c>
      <c r="B105" s="9" t="s">
        <v>12057</v>
      </c>
      <c r="C105" s="180" t="s">
        <v>13272</v>
      </c>
      <c r="D105" s="11"/>
      <c r="E105" s="35" t="s">
        <v>8802</v>
      </c>
      <c r="F105" s="162" t="s">
        <v>0</v>
      </c>
      <c r="G105" s="161">
        <v>36707</v>
      </c>
      <c r="H105" s="9" t="s">
        <v>13300</v>
      </c>
      <c r="I105" s="9"/>
      <c r="J105" s="9"/>
      <c r="K105" s="9"/>
      <c r="L105" s="11"/>
      <c r="M105" s="9" t="s">
        <v>13324</v>
      </c>
      <c r="N105" s="21">
        <v>0</v>
      </c>
      <c r="O105" s="21">
        <v>1</v>
      </c>
      <c r="P105" s="2"/>
      <c r="Q105" s="225" t="s">
        <v>4170</v>
      </c>
      <c r="R105" s="222"/>
      <c r="S105" s="2"/>
      <c r="T105" s="21"/>
    </row>
    <row r="106" spans="1:20" x14ac:dyDescent="0.4">
      <c r="A106" s="9" t="s">
        <v>13112</v>
      </c>
      <c r="B106" s="9" t="s">
        <v>12057</v>
      </c>
      <c r="C106" s="180" t="s">
        <v>13273</v>
      </c>
      <c r="D106" s="11"/>
      <c r="E106" s="35" t="s">
        <v>8802</v>
      </c>
      <c r="F106" s="162" t="s">
        <v>0</v>
      </c>
      <c r="G106" s="161">
        <v>36707</v>
      </c>
      <c r="H106" s="9" t="s">
        <v>13300</v>
      </c>
      <c r="I106" s="9"/>
      <c r="J106" s="9"/>
      <c r="K106" s="9"/>
      <c r="L106" s="11"/>
      <c r="M106" s="9" t="s">
        <v>13332</v>
      </c>
      <c r="N106" s="21">
        <v>0</v>
      </c>
      <c r="O106" s="21">
        <v>1</v>
      </c>
      <c r="P106" s="2"/>
      <c r="Q106" s="225" t="s">
        <v>4170</v>
      </c>
      <c r="R106" s="222"/>
      <c r="S106" s="2"/>
      <c r="T106" s="21"/>
    </row>
    <row r="107" spans="1:20" x14ac:dyDescent="0.4">
      <c r="A107" s="9" t="s">
        <v>13112</v>
      </c>
      <c r="B107" s="9" t="s">
        <v>12057</v>
      </c>
      <c r="C107" s="180" t="s">
        <v>13274</v>
      </c>
      <c r="D107" s="11"/>
      <c r="E107" s="35" t="s">
        <v>8802</v>
      </c>
      <c r="F107" s="162" t="s">
        <v>0</v>
      </c>
      <c r="G107" s="161">
        <v>36707</v>
      </c>
      <c r="H107" s="9" t="s">
        <v>13300</v>
      </c>
      <c r="I107" s="9"/>
      <c r="J107" s="9"/>
      <c r="K107" s="9"/>
      <c r="L107" s="11"/>
      <c r="M107" s="9" t="s">
        <v>13333</v>
      </c>
      <c r="N107" s="21">
        <v>0</v>
      </c>
      <c r="O107" s="21">
        <v>1</v>
      </c>
      <c r="P107" s="2"/>
      <c r="Q107" s="225" t="s">
        <v>4170</v>
      </c>
      <c r="R107" s="222"/>
      <c r="S107" s="2"/>
      <c r="T107" s="21"/>
    </row>
    <row r="108" spans="1:20" x14ac:dyDescent="0.4">
      <c r="A108" s="9" t="s">
        <v>13112</v>
      </c>
      <c r="B108" s="9" t="s">
        <v>12057</v>
      </c>
      <c r="C108" s="180" t="s">
        <v>13275</v>
      </c>
      <c r="D108" s="11"/>
      <c r="E108" s="35" t="s">
        <v>8802</v>
      </c>
      <c r="F108" s="162" t="s">
        <v>0</v>
      </c>
      <c r="G108" s="161">
        <v>36707</v>
      </c>
      <c r="H108" s="9" t="s">
        <v>13300</v>
      </c>
      <c r="I108" s="9"/>
      <c r="J108" s="9"/>
      <c r="K108" s="9"/>
      <c r="L108" s="11"/>
      <c r="M108" s="9" t="s">
        <v>13334</v>
      </c>
      <c r="N108" s="21">
        <v>0</v>
      </c>
      <c r="O108" s="21">
        <v>1</v>
      </c>
      <c r="P108" s="2"/>
      <c r="Q108" s="225" t="s">
        <v>4170</v>
      </c>
      <c r="R108" s="222"/>
      <c r="S108" s="2"/>
      <c r="T108" s="21"/>
    </row>
    <row r="109" spans="1:20" x14ac:dyDescent="0.4">
      <c r="A109" s="9" t="s">
        <v>13112</v>
      </c>
      <c r="B109" s="9" t="s">
        <v>12057</v>
      </c>
      <c r="C109" s="180" t="s">
        <v>13276</v>
      </c>
      <c r="D109" s="11"/>
      <c r="E109" s="35" t="s">
        <v>8802</v>
      </c>
      <c r="F109" s="162" t="s">
        <v>0</v>
      </c>
      <c r="G109" s="161">
        <v>36707</v>
      </c>
      <c r="H109" s="9" t="s">
        <v>13300</v>
      </c>
      <c r="I109" s="9"/>
      <c r="J109" s="9"/>
      <c r="K109" s="9"/>
      <c r="L109" s="11"/>
      <c r="M109" s="9" t="s">
        <v>13335</v>
      </c>
      <c r="N109" s="21">
        <v>0</v>
      </c>
      <c r="O109" s="21">
        <v>1</v>
      </c>
      <c r="P109" s="2"/>
      <c r="Q109" s="225" t="s">
        <v>4168</v>
      </c>
      <c r="R109" s="222"/>
      <c r="S109" s="2"/>
      <c r="T109" s="21"/>
    </row>
    <row r="110" spans="1:20" x14ac:dyDescent="0.4">
      <c r="A110" s="9" t="s">
        <v>13112</v>
      </c>
      <c r="B110" s="9" t="s">
        <v>12057</v>
      </c>
      <c r="C110" s="180" t="s">
        <v>13277</v>
      </c>
      <c r="D110" s="11"/>
      <c r="E110" s="35" t="s">
        <v>8802</v>
      </c>
      <c r="F110" s="162" t="s">
        <v>0</v>
      </c>
      <c r="G110" s="161">
        <v>36707</v>
      </c>
      <c r="H110" s="9" t="s">
        <v>13300</v>
      </c>
      <c r="I110" s="9"/>
      <c r="J110" s="9"/>
      <c r="K110" s="9"/>
      <c r="L110" s="11"/>
      <c r="M110" s="9" t="s">
        <v>13331</v>
      </c>
      <c r="N110" s="21">
        <v>0</v>
      </c>
      <c r="O110" s="21">
        <v>1</v>
      </c>
      <c r="P110" s="2"/>
      <c r="Q110" s="225" t="s">
        <v>4168</v>
      </c>
      <c r="R110" s="222"/>
      <c r="S110" s="2"/>
      <c r="T110" s="21"/>
    </row>
    <row r="111" spans="1:20" x14ac:dyDescent="0.4">
      <c r="A111" s="9" t="s">
        <v>13112</v>
      </c>
      <c r="B111" s="9" t="s">
        <v>12057</v>
      </c>
      <c r="C111" s="180" t="s">
        <v>13278</v>
      </c>
      <c r="D111" s="11"/>
      <c r="E111" s="35" t="s">
        <v>8802</v>
      </c>
      <c r="F111" s="162" t="s">
        <v>0</v>
      </c>
      <c r="G111" s="161">
        <v>36707</v>
      </c>
      <c r="H111" s="9" t="s">
        <v>13300</v>
      </c>
      <c r="I111" s="9"/>
      <c r="J111" s="9"/>
      <c r="K111" s="9"/>
      <c r="L111" s="11"/>
      <c r="M111" s="9" t="s">
        <v>13336</v>
      </c>
      <c r="N111" s="21">
        <v>0</v>
      </c>
      <c r="O111" s="21">
        <v>1</v>
      </c>
      <c r="P111" s="2"/>
      <c r="Q111" s="225" t="s">
        <v>4170</v>
      </c>
      <c r="R111" s="222"/>
      <c r="S111" s="2"/>
      <c r="T111" s="21"/>
    </row>
    <row r="112" spans="1:20" x14ac:dyDescent="0.4">
      <c r="A112" s="9" t="s">
        <v>13112</v>
      </c>
      <c r="B112" s="9" t="s">
        <v>12057</v>
      </c>
      <c r="C112" s="180" t="s">
        <v>13279</v>
      </c>
      <c r="D112" s="11"/>
      <c r="E112" s="35" t="s">
        <v>8802</v>
      </c>
      <c r="F112" s="162" t="s">
        <v>0</v>
      </c>
      <c r="G112" s="161">
        <v>36890</v>
      </c>
      <c r="H112" s="9" t="s">
        <v>13300</v>
      </c>
      <c r="I112" s="9"/>
      <c r="J112" s="9"/>
      <c r="K112" s="9"/>
      <c r="L112" s="11"/>
      <c r="M112" s="9" t="s">
        <v>13337</v>
      </c>
      <c r="N112" s="21">
        <v>0</v>
      </c>
      <c r="O112" s="21">
        <v>1</v>
      </c>
      <c r="P112" s="2"/>
      <c r="Q112" s="225" t="s">
        <v>4170</v>
      </c>
      <c r="R112" s="222"/>
      <c r="S112" s="2"/>
      <c r="T112" s="21"/>
    </row>
    <row r="113" spans="1:20" x14ac:dyDescent="0.4">
      <c r="A113" s="9" t="s">
        <v>13112</v>
      </c>
      <c r="B113" s="9" t="s">
        <v>12057</v>
      </c>
      <c r="C113" s="180" t="s">
        <v>13280</v>
      </c>
      <c r="D113" s="11"/>
      <c r="E113" s="35" t="s">
        <v>8769</v>
      </c>
      <c r="F113" s="162" t="s">
        <v>0</v>
      </c>
      <c r="G113" s="161">
        <v>36526</v>
      </c>
      <c r="H113" s="9" t="s">
        <v>13306</v>
      </c>
      <c r="I113" s="9"/>
      <c r="J113" s="9"/>
      <c r="K113" s="9"/>
      <c r="L113" s="11"/>
      <c r="M113" s="9"/>
      <c r="N113" s="21">
        <v>0</v>
      </c>
      <c r="O113" s="21">
        <v>4</v>
      </c>
      <c r="P113" s="2"/>
      <c r="Q113" s="225" t="s">
        <v>4170</v>
      </c>
      <c r="R113" s="222"/>
      <c r="S113" s="2"/>
      <c r="T113" s="21"/>
    </row>
    <row r="114" spans="1:20" x14ac:dyDescent="0.4">
      <c r="A114" s="9" t="s">
        <v>13112</v>
      </c>
      <c r="B114" s="9" t="s">
        <v>12057</v>
      </c>
      <c r="C114" s="180" t="s">
        <v>13281</v>
      </c>
      <c r="D114" s="11"/>
      <c r="E114" s="35" t="s">
        <v>8769</v>
      </c>
      <c r="F114" s="162" t="s">
        <v>0</v>
      </c>
      <c r="G114" s="161">
        <v>36707</v>
      </c>
      <c r="H114" s="9" t="s">
        <v>13306</v>
      </c>
      <c r="I114" s="9"/>
      <c r="J114" s="9"/>
      <c r="K114" s="9"/>
      <c r="L114" s="11"/>
      <c r="M114" s="9"/>
      <c r="N114" s="21">
        <v>0</v>
      </c>
      <c r="O114" s="21">
        <v>4</v>
      </c>
      <c r="P114" s="2"/>
      <c r="Q114" s="225" t="s">
        <v>4170</v>
      </c>
      <c r="R114" s="222"/>
      <c r="S114" s="2"/>
      <c r="T114" s="21"/>
    </row>
    <row r="115" spans="1:20" x14ac:dyDescent="0.4">
      <c r="A115" s="9" t="s">
        <v>13112</v>
      </c>
      <c r="B115" s="9" t="s">
        <v>12057</v>
      </c>
      <c r="C115" s="180" t="s">
        <v>13282</v>
      </c>
      <c r="D115" s="11"/>
      <c r="E115" s="35" t="s">
        <v>8769</v>
      </c>
      <c r="F115" s="162" t="s">
        <v>0</v>
      </c>
      <c r="G115" s="161">
        <v>36890</v>
      </c>
      <c r="H115" s="9" t="s">
        <v>13306</v>
      </c>
      <c r="I115" s="9"/>
      <c r="J115" s="9"/>
      <c r="K115" s="9"/>
      <c r="L115" s="11"/>
      <c r="M115" s="9"/>
      <c r="N115" s="21">
        <v>0</v>
      </c>
      <c r="O115" s="21">
        <v>4</v>
      </c>
      <c r="P115" s="2"/>
      <c r="Q115" s="225" t="s">
        <v>4170</v>
      </c>
      <c r="R115" s="222"/>
      <c r="S115" s="2"/>
      <c r="T115" s="21"/>
    </row>
    <row r="116" spans="1:20" x14ac:dyDescent="0.4">
      <c r="A116" s="9" t="s">
        <v>13112</v>
      </c>
      <c r="B116" s="9" t="s">
        <v>12057</v>
      </c>
      <c r="C116" s="180" t="s">
        <v>13283</v>
      </c>
      <c r="D116" s="11"/>
      <c r="E116" s="35" t="s">
        <v>8769</v>
      </c>
      <c r="F116" s="162" t="s">
        <v>0</v>
      </c>
      <c r="G116" s="161">
        <v>36707</v>
      </c>
      <c r="H116" s="9" t="s">
        <v>13307</v>
      </c>
      <c r="I116" s="9"/>
      <c r="J116" s="9"/>
      <c r="K116" s="9"/>
      <c r="L116" s="11"/>
      <c r="M116" s="9"/>
      <c r="N116" s="21">
        <v>0</v>
      </c>
      <c r="O116" s="21">
        <v>4</v>
      </c>
      <c r="P116" s="2"/>
      <c r="Q116" s="225" t="s">
        <v>4170</v>
      </c>
      <c r="R116" s="222"/>
      <c r="S116" s="2"/>
      <c r="T116" s="21"/>
    </row>
    <row r="117" spans="1:20" x14ac:dyDescent="0.4">
      <c r="A117" s="9" t="s">
        <v>13112</v>
      </c>
      <c r="B117" s="9" t="s">
        <v>12057</v>
      </c>
      <c r="C117" s="180" t="s">
        <v>13284</v>
      </c>
      <c r="D117" s="11"/>
      <c r="E117" s="35" t="s">
        <v>8802</v>
      </c>
      <c r="F117" s="162" t="s">
        <v>0</v>
      </c>
      <c r="G117" s="161">
        <v>36068</v>
      </c>
      <c r="H117" s="9" t="s">
        <v>13308</v>
      </c>
      <c r="I117" s="9"/>
      <c r="J117" s="9"/>
      <c r="K117" s="9"/>
      <c r="L117" s="11"/>
      <c r="M117" s="9"/>
      <c r="N117" s="21">
        <v>0</v>
      </c>
      <c r="O117" s="21">
        <v>4</v>
      </c>
      <c r="P117" s="2"/>
      <c r="Q117" s="225" t="s">
        <v>4170</v>
      </c>
      <c r="R117" s="222"/>
      <c r="S117" s="2"/>
      <c r="T117" s="21"/>
    </row>
    <row r="118" spans="1:20" x14ac:dyDescent="0.4">
      <c r="A118" s="9" t="s">
        <v>13112</v>
      </c>
      <c r="B118" s="9" t="s">
        <v>12057</v>
      </c>
      <c r="C118" s="180" t="s">
        <v>13285</v>
      </c>
      <c r="D118" s="11"/>
      <c r="E118" s="35" t="s">
        <v>13229</v>
      </c>
      <c r="F118" s="162" t="s">
        <v>0</v>
      </c>
      <c r="G118" s="161" t="s">
        <v>0</v>
      </c>
      <c r="H118" s="9" t="s">
        <v>13301</v>
      </c>
      <c r="I118" s="9"/>
      <c r="J118" s="9"/>
      <c r="K118" s="9"/>
      <c r="L118" s="11"/>
      <c r="M118" s="9" t="s">
        <v>13338</v>
      </c>
      <c r="N118" s="21">
        <v>0</v>
      </c>
      <c r="O118" s="21">
        <v>1</v>
      </c>
      <c r="P118" s="2"/>
      <c r="Q118" s="225" t="s">
        <v>4170</v>
      </c>
      <c r="R118" s="222"/>
      <c r="S118" s="2"/>
      <c r="T118" s="21"/>
    </row>
    <row r="119" spans="1:20" x14ac:dyDescent="0.4">
      <c r="A119" s="9" t="s">
        <v>13112</v>
      </c>
      <c r="B119" s="9" t="s">
        <v>12057</v>
      </c>
      <c r="C119" s="180" t="s">
        <v>13286</v>
      </c>
      <c r="D119" s="11"/>
      <c r="E119" s="35" t="s">
        <v>13229</v>
      </c>
      <c r="F119" s="162" t="s">
        <v>0</v>
      </c>
      <c r="G119" s="161">
        <v>36526</v>
      </c>
      <c r="H119" s="9" t="s">
        <v>13301</v>
      </c>
      <c r="I119" s="9"/>
      <c r="J119" s="9"/>
      <c r="K119" s="9"/>
      <c r="L119" s="11"/>
      <c r="M119" s="9" t="s">
        <v>13339</v>
      </c>
      <c r="N119" s="21">
        <v>0</v>
      </c>
      <c r="O119" s="21">
        <v>1</v>
      </c>
      <c r="P119" s="2"/>
      <c r="Q119" s="225" t="s">
        <v>4170</v>
      </c>
      <c r="R119" s="222"/>
      <c r="S119" s="2"/>
      <c r="T119" s="21"/>
    </row>
    <row r="120" spans="1:20" x14ac:dyDescent="0.4">
      <c r="A120" s="9" t="s">
        <v>13112</v>
      </c>
      <c r="B120" s="9" t="s">
        <v>12057</v>
      </c>
      <c r="C120" s="180" t="s">
        <v>13287</v>
      </c>
      <c r="D120" s="11"/>
      <c r="E120" s="35" t="s">
        <v>13229</v>
      </c>
      <c r="F120" s="162" t="s">
        <v>0</v>
      </c>
      <c r="G120" s="161">
        <v>36526</v>
      </c>
      <c r="H120" s="9" t="s">
        <v>13301</v>
      </c>
      <c r="I120" s="9"/>
      <c r="J120" s="9"/>
      <c r="K120" s="9"/>
      <c r="L120" s="11"/>
      <c r="M120" s="9" t="s">
        <v>13340</v>
      </c>
      <c r="N120" s="21">
        <v>0</v>
      </c>
      <c r="O120" s="21">
        <v>1</v>
      </c>
      <c r="P120" s="2"/>
      <c r="Q120" s="225" t="s">
        <v>4170</v>
      </c>
      <c r="R120" s="222"/>
      <c r="S120" s="2"/>
      <c r="T120" s="21"/>
    </row>
    <row r="121" spans="1:20" x14ac:dyDescent="0.4">
      <c r="A121" s="9" t="s">
        <v>13112</v>
      </c>
      <c r="B121" s="9" t="s">
        <v>12057</v>
      </c>
      <c r="C121" s="180" t="s">
        <v>13288</v>
      </c>
      <c r="D121" s="11"/>
      <c r="E121" s="35" t="s">
        <v>13229</v>
      </c>
      <c r="F121" s="162" t="s">
        <v>0</v>
      </c>
      <c r="G121" s="161">
        <v>36707</v>
      </c>
      <c r="H121" s="9" t="s">
        <v>13301</v>
      </c>
      <c r="I121" s="9"/>
      <c r="J121" s="9"/>
      <c r="K121" s="9"/>
      <c r="L121" s="11"/>
      <c r="M121" s="9" t="s">
        <v>13341</v>
      </c>
      <c r="N121" s="21">
        <v>0</v>
      </c>
      <c r="O121" s="21">
        <v>1</v>
      </c>
      <c r="P121" s="2"/>
      <c r="Q121" s="225" t="s">
        <v>4170</v>
      </c>
      <c r="R121" s="222"/>
      <c r="S121" s="2"/>
      <c r="T121" s="21"/>
    </row>
    <row r="122" spans="1:20" x14ac:dyDescent="0.4">
      <c r="A122" s="9" t="s">
        <v>13112</v>
      </c>
      <c r="B122" s="9" t="s">
        <v>12057</v>
      </c>
      <c r="C122" s="180" t="s">
        <v>13289</v>
      </c>
      <c r="D122" s="11"/>
      <c r="E122" s="35" t="s">
        <v>13229</v>
      </c>
      <c r="F122" s="162" t="s">
        <v>0</v>
      </c>
      <c r="G122" s="161">
        <v>36707</v>
      </c>
      <c r="H122" s="9" t="s">
        <v>13301</v>
      </c>
      <c r="I122" s="9"/>
      <c r="J122" s="9"/>
      <c r="K122" s="9"/>
      <c r="L122" s="11"/>
      <c r="M122" s="9" t="s">
        <v>13342</v>
      </c>
      <c r="N122" s="21">
        <v>0</v>
      </c>
      <c r="O122" s="21">
        <v>1</v>
      </c>
      <c r="P122" s="2"/>
      <c r="Q122" s="225" t="s">
        <v>4170</v>
      </c>
      <c r="R122" s="222"/>
      <c r="S122" s="2"/>
      <c r="T122" s="21"/>
    </row>
    <row r="123" spans="1:20" x14ac:dyDescent="0.4">
      <c r="A123" s="9" t="s">
        <v>13112</v>
      </c>
      <c r="B123" s="9" t="s">
        <v>12057</v>
      </c>
      <c r="C123" s="180" t="s">
        <v>13290</v>
      </c>
      <c r="D123" s="11"/>
      <c r="E123" s="35" t="s">
        <v>13229</v>
      </c>
      <c r="F123" s="162" t="s">
        <v>0</v>
      </c>
      <c r="G123" s="161">
        <v>36707</v>
      </c>
      <c r="H123" s="9" t="s">
        <v>13301</v>
      </c>
      <c r="I123" s="9"/>
      <c r="J123" s="9"/>
      <c r="K123" s="9"/>
      <c r="L123" s="11"/>
      <c r="M123" s="9" t="s">
        <v>13343</v>
      </c>
      <c r="N123" s="21">
        <v>0</v>
      </c>
      <c r="O123" s="21">
        <v>1</v>
      </c>
      <c r="P123" s="2"/>
      <c r="Q123" s="225" t="s">
        <v>4170</v>
      </c>
      <c r="R123" s="222"/>
      <c r="S123" s="2"/>
      <c r="T123" s="21"/>
    </row>
    <row r="124" spans="1:20" x14ac:dyDescent="0.4">
      <c r="A124" s="9" t="s">
        <v>13112</v>
      </c>
      <c r="B124" s="9" t="s">
        <v>12057</v>
      </c>
      <c r="C124" s="180" t="s">
        <v>13291</v>
      </c>
      <c r="D124" s="11"/>
      <c r="E124" s="35" t="s">
        <v>13229</v>
      </c>
      <c r="F124" s="162" t="s">
        <v>0</v>
      </c>
      <c r="G124" s="161">
        <v>36707</v>
      </c>
      <c r="H124" s="9" t="s">
        <v>13301</v>
      </c>
      <c r="I124" s="9"/>
      <c r="J124" s="9"/>
      <c r="K124" s="9"/>
      <c r="L124" s="11"/>
      <c r="M124" s="9" t="s">
        <v>13344</v>
      </c>
      <c r="N124" s="21">
        <v>0</v>
      </c>
      <c r="O124" s="21">
        <v>1</v>
      </c>
      <c r="P124" s="2"/>
      <c r="Q124" s="225" t="s">
        <v>4170</v>
      </c>
      <c r="R124" s="222"/>
      <c r="S124" s="2"/>
      <c r="T124" s="21"/>
    </row>
    <row r="125" spans="1:20" x14ac:dyDescent="0.4">
      <c r="A125" s="9" t="s">
        <v>13112</v>
      </c>
      <c r="B125" s="9" t="s">
        <v>12057</v>
      </c>
      <c r="C125" s="180" t="s">
        <v>13292</v>
      </c>
      <c r="D125" s="11"/>
      <c r="E125" s="35" t="s">
        <v>13229</v>
      </c>
      <c r="F125" s="162" t="s">
        <v>0</v>
      </c>
      <c r="G125" s="161">
        <v>36707</v>
      </c>
      <c r="H125" s="9" t="s">
        <v>13301</v>
      </c>
      <c r="I125" s="9"/>
      <c r="J125" s="9"/>
      <c r="K125" s="9"/>
      <c r="L125" s="11"/>
      <c r="M125" s="9" t="s">
        <v>13345</v>
      </c>
      <c r="N125" s="21">
        <v>0</v>
      </c>
      <c r="O125" s="21">
        <v>1</v>
      </c>
      <c r="P125" s="2"/>
      <c r="Q125" s="225" t="s">
        <v>4170</v>
      </c>
      <c r="R125" s="222"/>
      <c r="S125" s="2"/>
      <c r="T125" s="21"/>
    </row>
    <row r="126" spans="1:20" x14ac:dyDescent="0.4">
      <c r="A126" s="9" t="s">
        <v>13112</v>
      </c>
      <c r="B126" s="9" t="s">
        <v>12057</v>
      </c>
      <c r="C126" s="180" t="s">
        <v>13293</v>
      </c>
      <c r="D126" s="11"/>
      <c r="E126" s="35" t="s">
        <v>13229</v>
      </c>
      <c r="F126" s="162" t="s">
        <v>0</v>
      </c>
      <c r="G126" s="161">
        <v>36890</v>
      </c>
      <c r="H126" s="9" t="s">
        <v>13301</v>
      </c>
      <c r="I126" s="9"/>
      <c r="J126" s="9"/>
      <c r="K126" s="9"/>
      <c r="L126" s="11"/>
      <c r="M126" s="9" t="s">
        <v>13337</v>
      </c>
      <c r="N126" s="21">
        <v>0</v>
      </c>
      <c r="O126" s="21">
        <v>1</v>
      </c>
      <c r="P126" s="2"/>
      <c r="Q126" s="225" t="s">
        <v>4170</v>
      </c>
      <c r="R126" s="222"/>
      <c r="S126" s="2"/>
      <c r="T126" s="21"/>
    </row>
    <row r="127" spans="1:20" x14ac:dyDescent="0.4">
      <c r="A127" s="9" t="s">
        <v>13112</v>
      </c>
      <c r="B127" s="9" t="s">
        <v>12057</v>
      </c>
      <c r="C127" s="180" t="s">
        <v>13294</v>
      </c>
      <c r="D127" s="11"/>
      <c r="E127" s="35" t="s">
        <v>8769</v>
      </c>
      <c r="F127" s="162" t="s">
        <v>0</v>
      </c>
      <c r="G127" s="161">
        <v>36526</v>
      </c>
      <c r="H127" s="9" t="s">
        <v>13309</v>
      </c>
      <c r="I127" s="9"/>
      <c r="J127" s="9"/>
      <c r="K127" s="9"/>
      <c r="L127" s="11"/>
      <c r="M127" s="9"/>
      <c r="N127" s="21">
        <v>0</v>
      </c>
      <c r="O127" s="21">
        <v>4</v>
      </c>
      <c r="P127" s="2"/>
      <c r="Q127" s="225" t="s">
        <v>4170</v>
      </c>
      <c r="R127" s="222"/>
      <c r="S127" s="2"/>
      <c r="T127" s="21"/>
    </row>
    <row r="128" spans="1:20" x14ac:dyDescent="0.4">
      <c r="A128" s="9" t="s">
        <v>13112</v>
      </c>
      <c r="B128" s="9" t="s">
        <v>12057</v>
      </c>
      <c r="C128" s="180" t="s">
        <v>13295</v>
      </c>
      <c r="D128" s="11"/>
      <c r="E128" s="35" t="s">
        <v>8769</v>
      </c>
      <c r="F128" s="162" t="s">
        <v>0</v>
      </c>
      <c r="G128" s="161">
        <v>36707</v>
      </c>
      <c r="H128" s="9" t="s">
        <v>13309</v>
      </c>
      <c r="I128" s="9"/>
      <c r="J128" s="9"/>
      <c r="K128" s="9"/>
      <c r="L128" s="11"/>
      <c r="M128" s="9"/>
      <c r="N128" s="21">
        <v>0</v>
      </c>
      <c r="O128" s="21">
        <v>4</v>
      </c>
      <c r="P128" s="2"/>
      <c r="Q128" s="225" t="s">
        <v>4170</v>
      </c>
      <c r="R128" s="222"/>
      <c r="S128" s="2"/>
      <c r="T128" s="21"/>
    </row>
    <row r="129" spans="1:20" x14ac:dyDescent="0.4">
      <c r="A129" s="9" t="s">
        <v>13112</v>
      </c>
      <c r="B129" s="9" t="s">
        <v>12057</v>
      </c>
      <c r="C129" s="180" t="s">
        <v>13296</v>
      </c>
      <c r="D129" s="11"/>
      <c r="E129" s="35" t="s">
        <v>8769</v>
      </c>
      <c r="F129" s="162" t="s">
        <v>0</v>
      </c>
      <c r="G129" s="161">
        <v>36707</v>
      </c>
      <c r="H129" s="9" t="s">
        <v>13310</v>
      </c>
      <c r="I129" s="9"/>
      <c r="J129" s="9"/>
      <c r="K129" s="9"/>
      <c r="L129" s="11"/>
      <c r="M129" s="9"/>
      <c r="N129" s="21">
        <v>0</v>
      </c>
      <c r="O129" s="21">
        <v>4</v>
      </c>
      <c r="P129" s="2"/>
      <c r="Q129" s="225" t="s">
        <v>4170</v>
      </c>
      <c r="R129" s="222"/>
      <c r="S129" s="2"/>
      <c r="T129" s="21"/>
    </row>
    <row r="130" spans="1:20" x14ac:dyDescent="0.4">
      <c r="A130" s="9" t="s">
        <v>13112</v>
      </c>
      <c r="B130" s="9" t="s">
        <v>12057</v>
      </c>
      <c r="C130" s="180" t="s">
        <v>13297</v>
      </c>
      <c r="D130" s="11"/>
      <c r="E130" s="35" t="s">
        <v>8769</v>
      </c>
      <c r="F130" s="162" t="s">
        <v>0</v>
      </c>
      <c r="G130" s="161">
        <v>36526</v>
      </c>
      <c r="H130" s="9" t="s">
        <v>13311</v>
      </c>
      <c r="I130" s="9"/>
      <c r="J130" s="9"/>
      <c r="K130" s="9"/>
      <c r="L130" s="11"/>
      <c r="M130" s="9"/>
      <c r="N130" s="21">
        <v>0</v>
      </c>
      <c r="O130" s="21">
        <v>4</v>
      </c>
      <c r="P130" s="2"/>
      <c r="Q130" s="225" t="s">
        <v>4168</v>
      </c>
      <c r="R130" s="222"/>
      <c r="S130" s="2"/>
      <c r="T130" s="21"/>
    </row>
    <row r="131" spans="1:20" x14ac:dyDescent="0.4">
      <c r="A131" s="9" t="s">
        <v>13112</v>
      </c>
      <c r="B131" s="9" t="s">
        <v>12057</v>
      </c>
      <c r="C131" s="180" t="s">
        <v>13298</v>
      </c>
      <c r="D131" s="11"/>
      <c r="E131" s="35" t="s">
        <v>8802</v>
      </c>
      <c r="F131" s="162" t="s">
        <v>0</v>
      </c>
      <c r="G131" s="161">
        <v>36707</v>
      </c>
      <c r="H131" s="9" t="s">
        <v>13312</v>
      </c>
      <c r="I131" s="9"/>
      <c r="J131" s="9"/>
      <c r="K131" s="9"/>
      <c r="L131" s="11"/>
      <c r="M131" s="9"/>
      <c r="N131" s="21">
        <v>0</v>
      </c>
      <c r="O131" s="21">
        <v>4</v>
      </c>
      <c r="P131" s="2"/>
      <c r="Q131" s="225" t="s">
        <v>4170</v>
      </c>
      <c r="R131" s="222"/>
      <c r="S131" s="2"/>
      <c r="T131" s="21"/>
    </row>
    <row r="132" spans="1:20" x14ac:dyDescent="0.4">
      <c r="A132" s="9" t="s">
        <v>13112</v>
      </c>
      <c r="B132" s="9" t="s">
        <v>12057</v>
      </c>
      <c r="C132" s="180" t="s">
        <v>13355</v>
      </c>
      <c r="D132" s="11"/>
      <c r="E132" s="35" t="s">
        <v>8769</v>
      </c>
      <c r="F132" s="162" t="s">
        <v>0</v>
      </c>
      <c r="G132" s="240">
        <v>36525</v>
      </c>
      <c r="H132" s="9" t="s">
        <v>13346</v>
      </c>
      <c r="I132" s="9"/>
      <c r="J132" s="9"/>
      <c r="K132" s="9"/>
      <c r="L132" s="11"/>
      <c r="M132" s="9" t="s">
        <v>13392</v>
      </c>
      <c r="N132" s="21">
        <v>0</v>
      </c>
      <c r="O132" s="21">
        <v>1</v>
      </c>
      <c r="P132" s="2"/>
      <c r="Q132" s="225" t="s">
        <v>4168</v>
      </c>
      <c r="R132" s="222"/>
      <c r="S132" s="2"/>
      <c r="T132" s="21"/>
    </row>
    <row r="133" spans="1:20" x14ac:dyDescent="0.4">
      <c r="A133" s="9" t="s">
        <v>13112</v>
      </c>
      <c r="B133" s="9" t="s">
        <v>12057</v>
      </c>
      <c r="C133" s="180" t="s">
        <v>13356</v>
      </c>
      <c r="D133" s="11"/>
      <c r="E133" s="35" t="s">
        <v>8769</v>
      </c>
      <c r="F133" s="162" t="s">
        <v>0</v>
      </c>
      <c r="G133" s="240">
        <v>36525</v>
      </c>
      <c r="H133" s="9" t="s">
        <v>13346</v>
      </c>
      <c r="I133" s="9"/>
      <c r="J133" s="9"/>
      <c r="K133" s="9"/>
      <c r="L133" s="11"/>
      <c r="M133" s="9" t="s">
        <v>13393</v>
      </c>
      <c r="N133" s="21">
        <v>0</v>
      </c>
      <c r="O133" s="21">
        <v>1</v>
      </c>
      <c r="P133" s="2"/>
      <c r="Q133" s="225" t="s">
        <v>4170</v>
      </c>
      <c r="R133" s="222"/>
      <c r="S133" s="2"/>
      <c r="T133" s="21"/>
    </row>
    <row r="134" spans="1:20" x14ac:dyDescent="0.4">
      <c r="A134" s="9" t="s">
        <v>13112</v>
      </c>
      <c r="B134" s="9" t="s">
        <v>12057</v>
      </c>
      <c r="C134" s="180" t="s">
        <v>13357</v>
      </c>
      <c r="D134" s="11"/>
      <c r="E134" s="35" t="s">
        <v>8769</v>
      </c>
      <c r="F134" s="162" t="s">
        <v>0</v>
      </c>
      <c r="G134" s="240">
        <v>36707</v>
      </c>
      <c r="H134" s="9" t="s">
        <v>13346</v>
      </c>
      <c r="I134" s="9"/>
      <c r="J134" s="9"/>
      <c r="K134" s="9"/>
      <c r="L134" s="11"/>
      <c r="M134" s="9"/>
      <c r="N134" s="21">
        <v>0</v>
      </c>
      <c r="O134" s="21">
        <v>1</v>
      </c>
      <c r="P134" s="2"/>
      <c r="Q134" s="225" t="s">
        <v>4168</v>
      </c>
      <c r="R134" s="222"/>
      <c r="S134" s="2"/>
      <c r="T134" s="21"/>
    </row>
    <row r="135" spans="1:20" x14ac:dyDescent="0.4">
      <c r="A135" s="9" t="s">
        <v>13112</v>
      </c>
      <c r="B135" s="9" t="s">
        <v>12057</v>
      </c>
      <c r="C135" s="180" t="s">
        <v>13358</v>
      </c>
      <c r="D135" s="11"/>
      <c r="E135" s="35" t="s">
        <v>8802</v>
      </c>
      <c r="F135" s="162" t="s">
        <v>0</v>
      </c>
      <c r="G135" s="240">
        <v>36525</v>
      </c>
      <c r="H135" s="9" t="s">
        <v>13347</v>
      </c>
      <c r="I135" s="9"/>
      <c r="J135" s="9"/>
      <c r="K135" s="9"/>
      <c r="L135" s="11"/>
      <c r="M135" s="9" t="s">
        <v>13392</v>
      </c>
      <c r="N135" s="21">
        <v>0</v>
      </c>
      <c r="O135" s="21">
        <v>1</v>
      </c>
      <c r="P135" s="2"/>
      <c r="Q135" s="225" t="s">
        <v>4168</v>
      </c>
      <c r="R135" s="222"/>
      <c r="S135" s="2"/>
      <c r="T135" s="21"/>
    </row>
    <row r="136" spans="1:20" x14ac:dyDescent="0.4">
      <c r="A136" s="9" t="s">
        <v>13112</v>
      </c>
      <c r="B136" s="9" t="s">
        <v>12057</v>
      </c>
      <c r="C136" s="180" t="s">
        <v>13359</v>
      </c>
      <c r="D136" s="11"/>
      <c r="E136" s="35" t="s">
        <v>8802</v>
      </c>
      <c r="F136" s="162" t="s">
        <v>0</v>
      </c>
      <c r="G136" s="240">
        <v>36525</v>
      </c>
      <c r="H136" s="9" t="s">
        <v>13347</v>
      </c>
      <c r="I136" s="9"/>
      <c r="J136" s="9"/>
      <c r="K136" s="9"/>
      <c r="L136" s="11"/>
      <c r="M136" s="9" t="s">
        <v>13394</v>
      </c>
      <c r="N136" s="21">
        <v>0</v>
      </c>
      <c r="O136" s="21">
        <v>1</v>
      </c>
      <c r="P136" s="2"/>
      <c r="Q136" s="225" t="s">
        <v>4170</v>
      </c>
      <c r="R136" s="222"/>
      <c r="S136" s="2"/>
      <c r="T136" s="21"/>
    </row>
    <row r="137" spans="1:20" x14ac:dyDescent="0.4">
      <c r="A137" s="9" t="s">
        <v>13112</v>
      </c>
      <c r="B137" s="9" t="s">
        <v>12057</v>
      </c>
      <c r="C137" s="180" t="s">
        <v>13360</v>
      </c>
      <c r="D137" s="11"/>
      <c r="E137" s="35" t="s">
        <v>8802</v>
      </c>
      <c r="F137" s="162" t="s">
        <v>0</v>
      </c>
      <c r="G137" s="240">
        <v>36525</v>
      </c>
      <c r="H137" s="9" t="s">
        <v>13347</v>
      </c>
      <c r="I137" s="9"/>
      <c r="J137" s="9"/>
      <c r="K137" s="9"/>
      <c r="L137" s="11"/>
      <c r="M137" s="9" t="s">
        <v>13395</v>
      </c>
      <c r="N137" s="21">
        <v>0</v>
      </c>
      <c r="O137" s="21">
        <v>1</v>
      </c>
      <c r="P137" s="2"/>
      <c r="Q137" s="225" t="s">
        <v>4170</v>
      </c>
      <c r="R137" s="222"/>
      <c r="S137" s="2"/>
      <c r="T137" s="21"/>
    </row>
    <row r="138" spans="1:20" x14ac:dyDescent="0.4">
      <c r="A138" s="9" t="s">
        <v>13112</v>
      </c>
      <c r="B138" s="9" t="s">
        <v>12057</v>
      </c>
      <c r="C138" s="180" t="s">
        <v>13361</v>
      </c>
      <c r="D138" s="11"/>
      <c r="E138" s="35" t="s">
        <v>8802</v>
      </c>
      <c r="F138" s="162" t="s">
        <v>0</v>
      </c>
      <c r="G138" s="240">
        <v>36525</v>
      </c>
      <c r="H138" s="9" t="s">
        <v>13347</v>
      </c>
      <c r="I138" s="9"/>
      <c r="J138" s="9"/>
      <c r="K138" s="9"/>
      <c r="L138" s="11"/>
      <c r="M138" s="9" t="s">
        <v>13396</v>
      </c>
      <c r="N138" s="21">
        <v>0</v>
      </c>
      <c r="O138" s="21">
        <v>1</v>
      </c>
      <c r="P138" s="2"/>
      <c r="Q138" s="225" t="s">
        <v>4170</v>
      </c>
      <c r="R138" s="222"/>
      <c r="S138" s="2"/>
      <c r="T138" s="21"/>
    </row>
    <row r="139" spans="1:20" x14ac:dyDescent="0.4">
      <c r="A139" s="9" t="s">
        <v>13112</v>
      </c>
      <c r="B139" s="9" t="s">
        <v>12057</v>
      </c>
      <c r="C139" s="180" t="s">
        <v>13362</v>
      </c>
      <c r="D139" s="11"/>
      <c r="E139" s="35" t="s">
        <v>8802</v>
      </c>
      <c r="F139" s="162" t="s">
        <v>0</v>
      </c>
      <c r="G139" s="240">
        <v>36707</v>
      </c>
      <c r="H139" s="9" t="s">
        <v>13347</v>
      </c>
      <c r="I139" s="9"/>
      <c r="J139" s="9"/>
      <c r="K139" s="9"/>
      <c r="L139" s="11"/>
      <c r="M139" s="9" t="s">
        <v>13392</v>
      </c>
      <c r="N139" s="21">
        <v>0</v>
      </c>
      <c r="O139" s="21">
        <v>1</v>
      </c>
      <c r="P139" s="2"/>
      <c r="Q139" s="225" t="s">
        <v>4170</v>
      </c>
      <c r="R139" s="222"/>
      <c r="S139" s="2"/>
      <c r="T139" s="21"/>
    </row>
    <row r="140" spans="1:20" x14ac:dyDescent="0.4">
      <c r="A140" s="9" t="s">
        <v>13112</v>
      </c>
      <c r="B140" s="9" t="s">
        <v>12057</v>
      </c>
      <c r="C140" s="180" t="s">
        <v>13363</v>
      </c>
      <c r="D140" s="11"/>
      <c r="E140" s="35" t="s">
        <v>8802</v>
      </c>
      <c r="F140" s="162" t="s">
        <v>0</v>
      </c>
      <c r="G140" s="240">
        <v>36707</v>
      </c>
      <c r="H140" s="9" t="s">
        <v>13347</v>
      </c>
      <c r="I140" s="9"/>
      <c r="J140" s="9"/>
      <c r="K140" s="9"/>
      <c r="L140" s="11"/>
      <c r="M140" s="9" t="s">
        <v>13393</v>
      </c>
      <c r="N140" s="21">
        <v>0</v>
      </c>
      <c r="O140" s="21">
        <v>1</v>
      </c>
      <c r="P140" s="2"/>
      <c r="Q140" s="225" t="s">
        <v>4168</v>
      </c>
      <c r="R140" s="222"/>
      <c r="S140" s="2"/>
      <c r="T140" s="21"/>
    </row>
    <row r="141" spans="1:20" x14ac:dyDescent="0.4">
      <c r="A141" s="9" t="s">
        <v>13112</v>
      </c>
      <c r="B141" s="9" t="s">
        <v>12057</v>
      </c>
      <c r="C141" s="180" t="s">
        <v>13364</v>
      </c>
      <c r="D141" s="11"/>
      <c r="E141" s="35" t="s">
        <v>8802</v>
      </c>
      <c r="F141" s="162" t="s">
        <v>0</v>
      </c>
      <c r="G141" s="240">
        <v>36891</v>
      </c>
      <c r="H141" s="9" t="s">
        <v>13347</v>
      </c>
      <c r="I141" s="9"/>
      <c r="J141" s="9"/>
      <c r="K141" s="9"/>
      <c r="L141" s="11"/>
      <c r="M141" s="9"/>
      <c r="N141" s="21">
        <v>0</v>
      </c>
      <c r="O141" s="21">
        <v>1</v>
      </c>
      <c r="P141" s="2"/>
      <c r="Q141" s="225" t="s">
        <v>4170</v>
      </c>
      <c r="R141" s="222"/>
      <c r="S141" s="2"/>
      <c r="T141" s="21"/>
    </row>
    <row r="142" spans="1:20" x14ac:dyDescent="0.4">
      <c r="A142" s="9" t="s">
        <v>13112</v>
      </c>
      <c r="B142" s="9" t="s">
        <v>12057</v>
      </c>
      <c r="C142" s="180" t="s">
        <v>13365</v>
      </c>
      <c r="D142" s="11"/>
      <c r="E142" s="35" t="s">
        <v>13229</v>
      </c>
      <c r="F142" s="162" t="s">
        <v>0</v>
      </c>
      <c r="G142" s="240">
        <v>36525</v>
      </c>
      <c r="H142" s="9" t="s">
        <v>13348</v>
      </c>
      <c r="I142" s="9"/>
      <c r="J142" s="9"/>
      <c r="K142" s="9"/>
      <c r="L142" s="11"/>
      <c r="M142" s="9" t="s">
        <v>13392</v>
      </c>
      <c r="N142" s="21">
        <v>0</v>
      </c>
      <c r="O142" s="21">
        <v>1</v>
      </c>
      <c r="P142" s="2"/>
      <c r="Q142" s="225" t="s">
        <v>4170</v>
      </c>
      <c r="R142" s="222"/>
      <c r="S142" s="2"/>
      <c r="T142" s="21"/>
    </row>
    <row r="143" spans="1:20" x14ac:dyDescent="0.4">
      <c r="A143" s="9" t="s">
        <v>13112</v>
      </c>
      <c r="B143" s="9" t="s">
        <v>12057</v>
      </c>
      <c r="C143" s="180" t="s">
        <v>13366</v>
      </c>
      <c r="D143" s="11"/>
      <c r="E143" s="35" t="s">
        <v>13229</v>
      </c>
      <c r="F143" s="162" t="s">
        <v>0</v>
      </c>
      <c r="G143" s="240">
        <v>36525</v>
      </c>
      <c r="H143" s="9" t="s">
        <v>13348</v>
      </c>
      <c r="I143" s="9"/>
      <c r="J143" s="9"/>
      <c r="K143" s="9"/>
      <c r="L143" s="11"/>
      <c r="M143" s="9" t="s">
        <v>13393</v>
      </c>
      <c r="N143" s="21">
        <v>0</v>
      </c>
      <c r="O143" s="21">
        <v>1</v>
      </c>
      <c r="P143" s="2"/>
      <c r="Q143" s="225" t="s">
        <v>4170</v>
      </c>
      <c r="R143" s="222"/>
      <c r="S143" s="2"/>
      <c r="T143" s="21"/>
    </row>
    <row r="144" spans="1:20" x14ac:dyDescent="0.4">
      <c r="A144" s="9" t="s">
        <v>13112</v>
      </c>
      <c r="B144" s="9" t="s">
        <v>12057</v>
      </c>
      <c r="C144" s="180" t="s">
        <v>13367</v>
      </c>
      <c r="D144" s="11"/>
      <c r="E144" s="35" t="s">
        <v>13229</v>
      </c>
      <c r="F144" s="162" t="s">
        <v>0</v>
      </c>
      <c r="G144" s="240">
        <v>36707</v>
      </c>
      <c r="H144" s="9" t="s">
        <v>13348</v>
      </c>
      <c r="I144" s="9"/>
      <c r="J144" s="9"/>
      <c r="K144" s="9"/>
      <c r="L144" s="11"/>
      <c r="M144" s="9"/>
      <c r="N144" s="21">
        <v>0</v>
      </c>
      <c r="O144" s="21">
        <v>1</v>
      </c>
      <c r="P144" s="2"/>
      <c r="Q144" s="225" t="s">
        <v>4170</v>
      </c>
      <c r="R144" s="222"/>
      <c r="S144" s="2"/>
      <c r="T144" s="21"/>
    </row>
    <row r="145" spans="1:20" x14ac:dyDescent="0.4">
      <c r="A145" s="9" t="s">
        <v>13112</v>
      </c>
      <c r="B145" s="9" t="s">
        <v>12057</v>
      </c>
      <c r="C145" s="180" t="s">
        <v>13368</v>
      </c>
      <c r="D145" s="11"/>
      <c r="E145" s="35" t="s">
        <v>8769</v>
      </c>
      <c r="F145" s="162" t="s">
        <v>0</v>
      </c>
      <c r="G145" s="240">
        <v>36891</v>
      </c>
      <c r="H145" s="9" t="s">
        <v>13349</v>
      </c>
      <c r="I145" s="9"/>
      <c r="J145" s="9"/>
      <c r="K145" s="9"/>
      <c r="L145" s="11"/>
      <c r="M145" s="9" t="s">
        <v>13397</v>
      </c>
      <c r="N145" s="21">
        <v>0</v>
      </c>
      <c r="O145" s="21">
        <v>1</v>
      </c>
      <c r="P145" s="2"/>
      <c r="Q145" s="225" t="s">
        <v>4170</v>
      </c>
      <c r="R145" s="222"/>
      <c r="S145" s="2"/>
      <c r="T145" s="21"/>
    </row>
    <row r="146" spans="1:20" x14ac:dyDescent="0.4">
      <c r="A146" s="9" t="s">
        <v>13112</v>
      </c>
      <c r="B146" s="9" t="s">
        <v>12057</v>
      </c>
      <c r="C146" s="180" t="s">
        <v>13369</v>
      </c>
      <c r="D146" s="11"/>
      <c r="E146" s="35" t="s">
        <v>8769</v>
      </c>
      <c r="F146" s="162" t="s">
        <v>0</v>
      </c>
      <c r="G146" s="240">
        <v>36891</v>
      </c>
      <c r="H146" s="9" t="s">
        <v>13349</v>
      </c>
      <c r="I146" s="9"/>
      <c r="J146" s="9"/>
      <c r="K146" s="9"/>
      <c r="L146" s="11"/>
      <c r="M146" s="9" t="s">
        <v>9593</v>
      </c>
      <c r="N146" s="21">
        <v>0</v>
      </c>
      <c r="O146" s="21">
        <v>1</v>
      </c>
      <c r="P146" s="2"/>
      <c r="Q146" s="225" t="s">
        <v>4168</v>
      </c>
      <c r="R146" s="222"/>
      <c r="S146" s="2"/>
      <c r="T146" s="21"/>
    </row>
    <row r="147" spans="1:20" x14ac:dyDescent="0.4">
      <c r="A147" s="9" t="s">
        <v>13112</v>
      </c>
      <c r="B147" s="9" t="s">
        <v>12057</v>
      </c>
      <c r="C147" s="180" t="s">
        <v>13370</v>
      </c>
      <c r="D147" s="11"/>
      <c r="E147" s="35" t="s">
        <v>8769</v>
      </c>
      <c r="F147" s="162" t="s">
        <v>0</v>
      </c>
      <c r="G147" s="240">
        <v>37256</v>
      </c>
      <c r="H147" s="9" t="s">
        <v>13349</v>
      </c>
      <c r="I147" s="9"/>
      <c r="J147" s="9"/>
      <c r="K147" s="9"/>
      <c r="L147" s="11"/>
      <c r="M147" s="9" t="s">
        <v>13397</v>
      </c>
      <c r="N147" s="21">
        <v>0</v>
      </c>
      <c r="O147" s="21">
        <v>1</v>
      </c>
      <c r="P147" s="2"/>
      <c r="Q147" s="225" t="s">
        <v>4168</v>
      </c>
      <c r="R147" s="222"/>
      <c r="S147" s="2"/>
      <c r="T147" s="21"/>
    </row>
    <row r="148" spans="1:20" x14ac:dyDescent="0.4">
      <c r="A148" s="9" t="s">
        <v>13112</v>
      </c>
      <c r="B148" s="9" t="s">
        <v>12057</v>
      </c>
      <c r="C148" s="180" t="s">
        <v>13371</v>
      </c>
      <c r="D148" s="11"/>
      <c r="E148" s="35" t="s">
        <v>8769</v>
      </c>
      <c r="F148" s="162" t="s">
        <v>0</v>
      </c>
      <c r="G148" s="240">
        <v>37256</v>
      </c>
      <c r="H148" s="9" t="s">
        <v>13349</v>
      </c>
      <c r="I148" s="9"/>
      <c r="J148" s="9"/>
      <c r="K148" s="9"/>
      <c r="L148" s="11"/>
      <c r="M148" s="9" t="s">
        <v>13398</v>
      </c>
      <c r="N148" s="21">
        <v>0</v>
      </c>
      <c r="O148" s="21">
        <v>1</v>
      </c>
      <c r="P148" s="2"/>
      <c r="Q148" s="225" t="s">
        <v>4170</v>
      </c>
      <c r="R148" s="222"/>
      <c r="S148" s="2"/>
      <c r="T148" s="21"/>
    </row>
    <row r="149" spans="1:20" x14ac:dyDescent="0.4">
      <c r="A149" s="9" t="s">
        <v>13112</v>
      </c>
      <c r="B149" s="9" t="s">
        <v>12057</v>
      </c>
      <c r="C149" s="180" t="s">
        <v>13372</v>
      </c>
      <c r="D149" s="11"/>
      <c r="E149" s="35" t="s">
        <v>8769</v>
      </c>
      <c r="F149" s="162" t="s">
        <v>0</v>
      </c>
      <c r="G149" s="240">
        <v>37256</v>
      </c>
      <c r="H149" s="9" t="s">
        <v>13349</v>
      </c>
      <c r="I149" s="9"/>
      <c r="J149" s="9"/>
      <c r="K149" s="9"/>
      <c r="L149" s="11"/>
      <c r="M149" s="9" t="s">
        <v>13399</v>
      </c>
      <c r="N149" s="21">
        <v>0</v>
      </c>
      <c r="O149" s="21">
        <v>1</v>
      </c>
      <c r="P149" s="2"/>
      <c r="Q149" s="225" t="s">
        <v>4170</v>
      </c>
      <c r="R149" s="222"/>
      <c r="S149" s="2"/>
      <c r="T149" s="21"/>
    </row>
    <row r="150" spans="1:20" x14ac:dyDescent="0.4">
      <c r="A150" s="9" t="s">
        <v>13112</v>
      </c>
      <c r="B150" s="9" t="s">
        <v>12057</v>
      </c>
      <c r="C150" s="180" t="s">
        <v>13373</v>
      </c>
      <c r="D150" s="11"/>
      <c r="E150" s="35" t="s">
        <v>8769</v>
      </c>
      <c r="F150" s="162" t="s">
        <v>0</v>
      </c>
      <c r="G150" s="240">
        <v>37256</v>
      </c>
      <c r="H150" s="9" t="s">
        <v>13349</v>
      </c>
      <c r="I150" s="9"/>
      <c r="J150" s="9"/>
      <c r="K150" s="9"/>
      <c r="L150" s="11"/>
      <c r="M150" s="9" t="s">
        <v>13400</v>
      </c>
      <c r="N150" s="21">
        <v>0</v>
      </c>
      <c r="O150" s="21">
        <v>1</v>
      </c>
      <c r="P150" s="2"/>
      <c r="Q150" s="225" t="s">
        <v>4170</v>
      </c>
      <c r="R150" s="222"/>
      <c r="S150" s="2"/>
      <c r="T150" s="21"/>
    </row>
    <row r="151" spans="1:20" x14ac:dyDescent="0.4">
      <c r="A151" s="9" t="s">
        <v>13112</v>
      </c>
      <c r="B151" s="9" t="s">
        <v>12057</v>
      </c>
      <c r="C151" s="180" t="s">
        <v>13374</v>
      </c>
      <c r="D151" s="11"/>
      <c r="E151" s="35" t="s">
        <v>8769</v>
      </c>
      <c r="F151" s="162" t="s">
        <v>0</v>
      </c>
      <c r="G151" s="240">
        <v>37256</v>
      </c>
      <c r="H151" s="9" t="s">
        <v>13349</v>
      </c>
      <c r="I151" s="9"/>
      <c r="J151" s="9"/>
      <c r="K151" s="9"/>
      <c r="L151" s="11"/>
      <c r="M151" s="9" t="s">
        <v>13401</v>
      </c>
      <c r="N151" s="21">
        <v>0</v>
      </c>
      <c r="O151" s="21">
        <v>1</v>
      </c>
      <c r="P151" s="2"/>
      <c r="Q151" s="225" t="s">
        <v>4170</v>
      </c>
      <c r="R151" s="222"/>
      <c r="S151" s="2"/>
      <c r="T151" s="21"/>
    </row>
    <row r="152" spans="1:20" x14ac:dyDescent="0.4">
      <c r="A152" s="9" t="s">
        <v>13112</v>
      </c>
      <c r="B152" s="9" t="s">
        <v>12057</v>
      </c>
      <c r="C152" s="180" t="s">
        <v>13375</v>
      </c>
      <c r="D152" s="11"/>
      <c r="E152" s="35" t="s">
        <v>8769</v>
      </c>
      <c r="F152" s="162" t="s">
        <v>0</v>
      </c>
      <c r="G152" s="240">
        <v>37256</v>
      </c>
      <c r="H152" s="9" t="s">
        <v>13350</v>
      </c>
      <c r="I152" s="9"/>
      <c r="J152" s="9"/>
      <c r="K152" s="9"/>
      <c r="L152" s="11"/>
      <c r="M152" s="9" t="s">
        <v>13402</v>
      </c>
      <c r="N152" s="21">
        <v>0</v>
      </c>
      <c r="O152" s="21">
        <v>1</v>
      </c>
      <c r="P152" s="2"/>
      <c r="Q152" s="225" t="s">
        <v>4170</v>
      </c>
      <c r="R152" s="222"/>
      <c r="S152" s="2"/>
      <c r="T152" s="21"/>
    </row>
    <row r="153" spans="1:20" x14ac:dyDescent="0.4">
      <c r="A153" s="9" t="s">
        <v>13112</v>
      </c>
      <c r="B153" s="9" t="s">
        <v>12057</v>
      </c>
      <c r="C153" s="180" t="s">
        <v>13376</v>
      </c>
      <c r="D153" s="11"/>
      <c r="E153" s="35" t="s">
        <v>8802</v>
      </c>
      <c r="F153" s="162" t="s">
        <v>0</v>
      </c>
      <c r="G153" s="240">
        <v>36891</v>
      </c>
      <c r="H153" s="9" t="s">
        <v>13351</v>
      </c>
      <c r="I153" s="9"/>
      <c r="J153" s="9"/>
      <c r="K153" s="9"/>
      <c r="L153" s="11"/>
      <c r="M153" s="9" t="s">
        <v>13397</v>
      </c>
      <c r="N153" s="21">
        <v>0</v>
      </c>
      <c r="O153" s="21">
        <v>1</v>
      </c>
      <c r="P153" s="2"/>
      <c r="Q153" s="225" t="s">
        <v>4168</v>
      </c>
      <c r="R153" s="222"/>
      <c r="S153" s="2"/>
      <c r="T153" s="21"/>
    </row>
    <row r="154" spans="1:20" x14ac:dyDescent="0.4">
      <c r="A154" s="9" t="s">
        <v>13112</v>
      </c>
      <c r="B154" s="9" t="s">
        <v>12057</v>
      </c>
      <c r="C154" s="180" t="s">
        <v>13377</v>
      </c>
      <c r="D154" s="11"/>
      <c r="E154" s="35" t="s">
        <v>8802</v>
      </c>
      <c r="F154" s="162" t="s">
        <v>0</v>
      </c>
      <c r="G154" s="240">
        <v>36891</v>
      </c>
      <c r="H154" s="9" t="s">
        <v>13351</v>
      </c>
      <c r="I154" s="9"/>
      <c r="J154" s="9"/>
      <c r="K154" s="9"/>
      <c r="L154" s="11"/>
      <c r="M154" s="9" t="s">
        <v>9593</v>
      </c>
      <c r="N154" s="21">
        <v>0</v>
      </c>
      <c r="O154" s="21">
        <v>1</v>
      </c>
      <c r="P154" s="2"/>
      <c r="Q154" s="225" t="s">
        <v>4168</v>
      </c>
      <c r="R154" s="222"/>
      <c r="S154" s="2"/>
      <c r="T154" s="21"/>
    </row>
    <row r="155" spans="1:20" x14ac:dyDescent="0.4">
      <c r="A155" s="9" t="s">
        <v>13112</v>
      </c>
      <c r="B155" s="9" t="s">
        <v>12057</v>
      </c>
      <c r="C155" s="180" t="s">
        <v>13378</v>
      </c>
      <c r="D155" s="11"/>
      <c r="E155" s="35" t="s">
        <v>8802</v>
      </c>
      <c r="F155" s="162" t="s">
        <v>0</v>
      </c>
      <c r="G155" s="240">
        <v>37256</v>
      </c>
      <c r="H155" s="9" t="s">
        <v>13351</v>
      </c>
      <c r="I155" s="9"/>
      <c r="J155" s="9"/>
      <c r="K155" s="9"/>
      <c r="L155" s="11"/>
      <c r="M155" s="9" t="s">
        <v>13397</v>
      </c>
      <c r="N155" s="21">
        <v>0</v>
      </c>
      <c r="O155" s="21">
        <v>1</v>
      </c>
      <c r="P155" s="2"/>
      <c r="Q155" s="225" t="s">
        <v>4170</v>
      </c>
      <c r="R155" s="222"/>
      <c r="S155" s="2"/>
      <c r="T155" s="21"/>
    </row>
    <row r="156" spans="1:20" x14ac:dyDescent="0.4">
      <c r="A156" s="9" t="s">
        <v>13112</v>
      </c>
      <c r="B156" s="9" t="s">
        <v>12057</v>
      </c>
      <c r="C156" s="180" t="s">
        <v>13379</v>
      </c>
      <c r="D156" s="11"/>
      <c r="E156" s="35" t="s">
        <v>8802</v>
      </c>
      <c r="F156" s="162" t="s">
        <v>0</v>
      </c>
      <c r="G156" s="240">
        <v>37256</v>
      </c>
      <c r="H156" s="9" t="s">
        <v>13351</v>
      </c>
      <c r="I156" s="9"/>
      <c r="J156" s="9"/>
      <c r="K156" s="9"/>
      <c r="L156" s="11"/>
      <c r="M156" s="9" t="s">
        <v>13399</v>
      </c>
      <c r="N156" s="21">
        <v>0</v>
      </c>
      <c r="O156" s="21">
        <v>1</v>
      </c>
      <c r="P156" s="2"/>
      <c r="Q156" s="225" t="s">
        <v>4170</v>
      </c>
      <c r="R156" s="222"/>
      <c r="S156" s="2"/>
      <c r="T156" s="21"/>
    </row>
    <row r="157" spans="1:20" x14ac:dyDescent="0.4">
      <c r="A157" s="9" t="s">
        <v>13112</v>
      </c>
      <c r="B157" s="9" t="s">
        <v>12057</v>
      </c>
      <c r="C157" s="180" t="s">
        <v>13380</v>
      </c>
      <c r="D157" s="11"/>
      <c r="E157" s="35" t="s">
        <v>8802</v>
      </c>
      <c r="F157" s="162" t="s">
        <v>0</v>
      </c>
      <c r="G157" s="240">
        <v>37256</v>
      </c>
      <c r="H157" s="9" t="s">
        <v>13351</v>
      </c>
      <c r="I157" s="9"/>
      <c r="J157" s="9"/>
      <c r="K157" s="9"/>
      <c r="L157" s="11"/>
      <c r="M157" s="9" t="s">
        <v>13403</v>
      </c>
      <c r="N157" s="21">
        <v>0</v>
      </c>
      <c r="O157" s="21">
        <v>1</v>
      </c>
      <c r="P157" s="2"/>
      <c r="Q157" s="225" t="s">
        <v>4170</v>
      </c>
      <c r="R157" s="222"/>
      <c r="S157" s="2"/>
      <c r="T157" s="21"/>
    </row>
    <row r="158" spans="1:20" x14ac:dyDescent="0.4">
      <c r="A158" s="9" t="s">
        <v>13112</v>
      </c>
      <c r="B158" s="9" t="s">
        <v>12057</v>
      </c>
      <c r="C158" s="180" t="s">
        <v>13381</v>
      </c>
      <c r="D158" s="11"/>
      <c r="E158" s="35" t="s">
        <v>8802</v>
      </c>
      <c r="F158" s="162" t="s">
        <v>0</v>
      </c>
      <c r="G158" s="240">
        <v>37256</v>
      </c>
      <c r="H158" s="9" t="s">
        <v>13352</v>
      </c>
      <c r="I158" s="9"/>
      <c r="J158" s="9"/>
      <c r="K158" s="9"/>
      <c r="L158" s="11"/>
      <c r="M158" s="9"/>
      <c r="N158" s="21">
        <v>0</v>
      </c>
      <c r="O158" s="21">
        <v>1</v>
      </c>
      <c r="P158" s="2"/>
      <c r="Q158" s="225" t="s">
        <v>4168</v>
      </c>
      <c r="R158" s="222"/>
      <c r="S158" s="2"/>
      <c r="T158" s="21"/>
    </row>
    <row r="159" spans="1:20" x14ac:dyDescent="0.4">
      <c r="A159" s="9" t="s">
        <v>13112</v>
      </c>
      <c r="B159" s="9" t="s">
        <v>12057</v>
      </c>
      <c r="C159" s="180" t="s">
        <v>13382</v>
      </c>
      <c r="D159" s="11"/>
      <c r="E159" s="35" t="s">
        <v>8802</v>
      </c>
      <c r="F159" s="162" t="s">
        <v>0</v>
      </c>
      <c r="G159" s="240">
        <v>37256</v>
      </c>
      <c r="H159" s="9" t="s">
        <v>13352</v>
      </c>
      <c r="I159" s="9"/>
      <c r="J159" s="9"/>
      <c r="K159" s="9"/>
      <c r="L159" s="11"/>
      <c r="M159" s="9" t="s">
        <v>13404</v>
      </c>
      <c r="N159" s="21">
        <v>0</v>
      </c>
      <c r="O159" s="21">
        <v>1</v>
      </c>
      <c r="P159" s="2"/>
      <c r="Q159" s="225" t="s">
        <v>4170</v>
      </c>
      <c r="R159" s="222"/>
      <c r="S159" s="2"/>
      <c r="T159" s="21"/>
    </row>
    <row r="160" spans="1:20" x14ac:dyDescent="0.4">
      <c r="A160" s="9" t="s">
        <v>13112</v>
      </c>
      <c r="B160" s="9" t="s">
        <v>12057</v>
      </c>
      <c r="C160" s="180" t="s">
        <v>13383</v>
      </c>
      <c r="D160" s="11"/>
      <c r="E160" s="35" t="s">
        <v>13229</v>
      </c>
      <c r="F160" s="162" t="s">
        <v>0</v>
      </c>
      <c r="G160" s="240">
        <v>36891</v>
      </c>
      <c r="H160" s="9" t="s">
        <v>13353</v>
      </c>
      <c r="I160" s="9"/>
      <c r="J160" s="9"/>
      <c r="K160" s="9"/>
      <c r="L160" s="11"/>
      <c r="M160" s="9" t="s">
        <v>13397</v>
      </c>
      <c r="N160" s="21">
        <v>0</v>
      </c>
      <c r="O160" s="21">
        <v>1</v>
      </c>
      <c r="P160" s="2"/>
      <c r="Q160" s="225" t="s">
        <v>4170</v>
      </c>
      <c r="R160" s="222"/>
      <c r="S160" s="2"/>
      <c r="T160" s="21"/>
    </row>
    <row r="161" spans="1:20" x14ac:dyDescent="0.4">
      <c r="A161" s="9" t="s">
        <v>13112</v>
      </c>
      <c r="B161" s="9" t="s">
        <v>12057</v>
      </c>
      <c r="C161" s="180" t="s">
        <v>13384</v>
      </c>
      <c r="D161" s="11"/>
      <c r="E161" s="35" t="s">
        <v>13229</v>
      </c>
      <c r="F161" s="162" t="s">
        <v>0</v>
      </c>
      <c r="G161" s="240">
        <v>36891</v>
      </c>
      <c r="H161" s="9" t="s">
        <v>13353</v>
      </c>
      <c r="I161" s="9"/>
      <c r="J161" s="9"/>
      <c r="K161" s="9"/>
      <c r="L161" s="11"/>
      <c r="M161" s="9" t="s">
        <v>9593</v>
      </c>
      <c r="N161" s="21">
        <v>0</v>
      </c>
      <c r="O161" s="21">
        <v>1</v>
      </c>
      <c r="P161" s="2"/>
      <c r="Q161" s="225" t="s">
        <v>4170</v>
      </c>
      <c r="R161" s="222"/>
      <c r="S161" s="2"/>
      <c r="T161" s="21"/>
    </row>
    <row r="162" spans="1:20" x14ac:dyDescent="0.4">
      <c r="A162" s="9" t="s">
        <v>13112</v>
      </c>
      <c r="B162" s="9" t="s">
        <v>12057</v>
      </c>
      <c r="C162" s="180" t="s">
        <v>13385</v>
      </c>
      <c r="D162" s="11"/>
      <c r="E162" s="35" t="s">
        <v>13229</v>
      </c>
      <c r="F162" s="162" t="s">
        <v>0</v>
      </c>
      <c r="G162" s="240">
        <v>36891</v>
      </c>
      <c r="H162" s="9" t="s">
        <v>13353</v>
      </c>
      <c r="I162" s="9"/>
      <c r="J162" s="9"/>
      <c r="K162" s="9"/>
      <c r="L162" s="11"/>
      <c r="M162" s="9" t="s">
        <v>13399</v>
      </c>
      <c r="N162" s="21">
        <v>0</v>
      </c>
      <c r="O162" s="21">
        <v>1</v>
      </c>
      <c r="P162" s="2"/>
      <c r="Q162" s="225" t="s">
        <v>4168</v>
      </c>
      <c r="R162" s="222"/>
      <c r="S162" s="2"/>
      <c r="T162" s="21"/>
    </row>
    <row r="163" spans="1:20" x14ac:dyDescent="0.4">
      <c r="A163" s="9" t="s">
        <v>13112</v>
      </c>
      <c r="B163" s="9" t="s">
        <v>12057</v>
      </c>
      <c r="C163" s="180" t="s">
        <v>13386</v>
      </c>
      <c r="D163" s="11"/>
      <c r="E163" s="35" t="s">
        <v>13229</v>
      </c>
      <c r="F163" s="162" t="s">
        <v>0</v>
      </c>
      <c r="G163" s="240">
        <v>37256</v>
      </c>
      <c r="H163" s="9" t="s">
        <v>13353</v>
      </c>
      <c r="I163" s="9"/>
      <c r="J163" s="9"/>
      <c r="K163" s="9"/>
      <c r="L163" s="11"/>
      <c r="M163" s="9"/>
      <c r="N163" s="21">
        <v>0</v>
      </c>
      <c r="O163" s="21">
        <v>1</v>
      </c>
      <c r="P163" s="2"/>
      <c r="Q163" s="225" t="s">
        <v>4170</v>
      </c>
      <c r="R163" s="222"/>
      <c r="S163" s="2"/>
      <c r="T163" s="21"/>
    </row>
    <row r="164" spans="1:20" x14ac:dyDescent="0.4">
      <c r="A164" s="9" t="s">
        <v>13112</v>
      </c>
      <c r="B164" s="9" t="s">
        <v>12057</v>
      </c>
      <c r="C164" s="180" t="s">
        <v>13387</v>
      </c>
      <c r="D164" s="11"/>
      <c r="E164" s="35" t="s">
        <v>13229</v>
      </c>
      <c r="F164" s="162" t="s">
        <v>0</v>
      </c>
      <c r="G164" s="240">
        <v>37256</v>
      </c>
      <c r="H164" s="9" t="s">
        <v>13354</v>
      </c>
      <c r="I164" s="9"/>
      <c r="J164" s="9"/>
      <c r="K164" s="9"/>
      <c r="L164" s="11"/>
      <c r="M164" s="9" t="s">
        <v>13397</v>
      </c>
      <c r="N164" s="21">
        <v>0</v>
      </c>
      <c r="O164" s="21">
        <v>1</v>
      </c>
      <c r="P164" s="2"/>
      <c r="Q164" s="225" t="s">
        <v>4170</v>
      </c>
      <c r="R164" s="222"/>
      <c r="S164" s="2"/>
      <c r="T164" s="21"/>
    </row>
    <row r="165" spans="1:20" x14ac:dyDescent="0.4">
      <c r="A165" s="9" t="s">
        <v>13112</v>
      </c>
      <c r="B165" s="9" t="s">
        <v>12057</v>
      </c>
      <c r="C165" s="180" t="s">
        <v>13388</v>
      </c>
      <c r="D165" s="11"/>
      <c r="E165" s="35" t="s">
        <v>13229</v>
      </c>
      <c r="F165" s="162" t="s">
        <v>0</v>
      </c>
      <c r="G165" s="240">
        <v>37256</v>
      </c>
      <c r="H165" s="9" t="s">
        <v>13354</v>
      </c>
      <c r="I165" s="9"/>
      <c r="J165" s="9"/>
      <c r="K165" s="9"/>
      <c r="L165" s="11"/>
      <c r="M165" s="9" t="s">
        <v>13399</v>
      </c>
      <c r="N165" s="21">
        <v>0</v>
      </c>
      <c r="O165" s="21">
        <v>1</v>
      </c>
      <c r="P165" s="2"/>
      <c r="Q165" s="225" t="s">
        <v>4170</v>
      </c>
      <c r="R165" s="222"/>
      <c r="S165" s="2"/>
      <c r="T165" s="21"/>
    </row>
    <row r="166" spans="1:20" x14ac:dyDescent="0.4">
      <c r="A166" s="9" t="s">
        <v>13112</v>
      </c>
      <c r="B166" s="9" t="s">
        <v>12057</v>
      </c>
      <c r="C166" s="180" t="s">
        <v>13389</v>
      </c>
      <c r="D166" s="11"/>
      <c r="E166" s="35" t="s">
        <v>13229</v>
      </c>
      <c r="F166" s="162" t="s">
        <v>0</v>
      </c>
      <c r="G166" s="240">
        <v>37256</v>
      </c>
      <c r="H166" s="9" t="s">
        <v>13354</v>
      </c>
      <c r="I166" s="9"/>
      <c r="J166" s="9"/>
      <c r="K166" s="9"/>
      <c r="L166" s="11"/>
      <c r="M166" s="9" t="s">
        <v>13405</v>
      </c>
      <c r="N166" s="21">
        <v>0</v>
      </c>
      <c r="O166" s="21">
        <v>1</v>
      </c>
      <c r="P166" s="2"/>
      <c r="Q166" s="225" t="s">
        <v>4170</v>
      </c>
      <c r="R166" s="222"/>
      <c r="S166" s="2"/>
      <c r="T166" s="21"/>
    </row>
    <row r="167" spans="1:20" x14ac:dyDescent="0.4">
      <c r="A167" s="9" t="s">
        <v>13112</v>
      </c>
      <c r="B167" s="9" t="s">
        <v>12057</v>
      </c>
      <c r="C167" s="180" t="s">
        <v>13390</v>
      </c>
      <c r="D167" s="11"/>
      <c r="E167" s="35" t="s">
        <v>13229</v>
      </c>
      <c r="F167" s="162" t="s">
        <v>0</v>
      </c>
      <c r="G167" s="240">
        <v>37256</v>
      </c>
      <c r="H167" s="9" t="s">
        <v>13354</v>
      </c>
      <c r="I167" s="9"/>
      <c r="J167" s="9"/>
      <c r="K167" s="9"/>
      <c r="L167" s="11"/>
      <c r="M167" s="9" t="s">
        <v>13406</v>
      </c>
      <c r="N167" s="21">
        <v>0</v>
      </c>
      <c r="O167" s="21">
        <v>1</v>
      </c>
      <c r="P167" s="2"/>
      <c r="Q167" s="225" t="s">
        <v>4170</v>
      </c>
      <c r="R167" s="222"/>
      <c r="S167" s="2"/>
      <c r="T167" s="21"/>
    </row>
    <row r="168" spans="1:20" x14ac:dyDescent="0.4">
      <c r="A168" s="9" t="s">
        <v>13112</v>
      </c>
      <c r="B168" s="9" t="s">
        <v>12057</v>
      </c>
      <c r="C168" s="180" t="s">
        <v>13391</v>
      </c>
      <c r="D168" s="11"/>
      <c r="E168" s="35" t="s">
        <v>13229</v>
      </c>
      <c r="F168" s="162" t="s">
        <v>0</v>
      </c>
      <c r="G168" s="240">
        <v>37256</v>
      </c>
      <c r="H168" s="9" t="s">
        <v>13354</v>
      </c>
      <c r="I168" s="9"/>
      <c r="J168" s="9"/>
      <c r="K168" s="9"/>
      <c r="L168" s="11"/>
      <c r="M168" s="9" t="s">
        <v>13403</v>
      </c>
      <c r="N168" s="21">
        <v>0</v>
      </c>
      <c r="O168" s="21">
        <v>1</v>
      </c>
      <c r="P168" s="2"/>
      <c r="Q168" s="225" t="s">
        <v>4170</v>
      </c>
      <c r="R168" s="222"/>
      <c r="S168" s="2"/>
      <c r="T168" s="21"/>
    </row>
    <row r="169" spans="1:20" x14ac:dyDescent="0.4">
      <c r="A169" s="9" t="s">
        <v>13112</v>
      </c>
      <c r="B169" s="9" t="s">
        <v>12057</v>
      </c>
      <c r="C169" s="180" t="s">
        <v>13407</v>
      </c>
      <c r="D169" s="11"/>
      <c r="E169" s="35">
        <v>15000</v>
      </c>
      <c r="F169" s="162" t="s">
        <v>0</v>
      </c>
      <c r="G169" s="240">
        <v>37072</v>
      </c>
      <c r="H169" s="9" t="s">
        <v>1482</v>
      </c>
      <c r="I169" s="9"/>
      <c r="J169" s="9"/>
      <c r="K169" s="9"/>
      <c r="L169" s="11"/>
      <c r="M169" s="9"/>
      <c r="N169" s="21">
        <v>0</v>
      </c>
      <c r="O169" s="21">
        <v>2</v>
      </c>
      <c r="P169" s="2"/>
      <c r="Q169" s="225" t="s">
        <v>4167</v>
      </c>
      <c r="R169" s="222"/>
      <c r="S169" s="2"/>
      <c r="T169" s="21"/>
    </row>
    <row r="170" spans="1:20" x14ac:dyDescent="0.4">
      <c r="A170" s="9" t="s">
        <v>13112</v>
      </c>
      <c r="B170" s="9" t="s">
        <v>12057</v>
      </c>
      <c r="C170" s="180" t="s">
        <v>13408</v>
      </c>
      <c r="D170" s="11"/>
      <c r="E170" s="35">
        <v>15000</v>
      </c>
      <c r="F170" s="162" t="s">
        <v>0</v>
      </c>
      <c r="G170" s="240">
        <v>37072</v>
      </c>
      <c r="H170" s="9" t="s">
        <v>1482</v>
      </c>
      <c r="I170" s="9"/>
      <c r="J170" s="9"/>
      <c r="K170" s="9"/>
      <c r="L170" s="11"/>
      <c r="M170" s="9" t="s">
        <v>13316</v>
      </c>
      <c r="N170" s="21">
        <v>0</v>
      </c>
      <c r="O170" s="21">
        <v>2</v>
      </c>
      <c r="P170" s="2"/>
      <c r="Q170" s="225" t="s">
        <v>4168</v>
      </c>
      <c r="R170" s="222"/>
      <c r="S170" s="2"/>
      <c r="T170" s="21"/>
    </row>
    <row r="171" spans="1:20" x14ac:dyDescent="0.4">
      <c r="A171" s="9" t="s">
        <v>13112</v>
      </c>
      <c r="B171" s="9" t="s">
        <v>12057</v>
      </c>
      <c r="C171" s="180" t="s">
        <v>13409</v>
      </c>
      <c r="D171" s="11"/>
      <c r="E171" s="35">
        <v>23000</v>
      </c>
      <c r="F171" s="162" t="s">
        <v>0</v>
      </c>
      <c r="G171" s="240">
        <v>37256</v>
      </c>
      <c r="H171" s="9" t="s">
        <v>1482</v>
      </c>
      <c r="I171" s="9"/>
      <c r="J171" s="9"/>
      <c r="K171" s="9"/>
      <c r="L171" s="11"/>
      <c r="M171" s="9" t="s">
        <v>13423</v>
      </c>
      <c r="N171" s="21">
        <v>0</v>
      </c>
      <c r="O171" s="21">
        <v>3</v>
      </c>
      <c r="P171" s="2"/>
      <c r="Q171" s="225" t="s">
        <v>4168</v>
      </c>
      <c r="R171" s="222"/>
      <c r="S171" s="2"/>
      <c r="T171" s="21"/>
    </row>
    <row r="172" spans="1:20" x14ac:dyDescent="0.4">
      <c r="A172" s="9" t="s">
        <v>13112</v>
      </c>
      <c r="B172" s="9" t="s">
        <v>12057</v>
      </c>
      <c r="C172" s="180" t="s">
        <v>13410</v>
      </c>
      <c r="D172" s="11"/>
      <c r="E172" s="35">
        <v>23000</v>
      </c>
      <c r="F172" s="162" t="s">
        <v>0</v>
      </c>
      <c r="G172" s="240">
        <v>37256</v>
      </c>
      <c r="H172" s="9" t="s">
        <v>1482</v>
      </c>
      <c r="I172" s="9"/>
      <c r="J172" s="9"/>
      <c r="K172" s="9"/>
      <c r="L172" s="11"/>
      <c r="M172" s="9" t="s">
        <v>13424</v>
      </c>
      <c r="N172" s="21">
        <v>0</v>
      </c>
      <c r="O172" s="21">
        <v>3.5</v>
      </c>
      <c r="P172" s="2"/>
      <c r="Q172" s="225" t="s">
        <v>4170</v>
      </c>
      <c r="R172" s="222"/>
      <c r="S172" s="2"/>
      <c r="T172" s="21"/>
    </row>
    <row r="173" spans="1:20" x14ac:dyDescent="0.4">
      <c r="A173" s="9" t="s">
        <v>13112</v>
      </c>
      <c r="B173" s="9" t="s">
        <v>12057</v>
      </c>
      <c r="C173" s="180" t="s">
        <v>13411</v>
      </c>
      <c r="D173" s="11"/>
      <c r="E173" s="35">
        <v>12000</v>
      </c>
      <c r="F173" s="162" t="s">
        <v>0</v>
      </c>
      <c r="G173" s="240">
        <v>37256</v>
      </c>
      <c r="H173" s="9" t="s">
        <v>1482</v>
      </c>
      <c r="I173" s="9"/>
      <c r="J173" s="9"/>
      <c r="K173" s="9"/>
      <c r="L173" s="11"/>
      <c r="M173" s="9" t="s">
        <v>13425</v>
      </c>
      <c r="N173" s="21">
        <v>0</v>
      </c>
      <c r="O173" s="21">
        <v>3</v>
      </c>
      <c r="P173" s="2"/>
      <c r="Q173" s="225" t="s">
        <v>4170</v>
      </c>
      <c r="R173" s="222"/>
      <c r="S173" s="2"/>
      <c r="T173" s="21"/>
    </row>
    <row r="174" spans="1:20" x14ac:dyDescent="0.4">
      <c r="A174" s="9" t="s">
        <v>13112</v>
      </c>
      <c r="B174" s="9" t="s">
        <v>12057</v>
      </c>
      <c r="C174" s="180" t="s">
        <v>13412</v>
      </c>
      <c r="D174" s="11"/>
      <c r="E174" s="35" t="s">
        <v>0</v>
      </c>
      <c r="F174" s="162" t="s">
        <v>0</v>
      </c>
      <c r="G174" s="240">
        <v>37256</v>
      </c>
      <c r="H174" s="9" t="s">
        <v>1482</v>
      </c>
      <c r="I174" s="9"/>
      <c r="J174" s="9"/>
      <c r="K174" s="9"/>
      <c r="L174" s="11"/>
      <c r="M174" s="9" t="s">
        <v>13426</v>
      </c>
      <c r="N174" s="21">
        <v>0</v>
      </c>
      <c r="O174" s="21">
        <v>3.5</v>
      </c>
      <c r="P174" s="2"/>
      <c r="Q174" s="225" t="s">
        <v>4170</v>
      </c>
      <c r="R174" s="222"/>
      <c r="S174" s="2"/>
      <c r="T174" s="21"/>
    </row>
    <row r="175" spans="1:20" x14ac:dyDescent="0.4">
      <c r="A175" s="9" t="s">
        <v>13112</v>
      </c>
      <c r="B175" s="9" t="s">
        <v>12057</v>
      </c>
      <c r="C175" s="180" t="s">
        <v>13413</v>
      </c>
      <c r="D175" s="11"/>
      <c r="E175" s="239">
        <v>7.75</v>
      </c>
      <c r="F175" s="162" t="s">
        <v>0</v>
      </c>
      <c r="G175" s="240">
        <v>37256</v>
      </c>
      <c r="H175" s="9" t="s">
        <v>1482</v>
      </c>
      <c r="I175" s="9"/>
      <c r="J175" s="9"/>
      <c r="K175" s="9"/>
      <c r="L175" s="11"/>
      <c r="M175" s="9" t="s">
        <v>13427</v>
      </c>
      <c r="N175" s="21">
        <v>0</v>
      </c>
      <c r="O175" s="21">
        <v>4</v>
      </c>
      <c r="P175" s="2"/>
      <c r="Q175" s="225" t="s">
        <v>4170</v>
      </c>
      <c r="R175" s="222"/>
      <c r="S175" s="2"/>
      <c r="T175" s="21"/>
    </row>
    <row r="176" spans="1:20" x14ac:dyDescent="0.4">
      <c r="A176" s="9" t="s">
        <v>13112</v>
      </c>
      <c r="B176" s="9" t="s">
        <v>12057</v>
      </c>
      <c r="C176" s="180" t="s">
        <v>13414</v>
      </c>
      <c r="D176" s="11"/>
      <c r="E176" s="35">
        <v>11.88</v>
      </c>
      <c r="F176" s="162" t="s">
        <v>0</v>
      </c>
      <c r="G176" s="240">
        <v>37437</v>
      </c>
      <c r="H176" s="9" t="s">
        <v>1482</v>
      </c>
      <c r="I176" s="9"/>
      <c r="J176" s="9"/>
      <c r="K176" s="9"/>
      <c r="L176" s="11"/>
      <c r="M176" s="9" t="s">
        <v>13428</v>
      </c>
      <c r="N176" s="21">
        <v>0</v>
      </c>
      <c r="O176" s="21">
        <v>4</v>
      </c>
      <c r="P176" s="2"/>
      <c r="Q176" s="225" t="s">
        <v>4170</v>
      </c>
      <c r="R176" s="222"/>
      <c r="S176" s="2"/>
      <c r="T176" s="21"/>
    </row>
    <row r="177" spans="1:20" x14ac:dyDescent="0.4">
      <c r="A177" s="9" t="s">
        <v>13112</v>
      </c>
      <c r="B177" s="9" t="s">
        <v>12057</v>
      </c>
      <c r="C177" s="180" t="s">
        <v>13415</v>
      </c>
      <c r="D177" s="11"/>
      <c r="E177" s="35">
        <v>9000</v>
      </c>
      <c r="F177" s="162" t="s">
        <v>0</v>
      </c>
      <c r="G177" s="240">
        <v>37256</v>
      </c>
      <c r="H177" s="9" t="s">
        <v>13144</v>
      </c>
      <c r="I177" s="9"/>
      <c r="J177" s="9"/>
      <c r="K177" s="9"/>
      <c r="L177" s="11"/>
      <c r="M177" s="9"/>
      <c r="N177" s="21">
        <v>0</v>
      </c>
      <c r="O177" s="21">
        <v>1</v>
      </c>
      <c r="P177" s="2"/>
      <c r="Q177" s="225" t="s">
        <v>4168</v>
      </c>
      <c r="R177" s="222"/>
      <c r="S177" s="2"/>
      <c r="T177" s="21"/>
    </row>
    <row r="178" spans="1:20" x14ac:dyDescent="0.4">
      <c r="A178" s="9" t="s">
        <v>13112</v>
      </c>
      <c r="B178" s="9" t="s">
        <v>12057</v>
      </c>
      <c r="C178" s="180" t="s">
        <v>13416</v>
      </c>
      <c r="D178" s="11"/>
      <c r="E178" s="35">
        <v>9000</v>
      </c>
      <c r="F178" s="162" t="s">
        <v>0</v>
      </c>
      <c r="G178" s="240">
        <v>37256</v>
      </c>
      <c r="H178" s="9" t="s">
        <v>13144</v>
      </c>
      <c r="I178" s="9"/>
      <c r="J178" s="9"/>
      <c r="K178" s="9"/>
      <c r="L178" s="11"/>
      <c r="M178" s="9" t="s">
        <v>13316</v>
      </c>
      <c r="N178" s="21">
        <v>0</v>
      </c>
      <c r="O178" s="21">
        <v>2</v>
      </c>
      <c r="P178" s="2"/>
      <c r="Q178" s="225" t="s">
        <v>4170</v>
      </c>
      <c r="R178" s="222"/>
      <c r="S178" s="2"/>
      <c r="T178" s="21"/>
    </row>
    <row r="179" spans="1:20" x14ac:dyDescent="0.4">
      <c r="A179" s="9" t="s">
        <v>13112</v>
      </c>
      <c r="B179" s="9" t="s">
        <v>12057</v>
      </c>
      <c r="C179" s="180" t="s">
        <v>13417</v>
      </c>
      <c r="D179" s="11"/>
      <c r="E179" s="35">
        <v>18000</v>
      </c>
      <c r="F179" s="162" t="s">
        <v>0</v>
      </c>
      <c r="G179" s="240">
        <v>37256</v>
      </c>
      <c r="H179" s="9" t="s">
        <v>13144</v>
      </c>
      <c r="I179" s="9"/>
      <c r="J179" s="9"/>
      <c r="K179" s="9"/>
      <c r="L179" s="11"/>
      <c r="M179" s="9"/>
      <c r="N179" s="21">
        <v>0</v>
      </c>
      <c r="O179" s="21">
        <v>1</v>
      </c>
      <c r="P179" s="2"/>
      <c r="Q179" s="225" t="s">
        <v>4168</v>
      </c>
      <c r="R179" s="222"/>
      <c r="S179" s="2"/>
      <c r="T179" s="21"/>
    </row>
    <row r="180" spans="1:20" x14ac:dyDescent="0.4">
      <c r="A180" s="9" t="s">
        <v>13112</v>
      </c>
      <c r="B180" s="9" t="s">
        <v>12057</v>
      </c>
      <c r="C180" s="180" t="s">
        <v>13418</v>
      </c>
      <c r="D180" s="11"/>
      <c r="E180" s="35">
        <v>18000</v>
      </c>
      <c r="F180" s="162" t="s">
        <v>0</v>
      </c>
      <c r="G180" s="240">
        <v>37256</v>
      </c>
      <c r="H180" s="9" t="s">
        <v>13144</v>
      </c>
      <c r="I180" s="9"/>
      <c r="J180" s="9"/>
      <c r="K180" s="9"/>
      <c r="L180" s="11"/>
      <c r="M180" s="9" t="s">
        <v>13316</v>
      </c>
      <c r="N180" s="21">
        <v>0</v>
      </c>
      <c r="O180" s="21">
        <v>2</v>
      </c>
      <c r="P180" s="2"/>
      <c r="Q180" s="225" t="s">
        <v>4170</v>
      </c>
      <c r="R180" s="222"/>
      <c r="S180" s="2"/>
      <c r="T180" s="21"/>
    </row>
    <row r="181" spans="1:20" x14ac:dyDescent="0.4">
      <c r="A181" s="9" t="s">
        <v>13112</v>
      </c>
      <c r="B181" s="9" t="s">
        <v>12057</v>
      </c>
      <c r="C181" s="180" t="s">
        <v>13419</v>
      </c>
      <c r="D181" s="11"/>
      <c r="E181" s="35">
        <v>5</v>
      </c>
      <c r="F181" s="162" t="s">
        <v>0</v>
      </c>
      <c r="G181" s="240">
        <v>37499</v>
      </c>
      <c r="H181" s="9" t="s">
        <v>13421</v>
      </c>
      <c r="I181" s="9"/>
      <c r="J181" s="9"/>
      <c r="K181" s="9"/>
      <c r="L181" s="11"/>
      <c r="M181" s="9"/>
      <c r="N181" s="21">
        <v>0</v>
      </c>
      <c r="O181" s="21">
        <v>1</v>
      </c>
      <c r="P181" s="2"/>
      <c r="Q181" s="225" t="s">
        <v>4167</v>
      </c>
      <c r="R181" s="222"/>
      <c r="S181" s="2"/>
      <c r="T181" s="21"/>
    </row>
    <row r="182" spans="1:20" x14ac:dyDescent="0.4">
      <c r="A182" s="9" t="s">
        <v>13112</v>
      </c>
      <c r="B182" s="9" t="s">
        <v>12057</v>
      </c>
      <c r="C182" s="180" t="s">
        <v>13420</v>
      </c>
      <c r="D182" s="11"/>
      <c r="E182" s="35">
        <v>5</v>
      </c>
      <c r="F182" s="162" t="s">
        <v>0</v>
      </c>
      <c r="G182" s="240">
        <v>37499</v>
      </c>
      <c r="H182" s="9" t="s">
        <v>13422</v>
      </c>
      <c r="I182" s="9"/>
      <c r="J182" s="9"/>
      <c r="K182" s="9"/>
      <c r="L182" s="11"/>
      <c r="M182" s="9"/>
      <c r="N182" s="21">
        <v>0</v>
      </c>
      <c r="O182" s="21">
        <v>1</v>
      </c>
      <c r="P182" s="2"/>
      <c r="Q182" s="225" t="s">
        <v>4167</v>
      </c>
      <c r="R182" s="222"/>
      <c r="S182" s="2"/>
      <c r="T182" s="21"/>
    </row>
    <row r="183" spans="1:20" x14ac:dyDescent="0.4">
      <c r="A183" s="9" t="s">
        <v>13112</v>
      </c>
      <c r="B183" s="9" t="s">
        <v>12057</v>
      </c>
      <c r="C183" s="180" t="s">
        <v>13437</v>
      </c>
      <c r="D183" s="11"/>
      <c r="E183" s="35" t="s">
        <v>13447</v>
      </c>
      <c r="F183" s="162" t="s">
        <v>0</v>
      </c>
      <c r="G183" s="240">
        <v>36891</v>
      </c>
      <c r="H183" s="9" t="s">
        <v>13429</v>
      </c>
      <c r="I183" s="9"/>
      <c r="J183" s="9"/>
      <c r="K183" s="9"/>
      <c r="L183" s="11"/>
      <c r="M183" s="9"/>
      <c r="N183" s="21">
        <v>0</v>
      </c>
      <c r="O183" s="21">
        <v>6</v>
      </c>
      <c r="P183" s="2"/>
      <c r="Q183" s="225" t="s">
        <v>4170</v>
      </c>
      <c r="R183" s="222"/>
      <c r="S183" s="2"/>
      <c r="T183" s="21"/>
    </row>
    <row r="184" spans="1:20" x14ac:dyDescent="0.4">
      <c r="A184" s="9" t="s">
        <v>13112</v>
      </c>
      <c r="B184" s="9" t="s">
        <v>12057</v>
      </c>
      <c r="C184" s="180" t="s">
        <v>13438</v>
      </c>
      <c r="D184" s="11"/>
      <c r="E184" s="35" t="s">
        <v>13448</v>
      </c>
      <c r="F184" s="162" t="s">
        <v>0</v>
      </c>
      <c r="G184" s="240"/>
      <c r="H184" s="9" t="s">
        <v>13430</v>
      </c>
      <c r="I184" s="9"/>
      <c r="J184" s="9"/>
      <c r="K184" s="9"/>
      <c r="L184" s="11"/>
      <c r="M184" s="9"/>
      <c r="N184" s="21">
        <v>0</v>
      </c>
      <c r="O184" s="21">
        <v>25</v>
      </c>
      <c r="P184" s="2"/>
      <c r="Q184" s="225" t="s">
        <v>4170</v>
      </c>
      <c r="R184" s="222"/>
      <c r="S184" s="2"/>
      <c r="T184" s="21"/>
    </row>
    <row r="185" spans="1:20" x14ac:dyDescent="0.4">
      <c r="A185" s="9" t="s">
        <v>13112</v>
      </c>
      <c r="B185" s="9" t="s">
        <v>12057</v>
      </c>
      <c r="C185" s="180" t="s">
        <v>13439</v>
      </c>
      <c r="D185" s="11"/>
      <c r="E185" s="35" t="s">
        <v>13449</v>
      </c>
      <c r="F185" s="162" t="s">
        <v>0</v>
      </c>
      <c r="G185" s="240">
        <v>37256</v>
      </c>
      <c r="H185" s="9" t="s">
        <v>13431</v>
      </c>
      <c r="I185" s="9"/>
      <c r="J185" s="9"/>
      <c r="K185" s="9"/>
      <c r="L185" s="11"/>
      <c r="M185" s="9"/>
      <c r="N185" s="21">
        <v>0</v>
      </c>
      <c r="O185" s="21">
        <v>30</v>
      </c>
      <c r="P185" s="2"/>
      <c r="Q185" s="225" t="s">
        <v>4170</v>
      </c>
      <c r="R185" s="222"/>
      <c r="S185" s="2"/>
      <c r="T185" s="21"/>
    </row>
    <row r="186" spans="1:20" x14ac:dyDescent="0.4">
      <c r="A186" s="9" t="s">
        <v>13112</v>
      </c>
      <c r="B186" s="9" t="s">
        <v>12057</v>
      </c>
      <c r="C186" s="180" t="s">
        <v>13440</v>
      </c>
      <c r="D186" s="11"/>
      <c r="E186" s="35" t="s">
        <v>13448</v>
      </c>
      <c r="F186" s="162" t="s">
        <v>0</v>
      </c>
      <c r="G186" s="240"/>
      <c r="H186" s="9" t="s">
        <v>13432</v>
      </c>
      <c r="I186" s="9"/>
      <c r="J186" s="9"/>
      <c r="K186" s="9"/>
      <c r="L186" s="11"/>
      <c r="M186" s="9"/>
      <c r="N186" s="21">
        <v>0</v>
      </c>
      <c r="O186" s="21">
        <v>4</v>
      </c>
      <c r="P186" s="2"/>
      <c r="Q186" s="225" t="s">
        <v>4170</v>
      </c>
      <c r="R186" s="222"/>
      <c r="S186" s="2"/>
      <c r="T186" s="21"/>
    </row>
    <row r="187" spans="1:20" x14ac:dyDescent="0.4">
      <c r="A187" s="9" t="s">
        <v>13112</v>
      </c>
      <c r="B187" s="9" t="s">
        <v>12057</v>
      </c>
      <c r="C187" s="180" t="s">
        <v>13441</v>
      </c>
      <c r="D187" s="11"/>
      <c r="E187" s="35" t="s">
        <v>13450</v>
      </c>
      <c r="F187" s="162" t="s">
        <v>0</v>
      </c>
      <c r="G187" s="240"/>
      <c r="H187" s="9" t="s">
        <v>13432</v>
      </c>
      <c r="I187" s="9"/>
      <c r="J187" s="9"/>
      <c r="K187" s="9"/>
      <c r="L187" s="11"/>
      <c r="M187" s="9"/>
      <c r="N187" s="21">
        <v>0</v>
      </c>
      <c r="O187" s="21">
        <v>6</v>
      </c>
      <c r="P187" s="2"/>
      <c r="Q187" s="225" t="s">
        <v>4170</v>
      </c>
      <c r="R187" s="222"/>
      <c r="S187" s="2"/>
      <c r="T187" s="21"/>
    </row>
    <row r="188" spans="1:20" x14ac:dyDescent="0.4">
      <c r="A188" s="9" t="s">
        <v>13112</v>
      </c>
      <c r="B188" s="9" t="s">
        <v>12057</v>
      </c>
      <c r="C188" s="180" t="s">
        <v>13442</v>
      </c>
      <c r="D188" s="11"/>
      <c r="E188" s="35" t="s">
        <v>13448</v>
      </c>
      <c r="F188" s="162" t="s">
        <v>0</v>
      </c>
      <c r="G188" s="240"/>
      <c r="H188" s="9" t="s">
        <v>13433</v>
      </c>
      <c r="I188" s="9"/>
      <c r="J188" s="9"/>
      <c r="K188" s="9"/>
      <c r="L188" s="11"/>
      <c r="M188" s="9"/>
      <c r="N188" s="21">
        <v>0</v>
      </c>
      <c r="O188" s="21">
        <v>18</v>
      </c>
      <c r="P188" s="2"/>
      <c r="Q188" s="225" t="s">
        <v>4170</v>
      </c>
      <c r="R188" s="222"/>
      <c r="S188" s="2"/>
      <c r="T188" s="21"/>
    </row>
    <row r="189" spans="1:20" x14ac:dyDescent="0.4">
      <c r="A189" s="9" t="s">
        <v>13112</v>
      </c>
      <c r="B189" s="9" t="s">
        <v>12057</v>
      </c>
      <c r="C189" s="180" t="s">
        <v>13443</v>
      </c>
      <c r="D189" s="11"/>
      <c r="E189" s="35" t="s">
        <v>13451</v>
      </c>
      <c r="F189" s="162" t="s">
        <v>0</v>
      </c>
      <c r="G189" s="240">
        <v>37621</v>
      </c>
      <c r="H189" s="9" t="s">
        <v>13434</v>
      </c>
      <c r="I189" s="9"/>
      <c r="J189" s="9"/>
      <c r="K189" s="9"/>
      <c r="L189" s="11"/>
      <c r="M189" s="9"/>
      <c r="N189" s="21">
        <v>0</v>
      </c>
      <c r="O189" s="21">
        <v>1</v>
      </c>
      <c r="P189" s="2"/>
      <c r="Q189" s="225" t="s">
        <v>4168</v>
      </c>
      <c r="R189" s="222"/>
      <c r="S189" s="2"/>
      <c r="T189" s="21"/>
    </row>
    <row r="190" spans="1:20" x14ac:dyDescent="0.4">
      <c r="A190" s="9" t="s">
        <v>13112</v>
      </c>
      <c r="B190" s="9" t="s">
        <v>12057</v>
      </c>
      <c r="C190" s="180" t="s">
        <v>13444</v>
      </c>
      <c r="D190" s="11"/>
      <c r="E190" s="35" t="s">
        <v>13451</v>
      </c>
      <c r="F190" s="162" t="s">
        <v>0</v>
      </c>
      <c r="G190" s="240">
        <v>37802</v>
      </c>
      <c r="H190" s="9" t="s">
        <v>13435</v>
      </c>
      <c r="I190" s="9"/>
      <c r="J190" s="9"/>
      <c r="K190" s="9"/>
      <c r="L190" s="11"/>
      <c r="M190" s="9"/>
      <c r="N190" s="21">
        <v>0</v>
      </c>
      <c r="O190" s="21">
        <v>1</v>
      </c>
      <c r="P190" s="2"/>
      <c r="Q190" s="225" t="s">
        <v>4170</v>
      </c>
      <c r="R190" s="222"/>
      <c r="S190" s="2"/>
      <c r="T190" s="21"/>
    </row>
    <row r="191" spans="1:20" x14ac:dyDescent="0.4">
      <c r="A191" s="9" t="s">
        <v>13112</v>
      </c>
      <c r="B191" s="9" t="s">
        <v>12057</v>
      </c>
      <c r="C191" s="180" t="s">
        <v>13445</v>
      </c>
      <c r="D191" s="11"/>
      <c r="E191" s="35" t="s">
        <v>13451</v>
      </c>
      <c r="F191" s="162" t="s">
        <v>0</v>
      </c>
      <c r="G191" s="240">
        <v>37986</v>
      </c>
      <c r="H191" s="9" t="s">
        <v>13434</v>
      </c>
      <c r="I191" s="9"/>
      <c r="J191" s="9"/>
      <c r="K191" s="9"/>
      <c r="L191" s="11"/>
      <c r="M191" s="9"/>
      <c r="N191" s="21">
        <v>0</v>
      </c>
      <c r="O191" s="21">
        <v>1</v>
      </c>
      <c r="P191" s="2"/>
      <c r="Q191" s="225" t="s">
        <v>4168</v>
      </c>
      <c r="R191" s="222"/>
      <c r="S191" s="2"/>
      <c r="T191" s="21"/>
    </row>
    <row r="192" spans="1:20" x14ac:dyDescent="0.4">
      <c r="A192" s="9" t="s">
        <v>13112</v>
      </c>
      <c r="B192" s="9" t="s">
        <v>12057</v>
      </c>
      <c r="C192" s="180" t="s">
        <v>13446</v>
      </c>
      <c r="D192" s="11"/>
      <c r="E192" s="35" t="s">
        <v>13452</v>
      </c>
      <c r="F192" s="162" t="s">
        <v>0</v>
      </c>
      <c r="G192" s="240">
        <v>38717</v>
      </c>
      <c r="H192" s="9" t="s">
        <v>13436</v>
      </c>
      <c r="I192" s="9"/>
      <c r="J192" s="9"/>
      <c r="K192" s="9"/>
      <c r="L192" s="11"/>
      <c r="M192" s="9"/>
      <c r="N192" s="21">
        <v>0</v>
      </c>
      <c r="O192" s="21">
        <v>1</v>
      </c>
      <c r="P192" s="2"/>
      <c r="Q192" s="225" t="s">
        <v>4168</v>
      </c>
      <c r="R192" s="222"/>
      <c r="S192" s="2"/>
      <c r="T192" s="21"/>
    </row>
    <row r="193" spans="1:20" x14ac:dyDescent="0.4">
      <c r="A193" s="9" t="s">
        <v>13112</v>
      </c>
      <c r="B193" s="9" t="s">
        <v>12057</v>
      </c>
      <c r="C193" s="180" t="s">
        <v>13460</v>
      </c>
      <c r="D193" s="11"/>
      <c r="E193" s="35">
        <v>5000</v>
      </c>
      <c r="F193" s="240" t="s">
        <v>0</v>
      </c>
      <c r="G193" s="161">
        <v>37072</v>
      </c>
      <c r="H193" s="9" t="s">
        <v>13453</v>
      </c>
      <c r="I193" s="9"/>
      <c r="J193" s="9"/>
      <c r="K193" s="9"/>
      <c r="L193" s="11"/>
      <c r="M193" s="9"/>
      <c r="N193" s="21">
        <v>0</v>
      </c>
      <c r="O193" s="21">
        <v>2</v>
      </c>
      <c r="P193" s="2"/>
      <c r="Q193" s="225" t="s">
        <v>4167</v>
      </c>
      <c r="R193" s="222"/>
      <c r="S193" s="2"/>
      <c r="T193" s="21"/>
    </row>
    <row r="194" spans="1:20" x14ac:dyDescent="0.4">
      <c r="A194" s="9" t="s">
        <v>13112</v>
      </c>
      <c r="B194" s="9" t="s">
        <v>12057</v>
      </c>
      <c r="C194" s="180" t="s">
        <v>13461</v>
      </c>
      <c r="D194" s="11"/>
      <c r="E194" s="35">
        <v>10000</v>
      </c>
      <c r="F194" s="240" t="s">
        <v>0</v>
      </c>
      <c r="G194" s="161">
        <v>37072</v>
      </c>
      <c r="H194" s="9" t="s">
        <v>13454</v>
      </c>
      <c r="I194" s="9"/>
      <c r="J194" s="9"/>
      <c r="K194" s="9"/>
      <c r="L194" s="11"/>
      <c r="M194" s="9"/>
      <c r="N194" s="21">
        <v>0</v>
      </c>
      <c r="O194" s="21">
        <v>2</v>
      </c>
      <c r="P194" s="2"/>
      <c r="Q194" s="225" t="s">
        <v>4167</v>
      </c>
      <c r="R194" s="222"/>
      <c r="S194" s="2"/>
      <c r="T194" s="21"/>
    </row>
    <row r="195" spans="1:20" x14ac:dyDescent="0.4">
      <c r="A195" s="9" t="s">
        <v>13112</v>
      </c>
      <c r="B195" s="9" t="s">
        <v>12057</v>
      </c>
      <c r="C195" s="180" t="s">
        <v>13462</v>
      </c>
      <c r="D195" s="11"/>
      <c r="E195" s="35">
        <v>5000</v>
      </c>
      <c r="F195" s="240" t="s">
        <v>0</v>
      </c>
      <c r="G195" s="161">
        <v>37072</v>
      </c>
      <c r="H195" s="9" t="s">
        <v>13455</v>
      </c>
      <c r="I195" s="9"/>
      <c r="J195" s="9"/>
      <c r="K195" s="9"/>
      <c r="L195" s="11"/>
      <c r="M195" s="9"/>
      <c r="N195" s="21">
        <v>0</v>
      </c>
      <c r="O195" s="21">
        <v>2</v>
      </c>
      <c r="P195" s="2"/>
      <c r="Q195" s="225" t="s">
        <v>4167</v>
      </c>
      <c r="R195" s="222"/>
      <c r="S195" s="2"/>
      <c r="T195" s="21"/>
    </row>
    <row r="196" spans="1:20" x14ac:dyDescent="0.4">
      <c r="A196" s="9" t="s">
        <v>13112</v>
      </c>
      <c r="B196" s="9" t="s">
        <v>12057</v>
      </c>
      <c r="C196" s="180" t="s">
        <v>13463</v>
      </c>
      <c r="D196" s="11"/>
      <c r="E196" s="35">
        <v>10000</v>
      </c>
      <c r="F196" s="240" t="s">
        <v>0</v>
      </c>
      <c r="G196" s="161">
        <v>37072</v>
      </c>
      <c r="H196" s="9" t="s">
        <v>13456</v>
      </c>
      <c r="I196" s="9"/>
      <c r="J196" s="9"/>
      <c r="K196" s="9"/>
      <c r="L196" s="11"/>
      <c r="M196" s="9"/>
      <c r="N196" s="21">
        <v>0</v>
      </c>
      <c r="O196" s="21">
        <v>3</v>
      </c>
      <c r="P196" s="2"/>
      <c r="Q196" s="225" t="s">
        <v>4170</v>
      </c>
      <c r="R196" s="222"/>
      <c r="S196" s="2"/>
      <c r="T196" s="21"/>
    </row>
    <row r="197" spans="1:20" x14ac:dyDescent="0.4">
      <c r="A197" s="9" t="s">
        <v>13112</v>
      </c>
      <c r="B197" s="9" t="s">
        <v>12057</v>
      </c>
      <c r="C197" s="180" t="s">
        <v>13464</v>
      </c>
      <c r="D197" s="11"/>
      <c r="E197" s="35">
        <v>5000</v>
      </c>
      <c r="F197" s="240" t="s">
        <v>0</v>
      </c>
      <c r="G197" s="161">
        <v>37256</v>
      </c>
      <c r="H197" s="9" t="s">
        <v>13457</v>
      </c>
      <c r="I197" s="9"/>
      <c r="J197" s="9"/>
      <c r="K197" s="9"/>
      <c r="L197" s="11"/>
      <c r="M197" s="9"/>
      <c r="N197" s="21">
        <v>0</v>
      </c>
      <c r="O197" s="21">
        <v>3</v>
      </c>
      <c r="P197" s="2"/>
      <c r="Q197" s="225" t="s">
        <v>4167</v>
      </c>
      <c r="R197" s="222"/>
      <c r="S197" s="2"/>
      <c r="T197" s="21"/>
    </row>
    <row r="198" spans="1:20" x14ac:dyDescent="0.4">
      <c r="A198" s="9" t="s">
        <v>13112</v>
      </c>
      <c r="B198" s="9" t="s">
        <v>12057</v>
      </c>
      <c r="C198" s="180" t="s">
        <v>13465</v>
      </c>
      <c r="D198" s="11"/>
      <c r="E198" s="35">
        <v>5000</v>
      </c>
      <c r="F198" s="240" t="s">
        <v>0</v>
      </c>
      <c r="G198" s="161">
        <v>37256</v>
      </c>
      <c r="H198" s="9" t="s">
        <v>13458</v>
      </c>
      <c r="I198" s="9"/>
      <c r="J198" s="9"/>
      <c r="K198" s="9"/>
      <c r="L198" s="11"/>
      <c r="M198" s="9"/>
      <c r="N198" s="21">
        <v>0</v>
      </c>
      <c r="O198" s="21">
        <v>3</v>
      </c>
      <c r="P198" s="2"/>
      <c r="Q198" s="225" t="s">
        <v>4170</v>
      </c>
      <c r="R198" s="222"/>
      <c r="S198" s="2"/>
      <c r="T198" s="21"/>
    </row>
    <row r="199" spans="1:20" x14ac:dyDescent="0.4">
      <c r="A199" s="9" t="s">
        <v>13112</v>
      </c>
      <c r="B199" s="9" t="s">
        <v>12057</v>
      </c>
      <c r="C199" s="180" t="s">
        <v>13466</v>
      </c>
      <c r="D199" s="11"/>
      <c r="E199" s="35">
        <v>10000</v>
      </c>
      <c r="F199" s="240" t="s">
        <v>0</v>
      </c>
      <c r="G199" s="161">
        <v>37072</v>
      </c>
      <c r="H199" s="9" t="s">
        <v>13459</v>
      </c>
      <c r="I199" s="9"/>
      <c r="J199" s="9"/>
      <c r="K199" s="9"/>
      <c r="L199" s="11"/>
      <c r="M199" s="9"/>
      <c r="N199" s="21">
        <v>0</v>
      </c>
      <c r="O199" s="21">
        <v>3</v>
      </c>
      <c r="P199" s="2"/>
      <c r="Q199" s="225" t="s">
        <v>4170</v>
      </c>
      <c r="R199" s="222"/>
      <c r="S199" s="2"/>
      <c r="T199" s="21"/>
    </row>
    <row r="200" spans="1:20" x14ac:dyDescent="0.4">
      <c r="A200" s="9" t="s">
        <v>13112</v>
      </c>
      <c r="B200" s="9" t="s">
        <v>12057</v>
      </c>
      <c r="C200" s="180" t="s">
        <v>13485</v>
      </c>
      <c r="D200" s="11"/>
      <c r="E200" s="35">
        <v>10000</v>
      </c>
      <c r="F200" s="240" t="s">
        <v>0</v>
      </c>
      <c r="G200" s="240">
        <v>37621</v>
      </c>
      <c r="H200" s="9" t="s">
        <v>13467</v>
      </c>
      <c r="I200" s="9"/>
      <c r="J200" s="9"/>
      <c r="K200" s="9"/>
      <c r="L200" s="11"/>
      <c r="M200" s="9"/>
      <c r="N200" s="21">
        <v>0</v>
      </c>
      <c r="O200" s="21">
        <v>2</v>
      </c>
      <c r="P200" s="2"/>
      <c r="Q200" s="225" t="s">
        <v>4167</v>
      </c>
      <c r="R200" s="222"/>
      <c r="S200" s="2"/>
      <c r="T200" s="21"/>
    </row>
    <row r="201" spans="1:20" x14ac:dyDescent="0.4">
      <c r="A201" s="9" t="s">
        <v>13112</v>
      </c>
      <c r="B201" s="9" t="s">
        <v>12057</v>
      </c>
      <c r="C201" s="180" t="s">
        <v>13486</v>
      </c>
      <c r="D201" s="11"/>
      <c r="E201" s="35">
        <v>10000</v>
      </c>
      <c r="F201" s="240" t="s">
        <v>0</v>
      </c>
      <c r="G201" s="240">
        <v>37621</v>
      </c>
      <c r="H201" s="9" t="s">
        <v>13467</v>
      </c>
      <c r="I201" s="9"/>
      <c r="J201" s="9"/>
      <c r="K201" s="9"/>
      <c r="L201" s="11"/>
      <c r="M201" s="9" t="s">
        <v>13505</v>
      </c>
      <c r="N201" s="21">
        <v>0</v>
      </c>
      <c r="O201" s="21">
        <v>4</v>
      </c>
      <c r="P201" s="2"/>
      <c r="Q201" s="225" t="s">
        <v>4170</v>
      </c>
      <c r="R201" s="222"/>
      <c r="S201" s="2"/>
      <c r="T201" s="21">
        <f t="shared" si="0"/>
        <v>0</v>
      </c>
    </row>
    <row r="202" spans="1:20" x14ac:dyDescent="0.4">
      <c r="A202" s="9" t="s">
        <v>13112</v>
      </c>
      <c r="B202" s="9" t="s">
        <v>12057</v>
      </c>
      <c r="C202" s="180" t="s">
        <v>13487</v>
      </c>
      <c r="D202" s="11"/>
      <c r="E202" s="35">
        <v>10000</v>
      </c>
      <c r="F202" s="240" t="s">
        <v>0</v>
      </c>
      <c r="G202" s="240">
        <v>37621</v>
      </c>
      <c r="H202" s="9" t="s">
        <v>13468</v>
      </c>
      <c r="I202" s="9"/>
      <c r="J202" s="9"/>
      <c r="K202" s="9"/>
      <c r="L202" s="11"/>
      <c r="M202" s="9"/>
      <c r="N202" s="21">
        <v>0</v>
      </c>
      <c r="O202" s="21">
        <v>2</v>
      </c>
      <c r="P202" s="2"/>
      <c r="Q202" s="225" t="s">
        <v>4167</v>
      </c>
      <c r="R202" s="222"/>
      <c r="S202" s="2"/>
      <c r="T202" s="21">
        <f t="shared" si="0"/>
        <v>0</v>
      </c>
    </row>
    <row r="203" spans="1:20" x14ac:dyDescent="0.4">
      <c r="A203" s="9" t="s">
        <v>13112</v>
      </c>
      <c r="B203" s="9" t="s">
        <v>12057</v>
      </c>
      <c r="C203" s="180" t="s">
        <v>13488</v>
      </c>
      <c r="D203" s="11"/>
      <c r="E203" s="35">
        <v>10000</v>
      </c>
      <c r="F203" s="240" t="s">
        <v>0</v>
      </c>
      <c r="G203" s="240">
        <v>37621</v>
      </c>
      <c r="H203" s="9" t="s">
        <v>13468</v>
      </c>
      <c r="I203" s="9"/>
      <c r="J203" s="9"/>
      <c r="K203" s="9"/>
      <c r="L203" s="11"/>
      <c r="M203" s="9" t="s">
        <v>13505</v>
      </c>
      <c r="N203" s="21">
        <v>0</v>
      </c>
      <c r="O203" s="21">
        <v>4</v>
      </c>
      <c r="P203" s="2"/>
      <c r="Q203" s="225" t="s">
        <v>4170</v>
      </c>
      <c r="R203" s="222"/>
      <c r="S203" s="2"/>
      <c r="T203" s="21">
        <f t="shared" si="0"/>
        <v>0</v>
      </c>
    </row>
    <row r="204" spans="1:20" x14ac:dyDescent="0.4">
      <c r="A204" s="9" t="s">
        <v>13112</v>
      </c>
      <c r="B204" s="9" t="s">
        <v>12057</v>
      </c>
      <c r="C204" s="180" t="s">
        <v>13489</v>
      </c>
      <c r="D204" s="11"/>
      <c r="E204" s="35">
        <v>10000</v>
      </c>
      <c r="F204" s="240" t="s">
        <v>0</v>
      </c>
      <c r="G204" s="240">
        <v>37621</v>
      </c>
      <c r="H204" s="9" t="s">
        <v>13469</v>
      </c>
      <c r="I204" s="9"/>
      <c r="J204" s="9"/>
      <c r="K204" s="9"/>
      <c r="L204" s="11"/>
      <c r="M204" s="9" t="s">
        <v>13506</v>
      </c>
      <c r="N204" s="21">
        <v>0</v>
      </c>
      <c r="O204" s="21">
        <v>3</v>
      </c>
      <c r="P204" s="2"/>
      <c r="Q204" s="225" t="s">
        <v>4170</v>
      </c>
      <c r="R204" s="222"/>
      <c r="S204" s="2"/>
      <c r="T204" s="21">
        <f t="shared" si="0"/>
        <v>0</v>
      </c>
    </row>
    <row r="205" spans="1:20" x14ac:dyDescent="0.4">
      <c r="A205" s="9" t="s">
        <v>13112</v>
      </c>
      <c r="B205" s="9" t="s">
        <v>12057</v>
      </c>
      <c r="C205" s="180" t="s">
        <v>13490</v>
      </c>
      <c r="D205" s="11"/>
      <c r="E205" s="35">
        <v>10000</v>
      </c>
      <c r="F205" s="240" t="s">
        <v>0</v>
      </c>
      <c r="G205" s="240">
        <v>37621</v>
      </c>
      <c r="H205" s="9" t="s">
        <v>13470</v>
      </c>
      <c r="I205" s="9"/>
      <c r="J205" s="9"/>
      <c r="K205" s="9"/>
      <c r="L205" s="11"/>
      <c r="M205" s="9" t="s">
        <v>13507</v>
      </c>
      <c r="N205" s="21">
        <v>0</v>
      </c>
      <c r="O205" s="21">
        <v>3</v>
      </c>
      <c r="P205" s="2"/>
      <c r="Q205" s="225" t="s">
        <v>4170</v>
      </c>
      <c r="R205" s="222"/>
      <c r="S205" s="2"/>
      <c r="T205" s="21">
        <f t="shared" si="0"/>
        <v>0</v>
      </c>
    </row>
    <row r="206" spans="1:20" x14ac:dyDescent="0.4">
      <c r="A206" s="9" t="s">
        <v>13112</v>
      </c>
      <c r="B206" s="9" t="s">
        <v>12057</v>
      </c>
      <c r="C206" s="180" t="s">
        <v>13491</v>
      </c>
      <c r="D206" s="11"/>
      <c r="E206" s="35">
        <v>10000</v>
      </c>
      <c r="F206" s="240" t="s">
        <v>0</v>
      </c>
      <c r="G206" s="240">
        <v>37621</v>
      </c>
      <c r="H206" s="9" t="s">
        <v>13469</v>
      </c>
      <c r="I206" s="9"/>
      <c r="J206" s="9"/>
      <c r="K206" s="9"/>
      <c r="L206" s="11"/>
      <c r="M206" s="9" t="s">
        <v>13508</v>
      </c>
      <c r="N206" s="21">
        <v>0</v>
      </c>
      <c r="O206" s="21">
        <v>1.5</v>
      </c>
      <c r="P206" s="2"/>
      <c r="Q206" s="225" t="s">
        <v>4168</v>
      </c>
      <c r="R206" s="222"/>
      <c r="S206" s="2"/>
      <c r="T206" s="21">
        <f t="shared" si="0"/>
        <v>0</v>
      </c>
    </row>
    <row r="207" spans="1:20" x14ac:dyDescent="0.4">
      <c r="A207" s="9" t="s">
        <v>13112</v>
      </c>
      <c r="B207" s="9" t="s">
        <v>12057</v>
      </c>
      <c r="C207" s="180" t="s">
        <v>13492</v>
      </c>
      <c r="D207" s="11"/>
      <c r="E207" s="35">
        <v>10000</v>
      </c>
      <c r="F207" s="240" t="s">
        <v>0</v>
      </c>
      <c r="G207" s="240">
        <v>37621</v>
      </c>
      <c r="H207" s="9" t="s">
        <v>13469</v>
      </c>
      <c r="I207" s="9"/>
      <c r="J207" s="9"/>
      <c r="K207" s="9"/>
      <c r="L207" s="11"/>
      <c r="M207" s="9" t="s">
        <v>13509</v>
      </c>
      <c r="N207" s="21">
        <v>0</v>
      </c>
      <c r="O207" s="21">
        <v>1.5</v>
      </c>
      <c r="P207" s="2"/>
      <c r="Q207" s="225" t="s">
        <v>4170</v>
      </c>
      <c r="R207" s="222"/>
      <c r="S207" s="2"/>
      <c r="T207" s="21">
        <f t="shared" si="0"/>
        <v>0</v>
      </c>
    </row>
    <row r="208" spans="1:20" x14ac:dyDescent="0.4">
      <c r="A208" s="9" t="s">
        <v>13112</v>
      </c>
      <c r="B208" s="9" t="s">
        <v>12057</v>
      </c>
      <c r="C208" s="180" t="s">
        <v>13493</v>
      </c>
      <c r="D208" s="11"/>
      <c r="E208" s="35">
        <v>10000</v>
      </c>
      <c r="F208" s="240" t="s">
        <v>0</v>
      </c>
      <c r="G208" s="240">
        <v>37986</v>
      </c>
      <c r="H208" s="9" t="s">
        <v>13469</v>
      </c>
      <c r="I208" s="9"/>
      <c r="J208" s="9"/>
      <c r="K208" s="9"/>
      <c r="L208" s="11"/>
      <c r="M208" s="9"/>
      <c r="N208" s="21">
        <v>0</v>
      </c>
      <c r="O208" s="21">
        <v>1.5</v>
      </c>
      <c r="P208" s="2"/>
      <c r="Q208" s="225" t="s">
        <v>4170</v>
      </c>
      <c r="R208" s="222"/>
      <c r="S208" s="2"/>
      <c r="T208" s="21">
        <f t="shared" si="0"/>
        <v>0</v>
      </c>
    </row>
    <row r="209" spans="1:20" x14ac:dyDescent="0.4">
      <c r="A209" s="9" t="s">
        <v>13112</v>
      </c>
      <c r="B209" s="9" t="s">
        <v>12057</v>
      </c>
      <c r="C209" s="180" t="s">
        <v>13494</v>
      </c>
      <c r="D209" s="11"/>
      <c r="E209" s="35">
        <v>10000</v>
      </c>
      <c r="F209" s="240" t="s">
        <v>0</v>
      </c>
      <c r="G209" s="240">
        <v>37986</v>
      </c>
      <c r="H209" s="9" t="s">
        <v>13469</v>
      </c>
      <c r="I209" s="9"/>
      <c r="J209" s="9"/>
      <c r="K209" s="9"/>
      <c r="L209" s="11"/>
      <c r="M209" s="9" t="s">
        <v>13510</v>
      </c>
      <c r="N209" s="21">
        <v>0</v>
      </c>
      <c r="O209" s="21">
        <v>1.5</v>
      </c>
      <c r="P209" s="2"/>
      <c r="Q209" s="225" t="s">
        <v>4170</v>
      </c>
      <c r="R209" s="222"/>
      <c r="S209" s="2"/>
      <c r="T209" s="21">
        <f t="shared" si="0"/>
        <v>0</v>
      </c>
    </row>
    <row r="210" spans="1:20" x14ac:dyDescent="0.4">
      <c r="A210" s="9" t="s">
        <v>13112</v>
      </c>
      <c r="B210" s="9" t="s">
        <v>12057</v>
      </c>
      <c r="C210" s="180" t="s">
        <v>13495</v>
      </c>
      <c r="D210" s="11"/>
      <c r="E210" s="35">
        <v>10000</v>
      </c>
      <c r="F210" s="240" t="s">
        <v>0</v>
      </c>
      <c r="G210" s="240">
        <v>38352</v>
      </c>
      <c r="H210" s="9" t="s">
        <v>13469</v>
      </c>
      <c r="I210" s="9"/>
      <c r="J210" s="9"/>
      <c r="K210" s="9"/>
      <c r="L210" s="11"/>
      <c r="M210" s="9"/>
      <c r="N210" s="21">
        <v>0</v>
      </c>
      <c r="O210" s="21">
        <v>1.5</v>
      </c>
      <c r="P210" s="2"/>
      <c r="Q210" s="225" t="s">
        <v>4168</v>
      </c>
      <c r="R210" s="222"/>
      <c r="S210" s="2"/>
      <c r="T210" s="21">
        <f t="shared" si="0"/>
        <v>0</v>
      </c>
    </row>
    <row r="211" spans="1:20" x14ac:dyDescent="0.4">
      <c r="A211" s="9" t="s">
        <v>13112</v>
      </c>
      <c r="B211" s="9" t="s">
        <v>12057</v>
      </c>
      <c r="C211" s="180" t="s">
        <v>13496</v>
      </c>
      <c r="D211" s="11"/>
      <c r="E211" s="35">
        <v>10000</v>
      </c>
      <c r="F211" s="240" t="s">
        <v>0</v>
      </c>
      <c r="G211" s="240">
        <v>38352</v>
      </c>
      <c r="H211" s="9" t="s">
        <v>13469</v>
      </c>
      <c r="I211" s="9"/>
      <c r="J211" s="9"/>
      <c r="K211" s="9"/>
      <c r="L211" s="11"/>
      <c r="M211" s="9" t="s">
        <v>13511</v>
      </c>
      <c r="N211" s="21">
        <v>0</v>
      </c>
      <c r="O211" s="21">
        <v>1.5</v>
      </c>
      <c r="P211" s="2"/>
      <c r="Q211" s="225" t="s">
        <v>4170</v>
      </c>
      <c r="R211" s="222"/>
      <c r="S211" s="2"/>
      <c r="T211" s="21">
        <f t="shared" si="0"/>
        <v>0</v>
      </c>
    </row>
    <row r="212" spans="1:20" x14ac:dyDescent="0.4">
      <c r="A212" s="9" t="s">
        <v>13112</v>
      </c>
      <c r="B212" s="9" t="s">
        <v>12057</v>
      </c>
      <c r="C212" s="180" t="s">
        <v>13497</v>
      </c>
      <c r="D212" s="11"/>
      <c r="E212" s="35">
        <v>10000</v>
      </c>
      <c r="F212" s="240" t="s">
        <v>0</v>
      </c>
      <c r="G212" s="240">
        <v>37621</v>
      </c>
      <c r="H212" s="9" t="s">
        <v>13471</v>
      </c>
      <c r="I212" s="9"/>
      <c r="J212" s="9"/>
      <c r="K212" s="9"/>
      <c r="L212" s="11"/>
      <c r="M212" s="9" t="s">
        <v>13512</v>
      </c>
      <c r="N212" s="21">
        <v>0</v>
      </c>
      <c r="O212" s="21">
        <v>2</v>
      </c>
      <c r="P212" s="2"/>
      <c r="Q212" s="225" t="s">
        <v>4168</v>
      </c>
      <c r="R212" s="222"/>
      <c r="S212" s="2"/>
      <c r="T212" s="21">
        <f t="shared" si="0"/>
        <v>0</v>
      </c>
    </row>
    <row r="213" spans="1:20" x14ac:dyDescent="0.4">
      <c r="A213" s="9" t="s">
        <v>13112</v>
      </c>
      <c r="B213" s="9" t="s">
        <v>12057</v>
      </c>
      <c r="C213" s="180" t="s">
        <v>13498</v>
      </c>
      <c r="D213" s="11"/>
      <c r="E213" s="35">
        <v>10000</v>
      </c>
      <c r="F213" s="240" t="s">
        <v>0</v>
      </c>
      <c r="G213" s="240">
        <v>37621</v>
      </c>
      <c r="H213" s="9" t="s">
        <v>13471</v>
      </c>
      <c r="I213" s="9"/>
      <c r="J213" s="9"/>
      <c r="K213" s="9"/>
      <c r="L213" s="11"/>
      <c r="M213" s="9" t="s">
        <v>13513</v>
      </c>
      <c r="N213" s="21">
        <v>0</v>
      </c>
      <c r="O213" s="21">
        <v>2</v>
      </c>
      <c r="P213" s="2"/>
      <c r="Q213" s="225" t="s">
        <v>4170</v>
      </c>
      <c r="R213" s="222"/>
      <c r="S213" s="2"/>
      <c r="T213" s="21">
        <f t="shared" si="0"/>
        <v>0</v>
      </c>
    </row>
    <row r="214" spans="1:20" x14ac:dyDescent="0.4">
      <c r="A214" s="9" t="s">
        <v>13112</v>
      </c>
      <c r="B214" s="9" t="s">
        <v>12057</v>
      </c>
      <c r="C214" s="180" t="s">
        <v>13556</v>
      </c>
      <c r="D214" s="11" t="s">
        <v>0</v>
      </c>
      <c r="E214" s="35">
        <v>20000</v>
      </c>
      <c r="F214" s="240" t="s">
        <v>0</v>
      </c>
      <c r="G214" s="240">
        <v>37621</v>
      </c>
      <c r="H214" s="9" t="s">
        <v>13557</v>
      </c>
      <c r="I214" s="9"/>
      <c r="J214" s="9"/>
      <c r="K214" s="9"/>
      <c r="L214" s="11"/>
      <c r="M214" s="9"/>
      <c r="N214" s="21">
        <v>0</v>
      </c>
      <c r="O214" s="21">
        <v>2</v>
      </c>
      <c r="P214" s="2"/>
      <c r="Q214" s="225" t="s">
        <v>4170</v>
      </c>
      <c r="R214" s="222"/>
      <c r="S214" s="2"/>
      <c r="T214" s="21">
        <f t="shared" si="0"/>
        <v>0</v>
      </c>
    </row>
    <row r="215" spans="1:20" x14ac:dyDescent="0.4">
      <c r="A215" s="9" t="s">
        <v>13112</v>
      </c>
      <c r="B215" s="9" t="s">
        <v>12057</v>
      </c>
      <c r="C215" s="180" t="s">
        <v>13499</v>
      </c>
      <c r="D215" s="11"/>
      <c r="E215" s="35">
        <v>20000</v>
      </c>
      <c r="F215" s="240" t="s">
        <v>0</v>
      </c>
      <c r="G215" s="240">
        <v>37621</v>
      </c>
      <c r="H215" s="9" t="s">
        <v>13472</v>
      </c>
      <c r="I215" s="9"/>
      <c r="J215" s="9"/>
      <c r="K215" s="9"/>
      <c r="L215" s="11"/>
      <c r="M215" s="9"/>
      <c r="N215" s="21">
        <v>0</v>
      </c>
      <c r="O215" s="21">
        <v>2</v>
      </c>
      <c r="P215" s="2"/>
      <c r="Q215" s="225" t="s">
        <v>4170</v>
      </c>
      <c r="R215" s="222"/>
      <c r="S215" s="2"/>
      <c r="T215" s="21">
        <f t="shared" si="0"/>
        <v>0</v>
      </c>
    </row>
    <row r="216" spans="1:20" x14ac:dyDescent="0.4">
      <c r="A216" s="9" t="s">
        <v>13112</v>
      </c>
      <c r="B216" s="9" t="s">
        <v>12057</v>
      </c>
      <c r="C216" s="180" t="s">
        <v>13558</v>
      </c>
      <c r="D216" s="11"/>
      <c r="E216" s="35">
        <v>20000</v>
      </c>
      <c r="F216" s="240" t="s">
        <v>0</v>
      </c>
      <c r="G216" s="240">
        <v>37986</v>
      </c>
      <c r="H216" s="9" t="s">
        <v>13472</v>
      </c>
      <c r="I216" s="9"/>
      <c r="J216" s="9"/>
      <c r="K216" s="9"/>
      <c r="L216" s="11"/>
      <c r="M216" s="9"/>
      <c r="N216" s="21">
        <v>0</v>
      </c>
      <c r="O216" s="21">
        <v>2</v>
      </c>
      <c r="P216" s="2"/>
      <c r="Q216" s="225" t="s">
        <v>4170</v>
      </c>
      <c r="R216" s="222"/>
      <c r="S216" s="2"/>
      <c r="T216" s="21">
        <f t="shared" si="0"/>
        <v>0</v>
      </c>
    </row>
    <row r="217" spans="1:20" x14ac:dyDescent="0.4">
      <c r="A217" s="9" t="s">
        <v>13112</v>
      </c>
      <c r="B217" s="9" t="s">
        <v>12057</v>
      </c>
      <c r="C217" s="180" t="s">
        <v>13559</v>
      </c>
      <c r="D217" s="11"/>
      <c r="E217" s="35">
        <v>20000</v>
      </c>
      <c r="F217" s="240" t="s">
        <v>0</v>
      </c>
      <c r="G217" s="240">
        <v>37986</v>
      </c>
      <c r="H217" s="9" t="s">
        <v>13472</v>
      </c>
      <c r="I217" s="9"/>
      <c r="J217" s="9"/>
      <c r="K217" s="9"/>
      <c r="L217" s="11"/>
      <c r="M217" s="9" t="s">
        <v>13505</v>
      </c>
      <c r="N217" s="21">
        <v>0</v>
      </c>
      <c r="O217" s="21">
        <v>2</v>
      </c>
      <c r="P217" s="2"/>
      <c r="Q217" s="225" t="s">
        <v>4168</v>
      </c>
      <c r="R217" s="222"/>
      <c r="S217" s="2"/>
      <c r="T217" s="21">
        <f t="shared" si="0"/>
        <v>0</v>
      </c>
    </row>
    <row r="218" spans="1:20" x14ac:dyDescent="0.4">
      <c r="A218" s="9" t="s">
        <v>13112</v>
      </c>
      <c r="B218" s="9" t="s">
        <v>12057</v>
      </c>
      <c r="C218" s="180" t="s">
        <v>13500</v>
      </c>
      <c r="D218" s="11"/>
      <c r="E218" s="35">
        <v>20000</v>
      </c>
      <c r="F218" s="240" t="s">
        <v>0</v>
      </c>
      <c r="G218" s="240">
        <v>38352</v>
      </c>
      <c r="H218" s="9" t="s">
        <v>13472</v>
      </c>
      <c r="I218" s="9"/>
      <c r="J218" s="9"/>
      <c r="K218" s="9"/>
      <c r="L218" s="11"/>
      <c r="M218" s="9"/>
      <c r="N218" s="21">
        <v>0</v>
      </c>
      <c r="O218" s="21">
        <v>2</v>
      </c>
      <c r="P218" s="2"/>
      <c r="Q218" s="225" t="s">
        <v>4170</v>
      </c>
      <c r="R218" s="222"/>
      <c r="S218" s="2"/>
      <c r="T218" s="21">
        <f t="shared" si="0"/>
        <v>0</v>
      </c>
    </row>
    <row r="219" spans="1:20" x14ac:dyDescent="0.4">
      <c r="A219" s="9" t="s">
        <v>13112</v>
      </c>
      <c r="B219" s="9" t="s">
        <v>12057</v>
      </c>
      <c r="C219" s="180" t="s">
        <v>13501</v>
      </c>
      <c r="D219" s="11"/>
      <c r="E219" s="35">
        <v>20000</v>
      </c>
      <c r="F219" s="240" t="s">
        <v>0</v>
      </c>
      <c r="G219" s="240">
        <v>37621</v>
      </c>
      <c r="H219" s="9" t="s">
        <v>13473</v>
      </c>
      <c r="I219" s="9"/>
      <c r="J219" s="9"/>
      <c r="K219" s="9"/>
      <c r="L219" s="11"/>
      <c r="M219" s="9" t="s">
        <v>13512</v>
      </c>
      <c r="N219" s="21">
        <v>0</v>
      </c>
      <c r="O219" s="21">
        <v>2.5</v>
      </c>
      <c r="P219" s="2"/>
      <c r="Q219" s="225" t="s">
        <v>4170</v>
      </c>
      <c r="R219" s="222"/>
      <c r="S219" s="2"/>
      <c r="T219" s="21">
        <f t="shared" si="0"/>
        <v>0</v>
      </c>
    </row>
    <row r="220" spans="1:20" x14ac:dyDescent="0.4">
      <c r="A220" s="9" t="s">
        <v>13112</v>
      </c>
      <c r="B220" s="9" t="s">
        <v>12057</v>
      </c>
      <c r="C220" s="180" t="s">
        <v>13502</v>
      </c>
      <c r="D220" s="11"/>
      <c r="E220" s="35">
        <v>20000</v>
      </c>
      <c r="F220" s="240" t="s">
        <v>0</v>
      </c>
      <c r="G220" s="240">
        <v>37621</v>
      </c>
      <c r="H220" s="9" t="s">
        <v>13473</v>
      </c>
      <c r="I220" s="9"/>
      <c r="J220" s="9"/>
      <c r="K220" s="9"/>
      <c r="L220" s="11"/>
      <c r="M220" s="9" t="s">
        <v>13513</v>
      </c>
      <c r="N220" s="21">
        <v>0</v>
      </c>
      <c r="O220" s="21">
        <v>2.5</v>
      </c>
      <c r="P220" s="2"/>
      <c r="Q220" s="225" t="s">
        <v>4170</v>
      </c>
      <c r="R220" s="222"/>
      <c r="S220" s="2"/>
      <c r="T220" s="21">
        <f t="shared" si="0"/>
        <v>0</v>
      </c>
    </row>
    <row r="221" spans="1:20" x14ac:dyDescent="0.4">
      <c r="A221" s="9" t="s">
        <v>13112</v>
      </c>
      <c r="B221" s="9" t="s">
        <v>12057</v>
      </c>
      <c r="C221" s="180" t="s">
        <v>13560</v>
      </c>
      <c r="D221" s="11"/>
      <c r="E221" s="35">
        <v>20000</v>
      </c>
      <c r="F221" s="240" t="s">
        <v>0</v>
      </c>
      <c r="G221" s="240">
        <v>37621</v>
      </c>
      <c r="H221" s="9" t="s">
        <v>13473</v>
      </c>
      <c r="I221" s="9"/>
      <c r="J221" s="9"/>
      <c r="K221" s="9"/>
      <c r="L221" s="11"/>
      <c r="M221" s="9" t="s">
        <v>13514</v>
      </c>
      <c r="N221" s="21">
        <v>0</v>
      </c>
      <c r="O221" s="21">
        <v>2.5</v>
      </c>
      <c r="P221" s="2"/>
      <c r="Q221" s="225" t="s">
        <v>4168</v>
      </c>
      <c r="R221" s="222"/>
      <c r="S221" s="2"/>
      <c r="T221" s="21">
        <f t="shared" si="0"/>
        <v>0</v>
      </c>
    </row>
    <row r="222" spans="1:20" x14ac:dyDescent="0.4">
      <c r="A222" s="9" t="s">
        <v>13112</v>
      </c>
      <c r="B222" s="9" t="s">
        <v>12057</v>
      </c>
      <c r="C222" s="180" t="s">
        <v>13561</v>
      </c>
      <c r="D222" s="11"/>
      <c r="E222" s="35">
        <v>5</v>
      </c>
      <c r="F222" s="240" t="s">
        <v>0</v>
      </c>
      <c r="G222" s="240">
        <v>37621</v>
      </c>
      <c r="H222" s="9" t="s">
        <v>13474</v>
      </c>
      <c r="I222" s="9"/>
      <c r="J222" s="9"/>
      <c r="K222" s="9"/>
      <c r="L222" s="11"/>
      <c r="M222" s="9" t="s">
        <v>13515</v>
      </c>
      <c r="N222" s="21">
        <v>0</v>
      </c>
      <c r="O222" s="21">
        <v>3</v>
      </c>
      <c r="P222" s="2"/>
      <c r="Q222" s="225" t="s">
        <v>4170</v>
      </c>
      <c r="R222" s="222"/>
      <c r="S222" s="2"/>
      <c r="T222" s="21">
        <f t="shared" si="0"/>
        <v>0</v>
      </c>
    </row>
    <row r="223" spans="1:20" x14ac:dyDescent="0.4">
      <c r="A223" s="9" t="s">
        <v>13112</v>
      </c>
      <c r="B223" s="9" t="s">
        <v>12057</v>
      </c>
      <c r="C223" s="180" t="s">
        <v>13562</v>
      </c>
      <c r="D223" s="11"/>
      <c r="E223" s="35">
        <v>5</v>
      </c>
      <c r="F223" s="240" t="s">
        <v>0</v>
      </c>
      <c r="G223" s="240">
        <v>37621</v>
      </c>
      <c r="H223" s="9" t="s">
        <v>13474</v>
      </c>
      <c r="I223" s="9"/>
      <c r="J223" s="9"/>
      <c r="K223" s="9"/>
      <c r="L223" s="11"/>
      <c r="M223" s="9" t="s">
        <v>13516</v>
      </c>
      <c r="N223" s="21">
        <v>0</v>
      </c>
      <c r="O223" s="21">
        <v>3</v>
      </c>
      <c r="P223" s="2"/>
      <c r="Q223" s="225" t="s">
        <v>4170</v>
      </c>
      <c r="R223" s="222"/>
      <c r="S223" s="2"/>
      <c r="T223" s="21">
        <f t="shared" si="0"/>
        <v>0</v>
      </c>
    </row>
    <row r="224" spans="1:20" x14ac:dyDescent="0.4">
      <c r="A224" s="9" t="s">
        <v>13112</v>
      </c>
      <c r="B224" s="9" t="s">
        <v>12057</v>
      </c>
      <c r="C224" s="244" t="s">
        <v>13563</v>
      </c>
      <c r="D224" s="11"/>
      <c r="E224" s="35" t="s">
        <v>0</v>
      </c>
      <c r="F224" s="240" t="s">
        <v>0</v>
      </c>
      <c r="G224" s="240"/>
      <c r="H224" s="24" t="s">
        <v>13475</v>
      </c>
      <c r="I224" s="9"/>
      <c r="J224" s="9"/>
      <c r="K224" s="9"/>
      <c r="L224" s="11"/>
      <c r="M224" s="9"/>
      <c r="N224" s="21">
        <v>0</v>
      </c>
      <c r="O224" s="21">
        <v>0</v>
      </c>
      <c r="P224" s="2"/>
      <c r="Q224" s="225" t="s">
        <v>4170</v>
      </c>
      <c r="R224" s="222"/>
      <c r="S224" s="2"/>
      <c r="T224" s="21">
        <f t="shared" si="0"/>
        <v>0</v>
      </c>
    </row>
    <row r="225" spans="1:20" x14ac:dyDescent="0.4">
      <c r="A225" s="9" t="s">
        <v>13112</v>
      </c>
      <c r="B225" s="9" t="s">
        <v>12057</v>
      </c>
      <c r="C225" s="180" t="s">
        <v>13564</v>
      </c>
      <c r="D225" s="11"/>
      <c r="E225" s="35">
        <v>5</v>
      </c>
      <c r="F225" s="240" t="s">
        <v>0</v>
      </c>
      <c r="G225" s="240">
        <v>38352</v>
      </c>
      <c r="H225" s="9" t="s">
        <v>13476</v>
      </c>
      <c r="I225" s="9"/>
      <c r="J225" s="9"/>
      <c r="K225" s="9"/>
      <c r="L225" s="11"/>
      <c r="M225" s="9" t="s">
        <v>13517</v>
      </c>
      <c r="N225" s="21">
        <v>0</v>
      </c>
      <c r="O225" s="21">
        <v>2</v>
      </c>
      <c r="P225" s="2"/>
      <c r="Q225" s="225" t="s">
        <v>4168</v>
      </c>
      <c r="R225" s="222"/>
      <c r="S225" s="2"/>
      <c r="T225" s="21">
        <f t="shared" si="0"/>
        <v>0</v>
      </c>
    </row>
    <row r="226" spans="1:20" x14ac:dyDescent="0.4">
      <c r="A226" s="9" t="s">
        <v>13112</v>
      </c>
      <c r="B226" s="9" t="s">
        <v>12057</v>
      </c>
      <c r="C226" s="180" t="s">
        <v>13565</v>
      </c>
      <c r="D226" s="11"/>
      <c r="E226" s="35">
        <v>5</v>
      </c>
      <c r="F226" s="240" t="s">
        <v>0</v>
      </c>
      <c r="G226" s="241">
        <v>38352</v>
      </c>
      <c r="H226" s="9" t="s">
        <v>13476</v>
      </c>
      <c r="I226" s="9"/>
      <c r="J226" s="9"/>
      <c r="K226" s="9"/>
      <c r="L226" s="11"/>
      <c r="M226" s="9" t="s">
        <v>13518</v>
      </c>
      <c r="N226" s="21">
        <v>0</v>
      </c>
      <c r="O226" s="21">
        <v>2</v>
      </c>
      <c r="P226" s="2"/>
      <c r="Q226" s="225" t="s">
        <v>4170</v>
      </c>
      <c r="R226" s="222"/>
      <c r="S226" s="2"/>
      <c r="T226" s="21">
        <f t="shared" ref="T226:T289" si="1">IF(Q226="Nuova",IF(N226="p.a.r.",300,N226),IF(Q226="Usata",IF(O226="p.a.r.",300,N226),0))</f>
        <v>0</v>
      </c>
    </row>
    <row r="227" spans="1:20" x14ac:dyDescent="0.4">
      <c r="A227" s="9" t="s">
        <v>13112</v>
      </c>
      <c r="B227" s="9" t="s">
        <v>12057</v>
      </c>
      <c r="C227" s="180" t="s">
        <v>13566</v>
      </c>
      <c r="D227" s="11"/>
      <c r="E227" s="35">
        <v>5</v>
      </c>
      <c r="F227" s="240" t="s">
        <v>0</v>
      </c>
      <c r="G227" s="241">
        <v>38352</v>
      </c>
      <c r="H227" s="9" t="s">
        <v>13476</v>
      </c>
      <c r="I227" s="9"/>
      <c r="J227" s="9"/>
      <c r="K227" s="9"/>
      <c r="L227" s="11"/>
      <c r="M227" s="9" t="s">
        <v>13519</v>
      </c>
      <c r="N227" s="21">
        <v>0</v>
      </c>
      <c r="O227" s="21">
        <v>2</v>
      </c>
      <c r="P227" s="2"/>
      <c r="Q227" s="225" t="s">
        <v>4168</v>
      </c>
      <c r="R227" s="222"/>
      <c r="S227" s="2"/>
      <c r="T227" s="21">
        <f t="shared" si="1"/>
        <v>0</v>
      </c>
    </row>
    <row r="228" spans="1:20" x14ac:dyDescent="0.4">
      <c r="A228" s="9" t="s">
        <v>13112</v>
      </c>
      <c r="B228" s="9" t="s">
        <v>12057</v>
      </c>
      <c r="C228" s="180" t="s">
        <v>13567</v>
      </c>
      <c r="D228" s="11"/>
      <c r="E228" s="35">
        <v>10</v>
      </c>
      <c r="F228" s="240" t="s">
        <v>0</v>
      </c>
      <c r="G228" s="241">
        <v>38352</v>
      </c>
      <c r="H228" s="9" t="s">
        <v>13477</v>
      </c>
      <c r="I228" s="9"/>
      <c r="J228" s="9"/>
      <c r="K228" s="9"/>
      <c r="L228" s="11"/>
      <c r="M228" s="9" t="s">
        <v>13520</v>
      </c>
      <c r="N228" s="21">
        <v>0</v>
      </c>
      <c r="O228" s="21">
        <v>2</v>
      </c>
      <c r="P228" s="2"/>
      <c r="Q228" s="225" t="s">
        <v>4170</v>
      </c>
      <c r="R228" s="222"/>
      <c r="S228" s="2"/>
      <c r="T228" s="21">
        <f t="shared" si="1"/>
        <v>0</v>
      </c>
    </row>
    <row r="229" spans="1:20" x14ac:dyDescent="0.4">
      <c r="A229" s="9" t="s">
        <v>13112</v>
      </c>
      <c r="B229" s="9" t="s">
        <v>12057</v>
      </c>
      <c r="C229" s="180" t="s">
        <v>13568</v>
      </c>
      <c r="D229" s="11"/>
      <c r="E229" s="35">
        <v>5</v>
      </c>
      <c r="F229" s="240" t="s">
        <v>0</v>
      </c>
      <c r="G229" s="240">
        <v>38717</v>
      </c>
      <c r="H229" s="9" t="s">
        <v>13478</v>
      </c>
      <c r="I229" s="9"/>
      <c r="J229" s="9"/>
      <c r="K229" s="9"/>
      <c r="L229" s="11"/>
      <c r="M229" s="9" t="s">
        <v>13521</v>
      </c>
      <c r="N229" s="21">
        <v>0</v>
      </c>
      <c r="O229" s="21">
        <v>1</v>
      </c>
      <c r="P229" s="2"/>
      <c r="Q229" s="225" t="s">
        <v>4170</v>
      </c>
      <c r="R229" s="222"/>
      <c r="S229" s="2"/>
      <c r="T229" s="21">
        <f t="shared" si="1"/>
        <v>0</v>
      </c>
    </row>
    <row r="230" spans="1:20" x14ac:dyDescent="0.4">
      <c r="A230" s="9" t="s">
        <v>13112</v>
      </c>
      <c r="B230" s="9" t="s">
        <v>12057</v>
      </c>
      <c r="C230" s="180" t="s">
        <v>13569</v>
      </c>
      <c r="D230" s="11"/>
      <c r="E230" s="35">
        <v>5</v>
      </c>
      <c r="F230" s="240" t="s">
        <v>0</v>
      </c>
      <c r="G230" s="240">
        <v>38717</v>
      </c>
      <c r="H230" s="9" t="s">
        <v>13478</v>
      </c>
      <c r="I230" s="9"/>
      <c r="J230" s="9"/>
      <c r="K230" s="9"/>
      <c r="L230" s="11"/>
      <c r="M230" s="9" t="s">
        <v>13522</v>
      </c>
      <c r="N230" s="21">
        <v>0</v>
      </c>
      <c r="O230" s="21">
        <v>1</v>
      </c>
      <c r="P230" s="2"/>
      <c r="Q230" s="225" t="s">
        <v>4169</v>
      </c>
      <c r="R230" s="222"/>
      <c r="S230" s="2"/>
      <c r="T230" s="21">
        <f t="shared" si="1"/>
        <v>0</v>
      </c>
    </row>
    <row r="231" spans="1:20" x14ac:dyDescent="0.4">
      <c r="A231" s="9" t="s">
        <v>13112</v>
      </c>
      <c r="B231" s="9" t="s">
        <v>12057</v>
      </c>
      <c r="C231" s="180" t="s">
        <v>13570</v>
      </c>
      <c r="D231" s="11"/>
      <c r="E231" s="35">
        <v>5</v>
      </c>
      <c r="F231" s="240" t="s">
        <v>0</v>
      </c>
      <c r="G231" s="240">
        <v>38717</v>
      </c>
      <c r="H231" s="9" t="s">
        <v>13478</v>
      </c>
      <c r="I231" s="9"/>
      <c r="J231" s="9"/>
      <c r="K231" s="9"/>
      <c r="L231" s="11"/>
      <c r="M231" s="9" t="s">
        <v>13523</v>
      </c>
      <c r="N231" s="21">
        <v>0</v>
      </c>
      <c r="O231" s="21">
        <v>1</v>
      </c>
      <c r="P231" s="2"/>
      <c r="Q231" s="225" t="s">
        <v>4169</v>
      </c>
      <c r="R231" s="222"/>
      <c r="S231" s="2"/>
      <c r="T231" s="21">
        <f t="shared" si="1"/>
        <v>0</v>
      </c>
    </row>
    <row r="232" spans="1:20" x14ac:dyDescent="0.4">
      <c r="A232" s="9" t="s">
        <v>13112</v>
      </c>
      <c r="B232" s="9" t="s">
        <v>12057</v>
      </c>
      <c r="C232" s="180" t="s">
        <v>13571</v>
      </c>
      <c r="D232" s="11"/>
      <c r="E232" s="35">
        <v>5</v>
      </c>
      <c r="F232" s="240" t="s">
        <v>0</v>
      </c>
      <c r="G232" s="240">
        <v>38717</v>
      </c>
      <c r="H232" s="9" t="s">
        <v>13478</v>
      </c>
      <c r="I232" s="9"/>
      <c r="J232" s="9"/>
      <c r="K232" s="9"/>
      <c r="L232" s="11"/>
      <c r="M232" s="9" t="s">
        <v>13524</v>
      </c>
      <c r="N232" s="21">
        <v>0</v>
      </c>
      <c r="O232" s="21">
        <v>1</v>
      </c>
      <c r="P232" s="2"/>
      <c r="Q232" s="225" t="s">
        <v>4168</v>
      </c>
      <c r="R232" s="222"/>
      <c r="S232" s="2"/>
      <c r="T232" s="21">
        <f t="shared" si="1"/>
        <v>0</v>
      </c>
    </row>
    <row r="233" spans="1:20" x14ac:dyDescent="0.4">
      <c r="A233" s="9" t="s">
        <v>13112</v>
      </c>
      <c r="B233" s="9" t="s">
        <v>12057</v>
      </c>
      <c r="C233" s="180" t="s">
        <v>13572</v>
      </c>
      <c r="D233" s="11"/>
      <c r="E233" s="35">
        <v>5</v>
      </c>
      <c r="F233" s="240" t="s">
        <v>0</v>
      </c>
      <c r="G233" s="240">
        <v>39082</v>
      </c>
      <c r="H233" s="9" t="s">
        <v>13478</v>
      </c>
      <c r="I233" s="9"/>
      <c r="J233" s="9"/>
      <c r="K233" s="9"/>
      <c r="L233" s="11"/>
      <c r="M233" s="9"/>
      <c r="N233" s="21">
        <v>0</v>
      </c>
      <c r="O233" s="21">
        <v>1</v>
      </c>
      <c r="P233" s="2"/>
      <c r="Q233" s="225" t="s">
        <v>4170</v>
      </c>
      <c r="R233" s="222"/>
      <c r="S233" s="2"/>
      <c r="T233" s="21">
        <f t="shared" si="1"/>
        <v>0</v>
      </c>
    </row>
    <row r="234" spans="1:20" x14ac:dyDescent="0.4">
      <c r="A234" s="9" t="s">
        <v>13112</v>
      </c>
      <c r="B234" s="9" t="s">
        <v>12057</v>
      </c>
      <c r="C234" s="180" t="s">
        <v>13573</v>
      </c>
      <c r="D234" s="11"/>
      <c r="E234" s="35" t="s">
        <v>0</v>
      </c>
      <c r="F234" s="240" t="s">
        <v>0</v>
      </c>
      <c r="G234" s="240">
        <v>38717</v>
      </c>
      <c r="H234" s="9" t="s">
        <v>13477</v>
      </c>
      <c r="I234" s="9"/>
      <c r="J234" s="9"/>
      <c r="K234" s="9"/>
      <c r="L234" s="11"/>
      <c r="M234" s="9" t="s">
        <v>16661</v>
      </c>
      <c r="N234" s="21">
        <v>0</v>
      </c>
      <c r="O234" s="21">
        <v>3</v>
      </c>
      <c r="P234" s="2"/>
      <c r="Q234" s="225" t="s">
        <v>4168</v>
      </c>
      <c r="R234" s="222"/>
      <c r="S234" s="2"/>
      <c r="T234" s="21">
        <f t="shared" si="1"/>
        <v>0</v>
      </c>
    </row>
    <row r="235" spans="1:20" x14ac:dyDescent="0.4">
      <c r="A235" s="9" t="s">
        <v>13112</v>
      </c>
      <c r="B235" s="9" t="s">
        <v>12057</v>
      </c>
      <c r="C235" s="180" t="s">
        <v>13574</v>
      </c>
      <c r="D235" s="11"/>
      <c r="E235" s="35">
        <v>5</v>
      </c>
      <c r="F235" s="240" t="s">
        <v>0</v>
      </c>
      <c r="G235" s="240">
        <v>38717</v>
      </c>
      <c r="H235" s="9" t="s">
        <v>13479</v>
      </c>
      <c r="I235" s="9"/>
      <c r="J235" s="9"/>
      <c r="K235" s="9"/>
      <c r="L235" s="11"/>
      <c r="M235" s="9" t="s">
        <v>13331</v>
      </c>
      <c r="N235" s="21">
        <v>0</v>
      </c>
      <c r="O235" s="21">
        <v>1</v>
      </c>
      <c r="P235" s="2"/>
      <c r="Q235" s="225" t="s">
        <v>4170</v>
      </c>
      <c r="R235" s="222"/>
      <c r="S235" s="2"/>
      <c r="T235" s="21">
        <f t="shared" si="1"/>
        <v>0</v>
      </c>
    </row>
    <row r="236" spans="1:20" x14ac:dyDescent="0.4">
      <c r="A236" s="9" t="s">
        <v>13112</v>
      </c>
      <c r="B236" s="9" t="s">
        <v>12057</v>
      </c>
      <c r="C236" s="180" t="s">
        <v>13575</v>
      </c>
      <c r="D236" s="11"/>
      <c r="E236" s="35">
        <v>5</v>
      </c>
      <c r="F236" s="240" t="s">
        <v>0</v>
      </c>
      <c r="G236" s="240">
        <v>38717</v>
      </c>
      <c r="H236" s="9" t="s">
        <v>13479</v>
      </c>
      <c r="I236" s="9"/>
      <c r="J236" s="9"/>
      <c r="K236" s="9"/>
      <c r="L236" s="11"/>
      <c r="M236" s="9" t="s">
        <v>13525</v>
      </c>
      <c r="N236" s="21">
        <v>0</v>
      </c>
      <c r="O236" s="21">
        <v>1</v>
      </c>
      <c r="P236" s="2"/>
      <c r="Q236" s="225" t="s">
        <v>4170</v>
      </c>
      <c r="R236" s="222"/>
      <c r="S236" s="2"/>
      <c r="T236" s="21">
        <f t="shared" si="1"/>
        <v>0</v>
      </c>
    </row>
    <row r="237" spans="1:20" x14ac:dyDescent="0.4">
      <c r="A237" s="9" t="s">
        <v>13112</v>
      </c>
      <c r="B237" s="9" t="s">
        <v>12057</v>
      </c>
      <c r="C237" s="180" t="s">
        <v>13576</v>
      </c>
      <c r="D237" s="11"/>
      <c r="E237" s="35">
        <v>5</v>
      </c>
      <c r="F237" s="240" t="s">
        <v>0</v>
      </c>
      <c r="G237" s="240">
        <v>39082</v>
      </c>
      <c r="H237" s="9" t="s">
        <v>13479</v>
      </c>
      <c r="I237" s="9"/>
      <c r="J237" s="9"/>
      <c r="K237" s="9"/>
      <c r="L237" s="11"/>
      <c r="M237" s="9" t="s">
        <v>13526</v>
      </c>
      <c r="N237" s="21">
        <v>0</v>
      </c>
      <c r="O237" s="21">
        <v>1</v>
      </c>
      <c r="P237" s="2"/>
      <c r="Q237" s="225" t="s">
        <v>4168</v>
      </c>
      <c r="R237" s="222"/>
      <c r="S237" s="2"/>
      <c r="T237" s="21">
        <f t="shared" si="1"/>
        <v>0</v>
      </c>
    </row>
    <row r="238" spans="1:20" x14ac:dyDescent="0.4">
      <c r="A238" s="9" t="s">
        <v>13112</v>
      </c>
      <c r="B238" s="9" t="s">
        <v>12057</v>
      </c>
      <c r="C238" s="180" t="s">
        <v>13577</v>
      </c>
      <c r="D238" s="11"/>
      <c r="E238" s="35">
        <v>5</v>
      </c>
      <c r="F238" s="240" t="s">
        <v>0</v>
      </c>
      <c r="G238" s="240">
        <v>39082</v>
      </c>
      <c r="H238" s="9" t="s">
        <v>13479</v>
      </c>
      <c r="I238" s="9"/>
      <c r="J238" s="9"/>
      <c r="K238" s="9"/>
      <c r="L238" s="11"/>
      <c r="M238" s="9" t="s">
        <v>13527</v>
      </c>
      <c r="N238" s="21">
        <v>0</v>
      </c>
      <c r="O238" s="21">
        <v>1</v>
      </c>
      <c r="P238" s="2"/>
      <c r="Q238" s="225" t="s">
        <v>4168</v>
      </c>
      <c r="R238" s="222"/>
      <c r="S238" s="2"/>
      <c r="T238" s="21">
        <f t="shared" si="1"/>
        <v>0</v>
      </c>
    </row>
    <row r="239" spans="1:20" x14ac:dyDescent="0.4">
      <c r="A239" s="9" t="s">
        <v>13112</v>
      </c>
      <c r="B239" s="9" t="s">
        <v>12057</v>
      </c>
      <c r="C239" s="180" t="s">
        <v>13578</v>
      </c>
      <c r="D239" s="11"/>
      <c r="E239" s="35">
        <v>5</v>
      </c>
      <c r="F239" s="240" t="s">
        <v>0</v>
      </c>
      <c r="G239" s="240">
        <v>39082</v>
      </c>
      <c r="H239" s="9" t="s">
        <v>13479</v>
      </c>
      <c r="I239" s="9"/>
      <c r="J239" s="9"/>
      <c r="K239" s="9"/>
      <c r="L239" s="11"/>
      <c r="M239" s="9" t="s">
        <v>13528</v>
      </c>
      <c r="N239" s="21">
        <v>0</v>
      </c>
      <c r="O239" s="21">
        <v>1</v>
      </c>
      <c r="P239" s="2"/>
      <c r="Q239" s="225" t="s">
        <v>4168</v>
      </c>
      <c r="R239" s="222"/>
      <c r="S239" s="2"/>
      <c r="T239" s="21">
        <f t="shared" si="1"/>
        <v>0</v>
      </c>
    </row>
    <row r="240" spans="1:20" x14ac:dyDescent="0.4">
      <c r="A240" s="9" t="s">
        <v>13112</v>
      </c>
      <c r="B240" s="9" t="s">
        <v>12057</v>
      </c>
      <c r="C240" s="180" t="s">
        <v>13579</v>
      </c>
      <c r="D240" s="11"/>
      <c r="E240" s="35">
        <v>5</v>
      </c>
      <c r="F240" s="240" t="s">
        <v>0</v>
      </c>
      <c r="G240" s="240">
        <v>39082</v>
      </c>
      <c r="H240" s="9" t="s">
        <v>13479</v>
      </c>
      <c r="I240" s="9"/>
      <c r="J240" s="9"/>
      <c r="K240" s="9"/>
      <c r="L240" s="11"/>
      <c r="M240" s="9" t="s">
        <v>13529</v>
      </c>
      <c r="N240" s="21">
        <v>0</v>
      </c>
      <c r="O240" s="21">
        <v>1</v>
      </c>
      <c r="P240" s="2"/>
      <c r="Q240" s="225" t="s">
        <v>4170</v>
      </c>
      <c r="R240" s="222"/>
      <c r="S240" s="2"/>
      <c r="T240" s="21">
        <f t="shared" si="1"/>
        <v>0</v>
      </c>
    </row>
    <row r="241" spans="1:20" x14ac:dyDescent="0.4">
      <c r="A241" s="9" t="s">
        <v>13112</v>
      </c>
      <c r="B241" s="9" t="s">
        <v>12057</v>
      </c>
      <c r="C241" s="180" t="s">
        <v>13580</v>
      </c>
      <c r="D241" s="11"/>
      <c r="E241" s="35">
        <v>5</v>
      </c>
      <c r="F241" s="240" t="s">
        <v>0</v>
      </c>
      <c r="G241" s="240">
        <v>39082</v>
      </c>
      <c r="H241" s="9" t="s">
        <v>13479</v>
      </c>
      <c r="I241" s="9"/>
      <c r="J241" s="9"/>
      <c r="K241" s="9"/>
      <c r="L241" s="11"/>
      <c r="M241" s="9" t="s">
        <v>13530</v>
      </c>
      <c r="N241" s="21">
        <v>0</v>
      </c>
      <c r="O241" s="21">
        <v>1</v>
      </c>
      <c r="P241" s="2"/>
      <c r="Q241" s="225" t="s">
        <v>4170</v>
      </c>
      <c r="R241" s="222"/>
      <c r="S241" s="2"/>
      <c r="T241" s="21">
        <f t="shared" si="1"/>
        <v>0</v>
      </c>
    </row>
    <row r="242" spans="1:20" x14ac:dyDescent="0.4">
      <c r="A242" s="9" t="s">
        <v>13112</v>
      </c>
      <c r="B242" s="9" t="s">
        <v>12057</v>
      </c>
      <c r="C242" s="180" t="s">
        <v>13581</v>
      </c>
      <c r="D242" s="11"/>
      <c r="E242" s="35">
        <v>5</v>
      </c>
      <c r="F242" s="240" t="s">
        <v>0</v>
      </c>
      <c r="G242" s="240">
        <v>39082</v>
      </c>
      <c r="H242" s="9" t="s">
        <v>13479</v>
      </c>
      <c r="I242" s="9"/>
      <c r="J242" s="9"/>
      <c r="K242" s="9"/>
      <c r="L242" s="11"/>
      <c r="M242" s="9" t="s">
        <v>13531</v>
      </c>
      <c r="N242" s="21">
        <v>0</v>
      </c>
      <c r="O242" s="21">
        <v>1</v>
      </c>
      <c r="P242" s="2"/>
      <c r="Q242" s="225" t="s">
        <v>4168</v>
      </c>
      <c r="R242" s="222"/>
      <c r="S242" s="2"/>
      <c r="T242" s="21">
        <f t="shared" si="1"/>
        <v>0</v>
      </c>
    </row>
    <row r="243" spans="1:20" x14ac:dyDescent="0.4">
      <c r="A243" s="9" t="s">
        <v>13112</v>
      </c>
      <c r="B243" s="9" t="s">
        <v>12057</v>
      </c>
      <c r="C243" s="180" t="s">
        <v>13582</v>
      </c>
      <c r="D243" s="11"/>
      <c r="E243" s="35">
        <v>5</v>
      </c>
      <c r="F243" s="240" t="s">
        <v>0</v>
      </c>
      <c r="G243" s="240">
        <v>39263</v>
      </c>
      <c r="H243" s="9" t="s">
        <v>13479</v>
      </c>
      <c r="I243" s="9"/>
      <c r="J243" s="9"/>
      <c r="K243" s="9"/>
      <c r="L243" s="11"/>
      <c r="M243" s="9" t="s">
        <v>13532</v>
      </c>
      <c r="N243" s="21">
        <v>0</v>
      </c>
      <c r="O243" s="21">
        <v>1</v>
      </c>
      <c r="P243" s="2"/>
      <c r="Q243" s="225" t="s">
        <v>4170</v>
      </c>
      <c r="R243" s="222"/>
      <c r="S243" s="2"/>
      <c r="T243" s="21">
        <f t="shared" si="1"/>
        <v>0</v>
      </c>
    </row>
    <row r="244" spans="1:20" x14ac:dyDescent="0.4">
      <c r="A244" s="9" t="s">
        <v>13112</v>
      </c>
      <c r="B244" s="9" t="s">
        <v>12057</v>
      </c>
      <c r="C244" s="180" t="s">
        <v>13583</v>
      </c>
      <c r="D244" s="11"/>
      <c r="E244" s="35">
        <v>5</v>
      </c>
      <c r="F244" s="240" t="s">
        <v>0</v>
      </c>
      <c r="G244" s="240">
        <v>39263</v>
      </c>
      <c r="H244" s="9" t="s">
        <v>13479</v>
      </c>
      <c r="I244" s="9"/>
      <c r="J244" s="9"/>
      <c r="K244" s="9"/>
      <c r="L244" s="11"/>
      <c r="M244" s="9" t="s">
        <v>13533</v>
      </c>
      <c r="N244" s="21">
        <v>0</v>
      </c>
      <c r="O244" s="21">
        <v>1</v>
      </c>
      <c r="P244" s="2"/>
      <c r="Q244" s="225" t="s">
        <v>4168</v>
      </c>
      <c r="R244" s="222"/>
      <c r="S244" s="2"/>
      <c r="T244" s="21">
        <f t="shared" si="1"/>
        <v>0</v>
      </c>
    </row>
    <row r="245" spans="1:20" x14ac:dyDescent="0.4">
      <c r="A245" s="9" t="s">
        <v>13112</v>
      </c>
      <c r="B245" s="9" t="s">
        <v>12057</v>
      </c>
      <c r="C245" s="180" t="s">
        <v>13584</v>
      </c>
      <c r="D245" s="11"/>
      <c r="E245" s="35">
        <v>5</v>
      </c>
      <c r="F245" s="240" t="s">
        <v>0</v>
      </c>
      <c r="G245" s="240">
        <v>39263</v>
      </c>
      <c r="H245" s="9" t="s">
        <v>13479</v>
      </c>
      <c r="I245" s="9"/>
      <c r="J245" s="9"/>
      <c r="K245" s="9"/>
      <c r="L245" s="11"/>
      <c r="M245" s="9" t="s">
        <v>13534</v>
      </c>
      <c r="N245" s="21">
        <v>0</v>
      </c>
      <c r="O245" s="21">
        <v>1</v>
      </c>
      <c r="P245" s="2"/>
      <c r="Q245" s="225" t="s">
        <v>4170</v>
      </c>
      <c r="R245" s="222"/>
      <c r="S245" s="2"/>
      <c r="T245" s="21">
        <f t="shared" si="1"/>
        <v>0</v>
      </c>
    </row>
    <row r="246" spans="1:20" x14ac:dyDescent="0.4">
      <c r="A246" s="9" t="s">
        <v>13112</v>
      </c>
      <c r="B246" s="9" t="s">
        <v>12057</v>
      </c>
      <c r="C246" s="180" t="s">
        <v>13585</v>
      </c>
      <c r="D246" s="11"/>
      <c r="E246" s="35">
        <v>5</v>
      </c>
      <c r="F246" s="240" t="s">
        <v>0</v>
      </c>
      <c r="G246" s="240">
        <v>39447</v>
      </c>
      <c r="H246" s="9" t="s">
        <v>13479</v>
      </c>
      <c r="I246" s="9"/>
      <c r="J246" s="9"/>
      <c r="K246" s="9"/>
      <c r="L246" s="11"/>
      <c r="M246" s="9" t="s">
        <v>13535</v>
      </c>
      <c r="N246" s="21">
        <v>0</v>
      </c>
      <c r="O246" s="21">
        <v>1</v>
      </c>
      <c r="P246" s="2"/>
      <c r="Q246" s="225" t="s">
        <v>4170</v>
      </c>
      <c r="R246" s="222"/>
      <c r="S246" s="2"/>
      <c r="T246" s="21">
        <f t="shared" si="1"/>
        <v>0</v>
      </c>
    </row>
    <row r="247" spans="1:20" x14ac:dyDescent="0.4">
      <c r="A247" s="9" t="s">
        <v>13112</v>
      </c>
      <c r="B247" s="9" t="s">
        <v>12057</v>
      </c>
      <c r="C247" s="180" t="s">
        <v>13586</v>
      </c>
      <c r="D247" s="11"/>
      <c r="E247" s="35">
        <v>5</v>
      </c>
      <c r="F247" s="240" t="s">
        <v>0</v>
      </c>
      <c r="G247" s="240">
        <v>39447</v>
      </c>
      <c r="H247" s="9" t="s">
        <v>13479</v>
      </c>
      <c r="I247" s="9"/>
      <c r="J247" s="9"/>
      <c r="K247" s="9"/>
      <c r="L247" s="11"/>
      <c r="M247" s="9" t="s">
        <v>13536</v>
      </c>
      <c r="N247" s="21">
        <v>0</v>
      </c>
      <c r="O247" s="21">
        <v>1</v>
      </c>
      <c r="P247" s="2"/>
      <c r="Q247" s="225" t="s">
        <v>4170</v>
      </c>
      <c r="R247" s="222"/>
      <c r="S247" s="2"/>
      <c r="T247" s="21">
        <f t="shared" si="1"/>
        <v>0</v>
      </c>
    </row>
    <row r="248" spans="1:20" x14ac:dyDescent="0.4">
      <c r="A248" s="9" t="s">
        <v>13112</v>
      </c>
      <c r="B248" s="9" t="s">
        <v>12057</v>
      </c>
      <c r="C248" s="180" t="s">
        <v>13587</v>
      </c>
      <c r="D248" s="11"/>
      <c r="E248" s="35">
        <v>5</v>
      </c>
      <c r="F248" s="240" t="s">
        <v>0</v>
      </c>
      <c r="G248" s="240">
        <v>39447</v>
      </c>
      <c r="H248" s="9" t="s">
        <v>13479</v>
      </c>
      <c r="I248" s="9"/>
      <c r="J248" s="9"/>
      <c r="K248" s="9"/>
      <c r="L248" s="11"/>
      <c r="M248" s="9" t="s">
        <v>13537</v>
      </c>
      <c r="N248" s="21">
        <v>0</v>
      </c>
      <c r="O248" s="21">
        <v>1</v>
      </c>
      <c r="P248" s="2"/>
      <c r="Q248" s="225" t="s">
        <v>4170</v>
      </c>
      <c r="R248" s="222"/>
      <c r="S248" s="2"/>
      <c r="T248" s="21">
        <f t="shared" si="1"/>
        <v>0</v>
      </c>
    </row>
    <row r="249" spans="1:20" x14ac:dyDescent="0.4">
      <c r="A249" s="9" t="s">
        <v>13112</v>
      </c>
      <c r="B249" s="9" t="s">
        <v>12057</v>
      </c>
      <c r="C249" s="180" t="s">
        <v>13588</v>
      </c>
      <c r="D249" s="11"/>
      <c r="E249" s="35">
        <v>5</v>
      </c>
      <c r="F249" s="240" t="s">
        <v>0</v>
      </c>
      <c r="G249" s="240">
        <v>39629</v>
      </c>
      <c r="H249" s="9" t="s">
        <v>13479</v>
      </c>
      <c r="I249" s="9"/>
      <c r="J249" s="9"/>
      <c r="K249" s="9"/>
      <c r="L249" s="11"/>
      <c r="M249" s="9" t="s">
        <v>13538</v>
      </c>
      <c r="N249" s="21">
        <v>0</v>
      </c>
      <c r="O249" s="21">
        <v>1</v>
      </c>
      <c r="P249" s="2"/>
      <c r="Q249" s="225" t="s">
        <v>4168</v>
      </c>
      <c r="R249" s="222"/>
      <c r="S249" s="2"/>
      <c r="T249" s="21">
        <f t="shared" si="1"/>
        <v>0</v>
      </c>
    </row>
    <row r="250" spans="1:20" x14ac:dyDescent="0.4">
      <c r="A250" s="9" t="s">
        <v>13112</v>
      </c>
      <c r="B250" s="9" t="s">
        <v>12057</v>
      </c>
      <c r="C250" s="180" t="s">
        <v>13589</v>
      </c>
      <c r="D250" s="11"/>
      <c r="E250" s="35">
        <v>5</v>
      </c>
      <c r="F250" s="240" t="s">
        <v>0</v>
      </c>
      <c r="G250" s="240">
        <v>39629</v>
      </c>
      <c r="H250" s="9" t="s">
        <v>13479</v>
      </c>
      <c r="I250" s="9"/>
      <c r="J250" s="9"/>
      <c r="K250" s="9"/>
      <c r="L250" s="11"/>
      <c r="M250" s="9" t="s">
        <v>13539</v>
      </c>
      <c r="N250" s="21">
        <v>0</v>
      </c>
      <c r="O250" s="21">
        <v>1</v>
      </c>
      <c r="P250" s="2"/>
      <c r="Q250" s="225" t="s">
        <v>4168</v>
      </c>
      <c r="R250" s="222"/>
      <c r="S250" s="2"/>
      <c r="T250" s="21">
        <f t="shared" si="1"/>
        <v>0</v>
      </c>
    </row>
    <row r="251" spans="1:20" x14ac:dyDescent="0.4">
      <c r="A251" s="9" t="s">
        <v>13112</v>
      </c>
      <c r="B251" s="9" t="s">
        <v>12057</v>
      </c>
      <c r="C251" s="180" t="s">
        <v>13503</v>
      </c>
      <c r="D251" s="11"/>
      <c r="E251" s="35">
        <v>10</v>
      </c>
      <c r="F251" s="240" t="s">
        <v>0</v>
      </c>
      <c r="G251" s="240">
        <v>39082</v>
      </c>
      <c r="H251" s="9" t="s">
        <v>13480</v>
      </c>
      <c r="I251" s="9"/>
      <c r="J251" s="9"/>
      <c r="K251" s="9"/>
      <c r="L251" s="11"/>
      <c r="M251" s="9" t="s">
        <v>13540</v>
      </c>
      <c r="N251" s="21">
        <v>0</v>
      </c>
      <c r="O251" s="21">
        <v>1</v>
      </c>
      <c r="P251" s="2"/>
      <c r="Q251" s="225" t="s">
        <v>4170</v>
      </c>
      <c r="R251" s="222"/>
      <c r="S251" s="2"/>
      <c r="T251" s="21">
        <f t="shared" si="1"/>
        <v>0</v>
      </c>
    </row>
    <row r="252" spans="1:20" x14ac:dyDescent="0.4">
      <c r="A252" s="9" t="s">
        <v>13112</v>
      </c>
      <c r="B252" s="9" t="s">
        <v>12057</v>
      </c>
      <c r="C252" s="180" t="s">
        <v>13504</v>
      </c>
      <c r="D252" s="11"/>
      <c r="E252" s="35">
        <v>10</v>
      </c>
      <c r="F252" s="240" t="s">
        <v>0</v>
      </c>
      <c r="G252" s="240">
        <v>39082</v>
      </c>
      <c r="H252" s="9" t="s">
        <v>13480</v>
      </c>
      <c r="I252" s="9"/>
      <c r="J252" s="9"/>
      <c r="K252" s="9"/>
      <c r="L252" s="19"/>
      <c r="M252" s="9" t="s">
        <v>13541</v>
      </c>
      <c r="N252" s="21">
        <v>0</v>
      </c>
      <c r="O252" s="21">
        <v>1</v>
      </c>
      <c r="P252" s="2"/>
      <c r="Q252" s="225" t="s">
        <v>4170</v>
      </c>
      <c r="R252" s="222"/>
      <c r="S252" s="2"/>
      <c r="T252" s="21">
        <f t="shared" si="1"/>
        <v>0</v>
      </c>
    </row>
    <row r="253" spans="1:20" x14ac:dyDescent="0.4">
      <c r="A253" s="9" t="s">
        <v>13112</v>
      </c>
      <c r="B253" s="9" t="s">
        <v>12057</v>
      </c>
      <c r="C253" s="180" t="s">
        <v>13590</v>
      </c>
      <c r="D253" s="11"/>
      <c r="E253" s="35">
        <v>5</v>
      </c>
      <c r="F253" s="240" t="s">
        <v>0</v>
      </c>
      <c r="G253" s="240">
        <v>39082</v>
      </c>
      <c r="H253" s="9" t="s">
        <v>13479</v>
      </c>
      <c r="I253" s="9"/>
      <c r="J253" s="9"/>
      <c r="K253" s="9"/>
      <c r="L253" s="19"/>
      <c r="M253" s="9" t="s">
        <v>13542</v>
      </c>
      <c r="N253" s="21">
        <v>0</v>
      </c>
      <c r="O253" s="21">
        <v>1</v>
      </c>
      <c r="P253" s="2"/>
      <c r="Q253" s="225" t="s">
        <v>4168</v>
      </c>
      <c r="R253" s="222"/>
      <c r="S253" s="2"/>
      <c r="T253" s="21">
        <f t="shared" si="1"/>
        <v>0</v>
      </c>
    </row>
    <row r="254" spans="1:20" x14ac:dyDescent="0.4">
      <c r="A254" s="9" t="s">
        <v>13112</v>
      </c>
      <c r="B254" s="9" t="s">
        <v>12057</v>
      </c>
      <c r="C254" s="180" t="s">
        <v>13591</v>
      </c>
      <c r="D254" s="11"/>
      <c r="E254" s="35">
        <v>5</v>
      </c>
      <c r="F254" s="240" t="s">
        <v>0</v>
      </c>
      <c r="G254" s="240">
        <v>39263</v>
      </c>
      <c r="H254" s="9" t="s">
        <v>13479</v>
      </c>
      <c r="I254" s="9"/>
      <c r="J254" s="9"/>
      <c r="K254" s="9"/>
      <c r="L254" s="19"/>
      <c r="M254" s="9" t="s">
        <v>13542</v>
      </c>
      <c r="N254" s="21">
        <v>0</v>
      </c>
      <c r="O254" s="21">
        <v>1</v>
      </c>
      <c r="P254" s="2"/>
      <c r="Q254" s="225" t="s">
        <v>4168</v>
      </c>
      <c r="R254" s="222"/>
      <c r="S254" s="2"/>
      <c r="T254" s="21">
        <f t="shared" si="1"/>
        <v>0</v>
      </c>
    </row>
    <row r="255" spans="1:20" x14ac:dyDescent="0.4">
      <c r="A255" s="9" t="s">
        <v>13112</v>
      </c>
      <c r="B255" s="9" t="s">
        <v>12057</v>
      </c>
      <c r="C255" s="244" t="s">
        <v>13592</v>
      </c>
      <c r="D255" s="11"/>
      <c r="E255" s="35" t="s">
        <v>0</v>
      </c>
      <c r="F255" s="240" t="s">
        <v>0</v>
      </c>
      <c r="G255" s="240"/>
      <c r="H255" s="24" t="s">
        <v>13484</v>
      </c>
      <c r="I255" s="9"/>
      <c r="J255" s="9"/>
      <c r="K255" s="9"/>
      <c r="L255" s="19"/>
      <c r="M255" s="9"/>
      <c r="N255" s="21">
        <v>0</v>
      </c>
      <c r="O255" s="21">
        <v>0</v>
      </c>
      <c r="P255" s="2"/>
      <c r="Q255" s="225" t="s">
        <v>4170</v>
      </c>
      <c r="R255" s="222"/>
      <c r="S255" s="2"/>
      <c r="T255" s="21">
        <f t="shared" si="1"/>
        <v>0</v>
      </c>
    </row>
    <row r="256" spans="1:20" x14ac:dyDescent="0.4">
      <c r="A256" s="9" t="s">
        <v>13112</v>
      </c>
      <c r="B256" s="9" t="s">
        <v>12057</v>
      </c>
      <c r="C256" s="180" t="s">
        <v>13593</v>
      </c>
      <c r="D256" s="11"/>
      <c r="E256" s="35">
        <v>5</v>
      </c>
      <c r="F256" s="240" t="s">
        <v>0</v>
      </c>
      <c r="G256" s="240">
        <v>39629</v>
      </c>
      <c r="H256" s="9" t="s">
        <v>13481</v>
      </c>
      <c r="I256" s="9"/>
      <c r="J256" s="9"/>
      <c r="K256" s="9"/>
      <c r="L256" s="19"/>
      <c r="M256" s="9" t="s">
        <v>13538</v>
      </c>
      <c r="N256" s="21">
        <v>0</v>
      </c>
      <c r="O256" s="21">
        <v>1</v>
      </c>
      <c r="P256" s="2"/>
      <c r="Q256" s="225" t="s">
        <v>4170</v>
      </c>
      <c r="R256" s="222"/>
      <c r="S256" s="2"/>
      <c r="T256" s="21">
        <f t="shared" si="1"/>
        <v>0</v>
      </c>
    </row>
    <row r="257" spans="1:20" x14ac:dyDescent="0.4">
      <c r="A257" s="9" t="s">
        <v>13112</v>
      </c>
      <c r="B257" s="9" t="s">
        <v>12057</v>
      </c>
      <c r="C257" s="180" t="s">
        <v>13594</v>
      </c>
      <c r="D257" s="11"/>
      <c r="E257" s="35">
        <v>5</v>
      </c>
      <c r="F257" s="240" t="s">
        <v>0</v>
      </c>
      <c r="G257" s="240">
        <v>39629</v>
      </c>
      <c r="H257" s="9" t="s">
        <v>13481</v>
      </c>
      <c r="I257" s="9"/>
      <c r="J257" s="9"/>
      <c r="K257" s="9"/>
      <c r="L257" s="19"/>
      <c r="M257" s="9" t="s">
        <v>13539</v>
      </c>
      <c r="N257" s="21">
        <v>0</v>
      </c>
      <c r="O257" s="21">
        <v>1</v>
      </c>
      <c r="P257" s="2"/>
      <c r="Q257" s="225" t="s">
        <v>4170</v>
      </c>
      <c r="R257" s="222"/>
      <c r="S257" s="2"/>
      <c r="T257" s="21">
        <f t="shared" si="1"/>
        <v>0</v>
      </c>
    </row>
    <row r="258" spans="1:20" x14ac:dyDescent="0.4">
      <c r="A258" s="9" t="s">
        <v>13112</v>
      </c>
      <c r="B258" s="9" t="s">
        <v>12057</v>
      </c>
      <c r="C258" s="180" t="s">
        <v>13595</v>
      </c>
      <c r="D258" s="11"/>
      <c r="E258" s="35">
        <v>5</v>
      </c>
      <c r="F258" s="240" t="s">
        <v>0</v>
      </c>
      <c r="G258" s="240">
        <v>39813</v>
      </c>
      <c r="H258" s="9" t="s">
        <v>13481</v>
      </c>
      <c r="I258" s="9"/>
      <c r="J258" s="9"/>
      <c r="K258" s="9"/>
      <c r="L258" s="19"/>
      <c r="M258" s="9" t="s">
        <v>13543</v>
      </c>
      <c r="N258" s="21">
        <v>0</v>
      </c>
      <c r="O258" s="21">
        <v>1</v>
      </c>
      <c r="P258" s="2"/>
      <c r="Q258" s="225" t="s">
        <v>4170</v>
      </c>
      <c r="R258" s="222"/>
      <c r="S258" s="2"/>
      <c r="T258" s="21">
        <f t="shared" si="1"/>
        <v>0</v>
      </c>
    </row>
    <row r="259" spans="1:20" x14ac:dyDescent="0.4">
      <c r="A259" s="9" t="s">
        <v>13112</v>
      </c>
      <c r="B259" s="9" t="s">
        <v>12057</v>
      </c>
      <c r="C259" s="180" t="s">
        <v>13596</v>
      </c>
      <c r="D259" s="11"/>
      <c r="E259" s="35">
        <v>5</v>
      </c>
      <c r="F259" s="240" t="s">
        <v>0</v>
      </c>
      <c r="G259" s="240">
        <v>39813</v>
      </c>
      <c r="H259" s="9" t="s">
        <v>13481</v>
      </c>
      <c r="I259" s="9"/>
      <c r="J259" s="9"/>
      <c r="K259" s="9"/>
      <c r="L259" s="19"/>
      <c r="M259" s="9" t="s">
        <v>13544</v>
      </c>
      <c r="N259" s="21">
        <v>0</v>
      </c>
      <c r="O259" s="21">
        <v>1</v>
      </c>
      <c r="P259" s="2"/>
      <c r="Q259" s="225" t="s">
        <v>4170</v>
      </c>
      <c r="R259" s="222"/>
      <c r="S259" s="2"/>
      <c r="T259" s="21">
        <f t="shared" si="1"/>
        <v>0</v>
      </c>
    </row>
    <row r="260" spans="1:20" x14ac:dyDescent="0.4">
      <c r="A260" s="9" t="s">
        <v>13112</v>
      </c>
      <c r="B260" s="9" t="s">
        <v>12057</v>
      </c>
      <c r="C260" s="180" t="s">
        <v>13597</v>
      </c>
      <c r="D260" s="11"/>
      <c r="E260" s="35">
        <v>5</v>
      </c>
      <c r="F260" s="240" t="s">
        <v>0</v>
      </c>
      <c r="G260" s="240">
        <v>39813</v>
      </c>
      <c r="H260" s="9" t="s">
        <v>13481</v>
      </c>
      <c r="I260" s="9"/>
      <c r="J260" s="9"/>
      <c r="K260" s="9"/>
      <c r="L260" s="19"/>
      <c r="M260" s="9" t="s">
        <v>13545</v>
      </c>
      <c r="N260" s="21">
        <v>0</v>
      </c>
      <c r="O260" s="21">
        <v>1</v>
      </c>
      <c r="P260" s="2"/>
      <c r="Q260" s="225" t="s">
        <v>4170</v>
      </c>
      <c r="R260" s="222"/>
      <c r="S260" s="2"/>
      <c r="T260" s="21">
        <f t="shared" si="1"/>
        <v>0</v>
      </c>
    </row>
    <row r="261" spans="1:20" x14ac:dyDescent="0.4">
      <c r="A261" s="9" t="s">
        <v>13112</v>
      </c>
      <c r="B261" s="9" t="s">
        <v>12057</v>
      </c>
      <c r="C261" s="180" t="s">
        <v>13598</v>
      </c>
      <c r="D261" s="11"/>
      <c r="E261" s="35">
        <v>5</v>
      </c>
      <c r="F261" s="240" t="s">
        <v>0</v>
      </c>
      <c r="G261" s="240">
        <v>39994</v>
      </c>
      <c r="H261" s="9" t="s">
        <v>13481</v>
      </c>
      <c r="I261" s="9"/>
      <c r="J261" s="9"/>
      <c r="K261" s="9"/>
      <c r="L261" s="19"/>
      <c r="M261" s="9" t="s">
        <v>13546</v>
      </c>
      <c r="N261" s="21">
        <v>0</v>
      </c>
      <c r="O261" s="21">
        <v>1</v>
      </c>
      <c r="P261" s="2"/>
      <c r="Q261" s="225" t="s">
        <v>4170</v>
      </c>
      <c r="R261" s="222"/>
      <c r="S261" s="2"/>
      <c r="T261" s="21">
        <f t="shared" si="1"/>
        <v>0</v>
      </c>
    </row>
    <row r="262" spans="1:20" x14ac:dyDescent="0.4">
      <c r="A262" s="9" t="s">
        <v>13112</v>
      </c>
      <c r="B262" s="9" t="s">
        <v>12057</v>
      </c>
      <c r="C262" s="244" t="s">
        <v>13599</v>
      </c>
      <c r="D262" s="11"/>
      <c r="E262" s="35" t="s">
        <v>0</v>
      </c>
      <c r="F262" s="240" t="s">
        <v>0</v>
      </c>
      <c r="G262" s="240"/>
      <c r="H262" s="24" t="s">
        <v>13484</v>
      </c>
      <c r="I262" s="9"/>
      <c r="J262" s="9"/>
      <c r="K262" s="9"/>
      <c r="L262" s="19"/>
      <c r="M262" s="9"/>
      <c r="N262" s="21">
        <v>0</v>
      </c>
      <c r="O262" s="21">
        <v>0</v>
      </c>
      <c r="P262" s="2"/>
      <c r="Q262" s="225" t="s">
        <v>4170</v>
      </c>
      <c r="R262" s="222"/>
      <c r="S262" s="2"/>
      <c r="T262" s="21">
        <f t="shared" si="1"/>
        <v>0</v>
      </c>
    </row>
    <row r="263" spans="1:20" x14ac:dyDescent="0.4">
      <c r="A263" s="9" t="s">
        <v>13112</v>
      </c>
      <c r="B263" s="9" t="s">
        <v>12057</v>
      </c>
      <c r="C263" s="180" t="s">
        <v>13600</v>
      </c>
      <c r="D263" s="11"/>
      <c r="E263" s="35">
        <v>5</v>
      </c>
      <c r="F263" s="240" t="s">
        <v>0</v>
      </c>
      <c r="G263" s="240">
        <v>38717</v>
      </c>
      <c r="H263" s="9" t="s">
        <v>13482</v>
      </c>
      <c r="I263" s="9"/>
      <c r="J263" s="9"/>
      <c r="K263" s="9"/>
      <c r="L263" s="19"/>
      <c r="M263" s="9" t="s">
        <v>13547</v>
      </c>
      <c r="N263" s="21">
        <v>0</v>
      </c>
      <c r="O263" s="21">
        <v>1</v>
      </c>
      <c r="P263" s="2"/>
      <c r="Q263" s="225" t="s">
        <v>4168</v>
      </c>
      <c r="R263" s="222"/>
      <c r="S263" s="2"/>
      <c r="T263" s="21">
        <f t="shared" si="1"/>
        <v>0</v>
      </c>
    </row>
    <row r="264" spans="1:20" x14ac:dyDescent="0.4">
      <c r="A264" s="9" t="s">
        <v>13112</v>
      </c>
      <c r="B264" s="9" t="s">
        <v>12057</v>
      </c>
      <c r="C264" s="180" t="s">
        <v>13601</v>
      </c>
      <c r="D264" s="11"/>
      <c r="E264" s="35">
        <v>5</v>
      </c>
      <c r="F264" s="240" t="s">
        <v>0</v>
      </c>
      <c r="G264" s="240">
        <v>38717</v>
      </c>
      <c r="H264" s="9" t="s">
        <v>13482</v>
      </c>
      <c r="I264" s="9"/>
      <c r="J264" s="9"/>
      <c r="K264" s="9"/>
      <c r="L264" s="19"/>
      <c r="M264" s="9" t="s">
        <v>13548</v>
      </c>
      <c r="N264" s="21">
        <v>0</v>
      </c>
      <c r="O264" s="21">
        <v>1</v>
      </c>
      <c r="P264" s="2"/>
      <c r="Q264" s="225" t="s">
        <v>4168</v>
      </c>
      <c r="R264" s="222"/>
      <c r="S264" s="2"/>
      <c r="T264" s="21">
        <f t="shared" si="1"/>
        <v>0</v>
      </c>
    </row>
    <row r="265" spans="1:20" x14ac:dyDescent="0.4">
      <c r="A265" s="9" t="s">
        <v>13112</v>
      </c>
      <c r="B265" s="9" t="s">
        <v>12057</v>
      </c>
      <c r="C265" s="180" t="s">
        <v>13602</v>
      </c>
      <c r="D265" s="11"/>
      <c r="E265" s="35">
        <v>5</v>
      </c>
      <c r="F265" s="240" t="s">
        <v>0</v>
      </c>
      <c r="G265" s="240">
        <v>38717</v>
      </c>
      <c r="H265" s="9" t="s">
        <v>13482</v>
      </c>
      <c r="I265" s="9"/>
      <c r="J265" s="9"/>
      <c r="K265" s="9"/>
      <c r="L265" s="19"/>
      <c r="M265" s="9" t="s">
        <v>13549</v>
      </c>
      <c r="N265" s="21">
        <v>0</v>
      </c>
      <c r="O265" s="21">
        <v>1</v>
      </c>
      <c r="P265" s="2"/>
      <c r="Q265" s="225" t="s">
        <v>4170</v>
      </c>
      <c r="R265" s="222"/>
      <c r="S265" s="2"/>
      <c r="T265" s="21">
        <f t="shared" si="1"/>
        <v>0</v>
      </c>
    </row>
    <row r="266" spans="1:20" x14ac:dyDescent="0.4">
      <c r="A266" s="9" t="s">
        <v>13112</v>
      </c>
      <c r="B266" s="9" t="s">
        <v>12057</v>
      </c>
      <c r="C266" s="180" t="s">
        <v>13603</v>
      </c>
      <c r="D266" s="11"/>
      <c r="E266" s="35">
        <v>5</v>
      </c>
      <c r="F266" s="240" t="s">
        <v>0</v>
      </c>
      <c r="G266" s="240">
        <v>39082</v>
      </c>
      <c r="H266" s="9" t="s">
        <v>13482</v>
      </c>
      <c r="I266" s="9"/>
      <c r="J266" s="9"/>
      <c r="K266" s="9"/>
      <c r="L266" s="19"/>
      <c r="M266" s="9" t="s">
        <v>13550</v>
      </c>
      <c r="N266" s="21">
        <v>0</v>
      </c>
      <c r="O266" s="21">
        <v>1</v>
      </c>
      <c r="P266" s="2"/>
      <c r="Q266" s="225" t="s">
        <v>4170</v>
      </c>
      <c r="R266" s="222"/>
      <c r="S266" s="2"/>
      <c r="T266" s="21">
        <f t="shared" si="1"/>
        <v>0</v>
      </c>
    </row>
    <row r="267" spans="1:20" x14ac:dyDescent="0.4">
      <c r="A267" s="9" t="s">
        <v>13112</v>
      </c>
      <c r="B267" s="9" t="s">
        <v>12057</v>
      </c>
      <c r="C267" s="180" t="s">
        <v>13604</v>
      </c>
      <c r="D267" s="11"/>
      <c r="E267" s="35">
        <v>5</v>
      </c>
      <c r="F267" s="240" t="s">
        <v>0</v>
      </c>
      <c r="G267" s="240">
        <v>39082</v>
      </c>
      <c r="H267" s="9" t="s">
        <v>13482</v>
      </c>
      <c r="I267" s="9"/>
      <c r="J267" s="9"/>
      <c r="K267" s="9"/>
      <c r="L267" s="19"/>
      <c r="M267" s="9" t="s">
        <v>13551</v>
      </c>
      <c r="N267" s="21">
        <v>0</v>
      </c>
      <c r="O267" s="21">
        <v>1</v>
      </c>
      <c r="P267" s="2"/>
      <c r="Q267" s="225" t="s">
        <v>4170</v>
      </c>
      <c r="R267" s="222"/>
      <c r="S267" s="2"/>
      <c r="T267" s="21">
        <f t="shared" si="1"/>
        <v>0</v>
      </c>
    </row>
    <row r="268" spans="1:20" x14ac:dyDescent="0.4">
      <c r="A268" s="9" t="s">
        <v>13112</v>
      </c>
      <c r="B268" s="9" t="s">
        <v>12057</v>
      </c>
      <c r="C268" s="180" t="s">
        <v>13605</v>
      </c>
      <c r="D268" s="11"/>
      <c r="E268" s="35">
        <v>5</v>
      </c>
      <c r="F268" s="240" t="s">
        <v>0</v>
      </c>
      <c r="G268" s="240">
        <v>39082</v>
      </c>
      <c r="H268" s="9" t="s">
        <v>13482</v>
      </c>
      <c r="I268" s="9"/>
      <c r="J268" s="9"/>
      <c r="K268" s="9"/>
      <c r="L268" s="19"/>
      <c r="M268" s="9" t="s">
        <v>13552</v>
      </c>
      <c r="N268" s="21">
        <v>0</v>
      </c>
      <c r="O268" s="21">
        <v>1</v>
      </c>
      <c r="P268" s="2"/>
      <c r="Q268" s="225" t="s">
        <v>4168</v>
      </c>
      <c r="R268" s="222"/>
      <c r="S268" s="2"/>
      <c r="T268" s="21">
        <f t="shared" si="1"/>
        <v>0</v>
      </c>
    </row>
    <row r="269" spans="1:20" x14ac:dyDescent="0.4">
      <c r="A269" s="9" t="s">
        <v>13112</v>
      </c>
      <c r="B269" s="9" t="s">
        <v>12057</v>
      </c>
      <c r="C269" s="180" t="s">
        <v>13606</v>
      </c>
      <c r="D269" s="11"/>
      <c r="E269" s="35">
        <v>5</v>
      </c>
      <c r="F269" s="240" t="s">
        <v>0</v>
      </c>
      <c r="G269" s="240">
        <v>39082</v>
      </c>
      <c r="H269" s="9" t="s">
        <v>13482</v>
      </c>
      <c r="I269" s="9"/>
      <c r="J269" s="9"/>
      <c r="K269" s="9"/>
      <c r="L269" s="19"/>
      <c r="M269" s="9" t="s">
        <v>13553</v>
      </c>
      <c r="N269" s="21">
        <v>0</v>
      </c>
      <c r="O269" s="21">
        <v>1</v>
      </c>
      <c r="P269" s="2"/>
      <c r="Q269" s="225" t="s">
        <v>4168</v>
      </c>
      <c r="R269" s="222"/>
      <c r="S269" s="2"/>
      <c r="T269" s="21">
        <f t="shared" si="1"/>
        <v>0</v>
      </c>
    </row>
    <row r="270" spans="1:20" x14ac:dyDescent="0.4">
      <c r="A270" s="9" t="s">
        <v>13112</v>
      </c>
      <c r="B270" s="9" t="s">
        <v>12057</v>
      </c>
      <c r="C270" s="180" t="s">
        <v>13607</v>
      </c>
      <c r="D270" s="11"/>
      <c r="E270" s="35">
        <v>5</v>
      </c>
      <c r="F270" s="240" t="s">
        <v>0</v>
      </c>
      <c r="G270" s="240">
        <v>39447</v>
      </c>
      <c r="H270" s="9" t="s">
        <v>13482</v>
      </c>
      <c r="I270" s="9"/>
      <c r="J270" s="9"/>
      <c r="K270" s="9"/>
      <c r="L270" s="19"/>
      <c r="M270" s="9" t="s">
        <v>13554</v>
      </c>
      <c r="N270" s="21">
        <v>0</v>
      </c>
      <c r="O270" s="21">
        <v>1</v>
      </c>
      <c r="P270" s="2"/>
      <c r="Q270" s="225" t="s">
        <v>4170</v>
      </c>
      <c r="R270" s="222"/>
      <c r="S270" s="2"/>
      <c r="T270" s="21">
        <f t="shared" si="1"/>
        <v>0</v>
      </c>
    </row>
    <row r="271" spans="1:20" x14ac:dyDescent="0.4">
      <c r="A271" s="9" t="s">
        <v>13112</v>
      </c>
      <c r="B271" s="9" t="s">
        <v>12057</v>
      </c>
      <c r="C271" s="180" t="s">
        <v>13608</v>
      </c>
      <c r="D271" s="11"/>
      <c r="E271" s="35">
        <v>10</v>
      </c>
      <c r="F271" s="240" t="s">
        <v>0</v>
      </c>
      <c r="G271" s="240">
        <v>38717</v>
      </c>
      <c r="H271" s="9" t="s">
        <v>13483</v>
      </c>
      <c r="I271" s="9"/>
      <c r="J271" s="9"/>
      <c r="K271" s="9"/>
      <c r="L271" s="19"/>
      <c r="M271" s="9" t="s">
        <v>13555</v>
      </c>
      <c r="N271" s="21">
        <v>0</v>
      </c>
      <c r="O271" s="21">
        <v>1</v>
      </c>
      <c r="P271" s="2"/>
      <c r="Q271" s="225" t="s">
        <v>4170</v>
      </c>
      <c r="R271" s="222"/>
      <c r="S271" s="2"/>
      <c r="T271" s="21">
        <f t="shared" si="1"/>
        <v>0</v>
      </c>
    </row>
    <row r="272" spans="1:20" x14ac:dyDescent="0.4">
      <c r="A272" s="9" t="s">
        <v>13112</v>
      </c>
      <c r="B272" s="9" t="s">
        <v>12057</v>
      </c>
      <c r="C272" s="180" t="s">
        <v>13609</v>
      </c>
      <c r="D272" s="11"/>
      <c r="E272" s="35" t="s">
        <v>0</v>
      </c>
      <c r="F272" s="240" t="s">
        <v>0</v>
      </c>
      <c r="G272" s="161" t="s">
        <v>0</v>
      </c>
      <c r="H272" s="9" t="s">
        <v>13613</v>
      </c>
      <c r="I272" s="9"/>
      <c r="J272" s="9"/>
      <c r="K272" s="9"/>
      <c r="L272" s="19"/>
      <c r="M272" s="9"/>
      <c r="N272" s="21">
        <v>0</v>
      </c>
      <c r="O272" s="21">
        <v>15</v>
      </c>
      <c r="P272" s="2"/>
      <c r="Q272" s="225" t="s">
        <v>4170</v>
      </c>
      <c r="R272" s="222"/>
      <c r="S272" s="2"/>
      <c r="T272" s="21">
        <f t="shared" si="1"/>
        <v>0</v>
      </c>
    </row>
    <row r="273" spans="1:20" x14ac:dyDescent="0.4">
      <c r="A273" s="9" t="s">
        <v>13112</v>
      </c>
      <c r="B273" s="9" t="s">
        <v>12057</v>
      </c>
      <c r="C273" s="180" t="s">
        <v>13610</v>
      </c>
      <c r="D273" s="11"/>
      <c r="E273" s="35">
        <v>150000</v>
      </c>
      <c r="F273" s="240" t="s">
        <v>0</v>
      </c>
      <c r="G273" s="161" t="s">
        <v>0</v>
      </c>
      <c r="H273" s="9" t="s">
        <v>13614</v>
      </c>
      <c r="I273" s="9"/>
      <c r="J273" s="9"/>
      <c r="K273" s="9"/>
      <c r="L273" s="19"/>
      <c r="M273" s="9"/>
      <c r="N273" s="21">
        <v>0</v>
      </c>
      <c r="O273" s="21">
        <v>2</v>
      </c>
      <c r="P273" s="2"/>
      <c r="Q273" s="225" t="s">
        <v>4170</v>
      </c>
      <c r="R273" s="222"/>
      <c r="S273" s="2"/>
      <c r="T273" s="21">
        <f t="shared" si="1"/>
        <v>0</v>
      </c>
    </row>
    <row r="274" spans="1:20" x14ac:dyDescent="0.4">
      <c r="A274" s="9" t="s">
        <v>13112</v>
      </c>
      <c r="B274" s="9" t="s">
        <v>12057</v>
      </c>
      <c r="C274" s="180" t="s">
        <v>13611</v>
      </c>
      <c r="D274" s="11"/>
      <c r="E274" s="35">
        <v>150000</v>
      </c>
      <c r="F274" s="240" t="s">
        <v>0</v>
      </c>
      <c r="G274" s="161" t="s">
        <v>0</v>
      </c>
      <c r="H274" s="9" t="s">
        <v>13615</v>
      </c>
      <c r="I274" s="9"/>
      <c r="J274" s="9"/>
      <c r="K274" s="9"/>
      <c r="L274" s="19"/>
      <c r="M274" s="9"/>
      <c r="N274" s="21">
        <v>0</v>
      </c>
      <c r="O274" s="21">
        <v>2</v>
      </c>
      <c r="P274" s="2"/>
      <c r="Q274" s="225" t="s">
        <v>4170</v>
      </c>
      <c r="R274" s="222"/>
      <c r="S274" s="2"/>
      <c r="T274" s="21">
        <f t="shared" si="1"/>
        <v>0</v>
      </c>
    </row>
    <row r="275" spans="1:20" x14ac:dyDescent="0.4">
      <c r="A275" s="9" t="s">
        <v>13112</v>
      </c>
      <c r="B275" s="9" t="s">
        <v>12057</v>
      </c>
      <c r="C275" s="180" t="s">
        <v>13612</v>
      </c>
      <c r="D275" s="11"/>
      <c r="E275" s="35">
        <v>300000</v>
      </c>
      <c r="F275" s="240" t="s">
        <v>0</v>
      </c>
      <c r="G275" s="161" t="s">
        <v>0</v>
      </c>
      <c r="H275" s="9" t="s">
        <v>13616</v>
      </c>
      <c r="I275" s="9"/>
      <c r="J275" s="9"/>
      <c r="K275" s="9"/>
      <c r="L275" s="19"/>
      <c r="M275" s="9"/>
      <c r="N275" s="21">
        <v>0</v>
      </c>
      <c r="O275" s="21">
        <v>2</v>
      </c>
      <c r="P275" s="2"/>
      <c r="Q275" s="225" t="s">
        <v>4170</v>
      </c>
      <c r="R275" s="222"/>
      <c r="S275" s="2"/>
      <c r="T275" s="21">
        <f t="shared" si="1"/>
        <v>0</v>
      </c>
    </row>
    <row r="276" spans="1:20" x14ac:dyDescent="0.4">
      <c r="A276" s="9" t="s">
        <v>13112</v>
      </c>
      <c r="B276" s="9" t="s">
        <v>12057</v>
      </c>
      <c r="C276" s="180" t="s">
        <v>13617</v>
      </c>
      <c r="D276" s="11"/>
      <c r="E276" s="35">
        <v>5000</v>
      </c>
      <c r="F276" s="240" t="s">
        <v>0</v>
      </c>
      <c r="G276" s="161">
        <v>36525</v>
      </c>
      <c r="H276" s="9" t="s">
        <v>13629</v>
      </c>
      <c r="I276" s="9"/>
      <c r="J276" s="9"/>
      <c r="K276" s="9"/>
      <c r="L276" s="19"/>
      <c r="M276" s="9"/>
      <c r="N276" s="21">
        <v>0</v>
      </c>
      <c r="O276" s="21">
        <v>5</v>
      </c>
      <c r="P276" s="2"/>
      <c r="Q276" s="225" t="s">
        <v>4170</v>
      </c>
      <c r="R276" s="222"/>
      <c r="S276" s="2"/>
      <c r="T276" s="21">
        <f t="shared" si="1"/>
        <v>0</v>
      </c>
    </row>
    <row r="277" spans="1:20" x14ac:dyDescent="0.4">
      <c r="A277" s="9" t="s">
        <v>13112</v>
      </c>
      <c r="B277" s="9" t="s">
        <v>12057</v>
      </c>
      <c r="C277" s="180" t="s">
        <v>13618</v>
      </c>
      <c r="D277" s="11"/>
      <c r="E277" s="35">
        <v>5000</v>
      </c>
      <c r="F277" s="240" t="s">
        <v>0</v>
      </c>
      <c r="G277" s="161">
        <v>36646</v>
      </c>
      <c r="H277" s="9" t="s">
        <v>13630</v>
      </c>
      <c r="I277" s="9"/>
      <c r="J277" s="9"/>
      <c r="K277" s="9"/>
      <c r="L277" s="19"/>
      <c r="M277" s="9"/>
      <c r="N277" s="21">
        <v>0</v>
      </c>
      <c r="O277" s="21">
        <v>1</v>
      </c>
      <c r="P277" s="2"/>
      <c r="Q277" s="225" t="s">
        <v>4170</v>
      </c>
      <c r="R277" s="222"/>
      <c r="S277" s="2"/>
      <c r="T277" s="21">
        <f t="shared" si="1"/>
        <v>0</v>
      </c>
    </row>
    <row r="278" spans="1:20" x14ac:dyDescent="0.4">
      <c r="A278" s="9" t="s">
        <v>13112</v>
      </c>
      <c r="B278" s="9" t="s">
        <v>12057</v>
      </c>
      <c r="C278" s="180" t="s">
        <v>13619</v>
      </c>
      <c r="D278" s="11"/>
      <c r="E278" s="35">
        <v>5000</v>
      </c>
      <c r="F278" s="240" t="s">
        <v>0</v>
      </c>
      <c r="G278" s="161">
        <v>36891</v>
      </c>
      <c r="H278" s="9" t="s">
        <v>13630</v>
      </c>
      <c r="I278" s="9"/>
      <c r="J278" s="9"/>
      <c r="K278" s="9"/>
      <c r="L278" s="19"/>
      <c r="M278" s="9"/>
      <c r="N278" s="21">
        <v>0</v>
      </c>
      <c r="O278" s="21">
        <v>1</v>
      </c>
      <c r="P278" s="2"/>
      <c r="Q278" s="225" t="s">
        <v>4170</v>
      </c>
      <c r="R278" s="222"/>
      <c r="S278" s="2"/>
      <c r="T278" s="21">
        <f t="shared" si="1"/>
        <v>0</v>
      </c>
    </row>
    <row r="279" spans="1:20" x14ac:dyDescent="0.4">
      <c r="A279" s="9" t="s">
        <v>13112</v>
      </c>
      <c r="B279" s="9" t="s">
        <v>12057</v>
      </c>
      <c r="C279" s="180" t="s">
        <v>13620</v>
      </c>
      <c r="D279" s="11"/>
      <c r="E279" s="35">
        <v>10000</v>
      </c>
      <c r="F279" s="240" t="s">
        <v>0</v>
      </c>
      <c r="G279" s="161">
        <v>36646</v>
      </c>
      <c r="H279" s="9" t="s">
        <v>13631</v>
      </c>
      <c r="I279" s="9"/>
      <c r="J279" s="9"/>
      <c r="K279" s="9"/>
      <c r="L279" s="19"/>
      <c r="M279" s="9"/>
      <c r="N279" s="21">
        <v>0</v>
      </c>
      <c r="O279" s="21">
        <v>1</v>
      </c>
      <c r="P279" s="2"/>
      <c r="Q279" s="225" t="s">
        <v>4168</v>
      </c>
      <c r="R279" s="222"/>
      <c r="S279" s="2"/>
      <c r="T279" s="21">
        <f t="shared" si="1"/>
        <v>0</v>
      </c>
    </row>
    <row r="280" spans="1:20" x14ac:dyDescent="0.4">
      <c r="A280" s="9" t="s">
        <v>13112</v>
      </c>
      <c r="B280" s="9" t="s">
        <v>12057</v>
      </c>
      <c r="C280" s="180" t="s">
        <v>13621</v>
      </c>
      <c r="D280" s="11"/>
      <c r="E280" s="35">
        <v>10000</v>
      </c>
      <c r="F280" s="240" t="s">
        <v>0</v>
      </c>
      <c r="G280" s="161">
        <v>36891</v>
      </c>
      <c r="H280" s="9" t="s">
        <v>13631</v>
      </c>
      <c r="I280" s="9"/>
      <c r="J280" s="9"/>
      <c r="K280" s="9"/>
      <c r="L280" s="19"/>
      <c r="M280" s="9"/>
      <c r="N280" s="21">
        <v>0</v>
      </c>
      <c r="O280" s="21">
        <v>1</v>
      </c>
      <c r="P280" s="2"/>
      <c r="Q280" s="225" t="s">
        <v>4170</v>
      </c>
      <c r="R280" s="222"/>
      <c r="S280" s="2"/>
      <c r="T280" s="21">
        <f t="shared" si="1"/>
        <v>0</v>
      </c>
    </row>
    <row r="281" spans="1:20" x14ac:dyDescent="0.4">
      <c r="A281" s="9" t="s">
        <v>13112</v>
      </c>
      <c r="B281" s="9" t="s">
        <v>12057</v>
      </c>
      <c r="C281" s="180" t="s">
        <v>13622</v>
      </c>
      <c r="D281" s="11"/>
      <c r="E281" s="35">
        <v>5</v>
      </c>
      <c r="F281" s="240" t="s">
        <v>0</v>
      </c>
      <c r="G281" s="161" t="s">
        <v>0</v>
      </c>
      <c r="H281" s="9" t="s">
        <v>13635</v>
      </c>
      <c r="I281" s="9"/>
      <c r="J281" s="9"/>
      <c r="K281" s="9"/>
      <c r="L281" s="19"/>
      <c r="M281" s="9"/>
      <c r="N281" s="21">
        <v>0</v>
      </c>
      <c r="O281" s="21">
        <v>2</v>
      </c>
      <c r="P281" s="2"/>
      <c r="Q281" s="225" t="s">
        <v>4170</v>
      </c>
      <c r="R281" s="222"/>
      <c r="S281" s="2"/>
      <c r="T281" s="21">
        <f t="shared" si="1"/>
        <v>0</v>
      </c>
    </row>
    <row r="282" spans="1:20" x14ac:dyDescent="0.4">
      <c r="A282" s="9" t="s">
        <v>13112</v>
      </c>
      <c r="B282" s="9" t="s">
        <v>12057</v>
      </c>
      <c r="C282" s="180" t="s">
        <v>13623</v>
      </c>
      <c r="D282" s="11"/>
      <c r="E282" s="35">
        <v>5</v>
      </c>
      <c r="F282" s="240" t="s">
        <v>0</v>
      </c>
      <c r="G282" s="231" t="s">
        <v>0</v>
      </c>
      <c r="H282" s="9" t="s">
        <v>13636</v>
      </c>
      <c r="I282" s="9"/>
      <c r="J282" s="9"/>
      <c r="K282" s="9"/>
      <c r="L282" s="19"/>
      <c r="M282" s="9"/>
      <c r="N282" s="21">
        <v>0</v>
      </c>
      <c r="O282" s="21">
        <v>2</v>
      </c>
      <c r="P282" s="2"/>
      <c r="Q282" s="225" t="s">
        <v>4170</v>
      </c>
      <c r="R282" s="222"/>
      <c r="S282" s="2"/>
      <c r="T282" s="21">
        <f t="shared" si="1"/>
        <v>0</v>
      </c>
    </row>
    <row r="283" spans="1:20" x14ac:dyDescent="0.4">
      <c r="A283" s="9" t="s">
        <v>13112</v>
      </c>
      <c r="B283" s="9" t="s">
        <v>12057</v>
      </c>
      <c r="C283" s="180" t="s">
        <v>13624</v>
      </c>
      <c r="D283" s="11"/>
      <c r="E283" s="35">
        <v>5</v>
      </c>
      <c r="F283" s="240" t="s">
        <v>0</v>
      </c>
      <c r="G283" s="161" t="s">
        <v>0</v>
      </c>
      <c r="H283" s="9" t="s">
        <v>13637</v>
      </c>
      <c r="I283" s="9"/>
      <c r="J283" s="9"/>
      <c r="K283" s="9"/>
      <c r="L283" s="19"/>
      <c r="M283" s="9"/>
      <c r="N283" s="21">
        <v>0</v>
      </c>
      <c r="O283" s="21">
        <v>2</v>
      </c>
      <c r="P283" s="2"/>
      <c r="Q283" s="225" t="s">
        <v>4170</v>
      </c>
      <c r="R283" s="222"/>
      <c r="S283" s="2"/>
      <c r="T283" s="21">
        <f t="shared" si="1"/>
        <v>0</v>
      </c>
    </row>
    <row r="284" spans="1:20" x14ac:dyDescent="0.4">
      <c r="A284" s="9" t="s">
        <v>13112</v>
      </c>
      <c r="B284" s="9" t="s">
        <v>12057</v>
      </c>
      <c r="C284" s="180" t="s">
        <v>13625</v>
      </c>
      <c r="D284" s="11"/>
      <c r="E284" s="35">
        <v>5</v>
      </c>
      <c r="F284" s="240" t="s">
        <v>0</v>
      </c>
      <c r="G284" s="161" t="s">
        <v>0</v>
      </c>
      <c r="H284" s="9" t="s">
        <v>13638</v>
      </c>
      <c r="I284" s="9"/>
      <c r="J284" s="9"/>
      <c r="K284" s="9"/>
      <c r="L284" s="19"/>
      <c r="M284" s="9"/>
      <c r="N284" s="21">
        <v>0</v>
      </c>
      <c r="O284" s="21">
        <v>2</v>
      </c>
      <c r="P284" s="2"/>
      <c r="Q284" s="225" t="s">
        <v>4170</v>
      </c>
      <c r="R284" s="222"/>
      <c r="S284" s="2"/>
      <c r="T284" s="21">
        <f t="shared" si="1"/>
        <v>0</v>
      </c>
    </row>
    <row r="285" spans="1:20" x14ac:dyDescent="0.4">
      <c r="A285" s="9" t="s">
        <v>13112</v>
      </c>
      <c r="B285" s="9" t="s">
        <v>12057</v>
      </c>
      <c r="C285" s="180" t="s">
        <v>13626</v>
      </c>
      <c r="D285" s="11"/>
      <c r="E285" s="35">
        <v>5</v>
      </c>
      <c r="F285" s="240" t="s">
        <v>0</v>
      </c>
      <c r="G285" s="161" t="s">
        <v>0</v>
      </c>
      <c r="H285" s="9" t="s">
        <v>13634</v>
      </c>
      <c r="I285" s="9"/>
      <c r="J285" s="9"/>
      <c r="K285" s="9"/>
      <c r="L285" s="19"/>
      <c r="M285" s="9"/>
      <c r="N285" s="21">
        <v>0</v>
      </c>
      <c r="O285" s="21">
        <v>2</v>
      </c>
      <c r="P285" s="2"/>
      <c r="Q285" s="225" t="s">
        <v>4170</v>
      </c>
      <c r="R285" s="222"/>
      <c r="S285" s="2"/>
      <c r="T285" s="21">
        <f t="shared" si="1"/>
        <v>0</v>
      </c>
    </row>
    <row r="286" spans="1:20" x14ac:dyDescent="0.4">
      <c r="A286" s="9" t="s">
        <v>13112</v>
      </c>
      <c r="B286" s="9" t="s">
        <v>12057</v>
      </c>
      <c r="C286" s="180" t="s">
        <v>13627</v>
      </c>
      <c r="D286" s="11"/>
      <c r="E286" s="35">
        <v>5</v>
      </c>
      <c r="F286" s="240" t="s">
        <v>0</v>
      </c>
      <c r="G286" s="161" t="s">
        <v>0</v>
      </c>
      <c r="H286" s="9" t="s">
        <v>13632</v>
      </c>
      <c r="I286" s="9"/>
      <c r="J286" s="9"/>
      <c r="K286" s="9"/>
      <c r="L286" s="19"/>
      <c r="M286" s="9"/>
      <c r="N286" s="21">
        <v>0</v>
      </c>
      <c r="O286" s="21">
        <v>2</v>
      </c>
      <c r="P286" s="2"/>
      <c r="Q286" s="225" t="s">
        <v>4170</v>
      </c>
      <c r="R286" s="222"/>
      <c r="S286" s="2"/>
      <c r="T286" s="21">
        <f t="shared" si="1"/>
        <v>0</v>
      </c>
    </row>
    <row r="287" spans="1:20" x14ac:dyDescent="0.4">
      <c r="A287" s="9" t="s">
        <v>13112</v>
      </c>
      <c r="B287" s="9" t="s">
        <v>12057</v>
      </c>
      <c r="C287" s="180" t="s">
        <v>13628</v>
      </c>
      <c r="D287" s="11"/>
      <c r="E287" s="35" t="s">
        <v>8769</v>
      </c>
      <c r="F287" s="240" t="s">
        <v>0</v>
      </c>
      <c r="G287" s="161" t="s">
        <v>0</v>
      </c>
      <c r="H287" s="9" t="s">
        <v>13633</v>
      </c>
      <c r="I287" s="9"/>
      <c r="J287" s="9"/>
      <c r="K287" s="9"/>
      <c r="L287" s="19"/>
      <c r="M287" s="9"/>
      <c r="N287" s="21">
        <v>0</v>
      </c>
      <c r="O287" s="21">
        <v>5</v>
      </c>
      <c r="P287" s="2"/>
      <c r="Q287" s="225" t="s">
        <v>4170</v>
      </c>
      <c r="R287" s="222"/>
      <c r="S287" s="2"/>
      <c r="T287" s="21">
        <f t="shared" si="1"/>
        <v>0</v>
      </c>
    </row>
    <row r="288" spans="1:20" x14ac:dyDescent="0.4">
      <c r="A288" s="9" t="s">
        <v>13112</v>
      </c>
      <c r="B288" s="9" t="s">
        <v>12057</v>
      </c>
      <c r="C288" s="180" t="s">
        <v>13639</v>
      </c>
      <c r="D288" s="11"/>
      <c r="E288" s="35" t="s">
        <v>8769</v>
      </c>
      <c r="F288" s="240" t="s">
        <v>0</v>
      </c>
      <c r="G288" s="161" t="s">
        <v>0</v>
      </c>
      <c r="H288" s="9" t="s">
        <v>13645</v>
      </c>
      <c r="I288" s="9"/>
      <c r="J288" s="9"/>
      <c r="K288" s="9"/>
      <c r="L288" s="19"/>
      <c r="M288" s="9"/>
      <c r="N288" s="21">
        <v>0</v>
      </c>
      <c r="O288" s="21">
        <v>5</v>
      </c>
      <c r="P288" s="2"/>
      <c r="Q288" s="225" t="s">
        <v>4170</v>
      </c>
      <c r="R288" s="222"/>
      <c r="S288" s="2"/>
      <c r="T288" s="21">
        <f t="shared" si="1"/>
        <v>0</v>
      </c>
    </row>
    <row r="289" spans="1:20" x14ac:dyDescent="0.4">
      <c r="A289" s="9" t="s">
        <v>13112</v>
      </c>
      <c r="B289" s="9" t="s">
        <v>12057</v>
      </c>
      <c r="C289" s="180" t="s">
        <v>13640</v>
      </c>
      <c r="D289" s="11"/>
      <c r="E289" s="35" t="s">
        <v>8769</v>
      </c>
      <c r="F289" s="240" t="s">
        <v>0</v>
      </c>
      <c r="G289" s="161">
        <v>36525</v>
      </c>
      <c r="H289" s="9" t="s">
        <v>13646</v>
      </c>
      <c r="I289" s="9"/>
      <c r="J289" s="9"/>
      <c r="K289" s="9"/>
      <c r="L289" s="19"/>
      <c r="M289" s="9"/>
      <c r="N289" s="21">
        <v>0</v>
      </c>
      <c r="O289" s="21">
        <v>5</v>
      </c>
      <c r="P289" s="2"/>
      <c r="Q289" s="225" t="s">
        <v>4170</v>
      </c>
      <c r="R289" s="222"/>
      <c r="S289" s="2"/>
      <c r="T289" s="21">
        <f t="shared" si="1"/>
        <v>0</v>
      </c>
    </row>
    <row r="290" spans="1:20" x14ac:dyDescent="0.4">
      <c r="A290" s="9" t="s">
        <v>13112</v>
      </c>
      <c r="B290" s="9" t="s">
        <v>12057</v>
      </c>
      <c r="C290" s="180" t="s">
        <v>13641</v>
      </c>
      <c r="D290" s="11"/>
      <c r="E290" s="35" t="s">
        <v>8802</v>
      </c>
      <c r="F290" s="240" t="s">
        <v>0</v>
      </c>
      <c r="G290" s="161">
        <v>36525</v>
      </c>
      <c r="H290" s="9" t="s">
        <v>13647</v>
      </c>
      <c r="I290" s="9"/>
      <c r="J290" s="9"/>
      <c r="K290" s="9"/>
      <c r="L290" s="19"/>
      <c r="M290" s="9"/>
      <c r="N290" s="21">
        <v>0</v>
      </c>
      <c r="O290" s="21">
        <v>5</v>
      </c>
      <c r="P290" s="2"/>
      <c r="Q290" s="225" t="s">
        <v>4170</v>
      </c>
      <c r="R290" s="222"/>
      <c r="S290" s="2"/>
      <c r="T290" s="21">
        <f t="shared" ref="T290:T298" si="2">IF(Q290="Nuova",IF(N290="p.a.r.",300,N290),IF(Q290="Usata",IF(O290="p.a.r.",300,N290),0))</f>
        <v>0</v>
      </c>
    </row>
    <row r="291" spans="1:20" x14ac:dyDescent="0.4">
      <c r="A291" s="9" t="s">
        <v>13112</v>
      </c>
      <c r="B291" s="9" t="s">
        <v>12057</v>
      </c>
      <c r="C291" s="180" t="s">
        <v>13642</v>
      </c>
      <c r="D291" s="11"/>
      <c r="E291" s="35" t="s">
        <v>8802</v>
      </c>
      <c r="F291" s="240" t="s">
        <v>0</v>
      </c>
      <c r="G291" s="161">
        <v>36525</v>
      </c>
      <c r="H291" s="9" t="s">
        <v>13647</v>
      </c>
      <c r="I291" s="9"/>
      <c r="J291" s="9"/>
      <c r="K291" s="9"/>
      <c r="L291" s="19"/>
      <c r="M291" s="9"/>
      <c r="N291" s="21">
        <v>0</v>
      </c>
      <c r="O291" s="21">
        <v>5</v>
      </c>
      <c r="P291" s="2"/>
      <c r="Q291" s="225" t="s">
        <v>4170</v>
      </c>
      <c r="R291" s="222"/>
      <c r="S291" s="2"/>
      <c r="T291" s="21">
        <f t="shared" si="2"/>
        <v>0</v>
      </c>
    </row>
    <row r="292" spans="1:20" x14ac:dyDescent="0.4">
      <c r="A292" s="9" t="s">
        <v>13112</v>
      </c>
      <c r="B292" s="9" t="s">
        <v>12057</v>
      </c>
      <c r="C292" s="180" t="s">
        <v>13643</v>
      </c>
      <c r="D292" s="11"/>
      <c r="E292" s="35" t="s">
        <v>13229</v>
      </c>
      <c r="F292" s="240" t="s">
        <v>0</v>
      </c>
      <c r="G292" s="161">
        <v>36525</v>
      </c>
      <c r="H292" s="9" t="s">
        <v>13648</v>
      </c>
      <c r="I292" s="9"/>
      <c r="J292" s="9"/>
      <c r="K292" s="9"/>
      <c r="L292" s="19"/>
      <c r="M292" s="9"/>
      <c r="N292" s="21">
        <v>0</v>
      </c>
      <c r="O292" s="21">
        <v>5</v>
      </c>
      <c r="P292" s="2"/>
      <c r="Q292" s="225" t="s">
        <v>4170</v>
      </c>
      <c r="R292" s="222"/>
      <c r="S292" s="2"/>
      <c r="T292" s="21">
        <f t="shared" si="2"/>
        <v>0</v>
      </c>
    </row>
    <row r="293" spans="1:20" x14ac:dyDescent="0.4">
      <c r="A293" s="9" t="s">
        <v>13112</v>
      </c>
      <c r="B293" s="9" t="s">
        <v>12057</v>
      </c>
      <c r="C293" s="180" t="s">
        <v>13644</v>
      </c>
      <c r="D293" s="11"/>
      <c r="E293" s="35" t="s">
        <v>8917</v>
      </c>
      <c r="F293" s="240" t="s">
        <v>0</v>
      </c>
      <c r="G293" s="161">
        <v>38077</v>
      </c>
      <c r="H293" s="9" t="s">
        <v>13649</v>
      </c>
      <c r="I293" s="9"/>
      <c r="J293" s="9"/>
      <c r="K293" s="9"/>
      <c r="L293" s="19"/>
      <c r="M293" s="9"/>
      <c r="N293" s="21">
        <v>0</v>
      </c>
      <c r="O293" s="21">
        <v>5</v>
      </c>
      <c r="P293" s="2"/>
      <c r="Q293" s="225" t="s">
        <v>4170</v>
      </c>
      <c r="R293" s="222"/>
      <c r="S293" s="2"/>
      <c r="T293" s="21">
        <f t="shared" si="2"/>
        <v>0</v>
      </c>
    </row>
    <row r="294" spans="1:20" x14ac:dyDescent="0.4">
      <c r="A294" s="9" t="s">
        <v>13112</v>
      </c>
      <c r="B294" s="9" t="s">
        <v>12057</v>
      </c>
      <c r="C294" s="180" t="s">
        <v>13651</v>
      </c>
      <c r="D294" s="11"/>
      <c r="E294" s="35" t="s">
        <v>13653</v>
      </c>
      <c r="F294" s="240" t="s">
        <v>0</v>
      </c>
      <c r="G294" s="161" t="s">
        <v>0</v>
      </c>
      <c r="H294" s="9" t="s">
        <v>13655</v>
      </c>
      <c r="I294" s="9"/>
      <c r="J294" s="9"/>
      <c r="K294" s="9"/>
      <c r="L294" s="19"/>
      <c r="M294" s="9"/>
      <c r="N294" s="21">
        <v>0</v>
      </c>
      <c r="O294" s="21">
        <v>20</v>
      </c>
      <c r="P294" s="2"/>
      <c r="Q294" s="225" t="s">
        <v>4170</v>
      </c>
      <c r="R294" s="222"/>
      <c r="S294" s="2"/>
      <c r="T294" s="21">
        <f t="shared" si="2"/>
        <v>0</v>
      </c>
    </row>
    <row r="295" spans="1:20" x14ac:dyDescent="0.4">
      <c r="A295" s="9" t="s">
        <v>13112</v>
      </c>
      <c r="B295" s="9" t="s">
        <v>12057</v>
      </c>
      <c r="C295" s="180" t="s">
        <v>13652</v>
      </c>
      <c r="D295" s="11"/>
      <c r="E295" s="35" t="s">
        <v>13654</v>
      </c>
      <c r="F295" s="240" t="s">
        <v>0</v>
      </c>
      <c r="G295" s="161" t="s">
        <v>0</v>
      </c>
      <c r="H295" s="9" t="s">
        <v>13656</v>
      </c>
      <c r="I295" s="9"/>
      <c r="J295" s="9"/>
      <c r="K295" s="9"/>
      <c r="L295" s="19"/>
      <c r="M295" s="9"/>
      <c r="N295" s="21">
        <v>0</v>
      </c>
      <c r="O295" s="21">
        <v>50</v>
      </c>
      <c r="P295" s="2"/>
      <c r="Q295" s="225" t="s">
        <v>4170</v>
      </c>
      <c r="R295" s="222"/>
      <c r="S295" s="2"/>
      <c r="T295" s="21">
        <f t="shared" si="2"/>
        <v>0</v>
      </c>
    </row>
    <row r="296" spans="1:20" x14ac:dyDescent="0.4">
      <c r="A296" s="9" t="s">
        <v>13112</v>
      </c>
      <c r="B296" s="9" t="s">
        <v>12057</v>
      </c>
      <c r="C296" s="180" t="s">
        <v>13650</v>
      </c>
      <c r="D296" s="11"/>
      <c r="E296" s="35">
        <v>10000</v>
      </c>
      <c r="F296" s="240" t="s">
        <v>0</v>
      </c>
      <c r="G296" s="161">
        <v>40724</v>
      </c>
      <c r="H296" s="9" t="s">
        <v>13657</v>
      </c>
      <c r="I296" s="9"/>
      <c r="J296" s="9"/>
      <c r="K296" s="9"/>
      <c r="L296" s="19"/>
      <c r="M296" s="9"/>
      <c r="N296" s="21">
        <v>0</v>
      </c>
      <c r="O296" s="21">
        <v>25</v>
      </c>
      <c r="P296" s="2"/>
      <c r="Q296" s="225" t="s">
        <v>4170</v>
      </c>
      <c r="R296" s="222"/>
      <c r="S296" s="2"/>
      <c r="T296" s="21">
        <f t="shared" si="2"/>
        <v>0</v>
      </c>
    </row>
    <row r="297" spans="1:20" x14ac:dyDescent="0.4">
      <c r="A297" s="9" t="s">
        <v>13112</v>
      </c>
      <c r="B297" s="9" t="s">
        <v>12057</v>
      </c>
      <c r="C297" s="180" t="s">
        <v>13658</v>
      </c>
      <c r="D297" s="11"/>
      <c r="E297" s="35" t="s">
        <v>0</v>
      </c>
      <c r="F297" s="240" t="s">
        <v>0</v>
      </c>
      <c r="G297" s="161" t="s">
        <v>0</v>
      </c>
      <c r="H297" s="9" t="s">
        <v>13660</v>
      </c>
      <c r="I297" s="9"/>
      <c r="J297" s="9"/>
      <c r="K297" s="9"/>
      <c r="L297" s="19"/>
      <c r="M297" s="9"/>
      <c r="N297" s="21">
        <v>0</v>
      </c>
      <c r="O297" s="21">
        <v>0.5</v>
      </c>
      <c r="P297" s="2"/>
      <c r="Q297" s="225" t="s">
        <v>4168</v>
      </c>
      <c r="R297" s="222"/>
      <c r="S297" s="2"/>
      <c r="T297" s="21">
        <f t="shared" si="2"/>
        <v>0</v>
      </c>
    </row>
    <row r="298" spans="1:20" x14ac:dyDescent="0.4">
      <c r="A298" s="9" t="s">
        <v>13112</v>
      </c>
      <c r="B298" s="9" t="s">
        <v>12057</v>
      </c>
      <c r="C298" s="180" t="s">
        <v>13659</v>
      </c>
      <c r="D298" s="11"/>
      <c r="E298" s="35" t="s">
        <v>0</v>
      </c>
      <c r="F298" s="240" t="s">
        <v>0</v>
      </c>
      <c r="G298" s="161" t="s">
        <v>0</v>
      </c>
      <c r="H298" s="9" t="s">
        <v>13661</v>
      </c>
      <c r="I298" s="9"/>
      <c r="J298" s="9"/>
      <c r="K298" s="9"/>
      <c r="L298" s="19"/>
      <c r="M298" s="9"/>
      <c r="N298" s="21">
        <v>0</v>
      </c>
      <c r="O298" s="21">
        <v>0.5</v>
      </c>
      <c r="P298" s="2"/>
      <c r="Q298" s="225" t="s">
        <v>4168</v>
      </c>
      <c r="R298" s="222"/>
      <c r="S298" s="2"/>
      <c r="T298" s="21">
        <f t="shared" si="2"/>
        <v>0</v>
      </c>
    </row>
    <row r="299" spans="1:20" x14ac:dyDescent="0.4">
      <c r="Q299" s="224"/>
    </row>
    <row r="300" spans="1:20" x14ac:dyDescent="0.4">
      <c r="Q300" s="224"/>
    </row>
    <row r="301" spans="1:20" x14ac:dyDescent="0.4">
      <c r="Q301" s="224"/>
    </row>
    <row r="302" spans="1:20" x14ac:dyDescent="0.4">
      <c r="Q302" s="224"/>
    </row>
    <row r="303" spans="1:20" x14ac:dyDescent="0.4">
      <c r="Q303" s="224"/>
    </row>
    <row r="304" spans="1:20" x14ac:dyDescent="0.4">
      <c r="Q304" s="224"/>
    </row>
    <row r="305" spans="1:20" x14ac:dyDescent="0.4">
      <c r="Q305" s="224"/>
    </row>
    <row r="306" spans="1:20" x14ac:dyDescent="0.4">
      <c r="Q306" s="224"/>
    </row>
    <row r="307" spans="1:20" x14ac:dyDescent="0.4">
      <c r="Q307" s="224"/>
    </row>
    <row r="308" spans="1:20" x14ac:dyDescent="0.4">
      <c r="Q308" s="224"/>
    </row>
    <row r="309" spans="1:20" x14ac:dyDescent="0.4">
      <c r="Q309" s="224"/>
    </row>
    <row r="310" spans="1:20" s="223" customFormat="1" x14ac:dyDescent="0.4">
      <c r="A310"/>
      <c r="B310"/>
      <c r="C310"/>
      <c r="D310"/>
      <c r="E310" s="237"/>
      <c r="F310" s="242"/>
      <c r="G310" s="230"/>
      <c r="H310"/>
      <c r="I310"/>
      <c r="J310"/>
      <c r="K310"/>
      <c r="L310"/>
      <c r="M310"/>
      <c r="N310"/>
      <c r="O310"/>
      <c r="P310"/>
      <c r="Q310" s="224"/>
      <c r="S310"/>
      <c r="T310"/>
    </row>
    <row r="311" spans="1:20" s="223" customFormat="1" x14ac:dyDescent="0.4">
      <c r="A311"/>
      <c r="B311"/>
      <c r="C311"/>
      <c r="D311"/>
      <c r="E311" s="237"/>
      <c r="F311" s="242"/>
      <c r="G311" s="230"/>
      <c r="H311"/>
      <c r="I311"/>
      <c r="J311"/>
      <c r="K311"/>
      <c r="L311"/>
      <c r="M311"/>
      <c r="N311"/>
      <c r="O311"/>
      <c r="P311"/>
      <c r="Q311" s="224"/>
      <c r="S311"/>
      <c r="T311"/>
    </row>
    <row r="312" spans="1:20" s="223" customFormat="1" x14ac:dyDescent="0.4">
      <c r="A312"/>
      <c r="B312"/>
      <c r="C312"/>
      <c r="D312"/>
      <c r="E312" s="237"/>
      <c r="F312" s="242"/>
      <c r="G312" s="230"/>
      <c r="H312"/>
      <c r="I312"/>
      <c r="J312"/>
      <c r="K312"/>
      <c r="L312"/>
      <c r="M312"/>
      <c r="N312"/>
      <c r="O312"/>
      <c r="P312"/>
      <c r="Q312" s="224"/>
      <c r="S312"/>
      <c r="T312"/>
    </row>
    <row r="313" spans="1:20" s="223" customFormat="1" x14ac:dyDescent="0.4">
      <c r="A313"/>
      <c r="B313"/>
      <c r="C313"/>
      <c r="D313"/>
      <c r="E313" s="237"/>
      <c r="F313" s="242"/>
      <c r="G313" s="230"/>
      <c r="H313"/>
      <c r="I313"/>
      <c r="J313"/>
      <c r="K313"/>
      <c r="L313"/>
      <c r="M313"/>
      <c r="N313"/>
      <c r="O313"/>
      <c r="P313"/>
      <c r="Q313" s="224"/>
      <c r="S313"/>
      <c r="T313"/>
    </row>
    <row r="314" spans="1:20" s="223" customFormat="1" x14ac:dyDescent="0.4">
      <c r="A314"/>
      <c r="B314"/>
      <c r="C314"/>
      <c r="D314"/>
      <c r="E314" s="237"/>
      <c r="F314" s="242"/>
      <c r="G314" s="230"/>
      <c r="H314"/>
      <c r="I314"/>
      <c r="J314"/>
      <c r="K314"/>
      <c r="L314"/>
      <c r="M314"/>
      <c r="N314"/>
      <c r="O314"/>
      <c r="P314"/>
      <c r="Q314" s="224"/>
      <c r="S314"/>
      <c r="T314"/>
    </row>
    <row r="315" spans="1:20" s="223" customFormat="1" x14ac:dyDescent="0.4">
      <c r="A315"/>
      <c r="B315"/>
      <c r="C315"/>
      <c r="D315"/>
      <c r="E315" s="237"/>
      <c r="F315" s="242"/>
      <c r="G315" s="230"/>
      <c r="H315"/>
      <c r="I315"/>
      <c r="J315"/>
      <c r="K315"/>
      <c r="L315"/>
      <c r="M315"/>
      <c r="N315"/>
      <c r="O315"/>
      <c r="P315"/>
      <c r="Q315" s="224"/>
      <c r="S315"/>
      <c r="T315"/>
    </row>
    <row r="316" spans="1:20" s="223" customFormat="1" x14ac:dyDescent="0.4">
      <c r="A316"/>
      <c r="B316"/>
      <c r="C316"/>
      <c r="D316"/>
      <c r="E316" s="237"/>
      <c r="F316" s="242"/>
      <c r="G316" s="230"/>
      <c r="H316"/>
      <c r="I316"/>
      <c r="J316"/>
      <c r="K316"/>
      <c r="L316"/>
      <c r="M316"/>
      <c r="N316"/>
      <c r="O316"/>
      <c r="P316"/>
      <c r="Q316" s="224"/>
      <c r="S316"/>
      <c r="T316"/>
    </row>
    <row r="317" spans="1:20" s="223" customFormat="1" x14ac:dyDescent="0.4">
      <c r="A317"/>
      <c r="B317"/>
      <c r="C317"/>
      <c r="D317"/>
      <c r="E317" s="237"/>
      <c r="F317" s="242"/>
      <c r="G317" s="230"/>
      <c r="H317"/>
      <c r="I317"/>
      <c r="J317"/>
      <c r="K317"/>
      <c r="L317"/>
      <c r="M317"/>
      <c r="N317"/>
      <c r="O317"/>
      <c r="P317"/>
      <c r="Q317" s="224"/>
      <c r="S317"/>
      <c r="T317"/>
    </row>
    <row r="318" spans="1:20" s="223" customFormat="1" x14ac:dyDescent="0.4">
      <c r="A318"/>
      <c r="B318"/>
      <c r="C318"/>
      <c r="D318"/>
      <c r="E318" s="237"/>
      <c r="F318" s="242"/>
      <c r="G318" s="230"/>
      <c r="H318"/>
      <c r="I318"/>
      <c r="J318"/>
      <c r="K318"/>
      <c r="L318"/>
      <c r="M318"/>
      <c r="N318"/>
      <c r="O318"/>
      <c r="P318"/>
      <c r="Q318" s="224"/>
      <c r="S318"/>
      <c r="T318"/>
    </row>
    <row r="319" spans="1:20" s="223" customFormat="1" x14ac:dyDescent="0.4">
      <c r="A319"/>
      <c r="B319"/>
      <c r="C319"/>
      <c r="D319"/>
      <c r="E319" s="237"/>
      <c r="F319" s="242"/>
      <c r="G319" s="230"/>
      <c r="H319"/>
      <c r="I319"/>
      <c r="J319"/>
      <c r="K319"/>
      <c r="L319"/>
      <c r="M319"/>
      <c r="N319"/>
      <c r="O319"/>
      <c r="P319"/>
      <c r="Q319" s="224"/>
      <c r="S319"/>
      <c r="T319"/>
    </row>
    <row r="320" spans="1:20" s="223" customFormat="1" x14ac:dyDescent="0.4">
      <c r="A320"/>
      <c r="B320"/>
      <c r="C320"/>
      <c r="D320"/>
      <c r="E320" s="237"/>
      <c r="F320" s="242"/>
      <c r="G320" s="230"/>
      <c r="H320"/>
      <c r="I320"/>
      <c r="J320"/>
      <c r="K320"/>
      <c r="L320"/>
      <c r="M320"/>
      <c r="N320"/>
      <c r="O320"/>
      <c r="P320"/>
      <c r="Q320" s="224"/>
      <c r="S320"/>
      <c r="T320"/>
    </row>
    <row r="321" spans="1:20" s="223" customFormat="1" x14ac:dyDescent="0.4">
      <c r="A321"/>
      <c r="B321"/>
      <c r="C321"/>
      <c r="D321"/>
      <c r="E321" s="237"/>
      <c r="F321" s="242"/>
      <c r="G321" s="230"/>
      <c r="H321"/>
      <c r="I321"/>
      <c r="J321"/>
      <c r="K321"/>
      <c r="L321"/>
      <c r="M321"/>
      <c r="N321"/>
      <c r="O321"/>
      <c r="P321"/>
      <c r="Q321" s="224"/>
      <c r="S321"/>
      <c r="T321"/>
    </row>
    <row r="322" spans="1:20" s="223" customFormat="1" x14ac:dyDescent="0.4">
      <c r="A322"/>
      <c r="B322"/>
      <c r="C322"/>
      <c r="D322"/>
      <c r="E322" s="237"/>
      <c r="F322" s="242"/>
      <c r="G322" s="230"/>
      <c r="H322"/>
      <c r="I322"/>
      <c r="J322"/>
      <c r="K322"/>
      <c r="L322"/>
      <c r="M322"/>
      <c r="N322"/>
      <c r="O322"/>
      <c r="P322"/>
      <c r="Q322" s="224"/>
      <c r="S322"/>
      <c r="T322"/>
    </row>
    <row r="323" spans="1:20" s="223" customFormat="1" x14ac:dyDescent="0.4">
      <c r="A323"/>
      <c r="B323"/>
      <c r="C323"/>
      <c r="D323"/>
      <c r="E323" s="237"/>
      <c r="F323" s="242"/>
      <c r="G323" s="230"/>
      <c r="H323"/>
      <c r="I323"/>
      <c r="J323"/>
      <c r="K323"/>
      <c r="L323"/>
      <c r="M323"/>
      <c r="N323"/>
      <c r="O323"/>
      <c r="P323"/>
      <c r="Q323" s="224"/>
      <c r="S323"/>
      <c r="T323"/>
    </row>
    <row r="324" spans="1:20" s="223" customFormat="1" x14ac:dyDescent="0.4">
      <c r="A324"/>
      <c r="B324"/>
      <c r="C324"/>
      <c r="D324"/>
      <c r="E324" s="237"/>
      <c r="F324" s="242"/>
      <c r="G324" s="230"/>
      <c r="H324"/>
      <c r="I324"/>
      <c r="J324"/>
      <c r="K324"/>
      <c r="L324"/>
      <c r="M324"/>
      <c r="N324"/>
      <c r="O324"/>
      <c r="P324"/>
      <c r="Q324" s="224"/>
      <c r="S324"/>
      <c r="T324"/>
    </row>
    <row r="325" spans="1:20" s="223" customFormat="1" x14ac:dyDescent="0.4">
      <c r="A325"/>
      <c r="B325"/>
      <c r="C325"/>
      <c r="D325"/>
      <c r="E325" s="237"/>
      <c r="F325" s="242"/>
      <c r="G325" s="230"/>
      <c r="H325"/>
      <c r="I325"/>
      <c r="J325"/>
      <c r="K325"/>
      <c r="L325"/>
      <c r="M325"/>
      <c r="N325"/>
      <c r="O325"/>
      <c r="P325"/>
      <c r="Q325" s="224"/>
      <c r="S325"/>
      <c r="T325"/>
    </row>
    <row r="326" spans="1:20" s="223" customFormat="1" x14ac:dyDescent="0.4">
      <c r="A326"/>
      <c r="B326"/>
      <c r="C326"/>
      <c r="D326"/>
      <c r="E326" s="237"/>
      <c r="F326" s="242"/>
      <c r="G326" s="230"/>
      <c r="H326"/>
      <c r="I326"/>
      <c r="J326"/>
      <c r="K326"/>
      <c r="L326"/>
      <c r="M326"/>
      <c r="N326"/>
      <c r="O326"/>
      <c r="P326"/>
      <c r="Q326" s="224"/>
      <c r="S326"/>
      <c r="T326"/>
    </row>
    <row r="327" spans="1:20" s="223" customFormat="1" x14ac:dyDescent="0.4">
      <c r="A327"/>
      <c r="B327"/>
      <c r="C327"/>
      <c r="D327"/>
      <c r="E327" s="237"/>
      <c r="F327" s="242"/>
      <c r="G327" s="230"/>
      <c r="H327"/>
      <c r="I327"/>
      <c r="J327"/>
      <c r="K327"/>
      <c r="L327"/>
      <c r="M327"/>
      <c r="N327"/>
      <c r="O327"/>
      <c r="P327"/>
      <c r="Q327" s="224"/>
      <c r="S327"/>
      <c r="T327"/>
    </row>
    <row r="328" spans="1:20" s="223" customFormat="1" x14ac:dyDescent="0.4">
      <c r="A328"/>
      <c r="B328"/>
      <c r="C328"/>
      <c r="D328"/>
      <c r="E328" s="237"/>
      <c r="F328" s="242"/>
      <c r="G328" s="230"/>
      <c r="H328"/>
      <c r="I328"/>
      <c r="J328"/>
      <c r="K328"/>
      <c r="L328"/>
      <c r="M328"/>
      <c r="N328"/>
      <c r="O328"/>
      <c r="P328"/>
      <c r="Q328" s="224"/>
      <c r="S328"/>
      <c r="T328"/>
    </row>
    <row r="329" spans="1:20" s="223" customFormat="1" x14ac:dyDescent="0.4">
      <c r="A329"/>
      <c r="B329"/>
      <c r="C329"/>
      <c r="D329"/>
      <c r="E329" s="237"/>
      <c r="F329" s="242"/>
      <c r="G329" s="230"/>
      <c r="H329"/>
      <c r="I329"/>
      <c r="J329"/>
      <c r="K329"/>
      <c r="L329"/>
      <c r="M329"/>
      <c r="N329"/>
      <c r="O329"/>
      <c r="P329"/>
      <c r="Q329" s="224"/>
      <c r="S329"/>
      <c r="T329"/>
    </row>
    <row r="330" spans="1:20" s="223" customFormat="1" x14ac:dyDescent="0.4">
      <c r="A330"/>
      <c r="B330"/>
      <c r="C330"/>
      <c r="D330"/>
      <c r="E330" s="237"/>
      <c r="F330" s="242"/>
      <c r="G330" s="230"/>
      <c r="H330"/>
      <c r="I330"/>
      <c r="J330"/>
      <c r="K330"/>
      <c r="L330"/>
      <c r="M330"/>
      <c r="N330"/>
      <c r="O330"/>
      <c r="P330"/>
      <c r="Q330" s="224"/>
      <c r="S330"/>
      <c r="T330"/>
    </row>
    <row r="331" spans="1:20" s="223" customFormat="1" x14ac:dyDescent="0.4">
      <c r="A331"/>
      <c r="B331"/>
      <c r="C331"/>
      <c r="D331"/>
      <c r="E331" s="237"/>
      <c r="F331" s="242"/>
      <c r="G331" s="230"/>
      <c r="H331"/>
      <c r="I331"/>
      <c r="J331"/>
      <c r="K331"/>
      <c r="L331"/>
      <c r="M331"/>
      <c r="N331"/>
      <c r="O331"/>
      <c r="P331"/>
      <c r="Q331" s="224"/>
      <c r="S331"/>
      <c r="T331"/>
    </row>
    <row r="332" spans="1:20" s="223" customFormat="1" x14ac:dyDescent="0.4">
      <c r="A332"/>
      <c r="B332"/>
      <c r="C332"/>
      <c r="D332"/>
      <c r="E332" s="237"/>
      <c r="F332" s="242"/>
      <c r="G332" s="230"/>
      <c r="H332"/>
      <c r="I332"/>
      <c r="J332"/>
      <c r="K332"/>
      <c r="L332"/>
      <c r="M332"/>
      <c r="N332"/>
      <c r="O332"/>
      <c r="P332"/>
      <c r="Q332" s="224"/>
      <c r="S332"/>
      <c r="T332"/>
    </row>
    <row r="333" spans="1:20" s="223" customFormat="1" x14ac:dyDescent="0.4">
      <c r="A333"/>
      <c r="B333"/>
      <c r="C333"/>
      <c r="D333"/>
      <c r="E333" s="237"/>
      <c r="F333" s="242"/>
      <c r="G333" s="230"/>
      <c r="H333"/>
      <c r="I333"/>
      <c r="J333"/>
      <c r="K333"/>
      <c r="L333"/>
      <c r="M333"/>
      <c r="N333"/>
      <c r="O333"/>
      <c r="P333"/>
      <c r="Q333" s="224"/>
      <c r="S333"/>
      <c r="T333"/>
    </row>
    <row r="334" spans="1:20" s="223" customFormat="1" x14ac:dyDescent="0.4">
      <c r="A334"/>
      <c r="B334"/>
      <c r="C334"/>
      <c r="D334"/>
      <c r="E334" s="237"/>
      <c r="F334" s="242"/>
      <c r="G334" s="230"/>
      <c r="H334"/>
      <c r="I334"/>
      <c r="J334"/>
      <c r="K334"/>
      <c r="L334"/>
      <c r="M334"/>
      <c r="N334"/>
      <c r="O334"/>
      <c r="P334"/>
      <c r="Q334" s="224"/>
      <c r="S334"/>
      <c r="T334"/>
    </row>
    <row r="335" spans="1:20" s="223" customFormat="1" x14ac:dyDescent="0.4">
      <c r="A335"/>
      <c r="B335"/>
      <c r="C335"/>
      <c r="D335"/>
      <c r="E335" s="237"/>
      <c r="F335" s="242"/>
      <c r="G335" s="230"/>
      <c r="H335"/>
      <c r="I335"/>
      <c r="J335"/>
      <c r="K335"/>
      <c r="L335"/>
      <c r="M335"/>
      <c r="N335"/>
      <c r="O335"/>
      <c r="P335"/>
      <c r="Q335" s="224"/>
      <c r="S335"/>
      <c r="T335"/>
    </row>
    <row r="336" spans="1:20" s="223" customFormat="1" x14ac:dyDescent="0.4">
      <c r="A336"/>
      <c r="B336"/>
      <c r="C336"/>
      <c r="D336"/>
      <c r="E336" s="237"/>
      <c r="F336" s="242"/>
      <c r="G336" s="230"/>
      <c r="H336"/>
      <c r="I336"/>
      <c r="J336"/>
      <c r="K336"/>
      <c r="L336"/>
      <c r="M336"/>
      <c r="N336"/>
      <c r="O336"/>
      <c r="P336"/>
      <c r="Q336" s="224"/>
      <c r="S336"/>
      <c r="T336"/>
    </row>
    <row r="337" spans="1:20" s="223" customFormat="1" x14ac:dyDescent="0.4">
      <c r="A337"/>
      <c r="B337"/>
      <c r="C337"/>
      <c r="D337"/>
      <c r="E337" s="237"/>
      <c r="F337" s="242"/>
      <c r="G337" s="230"/>
      <c r="H337"/>
      <c r="I337"/>
      <c r="J337"/>
      <c r="K337"/>
      <c r="L337"/>
      <c r="M337"/>
      <c r="N337"/>
      <c r="O337"/>
      <c r="P337"/>
      <c r="Q337" s="224"/>
      <c r="S337"/>
      <c r="T337"/>
    </row>
    <row r="338" spans="1:20" s="223" customFormat="1" x14ac:dyDescent="0.4">
      <c r="A338"/>
      <c r="B338"/>
      <c r="C338"/>
      <c r="D338"/>
      <c r="E338" s="237"/>
      <c r="F338" s="242"/>
      <c r="G338" s="230"/>
      <c r="H338"/>
      <c r="I338"/>
      <c r="J338"/>
      <c r="K338"/>
      <c r="L338"/>
      <c r="M338"/>
      <c r="N338"/>
      <c r="O338"/>
      <c r="P338"/>
      <c r="Q338" s="224"/>
      <c r="S338"/>
      <c r="T338"/>
    </row>
    <row r="339" spans="1:20" s="223" customFormat="1" x14ac:dyDescent="0.4">
      <c r="A339"/>
      <c r="B339"/>
      <c r="C339"/>
      <c r="D339"/>
      <c r="E339" s="237"/>
      <c r="F339" s="242"/>
      <c r="G339" s="230"/>
      <c r="H339"/>
      <c r="I339"/>
      <c r="J339"/>
      <c r="K339"/>
      <c r="L339"/>
      <c r="M339"/>
      <c r="N339"/>
      <c r="O339"/>
      <c r="P339"/>
      <c r="Q339" s="224"/>
      <c r="S339"/>
      <c r="T339"/>
    </row>
    <row r="340" spans="1:20" s="223" customFormat="1" x14ac:dyDescent="0.4">
      <c r="A340"/>
      <c r="B340"/>
      <c r="C340"/>
      <c r="D340"/>
      <c r="E340" s="237"/>
      <c r="F340" s="242"/>
      <c r="G340" s="230"/>
      <c r="H340"/>
      <c r="I340"/>
      <c r="J340"/>
      <c r="K340"/>
      <c r="L340"/>
      <c r="M340"/>
      <c r="N340"/>
      <c r="O340"/>
      <c r="P340"/>
      <c r="Q340" s="224"/>
      <c r="S340"/>
      <c r="T340"/>
    </row>
    <row r="341" spans="1:20" s="223" customFormat="1" x14ac:dyDescent="0.4">
      <c r="A341"/>
      <c r="B341"/>
      <c r="C341"/>
      <c r="D341"/>
      <c r="E341" s="237"/>
      <c r="F341" s="242"/>
      <c r="G341" s="230"/>
      <c r="H341"/>
      <c r="I341"/>
      <c r="J341"/>
      <c r="K341"/>
      <c r="L341"/>
      <c r="M341"/>
      <c r="N341"/>
      <c r="O341"/>
      <c r="P341"/>
      <c r="Q341" s="224"/>
      <c r="S341"/>
      <c r="T341"/>
    </row>
    <row r="342" spans="1:20" s="223" customFormat="1" x14ac:dyDescent="0.4">
      <c r="A342"/>
      <c r="B342"/>
      <c r="C342"/>
      <c r="D342"/>
      <c r="E342" s="237"/>
      <c r="F342" s="242"/>
      <c r="G342" s="230"/>
      <c r="H342"/>
      <c r="I342"/>
      <c r="J342"/>
      <c r="K342"/>
      <c r="L342"/>
      <c r="M342"/>
      <c r="N342"/>
      <c r="O342"/>
      <c r="P342"/>
      <c r="Q342" s="224"/>
      <c r="S342"/>
      <c r="T342"/>
    </row>
    <row r="343" spans="1:20" s="223" customFormat="1" x14ac:dyDescent="0.4">
      <c r="A343"/>
      <c r="B343"/>
      <c r="C343"/>
      <c r="D343"/>
      <c r="E343" s="237"/>
      <c r="F343" s="242"/>
      <c r="G343" s="230"/>
      <c r="H343"/>
      <c r="I343"/>
      <c r="J343"/>
      <c r="K343"/>
      <c r="L343"/>
      <c r="M343"/>
      <c r="N343"/>
      <c r="O343"/>
      <c r="P343"/>
      <c r="Q343" s="224"/>
      <c r="S343"/>
      <c r="T343"/>
    </row>
    <row r="344" spans="1:20" s="223" customFormat="1" x14ac:dyDescent="0.4">
      <c r="A344"/>
      <c r="B344"/>
      <c r="C344"/>
      <c r="D344"/>
      <c r="E344" s="237"/>
      <c r="F344" s="242"/>
      <c r="G344" s="230"/>
      <c r="H344"/>
      <c r="I344"/>
      <c r="J344"/>
      <c r="K344"/>
      <c r="L344"/>
      <c r="M344"/>
      <c r="N344"/>
      <c r="O344"/>
      <c r="P344"/>
      <c r="Q344" s="224"/>
      <c r="S344"/>
      <c r="T344"/>
    </row>
    <row r="345" spans="1:20" s="223" customFormat="1" x14ac:dyDescent="0.4">
      <c r="A345"/>
      <c r="B345"/>
      <c r="C345"/>
      <c r="D345"/>
      <c r="E345" s="237"/>
      <c r="F345" s="242"/>
      <c r="G345" s="230"/>
      <c r="H345"/>
      <c r="I345"/>
      <c r="J345"/>
      <c r="K345"/>
      <c r="L345"/>
      <c r="M345"/>
      <c r="N345"/>
      <c r="O345"/>
      <c r="P345"/>
      <c r="Q345" s="224"/>
      <c r="S345"/>
      <c r="T345"/>
    </row>
    <row r="346" spans="1:20" s="223" customFormat="1" x14ac:dyDescent="0.4">
      <c r="A346"/>
      <c r="B346"/>
      <c r="C346"/>
      <c r="D346"/>
      <c r="E346" s="237"/>
      <c r="F346" s="242"/>
      <c r="G346" s="230"/>
      <c r="H346"/>
      <c r="I346"/>
      <c r="J346"/>
      <c r="K346"/>
      <c r="L346"/>
      <c r="M346"/>
      <c r="N346"/>
      <c r="O346"/>
      <c r="P346"/>
      <c r="Q346" s="224"/>
      <c r="S346"/>
      <c r="T346"/>
    </row>
    <row r="347" spans="1:20" s="223" customFormat="1" x14ac:dyDescent="0.4">
      <c r="A347"/>
      <c r="B347"/>
      <c r="C347"/>
      <c r="D347"/>
      <c r="E347" s="237"/>
      <c r="F347" s="242"/>
      <c r="G347" s="230"/>
      <c r="H347"/>
      <c r="I347"/>
      <c r="J347"/>
      <c r="K347"/>
      <c r="L347"/>
      <c r="M347"/>
      <c r="N347"/>
      <c r="O347"/>
      <c r="P347"/>
      <c r="Q347" s="224"/>
      <c r="S347"/>
      <c r="T347"/>
    </row>
    <row r="348" spans="1:20" s="223" customFormat="1" x14ac:dyDescent="0.4">
      <c r="A348"/>
      <c r="B348"/>
      <c r="C348"/>
      <c r="D348"/>
      <c r="E348" s="237"/>
      <c r="F348" s="242"/>
      <c r="G348" s="230"/>
      <c r="H348"/>
      <c r="I348"/>
      <c r="J348"/>
      <c r="K348"/>
      <c r="L348"/>
      <c r="M348"/>
      <c r="N348"/>
      <c r="O348"/>
      <c r="P348"/>
      <c r="Q348" s="224"/>
      <c r="S348"/>
      <c r="T348"/>
    </row>
    <row r="349" spans="1:20" s="223" customFormat="1" x14ac:dyDescent="0.4">
      <c r="A349"/>
      <c r="B349"/>
      <c r="C349"/>
      <c r="D349"/>
      <c r="E349" s="237"/>
      <c r="F349" s="242"/>
      <c r="G349" s="230"/>
      <c r="H349"/>
      <c r="I349"/>
      <c r="J349"/>
      <c r="K349"/>
      <c r="L349"/>
      <c r="M349"/>
      <c r="N349"/>
      <c r="O349"/>
      <c r="P349"/>
      <c r="Q349" s="224"/>
      <c r="S349"/>
      <c r="T349"/>
    </row>
    <row r="350" spans="1:20" s="223" customFormat="1" x14ac:dyDescent="0.4">
      <c r="A350"/>
      <c r="B350"/>
      <c r="C350"/>
      <c r="D350"/>
      <c r="E350" s="237"/>
      <c r="F350" s="242"/>
      <c r="G350" s="230"/>
      <c r="H350"/>
      <c r="I350"/>
      <c r="J350"/>
      <c r="K350"/>
      <c r="L350"/>
      <c r="M350"/>
      <c r="N350"/>
      <c r="O350"/>
      <c r="P350"/>
      <c r="Q350" s="224"/>
      <c r="S350"/>
      <c r="T350"/>
    </row>
    <row r="351" spans="1:20" s="223" customFormat="1" x14ac:dyDescent="0.4">
      <c r="A351"/>
      <c r="B351"/>
      <c r="C351"/>
      <c r="D351"/>
      <c r="E351" s="237"/>
      <c r="F351" s="242"/>
      <c r="G351" s="230"/>
      <c r="H351"/>
      <c r="I351"/>
      <c r="J351"/>
      <c r="K351"/>
      <c r="L351"/>
      <c r="M351"/>
      <c r="N351"/>
      <c r="O351"/>
      <c r="P351"/>
      <c r="Q351" s="224"/>
      <c r="S351"/>
      <c r="T351"/>
    </row>
    <row r="352" spans="1:20" s="223" customFormat="1" x14ac:dyDescent="0.4">
      <c r="A352"/>
      <c r="B352"/>
      <c r="C352"/>
      <c r="D352"/>
      <c r="E352" s="237"/>
      <c r="F352" s="242"/>
      <c r="G352" s="230"/>
      <c r="H352"/>
      <c r="I352"/>
      <c r="J352"/>
      <c r="K352"/>
      <c r="L352"/>
      <c r="M352"/>
      <c r="N352"/>
      <c r="O352"/>
      <c r="P352"/>
      <c r="Q352" s="224"/>
      <c r="S352"/>
      <c r="T352"/>
    </row>
    <row r="353" spans="1:20" s="223" customFormat="1" x14ac:dyDescent="0.4">
      <c r="A353"/>
      <c r="B353"/>
      <c r="C353"/>
      <c r="D353"/>
      <c r="E353" s="237"/>
      <c r="F353" s="242"/>
      <c r="G353" s="230"/>
      <c r="H353"/>
      <c r="I353"/>
      <c r="J353"/>
      <c r="K353"/>
      <c r="L353"/>
      <c r="M353"/>
      <c r="N353"/>
      <c r="O353"/>
      <c r="P353"/>
      <c r="Q353" s="224"/>
      <c r="S353"/>
      <c r="T353"/>
    </row>
    <row r="354" spans="1:20" s="223" customFormat="1" x14ac:dyDescent="0.4">
      <c r="A354"/>
      <c r="B354"/>
      <c r="C354"/>
      <c r="D354"/>
      <c r="E354" s="237"/>
      <c r="F354" s="242"/>
      <c r="G354" s="230"/>
      <c r="H354"/>
      <c r="I354"/>
      <c r="J354"/>
      <c r="K354"/>
      <c r="L354"/>
      <c r="M354"/>
      <c r="N354"/>
      <c r="O354"/>
      <c r="P354"/>
      <c r="Q354" s="224"/>
      <c r="S354"/>
      <c r="T354"/>
    </row>
    <row r="355" spans="1:20" s="223" customFormat="1" x14ac:dyDescent="0.4">
      <c r="A355"/>
      <c r="B355"/>
      <c r="C355"/>
      <c r="D355"/>
      <c r="E355" s="237"/>
      <c r="F355" s="242"/>
      <c r="G355" s="230"/>
      <c r="H355"/>
      <c r="I355"/>
      <c r="J355"/>
      <c r="K355"/>
      <c r="L355"/>
      <c r="M355"/>
      <c r="N355"/>
      <c r="O355"/>
      <c r="P355"/>
      <c r="Q355" s="224"/>
      <c r="S355"/>
      <c r="T355"/>
    </row>
    <row r="356" spans="1:20" s="223" customFormat="1" x14ac:dyDescent="0.4">
      <c r="A356"/>
      <c r="B356"/>
      <c r="C356"/>
      <c r="D356"/>
      <c r="E356" s="237"/>
      <c r="F356" s="242"/>
      <c r="G356" s="230"/>
      <c r="H356"/>
      <c r="I356"/>
      <c r="J356"/>
      <c r="K356"/>
      <c r="L356"/>
      <c r="M356"/>
      <c r="N356"/>
      <c r="O356"/>
      <c r="P356"/>
      <c r="Q356" s="224"/>
      <c r="S356"/>
      <c r="T356"/>
    </row>
    <row r="357" spans="1:20" s="223" customFormat="1" x14ac:dyDescent="0.4">
      <c r="A357"/>
      <c r="B357"/>
      <c r="C357"/>
      <c r="D357"/>
      <c r="E357" s="237"/>
      <c r="F357" s="242"/>
      <c r="G357" s="230"/>
      <c r="H357"/>
      <c r="I357"/>
      <c r="J357"/>
      <c r="K357"/>
      <c r="L357"/>
      <c r="M357"/>
      <c r="N357"/>
      <c r="O357"/>
      <c r="P357"/>
      <c r="Q357" s="224"/>
      <c r="S357"/>
      <c r="T357"/>
    </row>
    <row r="358" spans="1:20" s="223" customFormat="1" x14ac:dyDescent="0.4">
      <c r="A358"/>
      <c r="B358"/>
      <c r="C358"/>
      <c r="D358"/>
      <c r="E358" s="237"/>
      <c r="F358" s="242"/>
      <c r="G358" s="230"/>
      <c r="H358"/>
      <c r="I358"/>
      <c r="J358"/>
      <c r="K358"/>
      <c r="L358"/>
      <c r="M358"/>
      <c r="N358"/>
      <c r="O358"/>
      <c r="P358"/>
      <c r="Q358" s="224"/>
      <c r="S358"/>
      <c r="T358"/>
    </row>
    <row r="359" spans="1:20" s="223" customFormat="1" x14ac:dyDescent="0.4">
      <c r="A359"/>
      <c r="B359"/>
      <c r="C359"/>
      <c r="D359"/>
      <c r="E359" s="237"/>
      <c r="F359" s="242"/>
      <c r="G359" s="230"/>
      <c r="H359"/>
      <c r="I359"/>
      <c r="J359"/>
      <c r="K359"/>
      <c r="L359"/>
      <c r="M359"/>
      <c r="N359"/>
      <c r="O359"/>
      <c r="P359"/>
      <c r="Q359" s="224"/>
      <c r="S359"/>
      <c r="T359"/>
    </row>
    <row r="360" spans="1:20" s="223" customFormat="1" x14ac:dyDescent="0.4">
      <c r="A360"/>
      <c r="B360"/>
      <c r="C360"/>
      <c r="D360"/>
      <c r="E360" s="237"/>
      <c r="F360" s="242"/>
      <c r="G360" s="230"/>
      <c r="H360"/>
      <c r="I360"/>
      <c r="J360"/>
      <c r="K360"/>
      <c r="L360"/>
      <c r="M360"/>
      <c r="N360"/>
      <c r="O360"/>
      <c r="P360"/>
      <c r="Q360" s="224"/>
      <c r="S360"/>
      <c r="T360"/>
    </row>
    <row r="361" spans="1:20" s="223" customFormat="1" x14ac:dyDescent="0.4">
      <c r="A361"/>
      <c r="B361"/>
      <c r="C361"/>
      <c r="D361"/>
      <c r="E361" s="237"/>
      <c r="F361" s="242"/>
      <c r="G361" s="230"/>
      <c r="H361"/>
      <c r="I361"/>
      <c r="J361"/>
      <c r="K361"/>
      <c r="L361"/>
      <c r="M361"/>
      <c r="N361"/>
      <c r="O361"/>
      <c r="P361"/>
      <c r="Q361" s="224"/>
      <c r="S361"/>
      <c r="T361"/>
    </row>
    <row r="362" spans="1:20" s="223" customFormat="1" x14ac:dyDescent="0.4">
      <c r="A362"/>
      <c r="B362"/>
      <c r="C362"/>
      <c r="D362"/>
      <c r="E362" s="237"/>
      <c r="F362" s="242"/>
      <c r="G362" s="230"/>
      <c r="H362"/>
      <c r="I362"/>
      <c r="J362"/>
      <c r="K362"/>
      <c r="L362"/>
      <c r="M362"/>
      <c r="N362"/>
      <c r="O362"/>
      <c r="P362"/>
      <c r="Q362" s="224"/>
      <c r="S362"/>
      <c r="T362"/>
    </row>
    <row r="363" spans="1:20" s="223" customFormat="1" x14ac:dyDescent="0.4">
      <c r="A363"/>
      <c r="B363"/>
      <c r="C363"/>
      <c r="D363"/>
      <c r="E363" s="237"/>
      <c r="F363" s="242"/>
      <c r="G363" s="230"/>
      <c r="H363"/>
      <c r="I363"/>
      <c r="J363"/>
      <c r="K363"/>
      <c r="L363"/>
      <c r="M363"/>
      <c r="N363"/>
      <c r="O363"/>
      <c r="P363"/>
      <c r="Q363" s="224"/>
      <c r="S363"/>
      <c r="T363"/>
    </row>
    <row r="364" spans="1:20" s="223" customFormat="1" x14ac:dyDescent="0.4">
      <c r="A364"/>
      <c r="B364"/>
      <c r="C364"/>
      <c r="D364"/>
      <c r="E364" s="237"/>
      <c r="F364" s="242"/>
      <c r="G364" s="230"/>
      <c r="H364"/>
      <c r="I364"/>
      <c r="J364"/>
      <c r="K364"/>
      <c r="L364"/>
      <c r="M364"/>
      <c r="N364"/>
      <c r="O364"/>
      <c r="P364"/>
      <c r="Q364" s="224"/>
      <c r="S364"/>
      <c r="T364"/>
    </row>
    <row r="365" spans="1:20" s="223" customFormat="1" x14ac:dyDescent="0.4">
      <c r="A365"/>
      <c r="B365"/>
      <c r="C365"/>
      <c r="D365"/>
      <c r="E365" s="237"/>
      <c r="F365" s="242"/>
      <c r="G365" s="230"/>
      <c r="H365"/>
      <c r="I365"/>
      <c r="J365"/>
      <c r="K365"/>
      <c r="L365"/>
      <c r="M365"/>
      <c r="N365"/>
      <c r="O365"/>
      <c r="P365"/>
      <c r="Q365" s="224"/>
      <c r="S365"/>
      <c r="T365"/>
    </row>
    <row r="366" spans="1:20" s="223" customFormat="1" x14ac:dyDescent="0.4">
      <c r="A366"/>
      <c r="B366"/>
      <c r="C366"/>
      <c r="D366"/>
      <c r="E366" s="237"/>
      <c r="F366" s="242"/>
      <c r="G366" s="230"/>
      <c r="H366"/>
      <c r="I366"/>
      <c r="J366"/>
      <c r="K366"/>
      <c r="L366"/>
      <c r="M366"/>
      <c r="N366"/>
      <c r="O366"/>
      <c r="P366"/>
      <c r="Q366" s="224"/>
      <c r="S366"/>
      <c r="T366"/>
    </row>
    <row r="367" spans="1:20" s="223" customFormat="1" x14ac:dyDescent="0.4">
      <c r="A367"/>
      <c r="B367"/>
      <c r="C367"/>
      <c r="D367"/>
      <c r="E367" s="237"/>
      <c r="F367" s="242"/>
      <c r="G367" s="230"/>
      <c r="H367"/>
      <c r="I367"/>
      <c r="J367"/>
      <c r="K367"/>
      <c r="L367"/>
      <c r="M367"/>
      <c r="N367"/>
      <c r="O367"/>
      <c r="P367"/>
      <c r="Q367" s="224"/>
      <c r="S367"/>
      <c r="T367"/>
    </row>
    <row r="368" spans="1:20" s="223" customFormat="1" x14ac:dyDescent="0.4">
      <c r="A368"/>
      <c r="B368"/>
      <c r="C368"/>
      <c r="D368"/>
      <c r="E368" s="237"/>
      <c r="F368" s="242"/>
      <c r="G368" s="230"/>
      <c r="H368"/>
      <c r="I368"/>
      <c r="J368"/>
      <c r="K368"/>
      <c r="L368"/>
      <c r="M368"/>
      <c r="N368"/>
      <c r="O368"/>
      <c r="P368"/>
      <c r="Q368" s="224"/>
      <c r="S368"/>
      <c r="T368"/>
    </row>
    <row r="369" spans="1:20" s="223" customFormat="1" x14ac:dyDescent="0.4">
      <c r="A369"/>
      <c r="B369"/>
      <c r="C369"/>
      <c r="D369"/>
      <c r="E369" s="237"/>
      <c r="F369" s="242"/>
      <c r="G369" s="230"/>
      <c r="H369"/>
      <c r="I369"/>
      <c r="J369"/>
      <c r="K369"/>
      <c r="L369"/>
      <c r="M369"/>
      <c r="N369"/>
      <c r="O369"/>
      <c r="P369"/>
      <c r="Q369" s="224"/>
      <c r="S369"/>
      <c r="T369"/>
    </row>
    <row r="370" spans="1:20" s="223" customFormat="1" x14ac:dyDescent="0.4">
      <c r="A370"/>
      <c r="B370"/>
      <c r="C370"/>
      <c r="D370"/>
      <c r="E370" s="237"/>
      <c r="F370" s="242"/>
      <c r="G370" s="230"/>
      <c r="H370"/>
      <c r="I370"/>
      <c r="J370"/>
      <c r="K370"/>
      <c r="L370"/>
      <c r="M370"/>
      <c r="N370"/>
      <c r="O370"/>
      <c r="P370"/>
      <c r="Q370" s="224"/>
      <c r="S370"/>
      <c r="T370"/>
    </row>
    <row r="371" spans="1:20" s="223" customFormat="1" x14ac:dyDescent="0.4">
      <c r="A371"/>
      <c r="B371"/>
      <c r="C371"/>
      <c r="D371"/>
      <c r="E371" s="237"/>
      <c r="F371" s="242"/>
      <c r="G371" s="230"/>
      <c r="H371"/>
      <c r="I371"/>
      <c r="J371"/>
      <c r="K371"/>
      <c r="L371"/>
      <c r="M371"/>
      <c r="N371"/>
      <c r="O371"/>
      <c r="P371"/>
      <c r="Q371" s="224"/>
      <c r="S371"/>
      <c r="T371"/>
    </row>
    <row r="372" spans="1:20" s="223" customFormat="1" x14ac:dyDescent="0.4">
      <c r="A372"/>
      <c r="B372"/>
      <c r="C372"/>
      <c r="D372"/>
      <c r="E372" s="237"/>
      <c r="F372" s="242"/>
      <c r="G372" s="230"/>
      <c r="H372"/>
      <c r="I372"/>
      <c r="J372"/>
      <c r="K372"/>
      <c r="L372"/>
      <c r="M372"/>
      <c r="N372"/>
      <c r="O372"/>
      <c r="P372"/>
      <c r="Q372" s="224"/>
      <c r="S372"/>
      <c r="T372"/>
    </row>
    <row r="373" spans="1:20" s="223" customFormat="1" x14ac:dyDescent="0.4">
      <c r="A373"/>
      <c r="B373"/>
      <c r="C373"/>
      <c r="D373"/>
      <c r="E373" s="237"/>
      <c r="F373" s="242"/>
      <c r="G373" s="230"/>
      <c r="H373"/>
      <c r="I373"/>
      <c r="J373"/>
      <c r="K373"/>
      <c r="L373"/>
      <c r="M373"/>
      <c r="N373"/>
      <c r="O373"/>
      <c r="P373"/>
      <c r="Q373" s="224"/>
      <c r="S373"/>
      <c r="T373"/>
    </row>
    <row r="374" spans="1:20" s="223" customFormat="1" x14ac:dyDescent="0.4">
      <c r="A374"/>
      <c r="B374"/>
      <c r="C374"/>
      <c r="D374"/>
      <c r="E374" s="237"/>
      <c r="F374" s="242"/>
      <c r="G374" s="230"/>
      <c r="H374"/>
      <c r="I374"/>
      <c r="J374"/>
      <c r="K374"/>
      <c r="L374"/>
      <c r="M374"/>
      <c r="N374"/>
      <c r="O374"/>
      <c r="P374"/>
      <c r="Q374" s="224"/>
      <c r="S374"/>
      <c r="T374"/>
    </row>
    <row r="375" spans="1:20" s="223" customFormat="1" x14ac:dyDescent="0.4">
      <c r="A375"/>
      <c r="B375"/>
      <c r="C375"/>
      <c r="D375"/>
      <c r="E375" s="237"/>
      <c r="F375" s="242"/>
      <c r="G375" s="230"/>
      <c r="H375"/>
      <c r="I375"/>
      <c r="J375"/>
      <c r="K375"/>
      <c r="L375"/>
      <c r="M375"/>
      <c r="N375"/>
      <c r="O375"/>
      <c r="P375"/>
      <c r="Q375" s="224"/>
      <c r="S375"/>
      <c r="T375"/>
    </row>
    <row r="376" spans="1:20" s="223" customFormat="1" x14ac:dyDescent="0.4">
      <c r="A376"/>
      <c r="B376"/>
      <c r="C376"/>
      <c r="D376"/>
      <c r="E376" s="237"/>
      <c r="F376" s="242"/>
      <c r="G376" s="230"/>
      <c r="H376"/>
      <c r="I376"/>
      <c r="J376"/>
      <c r="K376"/>
      <c r="L376"/>
      <c r="M376"/>
      <c r="N376"/>
      <c r="O376"/>
      <c r="P376"/>
      <c r="Q376" s="224"/>
      <c r="S376"/>
      <c r="T376"/>
    </row>
    <row r="377" spans="1:20" s="223" customFormat="1" x14ac:dyDescent="0.4">
      <c r="A377"/>
      <c r="B377"/>
      <c r="C377"/>
      <c r="D377"/>
      <c r="E377" s="237"/>
      <c r="F377" s="242"/>
      <c r="G377" s="230"/>
      <c r="H377"/>
      <c r="I377"/>
      <c r="J377"/>
      <c r="K377"/>
      <c r="L377"/>
      <c r="M377"/>
      <c r="N377"/>
      <c r="O377"/>
      <c r="P377"/>
      <c r="Q377" s="224"/>
      <c r="S377"/>
      <c r="T377"/>
    </row>
    <row r="378" spans="1:20" s="223" customFormat="1" x14ac:dyDescent="0.4">
      <c r="A378"/>
      <c r="B378"/>
      <c r="C378"/>
      <c r="D378"/>
      <c r="E378" s="237"/>
      <c r="F378" s="242"/>
      <c r="G378" s="230"/>
      <c r="H378"/>
      <c r="I378"/>
      <c r="J378"/>
      <c r="K378"/>
      <c r="L378"/>
      <c r="M378"/>
      <c r="N378"/>
      <c r="O378"/>
      <c r="P378"/>
      <c r="Q378" s="224"/>
      <c r="S378"/>
      <c r="T378"/>
    </row>
    <row r="379" spans="1:20" s="223" customFormat="1" x14ac:dyDescent="0.4">
      <c r="A379"/>
      <c r="B379"/>
      <c r="C379"/>
      <c r="D379"/>
      <c r="E379" s="237"/>
      <c r="F379" s="242"/>
      <c r="G379" s="230"/>
      <c r="H379"/>
      <c r="I379"/>
      <c r="J379"/>
      <c r="K379"/>
      <c r="L379"/>
      <c r="M379"/>
      <c r="N379"/>
      <c r="O379"/>
      <c r="P379"/>
      <c r="Q379" s="224"/>
      <c r="S379"/>
      <c r="T379"/>
    </row>
    <row r="380" spans="1:20" s="223" customFormat="1" x14ac:dyDescent="0.4">
      <c r="A380"/>
      <c r="B380"/>
      <c r="C380"/>
      <c r="D380"/>
      <c r="E380" s="237"/>
      <c r="F380" s="242"/>
      <c r="G380" s="230"/>
      <c r="H380"/>
      <c r="I380"/>
      <c r="J380"/>
      <c r="K380"/>
      <c r="L380"/>
      <c r="M380"/>
      <c r="N380"/>
      <c r="O380"/>
      <c r="P380"/>
      <c r="Q380" s="224"/>
      <c r="S380"/>
      <c r="T380"/>
    </row>
    <row r="381" spans="1:20" s="223" customFormat="1" x14ac:dyDescent="0.4">
      <c r="A381"/>
      <c r="B381"/>
      <c r="C381"/>
      <c r="D381"/>
      <c r="E381" s="237"/>
      <c r="F381" s="242"/>
      <c r="G381" s="230"/>
      <c r="H381"/>
      <c r="I381"/>
      <c r="J381"/>
      <c r="K381"/>
      <c r="L381"/>
      <c r="M381"/>
      <c r="N381"/>
      <c r="O381"/>
      <c r="P381"/>
      <c r="Q381" s="224"/>
      <c r="S381"/>
      <c r="T381"/>
    </row>
    <row r="382" spans="1:20" s="223" customFormat="1" x14ac:dyDescent="0.4">
      <c r="A382"/>
      <c r="B382"/>
      <c r="C382"/>
      <c r="D382"/>
      <c r="E382" s="237"/>
      <c r="F382" s="242"/>
      <c r="G382" s="230"/>
      <c r="H382"/>
      <c r="I382"/>
      <c r="J382"/>
      <c r="K382"/>
      <c r="L382"/>
      <c r="M382"/>
      <c r="N382"/>
      <c r="O382"/>
      <c r="P382"/>
      <c r="Q382" s="224"/>
      <c r="S382"/>
      <c r="T382"/>
    </row>
    <row r="383" spans="1:20" s="223" customFormat="1" x14ac:dyDescent="0.4">
      <c r="A383"/>
      <c r="B383"/>
      <c r="C383"/>
      <c r="D383"/>
      <c r="E383" s="237"/>
      <c r="F383" s="242"/>
      <c r="G383" s="230"/>
      <c r="H383"/>
      <c r="I383"/>
      <c r="J383"/>
      <c r="K383"/>
      <c r="L383"/>
      <c r="M383"/>
      <c r="N383"/>
      <c r="O383"/>
      <c r="P383"/>
      <c r="Q383" s="224"/>
      <c r="S383"/>
      <c r="T383"/>
    </row>
    <row r="384" spans="1:20" s="223" customFormat="1" x14ac:dyDescent="0.4">
      <c r="A384"/>
      <c r="B384"/>
      <c r="C384"/>
      <c r="D384"/>
      <c r="E384" s="237"/>
      <c r="F384" s="242"/>
      <c r="G384" s="230"/>
      <c r="H384"/>
      <c r="I384"/>
      <c r="J384"/>
      <c r="K384"/>
      <c r="L384"/>
      <c r="M384"/>
      <c r="N384"/>
      <c r="O384"/>
      <c r="P384"/>
      <c r="Q384" s="224"/>
      <c r="S384"/>
      <c r="T384"/>
    </row>
    <row r="385" spans="1:20" s="223" customFormat="1" x14ac:dyDescent="0.4">
      <c r="A385"/>
      <c r="B385"/>
      <c r="C385"/>
      <c r="D385"/>
      <c r="E385" s="237"/>
      <c r="F385" s="242"/>
      <c r="G385" s="230"/>
      <c r="H385"/>
      <c r="I385"/>
      <c r="J385"/>
      <c r="K385"/>
      <c r="L385"/>
      <c r="M385"/>
      <c r="N385"/>
      <c r="O385"/>
      <c r="P385"/>
      <c r="Q385" s="224"/>
      <c r="S385"/>
      <c r="T385"/>
    </row>
    <row r="386" spans="1:20" s="223" customFormat="1" x14ac:dyDescent="0.4">
      <c r="A386"/>
      <c r="B386"/>
      <c r="C386"/>
      <c r="D386"/>
      <c r="E386" s="237"/>
      <c r="F386" s="242"/>
      <c r="G386" s="230"/>
      <c r="H386"/>
      <c r="I386"/>
      <c r="J386"/>
      <c r="K386"/>
      <c r="L386"/>
      <c r="M386"/>
      <c r="N386"/>
      <c r="O386"/>
      <c r="P386"/>
      <c r="Q386" s="224"/>
      <c r="S386"/>
      <c r="T386"/>
    </row>
    <row r="387" spans="1:20" s="223" customFormat="1" x14ac:dyDescent="0.4">
      <c r="A387"/>
      <c r="B387"/>
      <c r="C387"/>
      <c r="D387"/>
      <c r="E387" s="237"/>
      <c r="F387" s="242"/>
      <c r="G387" s="230"/>
      <c r="H387"/>
      <c r="I387"/>
      <c r="J387"/>
      <c r="K387"/>
      <c r="L387"/>
      <c r="M387"/>
      <c r="N387"/>
      <c r="O387"/>
      <c r="P387"/>
      <c r="Q387" s="224"/>
      <c r="S387"/>
      <c r="T387"/>
    </row>
    <row r="388" spans="1:20" s="223" customFormat="1" x14ac:dyDescent="0.4">
      <c r="A388"/>
      <c r="B388"/>
      <c r="C388"/>
      <c r="D388"/>
      <c r="E388" s="237"/>
      <c r="F388" s="242"/>
      <c r="G388" s="230"/>
      <c r="H388"/>
      <c r="I388"/>
      <c r="J388"/>
      <c r="K388"/>
      <c r="L388"/>
      <c r="M388"/>
      <c r="N388"/>
      <c r="O388"/>
      <c r="P388"/>
      <c r="Q388" s="224"/>
      <c r="S388"/>
      <c r="T388"/>
    </row>
    <row r="389" spans="1:20" s="223" customFormat="1" x14ac:dyDescent="0.4">
      <c r="A389"/>
      <c r="B389"/>
      <c r="C389"/>
      <c r="D389"/>
      <c r="E389" s="237"/>
      <c r="F389" s="242"/>
      <c r="G389" s="230"/>
      <c r="H389"/>
      <c r="I389"/>
      <c r="J389"/>
      <c r="K389"/>
      <c r="L389"/>
      <c r="M389"/>
      <c r="N389"/>
      <c r="O389"/>
      <c r="P389"/>
      <c r="Q389" s="224"/>
      <c r="S389"/>
      <c r="T389"/>
    </row>
    <row r="390" spans="1:20" s="223" customFormat="1" x14ac:dyDescent="0.4">
      <c r="A390"/>
      <c r="B390"/>
      <c r="C390"/>
      <c r="D390"/>
      <c r="E390" s="237"/>
      <c r="F390" s="242"/>
      <c r="G390" s="230"/>
      <c r="H390"/>
      <c r="I390"/>
      <c r="J390"/>
      <c r="K390"/>
      <c r="L390"/>
      <c r="M390"/>
      <c r="N390"/>
      <c r="O390"/>
      <c r="P390"/>
      <c r="Q390" s="224"/>
      <c r="S390"/>
      <c r="T390"/>
    </row>
    <row r="391" spans="1:20" s="223" customFormat="1" x14ac:dyDescent="0.4">
      <c r="A391"/>
      <c r="B391"/>
      <c r="C391"/>
      <c r="D391"/>
      <c r="E391" s="237"/>
      <c r="F391" s="242"/>
      <c r="G391" s="230"/>
      <c r="H391"/>
      <c r="I391"/>
      <c r="J391"/>
      <c r="K391"/>
      <c r="L391"/>
      <c r="M391"/>
      <c r="N391"/>
      <c r="O391"/>
      <c r="P391"/>
      <c r="Q391" s="224"/>
      <c r="S391"/>
      <c r="T391"/>
    </row>
    <row r="392" spans="1:20" s="223" customFormat="1" x14ac:dyDescent="0.4">
      <c r="A392"/>
      <c r="B392"/>
      <c r="C392"/>
      <c r="D392"/>
      <c r="E392" s="237"/>
      <c r="F392" s="242"/>
      <c r="G392" s="230"/>
      <c r="H392"/>
      <c r="I392"/>
      <c r="J392"/>
      <c r="K392"/>
      <c r="L392"/>
      <c r="M392"/>
      <c r="N392"/>
      <c r="O392"/>
      <c r="P392"/>
      <c r="Q392" s="224"/>
      <c r="S392"/>
      <c r="T392"/>
    </row>
    <row r="393" spans="1:20" s="223" customFormat="1" x14ac:dyDescent="0.4">
      <c r="A393"/>
      <c r="B393"/>
      <c r="C393"/>
      <c r="D393"/>
      <c r="E393" s="237"/>
      <c r="F393" s="242"/>
      <c r="G393" s="230"/>
      <c r="H393"/>
      <c r="I393"/>
      <c r="J393"/>
      <c r="K393"/>
      <c r="L393"/>
      <c r="M393"/>
      <c r="N393"/>
      <c r="O393"/>
      <c r="P393"/>
      <c r="Q393" s="224"/>
      <c r="S393"/>
      <c r="T393"/>
    </row>
    <row r="394" spans="1:20" s="223" customFormat="1" x14ac:dyDescent="0.4">
      <c r="A394"/>
      <c r="B394"/>
      <c r="C394"/>
      <c r="D394"/>
      <c r="E394" s="237"/>
      <c r="F394" s="242"/>
      <c r="G394" s="230"/>
      <c r="H394"/>
      <c r="I394"/>
      <c r="J394"/>
      <c r="K394"/>
      <c r="L394"/>
      <c r="M394"/>
      <c r="N394"/>
      <c r="O394"/>
      <c r="P394"/>
      <c r="Q394" s="224"/>
      <c r="S394"/>
      <c r="T394"/>
    </row>
    <row r="395" spans="1:20" s="223" customFormat="1" x14ac:dyDescent="0.4">
      <c r="A395"/>
      <c r="B395"/>
      <c r="C395"/>
      <c r="D395"/>
      <c r="E395" s="237"/>
      <c r="F395" s="242"/>
      <c r="G395" s="230"/>
      <c r="H395"/>
      <c r="I395"/>
      <c r="J395"/>
      <c r="K395"/>
      <c r="L395"/>
      <c r="M395"/>
      <c r="N395"/>
      <c r="O395"/>
      <c r="P395"/>
      <c r="Q395" s="224"/>
      <c r="S395"/>
      <c r="T395"/>
    </row>
    <row r="396" spans="1:20" s="223" customFormat="1" x14ac:dyDescent="0.4">
      <c r="A396"/>
      <c r="B396"/>
      <c r="C396"/>
      <c r="D396"/>
      <c r="E396" s="237"/>
      <c r="F396" s="242"/>
      <c r="G396" s="230"/>
      <c r="H396"/>
      <c r="I396"/>
      <c r="J396"/>
      <c r="K396"/>
      <c r="L396"/>
      <c r="M396"/>
      <c r="N396"/>
      <c r="O396"/>
      <c r="P396"/>
      <c r="Q396" s="224"/>
      <c r="S396"/>
      <c r="T396"/>
    </row>
    <row r="397" spans="1:20" s="223" customFormat="1" x14ac:dyDescent="0.4">
      <c r="A397"/>
      <c r="B397"/>
      <c r="C397"/>
      <c r="D397"/>
      <c r="E397" s="237"/>
      <c r="F397" s="242"/>
      <c r="G397" s="230"/>
      <c r="H397"/>
      <c r="I397"/>
      <c r="J397"/>
      <c r="K397"/>
      <c r="L397"/>
      <c r="M397"/>
      <c r="N397"/>
      <c r="O397"/>
      <c r="P397"/>
      <c r="Q397" s="224"/>
      <c r="S397"/>
      <c r="T397"/>
    </row>
    <row r="398" spans="1:20" s="223" customFormat="1" x14ac:dyDescent="0.4">
      <c r="A398"/>
      <c r="B398"/>
      <c r="C398"/>
      <c r="D398"/>
      <c r="E398" s="237"/>
      <c r="F398" s="242"/>
      <c r="G398" s="230"/>
      <c r="H398"/>
      <c r="I398"/>
      <c r="J398"/>
      <c r="K398"/>
      <c r="L398"/>
      <c r="M398"/>
      <c r="N398"/>
      <c r="O398"/>
      <c r="P398"/>
      <c r="Q398" s="224"/>
      <c r="S398"/>
      <c r="T398"/>
    </row>
    <row r="399" spans="1:20" s="223" customFormat="1" x14ac:dyDescent="0.4">
      <c r="A399"/>
      <c r="B399"/>
      <c r="C399"/>
      <c r="D399"/>
      <c r="E399" s="237"/>
      <c r="F399" s="242"/>
      <c r="G399" s="230"/>
      <c r="H399"/>
      <c r="I399"/>
      <c r="J399"/>
      <c r="K399"/>
      <c r="L399"/>
      <c r="M399"/>
      <c r="N399"/>
      <c r="O399"/>
      <c r="P399"/>
      <c r="Q399" s="224"/>
      <c r="S399"/>
      <c r="T399"/>
    </row>
    <row r="400" spans="1:20" s="223" customFormat="1" x14ac:dyDescent="0.4">
      <c r="A400"/>
      <c r="B400"/>
      <c r="C400"/>
      <c r="D400"/>
      <c r="E400" s="237"/>
      <c r="F400" s="242"/>
      <c r="G400" s="230"/>
      <c r="H400"/>
      <c r="I400"/>
      <c r="J400"/>
      <c r="K400"/>
      <c r="L400"/>
      <c r="M400"/>
      <c r="N400"/>
      <c r="O400"/>
      <c r="P400"/>
      <c r="Q400" s="224"/>
      <c r="S400"/>
      <c r="T400"/>
    </row>
    <row r="401" spans="1:20" s="223" customFormat="1" x14ac:dyDescent="0.4">
      <c r="A401"/>
      <c r="B401"/>
      <c r="C401"/>
      <c r="D401"/>
      <c r="E401" s="237"/>
      <c r="F401" s="242"/>
      <c r="G401" s="230"/>
      <c r="H401"/>
      <c r="I401"/>
      <c r="J401"/>
      <c r="K401"/>
      <c r="L401"/>
      <c r="M401"/>
      <c r="N401"/>
      <c r="O401"/>
      <c r="P401"/>
      <c r="Q401" s="224"/>
      <c r="S401"/>
      <c r="T401"/>
    </row>
    <row r="402" spans="1:20" s="223" customFormat="1" x14ac:dyDescent="0.4">
      <c r="A402"/>
      <c r="B402"/>
      <c r="C402"/>
      <c r="D402"/>
      <c r="E402" s="237"/>
      <c r="F402" s="242"/>
      <c r="G402" s="230"/>
      <c r="H402"/>
      <c r="I402"/>
      <c r="J402"/>
      <c r="K402"/>
      <c r="L402"/>
      <c r="M402"/>
      <c r="N402"/>
      <c r="O402"/>
      <c r="P402"/>
      <c r="Q402" s="224"/>
      <c r="S402"/>
      <c r="T402"/>
    </row>
    <row r="403" spans="1:20" s="223" customFormat="1" x14ac:dyDescent="0.4">
      <c r="A403"/>
      <c r="B403"/>
      <c r="C403"/>
      <c r="D403"/>
      <c r="E403" s="237"/>
      <c r="F403" s="242"/>
      <c r="G403" s="230"/>
      <c r="H403"/>
      <c r="I403"/>
      <c r="J403"/>
      <c r="K403"/>
      <c r="L403"/>
      <c r="M403"/>
      <c r="N403"/>
      <c r="O403"/>
      <c r="P403"/>
      <c r="Q403" s="224"/>
      <c r="S403"/>
      <c r="T403"/>
    </row>
    <row r="404" spans="1:20" s="223" customFormat="1" x14ac:dyDescent="0.4">
      <c r="A404"/>
      <c r="B404"/>
      <c r="C404"/>
      <c r="D404"/>
      <c r="E404" s="237"/>
      <c r="F404" s="242"/>
      <c r="G404" s="230"/>
      <c r="H404"/>
      <c r="I404"/>
      <c r="J404"/>
      <c r="K404"/>
      <c r="L404"/>
      <c r="M404"/>
      <c r="N404"/>
      <c r="O404"/>
      <c r="P404"/>
      <c r="Q404" s="224"/>
      <c r="S404"/>
      <c r="T404"/>
    </row>
    <row r="405" spans="1:20" s="223" customFormat="1" x14ac:dyDescent="0.4">
      <c r="A405"/>
      <c r="B405"/>
      <c r="C405"/>
      <c r="D405"/>
      <c r="E405" s="237"/>
      <c r="F405" s="242"/>
      <c r="G405" s="230"/>
      <c r="H405"/>
      <c r="I405"/>
      <c r="J405"/>
      <c r="K405"/>
      <c r="L405"/>
      <c r="M405"/>
      <c r="N405"/>
      <c r="O405"/>
      <c r="P405"/>
      <c r="Q405" s="224"/>
      <c r="S405"/>
      <c r="T405"/>
    </row>
    <row r="406" spans="1:20" s="223" customFormat="1" x14ac:dyDescent="0.4">
      <c r="A406"/>
      <c r="B406"/>
      <c r="C406"/>
      <c r="D406"/>
      <c r="E406" s="237"/>
      <c r="F406" s="242"/>
      <c r="G406" s="230"/>
      <c r="H406"/>
      <c r="I406"/>
      <c r="J406"/>
      <c r="K406"/>
      <c r="L406"/>
      <c r="M406"/>
      <c r="N406"/>
      <c r="O406"/>
      <c r="P406"/>
      <c r="Q406" s="224"/>
      <c r="S406"/>
      <c r="T406"/>
    </row>
    <row r="407" spans="1:20" s="223" customFormat="1" x14ac:dyDescent="0.4">
      <c r="A407"/>
      <c r="B407"/>
      <c r="C407"/>
      <c r="D407"/>
      <c r="E407" s="237"/>
      <c r="F407" s="242"/>
      <c r="G407" s="230"/>
      <c r="H407"/>
      <c r="I407"/>
      <c r="J407"/>
      <c r="K407"/>
      <c r="L407"/>
      <c r="M407"/>
      <c r="N407"/>
      <c r="O407"/>
      <c r="P407"/>
      <c r="Q407" s="224"/>
      <c r="S407"/>
      <c r="T407"/>
    </row>
    <row r="408" spans="1:20" s="223" customFormat="1" x14ac:dyDescent="0.4">
      <c r="A408"/>
      <c r="B408"/>
      <c r="C408"/>
      <c r="D408"/>
      <c r="E408" s="237"/>
      <c r="F408" s="242"/>
      <c r="G408" s="230"/>
      <c r="H408"/>
      <c r="I408"/>
      <c r="J408"/>
      <c r="K408"/>
      <c r="L408"/>
      <c r="M408"/>
      <c r="N408"/>
      <c r="O408"/>
      <c r="P408"/>
      <c r="Q408" s="224"/>
      <c r="S408"/>
      <c r="T408"/>
    </row>
    <row r="409" spans="1:20" s="223" customFormat="1" x14ac:dyDescent="0.4">
      <c r="A409"/>
      <c r="B409"/>
      <c r="C409"/>
      <c r="D409"/>
      <c r="E409" s="237"/>
      <c r="F409" s="242"/>
      <c r="G409" s="230"/>
      <c r="H409"/>
      <c r="I409"/>
      <c r="J409"/>
      <c r="K409"/>
      <c r="L409"/>
      <c r="M409"/>
      <c r="N409"/>
      <c r="O409"/>
      <c r="P409"/>
      <c r="Q409" s="224"/>
      <c r="S409"/>
      <c r="T409"/>
    </row>
    <row r="410" spans="1:20" s="223" customFormat="1" x14ac:dyDescent="0.4">
      <c r="A410"/>
      <c r="B410"/>
      <c r="C410"/>
      <c r="D410"/>
      <c r="E410" s="237"/>
      <c r="F410" s="242"/>
      <c r="G410" s="230"/>
      <c r="H410"/>
      <c r="I410"/>
      <c r="J410"/>
      <c r="K410"/>
      <c r="L410"/>
      <c r="M410"/>
      <c r="N410"/>
      <c r="O410"/>
      <c r="P410"/>
      <c r="Q410" s="224"/>
      <c r="S410"/>
      <c r="T410"/>
    </row>
    <row r="411" spans="1:20" s="223" customFormat="1" x14ac:dyDescent="0.4">
      <c r="A411"/>
      <c r="B411"/>
      <c r="C411"/>
      <c r="D411"/>
      <c r="E411" s="237"/>
      <c r="F411" s="242"/>
      <c r="G411" s="230"/>
      <c r="H411"/>
      <c r="I411"/>
      <c r="J411"/>
      <c r="K411"/>
      <c r="L411"/>
      <c r="M411"/>
      <c r="N411"/>
      <c r="O411"/>
      <c r="P411"/>
      <c r="Q411" s="224"/>
      <c r="S411"/>
      <c r="T411"/>
    </row>
    <row r="412" spans="1:20" s="223" customFormat="1" x14ac:dyDescent="0.4">
      <c r="A412"/>
      <c r="B412"/>
      <c r="C412"/>
      <c r="D412"/>
      <c r="E412" s="237"/>
      <c r="F412" s="242"/>
      <c r="G412" s="230"/>
      <c r="H412"/>
      <c r="I412"/>
      <c r="J412"/>
      <c r="K412"/>
      <c r="L412"/>
      <c r="M412"/>
      <c r="N412"/>
      <c r="O412"/>
      <c r="P412"/>
      <c r="Q412" s="224"/>
      <c r="S412"/>
      <c r="T412"/>
    </row>
    <row r="413" spans="1:20" s="223" customFormat="1" x14ac:dyDescent="0.4">
      <c r="A413"/>
      <c r="B413"/>
      <c r="C413"/>
      <c r="D413"/>
      <c r="E413" s="237"/>
      <c r="F413" s="242"/>
      <c r="G413" s="230"/>
      <c r="H413"/>
      <c r="I413"/>
      <c r="J413"/>
      <c r="K413"/>
      <c r="L413"/>
      <c r="M413"/>
      <c r="N413"/>
      <c r="O413"/>
      <c r="P413"/>
      <c r="Q413" s="224"/>
      <c r="S413"/>
      <c r="T413"/>
    </row>
    <row r="414" spans="1:20" s="223" customFormat="1" x14ac:dyDescent="0.4">
      <c r="A414"/>
      <c r="B414"/>
      <c r="C414"/>
      <c r="D414"/>
      <c r="E414" s="237"/>
      <c r="F414" s="242"/>
      <c r="G414" s="230"/>
      <c r="H414"/>
      <c r="I414"/>
      <c r="J414"/>
      <c r="K414"/>
      <c r="L414"/>
      <c r="M414"/>
      <c r="N414"/>
      <c r="O414"/>
      <c r="P414"/>
      <c r="Q414" s="224"/>
      <c r="S414"/>
      <c r="T414"/>
    </row>
    <row r="415" spans="1:20" s="223" customFormat="1" x14ac:dyDescent="0.4">
      <c r="A415"/>
      <c r="B415"/>
      <c r="C415"/>
      <c r="D415"/>
      <c r="E415" s="237"/>
      <c r="F415" s="242"/>
      <c r="G415" s="230"/>
      <c r="H415"/>
      <c r="I415"/>
      <c r="J415"/>
      <c r="K415"/>
      <c r="L415"/>
      <c r="M415"/>
      <c r="N415"/>
      <c r="O415"/>
      <c r="P415"/>
      <c r="Q415" s="224"/>
      <c r="S415"/>
      <c r="T415"/>
    </row>
    <row r="416" spans="1:20" s="223" customFormat="1" x14ac:dyDescent="0.4">
      <c r="A416"/>
      <c r="B416"/>
      <c r="C416"/>
      <c r="D416"/>
      <c r="E416" s="237"/>
      <c r="F416" s="242"/>
      <c r="G416" s="230"/>
      <c r="H416"/>
      <c r="I416"/>
      <c r="J416"/>
      <c r="K416"/>
      <c r="L416"/>
      <c r="M416"/>
      <c r="N416"/>
      <c r="O416"/>
      <c r="P416"/>
      <c r="Q416" s="224"/>
      <c r="S416"/>
      <c r="T416"/>
    </row>
    <row r="417" spans="1:20" s="223" customFormat="1" x14ac:dyDescent="0.4">
      <c r="A417"/>
      <c r="B417"/>
      <c r="C417"/>
      <c r="D417"/>
      <c r="E417" s="237"/>
      <c r="F417" s="242"/>
      <c r="G417" s="230"/>
      <c r="H417"/>
      <c r="I417"/>
      <c r="J417"/>
      <c r="K417"/>
      <c r="L417"/>
      <c r="M417"/>
      <c r="N417"/>
      <c r="O417"/>
      <c r="P417"/>
      <c r="Q417" s="224"/>
      <c r="S417"/>
      <c r="T417"/>
    </row>
    <row r="418" spans="1:20" s="223" customFormat="1" x14ac:dyDescent="0.4">
      <c r="A418"/>
      <c r="B418"/>
      <c r="C418"/>
      <c r="D418"/>
      <c r="E418" s="237"/>
      <c r="F418" s="242"/>
      <c r="G418" s="230"/>
      <c r="H418"/>
      <c r="I418"/>
      <c r="J418"/>
      <c r="K418"/>
      <c r="L418"/>
      <c r="M418"/>
      <c r="N418"/>
      <c r="O418"/>
      <c r="P418"/>
      <c r="Q418" s="224"/>
      <c r="S418"/>
      <c r="T418"/>
    </row>
    <row r="419" spans="1:20" s="223" customFormat="1" x14ac:dyDescent="0.4">
      <c r="A419"/>
      <c r="B419"/>
      <c r="C419"/>
      <c r="D419"/>
      <c r="E419" s="237"/>
      <c r="F419" s="242"/>
      <c r="G419" s="230"/>
      <c r="H419"/>
      <c r="I419"/>
      <c r="J419"/>
      <c r="K419"/>
      <c r="L419"/>
      <c r="M419"/>
      <c r="N419"/>
      <c r="O419"/>
      <c r="P419"/>
      <c r="Q419" s="224"/>
      <c r="S419"/>
      <c r="T419"/>
    </row>
    <row r="420" spans="1:20" s="223" customFormat="1" x14ac:dyDescent="0.4">
      <c r="A420"/>
      <c r="B420"/>
      <c r="C420"/>
      <c r="D420"/>
      <c r="E420" s="237"/>
      <c r="F420" s="242"/>
      <c r="G420" s="230"/>
      <c r="H420"/>
      <c r="I420"/>
      <c r="J420"/>
      <c r="K420"/>
      <c r="L420"/>
      <c r="M420"/>
      <c r="N420"/>
      <c r="O420"/>
      <c r="P420"/>
      <c r="Q420" s="224"/>
      <c r="S420"/>
      <c r="T420"/>
    </row>
    <row r="421" spans="1:20" s="223" customFormat="1" x14ac:dyDescent="0.4">
      <c r="A421"/>
      <c r="B421"/>
      <c r="C421"/>
      <c r="D421"/>
      <c r="E421" s="237"/>
      <c r="F421" s="242"/>
      <c r="G421" s="230"/>
      <c r="H421"/>
      <c r="I421"/>
      <c r="J421"/>
      <c r="K421"/>
      <c r="L421"/>
      <c r="M421"/>
      <c r="N421"/>
      <c r="O421"/>
      <c r="P421"/>
      <c r="Q421" s="224"/>
      <c r="S421"/>
      <c r="T421"/>
    </row>
    <row r="422" spans="1:20" s="223" customFormat="1" x14ac:dyDescent="0.4">
      <c r="A422"/>
      <c r="B422"/>
      <c r="C422"/>
      <c r="D422"/>
      <c r="E422" s="237"/>
      <c r="F422" s="242"/>
      <c r="G422" s="230"/>
      <c r="H422"/>
      <c r="I422"/>
      <c r="J422"/>
      <c r="K422"/>
      <c r="L422"/>
      <c r="M422"/>
      <c r="N422"/>
      <c r="O422"/>
      <c r="P422"/>
      <c r="Q422" s="224"/>
      <c r="S422"/>
      <c r="T422"/>
    </row>
  </sheetData>
  <protectedRanges>
    <protectedRange sqref="Q1:R298" name="Collezione"/>
    <protectedRange sqref="A1:T1" name="Intervallo2"/>
  </protectedRanges>
  <autoFilter ref="A1:T1" xr:uid="{27428804-4C0C-45BE-806B-DD063F52C634}"/>
  <phoneticPr fontId="9" type="noConversion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94E51AC5-AE3D-46F4-A1ED-B0CF344B1298}">
            <xm:f>'Menu tendina'!$A$6</xm:f>
            <x14:dxf>
              <fill>
                <patternFill>
                  <bgColor theme="7" tint="0.39994506668294322"/>
                </patternFill>
              </fill>
            </x14:dxf>
          </x14:cfRule>
          <x14:cfRule type="cellIs" priority="2" operator="equal" id="{D24277E5-44BE-410C-B8D2-3D7238D4B940}">
            <xm:f>'Menu tendina'!$A$5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" operator="equal" id="{182B03BE-9E0C-4B11-90BD-89090531ED5C}">
            <xm:f>'Menu tendina'!$A$4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4" operator="equal" id="{15785C2A-1AEE-42D1-BA06-A7EBB7717F98}">
            <xm:f>'Menu tendina'!$A$3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Q2:Q422</xm:sqref>
        </x14:conditionalFormatting>
        <x14:conditionalFormatting xmlns:xm="http://schemas.microsoft.com/office/excel/2006/main">
          <x14:cfRule type="cellIs" priority="5" operator="equal" id="{85D87899-C60B-4EE0-95ED-9ECCB5096D53}">
            <xm:f>'Menu tendina'!$A$2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Q2:Q1048576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5DD0C2-173B-4591-8052-95E4A2F352B2}">
          <x14:formula1>
            <xm:f>'Menu tendina'!$A$2:$A$7</xm:f>
          </x14:formula1>
          <xm:sqref>Q1:Q1048576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B4C36-69A9-4778-B626-79AA7790C719}">
  <sheetPr>
    <tabColor rgb="FFFF9900"/>
  </sheetPr>
  <dimension ref="A1:T339"/>
  <sheetViews>
    <sheetView zoomScale="70" zoomScaleNormal="70" workbookViewId="0">
      <pane xSplit="3" ySplit="1" topLeftCell="I169" activePane="bottomRight" state="frozen"/>
      <selection pane="topRight" activeCell="D1" sqref="D1"/>
      <selection pane="bottomLeft" activeCell="A2" sqref="A2"/>
      <selection pane="bottomRight" activeCell="Q187" sqref="Q187"/>
    </sheetView>
  </sheetViews>
  <sheetFormatPr defaultRowHeight="16" x14ac:dyDescent="0.4"/>
  <cols>
    <col min="1" max="1" width="15.25" bestFit="1" customWidth="1"/>
    <col min="2" max="2" width="17.83203125" bestFit="1" customWidth="1"/>
    <col min="3" max="3" width="10.5" customWidth="1"/>
    <col min="4" max="4" width="8.4140625" customWidth="1"/>
    <col min="5" max="5" width="10.33203125" style="237" customWidth="1"/>
    <col min="6" max="6" width="11" style="242" bestFit="1" customWidth="1"/>
    <col min="7" max="7" width="11" style="230" customWidth="1"/>
    <col min="8" max="8" width="69.25" bestFit="1" customWidth="1"/>
    <col min="9" max="9" width="10.58203125" customWidth="1"/>
    <col min="10" max="10" width="5.5" customWidth="1"/>
    <col min="11" max="11" width="20.6640625" bestFit="1" customWidth="1"/>
    <col min="12" max="12" width="9.33203125" customWidth="1"/>
    <col min="13" max="13" width="66.08203125" bestFit="1" customWidth="1"/>
    <col min="14" max="15" width="13.08203125" customWidth="1"/>
    <col min="16" max="16" width="1.9140625" customWidth="1"/>
    <col min="17" max="17" width="14" style="223" bestFit="1" customWidth="1"/>
    <col min="18" max="18" width="15.4140625" style="223" customWidth="1"/>
    <col min="19" max="19" width="1.4140625" customWidth="1"/>
    <col min="20" max="20" width="13.08203125" customWidth="1"/>
  </cols>
  <sheetData>
    <row r="1" spans="1:20" ht="25" x14ac:dyDescent="0.4">
      <c r="A1" s="3" t="s">
        <v>4037</v>
      </c>
      <c r="B1" s="4" t="s">
        <v>4049</v>
      </c>
      <c r="C1" s="4" t="s">
        <v>4038</v>
      </c>
      <c r="D1" s="5" t="s">
        <v>4039</v>
      </c>
      <c r="E1" s="5" t="s">
        <v>4051</v>
      </c>
      <c r="F1" s="229" t="s">
        <v>8530</v>
      </c>
      <c r="G1" s="229" t="s">
        <v>4040</v>
      </c>
      <c r="H1" s="5" t="s">
        <v>4041</v>
      </c>
      <c r="I1" s="5" t="s">
        <v>4074</v>
      </c>
      <c r="J1" s="5" t="s">
        <v>4043</v>
      </c>
      <c r="K1" s="159" t="s">
        <v>8529</v>
      </c>
      <c r="L1" s="5" t="s">
        <v>4044</v>
      </c>
      <c r="M1" s="8" t="s">
        <v>4045</v>
      </c>
      <c r="N1" s="7" t="s">
        <v>9596</v>
      </c>
      <c r="O1" s="7" t="s">
        <v>9597</v>
      </c>
      <c r="P1" s="1"/>
      <c r="Q1" s="7" t="s">
        <v>4046</v>
      </c>
      <c r="R1" s="221" t="s">
        <v>4054</v>
      </c>
      <c r="S1" s="1"/>
      <c r="T1" s="7" t="s">
        <v>4174</v>
      </c>
    </row>
    <row r="2" spans="1:20" x14ac:dyDescent="0.4">
      <c r="A2" s="9" t="s">
        <v>13662</v>
      </c>
      <c r="B2" s="9" t="s">
        <v>12052</v>
      </c>
      <c r="C2" s="180" t="s">
        <v>13770</v>
      </c>
      <c r="D2" s="11"/>
      <c r="E2" s="35">
        <v>5000</v>
      </c>
      <c r="F2" s="162" t="s">
        <v>0</v>
      </c>
      <c r="G2" s="161">
        <v>36891</v>
      </c>
      <c r="H2" s="9" t="s">
        <v>13667</v>
      </c>
      <c r="I2" s="9"/>
      <c r="J2" s="9"/>
      <c r="K2" s="11" t="s">
        <v>13672</v>
      </c>
      <c r="L2" s="11">
        <v>20</v>
      </c>
      <c r="M2" s="9"/>
      <c r="N2" s="21">
        <v>2</v>
      </c>
      <c r="O2" s="21">
        <v>1</v>
      </c>
      <c r="P2" s="2"/>
      <c r="Q2" s="225" t="s">
        <v>4167</v>
      </c>
      <c r="R2" s="222"/>
      <c r="S2" s="2"/>
      <c r="T2" s="21">
        <f>IF(Q2="Nuova",IF(N2="p.a.r.",300,N2),IF(Q2="Usata",IF(O2="p.a.r.",300,N2),0))</f>
        <v>2</v>
      </c>
    </row>
    <row r="3" spans="1:20" x14ac:dyDescent="0.4">
      <c r="A3" s="9" t="s">
        <v>13662</v>
      </c>
      <c r="B3" s="9" t="s">
        <v>12052</v>
      </c>
      <c r="C3" s="180" t="s">
        <v>13771</v>
      </c>
      <c r="D3" s="11"/>
      <c r="E3" s="35">
        <v>10000</v>
      </c>
      <c r="F3" s="162" t="s">
        <v>0</v>
      </c>
      <c r="G3" s="161">
        <v>36891</v>
      </c>
      <c r="H3" s="9" t="s">
        <v>13668</v>
      </c>
      <c r="I3" s="9"/>
      <c r="J3" s="9"/>
      <c r="K3" s="11" t="s">
        <v>13672</v>
      </c>
      <c r="L3" s="11">
        <v>10</v>
      </c>
      <c r="M3" s="9"/>
      <c r="N3" s="21">
        <v>2</v>
      </c>
      <c r="O3" s="21">
        <v>1</v>
      </c>
      <c r="P3" s="2"/>
      <c r="Q3" s="225" t="s">
        <v>4167</v>
      </c>
      <c r="R3" s="222"/>
      <c r="S3" s="2"/>
      <c r="T3" s="21">
        <f>IF(Q3="Nuova",IF(N3="p.a.r.",300,N3),IF(Q3="Usata",IF(O3="p.a.r.",300,N3),0))</f>
        <v>2</v>
      </c>
    </row>
    <row r="4" spans="1:20" x14ac:dyDescent="0.4">
      <c r="A4" s="9" t="s">
        <v>13662</v>
      </c>
      <c r="B4" s="9" t="s">
        <v>12052</v>
      </c>
      <c r="C4" s="180" t="s">
        <v>13772</v>
      </c>
      <c r="D4" s="11"/>
      <c r="E4" s="35">
        <v>5000</v>
      </c>
      <c r="F4" s="162" t="s">
        <v>0</v>
      </c>
      <c r="G4" s="161">
        <v>37104</v>
      </c>
      <c r="H4" s="9" t="s">
        <v>13669</v>
      </c>
      <c r="I4" s="9"/>
      <c r="J4" s="9"/>
      <c r="K4" s="11" t="s">
        <v>13672</v>
      </c>
      <c r="L4" s="11">
        <v>5</v>
      </c>
      <c r="M4" s="9"/>
      <c r="N4" s="21">
        <v>2</v>
      </c>
      <c r="O4" s="21">
        <v>1</v>
      </c>
      <c r="P4" s="2"/>
      <c r="Q4" s="225" t="s">
        <v>4170</v>
      </c>
      <c r="R4" s="222"/>
      <c r="S4" s="2"/>
      <c r="T4" s="21">
        <f t="shared" ref="T4:T215" si="0">IF(Q4="Nuova",IF(N4="p.a.r.",300,N4),IF(Q4="Usata",IF(O4="p.a.r.",300,N4),0))</f>
        <v>0</v>
      </c>
    </row>
    <row r="5" spans="1:20" x14ac:dyDescent="0.4">
      <c r="A5" s="9" t="s">
        <v>13662</v>
      </c>
      <c r="B5" s="9" t="s">
        <v>12052</v>
      </c>
      <c r="C5" s="180" t="s">
        <v>13773</v>
      </c>
      <c r="D5" s="11"/>
      <c r="E5" s="35">
        <v>5000</v>
      </c>
      <c r="F5" s="162" t="s">
        <v>0</v>
      </c>
      <c r="G5" s="161">
        <v>37104</v>
      </c>
      <c r="H5" s="9" t="s">
        <v>13673</v>
      </c>
      <c r="I5" s="9"/>
      <c r="J5" s="9"/>
      <c r="K5" s="11" t="s">
        <v>13672</v>
      </c>
      <c r="L5" s="11">
        <v>5</v>
      </c>
      <c r="M5" s="9"/>
      <c r="N5" s="21">
        <v>2</v>
      </c>
      <c r="O5" s="21">
        <v>1</v>
      </c>
      <c r="P5" s="2"/>
      <c r="Q5" s="225" t="s">
        <v>4168</v>
      </c>
      <c r="R5" s="222"/>
      <c r="S5" s="2"/>
      <c r="T5" s="21">
        <f t="shared" si="0"/>
        <v>2</v>
      </c>
    </row>
    <row r="6" spans="1:20" x14ac:dyDescent="0.4">
      <c r="A6" s="9" t="s">
        <v>13662</v>
      </c>
      <c r="B6" s="9" t="s">
        <v>12052</v>
      </c>
      <c r="C6" s="180" t="s">
        <v>13774</v>
      </c>
      <c r="D6" s="11"/>
      <c r="E6" s="35">
        <v>10000</v>
      </c>
      <c r="F6" s="162" t="s">
        <v>0</v>
      </c>
      <c r="G6" s="161">
        <v>37104</v>
      </c>
      <c r="H6" s="9" t="s">
        <v>13674</v>
      </c>
      <c r="I6" s="9"/>
      <c r="J6" s="9"/>
      <c r="K6" s="11" t="s">
        <v>13672</v>
      </c>
      <c r="L6" s="11">
        <v>5</v>
      </c>
      <c r="M6" s="9"/>
      <c r="N6" s="21">
        <v>2</v>
      </c>
      <c r="O6" s="21">
        <v>1</v>
      </c>
      <c r="P6" s="2"/>
      <c r="Q6" s="225" t="s">
        <v>4168</v>
      </c>
      <c r="R6" s="222"/>
      <c r="S6" s="2"/>
      <c r="T6" s="21">
        <f t="shared" si="0"/>
        <v>2</v>
      </c>
    </row>
    <row r="7" spans="1:20" x14ac:dyDescent="0.4">
      <c r="A7" s="9" t="s">
        <v>13662</v>
      </c>
      <c r="B7" s="9" t="s">
        <v>12052</v>
      </c>
      <c r="C7" s="180" t="s">
        <v>13775</v>
      </c>
      <c r="D7" s="11"/>
      <c r="E7" s="35">
        <v>5000</v>
      </c>
      <c r="F7" s="162" t="s">
        <v>0</v>
      </c>
      <c r="G7" s="161">
        <v>37256</v>
      </c>
      <c r="H7" s="9" t="s">
        <v>13670</v>
      </c>
      <c r="I7" s="9"/>
      <c r="J7" s="9"/>
      <c r="K7" s="11" t="s">
        <v>13672</v>
      </c>
      <c r="L7" s="11">
        <v>10</v>
      </c>
      <c r="M7" s="9"/>
      <c r="N7" s="21">
        <v>2</v>
      </c>
      <c r="O7" s="21">
        <v>1</v>
      </c>
      <c r="P7" s="2"/>
      <c r="Q7" s="225" t="s">
        <v>4168</v>
      </c>
      <c r="R7" s="222"/>
      <c r="S7" s="2"/>
      <c r="T7" s="21">
        <f t="shared" si="0"/>
        <v>2</v>
      </c>
    </row>
    <row r="8" spans="1:20" x14ac:dyDescent="0.4">
      <c r="A8" s="9" t="s">
        <v>13662</v>
      </c>
      <c r="B8" s="9" t="s">
        <v>12052</v>
      </c>
      <c r="C8" s="180" t="s">
        <v>13776</v>
      </c>
      <c r="D8" s="11"/>
      <c r="E8" s="35">
        <v>10000</v>
      </c>
      <c r="F8" s="162" t="s">
        <v>0</v>
      </c>
      <c r="G8" s="161">
        <v>37256</v>
      </c>
      <c r="H8" s="9" t="s">
        <v>13675</v>
      </c>
      <c r="I8" s="9"/>
      <c r="J8" s="9"/>
      <c r="K8" s="11" t="s">
        <v>13672</v>
      </c>
      <c r="L8" s="11">
        <v>10</v>
      </c>
      <c r="M8" s="9"/>
      <c r="N8" s="21">
        <v>2</v>
      </c>
      <c r="O8" s="21">
        <v>1</v>
      </c>
      <c r="P8" s="2"/>
      <c r="Q8" s="225" t="s">
        <v>4168</v>
      </c>
      <c r="R8" s="222"/>
      <c r="S8" s="2"/>
      <c r="T8" s="21">
        <f t="shared" si="0"/>
        <v>2</v>
      </c>
    </row>
    <row r="9" spans="1:20" x14ac:dyDescent="0.4">
      <c r="A9" s="9" t="s">
        <v>13662</v>
      </c>
      <c r="B9" s="9" t="s">
        <v>12052</v>
      </c>
      <c r="C9" s="180" t="s">
        <v>13777</v>
      </c>
      <c r="D9" s="11"/>
      <c r="E9" s="35">
        <v>5000</v>
      </c>
      <c r="F9" s="162" t="s">
        <v>0</v>
      </c>
      <c r="G9" s="161">
        <v>37256</v>
      </c>
      <c r="H9" s="9" t="s">
        <v>13676</v>
      </c>
      <c r="I9" s="9"/>
      <c r="J9" s="9"/>
      <c r="K9" s="11" t="s">
        <v>10574</v>
      </c>
      <c r="L9" s="11">
        <v>35</v>
      </c>
      <c r="M9" s="9"/>
      <c r="N9" s="21">
        <v>2</v>
      </c>
      <c r="O9" s="21">
        <v>1</v>
      </c>
      <c r="P9" s="2"/>
      <c r="Q9" s="225" t="s">
        <v>4168</v>
      </c>
      <c r="R9" s="222"/>
      <c r="S9" s="2"/>
      <c r="T9" s="21">
        <f t="shared" si="0"/>
        <v>2</v>
      </c>
    </row>
    <row r="10" spans="1:20" x14ac:dyDescent="0.4">
      <c r="A10" s="9" t="s">
        <v>13662</v>
      </c>
      <c r="B10" s="9" t="s">
        <v>12052</v>
      </c>
      <c r="C10" s="180" t="s">
        <v>13778</v>
      </c>
      <c r="D10" s="11"/>
      <c r="E10" s="35">
        <v>10000</v>
      </c>
      <c r="F10" s="162" t="s">
        <v>0</v>
      </c>
      <c r="G10" s="161">
        <v>37256</v>
      </c>
      <c r="H10" s="9" t="s">
        <v>13677</v>
      </c>
      <c r="I10" s="9"/>
      <c r="J10" s="9"/>
      <c r="K10" s="11" t="s">
        <v>13672</v>
      </c>
      <c r="L10" s="11">
        <v>15</v>
      </c>
      <c r="M10" s="9"/>
      <c r="N10" s="21">
        <v>2</v>
      </c>
      <c r="O10" s="21">
        <v>1</v>
      </c>
      <c r="P10" s="2"/>
      <c r="Q10" s="225" t="s">
        <v>4168</v>
      </c>
      <c r="R10" s="222"/>
      <c r="S10" s="2"/>
      <c r="T10" s="21">
        <f t="shared" si="0"/>
        <v>2</v>
      </c>
    </row>
    <row r="11" spans="1:20" x14ac:dyDescent="0.4">
      <c r="A11" s="9" t="s">
        <v>13662</v>
      </c>
      <c r="B11" s="9" t="s">
        <v>12052</v>
      </c>
      <c r="C11" s="180" t="s">
        <v>13663</v>
      </c>
      <c r="D11" s="11"/>
      <c r="E11" s="35">
        <v>5000</v>
      </c>
      <c r="F11" s="162" t="s">
        <v>0</v>
      </c>
      <c r="G11" s="161">
        <v>37256</v>
      </c>
      <c r="H11" s="9" t="s">
        <v>13678</v>
      </c>
      <c r="I11" s="9"/>
      <c r="J11" s="9"/>
      <c r="K11" s="11" t="s">
        <v>13672</v>
      </c>
      <c r="L11" s="11">
        <v>15</v>
      </c>
      <c r="M11" s="9"/>
      <c r="N11" s="21">
        <v>2</v>
      </c>
      <c r="O11" s="21">
        <v>1</v>
      </c>
      <c r="P11" s="2"/>
      <c r="Q11" s="225" t="s">
        <v>4168</v>
      </c>
      <c r="R11" s="222"/>
      <c r="S11" s="2"/>
      <c r="T11" s="21">
        <f t="shared" si="0"/>
        <v>2</v>
      </c>
    </row>
    <row r="12" spans="1:20" x14ac:dyDescent="0.4">
      <c r="A12" s="9" t="s">
        <v>13662</v>
      </c>
      <c r="B12" s="9" t="s">
        <v>12052</v>
      </c>
      <c r="C12" s="180" t="s">
        <v>13664</v>
      </c>
      <c r="D12" s="11"/>
      <c r="E12" s="35">
        <v>10000</v>
      </c>
      <c r="F12" s="162" t="s">
        <v>0</v>
      </c>
      <c r="G12" s="161">
        <v>37256</v>
      </c>
      <c r="H12" s="9" t="s">
        <v>13671</v>
      </c>
      <c r="I12" s="9"/>
      <c r="J12" s="9"/>
      <c r="K12" s="11" t="s">
        <v>13672</v>
      </c>
      <c r="L12" s="11">
        <v>10</v>
      </c>
      <c r="M12" s="9"/>
      <c r="N12" s="21">
        <v>2</v>
      </c>
      <c r="O12" s="21">
        <v>1</v>
      </c>
      <c r="P12" s="2"/>
      <c r="Q12" s="225" t="s">
        <v>4168</v>
      </c>
      <c r="R12" s="222"/>
      <c r="S12" s="2"/>
      <c r="T12" s="21">
        <f t="shared" si="0"/>
        <v>2</v>
      </c>
    </row>
    <row r="13" spans="1:20" x14ac:dyDescent="0.4">
      <c r="A13" s="9" t="s">
        <v>13662</v>
      </c>
      <c r="B13" s="9" t="s">
        <v>12052</v>
      </c>
      <c r="C13" s="180" t="s">
        <v>13665</v>
      </c>
      <c r="D13" s="11"/>
      <c r="E13" s="35">
        <v>5000</v>
      </c>
      <c r="F13" s="162" t="s">
        <v>0</v>
      </c>
      <c r="G13" s="161">
        <v>37437</v>
      </c>
      <c r="H13" s="9" t="s">
        <v>13679</v>
      </c>
      <c r="I13" s="9"/>
      <c r="J13" s="9"/>
      <c r="K13" s="11" t="s">
        <v>10574</v>
      </c>
      <c r="L13" s="11">
        <v>45</v>
      </c>
      <c r="M13" s="9"/>
      <c r="N13" s="21">
        <v>2</v>
      </c>
      <c r="O13" s="21">
        <v>1</v>
      </c>
      <c r="P13" s="2"/>
      <c r="Q13" s="225" t="s">
        <v>4167</v>
      </c>
      <c r="R13" s="222"/>
      <c r="S13" s="2"/>
      <c r="T13" s="21">
        <f t="shared" si="0"/>
        <v>2</v>
      </c>
    </row>
    <row r="14" spans="1:20" x14ac:dyDescent="0.4">
      <c r="A14" s="9" t="s">
        <v>13662</v>
      </c>
      <c r="B14" s="9" t="s">
        <v>12052</v>
      </c>
      <c r="C14" s="180" t="s">
        <v>13666</v>
      </c>
      <c r="D14" s="11"/>
      <c r="E14" s="35">
        <v>10000</v>
      </c>
      <c r="F14" s="162" t="s">
        <v>0</v>
      </c>
      <c r="G14" s="161">
        <v>37437</v>
      </c>
      <c r="H14" s="9" t="s">
        <v>13680</v>
      </c>
      <c r="I14" s="9"/>
      <c r="J14" s="9"/>
      <c r="K14" s="11" t="s">
        <v>13672</v>
      </c>
      <c r="L14" s="11">
        <v>35</v>
      </c>
      <c r="M14" s="9"/>
      <c r="N14" s="21">
        <v>2</v>
      </c>
      <c r="O14" s="21">
        <v>1</v>
      </c>
      <c r="P14" s="2"/>
      <c r="Q14" s="225" t="s">
        <v>4168</v>
      </c>
      <c r="R14" s="222"/>
      <c r="S14" s="2"/>
      <c r="T14" s="21">
        <f t="shared" si="0"/>
        <v>2</v>
      </c>
    </row>
    <row r="15" spans="1:20" x14ac:dyDescent="0.4">
      <c r="A15" s="9" t="s">
        <v>13662</v>
      </c>
      <c r="B15" s="9" t="s">
        <v>12063</v>
      </c>
      <c r="C15" s="180" t="s">
        <v>13681</v>
      </c>
      <c r="D15" s="11"/>
      <c r="E15" s="35">
        <v>3000</v>
      </c>
      <c r="F15" s="162" t="s">
        <v>13690</v>
      </c>
      <c r="G15" s="161" t="s">
        <v>0</v>
      </c>
      <c r="H15" s="9" t="s">
        <v>13693</v>
      </c>
      <c r="I15" s="9"/>
      <c r="J15" s="9"/>
      <c r="K15" s="11" t="s">
        <v>13691</v>
      </c>
      <c r="L15" s="11">
        <v>1</v>
      </c>
      <c r="M15" s="9"/>
      <c r="N15" s="21">
        <v>0</v>
      </c>
      <c r="O15" s="21">
        <v>8</v>
      </c>
      <c r="P15" s="2"/>
      <c r="Q15" s="225" t="s">
        <v>4168</v>
      </c>
      <c r="R15" s="222"/>
      <c r="S15" s="2"/>
      <c r="T15" s="21">
        <f t="shared" si="0"/>
        <v>0</v>
      </c>
    </row>
    <row r="16" spans="1:20" x14ac:dyDescent="0.4">
      <c r="A16" s="9" t="s">
        <v>13662</v>
      </c>
      <c r="B16" s="9" t="s">
        <v>12063</v>
      </c>
      <c r="C16" s="180" t="s">
        <v>13682</v>
      </c>
      <c r="D16" s="11"/>
      <c r="E16" s="35">
        <v>3000</v>
      </c>
      <c r="F16" s="162" t="s">
        <v>13690</v>
      </c>
      <c r="G16" s="161" t="s">
        <v>0</v>
      </c>
      <c r="H16" s="9" t="s">
        <v>13694</v>
      </c>
      <c r="I16" s="9"/>
      <c r="J16" s="9"/>
      <c r="K16" s="11" t="s">
        <v>13691</v>
      </c>
      <c r="L16" s="11">
        <v>0.05</v>
      </c>
      <c r="M16" s="9"/>
      <c r="N16" s="21">
        <v>0</v>
      </c>
      <c r="O16" s="21">
        <v>200</v>
      </c>
      <c r="P16" s="2"/>
      <c r="Q16" s="225" t="s">
        <v>4170</v>
      </c>
      <c r="R16" s="222"/>
      <c r="S16" s="2"/>
      <c r="T16" s="21">
        <f t="shared" si="0"/>
        <v>0</v>
      </c>
    </row>
    <row r="17" spans="1:20" x14ac:dyDescent="0.4">
      <c r="A17" s="9" t="s">
        <v>13662</v>
      </c>
      <c r="B17" s="9" t="s">
        <v>12063</v>
      </c>
      <c r="C17" s="180" t="s">
        <v>13683</v>
      </c>
      <c r="D17" s="11"/>
      <c r="E17" s="35">
        <v>3000</v>
      </c>
      <c r="F17" s="162" t="s">
        <v>0</v>
      </c>
      <c r="G17" s="161" t="s">
        <v>0</v>
      </c>
      <c r="H17" s="9" t="s">
        <v>13695</v>
      </c>
      <c r="I17" s="9"/>
      <c r="J17" s="9"/>
      <c r="K17" s="11" t="s">
        <v>0</v>
      </c>
      <c r="L17" s="11" t="s">
        <v>0</v>
      </c>
      <c r="M17" s="9"/>
      <c r="N17" s="21">
        <v>0</v>
      </c>
      <c r="O17" s="21">
        <v>20</v>
      </c>
      <c r="P17" s="2"/>
      <c r="Q17" s="225" t="s">
        <v>4170</v>
      </c>
      <c r="R17" s="222"/>
      <c r="S17" s="2"/>
      <c r="T17" s="21">
        <f t="shared" si="0"/>
        <v>0</v>
      </c>
    </row>
    <row r="18" spans="1:20" x14ac:dyDescent="0.4">
      <c r="A18" s="9" t="s">
        <v>13662</v>
      </c>
      <c r="B18" s="9" t="s">
        <v>12063</v>
      </c>
      <c r="C18" s="180" t="s">
        <v>13684</v>
      </c>
      <c r="D18" s="11"/>
      <c r="E18" s="35">
        <v>3000</v>
      </c>
      <c r="F18" s="162" t="s">
        <v>13690</v>
      </c>
      <c r="G18" s="161" t="s">
        <v>0</v>
      </c>
      <c r="H18" s="9" t="s">
        <v>13689</v>
      </c>
      <c r="I18" s="9"/>
      <c r="J18" s="9"/>
      <c r="K18" s="11" t="s">
        <v>13692</v>
      </c>
      <c r="L18" s="11">
        <v>2</v>
      </c>
      <c r="M18" s="9"/>
      <c r="N18" s="21">
        <v>0</v>
      </c>
      <c r="O18" s="21">
        <v>10</v>
      </c>
      <c r="P18" s="2"/>
      <c r="Q18" s="225" t="s">
        <v>4170</v>
      </c>
      <c r="R18" s="222"/>
      <c r="S18" s="2"/>
      <c r="T18" s="21">
        <f>IF(Q18="Nuova",IF(N18="p.a.r.",300,N18),IF(Q18="Usata",IF(O18="p.a.r.",300,N18),0))</f>
        <v>0</v>
      </c>
    </row>
    <row r="19" spans="1:20" x14ac:dyDescent="0.4">
      <c r="A19" s="9" t="s">
        <v>13662</v>
      </c>
      <c r="B19" s="9" t="s">
        <v>12063</v>
      </c>
      <c r="C19" s="180" t="s">
        <v>13685</v>
      </c>
      <c r="D19" s="11"/>
      <c r="E19" s="35">
        <v>3000</v>
      </c>
      <c r="F19" s="162" t="s">
        <v>13690</v>
      </c>
      <c r="G19" s="161">
        <v>36160</v>
      </c>
      <c r="H19" s="9" t="s">
        <v>13687</v>
      </c>
      <c r="I19" s="9"/>
      <c r="J19" s="9"/>
      <c r="K19" s="11" t="s">
        <v>10574</v>
      </c>
      <c r="L19" s="11">
        <v>1</v>
      </c>
      <c r="M19" s="9"/>
      <c r="N19" s="21">
        <v>0</v>
      </c>
      <c r="O19" s="21">
        <v>8</v>
      </c>
      <c r="P19" s="2"/>
      <c r="Q19" s="225" t="s">
        <v>4170</v>
      </c>
      <c r="R19" s="222"/>
      <c r="S19" s="2"/>
      <c r="T19" s="21">
        <f t="shared" si="0"/>
        <v>0</v>
      </c>
    </row>
    <row r="20" spans="1:20" x14ac:dyDescent="0.4">
      <c r="A20" s="9" t="s">
        <v>13662</v>
      </c>
      <c r="B20" s="9" t="s">
        <v>12063</v>
      </c>
      <c r="C20" s="180" t="s">
        <v>13686</v>
      </c>
      <c r="D20" s="11"/>
      <c r="E20" s="35">
        <v>3000</v>
      </c>
      <c r="F20" s="162" t="s">
        <v>0</v>
      </c>
      <c r="G20" s="161" t="s">
        <v>0</v>
      </c>
      <c r="H20" s="9" t="s">
        <v>13688</v>
      </c>
      <c r="I20" s="9"/>
      <c r="J20" s="9"/>
      <c r="K20" s="11" t="s">
        <v>10574</v>
      </c>
      <c r="L20" s="11" t="s">
        <v>0</v>
      </c>
      <c r="M20" s="9"/>
      <c r="N20" s="21">
        <v>0</v>
      </c>
      <c r="O20" s="21">
        <v>10</v>
      </c>
      <c r="P20" s="2"/>
      <c r="Q20" s="225" t="s">
        <v>4170</v>
      </c>
      <c r="R20" s="222"/>
      <c r="S20" s="2"/>
      <c r="T20" s="21">
        <f t="shared" si="0"/>
        <v>0</v>
      </c>
    </row>
    <row r="21" spans="1:20" x14ac:dyDescent="0.4">
      <c r="A21" s="9" t="s">
        <v>13662</v>
      </c>
      <c r="B21" s="9" t="s">
        <v>12063</v>
      </c>
      <c r="C21" s="180" t="s">
        <v>13779</v>
      </c>
      <c r="D21" s="11"/>
      <c r="E21" s="35" t="s">
        <v>0</v>
      </c>
      <c r="F21" s="162" t="s">
        <v>0</v>
      </c>
      <c r="G21" s="161" t="s">
        <v>0</v>
      </c>
      <c r="H21" s="9" t="s">
        <v>13696</v>
      </c>
      <c r="I21" s="9"/>
      <c r="J21" s="9"/>
      <c r="K21" s="11"/>
      <c r="L21" s="11" t="s">
        <v>0</v>
      </c>
      <c r="M21" s="9"/>
      <c r="N21" s="21">
        <v>0</v>
      </c>
      <c r="O21" s="21">
        <v>70</v>
      </c>
      <c r="P21" s="2"/>
      <c r="Q21" s="225" t="s">
        <v>4170</v>
      </c>
      <c r="R21" s="222"/>
      <c r="S21" s="2"/>
      <c r="T21" s="21">
        <f t="shared" si="0"/>
        <v>0</v>
      </c>
    </row>
    <row r="22" spans="1:20" x14ac:dyDescent="0.4">
      <c r="A22" s="9" t="s">
        <v>13662</v>
      </c>
      <c r="B22" s="9" t="s">
        <v>12063</v>
      </c>
      <c r="C22" s="180" t="s">
        <v>13780</v>
      </c>
      <c r="D22" s="11"/>
      <c r="E22" s="35" t="s">
        <v>0</v>
      </c>
      <c r="F22" s="162" t="s">
        <v>0</v>
      </c>
      <c r="G22" s="161" t="s">
        <v>0</v>
      </c>
      <c r="H22" s="9" t="s">
        <v>13697</v>
      </c>
      <c r="I22" s="9"/>
      <c r="J22" s="9"/>
      <c r="K22" s="11"/>
      <c r="L22" s="11" t="s">
        <v>0</v>
      </c>
      <c r="M22" s="9"/>
      <c r="N22" s="21">
        <v>0</v>
      </c>
      <c r="O22" s="21">
        <v>60</v>
      </c>
      <c r="P22" s="2"/>
      <c r="Q22" s="225" t="s">
        <v>4170</v>
      </c>
      <c r="R22" s="222"/>
      <c r="S22" s="2"/>
      <c r="T22" s="21">
        <f t="shared" si="0"/>
        <v>0</v>
      </c>
    </row>
    <row r="23" spans="1:20" x14ac:dyDescent="0.4">
      <c r="A23" s="9" t="s">
        <v>13662</v>
      </c>
      <c r="B23" s="9" t="s">
        <v>12063</v>
      </c>
      <c r="C23" s="180" t="s">
        <v>13781</v>
      </c>
      <c r="D23" s="11"/>
      <c r="E23" s="35">
        <v>20000</v>
      </c>
      <c r="F23" s="162" t="s">
        <v>0</v>
      </c>
      <c r="G23" s="161">
        <v>36738</v>
      </c>
      <c r="H23" s="9" t="s">
        <v>13698</v>
      </c>
      <c r="I23" s="9"/>
      <c r="J23" s="9"/>
      <c r="K23" s="11"/>
      <c r="L23" s="11" t="s">
        <v>0</v>
      </c>
      <c r="M23" s="9"/>
      <c r="N23" s="21">
        <v>0</v>
      </c>
      <c r="O23" s="21">
        <v>50</v>
      </c>
      <c r="P23" s="2"/>
      <c r="Q23" s="225" t="s">
        <v>4170</v>
      </c>
      <c r="R23" s="222"/>
      <c r="S23" s="2"/>
      <c r="T23" s="21">
        <f t="shared" si="0"/>
        <v>0</v>
      </c>
    </row>
    <row r="24" spans="1:20" x14ac:dyDescent="0.4">
      <c r="A24" s="9" t="s">
        <v>13662</v>
      </c>
      <c r="B24" s="9" t="s">
        <v>12063</v>
      </c>
      <c r="C24" s="180" t="s">
        <v>13782</v>
      </c>
      <c r="D24" s="11"/>
      <c r="E24" s="35">
        <v>20000</v>
      </c>
      <c r="F24" s="162" t="s">
        <v>0</v>
      </c>
      <c r="G24" s="161">
        <v>36738</v>
      </c>
      <c r="H24" s="9" t="s">
        <v>13699</v>
      </c>
      <c r="I24" s="9"/>
      <c r="J24" s="9"/>
      <c r="K24" s="9"/>
      <c r="L24" s="11">
        <v>1.5</v>
      </c>
      <c r="M24" s="9"/>
      <c r="N24" s="21">
        <v>0</v>
      </c>
      <c r="O24" s="21">
        <v>50</v>
      </c>
      <c r="P24" s="2"/>
      <c r="Q24" s="225" t="s">
        <v>4170</v>
      </c>
      <c r="R24" s="222"/>
      <c r="S24" s="2"/>
      <c r="T24" s="21">
        <f t="shared" si="0"/>
        <v>0</v>
      </c>
    </row>
    <row r="25" spans="1:20" x14ac:dyDescent="0.4">
      <c r="A25" s="9" t="s">
        <v>13662</v>
      </c>
      <c r="B25" s="9" t="s">
        <v>12063</v>
      </c>
      <c r="C25" s="180" t="s">
        <v>13783</v>
      </c>
      <c r="D25" s="11"/>
      <c r="E25" s="35">
        <v>40000</v>
      </c>
      <c r="F25" s="162" t="s">
        <v>0</v>
      </c>
      <c r="G25" s="161">
        <v>36738</v>
      </c>
      <c r="H25" s="9" t="s">
        <v>13700</v>
      </c>
      <c r="I25" s="9"/>
      <c r="J25" s="9"/>
      <c r="K25" s="9"/>
      <c r="L25" s="11">
        <v>1</v>
      </c>
      <c r="M25" s="9"/>
      <c r="N25" s="21">
        <v>0</v>
      </c>
      <c r="O25" s="21">
        <v>80</v>
      </c>
      <c r="P25" s="2"/>
      <c r="Q25" s="225" t="s">
        <v>4170</v>
      </c>
      <c r="R25" s="222"/>
      <c r="S25" s="2"/>
      <c r="T25" s="21">
        <f t="shared" si="0"/>
        <v>0</v>
      </c>
    </row>
    <row r="26" spans="1:20" x14ac:dyDescent="0.4">
      <c r="A26" s="9" t="s">
        <v>13662</v>
      </c>
      <c r="B26" s="9" t="s">
        <v>12063</v>
      </c>
      <c r="C26" s="180" t="s">
        <v>13784</v>
      </c>
      <c r="D26" s="11"/>
      <c r="E26" s="35">
        <v>40000</v>
      </c>
      <c r="F26" s="162" t="s">
        <v>0</v>
      </c>
      <c r="G26" s="161">
        <v>36738</v>
      </c>
      <c r="H26" s="9" t="s">
        <v>13701</v>
      </c>
      <c r="I26" s="9"/>
      <c r="J26" s="9"/>
      <c r="K26" s="9"/>
      <c r="L26" s="11">
        <v>1</v>
      </c>
      <c r="M26" s="9"/>
      <c r="N26" s="21">
        <v>0</v>
      </c>
      <c r="O26" s="21">
        <v>80</v>
      </c>
      <c r="P26" s="2"/>
      <c r="Q26" s="225" t="s">
        <v>4170</v>
      </c>
      <c r="R26" s="222"/>
      <c r="S26" s="2"/>
      <c r="T26" s="21">
        <f t="shared" si="0"/>
        <v>0</v>
      </c>
    </row>
    <row r="27" spans="1:20" x14ac:dyDescent="0.4">
      <c r="A27" s="9" t="s">
        <v>13662</v>
      </c>
      <c r="B27" s="9" t="s">
        <v>12063</v>
      </c>
      <c r="C27" s="180" t="s">
        <v>13785</v>
      </c>
      <c r="D27" s="11"/>
      <c r="E27" s="35">
        <v>15</v>
      </c>
      <c r="F27" s="162" t="s">
        <v>0</v>
      </c>
      <c r="G27" s="161">
        <v>36464</v>
      </c>
      <c r="H27" s="9" t="s">
        <v>13703</v>
      </c>
      <c r="I27" s="9"/>
      <c r="J27" s="9"/>
      <c r="K27" s="9"/>
      <c r="L27" s="11">
        <v>2</v>
      </c>
      <c r="M27" s="9"/>
      <c r="N27" s="21">
        <v>0</v>
      </c>
      <c r="O27" s="21">
        <v>10</v>
      </c>
      <c r="P27" s="2"/>
      <c r="Q27" s="225" t="s">
        <v>4170</v>
      </c>
      <c r="R27" s="222"/>
      <c r="S27" s="2"/>
      <c r="T27" s="21">
        <f t="shared" si="0"/>
        <v>0</v>
      </c>
    </row>
    <row r="28" spans="1:20" x14ac:dyDescent="0.4">
      <c r="A28" s="9" t="s">
        <v>13662</v>
      </c>
      <c r="B28" s="9" t="s">
        <v>12063</v>
      </c>
      <c r="C28" s="180" t="s">
        <v>13786</v>
      </c>
      <c r="D28" s="11"/>
      <c r="E28" s="35">
        <v>15</v>
      </c>
      <c r="F28" s="162" t="s">
        <v>0</v>
      </c>
      <c r="G28" s="161">
        <v>36525</v>
      </c>
      <c r="H28" s="9" t="s">
        <v>13703</v>
      </c>
      <c r="I28" s="9"/>
      <c r="J28" s="9"/>
      <c r="K28" s="9"/>
      <c r="L28" s="11">
        <v>2</v>
      </c>
      <c r="M28" s="9"/>
      <c r="N28" s="21">
        <v>0</v>
      </c>
      <c r="O28" s="21">
        <v>10</v>
      </c>
      <c r="P28" s="2"/>
      <c r="Q28" s="225" t="s">
        <v>4170</v>
      </c>
      <c r="R28" s="222"/>
      <c r="S28" s="2"/>
      <c r="T28" s="21">
        <f t="shared" si="0"/>
        <v>0</v>
      </c>
    </row>
    <row r="29" spans="1:20" x14ac:dyDescent="0.4">
      <c r="A29" s="9" t="s">
        <v>13662</v>
      </c>
      <c r="B29" s="9" t="s">
        <v>12063</v>
      </c>
      <c r="C29" s="180" t="s">
        <v>13787</v>
      </c>
      <c r="D29" s="11"/>
      <c r="E29" s="35">
        <v>15</v>
      </c>
      <c r="F29" s="162" t="s">
        <v>0</v>
      </c>
      <c r="G29" s="161">
        <v>36830</v>
      </c>
      <c r="H29" s="9" t="s">
        <v>13703</v>
      </c>
      <c r="I29" s="9"/>
      <c r="J29" s="9"/>
      <c r="K29" s="9"/>
      <c r="L29" s="11">
        <v>2</v>
      </c>
      <c r="M29" s="9"/>
      <c r="N29" s="21">
        <v>0</v>
      </c>
      <c r="O29" s="21">
        <v>10</v>
      </c>
      <c r="P29" s="2"/>
      <c r="Q29" s="225" t="s">
        <v>4170</v>
      </c>
      <c r="R29" s="222"/>
      <c r="S29" s="2"/>
      <c r="T29" s="21">
        <f t="shared" si="0"/>
        <v>0</v>
      </c>
    </row>
    <row r="30" spans="1:20" x14ac:dyDescent="0.4">
      <c r="A30" s="9" t="s">
        <v>13662</v>
      </c>
      <c r="B30" s="9" t="s">
        <v>12063</v>
      </c>
      <c r="C30" s="180" t="s">
        <v>13850</v>
      </c>
      <c r="D30" s="11"/>
      <c r="E30" s="35">
        <v>5</v>
      </c>
      <c r="F30" s="162" t="s">
        <v>0</v>
      </c>
      <c r="G30" s="161">
        <v>36525</v>
      </c>
      <c r="H30" s="9" t="s">
        <v>13702</v>
      </c>
      <c r="I30" s="9"/>
      <c r="J30" s="9"/>
      <c r="K30" s="9"/>
      <c r="L30" s="11">
        <v>5</v>
      </c>
      <c r="M30" s="9"/>
      <c r="N30" s="21">
        <v>0</v>
      </c>
      <c r="O30" s="21">
        <v>3</v>
      </c>
      <c r="P30" s="2"/>
      <c r="Q30" s="225" t="s">
        <v>4168</v>
      </c>
      <c r="R30" s="222"/>
      <c r="S30" s="2"/>
      <c r="T30" s="21">
        <f>IF(Q30="Nuova",IF(N30="p.a.r.",300,N30),IF(Q30="Usata",IF(O30="p.a.r.",300,N30),0))</f>
        <v>0</v>
      </c>
    </row>
    <row r="31" spans="1:20" x14ac:dyDescent="0.4">
      <c r="A31" s="9" t="s">
        <v>13662</v>
      </c>
      <c r="B31" s="9" t="s">
        <v>12063</v>
      </c>
      <c r="C31" s="180" t="s">
        <v>13851</v>
      </c>
      <c r="D31" s="11"/>
      <c r="E31" s="35">
        <v>2000</v>
      </c>
      <c r="F31" s="162" t="s">
        <v>0</v>
      </c>
      <c r="G31" s="161">
        <v>36768</v>
      </c>
      <c r="H31" s="9" t="s">
        <v>13709</v>
      </c>
      <c r="I31" s="9"/>
      <c r="J31" s="9"/>
      <c r="K31" s="9"/>
      <c r="L31" s="11">
        <v>3</v>
      </c>
      <c r="M31" s="9"/>
      <c r="N31" s="21">
        <v>0</v>
      </c>
      <c r="O31" s="21">
        <v>8</v>
      </c>
      <c r="P31" s="2"/>
      <c r="Q31" s="225" t="s">
        <v>4170</v>
      </c>
      <c r="R31" s="222"/>
      <c r="S31" s="2"/>
      <c r="T31" s="21">
        <f>IF(Q31="Nuova",IF(N31="p.a.r.",300,N31),IF(Q31="Usata",IF(O31="p.a.r.",300,N31),0))</f>
        <v>0</v>
      </c>
    </row>
    <row r="32" spans="1:20" x14ac:dyDescent="0.4">
      <c r="A32" s="9" t="s">
        <v>13662</v>
      </c>
      <c r="B32" s="9" t="s">
        <v>12063</v>
      </c>
      <c r="C32" s="180" t="s">
        <v>13852</v>
      </c>
      <c r="D32" s="11"/>
      <c r="E32" s="35">
        <v>5</v>
      </c>
      <c r="F32" s="162" t="s">
        <v>0</v>
      </c>
      <c r="G32" s="161">
        <v>36769</v>
      </c>
      <c r="H32" s="9" t="s">
        <v>13704</v>
      </c>
      <c r="I32" s="9"/>
      <c r="J32" s="9"/>
      <c r="K32" s="9"/>
      <c r="L32" s="11">
        <v>0.5</v>
      </c>
      <c r="M32" s="9"/>
      <c r="N32" s="21">
        <v>0</v>
      </c>
      <c r="O32" s="21">
        <v>80</v>
      </c>
      <c r="P32" s="2"/>
      <c r="Q32" s="225" t="s">
        <v>4170</v>
      </c>
      <c r="R32" s="222"/>
      <c r="S32" s="2"/>
      <c r="T32" s="21">
        <f t="shared" si="0"/>
        <v>0</v>
      </c>
    </row>
    <row r="33" spans="1:20" x14ac:dyDescent="0.4">
      <c r="A33" s="9" t="s">
        <v>13662</v>
      </c>
      <c r="B33" s="9" t="s">
        <v>12063</v>
      </c>
      <c r="C33" s="180" t="s">
        <v>13853</v>
      </c>
      <c r="D33" s="11"/>
      <c r="E33" s="35">
        <v>5</v>
      </c>
      <c r="F33" s="162" t="s">
        <v>0</v>
      </c>
      <c r="G33" s="161">
        <v>36799</v>
      </c>
      <c r="H33" s="9" t="s">
        <v>13670</v>
      </c>
      <c r="I33" s="9"/>
      <c r="J33" s="9"/>
      <c r="K33" s="9"/>
      <c r="L33" s="11">
        <v>0.5</v>
      </c>
      <c r="M33" s="9"/>
      <c r="N33" s="21">
        <v>0</v>
      </c>
      <c r="O33" s="21">
        <v>80</v>
      </c>
      <c r="P33" s="2"/>
      <c r="Q33" s="225" t="s">
        <v>4170</v>
      </c>
      <c r="R33" s="222"/>
      <c r="S33" s="2"/>
      <c r="T33" s="21">
        <f t="shared" si="0"/>
        <v>0</v>
      </c>
    </row>
    <row r="34" spans="1:20" x14ac:dyDescent="0.4">
      <c r="A34" s="9" t="s">
        <v>13662</v>
      </c>
      <c r="B34" s="9" t="s">
        <v>12063</v>
      </c>
      <c r="C34" s="180" t="s">
        <v>13788</v>
      </c>
      <c r="D34" s="11"/>
      <c r="E34" s="35">
        <v>5</v>
      </c>
      <c r="F34" s="162" t="s">
        <v>0</v>
      </c>
      <c r="G34" s="161">
        <v>36845</v>
      </c>
      <c r="H34" s="9" t="s">
        <v>13705</v>
      </c>
      <c r="I34" s="9"/>
      <c r="J34" s="9"/>
      <c r="K34" s="9"/>
      <c r="L34" s="11">
        <v>10</v>
      </c>
      <c r="M34" s="9"/>
      <c r="N34" s="21">
        <v>0</v>
      </c>
      <c r="O34" s="21">
        <v>3</v>
      </c>
      <c r="P34" s="2"/>
      <c r="Q34" s="225" t="s">
        <v>4168</v>
      </c>
      <c r="R34" s="222"/>
      <c r="S34" s="2"/>
      <c r="T34" s="21">
        <f t="shared" si="0"/>
        <v>0</v>
      </c>
    </row>
    <row r="35" spans="1:20" x14ac:dyDescent="0.4">
      <c r="A35" s="9" t="s">
        <v>13662</v>
      </c>
      <c r="B35" s="9" t="s">
        <v>12063</v>
      </c>
      <c r="C35" s="180" t="s">
        <v>13789</v>
      </c>
      <c r="D35" s="11"/>
      <c r="E35" s="35">
        <v>5</v>
      </c>
      <c r="F35" s="162" t="s">
        <v>0</v>
      </c>
      <c r="G35" s="161">
        <v>36845</v>
      </c>
      <c r="H35" s="9" t="s">
        <v>13706</v>
      </c>
      <c r="I35" s="9"/>
      <c r="J35" s="9"/>
      <c r="K35" s="9"/>
      <c r="L35" s="11">
        <v>10</v>
      </c>
      <c r="M35" s="9"/>
      <c r="N35" s="21">
        <v>0</v>
      </c>
      <c r="O35" s="21">
        <v>3</v>
      </c>
      <c r="P35" s="2"/>
      <c r="Q35" s="225" t="s">
        <v>4170</v>
      </c>
      <c r="R35" s="222"/>
      <c r="S35" s="2"/>
      <c r="T35" s="21">
        <f t="shared" si="0"/>
        <v>0</v>
      </c>
    </row>
    <row r="36" spans="1:20" x14ac:dyDescent="0.4">
      <c r="A36" s="9" t="s">
        <v>13662</v>
      </c>
      <c r="B36" s="9" t="s">
        <v>12063</v>
      </c>
      <c r="C36" s="180" t="s">
        <v>13790</v>
      </c>
      <c r="D36" s="11"/>
      <c r="E36" s="35">
        <v>10000</v>
      </c>
      <c r="F36" s="162" t="s">
        <v>0</v>
      </c>
      <c r="G36" s="161">
        <v>36891</v>
      </c>
      <c r="H36" s="9" t="s">
        <v>13710</v>
      </c>
      <c r="I36" s="9"/>
      <c r="J36" s="9"/>
      <c r="K36" s="9"/>
      <c r="L36" s="11">
        <v>50</v>
      </c>
      <c r="M36" s="9"/>
      <c r="N36" s="21">
        <v>0</v>
      </c>
      <c r="O36" s="21">
        <v>6</v>
      </c>
      <c r="P36" s="2"/>
      <c r="Q36" s="225" t="s">
        <v>4170</v>
      </c>
      <c r="R36" s="222"/>
      <c r="S36" s="2"/>
      <c r="T36" s="21">
        <f t="shared" si="0"/>
        <v>0</v>
      </c>
    </row>
    <row r="37" spans="1:20" x14ac:dyDescent="0.4">
      <c r="A37" s="9" t="s">
        <v>13662</v>
      </c>
      <c r="B37" s="9" t="s">
        <v>12063</v>
      </c>
      <c r="C37" s="180" t="s">
        <v>13791</v>
      </c>
      <c r="D37" s="11"/>
      <c r="E37" s="35">
        <v>20000</v>
      </c>
      <c r="F37" s="162" t="s">
        <v>0</v>
      </c>
      <c r="G37" s="161" t="s">
        <v>0</v>
      </c>
      <c r="H37" s="9" t="s">
        <v>13711</v>
      </c>
      <c r="I37" s="9"/>
      <c r="J37" s="9"/>
      <c r="K37" s="9"/>
      <c r="L37" s="11">
        <v>30</v>
      </c>
      <c r="M37" s="9"/>
      <c r="N37" s="21">
        <v>0</v>
      </c>
      <c r="O37" s="21">
        <v>6</v>
      </c>
      <c r="P37" s="2"/>
      <c r="Q37" s="225" t="s">
        <v>4170</v>
      </c>
      <c r="R37" s="222"/>
      <c r="S37" s="2"/>
      <c r="T37" s="21">
        <f t="shared" si="0"/>
        <v>0</v>
      </c>
    </row>
    <row r="38" spans="1:20" x14ac:dyDescent="0.4">
      <c r="A38" s="9" t="s">
        <v>13662</v>
      </c>
      <c r="B38" s="9" t="s">
        <v>12063</v>
      </c>
      <c r="C38" s="180" t="s">
        <v>13792</v>
      </c>
      <c r="D38" s="11"/>
      <c r="E38" s="35">
        <v>20000</v>
      </c>
      <c r="F38" s="162" t="s">
        <v>0</v>
      </c>
      <c r="G38" s="161" t="s">
        <v>0</v>
      </c>
      <c r="H38" s="9" t="s">
        <v>13712</v>
      </c>
      <c r="I38" s="9"/>
      <c r="J38" s="9"/>
      <c r="K38" s="9"/>
      <c r="L38" s="11">
        <v>30</v>
      </c>
      <c r="M38" s="9"/>
      <c r="N38" s="21">
        <v>0</v>
      </c>
      <c r="O38" s="21">
        <v>6</v>
      </c>
      <c r="P38" s="2"/>
      <c r="Q38" s="225" t="s">
        <v>4170</v>
      </c>
      <c r="R38" s="222"/>
      <c r="S38" s="2"/>
      <c r="T38" s="21">
        <f t="shared" si="0"/>
        <v>0</v>
      </c>
    </row>
    <row r="39" spans="1:20" x14ac:dyDescent="0.4">
      <c r="A39" s="9" t="s">
        <v>13662</v>
      </c>
      <c r="B39" s="9" t="s">
        <v>12063</v>
      </c>
      <c r="C39" s="180" t="s">
        <v>13793</v>
      </c>
      <c r="D39" s="11"/>
      <c r="E39" s="35">
        <v>50000</v>
      </c>
      <c r="F39" s="162" t="s">
        <v>0</v>
      </c>
      <c r="G39" s="161" t="s">
        <v>0</v>
      </c>
      <c r="H39" s="9" t="s">
        <v>13713</v>
      </c>
      <c r="I39" s="9"/>
      <c r="J39" s="9"/>
      <c r="K39" s="9"/>
      <c r="L39" s="11">
        <v>20</v>
      </c>
      <c r="M39" s="9"/>
      <c r="N39" s="21">
        <v>0</v>
      </c>
      <c r="O39" s="21">
        <v>6</v>
      </c>
      <c r="P39" s="2"/>
      <c r="Q39" s="225" t="s">
        <v>4168</v>
      </c>
      <c r="R39" s="222"/>
      <c r="S39" s="2"/>
      <c r="T39" s="21">
        <f t="shared" si="0"/>
        <v>0</v>
      </c>
    </row>
    <row r="40" spans="1:20" x14ac:dyDescent="0.4">
      <c r="A40" s="9" t="s">
        <v>13662</v>
      </c>
      <c r="B40" s="9" t="s">
        <v>12063</v>
      </c>
      <c r="C40" s="180" t="s">
        <v>13794</v>
      </c>
      <c r="D40" s="11"/>
      <c r="E40" s="35">
        <v>50000</v>
      </c>
      <c r="F40" s="162" t="s">
        <v>0</v>
      </c>
      <c r="G40" s="161" t="s">
        <v>0</v>
      </c>
      <c r="H40" s="9" t="s">
        <v>13714</v>
      </c>
      <c r="I40" s="9"/>
      <c r="J40" s="9"/>
      <c r="K40" s="9"/>
      <c r="L40" s="11">
        <v>20</v>
      </c>
      <c r="M40" s="9"/>
      <c r="N40" s="21">
        <v>0</v>
      </c>
      <c r="O40" s="21">
        <v>6</v>
      </c>
      <c r="P40" s="2"/>
      <c r="Q40" s="225" t="s">
        <v>4170</v>
      </c>
      <c r="R40" s="222"/>
      <c r="S40" s="2"/>
      <c r="T40" s="21">
        <f t="shared" si="0"/>
        <v>0</v>
      </c>
    </row>
    <row r="41" spans="1:20" x14ac:dyDescent="0.4">
      <c r="A41" s="9" t="s">
        <v>13662</v>
      </c>
      <c r="B41" s="9" t="s">
        <v>12063</v>
      </c>
      <c r="C41" s="180" t="s">
        <v>13795</v>
      </c>
      <c r="D41" s="11"/>
      <c r="E41" s="35">
        <v>50000</v>
      </c>
      <c r="F41" s="162" t="s">
        <v>0</v>
      </c>
      <c r="G41" s="161">
        <v>37011</v>
      </c>
      <c r="H41" s="9" t="s">
        <v>13715</v>
      </c>
      <c r="I41" s="9"/>
      <c r="J41" s="9"/>
      <c r="K41" s="9"/>
      <c r="L41" s="11">
        <v>20</v>
      </c>
      <c r="M41" s="9"/>
      <c r="N41" s="21">
        <v>0</v>
      </c>
      <c r="O41" s="21">
        <v>10</v>
      </c>
      <c r="P41" s="2"/>
      <c r="Q41" s="225" t="s">
        <v>4170</v>
      </c>
      <c r="R41" s="222"/>
      <c r="S41" s="2"/>
      <c r="T41" s="21">
        <f t="shared" si="0"/>
        <v>0</v>
      </c>
    </row>
    <row r="42" spans="1:20" x14ac:dyDescent="0.4">
      <c r="A42" s="9" t="s">
        <v>13662</v>
      </c>
      <c r="B42" s="9" t="s">
        <v>12063</v>
      </c>
      <c r="C42" s="180" t="s">
        <v>13796</v>
      </c>
      <c r="D42" s="11"/>
      <c r="E42" s="35" t="s">
        <v>0</v>
      </c>
      <c r="F42" s="162" t="s">
        <v>0</v>
      </c>
      <c r="G42" s="161">
        <v>36891</v>
      </c>
      <c r="H42" s="9" t="s">
        <v>13716</v>
      </c>
      <c r="I42" s="9"/>
      <c r="J42" s="9"/>
      <c r="K42" s="9"/>
      <c r="L42" s="11">
        <v>0.5</v>
      </c>
      <c r="M42" s="9"/>
      <c r="N42" s="21">
        <v>0</v>
      </c>
      <c r="O42" s="21">
        <v>120</v>
      </c>
      <c r="P42" s="2"/>
      <c r="Q42" s="225" t="s">
        <v>4170</v>
      </c>
      <c r="R42" s="222"/>
      <c r="S42" s="2"/>
      <c r="T42" s="21"/>
    </row>
    <row r="43" spans="1:20" x14ac:dyDescent="0.4">
      <c r="A43" s="9" t="s">
        <v>13662</v>
      </c>
      <c r="B43" s="9" t="s">
        <v>12063</v>
      </c>
      <c r="C43" s="180" t="s">
        <v>13797</v>
      </c>
      <c r="D43" s="11"/>
      <c r="E43" s="35">
        <v>5000</v>
      </c>
      <c r="F43" s="162" t="s">
        <v>0</v>
      </c>
      <c r="G43" s="161">
        <v>36891</v>
      </c>
      <c r="H43" s="9" t="s">
        <v>13717</v>
      </c>
      <c r="I43" s="9"/>
      <c r="J43" s="9"/>
      <c r="K43" s="9"/>
      <c r="L43" s="11">
        <v>21</v>
      </c>
      <c r="M43" s="9"/>
      <c r="N43" s="21">
        <v>0</v>
      </c>
      <c r="O43" s="21">
        <v>15</v>
      </c>
      <c r="P43" s="2"/>
      <c r="Q43" s="225" t="s">
        <v>4170</v>
      </c>
      <c r="R43" s="222"/>
      <c r="S43" s="2"/>
      <c r="T43" s="21"/>
    </row>
    <row r="44" spans="1:20" x14ac:dyDescent="0.4">
      <c r="A44" s="9" t="s">
        <v>13662</v>
      </c>
      <c r="B44" s="9" t="s">
        <v>12063</v>
      </c>
      <c r="C44" s="180" t="s">
        <v>13798</v>
      </c>
      <c r="D44" s="11"/>
      <c r="E44" s="35">
        <v>10000</v>
      </c>
      <c r="F44" s="162" t="s">
        <v>0</v>
      </c>
      <c r="G44" s="161">
        <v>36891</v>
      </c>
      <c r="H44" s="9" t="s">
        <v>13717</v>
      </c>
      <c r="I44" s="9"/>
      <c r="J44" s="9"/>
      <c r="K44" s="9"/>
      <c r="L44" s="11">
        <v>21</v>
      </c>
      <c r="M44" s="9"/>
      <c r="N44" s="21">
        <v>0</v>
      </c>
      <c r="O44" s="21">
        <v>30</v>
      </c>
      <c r="P44" s="2"/>
      <c r="Q44" s="225" t="s">
        <v>4170</v>
      </c>
      <c r="R44" s="222"/>
      <c r="S44" s="2"/>
      <c r="T44" s="21"/>
    </row>
    <row r="45" spans="1:20" x14ac:dyDescent="0.4">
      <c r="A45" s="9" t="s">
        <v>13662</v>
      </c>
      <c r="B45" s="9" t="s">
        <v>12063</v>
      </c>
      <c r="C45" s="180" t="s">
        <v>13799</v>
      </c>
      <c r="D45" s="11"/>
      <c r="E45" s="35">
        <v>20000</v>
      </c>
      <c r="F45" s="162" t="s">
        <v>0</v>
      </c>
      <c r="G45" s="161">
        <v>36891</v>
      </c>
      <c r="H45" s="9" t="s">
        <v>13717</v>
      </c>
      <c r="I45" s="9"/>
      <c r="J45" s="9"/>
      <c r="K45" s="9"/>
      <c r="L45" s="11">
        <v>6</v>
      </c>
      <c r="M45" s="9"/>
      <c r="N45" s="21">
        <v>0</v>
      </c>
      <c r="O45" s="21">
        <v>50</v>
      </c>
      <c r="P45" s="2"/>
      <c r="Q45" s="225" t="s">
        <v>4170</v>
      </c>
      <c r="R45" s="222"/>
      <c r="S45" s="2"/>
      <c r="T45" s="21"/>
    </row>
    <row r="46" spans="1:20" x14ac:dyDescent="0.4">
      <c r="A46" s="9" t="s">
        <v>13662</v>
      </c>
      <c r="B46" s="9" t="s">
        <v>12063</v>
      </c>
      <c r="C46" s="180" t="s">
        <v>13800</v>
      </c>
      <c r="D46" s="11"/>
      <c r="E46" s="35">
        <v>2000</v>
      </c>
      <c r="F46" s="162" t="s">
        <v>0</v>
      </c>
      <c r="G46" s="161">
        <v>37011</v>
      </c>
      <c r="H46" s="9" t="s">
        <v>13718</v>
      </c>
      <c r="I46" s="9"/>
      <c r="J46" s="9"/>
      <c r="K46" s="9"/>
      <c r="L46" s="11">
        <v>2</v>
      </c>
      <c r="M46" s="9"/>
      <c r="N46" s="21">
        <v>0</v>
      </c>
      <c r="O46" s="21">
        <v>20</v>
      </c>
      <c r="P46" s="2"/>
      <c r="Q46" s="225" t="s">
        <v>4168</v>
      </c>
      <c r="R46" s="222"/>
      <c r="S46" s="2"/>
      <c r="T46" s="21"/>
    </row>
    <row r="47" spans="1:20" x14ac:dyDescent="0.4">
      <c r="A47" s="9" t="s">
        <v>13662</v>
      </c>
      <c r="B47" s="9" t="s">
        <v>12063</v>
      </c>
      <c r="C47" s="180" t="s">
        <v>13801</v>
      </c>
      <c r="D47" s="11"/>
      <c r="E47" s="35">
        <v>5000</v>
      </c>
      <c r="F47" s="162" t="s">
        <v>0</v>
      </c>
      <c r="G47" s="161">
        <v>37102</v>
      </c>
      <c r="H47" s="9" t="s">
        <v>13719</v>
      </c>
      <c r="I47" s="9"/>
      <c r="J47" s="9"/>
      <c r="K47" s="9"/>
      <c r="L47" s="11">
        <v>3</v>
      </c>
      <c r="M47" s="9"/>
      <c r="N47" s="21">
        <v>0</v>
      </c>
      <c r="O47" s="21">
        <v>15</v>
      </c>
      <c r="P47" s="2"/>
      <c r="Q47" s="225" t="s">
        <v>4170</v>
      </c>
      <c r="R47" s="222"/>
      <c r="S47" s="2"/>
      <c r="T47" s="21"/>
    </row>
    <row r="48" spans="1:20" x14ac:dyDescent="0.4">
      <c r="A48" s="9" t="s">
        <v>13662</v>
      </c>
      <c r="B48" s="9" t="s">
        <v>12063</v>
      </c>
      <c r="C48" s="180" t="s">
        <v>13802</v>
      </c>
      <c r="D48" s="11"/>
      <c r="E48" s="35">
        <v>2000</v>
      </c>
      <c r="F48" s="162" t="s">
        <v>0</v>
      </c>
      <c r="G48" s="161" t="s">
        <v>0</v>
      </c>
      <c r="H48" s="9" t="s">
        <v>13707</v>
      </c>
      <c r="I48" s="9"/>
      <c r="J48" s="9"/>
      <c r="K48" s="9"/>
      <c r="L48" s="11">
        <v>5</v>
      </c>
      <c r="M48" s="9"/>
      <c r="N48" s="21">
        <v>0</v>
      </c>
      <c r="O48" s="21">
        <v>2</v>
      </c>
      <c r="P48" s="2"/>
      <c r="Q48" s="225" t="s">
        <v>4168</v>
      </c>
      <c r="R48" s="222"/>
      <c r="S48" s="2"/>
      <c r="T48" s="21">
        <f>IF(Q48="Nuova",IF(N48="p.a.r.",300,N48),IF(Q48="Usata",IF(O48="p.a.r.",300,N48),0))</f>
        <v>0</v>
      </c>
    </row>
    <row r="49" spans="1:20" x14ac:dyDescent="0.4">
      <c r="A49" s="9" t="s">
        <v>13662</v>
      </c>
      <c r="B49" s="9" t="s">
        <v>12063</v>
      </c>
      <c r="C49" s="180" t="s">
        <v>13803</v>
      </c>
      <c r="D49" s="11"/>
      <c r="E49" s="35">
        <v>5000</v>
      </c>
      <c r="F49" s="162" t="s">
        <v>0</v>
      </c>
      <c r="G49" s="161" t="s">
        <v>0</v>
      </c>
      <c r="H49" s="9" t="s">
        <v>13708</v>
      </c>
      <c r="I49" s="9"/>
      <c r="J49" s="9"/>
      <c r="K49" s="9"/>
      <c r="L49" s="11">
        <v>20</v>
      </c>
      <c r="M49" s="9"/>
      <c r="N49" s="21">
        <v>0</v>
      </c>
      <c r="O49" s="21">
        <v>3</v>
      </c>
      <c r="P49" s="2"/>
      <c r="Q49" s="225" t="s">
        <v>4170</v>
      </c>
      <c r="R49" s="222"/>
      <c r="S49" s="2"/>
      <c r="T49" s="21">
        <f>IF(Q49="Nuova",IF(N49="p.a.r.",300,N49),IF(Q49="Usata",IF(O49="p.a.r.",300,N49),0))</f>
        <v>0</v>
      </c>
    </row>
    <row r="50" spans="1:20" x14ac:dyDescent="0.4">
      <c r="A50" s="9" t="s">
        <v>13662</v>
      </c>
      <c r="B50" s="9" t="s">
        <v>12063</v>
      </c>
      <c r="C50" s="180" t="s">
        <v>13804</v>
      </c>
      <c r="D50" s="11"/>
      <c r="E50" s="35">
        <v>5000</v>
      </c>
      <c r="F50" s="162" t="s">
        <v>0</v>
      </c>
      <c r="G50" s="240">
        <v>37377</v>
      </c>
      <c r="H50" s="9" t="s">
        <v>13720</v>
      </c>
      <c r="I50" s="9"/>
      <c r="J50" s="9"/>
      <c r="K50" s="9"/>
      <c r="L50" s="11" t="s">
        <v>0</v>
      </c>
      <c r="M50" s="9"/>
      <c r="N50" s="21">
        <v>0</v>
      </c>
      <c r="O50" s="21">
        <v>3</v>
      </c>
      <c r="P50" s="2"/>
      <c r="Q50" s="225" t="s">
        <v>4170</v>
      </c>
      <c r="R50" s="222"/>
      <c r="S50" s="2"/>
      <c r="T50" s="21"/>
    </row>
    <row r="51" spans="1:20" x14ac:dyDescent="0.4">
      <c r="A51" s="9" t="s">
        <v>13662</v>
      </c>
      <c r="B51" s="9" t="s">
        <v>12063</v>
      </c>
      <c r="C51" s="180" t="s">
        <v>13805</v>
      </c>
      <c r="D51" s="11"/>
      <c r="E51" s="35">
        <v>5000</v>
      </c>
      <c r="F51" s="162" t="s">
        <v>0</v>
      </c>
      <c r="G51" s="240">
        <v>37164</v>
      </c>
      <c r="H51" s="9" t="s">
        <v>13721</v>
      </c>
      <c r="I51" s="9"/>
      <c r="J51" s="9"/>
      <c r="K51" s="9"/>
      <c r="L51" s="11" t="s">
        <v>0</v>
      </c>
      <c r="M51" s="9"/>
      <c r="N51" s="21">
        <v>0</v>
      </c>
      <c r="O51" s="21">
        <v>3</v>
      </c>
      <c r="P51" s="2"/>
      <c r="Q51" s="225" t="s">
        <v>4170</v>
      </c>
      <c r="R51" s="222"/>
      <c r="S51" s="2"/>
      <c r="T51" s="21"/>
    </row>
    <row r="52" spans="1:20" x14ac:dyDescent="0.4">
      <c r="A52" s="9" t="s">
        <v>13662</v>
      </c>
      <c r="B52" s="9" t="s">
        <v>12063</v>
      </c>
      <c r="C52" s="180" t="s">
        <v>13806</v>
      </c>
      <c r="D52" s="11"/>
      <c r="E52" s="35">
        <v>5000</v>
      </c>
      <c r="F52" s="162" t="s">
        <v>0</v>
      </c>
      <c r="G52" s="240">
        <v>37407</v>
      </c>
      <c r="H52" s="9" t="s">
        <v>13722</v>
      </c>
      <c r="I52" s="9"/>
      <c r="J52" s="9"/>
      <c r="K52" s="9"/>
      <c r="L52" s="11">
        <v>50</v>
      </c>
      <c r="M52" s="9"/>
      <c r="N52" s="21">
        <v>0</v>
      </c>
      <c r="O52" s="21">
        <v>2</v>
      </c>
      <c r="P52" s="2"/>
      <c r="Q52" s="225" t="s">
        <v>4170</v>
      </c>
      <c r="R52" s="222"/>
      <c r="S52" s="2"/>
      <c r="T52" s="21"/>
    </row>
    <row r="53" spans="1:20" x14ac:dyDescent="0.4">
      <c r="A53" s="9" t="s">
        <v>13662</v>
      </c>
      <c r="B53" s="9" t="s">
        <v>12063</v>
      </c>
      <c r="C53" s="180" t="s">
        <v>13807</v>
      </c>
      <c r="D53" s="11"/>
      <c r="E53" s="35" t="s">
        <v>13766</v>
      </c>
      <c r="F53" s="162" t="s">
        <v>0</v>
      </c>
      <c r="G53" s="240">
        <v>37407</v>
      </c>
      <c r="H53" s="9" t="s">
        <v>13723</v>
      </c>
      <c r="I53" s="9"/>
      <c r="J53" s="9"/>
      <c r="K53" s="9"/>
      <c r="L53" s="11">
        <v>50</v>
      </c>
      <c r="M53" s="9"/>
      <c r="N53" s="21">
        <v>0</v>
      </c>
      <c r="O53" s="21">
        <v>3</v>
      </c>
      <c r="P53" s="2"/>
      <c r="Q53" s="225" t="s">
        <v>4170</v>
      </c>
      <c r="R53" s="222"/>
      <c r="S53" s="2"/>
      <c r="T53" s="21"/>
    </row>
    <row r="54" spans="1:20" x14ac:dyDescent="0.4">
      <c r="A54" s="9" t="s">
        <v>13662</v>
      </c>
      <c r="B54" s="9" t="s">
        <v>12063</v>
      </c>
      <c r="C54" s="180" t="s">
        <v>13808</v>
      </c>
      <c r="D54" s="11"/>
      <c r="E54" s="35">
        <v>10000</v>
      </c>
      <c r="F54" s="162" t="s">
        <v>0</v>
      </c>
      <c r="G54" s="240">
        <v>37407</v>
      </c>
      <c r="H54" s="9" t="s">
        <v>13722</v>
      </c>
      <c r="I54" s="9"/>
      <c r="J54" s="9"/>
      <c r="K54" s="9"/>
      <c r="L54" s="11">
        <v>50</v>
      </c>
      <c r="M54" s="9"/>
      <c r="N54" s="21">
        <v>0</v>
      </c>
      <c r="O54" s="21">
        <v>1</v>
      </c>
      <c r="P54" s="2"/>
      <c r="Q54" s="225" t="s">
        <v>4168</v>
      </c>
      <c r="R54" s="222"/>
      <c r="S54" s="2"/>
      <c r="T54" s="21"/>
    </row>
    <row r="55" spans="1:20" x14ac:dyDescent="0.4">
      <c r="A55" s="9" t="s">
        <v>13662</v>
      </c>
      <c r="B55" s="9" t="s">
        <v>12063</v>
      </c>
      <c r="C55" s="180" t="s">
        <v>13809</v>
      </c>
      <c r="D55" s="11"/>
      <c r="E55" s="35" t="s">
        <v>13767</v>
      </c>
      <c r="F55" s="162" t="s">
        <v>0</v>
      </c>
      <c r="G55" s="240">
        <v>37407</v>
      </c>
      <c r="H55" s="9" t="s">
        <v>13723</v>
      </c>
      <c r="I55" s="9"/>
      <c r="J55" s="9"/>
      <c r="K55" s="9"/>
      <c r="L55" s="11">
        <v>50</v>
      </c>
      <c r="M55" s="9"/>
      <c r="N55" s="21">
        <v>0</v>
      </c>
      <c r="O55" s="21">
        <v>3</v>
      </c>
      <c r="P55" s="2"/>
      <c r="Q55" s="225" t="s">
        <v>4168</v>
      </c>
      <c r="R55" s="222"/>
      <c r="S55" s="2"/>
      <c r="T55" s="21"/>
    </row>
    <row r="56" spans="1:20" x14ac:dyDescent="0.4">
      <c r="A56" s="9" t="s">
        <v>13662</v>
      </c>
      <c r="B56" s="9" t="s">
        <v>12063</v>
      </c>
      <c r="C56" s="180" t="s">
        <v>13810</v>
      </c>
      <c r="D56" s="11"/>
      <c r="E56" s="35">
        <v>20000</v>
      </c>
      <c r="F56" s="162" t="s">
        <v>0</v>
      </c>
      <c r="G56" s="240">
        <v>37407</v>
      </c>
      <c r="H56" s="9" t="s">
        <v>13722</v>
      </c>
      <c r="I56" s="9"/>
      <c r="J56" s="9"/>
      <c r="K56" s="9"/>
      <c r="L56" s="11">
        <v>50</v>
      </c>
      <c r="M56" s="9"/>
      <c r="N56" s="21">
        <v>0</v>
      </c>
      <c r="O56" s="21">
        <v>1</v>
      </c>
      <c r="P56" s="2"/>
      <c r="Q56" s="225" t="s">
        <v>4168</v>
      </c>
      <c r="R56" s="222"/>
      <c r="S56" s="2"/>
      <c r="T56" s="21"/>
    </row>
    <row r="57" spans="1:20" x14ac:dyDescent="0.4">
      <c r="A57" s="9" t="s">
        <v>13662</v>
      </c>
      <c r="B57" s="9" t="s">
        <v>12063</v>
      </c>
      <c r="C57" s="180" t="s">
        <v>13811</v>
      </c>
      <c r="D57" s="11"/>
      <c r="E57" s="35">
        <v>20000</v>
      </c>
      <c r="F57" s="162" t="s">
        <v>0</v>
      </c>
      <c r="G57" s="240">
        <v>37407</v>
      </c>
      <c r="H57" s="9" t="s">
        <v>13723</v>
      </c>
      <c r="I57" s="9"/>
      <c r="J57" s="9"/>
      <c r="K57" s="9"/>
      <c r="L57" s="11">
        <v>50</v>
      </c>
      <c r="M57" s="9"/>
      <c r="N57" s="21">
        <v>0</v>
      </c>
      <c r="O57" s="21">
        <v>3</v>
      </c>
      <c r="P57" s="2"/>
      <c r="Q57" s="225" t="s">
        <v>4170</v>
      </c>
      <c r="R57" s="222"/>
      <c r="S57" s="2"/>
      <c r="T57" s="21"/>
    </row>
    <row r="58" spans="1:20" x14ac:dyDescent="0.4">
      <c r="A58" s="9" t="s">
        <v>13662</v>
      </c>
      <c r="B58" s="9" t="s">
        <v>12063</v>
      </c>
      <c r="C58" s="180" t="s">
        <v>13812</v>
      </c>
      <c r="D58" s="11"/>
      <c r="E58" s="35">
        <v>50000</v>
      </c>
      <c r="F58" s="162" t="s">
        <v>0</v>
      </c>
      <c r="G58" s="240">
        <v>37407</v>
      </c>
      <c r="H58" s="9" t="s">
        <v>13722</v>
      </c>
      <c r="I58" s="9"/>
      <c r="J58" s="9"/>
      <c r="K58" s="9"/>
      <c r="L58" s="11">
        <v>50</v>
      </c>
      <c r="M58" s="9"/>
      <c r="N58" s="21">
        <v>0</v>
      </c>
      <c r="O58" s="21">
        <v>20</v>
      </c>
      <c r="P58" s="2"/>
      <c r="Q58" s="225" t="s">
        <v>4170</v>
      </c>
      <c r="R58" s="222"/>
      <c r="S58" s="2"/>
      <c r="T58" s="21"/>
    </row>
    <row r="59" spans="1:20" x14ac:dyDescent="0.4">
      <c r="A59" s="9" t="s">
        <v>13662</v>
      </c>
      <c r="B59" s="9" t="s">
        <v>12063</v>
      </c>
      <c r="C59" s="180" t="s">
        <v>13813</v>
      </c>
      <c r="D59" s="11"/>
      <c r="E59" s="35" t="s">
        <v>13768</v>
      </c>
      <c r="F59" s="162" t="s">
        <v>0</v>
      </c>
      <c r="G59" s="240">
        <v>37407</v>
      </c>
      <c r="H59" s="9" t="s">
        <v>13723</v>
      </c>
      <c r="I59" s="9"/>
      <c r="J59" s="9"/>
      <c r="K59" s="9"/>
      <c r="L59" s="11">
        <v>50</v>
      </c>
      <c r="M59" s="9"/>
      <c r="N59" s="21">
        <v>0</v>
      </c>
      <c r="O59" s="21">
        <v>25</v>
      </c>
      <c r="P59" s="2"/>
      <c r="Q59" s="225" t="s">
        <v>4170</v>
      </c>
      <c r="R59" s="222"/>
      <c r="S59" s="2"/>
      <c r="T59" s="21"/>
    </row>
    <row r="60" spans="1:20" x14ac:dyDescent="0.4">
      <c r="A60" s="9" t="s">
        <v>13662</v>
      </c>
      <c r="B60" s="9" t="s">
        <v>12063</v>
      </c>
      <c r="C60" s="180" t="s">
        <v>13814</v>
      </c>
      <c r="D60" s="11"/>
      <c r="E60" s="35">
        <v>50000</v>
      </c>
      <c r="F60" s="162" t="s">
        <v>0</v>
      </c>
      <c r="G60" s="240">
        <v>37407</v>
      </c>
      <c r="H60" s="9" t="s">
        <v>13724</v>
      </c>
      <c r="I60" s="9"/>
      <c r="J60" s="9"/>
      <c r="K60" s="9"/>
      <c r="L60" s="11">
        <v>50</v>
      </c>
      <c r="M60" s="9"/>
      <c r="N60" s="21">
        <v>0</v>
      </c>
      <c r="O60" s="21">
        <v>20</v>
      </c>
      <c r="P60" s="2"/>
      <c r="Q60" s="225" t="s">
        <v>4170</v>
      </c>
      <c r="R60" s="222"/>
      <c r="S60" s="2"/>
      <c r="T60" s="21"/>
    </row>
    <row r="61" spans="1:20" x14ac:dyDescent="0.4">
      <c r="A61" s="9" t="s">
        <v>13662</v>
      </c>
      <c r="B61" s="9" t="s">
        <v>12063</v>
      </c>
      <c r="C61" s="180" t="s">
        <v>13815</v>
      </c>
      <c r="D61" s="11"/>
      <c r="E61" s="35" t="s">
        <v>13768</v>
      </c>
      <c r="F61" s="162" t="s">
        <v>0</v>
      </c>
      <c r="G61" s="240">
        <v>37407</v>
      </c>
      <c r="H61" s="9" t="s">
        <v>13725</v>
      </c>
      <c r="I61" s="9"/>
      <c r="J61" s="9"/>
      <c r="K61" s="9"/>
      <c r="L61" s="11">
        <v>50</v>
      </c>
      <c r="M61" s="9"/>
      <c r="N61" s="21">
        <v>0</v>
      </c>
      <c r="O61" s="21">
        <v>25</v>
      </c>
      <c r="P61" s="2"/>
      <c r="Q61" s="225" t="s">
        <v>4170</v>
      </c>
      <c r="R61" s="222"/>
      <c r="S61" s="2"/>
      <c r="T61" s="21"/>
    </row>
    <row r="62" spans="1:20" x14ac:dyDescent="0.4">
      <c r="A62" s="9" t="s">
        <v>13662</v>
      </c>
      <c r="B62" s="9" t="s">
        <v>12063</v>
      </c>
      <c r="C62" s="180" t="s">
        <v>13816</v>
      </c>
      <c r="D62" s="11"/>
      <c r="E62" s="35" t="s">
        <v>0</v>
      </c>
      <c r="F62" s="162" t="s">
        <v>0</v>
      </c>
      <c r="G62" s="240" t="s">
        <v>0</v>
      </c>
      <c r="H62" s="9" t="s">
        <v>13726</v>
      </c>
      <c r="I62" s="9"/>
      <c r="J62" s="9"/>
      <c r="K62" s="9"/>
      <c r="L62" s="11">
        <v>50</v>
      </c>
      <c r="M62" s="9"/>
      <c r="N62" s="21">
        <v>0</v>
      </c>
      <c r="O62" s="21">
        <v>18</v>
      </c>
      <c r="P62" s="2"/>
      <c r="Q62" s="225" t="s">
        <v>4170</v>
      </c>
      <c r="R62" s="222"/>
      <c r="S62" s="2"/>
      <c r="T62" s="21"/>
    </row>
    <row r="63" spans="1:20" x14ac:dyDescent="0.4">
      <c r="A63" s="9" t="s">
        <v>13662</v>
      </c>
      <c r="B63" s="9" t="s">
        <v>12063</v>
      </c>
      <c r="C63" s="180" t="s">
        <v>13817</v>
      </c>
      <c r="D63" s="11"/>
      <c r="E63" s="35">
        <v>5000</v>
      </c>
      <c r="F63" s="162" t="s">
        <v>0</v>
      </c>
      <c r="G63" s="240" t="s">
        <v>0</v>
      </c>
      <c r="H63" s="9" t="s">
        <v>13727</v>
      </c>
      <c r="I63" s="9"/>
      <c r="J63" s="9"/>
      <c r="K63" s="9"/>
      <c r="L63" s="11">
        <v>2</v>
      </c>
      <c r="M63" s="9"/>
      <c r="N63" s="21">
        <v>0</v>
      </c>
      <c r="O63" s="21">
        <v>40</v>
      </c>
      <c r="P63" s="2"/>
      <c r="Q63" s="225" t="s">
        <v>4170</v>
      </c>
      <c r="R63" s="222"/>
      <c r="S63" s="2"/>
      <c r="T63" s="21"/>
    </row>
    <row r="64" spans="1:20" x14ac:dyDescent="0.4">
      <c r="A64" s="9" t="s">
        <v>13662</v>
      </c>
      <c r="B64" s="9" t="s">
        <v>12063</v>
      </c>
      <c r="C64" s="180" t="s">
        <v>13818</v>
      </c>
      <c r="D64" s="11"/>
      <c r="E64" s="35">
        <v>50000</v>
      </c>
      <c r="F64" s="162" t="s">
        <v>0</v>
      </c>
      <c r="G64" s="240" t="s">
        <v>0</v>
      </c>
      <c r="H64" s="9" t="s">
        <v>13727</v>
      </c>
      <c r="I64" s="9"/>
      <c r="J64" s="9"/>
      <c r="K64" s="9"/>
      <c r="L64" s="11">
        <v>1</v>
      </c>
      <c r="M64" s="9"/>
      <c r="N64" s="21">
        <v>0</v>
      </c>
      <c r="O64" s="21">
        <v>80</v>
      </c>
      <c r="P64" s="2"/>
      <c r="Q64" s="225" t="s">
        <v>4170</v>
      </c>
      <c r="R64" s="222"/>
      <c r="S64" s="2"/>
      <c r="T64" s="21"/>
    </row>
    <row r="65" spans="1:20" x14ac:dyDescent="0.4">
      <c r="A65" s="9" t="s">
        <v>13662</v>
      </c>
      <c r="B65" s="9" t="s">
        <v>12063</v>
      </c>
      <c r="C65" s="180" t="s">
        <v>13819</v>
      </c>
      <c r="D65" s="11"/>
      <c r="E65" s="35">
        <v>5000</v>
      </c>
      <c r="F65" s="162" t="s">
        <v>0</v>
      </c>
      <c r="G65" s="240">
        <v>37529</v>
      </c>
      <c r="H65" s="9" t="s">
        <v>13728</v>
      </c>
      <c r="I65" s="9"/>
      <c r="J65" s="9"/>
      <c r="K65" s="9"/>
      <c r="L65" s="11">
        <v>42</v>
      </c>
      <c r="M65" s="9"/>
      <c r="N65" s="21">
        <v>0</v>
      </c>
      <c r="O65" s="21">
        <v>1.5</v>
      </c>
      <c r="P65" s="2"/>
      <c r="Q65" s="225" t="s">
        <v>4170</v>
      </c>
      <c r="R65" s="222"/>
      <c r="S65" s="2"/>
      <c r="T65" s="21"/>
    </row>
    <row r="66" spans="1:20" x14ac:dyDescent="0.4">
      <c r="A66" s="9" t="s">
        <v>13662</v>
      </c>
      <c r="B66" s="9" t="s">
        <v>12063</v>
      </c>
      <c r="C66" s="180" t="s">
        <v>13820</v>
      </c>
      <c r="D66" s="11"/>
      <c r="E66" s="35">
        <v>5000</v>
      </c>
      <c r="F66" s="162" t="s">
        <v>0</v>
      </c>
      <c r="G66" s="240">
        <v>37590</v>
      </c>
      <c r="H66" s="9" t="s">
        <v>13728</v>
      </c>
      <c r="I66" s="9"/>
      <c r="J66" s="9"/>
      <c r="K66" s="9"/>
      <c r="L66" s="11">
        <v>40</v>
      </c>
      <c r="M66" s="9"/>
      <c r="N66" s="21">
        <v>0</v>
      </c>
      <c r="O66" s="21">
        <v>1.5</v>
      </c>
      <c r="P66" s="2"/>
      <c r="Q66" s="225" t="s">
        <v>4170</v>
      </c>
      <c r="R66" s="222"/>
      <c r="S66" s="2"/>
      <c r="T66" s="21"/>
    </row>
    <row r="67" spans="1:20" x14ac:dyDescent="0.4">
      <c r="A67" s="9" t="s">
        <v>13662</v>
      </c>
      <c r="B67" s="9" t="s">
        <v>12063</v>
      </c>
      <c r="C67" s="180" t="s">
        <v>13821</v>
      </c>
      <c r="D67" s="11"/>
      <c r="E67" s="35">
        <v>5000</v>
      </c>
      <c r="F67" s="162" t="s">
        <v>0</v>
      </c>
      <c r="G67" s="240">
        <v>37680</v>
      </c>
      <c r="H67" s="9" t="s">
        <v>13729</v>
      </c>
      <c r="I67" s="9"/>
      <c r="J67" s="9"/>
      <c r="K67" s="9"/>
      <c r="L67" s="11" t="s">
        <v>0</v>
      </c>
      <c r="M67" s="9"/>
      <c r="N67" s="21">
        <v>0</v>
      </c>
      <c r="O67" s="21">
        <v>3</v>
      </c>
      <c r="P67" s="2"/>
      <c r="Q67" s="225" t="s">
        <v>4170</v>
      </c>
      <c r="R67" s="222"/>
      <c r="S67" s="2"/>
      <c r="T67" s="21"/>
    </row>
    <row r="68" spans="1:20" x14ac:dyDescent="0.4">
      <c r="A68" s="9" t="s">
        <v>13662</v>
      </c>
      <c r="B68" s="9" t="s">
        <v>12063</v>
      </c>
      <c r="C68" s="180" t="s">
        <v>13822</v>
      </c>
      <c r="D68" s="11"/>
      <c r="E68" s="35">
        <v>5000</v>
      </c>
      <c r="F68" s="162" t="s">
        <v>0</v>
      </c>
      <c r="G68" s="240">
        <v>37529</v>
      </c>
      <c r="H68" s="9" t="s">
        <v>13730</v>
      </c>
      <c r="I68" s="9"/>
      <c r="J68" s="9"/>
      <c r="K68" s="9"/>
      <c r="L68" s="11">
        <v>15</v>
      </c>
      <c r="M68" s="9"/>
      <c r="N68" s="21">
        <v>0</v>
      </c>
      <c r="O68" s="21">
        <v>2.5</v>
      </c>
      <c r="P68" s="2"/>
      <c r="Q68" s="225" t="s">
        <v>4170</v>
      </c>
      <c r="R68" s="222"/>
      <c r="S68" s="2"/>
      <c r="T68" s="21"/>
    </row>
    <row r="69" spans="1:20" x14ac:dyDescent="0.4">
      <c r="A69" s="9" t="s">
        <v>13662</v>
      </c>
      <c r="B69" s="9" t="s">
        <v>12063</v>
      </c>
      <c r="C69" s="180" t="s">
        <v>13823</v>
      </c>
      <c r="D69" s="11"/>
      <c r="E69" s="35">
        <v>5000</v>
      </c>
      <c r="F69" s="162" t="s">
        <v>0</v>
      </c>
      <c r="G69" s="240">
        <v>37711</v>
      </c>
      <c r="H69" s="9" t="s">
        <v>13730</v>
      </c>
      <c r="I69" s="9"/>
      <c r="J69" s="9"/>
      <c r="K69" s="9"/>
      <c r="L69" s="11" t="s">
        <v>0</v>
      </c>
      <c r="M69" s="9"/>
      <c r="N69" s="21">
        <v>0</v>
      </c>
      <c r="O69" s="21">
        <v>2.5</v>
      </c>
      <c r="P69" s="2"/>
      <c r="Q69" s="225" t="s">
        <v>4170</v>
      </c>
      <c r="R69" s="222"/>
      <c r="S69" s="2"/>
      <c r="T69" s="21"/>
    </row>
    <row r="70" spans="1:20" x14ac:dyDescent="0.4">
      <c r="A70" s="9" t="s">
        <v>13662</v>
      </c>
      <c r="B70" s="9" t="s">
        <v>12063</v>
      </c>
      <c r="C70" s="180" t="s">
        <v>13824</v>
      </c>
      <c r="D70" s="11"/>
      <c r="E70" s="35" t="s">
        <v>0</v>
      </c>
      <c r="F70" s="162" t="s">
        <v>0</v>
      </c>
      <c r="G70" s="240">
        <v>37529</v>
      </c>
      <c r="H70" s="9" t="s">
        <v>13731</v>
      </c>
      <c r="I70" s="9"/>
      <c r="J70" s="9"/>
      <c r="K70" s="9"/>
      <c r="L70" s="11">
        <v>15</v>
      </c>
      <c r="M70" s="9"/>
      <c r="N70" s="21">
        <v>0</v>
      </c>
      <c r="O70" s="21">
        <v>2.5</v>
      </c>
      <c r="P70" s="2"/>
      <c r="Q70" s="225" t="s">
        <v>4170</v>
      </c>
      <c r="R70" s="222"/>
      <c r="S70" s="2"/>
      <c r="T70" s="21"/>
    </row>
    <row r="71" spans="1:20" x14ac:dyDescent="0.4">
      <c r="A71" s="9" t="s">
        <v>13662</v>
      </c>
      <c r="B71" s="9" t="s">
        <v>12063</v>
      </c>
      <c r="C71" s="180" t="s">
        <v>13825</v>
      </c>
      <c r="D71" s="11"/>
      <c r="E71" s="35">
        <v>5000</v>
      </c>
      <c r="F71" s="162" t="s">
        <v>0</v>
      </c>
      <c r="G71" s="240">
        <v>37529</v>
      </c>
      <c r="H71" s="9" t="s">
        <v>13732</v>
      </c>
      <c r="I71" s="9"/>
      <c r="J71" s="9"/>
      <c r="K71" s="9"/>
      <c r="L71" s="11">
        <v>15</v>
      </c>
      <c r="M71" s="9"/>
      <c r="N71" s="21">
        <v>0</v>
      </c>
      <c r="O71" s="21">
        <v>2</v>
      </c>
      <c r="P71" s="2"/>
      <c r="Q71" s="225" t="s">
        <v>4170</v>
      </c>
      <c r="R71" s="222"/>
      <c r="S71" s="2"/>
      <c r="T71" s="21"/>
    </row>
    <row r="72" spans="1:20" x14ac:dyDescent="0.4">
      <c r="A72" s="9" t="s">
        <v>13662</v>
      </c>
      <c r="B72" s="9" t="s">
        <v>12063</v>
      </c>
      <c r="C72" s="180" t="s">
        <v>13826</v>
      </c>
      <c r="D72" s="11"/>
      <c r="E72" s="35">
        <v>5000</v>
      </c>
      <c r="F72" s="162" t="s">
        <v>0</v>
      </c>
      <c r="G72" s="240">
        <v>37711</v>
      </c>
      <c r="H72" s="9" t="s">
        <v>13732</v>
      </c>
      <c r="I72" s="9"/>
      <c r="J72" s="9"/>
      <c r="K72" s="9"/>
      <c r="L72" s="11" t="s">
        <v>0</v>
      </c>
      <c r="M72" s="9"/>
      <c r="N72" s="21">
        <v>0</v>
      </c>
      <c r="O72" s="21">
        <v>2</v>
      </c>
      <c r="P72" s="2"/>
      <c r="Q72" s="225" t="s">
        <v>4170</v>
      </c>
      <c r="R72" s="222"/>
      <c r="S72" s="2"/>
      <c r="T72" s="21"/>
    </row>
    <row r="73" spans="1:20" x14ac:dyDescent="0.4">
      <c r="A73" s="9" t="s">
        <v>13662</v>
      </c>
      <c r="B73" s="9" t="s">
        <v>12063</v>
      </c>
      <c r="C73" s="180" t="s">
        <v>13827</v>
      </c>
      <c r="D73" s="11"/>
      <c r="E73" s="35" t="s">
        <v>0</v>
      </c>
      <c r="F73" s="162" t="s">
        <v>0</v>
      </c>
      <c r="G73" s="240">
        <v>37529</v>
      </c>
      <c r="H73" s="9" t="s">
        <v>13733</v>
      </c>
      <c r="I73" s="9"/>
      <c r="J73" s="9"/>
      <c r="K73" s="9"/>
      <c r="L73" s="11">
        <v>15</v>
      </c>
      <c r="M73" s="9"/>
      <c r="N73" s="21">
        <v>0</v>
      </c>
      <c r="O73" s="21">
        <v>2</v>
      </c>
      <c r="P73" s="2"/>
      <c r="Q73" s="225" t="s">
        <v>4168</v>
      </c>
      <c r="R73" s="222"/>
      <c r="S73" s="2"/>
      <c r="T73" s="21"/>
    </row>
    <row r="74" spans="1:20" x14ac:dyDescent="0.4">
      <c r="A74" s="9" t="s">
        <v>13662</v>
      </c>
      <c r="B74" s="9" t="s">
        <v>12063</v>
      </c>
      <c r="C74" s="180" t="s">
        <v>13828</v>
      </c>
      <c r="D74" s="11"/>
      <c r="E74" s="35" t="s">
        <v>0</v>
      </c>
      <c r="F74" s="162" t="s">
        <v>0</v>
      </c>
      <c r="G74" s="240">
        <v>37874</v>
      </c>
      <c r="H74" s="9" t="s">
        <v>13733</v>
      </c>
      <c r="I74" s="9"/>
      <c r="J74" s="9"/>
      <c r="K74" s="9"/>
      <c r="L74" s="11" t="s">
        <v>0</v>
      </c>
      <c r="M74" s="9"/>
      <c r="N74" s="21">
        <v>0</v>
      </c>
      <c r="O74" s="21">
        <v>2</v>
      </c>
      <c r="P74" s="2"/>
      <c r="Q74" s="225" t="s">
        <v>4170</v>
      </c>
      <c r="R74" s="222"/>
      <c r="S74" s="2"/>
      <c r="T74" s="21"/>
    </row>
    <row r="75" spans="1:20" x14ac:dyDescent="0.4">
      <c r="A75" s="9" t="s">
        <v>13662</v>
      </c>
      <c r="B75" s="9" t="s">
        <v>12063</v>
      </c>
      <c r="C75" s="180" t="s">
        <v>13829</v>
      </c>
      <c r="D75" s="11"/>
      <c r="E75" s="35">
        <v>5000</v>
      </c>
      <c r="F75" s="162" t="s">
        <v>0</v>
      </c>
      <c r="G75" s="161">
        <v>37529</v>
      </c>
      <c r="H75" s="9" t="s">
        <v>13734</v>
      </c>
      <c r="I75" s="9"/>
      <c r="J75" s="9"/>
      <c r="K75" s="9"/>
      <c r="L75" s="11">
        <v>39</v>
      </c>
      <c r="M75" s="9"/>
      <c r="N75" s="21">
        <v>0</v>
      </c>
      <c r="O75" s="21">
        <v>3</v>
      </c>
      <c r="P75" s="2"/>
      <c r="Q75" s="225" t="s">
        <v>4170</v>
      </c>
      <c r="R75" s="222"/>
      <c r="S75" s="2"/>
      <c r="T75" s="21"/>
    </row>
    <row r="76" spans="1:20" x14ac:dyDescent="0.4">
      <c r="A76" s="9" t="s">
        <v>13662</v>
      </c>
      <c r="B76" s="9" t="s">
        <v>12063</v>
      </c>
      <c r="C76" s="180" t="s">
        <v>13854</v>
      </c>
      <c r="D76" s="11"/>
      <c r="E76" s="35">
        <v>5000</v>
      </c>
      <c r="F76" s="162" t="s">
        <v>0</v>
      </c>
      <c r="G76" s="161">
        <v>37711</v>
      </c>
      <c r="H76" s="9" t="s">
        <v>13735</v>
      </c>
      <c r="I76" s="9"/>
      <c r="J76" s="9"/>
      <c r="K76" s="9"/>
      <c r="L76" s="11" t="s">
        <v>0</v>
      </c>
      <c r="M76" s="9"/>
      <c r="N76" s="21">
        <v>0</v>
      </c>
      <c r="O76" s="21">
        <v>1.5</v>
      </c>
      <c r="P76" s="2"/>
      <c r="Q76" s="225" t="s">
        <v>4170</v>
      </c>
      <c r="R76" s="222"/>
      <c r="S76" s="2"/>
      <c r="T76" s="21"/>
    </row>
    <row r="77" spans="1:20" x14ac:dyDescent="0.4">
      <c r="A77" s="9" t="s">
        <v>13662</v>
      </c>
      <c r="B77" s="9" t="s">
        <v>12063</v>
      </c>
      <c r="C77" s="180" t="s">
        <v>13855</v>
      </c>
      <c r="D77" s="11"/>
      <c r="E77" s="35">
        <v>5000</v>
      </c>
      <c r="F77" s="162" t="s">
        <v>0</v>
      </c>
      <c r="G77" s="161">
        <v>37772</v>
      </c>
      <c r="H77" s="9" t="s">
        <v>13735</v>
      </c>
      <c r="I77" s="9"/>
      <c r="J77" s="9"/>
      <c r="K77" s="9"/>
      <c r="L77" s="11" t="s">
        <v>0</v>
      </c>
      <c r="M77" s="9"/>
      <c r="N77" s="21">
        <v>0</v>
      </c>
      <c r="O77" s="21">
        <v>1.5</v>
      </c>
      <c r="P77" s="2"/>
      <c r="Q77" s="225" t="s">
        <v>4170</v>
      </c>
      <c r="R77" s="222"/>
      <c r="S77" s="2"/>
      <c r="T77" s="21"/>
    </row>
    <row r="78" spans="1:20" x14ac:dyDescent="0.4">
      <c r="A78" s="9" t="s">
        <v>13662</v>
      </c>
      <c r="B78" s="9" t="s">
        <v>12063</v>
      </c>
      <c r="C78" s="180" t="s">
        <v>13830</v>
      </c>
      <c r="D78" s="11"/>
      <c r="E78" s="35">
        <v>5000</v>
      </c>
      <c r="F78" s="162" t="s">
        <v>0</v>
      </c>
      <c r="G78" s="161">
        <v>37711</v>
      </c>
      <c r="H78" s="9" t="s">
        <v>13736</v>
      </c>
      <c r="I78" s="9"/>
      <c r="J78" s="9"/>
      <c r="K78" s="9"/>
      <c r="L78" s="11" t="s">
        <v>0</v>
      </c>
      <c r="M78" s="9"/>
      <c r="N78" s="21">
        <v>0</v>
      </c>
      <c r="O78" s="21">
        <v>4</v>
      </c>
      <c r="P78" s="2"/>
      <c r="Q78" s="225" t="s">
        <v>4170</v>
      </c>
      <c r="R78" s="222"/>
      <c r="S78" s="2"/>
      <c r="T78" s="21"/>
    </row>
    <row r="79" spans="1:20" x14ac:dyDescent="0.4">
      <c r="A79" s="9" t="s">
        <v>13662</v>
      </c>
      <c r="B79" s="9" t="s">
        <v>12063</v>
      </c>
      <c r="C79" s="180" t="s">
        <v>13831</v>
      </c>
      <c r="D79" s="11"/>
      <c r="E79" s="35" t="s">
        <v>13856</v>
      </c>
      <c r="F79" s="162" t="s">
        <v>0</v>
      </c>
      <c r="G79" s="161">
        <v>37621</v>
      </c>
      <c r="H79" s="9" t="s">
        <v>13737</v>
      </c>
      <c r="I79" s="9"/>
      <c r="J79" s="9"/>
      <c r="K79" s="9"/>
      <c r="L79" s="11">
        <v>10</v>
      </c>
      <c r="M79" s="9"/>
      <c r="N79" s="21">
        <v>0</v>
      </c>
      <c r="O79" s="21">
        <v>50</v>
      </c>
      <c r="P79" s="2"/>
      <c r="Q79" s="225" t="s">
        <v>4170</v>
      </c>
      <c r="R79" s="222"/>
      <c r="S79" s="2"/>
      <c r="T79" s="21"/>
    </row>
    <row r="80" spans="1:20" x14ac:dyDescent="0.4">
      <c r="A80" s="9" t="s">
        <v>13662</v>
      </c>
      <c r="B80" s="9" t="s">
        <v>12063</v>
      </c>
      <c r="C80" s="180" t="s">
        <v>13832</v>
      </c>
      <c r="D80" s="11"/>
      <c r="E80" s="35">
        <v>3</v>
      </c>
      <c r="F80" s="162" t="s">
        <v>0</v>
      </c>
      <c r="G80" s="161">
        <v>37680</v>
      </c>
      <c r="H80" s="9" t="s">
        <v>13738</v>
      </c>
      <c r="I80" s="9"/>
      <c r="J80" s="9"/>
      <c r="K80" s="9"/>
      <c r="L80" s="11">
        <v>10</v>
      </c>
      <c r="M80" s="9"/>
      <c r="N80" s="21">
        <v>0</v>
      </c>
      <c r="O80" s="21">
        <v>4</v>
      </c>
      <c r="P80" s="2"/>
      <c r="Q80" s="225" t="s">
        <v>4170</v>
      </c>
      <c r="R80" s="222"/>
      <c r="S80" s="2"/>
      <c r="T80" s="21"/>
    </row>
    <row r="81" spans="1:20" x14ac:dyDescent="0.4">
      <c r="A81" s="9" t="s">
        <v>13662</v>
      </c>
      <c r="B81" s="9" t="s">
        <v>12063</v>
      </c>
      <c r="C81" s="180" t="s">
        <v>13833</v>
      </c>
      <c r="D81" s="11"/>
      <c r="E81" s="35">
        <v>5</v>
      </c>
      <c r="F81" s="162" t="s">
        <v>0</v>
      </c>
      <c r="G81" s="161">
        <v>37680</v>
      </c>
      <c r="H81" s="9" t="s">
        <v>13739</v>
      </c>
      <c r="I81" s="9"/>
      <c r="J81" s="9"/>
      <c r="K81" s="9"/>
      <c r="L81" s="11">
        <v>10</v>
      </c>
      <c r="M81" s="9"/>
      <c r="N81" s="21">
        <v>0</v>
      </c>
      <c r="O81" s="21">
        <v>2</v>
      </c>
      <c r="P81" s="2"/>
      <c r="Q81" s="225" t="s">
        <v>4168</v>
      </c>
      <c r="R81" s="222"/>
      <c r="S81" s="2"/>
      <c r="T81" s="21"/>
    </row>
    <row r="82" spans="1:20" x14ac:dyDescent="0.4">
      <c r="A82" s="9" t="s">
        <v>13662</v>
      </c>
      <c r="B82" s="9" t="s">
        <v>12063</v>
      </c>
      <c r="C82" s="180" t="s">
        <v>13834</v>
      </c>
      <c r="D82" s="11"/>
      <c r="E82" s="35">
        <v>5</v>
      </c>
      <c r="F82" s="162" t="s">
        <v>0</v>
      </c>
      <c r="G82" s="161">
        <v>37680</v>
      </c>
      <c r="H82" s="9" t="s">
        <v>13740</v>
      </c>
      <c r="I82" s="9"/>
      <c r="J82" s="9"/>
      <c r="K82" s="9"/>
      <c r="L82" s="11">
        <v>10</v>
      </c>
      <c r="M82" s="9"/>
      <c r="N82" s="21">
        <v>0</v>
      </c>
      <c r="O82" s="21">
        <v>2.5</v>
      </c>
      <c r="P82" s="2"/>
      <c r="Q82" s="225" t="s">
        <v>4168</v>
      </c>
      <c r="R82" s="222"/>
      <c r="S82" s="2"/>
      <c r="T82" s="21"/>
    </row>
    <row r="83" spans="1:20" x14ac:dyDescent="0.4">
      <c r="A83" s="9" t="s">
        <v>13662</v>
      </c>
      <c r="B83" s="9" t="s">
        <v>12063</v>
      </c>
      <c r="C83" s="180" t="s">
        <v>13835</v>
      </c>
      <c r="D83" s="11"/>
      <c r="E83" s="35">
        <v>10</v>
      </c>
      <c r="F83" s="162" t="s">
        <v>0</v>
      </c>
      <c r="G83" s="161">
        <v>37680</v>
      </c>
      <c r="H83" s="9" t="s">
        <v>13741</v>
      </c>
      <c r="I83" s="9"/>
      <c r="J83" s="9"/>
      <c r="K83" s="9"/>
      <c r="L83" s="11">
        <v>3</v>
      </c>
      <c r="M83" s="9"/>
      <c r="N83" s="21">
        <v>0</v>
      </c>
      <c r="O83" s="21">
        <v>30</v>
      </c>
      <c r="P83" s="2"/>
      <c r="Q83" s="225" t="s">
        <v>4170</v>
      </c>
      <c r="R83" s="222"/>
      <c r="S83" s="2"/>
      <c r="T83" s="21"/>
    </row>
    <row r="84" spans="1:20" x14ac:dyDescent="0.4">
      <c r="A84" s="9" t="s">
        <v>13662</v>
      </c>
      <c r="B84" s="9" t="s">
        <v>12063</v>
      </c>
      <c r="C84" s="180" t="s">
        <v>13836</v>
      </c>
      <c r="D84" s="11"/>
      <c r="E84" s="35">
        <v>25</v>
      </c>
      <c r="F84" s="162" t="s">
        <v>0</v>
      </c>
      <c r="G84" s="161">
        <v>37680</v>
      </c>
      <c r="H84" s="9" t="s">
        <v>13742</v>
      </c>
      <c r="I84" s="9"/>
      <c r="J84" s="9"/>
      <c r="K84" s="9"/>
      <c r="L84" s="11">
        <v>5</v>
      </c>
      <c r="M84" s="9"/>
      <c r="N84" s="21">
        <v>0</v>
      </c>
      <c r="O84" s="21">
        <v>25</v>
      </c>
      <c r="P84" s="2"/>
      <c r="Q84" s="225" t="s">
        <v>4170</v>
      </c>
      <c r="R84" s="222"/>
      <c r="S84" s="2"/>
      <c r="T84" s="21"/>
    </row>
    <row r="85" spans="1:20" x14ac:dyDescent="0.4">
      <c r="A85" s="9" t="s">
        <v>13662</v>
      </c>
      <c r="B85" s="9" t="s">
        <v>12063</v>
      </c>
      <c r="C85" s="180" t="s">
        <v>13837</v>
      </c>
      <c r="D85" s="11"/>
      <c r="E85" s="35">
        <v>25</v>
      </c>
      <c r="F85" s="162" t="s">
        <v>0</v>
      </c>
      <c r="G85" s="161">
        <v>37680</v>
      </c>
      <c r="H85" s="9" t="s">
        <v>13743</v>
      </c>
      <c r="I85" s="9"/>
      <c r="J85" s="9"/>
      <c r="K85" s="9"/>
      <c r="L85" s="11">
        <v>1.5</v>
      </c>
      <c r="M85" s="9"/>
      <c r="N85" s="21">
        <v>0</v>
      </c>
      <c r="O85" s="21">
        <v>65</v>
      </c>
      <c r="P85" s="2"/>
      <c r="Q85" s="225" t="s">
        <v>4170</v>
      </c>
      <c r="R85" s="222"/>
      <c r="S85" s="2"/>
      <c r="T85" s="21"/>
    </row>
    <row r="86" spans="1:20" x14ac:dyDescent="0.4">
      <c r="A86" s="9" t="s">
        <v>13662</v>
      </c>
      <c r="B86" s="9" t="s">
        <v>12063</v>
      </c>
      <c r="C86" s="180" t="s">
        <v>13838</v>
      </c>
      <c r="D86" s="11"/>
      <c r="E86" s="35" t="s">
        <v>0</v>
      </c>
      <c r="F86" s="162" t="s">
        <v>0</v>
      </c>
      <c r="G86" s="161">
        <v>37680</v>
      </c>
      <c r="H86" s="9" t="s">
        <v>13744</v>
      </c>
      <c r="I86" s="9"/>
      <c r="J86" s="9"/>
      <c r="K86" s="9"/>
      <c r="L86" s="11">
        <v>50</v>
      </c>
      <c r="M86" s="9"/>
      <c r="N86" s="21">
        <v>0</v>
      </c>
      <c r="O86" s="21">
        <v>1</v>
      </c>
      <c r="P86" s="2"/>
      <c r="Q86" s="225" t="s">
        <v>4168</v>
      </c>
      <c r="R86" s="222"/>
      <c r="S86" s="2"/>
      <c r="T86" s="21"/>
    </row>
    <row r="87" spans="1:20" x14ac:dyDescent="0.4">
      <c r="A87" s="9" t="s">
        <v>13662</v>
      </c>
      <c r="B87" s="9" t="s">
        <v>12063</v>
      </c>
      <c r="C87" s="180" t="s">
        <v>13839</v>
      </c>
      <c r="D87" s="11"/>
      <c r="E87" s="35" t="s">
        <v>0</v>
      </c>
      <c r="F87" s="162" t="s">
        <v>0</v>
      </c>
      <c r="G87" s="161">
        <v>37680</v>
      </c>
      <c r="H87" s="9" t="s">
        <v>13857</v>
      </c>
      <c r="I87" s="9"/>
      <c r="J87" s="9"/>
      <c r="K87" s="9"/>
      <c r="L87" s="11">
        <v>50</v>
      </c>
      <c r="M87" s="9"/>
      <c r="N87" s="21">
        <v>0</v>
      </c>
      <c r="O87" s="21">
        <v>1</v>
      </c>
      <c r="P87" s="2"/>
      <c r="Q87" s="225" t="s">
        <v>4168</v>
      </c>
      <c r="R87" s="222"/>
      <c r="S87" s="2"/>
      <c r="T87" s="21"/>
    </row>
    <row r="88" spans="1:20" x14ac:dyDescent="0.4">
      <c r="A88" s="9" t="s">
        <v>13662</v>
      </c>
      <c r="B88" s="9" t="s">
        <v>12063</v>
      </c>
      <c r="C88" s="180" t="s">
        <v>13858</v>
      </c>
      <c r="D88" s="11"/>
      <c r="E88" s="35" t="s">
        <v>13767</v>
      </c>
      <c r="F88" s="162" t="s">
        <v>0</v>
      </c>
      <c r="G88" s="161">
        <v>37621</v>
      </c>
      <c r="H88" s="9" t="s">
        <v>13745</v>
      </c>
      <c r="I88" s="9"/>
      <c r="J88" s="9"/>
      <c r="K88" s="9"/>
      <c r="L88" s="11">
        <v>35</v>
      </c>
      <c r="M88" s="9"/>
      <c r="N88" s="21">
        <v>0</v>
      </c>
      <c r="O88" s="21">
        <v>7</v>
      </c>
      <c r="P88" s="2"/>
      <c r="Q88" s="225" t="s">
        <v>4170</v>
      </c>
      <c r="R88" s="222"/>
      <c r="S88" s="2"/>
      <c r="T88" s="21"/>
    </row>
    <row r="89" spans="1:20" x14ac:dyDescent="0.4">
      <c r="A89" s="9" t="s">
        <v>13662</v>
      </c>
      <c r="B89" s="9" t="s">
        <v>12063</v>
      </c>
      <c r="C89" s="180" t="s">
        <v>13859</v>
      </c>
      <c r="D89" s="11"/>
      <c r="E89" s="35" t="s">
        <v>13767</v>
      </c>
      <c r="F89" s="162" t="s">
        <v>0</v>
      </c>
      <c r="G89" s="161">
        <v>37621</v>
      </c>
      <c r="H89" s="9" t="s">
        <v>13746</v>
      </c>
      <c r="I89" s="9"/>
      <c r="J89" s="9"/>
      <c r="K89" s="9"/>
      <c r="L89" s="11">
        <v>35</v>
      </c>
      <c r="M89" s="9"/>
      <c r="N89" s="21">
        <v>0</v>
      </c>
      <c r="O89" s="21">
        <v>7</v>
      </c>
      <c r="P89" s="2"/>
      <c r="Q89" s="225" t="s">
        <v>4170</v>
      </c>
      <c r="R89" s="222"/>
      <c r="S89" s="2"/>
      <c r="T89" s="21"/>
    </row>
    <row r="90" spans="1:20" x14ac:dyDescent="0.4">
      <c r="A90" s="9" t="s">
        <v>13662</v>
      </c>
      <c r="B90" s="9" t="s">
        <v>12063</v>
      </c>
      <c r="C90" s="180" t="s">
        <v>13860</v>
      </c>
      <c r="D90" s="11"/>
      <c r="E90" s="35" t="s">
        <v>13767</v>
      </c>
      <c r="F90" s="162" t="s">
        <v>0</v>
      </c>
      <c r="G90" s="161">
        <v>37621</v>
      </c>
      <c r="H90" s="9" t="s">
        <v>13747</v>
      </c>
      <c r="I90" s="9"/>
      <c r="J90" s="9"/>
      <c r="K90" s="9"/>
      <c r="L90" s="11">
        <v>35</v>
      </c>
      <c r="M90" s="9"/>
      <c r="N90" s="21">
        <v>0</v>
      </c>
      <c r="O90" s="21">
        <v>7</v>
      </c>
      <c r="P90" s="2"/>
      <c r="Q90" s="225" t="s">
        <v>4170</v>
      </c>
      <c r="R90" s="222"/>
      <c r="S90" s="2"/>
      <c r="T90" s="21"/>
    </row>
    <row r="91" spans="1:20" x14ac:dyDescent="0.4">
      <c r="A91" s="9" t="s">
        <v>13662</v>
      </c>
      <c r="B91" s="9" t="s">
        <v>12063</v>
      </c>
      <c r="C91" s="180" t="s">
        <v>13861</v>
      </c>
      <c r="D91" s="11"/>
      <c r="E91" s="35" t="s">
        <v>13769</v>
      </c>
      <c r="F91" s="162" t="s">
        <v>0</v>
      </c>
      <c r="G91" s="161">
        <v>37621</v>
      </c>
      <c r="H91" s="9" t="s">
        <v>13748</v>
      </c>
      <c r="I91" s="9"/>
      <c r="J91" s="9"/>
      <c r="K91" s="9"/>
      <c r="L91" s="11">
        <v>15</v>
      </c>
      <c r="M91" s="9"/>
      <c r="N91" s="21">
        <v>0</v>
      </c>
      <c r="O91" s="21">
        <v>8</v>
      </c>
      <c r="P91" s="2"/>
      <c r="Q91" s="225" t="s">
        <v>4170</v>
      </c>
      <c r="R91" s="222"/>
      <c r="S91" s="2"/>
      <c r="T91" s="21"/>
    </row>
    <row r="92" spans="1:20" x14ac:dyDescent="0.4">
      <c r="A92" s="9" t="s">
        <v>13662</v>
      </c>
      <c r="B92" s="9" t="s">
        <v>12063</v>
      </c>
      <c r="C92" s="180" t="s">
        <v>13862</v>
      </c>
      <c r="D92" s="11"/>
      <c r="E92" s="35" t="s">
        <v>13769</v>
      </c>
      <c r="F92" s="162" t="s">
        <v>0</v>
      </c>
      <c r="G92" s="161">
        <v>37621</v>
      </c>
      <c r="H92" s="9" t="s">
        <v>13749</v>
      </c>
      <c r="I92" s="9"/>
      <c r="J92" s="9"/>
      <c r="K92" s="9"/>
      <c r="L92" s="11">
        <v>15</v>
      </c>
      <c r="M92" s="9"/>
      <c r="N92" s="21">
        <v>0</v>
      </c>
      <c r="O92" s="21">
        <v>8</v>
      </c>
      <c r="P92" s="2"/>
      <c r="Q92" s="225" t="s">
        <v>4170</v>
      </c>
      <c r="R92" s="222"/>
      <c r="S92" s="2"/>
      <c r="T92" s="21"/>
    </row>
    <row r="93" spans="1:20" x14ac:dyDescent="0.4">
      <c r="A93" s="9" t="s">
        <v>13662</v>
      </c>
      <c r="B93" s="9" t="s">
        <v>12063</v>
      </c>
      <c r="C93" s="180" t="s">
        <v>13863</v>
      </c>
      <c r="D93" s="11"/>
      <c r="E93" s="35" t="s">
        <v>13769</v>
      </c>
      <c r="F93" s="162" t="s">
        <v>0</v>
      </c>
      <c r="G93" s="161">
        <v>37621</v>
      </c>
      <c r="H93" s="9" t="s">
        <v>13750</v>
      </c>
      <c r="I93" s="9"/>
      <c r="J93" s="9"/>
      <c r="K93" s="9"/>
      <c r="L93" s="11">
        <v>15</v>
      </c>
      <c r="M93" s="9"/>
      <c r="N93" s="21">
        <v>0</v>
      </c>
      <c r="O93" s="21">
        <v>8</v>
      </c>
      <c r="P93" s="2"/>
      <c r="Q93" s="225" t="s">
        <v>4170</v>
      </c>
      <c r="R93" s="222"/>
      <c r="S93" s="2"/>
      <c r="T93" s="21"/>
    </row>
    <row r="94" spans="1:20" x14ac:dyDescent="0.4">
      <c r="A94" s="9" t="s">
        <v>13662</v>
      </c>
      <c r="B94" s="9" t="s">
        <v>12063</v>
      </c>
      <c r="C94" s="180" t="s">
        <v>13864</v>
      </c>
      <c r="D94" s="11"/>
      <c r="E94" s="35">
        <v>5</v>
      </c>
      <c r="F94" s="162" t="s">
        <v>0</v>
      </c>
      <c r="G94" s="161">
        <v>37621</v>
      </c>
      <c r="H94" s="9" t="s">
        <v>13745</v>
      </c>
      <c r="I94" s="9"/>
      <c r="J94" s="9"/>
      <c r="K94" s="9"/>
      <c r="L94" s="11">
        <v>35</v>
      </c>
      <c r="M94" s="9"/>
      <c r="N94" s="21">
        <v>0</v>
      </c>
      <c r="O94" s="21">
        <v>5</v>
      </c>
      <c r="P94" s="2"/>
      <c r="Q94" s="225" t="s">
        <v>4170</v>
      </c>
      <c r="R94" s="222"/>
      <c r="S94" s="2"/>
      <c r="T94" s="21"/>
    </row>
    <row r="95" spans="1:20" x14ac:dyDescent="0.4">
      <c r="A95" s="9" t="s">
        <v>13662</v>
      </c>
      <c r="B95" s="9" t="s">
        <v>12063</v>
      </c>
      <c r="C95" s="180" t="s">
        <v>13865</v>
      </c>
      <c r="D95" s="11"/>
      <c r="E95" s="35">
        <v>5</v>
      </c>
      <c r="F95" s="162" t="s">
        <v>0</v>
      </c>
      <c r="G95" s="161">
        <v>37894</v>
      </c>
      <c r="H95" s="9" t="s">
        <v>13745</v>
      </c>
      <c r="I95" s="9"/>
      <c r="J95" s="9"/>
      <c r="K95" s="9"/>
      <c r="L95" s="11">
        <v>40</v>
      </c>
      <c r="M95" s="9"/>
      <c r="N95" s="21">
        <v>0</v>
      </c>
      <c r="O95" s="21">
        <v>5</v>
      </c>
      <c r="P95" s="2"/>
      <c r="Q95" s="225" t="s">
        <v>4170</v>
      </c>
      <c r="R95" s="222"/>
      <c r="S95" s="2"/>
      <c r="T95" s="21"/>
    </row>
    <row r="96" spans="1:20" x14ac:dyDescent="0.4">
      <c r="A96" s="9" t="s">
        <v>13662</v>
      </c>
      <c r="B96" s="9" t="s">
        <v>12063</v>
      </c>
      <c r="C96" s="180" t="s">
        <v>13866</v>
      </c>
      <c r="D96" s="11"/>
      <c r="E96" s="35">
        <v>5</v>
      </c>
      <c r="F96" s="162" t="s">
        <v>0</v>
      </c>
      <c r="G96" s="161">
        <v>38717</v>
      </c>
      <c r="H96" s="9" t="s">
        <v>13745</v>
      </c>
      <c r="I96" s="9"/>
      <c r="J96" s="9"/>
      <c r="K96" s="9"/>
      <c r="L96" s="11" t="s">
        <v>0</v>
      </c>
      <c r="M96" s="9"/>
      <c r="N96" s="21">
        <v>0</v>
      </c>
      <c r="O96" s="21">
        <v>15</v>
      </c>
      <c r="P96" s="2"/>
      <c r="Q96" s="225" t="s">
        <v>4170</v>
      </c>
      <c r="R96" s="222"/>
      <c r="S96" s="2"/>
      <c r="T96" s="21"/>
    </row>
    <row r="97" spans="1:20" x14ac:dyDescent="0.4">
      <c r="A97" s="9" t="s">
        <v>13662</v>
      </c>
      <c r="B97" s="9" t="s">
        <v>12063</v>
      </c>
      <c r="C97" s="180" t="s">
        <v>13867</v>
      </c>
      <c r="D97" s="11"/>
      <c r="E97" s="35">
        <v>5</v>
      </c>
      <c r="F97" s="162" t="s">
        <v>0</v>
      </c>
      <c r="G97" s="161">
        <v>37621</v>
      </c>
      <c r="H97" s="9" t="s">
        <v>13746</v>
      </c>
      <c r="I97" s="9"/>
      <c r="J97" s="9"/>
      <c r="K97" s="9"/>
      <c r="L97" s="11">
        <v>35</v>
      </c>
      <c r="M97" s="9"/>
      <c r="N97" s="21">
        <v>0</v>
      </c>
      <c r="O97" s="21">
        <v>5</v>
      </c>
      <c r="P97" s="2"/>
      <c r="Q97" s="225" t="s">
        <v>4170</v>
      </c>
      <c r="R97" s="222"/>
      <c r="S97" s="2"/>
      <c r="T97" s="21"/>
    </row>
    <row r="98" spans="1:20" x14ac:dyDescent="0.4">
      <c r="A98" s="9" t="s">
        <v>13662</v>
      </c>
      <c r="B98" s="9" t="s">
        <v>12063</v>
      </c>
      <c r="C98" s="180" t="s">
        <v>13868</v>
      </c>
      <c r="D98" s="11"/>
      <c r="E98" s="35">
        <v>5</v>
      </c>
      <c r="F98" s="162" t="s">
        <v>0</v>
      </c>
      <c r="G98" s="161">
        <v>37894</v>
      </c>
      <c r="H98" s="9" t="s">
        <v>13746</v>
      </c>
      <c r="I98" s="9"/>
      <c r="J98" s="9"/>
      <c r="K98" s="9"/>
      <c r="L98" s="11">
        <v>40</v>
      </c>
      <c r="M98" s="9"/>
      <c r="N98" s="21">
        <v>0</v>
      </c>
      <c r="O98" s="21">
        <v>5</v>
      </c>
      <c r="P98" s="2"/>
      <c r="Q98" s="225" t="s">
        <v>4170</v>
      </c>
      <c r="R98" s="222"/>
      <c r="S98" s="2"/>
      <c r="T98" s="21"/>
    </row>
    <row r="99" spans="1:20" x14ac:dyDescent="0.4">
      <c r="A99" s="9" t="s">
        <v>13662</v>
      </c>
      <c r="B99" s="9" t="s">
        <v>12063</v>
      </c>
      <c r="C99" s="180" t="s">
        <v>13869</v>
      </c>
      <c r="D99" s="11"/>
      <c r="E99" s="35">
        <v>5</v>
      </c>
      <c r="F99" s="162" t="s">
        <v>0</v>
      </c>
      <c r="G99" s="161">
        <v>38717</v>
      </c>
      <c r="H99" s="9" t="s">
        <v>13746</v>
      </c>
      <c r="I99" s="9"/>
      <c r="J99" s="9"/>
      <c r="K99" s="9"/>
      <c r="L99" s="11" t="s">
        <v>0</v>
      </c>
      <c r="M99" s="9"/>
      <c r="N99" s="21">
        <v>0</v>
      </c>
      <c r="O99" s="21">
        <v>15</v>
      </c>
      <c r="P99" s="2"/>
      <c r="Q99" s="225" t="s">
        <v>4170</v>
      </c>
      <c r="R99" s="222"/>
      <c r="S99" s="2"/>
      <c r="T99" s="21"/>
    </row>
    <row r="100" spans="1:20" x14ac:dyDescent="0.4">
      <c r="A100" s="9" t="s">
        <v>13662</v>
      </c>
      <c r="B100" s="9" t="s">
        <v>12063</v>
      </c>
      <c r="C100" s="180" t="s">
        <v>13870</v>
      </c>
      <c r="D100" s="11"/>
      <c r="E100" s="35">
        <v>5</v>
      </c>
      <c r="F100" s="162" t="s">
        <v>0</v>
      </c>
      <c r="G100" s="161">
        <v>37621</v>
      </c>
      <c r="H100" s="9" t="s">
        <v>13747</v>
      </c>
      <c r="I100" s="9"/>
      <c r="J100" s="9"/>
      <c r="K100" s="9"/>
      <c r="L100" s="11">
        <v>15</v>
      </c>
      <c r="M100" s="9"/>
      <c r="N100" s="21">
        <v>0</v>
      </c>
      <c r="O100" s="21">
        <v>5</v>
      </c>
      <c r="P100" s="2"/>
      <c r="Q100" s="225" t="s">
        <v>4170</v>
      </c>
      <c r="R100" s="222"/>
      <c r="S100" s="2"/>
      <c r="T100" s="21"/>
    </row>
    <row r="101" spans="1:20" x14ac:dyDescent="0.4">
      <c r="A101" s="9" t="s">
        <v>13662</v>
      </c>
      <c r="B101" s="9" t="s">
        <v>12063</v>
      </c>
      <c r="C101" s="180" t="s">
        <v>13871</v>
      </c>
      <c r="D101" s="11"/>
      <c r="E101" s="35">
        <v>5</v>
      </c>
      <c r="F101" s="162" t="s">
        <v>0</v>
      </c>
      <c r="G101" s="161">
        <v>37894</v>
      </c>
      <c r="H101" s="9" t="s">
        <v>13747</v>
      </c>
      <c r="I101" s="9"/>
      <c r="J101" s="9"/>
      <c r="K101" s="9"/>
      <c r="L101" s="11">
        <v>40</v>
      </c>
      <c r="M101" s="9"/>
      <c r="N101" s="21">
        <v>0</v>
      </c>
      <c r="O101" s="21">
        <v>5</v>
      </c>
      <c r="P101" s="2"/>
      <c r="Q101" s="225" t="s">
        <v>4170</v>
      </c>
      <c r="R101" s="222"/>
      <c r="S101" s="2"/>
      <c r="T101" s="21"/>
    </row>
    <row r="102" spans="1:20" x14ac:dyDescent="0.4">
      <c r="A102" s="9" t="s">
        <v>13662</v>
      </c>
      <c r="B102" s="9" t="s">
        <v>12063</v>
      </c>
      <c r="C102" s="180" t="s">
        <v>13872</v>
      </c>
      <c r="D102" s="11"/>
      <c r="E102" s="35">
        <v>5</v>
      </c>
      <c r="F102" s="162" t="s">
        <v>0</v>
      </c>
      <c r="G102" s="161">
        <v>38717</v>
      </c>
      <c r="H102" s="9" t="s">
        <v>13747</v>
      </c>
      <c r="I102" s="9"/>
      <c r="J102" s="9"/>
      <c r="K102" s="9"/>
      <c r="L102" s="11" t="s">
        <v>0</v>
      </c>
      <c r="M102" s="9"/>
      <c r="N102" s="21">
        <v>0</v>
      </c>
      <c r="O102" s="21">
        <v>15</v>
      </c>
      <c r="P102" s="2"/>
      <c r="Q102" s="225" t="s">
        <v>4170</v>
      </c>
      <c r="R102" s="222"/>
      <c r="S102" s="2"/>
      <c r="T102" s="21"/>
    </row>
    <row r="103" spans="1:20" x14ac:dyDescent="0.4">
      <c r="A103" s="9" t="s">
        <v>13662</v>
      </c>
      <c r="B103" s="9" t="s">
        <v>12063</v>
      </c>
      <c r="C103" s="180" t="s">
        <v>13873</v>
      </c>
      <c r="D103" s="11"/>
      <c r="E103" s="35">
        <v>10</v>
      </c>
      <c r="F103" s="162" t="s">
        <v>0</v>
      </c>
      <c r="G103" s="161">
        <v>37621</v>
      </c>
      <c r="H103" s="9" t="s">
        <v>13748</v>
      </c>
      <c r="I103" s="9"/>
      <c r="J103" s="9"/>
      <c r="K103" s="9"/>
      <c r="L103" s="11">
        <v>15</v>
      </c>
      <c r="M103" s="9"/>
      <c r="N103" s="21">
        <v>0</v>
      </c>
      <c r="O103" s="21">
        <v>6</v>
      </c>
      <c r="P103" s="2"/>
      <c r="Q103" s="225" t="s">
        <v>4170</v>
      </c>
      <c r="R103" s="222"/>
      <c r="S103" s="2"/>
      <c r="T103" s="21"/>
    </row>
    <row r="104" spans="1:20" x14ac:dyDescent="0.4">
      <c r="A104" s="9" t="s">
        <v>13662</v>
      </c>
      <c r="B104" s="9" t="s">
        <v>12063</v>
      </c>
      <c r="C104" s="180" t="s">
        <v>13874</v>
      </c>
      <c r="D104" s="11"/>
      <c r="E104" s="35">
        <v>10</v>
      </c>
      <c r="F104" s="162" t="s">
        <v>0</v>
      </c>
      <c r="G104" s="161">
        <v>37894</v>
      </c>
      <c r="H104" s="9" t="s">
        <v>13748</v>
      </c>
      <c r="I104" s="9"/>
      <c r="J104" s="9"/>
      <c r="K104" s="9"/>
      <c r="L104" s="11">
        <v>10</v>
      </c>
      <c r="M104" s="9"/>
      <c r="N104" s="21">
        <v>0</v>
      </c>
      <c r="O104" s="21">
        <v>6</v>
      </c>
      <c r="P104" s="2"/>
      <c r="Q104" s="225" t="s">
        <v>4170</v>
      </c>
      <c r="R104" s="222"/>
      <c r="S104" s="2"/>
      <c r="T104" s="21"/>
    </row>
    <row r="105" spans="1:20" x14ac:dyDescent="0.4">
      <c r="A105" s="9" t="s">
        <v>13662</v>
      </c>
      <c r="B105" s="9" t="s">
        <v>12063</v>
      </c>
      <c r="C105" s="180" t="s">
        <v>13875</v>
      </c>
      <c r="D105" s="11"/>
      <c r="E105" s="35">
        <v>10</v>
      </c>
      <c r="F105" s="162" t="s">
        <v>0</v>
      </c>
      <c r="G105" s="161">
        <v>38717</v>
      </c>
      <c r="H105" s="9" t="s">
        <v>13748</v>
      </c>
      <c r="I105" s="9"/>
      <c r="J105" s="9"/>
      <c r="K105" s="9"/>
      <c r="L105" s="11" t="s">
        <v>0</v>
      </c>
      <c r="M105" s="9"/>
      <c r="N105" s="21">
        <v>0</v>
      </c>
      <c r="O105" s="21">
        <v>18</v>
      </c>
      <c r="P105" s="2"/>
      <c r="Q105" s="225" t="s">
        <v>4170</v>
      </c>
      <c r="R105" s="222"/>
      <c r="S105" s="2"/>
      <c r="T105" s="21"/>
    </row>
    <row r="106" spans="1:20" x14ac:dyDescent="0.4">
      <c r="A106" s="9" t="s">
        <v>13662</v>
      </c>
      <c r="B106" s="9" t="s">
        <v>12063</v>
      </c>
      <c r="C106" s="180" t="s">
        <v>13876</v>
      </c>
      <c r="D106" s="11"/>
      <c r="E106" s="35">
        <v>10</v>
      </c>
      <c r="F106" s="162" t="s">
        <v>0</v>
      </c>
      <c r="G106" s="161">
        <v>37621</v>
      </c>
      <c r="H106" s="9" t="s">
        <v>13749</v>
      </c>
      <c r="I106" s="9"/>
      <c r="J106" s="9"/>
      <c r="K106" s="9"/>
      <c r="L106" s="11">
        <v>15</v>
      </c>
      <c r="M106" s="9"/>
      <c r="N106" s="21">
        <v>0</v>
      </c>
      <c r="O106" s="21">
        <v>6</v>
      </c>
      <c r="P106" s="2"/>
      <c r="Q106" s="225" t="s">
        <v>4170</v>
      </c>
      <c r="R106" s="222"/>
      <c r="S106" s="2"/>
      <c r="T106" s="21"/>
    </row>
    <row r="107" spans="1:20" x14ac:dyDescent="0.4">
      <c r="A107" s="9" t="s">
        <v>13662</v>
      </c>
      <c r="B107" s="9" t="s">
        <v>12063</v>
      </c>
      <c r="C107" s="180" t="s">
        <v>13877</v>
      </c>
      <c r="D107" s="11"/>
      <c r="E107" s="35">
        <v>10</v>
      </c>
      <c r="F107" s="162" t="s">
        <v>0</v>
      </c>
      <c r="G107" s="161">
        <v>37894</v>
      </c>
      <c r="H107" s="9" t="s">
        <v>13749</v>
      </c>
      <c r="I107" s="9"/>
      <c r="J107" s="9"/>
      <c r="K107" s="9"/>
      <c r="L107" s="11">
        <v>10</v>
      </c>
      <c r="M107" s="9"/>
      <c r="N107" s="21">
        <v>0</v>
      </c>
      <c r="O107" s="21">
        <v>6</v>
      </c>
      <c r="P107" s="2"/>
      <c r="Q107" s="225" t="s">
        <v>4170</v>
      </c>
      <c r="R107" s="222"/>
      <c r="S107" s="2"/>
      <c r="T107" s="21"/>
    </row>
    <row r="108" spans="1:20" x14ac:dyDescent="0.4">
      <c r="A108" s="9" t="s">
        <v>13662</v>
      </c>
      <c r="B108" s="9" t="s">
        <v>12063</v>
      </c>
      <c r="C108" s="180" t="s">
        <v>13878</v>
      </c>
      <c r="D108" s="11"/>
      <c r="E108" s="35">
        <v>10</v>
      </c>
      <c r="F108" s="162" t="s">
        <v>0</v>
      </c>
      <c r="G108" s="161">
        <v>38717</v>
      </c>
      <c r="H108" s="9" t="s">
        <v>13749</v>
      </c>
      <c r="I108" s="9"/>
      <c r="J108" s="9"/>
      <c r="K108" s="9"/>
      <c r="L108" s="11" t="s">
        <v>0</v>
      </c>
      <c r="M108" s="9"/>
      <c r="N108" s="21">
        <v>0</v>
      </c>
      <c r="O108" s="21">
        <v>18</v>
      </c>
      <c r="P108" s="2"/>
      <c r="Q108" s="225" t="s">
        <v>4170</v>
      </c>
      <c r="R108" s="222"/>
      <c r="S108" s="2"/>
      <c r="T108" s="21"/>
    </row>
    <row r="109" spans="1:20" x14ac:dyDescent="0.4">
      <c r="A109" s="9" t="s">
        <v>13662</v>
      </c>
      <c r="B109" s="9" t="s">
        <v>12063</v>
      </c>
      <c r="C109" s="180" t="s">
        <v>13879</v>
      </c>
      <c r="D109" s="11"/>
      <c r="E109" s="35">
        <v>10</v>
      </c>
      <c r="F109" s="162" t="s">
        <v>0</v>
      </c>
      <c r="G109" s="161">
        <v>37621</v>
      </c>
      <c r="H109" s="9" t="s">
        <v>13750</v>
      </c>
      <c r="I109" s="9"/>
      <c r="J109" s="9"/>
      <c r="K109" s="9"/>
      <c r="L109" s="11">
        <v>15</v>
      </c>
      <c r="M109" s="9"/>
      <c r="N109" s="21">
        <v>0</v>
      </c>
      <c r="O109" s="21">
        <v>6</v>
      </c>
      <c r="P109" s="2"/>
      <c r="Q109" s="225" t="s">
        <v>4170</v>
      </c>
      <c r="R109" s="222"/>
      <c r="S109" s="2"/>
      <c r="T109" s="21"/>
    </row>
    <row r="110" spans="1:20" x14ac:dyDescent="0.4">
      <c r="A110" s="9" t="s">
        <v>13662</v>
      </c>
      <c r="B110" s="9" t="s">
        <v>12063</v>
      </c>
      <c r="C110" s="180" t="s">
        <v>13880</v>
      </c>
      <c r="D110" s="11"/>
      <c r="E110" s="35">
        <v>10</v>
      </c>
      <c r="F110" s="162" t="s">
        <v>0</v>
      </c>
      <c r="G110" s="161">
        <v>37894</v>
      </c>
      <c r="H110" s="9" t="s">
        <v>13750</v>
      </c>
      <c r="I110" s="9"/>
      <c r="J110" s="9"/>
      <c r="K110" s="9"/>
      <c r="L110" s="11">
        <v>10</v>
      </c>
      <c r="M110" s="9"/>
      <c r="N110" s="21">
        <v>0</v>
      </c>
      <c r="O110" s="21">
        <v>6</v>
      </c>
      <c r="P110" s="2"/>
      <c r="Q110" s="225" t="s">
        <v>4170</v>
      </c>
      <c r="R110" s="222"/>
      <c r="S110" s="2"/>
      <c r="T110" s="21"/>
    </row>
    <row r="111" spans="1:20" x14ac:dyDescent="0.4">
      <c r="A111" s="9" t="s">
        <v>13662</v>
      </c>
      <c r="B111" s="9" t="s">
        <v>12063</v>
      </c>
      <c r="C111" s="180" t="s">
        <v>13881</v>
      </c>
      <c r="D111" s="11"/>
      <c r="E111" s="35">
        <v>10</v>
      </c>
      <c r="F111" s="162" t="s">
        <v>0</v>
      </c>
      <c r="G111" s="161">
        <v>38717</v>
      </c>
      <c r="H111" s="9" t="s">
        <v>13750</v>
      </c>
      <c r="I111" s="9"/>
      <c r="J111" s="9"/>
      <c r="K111" s="9"/>
      <c r="L111" s="11" t="s">
        <v>0</v>
      </c>
      <c r="M111" s="9"/>
      <c r="N111" s="21">
        <v>0</v>
      </c>
      <c r="O111" s="21">
        <v>18</v>
      </c>
      <c r="P111" s="2"/>
      <c r="Q111" s="225" t="s">
        <v>4170</v>
      </c>
      <c r="R111" s="222"/>
      <c r="S111" s="2"/>
      <c r="T111" s="21"/>
    </row>
    <row r="112" spans="1:20" x14ac:dyDescent="0.4">
      <c r="A112" s="9" t="s">
        <v>13662</v>
      </c>
      <c r="B112" s="9" t="s">
        <v>12063</v>
      </c>
      <c r="C112" s="180" t="s">
        <v>13840</v>
      </c>
      <c r="D112" s="11"/>
      <c r="E112" s="35">
        <v>25</v>
      </c>
      <c r="F112" s="162" t="s">
        <v>0</v>
      </c>
      <c r="G112" s="161">
        <v>37711</v>
      </c>
      <c r="H112" s="9" t="s">
        <v>13751</v>
      </c>
      <c r="I112" s="9"/>
      <c r="J112" s="9"/>
      <c r="K112" s="9"/>
      <c r="L112" s="11">
        <v>2</v>
      </c>
      <c r="M112" s="9"/>
      <c r="N112" s="21">
        <v>0</v>
      </c>
      <c r="O112" s="21">
        <v>35</v>
      </c>
      <c r="P112" s="2"/>
      <c r="Q112" s="225" t="s">
        <v>4170</v>
      </c>
      <c r="R112" s="222"/>
      <c r="S112" s="2"/>
      <c r="T112" s="21"/>
    </row>
    <row r="113" spans="1:20" x14ac:dyDescent="0.4">
      <c r="A113" s="9" t="s">
        <v>13662</v>
      </c>
      <c r="B113" s="9" t="s">
        <v>12063</v>
      </c>
      <c r="C113" s="180" t="s">
        <v>13841</v>
      </c>
      <c r="D113" s="11"/>
      <c r="E113" s="35" t="s">
        <v>13882</v>
      </c>
      <c r="F113" s="162" t="s">
        <v>0</v>
      </c>
      <c r="G113" s="161">
        <v>37741</v>
      </c>
      <c r="H113" s="9" t="s">
        <v>13752</v>
      </c>
      <c r="I113" s="9"/>
      <c r="J113" s="9"/>
      <c r="K113" s="9"/>
      <c r="L113" s="11">
        <v>25</v>
      </c>
      <c r="M113" s="9"/>
      <c r="N113" s="21">
        <v>0</v>
      </c>
      <c r="O113" s="21">
        <v>8</v>
      </c>
      <c r="P113" s="2"/>
      <c r="Q113" s="225" t="s">
        <v>4170</v>
      </c>
      <c r="R113" s="222"/>
      <c r="S113" s="2"/>
      <c r="T113" s="21"/>
    </row>
    <row r="114" spans="1:20" x14ac:dyDescent="0.4">
      <c r="A114" s="9" t="s">
        <v>13662</v>
      </c>
      <c r="B114" s="9" t="s">
        <v>12063</v>
      </c>
      <c r="C114" s="180" t="s">
        <v>13842</v>
      </c>
      <c r="D114" s="11"/>
      <c r="E114" s="35">
        <v>5</v>
      </c>
      <c r="F114" s="162" t="s">
        <v>0</v>
      </c>
      <c r="G114" s="161">
        <v>37772</v>
      </c>
      <c r="H114" s="9" t="s">
        <v>13753</v>
      </c>
      <c r="I114" s="9"/>
      <c r="J114" s="9"/>
      <c r="K114" s="9"/>
      <c r="L114" s="11">
        <v>3.5</v>
      </c>
      <c r="M114" s="9"/>
      <c r="N114" s="21">
        <v>0</v>
      </c>
      <c r="O114" s="21">
        <v>45</v>
      </c>
      <c r="P114" s="2"/>
      <c r="Q114" s="225" t="s">
        <v>4170</v>
      </c>
      <c r="R114" s="222"/>
      <c r="S114" s="2"/>
      <c r="T114" s="21"/>
    </row>
    <row r="115" spans="1:20" x14ac:dyDescent="0.4">
      <c r="A115" s="9" t="s">
        <v>13662</v>
      </c>
      <c r="B115" s="9" t="s">
        <v>12063</v>
      </c>
      <c r="C115" s="180" t="s">
        <v>13843</v>
      </c>
      <c r="D115" s="11"/>
      <c r="E115" s="35">
        <v>25</v>
      </c>
      <c r="F115" s="162" t="s">
        <v>0</v>
      </c>
      <c r="G115" s="161">
        <v>37772</v>
      </c>
      <c r="H115" s="9" t="s">
        <v>13753</v>
      </c>
      <c r="I115" s="9"/>
      <c r="J115" s="9"/>
      <c r="K115" s="9"/>
      <c r="L115" s="11">
        <v>1.5</v>
      </c>
      <c r="M115" s="9"/>
      <c r="N115" s="21">
        <v>0</v>
      </c>
      <c r="O115" s="21">
        <v>60</v>
      </c>
      <c r="P115" s="2"/>
      <c r="Q115" s="225" t="s">
        <v>4170</v>
      </c>
      <c r="R115" s="222"/>
      <c r="S115" s="2"/>
      <c r="T115" s="21"/>
    </row>
    <row r="116" spans="1:20" x14ac:dyDescent="0.4">
      <c r="A116" s="9" t="s">
        <v>13662</v>
      </c>
      <c r="B116" s="9" t="s">
        <v>12063</v>
      </c>
      <c r="C116" s="180" t="s">
        <v>13844</v>
      </c>
      <c r="D116" s="11"/>
      <c r="E116" s="35">
        <v>5</v>
      </c>
      <c r="F116" s="162" t="s">
        <v>0</v>
      </c>
      <c r="G116" s="161">
        <v>37986</v>
      </c>
      <c r="H116" s="9" t="s">
        <v>13754</v>
      </c>
      <c r="I116" s="9"/>
      <c r="J116" s="9"/>
      <c r="K116" s="9"/>
      <c r="L116" s="11">
        <v>3.5</v>
      </c>
      <c r="M116" s="9"/>
      <c r="N116" s="21">
        <v>0</v>
      </c>
      <c r="O116" s="21">
        <v>45</v>
      </c>
      <c r="P116" s="2"/>
      <c r="Q116" s="225" t="s">
        <v>4170</v>
      </c>
      <c r="R116" s="222"/>
      <c r="S116" s="2"/>
      <c r="T116" s="21"/>
    </row>
    <row r="117" spans="1:20" x14ac:dyDescent="0.4">
      <c r="A117" s="9" t="s">
        <v>13662</v>
      </c>
      <c r="B117" s="9" t="s">
        <v>12063</v>
      </c>
      <c r="C117" s="180" t="s">
        <v>13845</v>
      </c>
      <c r="D117" s="11"/>
      <c r="E117" s="35">
        <v>5</v>
      </c>
      <c r="F117" s="162" t="s">
        <v>0</v>
      </c>
      <c r="G117" s="161">
        <v>37894</v>
      </c>
      <c r="H117" s="9" t="s">
        <v>13755</v>
      </c>
      <c r="I117" s="9"/>
      <c r="J117" s="9"/>
      <c r="K117" s="9"/>
      <c r="L117" s="11">
        <v>1</v>
      </c>
      <c r="M117" s="9"/>
      <c r="N117" s="21">
        <v>0</v>
      </c>
      <c r="O117" s="21">
        <v>80</v>
      </c>
      <c r="P117" s="2"/>
      <c r="Q117" s="225" t="s">
        <v>4170</v>
      </c>
      <c r="R117" s="222"/>
      <c r="S117" s="2"/>
      <c r="T117" s="21"/>
    </row>
    <row r="118" spans="1:20" x14ac:dyDescent="0.4">
      <c r="A118" s="9" t="s">
        <v>13662</v>
      </c>
      <c r="B118" s="9" t="s">
        <v>12063</v>
      </c>
      <c r="C118" s="180" t="s">
        <v>13883</v>
      </c>
      <c r="D118" s="11"/>
      <c r="E118" s="35">
        <v>10</v>
      </c>
      <c r="F118" s="162" t="s">
        <v>0</v>
      </c>
      <c r="G118" s="161">
        <v>37894</v>
      </c>
      <c r="H118" s="9" t="s">
        <v>13755</v>
      </c>
      <c r="I118" s="9"/>
      <c r="J118" s="9"/>
      <c r="K118" s="9"/>
      <c r="L118" s="11">
        <v>0.5</v>
      </c>
      <c r="M118" s="9"/>
      <c r="N118" s="21">
        <v>0</v>
      </c>
      <c r="O118" s="21">
        <v>120</v>
      </c>
      <c r="P118" s="2"/>
      <c r="Q118" s="225" t="s">
        <v>4170</v>
      </c>
      <c r="R118" s="222"/>
      <c r="S118" s="2"/>
      <c r="T118" s="21"/>
    </row>
    <row r="119" spans="1:20" x14ac:dyDescent="0.4">
      <c r="A119" s="9" t="s">
        <v>13662</v>
      </c>
      <c r="B119" s="9" t="s">
        <v>12063</v>
      </c>
      <c r="C119" s="180" t="s">
        <v>13846</v>
      </c>
      <c r="D119" s="11"/>
      <c r="E119" s="35">
        <v>3</v>
      </c>
      <c r="F119" s="162" t="s">
        <v>0</v>
      </c>
      <c r="G119" s="161">
        <v>37986</v>
      </c>
      <c r="H119" s="9" t="s">
        <v>13756</v>
      </c>
      <c r="I119" s="9"/>
      <c r="J119" s="9"/>
      <c r="K119" s="9"/>
      <c r="L119" s="11">
        <v>8</v>
      </c>
      <c r="M119" s="9"/>
      <c r="N119" s="21">
        <v>0</v>
      </c>
      <c r="O119" s="21">
        <v>15</v>
      </c>
      <c r="P119" s="2"/>
      <c r="Q119" s="225" t="s">
        <v>4170</v>
      </c>
      <c r="R119" s="222"/>
      <c r="S119" s="2"/>
      <c r="T119" s="21"/>
    </row>
    <row r="120" spans="1:20" x14ac:dyDescent="0.4">
      <c r="A120" s="9" t="s">
        <v>13662</v>
      </c>
      <c r="B120" s="9" t="s">
        <v>12063</v>
      </c>
      <c r="C120" s="180" t="s">
        <v>13847</v>
      </c>
      <c r="D120" s="11"/>
      <c r="E120" s="35">
        <v>5</v>
      </c>
      <c r="F120" s="162" t="s">
        <v>0</v>
      </c>
      <c r="G120" s="161">
        <v>38533</v>
      </c>
      <c r="H120" s="9" t="s">
        <v>13757</v>
      </c>
      <c r="I120" s="9"/>
      <c r="J120" s="9"/>
      <c r="K120" s="9"/>
      <c r="L120" s="11">
        <v>3</v>
      </c>
      <c r="M120" s="9"/>
      <c r="N120" s="21">
        <v>0</v>
      </c>
      <c r="O120" s="21">
        <v>18</v>
      </c>
      <c r="P120" s="2"/>
      <c r="Q120" s="225" t="s">
        <v>4170</v>
      </c>
      <c r="R120" s="222"/>
      <c r="S120" s="2"/>
      <c r="T120" s="21"/>
    </row>
    <row r="121" spans="1:20" x14ac:dyDescent="0.4">
      <c r="A121" s="9" t="s">
        <v>13662</v>
      </c>
      <c r="B121" s="9" t="s">
        <v>12063</v>
      </c>
      <c r="C121" s="180" t="s">
        <v>13848</v>
      </c>
      <c r="D121" s="11"/>
      <c r="E121" s="35">
        <v>10</v>
      </c>
      <c r="F121" s="162" t="s">
        <v>0</v>
      </c>
      <c r="G121" s="161">
        <v>38625</v>
      </c>
      <c r="H121" s="9" t="s">
        <v>13758</v>
      </c>
      <c r="I121" s="9"/>
      <c r="J121" s="9"/>
      <c r="K121" s="9"/>
      <c r="L121" s="11">
        <v>2</v>
      </c>
      <c r="M121" s="9"/>
      <c r="N121" s="21">
        <v>0</v>
      </c>
      <c r="O121" s="21">
        <v>25</v>
      </c>
      <c r="P121" s="2"/>
      <c r="Q121" s="225" t="s">
        <v>4170</v>
      </c>
      <c r="R121" s="222"/>
      <c r="S121" s="2"/>
      <c r="T121" s="21"/>
    </row>
    <row r="122" spans="1:20" x14ac:dyDescent="0.4">
      <c r="A122" s="9" t="s">
        <v>13662</v>
      </c>
      <c r="B122" s="9" t="s">
        <v>12063</v>
      </c>
      <c r="C122" s="180" t="s">
        <v>13849</v>
      </c>
      <c r="D122" s="11"/>
      <c r="E122" s="35">
        <v>25</v>
      </c>
      <c r="F122" s="162" t="s">
        <v>0</v>
      </c>
      <c r="G122" s="161">
        <v>37986</v>
      </c>
      <c r="H122" s="9" t="s">
        <v>13759</v>
      </c>
      <c r="I122" s="9"/>
      <c r="J122" s="9"/>
      <c r="K122" s="9"/>
      <c r="L122" s="11">
        <v>1.2</v>
      </c>
      <c r="M122" s="9"/>
      <c r="N122" s="21">
        <v>0</v>
      </c>
      <c r="O122" s="21">
        <v>40</v>
      </c>
      <c r="P122" s="2"/>
      <c r="Q122" s="225" t="s">
        <v>4170</v>
      </c>
      <c r="R122" s="222"/>
      <c r="S122" s="2"/>
      <c r="T122" s="21"/>
    </row>
    <row r="123" spans="1:20" x14ac:dyDescent="0.4">
      <c r="A123" s="9" t="s">
        <v>13662</v>
      </c>
      <c r="B123" s="9" t="s">
        <v>12063</v>
      </c>
      <c r="C123" s="180" t="s">
        <v>13884</v>
      </c>
      <c r="D123" s="11"/>
      <c r="E123" s="35">
        <v>25</v>
      </c>
      <c r="F123" s="162" t="s">
        <v>0</v>
      </c>
      <c r="G123" s="161">
        <v>37986</v>
      </c>
      <c r="H123" s="9" t="s">
        <v>13760</v>
      </c>
      <c r="I123" s="9"/>
      <c r="J123" s="9"/>
      <c r="K123" s="9"/>
      <c r="L123" s="11">
        <v>1.2</v>
      </c>
      <c r="M123" s="9"/>
      <c r="N123" s="21">
        <v>0</v>
      </c>
      <c r="O123" s="21">
        <v>40</v>
      </c>
      <c r="P123" s="2"/>
      <c r="Q123" s="225" t="s">
        <v>4170</v>
      </c>
      <c r="R123" s="222"/>
      <c r="S123" s="2"/>
      <c r="T123" s="21"/>
    </row>
    <row r="124" spans="1:20" x14ac:dyDescent="0.4">
      <c r="A124" s="9" t="s">
        <v>13662</v>
      </c>
      <c r="B124" s="9" t="s">
        <v>12063</v>
      </c>
      <c r="C124" s="180" t="s">
        <v>13885</v>
      </c>
      <c r="D124" s="11"/>
      <c r="E124" s="35" t="s">
        <v>0</v>
      </c>
      <c r="F124" s="162" t="s">
        <v>0</v>
      </c>
      <c r="G124" s="161">
        <v>37986</v>
      </c>
      <c r="H124" s="9" t="s">
        <v>13761</v>
      </c>
      <c r="I124" s="9"/>
      <c r="J124" s="9"/>
      <c r="K124" s="9"/>
      <c r="L124" s="11">
        <v>22</v>
      </c>
      <c r="M124" s="9"/>
      <c r="N124" s="21">
        <v>0</v>
      </c>
      <c r="O124" s="21">
        <v>8</v>
      </c>
      <c r="P124" s="2"/>
      <c r="Q124" s="225" t="s">
        <v>4170</v>
      </c>
      <c r="R124" s="222"/>
      <c r="S124" s="2"/>
      <c r="T124" s="21"/>
    </row>
    <row r="125" spans="1:20" x14ac:dyDescent="0.4">
      <c r="A125" s="9" t="s">
        <v>13662</v>
      </c>
      <c r="B125" s="9" t="s">
        <v>12063</v>
      </c>
      <c r="C125" s="180" t="s">
        <v>13886</v>
      </c>
      <c r="D125" s="11"/>
      <c r="E125" s="35" t="s">
        <v>0</v>
      </c>
      <c r="F125" s="162" t="s">
        <v>0</v>
      </c>
      <c r="G125" s="161">
        <v>38168</v>
      </c>
      <c r="H125" s="9" t="s">
        <v>13761</v>
      </c>
      <c r="I125" s="9"/>
      <c r="J125" s="9"/>
      <c r="K125" s="9"/>
      <c r="L125" s="11">
        <v>10</v>
      </c>
      <c r="M125" s="9"/>
      <c r="N125" s="21">
        <v>0</v>
      </c>
      <c r="O125" s="21">
        <v>10</v>
      </c>
      <c r="P125" s="2"/>
      <c r="Q125" s="225" t="s">
        <v>4170</v>
      </c>
      <c r="R125" s="222"/>
      <c r="S125" s="2"/>
      <c r="T125" s="21"/>
    </row>
    <row r="126" spans="1:20" x14ac:dyDescent="0.4">
      <c r="A126" s="9" t="s">
        <v>13662</v>
      </c>
      <c r="B126" s="9" t="s">
        <v>12063</v>
      </c>
      <c r="C126" s="180" t="s">
        <v>13887</v>
      </c>
      <c r="D126" s="11"/>
      <c r="E126" s="35" t="s">
        <v>0</v>
      </c>
      <c r="F126" s="162" t="s">
        <v>0</v>
      </c>
      <c r="G126" s="161">
        <v>38625</v>
      </c>
      <c r="H126" s="9" t="s">
        <v>13761</v>
      </c>
      <c r="I126" s="9"/>
      <c r="J126" s="9"/>
      <c r="K126" s="9"/>
      <c r="L126" s="11">
        <v>15</v>
      </c>
      <c r="M126" s="9"/>
      <c r="N126" s="21">
        <v>0</v>
      </c>
      <c r="O126" s="21">
        <v>9</v>
      </c>
      <c r="P126" s="2"/>
      <c r="Q126" s="225" t="s">
        <v>4170</v>
      </c>
      <c r="R126" s="222"/>
      <c r="S126" s="2"/>
      <c r="T126" s="21"/>
    </row>
    <row r="127" spans="1:20" x14ac:dyDescent="0.4">
      <c r="A127" s="9" t="s">
        <v>13662</v>
      </c>
      <c r="B127" s="9" t="s">
        <v>12063</v>
      </c>
      <c r="C127" s="180" t="s">
        <v>13888</v>
      </c>
      <c r="D127" s="11"/>
      <c r="E127" s="35" t="s">
        <v>0</v>
      </c>
      <c r="F127" s="162" t="s">
        <v>0</v>
      </c>
      <c r="G127" s="161">
        <v>38442</v>
      </c>
      <c r="H127" s="9" t="s">
        <v>13762</v>
      </c>
      <c r="I127" s="9"/>
      <c r="J127" s="9"/>
      <c r="K127" s="9"/>
      <c r="L127" s="11">
        <v>55</v>
      </c>
      <c r="M127" s="9"/>
      <c r="N127" s="21">
        <v>0</v>
      </c>
      <c r="O127" s="21">
        <v>4</v>
      </c>
      <c r="P127" s="2"/>
      <c r="Q127" s="225" t="s">
        <v>4170</v>
      </c>
      <c r="R127" s="222"/>
      <c r="S127" s="2"/>
      <c r="T127" s="21"/>
    </row>
    <row r="128" spans="1:20" x14ac:dyDescent="0.4">
      <c r="A128" s="9" t="s">
        <v>13662</v>
      </c>
      <c r="B128" s="9" t="s">
        <v>12063</v>
      </c>
      <c r="C128" s="180" t="s">
        <v>13889</v>
      </c>
      <c r="D128" s="11"/>
      <c r="E128" s="35">
        <v>10</v>
      </c>
      <c r="F128" s="162" t="s">
        <v>0</v>
      </c>
      <c r="G128" s="240" t="s">
        <v>0</v>
      </c>
      <c r="H128" s="9" t="s">
        <v>13763</v>
      </c>
      <c r="I128" s="9"/>
      <c r="J128" s="9"/>
      <c r="K128" s="9"/>
      <c r="L128" s="11" t="s">
        <v>0</v>
      </c>
      <c r="M128" s="9"/>
      <c r="N128" s="21">
        <v>0</v>
      </c>
      <c r="O128" s="21">
        <v>8</v>
      </c>
      <c r="P128" s="2"/>
      <c r="Q128" s="225" t="s">
        <v>4170</v>
      </c>
      <c r="R128" s="222"/>
      <c r="S128" s="2"/>
      <c r="T128" s="21"/>
    </row>
    <row r="129" spans="1:20" x14ac:dyDescent="0.4">
      <c r="A129" s="9" t="s">
        <v>13662</v>
      </c>
      <c r="B129" s="9" t="s">
        <v>12063</v>
      </c>
      <c r="C129" s="180" t="s">
        <v>13890</v>
      </c>
      <c r="D129" s="11"/>
      <c r="E129" s="35">
        <v>15</v>
      </c>
      <c r="F129" s="162" t="s">
        <v>0</v>
      </c>
      <c r="G129" s="161">
        <v>38472</v>
      </c>
      <c r="H129" s="9" t="s">
        <v>13764</v>
      </c>
      <c r="I129" s="9"/>
      <c r="J129" s="9"/>
      <c r="K129" s="9"/>
      <c r="L129" s="11">
        <v>1.65</v>
      </c>
      <c r="M129" s="9"/>
      <c r="N129" s="21">
        <v>0</v>
      </c>
      <c r="O129" s="21">
        <v>80</v>
      </c>
      <c r="P129" s="2"/>
      <c r="Q129" s="225" t="s">
        <v>4170</v>
      </c>
      <c r="R129" s="222"/>
      <c r="S129" s="2"/>
      <c r="T129" s="21"/>
    </row>
    <row r="130" spans="1:20" x14ac:dyDescent="0.4">
      <c r="A130" s="9" t="s">
        <v>13662</v>
      </c>
      <c r="B130" s="9" t="s">
        <v>12063</v>
      </c>
      <c r="C130" s="180" t="s">
        <v>13891</v>
      </c>
      <c r="D130" s="11"/>
      <c r="E130" s="35">
        <v>10</v>
      </c>
      <c r="F130" s="162" t="s">
        <v>0</v>
      </c>
      <c r="G130" s="161">
        <v>38717</v>
      </c>
      <c r="H130" s="9" t="s">
        <v>13765</v>
      </c>
      <c r="I130" s="9"/>
      <c r="J130" s="9"/>
      <c r="K130" s="9"/>
      <c r="L130" s="11" t="s">
        <v>0</v>
      </c>
      <c r="M130" s="9"/>
      <c r="N130" s="21">
        <v>0</v>
      </c>
      <c r="O130" s="21">
        <v>80</v>
      </c>
      <c r="P130" s="2"/>
      <c r="Q130" s="225" t="s">
        <v>4170</v>
      </c>
      <c r="R130" s="222"/>
      <c r="S130" s="2"/>
      <c r="T130" s="21"/>
    </row>
    <row r="131" spans="1:20" x14ac:dyDescent="0.4">
      <c r="A131" s="9" t="s">
        <v>13662</v>
      </c>
      <c r="B131" s="9" t="s">
        <v>12063</v>
      </c>
      <c r="C131" s="180" t="s">
        <v>13907</v>
      </c>
      <c r="D131" s="11"/>
      <c r="E131" s="35">
        <v>20</v>
      </c>
      <c r="F131" s="162" t="s">
        <v>0</v>
      </c>
      <c r="G131" s="161">
        <v>38533</v>
      </c>
      <c r="H131" s="9" t="s">
        <v>13916</v>
      </c>
      <c r="I131" s="9"/>
      <c r="J131" s="9"/>
      <c r="K131" s="9"/>
      <c r="L131" s="11">
        <v>1.8</v>
      </c>
      <c r="M131" s="9"/>
      <c r="N131" s="21">
        <v>0</v>
      </c>
      <c r="O131" s="21">
        <v>25</v>
      </c>
      <c r="P131" s="2"/>
      <c r="Q131" s="225" t="s">
        <v>4170</v>
      </c>
      <c r="R131" s="222"/>
      <c r="S131" s="2"/>
      <c r="T131" s="21"/>
    </row>
    <row r="132" spans="1:20" x14ac:dyDescent="0.4">
      <c r="A132" s="9" t="s">
        <v>13662</v>
      </c>
      <c r="B132" s="9" t="s">
        <v>12063</v>
      </c>
      <c r="C132" s="180" t="s">
        <v>13908</v>
      </c>
      <c r="D132" s="11"/>
      <c r="E132" s="35">
        <v>20</v>
      </c>
      <c r="F132" s="162" t="s">
        <v>0</v>
      </c>
      <c r="G132" s="161">
        <v>38533</v>
      </c>
      <c r="H132" s="9" t="s">
        <v>13916</v>
      </c>
      <c r="I132" s="9"/>
      <c r="J132" s="9"/>
      <c r="K132" s="9"/>
      <c r="L132" s="11">
        <v>1.8</v>
      </c>
      <c r="M132" s="9"/>
      <c r="N132" s="21">
        <v>0</v>
      </c>
      <c r="O132" s="21">
        <v>25</v>
      </c>
      <c r="P132" s="2"/>
      <c r="Q132" s="225" t="s">
        <v>4170</v>
      </c>
      <c r="R132" s="222"/>
      <c r="S132" s="2"/>
      <c r="T132" s="21"/>
    </row>
    <row r="133" spans="1:20" x14ac:dyDescent="0.4">
      <c r="A133" s="9" t="s">
        <v>13662</v>
      </c>
      <c r="B133" s="9" t="s">
        <v>12063</v>
      </c>
      <c r="C133" s="180" t="s">
        <v>13909</v>
      </c>
      <c r="D133" s="11"/>
      <c r="E133" s="35">
        <v>20</v>
      </c>
      <c r="F133" s="162" t="s">
        <v>0</v>
      </c>
      <c r="G133" s="240">
        <v>38533</v>
      </c>
      <c r="H133" s="9" t="s">
        <v>13916</v>
      </c>
      <c r="I133" s="9"/>
      <c r="J133" s="9"/>
      <c r="K133" s="9"/>
      <c r="L133" s="11">
        <v>1.8</v>
      </c>
      <c r="M133" s="9"/>
      <c r="N133" s="21">
        <v>0</v>
      </c>
      <c r="O133" s="21">
        <v>25</v>
      </c>
      <c r="P133" s="2"/>
      <c r="Q133" s="225" t="s">
        <v>4170</v>
      </c>
      <c r="R133" s="222"/>
      <c r="S133" s="2"/>
      <c r="T133" s="21"/>
    </row>
    <row r="134" spans="1:20" x14ac:dyDescent="0.4">
      <c r="A134" s="9" t="s">
        <v>13662</v>
      </c>
      <c r="B134" s="9" t="s">
        <v>12063</v>
      </c>
      <c r="C134" s="180" t="s">
        <v>13910</v>
      </c>
      <c r="D134" s="11"/>
      <c r="E134" s="35">
        <v>20</v>
      </c>
      <c r="F134" s="162" t="s">
        <v>0</v>
      </c>
      <c r="G134" s="240">
        <v>38533</v>
      </c>
      <c r="H134" s="9" t="s">
        <v>13916</v>
      </c>
      <c r="I134" s="9"/>
      <c r="J134" s="9"/>
      <c r="K134" s="9"/>
      <c r="L134" s="11">
        <v>1.8</v>
      </c>
      <c r="M134" s="9"/>
      <c r="N134" s="21">
        <v>0</v>
      </c>
      <c r="O134" s="21">
        <v>25</v>
      </c>
      <c r="P134" s="2"/>
      <c r="Q134" s="225" t="s">
        <v>4170</v>
      </c>
      <c r="R134" s="222"/>
      <c r="S134" s="2"/>
      <c r="T134" s="21"/>
    </row>
    <row r="135" spans="1:20" x14ac:dyDescent="0.4">
      <c r="A135" s="9" t="s">
        <v>13662</v>
      </c>
      <c r="B135" s="9" t="s">
        <v>12063</v>
      </c>
      <c r="C135" s="180" t="s">
        <v>13911</v>
      </c>
      <c r="D135" s="11"/>
      <c r="E135" s="35">
        <v>10</v>
      </c>
      <c r="F135" s="162" t="s">
        <v>0</v>
      </c>
      <c r="G135" s="240">
        <v>38533</v>
      </c>
      <c r="H135" s="9" t="s">
        <v>13917</v>
      </c>
      <c r="I135" s="9"/>
      <c r="J135" s="9"/>
      <c r="K135" s="9"/>
      <c r="L135" s="11">
        <v>2.8</v>
      </c>
      <c r="M135" s="9"/>
      <c r="N135" s="21">
        <v>0</v>
      </c>
      <c r="O135" s="21">
        <v>20</v>
      </c>
      <c r="P135" s="2"/>
      <c r="Q135" s="225" t="s">
        <v>4170</v>
      </c>
      <c r="R135" s="222"/>
      <c r="S135" s="2"/>
      <c r="T135" s="21"/>
    </row>
    <row r="136" spans="1:20" x14ac:dyDescent="0.4">
      <c r="A136" s="9" t="s">
        <v>13662</v>
      </c>
      <c r="B136" s="9" t="s">
        <v>12063</v>
      </c>
      <c r="C136" s="180" t="s">
        <v>13912</v>
      </c>
      <c r="D136" s="11"/>
      <c r="E136" s="35">
        <v>10</v>
      </c>
      <c r="F136" s="162" t="s">
        <v>0</v>
      </c>
      <c r="G136" s="240">
        <v>38533</v>
      </c>
      <c r="H136" s="9" t="s">
        <v>13917</v>
      </c>
      <c r="I136" s="9"/>
      <c r="J136" s="9"/>
      <c r="K136" s="9"/>
      <c r="L136" s="11">
        <v>2.8</v>
      </c>
      <c r="M136" s="9"/>
      <c r="N136" s="21">
        <v>0</v>
      </c>
      <c r="O136" s="21">
        <v>20</v>
      </c>
      <c r="P136" s="2"/>
      <c r="Q136" s="225" t="s">
        <v>4170</v>
      </c>
      <c r="R136" s="222"/>
      <c r="S136" s="2"/>
      <c r="T136" s="21"/>
    </row>
    <row r="137" spans="1:20" x14ac:dyDescent="0.4">
      <c r="A137" s="9" t="s">
        <v>13662</v>
      </c>
      <c r="B137" s="9" t="s">
        <v>12063</v>
      </c>
      <c r="C137" s="180" t="s">
        <v>13913</v>
      </c>
      <c r="D137" s="11"/>
      <c r="E137" s="35">
        <v>10</v>
      </c>
      <c r="F137" s="162" t="s">
        <v>0</v>
      </c>
      <c r="G137" s="240">
        <v>38533</v>
      </c>
      <c r="H137" s="9" t="s">
        <v>13917</v>
      </c>
      <c r="I137" s="9"/>
      <c r="J137" s="9"/>
      <c r="K137" s="9"/>
      <c r="L137" s="11">
        <v>2.8</v>
      </c>
      <c r="M137" s="9"/>
      <c r="N137" s="21">
        <v>0</v>
      </c>
      <c r="O137" s="21">
        <v>20</v>
      </c>
      <c r="P137" s="2"/>
      <c r="Q137" s="225" t="s">
        <v>4170</v>
      </c>
      <c r="R137" s="222"/>
      <c r="S137" s="2"/>
      <c r="T137" s="21"/>
    </row>
    <row r="138" spans="1:20" x14ac:dyDescent="0.4">
      <c r="A138" s="9" t="s">
        <v>13662</v>
      </c>
      <c r="B138" s="9" t="s">
        <v>12063</v>
      </c>
      <c r="C138" s="180" t="s">
        <v>13914</v>
      </c>
      <c r="D138" s="11"/>
      <c r="E138" s="35">
        <v>10</v>
      </c>
      <c r="F138" s="162" t="s">
        <v>0</v>
      </c>
      <c r="G138" s="240">
        <v>38533</v>
      </c>
      <c r="H138" s="9" t="s">
        <v>13917</v>
      </c>
      <c r="I138" s="9"/>
      <c r="J138" s="9"/>
      <c r="K138" s="9"/>
      <c r="L138" s="11">
        <v>2.8</v>
      </c>
      <c r="M138" s="9"/>
      <c r="N138" s="21">
        <v>0</v>
      </c>
      <c r="O138" s="21">
        <v>20</v>
      </c>
      <c r="P138" s="2"/>
      <c r="Q138" s="225" t="s">
        <v>4170</v>
      </c>
      <c r="R138" s="222"/>
      <c r="S138" s="2"/>
      <c r="T138" s="21"/>
    </row>
    <row r="139" spans="1:20" x14ac:dyDescent="0.4">
      <c r="A139" s="9" t="s">
        <v>13662</v>
      </c>
      <c r="B139" s="9" t="s">
        <v>12063</v>
      </c>
      <c r="C139" s="180" t="s">
        <v>13915</v>
      </c>
      <c r="D139" s="11"/>
      <c r="E139" s="35">
        <v>10</v>
      </c>
      <c r="F139" s="162" t="s">
        <v>0</v>
      </c>
      <c r="G139" s="240">
        <v>38533</v>
      </c>
      <c r="H139" s="9" t="s">
        <v>13918</v>
      </c>
      <c r="I139" s="9"/>
      <c r="J139" s="9"/>
      <c r="K139" s="9"/>
      <c r="L139" s="11">
        <v>2.8</v>
      </c>
      <c r="M139" s="9"/>
      <c r="N139" s="21">
        <v>0</v>
      </c>
      <c r="O139" s="21">
        <v>20</v>
      </c>
      <c r="P139" s="2"/>
      <c r="Q139" s="225" t="s">
        <v>4170</v>
      </c>
      <c r="R139" s="222"/>
      <c r="S139" s="2"/>
      <c r="T139" s="21"/>
    </row>
    <row r="140" spans="1:20" x14ac:dyDescent="0.4">
      <c r="A140" s="9" t="s">
        <v>13662</v>
      </c>
      <c r="B140" s="9" t="s">
        <v>12063</v>
      </c>
      <c r="C140" s="180" t="s">
        <v>13892</v>
      </c>
      <c r="D140" s="11"/>
      <c r="E140" s="35">
        <v>10</v>
      </c>
      <c r="F140" s="162" t="s">
        <v>0</v>
      </c>
      <c r="G140" s="240">
        <v>38533</v>
      </c>
      <c r="H140" s="9" t="s">
        <v>13919</v>
      </c>
      <c r="I140" s="9"/>
      <c r="J140" s="9"/>
      <c r="K140" s="9"/>
      <c r="L140" s="11">
        <v>2.8</v>
      </c>
      <c r="M140" s="9"/>
      <c r="N140" s="21">
        <v>0</v>
      </c>
      <c r="O140" s="21">
        <v>20</v>
      </c>
      <c r="P140" s="2"/>
      <c r="Q140" s="225" t="s">
        <v>4170</v>
      </c>
      <c r="R140" s="222"/>
      <c r="S140" s="2"/>
      <c r="T140" s="21"/>
    </row>
    <row r="141" spans="1:20" x14ac:dyDescent="0.4">
      <c r="A141" s="9" t="s">
        <v>13662</v>
      </c>
      <c r="B141" s="9" t="s">
        <v>12063</v>
      </c>
      <c r="C141" s="180" t="s">
        <v>13893</v>
      </c>
      <c r="D141" s="11"/>
      <c r="E141" s="35">
        <v>10</v>
      </c>
      <c r="F141" s="162" t="s">
        <v>0</v>
      </c>
      <c r="G141" s="240">
        <v>38533</v>
      </c>
      <c r="H141" s="9" t="s">
        <v>13920</v>
      </c>
      <c r="I141" s="9"/>
      <c r="J141" s="9"/>
      <c r="K141" s="9"/>
      <c r="L141" s="11">
        <v>2.8</v>
      </c>
      <c r="M141" s="9"/>
      <c r="N141" s="21">
        <v>0</v>
      </c>
      <c r="O141" s="21">
        <v>20</v>
      </c>
      <c r="P141" s="2"/>
      <c r="Q141" s="225" t="s">
        <v>4170</v>
      </c>
      <c r="R141" s="222"/>
      <c r="S141" s="2"/>
      <c r="T141" s="21"/>
    </row>
    <row r="142" spans="1:20" x14ac:dyDescent="0.4">
      <c r="A142" s="9" t="s">
        <v>13662</v>
      </c>
      <c r="B142" s="9" t="s">
        <v>12063</v>
      </c>
      <c r="C142" s="180" t="s">
        <v>13894</v>
      </c>
      <c r="D142" s="11"/>
      <c r="E142" s="35">
        <v>10</v>
      </c>
      <c r="F142" s="162" t="s">
        <v>0</v>
      </c>
      <c r="G142" s="240">
        <v>38533</v>
      </c>
      <c r="H142" s="9" t="s">
        <v>13921</v>
      </c>
      <c r="I142" s="9"/>
      <c r="J142" s="9"/>
      <c r="K142" s="9"/>
      <c r="L142" s="11">
        <v>2.8</v>
      </c>
      <c r="M142" s="9"/>
      <c r="N142" s="21">
        <v>0</v>
      </c>
      <c r="O142" s="21">
        <v>20</v>
      </c>
      <c r="P142" s="2"/>
      <c r="Q142" s="225" t="s">
        <v>4170</v>
      </c>
      <c r="R142" s="222"/>
      <c r="S142" s="2"/>
      <c r="T142" s="21"/>
    </row>
    <row r="143" spans="1:20" x14ac:dyDescent="0.4">
      <c r="A143" s="9" t="s">
        <v>13662</v>
      </c>
      <c r="B143" s="9" t="s">
        <v>12063</v>
      </c>
      <c r="C143" s="180" t="s">
        <v>13895</v>
      </c>
      <c r="D143" s="11"/>
      <c r="E143" s="35">
        <v>10</v>
      </c>
      <c r="F143" s="162" t="s">
        <v>0</v>
      </c>
      <c r="G143" s="240">
        <v>38533</v>
      </c>
      <c r="H143" s="9" t="s">
        <v>13922</v>
      </c>
      <c r="I143" s="9"/>
      <c r="J143" s="9"/>
      <c r="K143" s="9"/>
      <c r="L143" s="11">
        <v>2.8</v>
      </c>
      <c r="M143" s="9"/>
      <c r="N143" s="21">
        <v>0</v>
      </c>
      <c r="O143" s="21">
        <v>20</v>
      </c>
      <c r="P143" s="2"/>
      <c r="Q143" s="225" t="s">
        <v>4170</v>
      </c>
      <c r="R143" s="222"/>
      <c r="S143" s="2"/>
      <c r="T143" s="21"/>
    </row>
    <row r="144" spans="1:20" x14ac:dyDescent="0.4">
      <c r="A144" s="9" t="s">
        <v>13662</v>
      </c>
      <c r="B144" s="9" t="s">
        <v>12063</v>
      </c>
      <c r="C144" s="180" t="s">
        <v>13896</v>
      </c>
      <c r="D144" s="11"/>
      <c r="E144" s="35">
        <v>10</v>
      </c>
      <c r="F144" s="162" t="s">
        <v>0</v>
      </c>
      <c r="G144" s="240">
        <v>38533</v>
      </c>
      <c r="H144" s="9" t="s">
        <v>13923</v>
      </c>
      <c r="I144" s="9"/>
      <c r="J144" s="9"/>
      <c r="K144" s="9"/>
      <c r="L144" s="11">
        <v>2.8</v>
      </c>
      <c r="M144" s="9"/>
      <c r="N144" s="21">
        <v>0</v>
      </c>
      <c r="O144" s="21">
        <v>20</v>
      </c>
      <c r="P144" s="2"/>
      <c r="Q144" s="225" t="s">
        <v>4170</v>
      </c>
      <c r="R144" s="222"/>
      <c r="S144" s="2"/>
      <c r="T144" s="21"/>
    </row>
    <row r="145" spans="1:20" x14ac:dyDescent="0.4">
      <c r="A145" s="9" t="s">
        <v>13662</v>
      </c>
      <c r="B145" s="9" t="s">
        <v>12063</v>
      </c>
      <c r="C145" s="180" t="s">
        <v>13897</v>
      </c>
      <c r="D145" s="11"/>
      <c r="E145" s="35">
        <v>3</v>
      </c>
      <c r="F145" s="162" t="s">
        <v>0</v>
      </c>
      <c r="G145" s="240">
        <v>38533</v>
      </c>
      <c r="H145" s="9" t="s">
        <v>13924</v>
      </c>
      <c r="I145" s="9"/>
      <c r="J145" s="9"/>
      <c r="K145" s="9"/>
      <c r="L145" s="11">
        <v>15</v>
      </c>
      <c r="M145" s="9"/>
      <c r="N145" s="21">
        <v>0</v>
      </c>
      <c r="O145" s="21">
        <v>10</v>
      </c>
      <c r="P145" s="2"/>
      <c r="Q145" s="225" t="s">
        <v>4170</v>
      </c>
      <c r="R145" s="222"/>
      <c r="S145" s="2"/>
      <c r="T145" s="21"/>
    </row>
    <row r="146" spans="1:20" x14ac:dyDescent="0.4">
      <c r="A146" s="9" t="s">
        <v>13662</v>
      </c>
      <c r="B146" s="9" t="s">
        <v>12063</v>
      </c>
      <c r="C146" s="180" t="s">
        <v>13898</v>
      </c>
      <c r="D146" s="11"/>
      <c r="E146" s="35">
        <v>3</v>
      </c>
      <c r="F146" s="162" t="s">
        <v>0</v>
      </c>
      <c r="G146" s="240">
        <v>38533</v>
      </c>
      <c r="H146" s="9" t="s">
        <v>13924</v>
      </c>
      <c r="I146" s="9"/>
      <c r="J146" s="9"/>
      <c r="K146" s="9"/>
      <c r="L146" s="11">
        <v>15</v>
      </c>
      <c r="M146" s="9"/>
      <c r="N146" s="21">
        <v>0</v>
      </c>
      <c r="O146" s="21">
        <v>10</v>
      </c>
      <c r="P146" s="2"/>
      <c r="Q146" s="225" t="s">
        <v>4170</v>
      </c>
      <c r="R146" s="222"/>
      <c r="S146" s="2"/>
      <c r="T146" s="21"/>
    </row>
    <row r="147" spans="1:20" x14ac:dyDescent="0.4">
      <c r="A147" s="9" t="s">
        <v>13662</v>
      </c>
      <c r="B147" s="9" t="s">
        <v>12063</v>
      </c>
      <c r="C147" s="180" t="s">
        <v>13899</v>
      </c>
      <c r="D147" s="11"/>
      <c r="E147" s="35">
        <v>3</v>
      </c>
      <c r="F147" s="162" t="s">
        <v>0</v>
      </c>
      <c r="G147" s="240">
        <v>38533</v>
      </c>
      <c r="H147" s="9" t="s">
        <v>13924</v>
      </c>
      <c r="I147" s="9"/>
      <c r="J147" s="9"/>
      <c r="K147" s="9"/>
      <c r="L147" s="11">
        <v>15</v>
      </c>
      <c r="M147" s="9"/>
      <c r="N147" s="21">
        <v>0</v>
      </c>
      <c r="O147" s="21">
        <v>10</v>
      </c>
      <c r="P147" s="2"/>
      <c r="Q147" s="225" t="s">
        <v>4170</v>
      </c>
      <c r="R147" s="222"/>
      <c r="S147" s="2"/>
      <c r="T147" s="21"/>
    </row>
    <row r="148" spans="1:20" x14ac:dyDescent="0.4">
      <c r="A148" s="9" t="s">
        <v>13662</v>
      </c>
      <c r="B148" s="9" t="s">
        <v>12063</v>
      </c>
      <c r="C148" s="180" t="s">
        <v>13900</v>
      </c>
      <c r="D148" s="11"/>
      <c r="E148" s="35">
        <v>3</v>
      </c>
      <c r="F148" s="162" t="s">
        <v>0</v>
      </c>
      <c r="G148" s="240">
        <v>38533</v>
      </c>
      <c r="H148" s="9" t="s">
        <v>13924</v>
      </c>
      <c r="I148" s="9"/>
      <c r="J148" s="9"/>
      <c r="K148" s="9"/>
      <c r="L148" s="11">
        <v>15</v>
      </c>
      <c r="M148" s="9"/>
      <c r="N148" s="21">
        <v>0</v>
      </c>
      <c r="O148" s="21">
        <v>10</v>
      </c>
      <c r="P148" s="2"/>
      <c r="Q148" s="225" t="s">
        <v>4170</v>
      </c>
      <c r="R148" s="222"/>
      <c r="S148" s="2"/>
      <c r="T148" s="21"/>
    </row>
    <row r="149" spans="1:20" x14ac:dyDescent="0.4">
      <c r="A149" s="9" t="s">
        <v>13662</v>
      </c>
      <c r="B149" s="9" t="s">
        <v>12063</v>
      </c>
      <c r="C149" s="180" t="s">
        <v>13901</v>
      </c>
      <c r="D149" s="11"/>
      <c r="E149" s="35">
        <v>5</v>
      </c>
      <c r="F149" s="162" t="s">
        <v>0</v>
      </c>
      <c r="G149" s="240">
        <v>38533</v>
      </c>
      <c r="H149" s="9" t="s">
        <v>13925</v>
      </c>
      <c r="I149" s="9"/>
      <c r="J149" s="9"/>
      <c r="K149" s="9"/>
      <c r="L149" s="11">
        <v>7.5</v>
      </c>
      <c r="M149" s="9"/>
      <c r="N149" s="21">
        <v>0</v>
      </c>
      <c r="O149" s="21">
        <v>7</v>
      </c>
      <c r="P149" s="2"/>
      <c r="Q149" s="225" t="s">
        <v>4170</v>
      </c>
      <c r="R149" s="222"/>
      <c r="S149" s="2"/>
      <c r="T149" s="21"/>
    </row>
    <row r="150" spans="1:20" x14ac:dyDescent="0.4">
      <c r="A150" s="9" t="s">
        <v>13662</v>
      </c>
      <c r="B150" s="9" t="s">
        <v>12063</v>
      </c>
      <c r="C150" s="180" t="s">
        <v>13902</v>
      </c>
      <c r="D150" s="11"/>
      <c r="E150" s="35">
        <v>5</v>
      </c>
      <c r="F150" s="162" t="s">
        <v>0</v>
      </c>
      <c r="G150" s="240">
        <v>38533</v>
      </c>
      <c r="H150" s="9" t="s">
        <v>13926</v>
      </c>
      <c r="I150" s="9"/>
      <c r="J150" s="9"/>
      <c r="K150" s="9"/>
      <c r="L150" s="11">
        <v>7.5</v>
      </c>
      <c r="M150" s="9"/>
      <c r="N150" s="21">
        <v>0</v>
      </c>
      <c r="O150" s="21">
        <v>7</v>
      </c>
      <c r="P150" s="2"/>
      <c r="Q150" s="225" t="s">
        <v>4170</v>
      </c>
      <c r="R150" s="222"/>
      <c r="S150" s="2"/>
      <c r="T150" s="21"/>
    </row>
    <row r="151" spans="1:20" x14ac:dyDescent="0.4">
      <c r="A151" s="9" t="s">
        <v>13662</v>
      </c>
      <c r="B151" s="9" t="s">
        <v>12063</v>
      </c>
      <c r="C151" s="180" t="s">
        <v>13903</v>
      </c>
      <c r="D151" s="11"/>
      <c r="E151" s="35">
        <v>5</v>
      </c>
      <c r="F151" s="162" t="s">
        <v>0</v>
      </c>
      <c r="G151" s="240">
        <v>38533</v>
      </c>
      <c r="H151" s="9" t="s">
        <v>13927</v>
      </c>
      <c r="I151" s="9"/>
      <c r="J151" s="9"/>
      <c r="K151" s="9"/>
      <c r="L151" s="11">
        <v>7.5</v>
      </c>
      <c r="M151" s="9"/>
      <c r="N151" s="21">
        <v>0</v>
      </c>
      <c r="O151" s="21">
        <v>7</v>
      </c>
      <c r="P151" s="2"/>
      <c r="Q151" s="225" t="s">
        <v>4170</v>
      </c>
      <c r="R151" s="222"/>
      <c r="S151" s="2"/>
      <c r="T151" s="21"/>
    </row>
    <row r="152" spans="1:20" x14ac:dyDescent="0.4">
      <c r="A152" s="9" t="s">
        <v>13662</v>
      </c>
      <c r="B152" s="9" t="s">
        <v>12063</v>
      </c>
      <c r="C152" s="180" t="s">
        <v>13904</v>
      </c>
      <c r="D152" s="11"/>
      <c r="E152" s="35">
        <v>5</v>
      </c>
      <c r="F152" s="162" t="s">
        <v>0</v>
      </c>
      <c r="G152" s="240">
        <v>38533</v>
      </c>
      <c r="H152" s="9" t="s">
        <v>13928</v>
      </c>
      <c r="I152" s="9"/>
      <c r="J152" s="9"/>
      <c r="K152" s="9"/>
      <c r="L152" s="11">
        <v>7.5</v>
      </c>
      <c r="M152" s="9"/>
      <c r="N152" s="21">
        <v>0</v>
      </c>
      <c r="O152" s="21">
        <v>7</v>
      </c>
      <c r="P152" s="2"/>
      <c r="Q152" s="225" t="s">
        <v>4170</v>
      </c>
      <c r="R152" s="222"/>
      <c r="S152" s="2"/>
      <c r="T152" s="21"/>
    </row>
    <row r="153" spans="1:20" x14ac:dyDescent="0.4">
      <c r="A153" s="9" t="s">
        <v>13662</v>
      </c>
      <c r="B153" s="9" t="s">
        <v>12063</v>
      </c>
      <c r="C153" s="180" t="s">
        <v>13905</v>
      </c>
      <c r="D153" s="11"/>
      <c r="E153" s="35">
        <v>5</v>
      </c>
      <c r="F153" s="162" t="s">
        <v>0</v>
      </c>
      <c r="G153" s="240">
        <v>38533</v>
      </c>
      <c r="H153" s="9" t="s">
        <v>13929</v>
      </c>
      <c r="I153" s="9"/>
      <c r="J153" s="9"/>
      <c r="K153" s="9"/>
      <c r="L153" s="11">
        <v>7.5</v>
      </c>
      <c r="M153" s="9"/>
      <c r="N153" s="21">
        <v>0</v>
      </c>
      <c r="O153" s="21">
        <v>7</v>
      </c>
      <c r="P153" s="2"/>
      <c r="Q153" s="225" t="s">
        <v>4170</v>
      </c>
      <c r="R153" s="222"/>
      <c r="S153" s="2"/>
      <c r="T153" s="21"/>
    </row>
    <row r="154" spans="1:20" x14ac:dyDescent="0.4">
      <c r="A154" s="9" t="s">
        <v>13662</v>
      </c>
      <c r="B154" s="9" t="s">
        <v>12063</v>
      </c>
      <c r="C154" s="180" t="s">
        <v>13906</v>
      </c>
      <c r="D154" s="11"/>
      <c r="E154" s="35">
        <v>5</v>
      </c>
      <c r="F154" s="162" t="s">
        <v>0</v>
      </c>
      <c r="G154" s="240">
        <v>38533</v>
      </c>
      <c r="H154" s="9" t="s">
        <v>13930</v>
      </c>
      <c r="I154" s="9"/>
      <c r="J154" s="9"/>
      <c r="K154" s="9"/>
      <c r="L154" s="11">
        <v>7.5</v>
      </c>
      <c r="M154" s="9"/>
      <c r="N154" s="21">
        <v>0</v>
      </c>
      <c r="O154" s="21">
        <v>7</v>
      </c>
      <c r="P154" s="2"/>
      <c r="Q154" s="225" t="s">
        <v>4170</v>
      </c>
      <c r="R154" s="222"/>
      <c r="S154" s="2"/>
      <c r="T154" s="21"/>
    </row>
    <row r="155" spans="1:20" x14ac:dyDescent="0.4">
      <c r="A155" s="9" t="s">
        <v>13662</v>
      </c>
      <c r="B155" s="9" t="s">
        <v>12063</v>
      </c>
      <c r="C155" s="180" t="s">
        <v>13931</v>
      </c>
      <c r="D155" s="11"/>
      <c r="E155" s="35"/>
      <c r="F155" s="162" t="s">
        <v>0</v>
      </c>
      <c r="G155" s="240">
        <v>36646</v>
      </c>
      <c r="H155" s="9" t="s">
        <v>13966</v>
      </c>
      <c r="I155" s="9"/>
      <c r="J155" s="9"/>
      <c r="K155" s="9"/>
      <c r="L155" s="11" t="s">
        <v>0</v>
      </c>
      <c r="M155" s="9"/>
      <c r="N155" s="21">
        <v>0</v>
      </c>
      <c r="O155" s="21">
        <v>5</v>
      </c>
      <c r="P155" s="2"/>
      <c r="Q155" s="225" t="s">
        <v>4170</v>
      </c>
      <c r="R155" s="222"/>
      <c r="S155" s="2"/>
      <c r="T155" s="21"/>
    </row>
    <row r="156" spans="1:20" x14ac:dyDescent="0.4">
      <c r="A156" s="9" t="s">
        <v>13662</v>
      </c>
      <c r="B156" s="9" t="s">
        <v>12063</v>
      </c>
      <c r="C156" s="180" t="s">
        <v>13932</v>
      </c>
      <c r="D156" s="11"/>
      <c r="E156" s="35" t="s">
        <v>13991</v>
      </c>
      <c r="F156" s="162" t="s">
        <v>0</v>
      </c>
      <c r="G156" s="240">
        <v>37377</v>
      </c>
      <c r="H156" s="9" t="s">
        <v>13967</v>
      </c>
      <c r="I156" s="9"/>
      <c r="J156" s="9"/>
      <c r="K156" s="9"/>
      <c r="L156" s="11" t="s">
        <v>0</v>
      </c>
      <c r="M156" s="9"/>
      <c r="N156" s="21">
        <v>0</v>
      </c>
      <c r="O156" s="21">
        <v>5</v>
      </c>
      <c r="P156" s="2"/>
      <c r="Q156" s="225" t="s">
        <v>4170</v>
      </c>
      <c r="R156" s="222"/>
      <c r="S156" s="2"/>
      <c r="T156" s="21"/>
    </row>
    <row r="157" spans="1:20" x14ac:dyDescent="0.4">
      <c r="A157" s="9" t="s">
        <v>13662</v>
      </c>
      <c r="B157" s="9" t="s">
        <v>12063</v>
      </c>
      <c r="C157" s="180" t="s">
        <v>13933</v>
      </c>
      <c r="D157" s="11"/>
      <c r="E157" s="35" t="s">
        <v>13992</v>
      </c>
      <c r="F157" s="162" t="s">
        <v>0</v>
      </c>
      <c r="G157" s="240"/>
      <c r="H157" s="9" t="s">
        <v>13968</v>
      </c>
      <c r="I157" s="9"/>
      <c r="J157" s="9"/>
      <c r="K157" s="9"/>
      <c r="L157" s="11" t="s">
        <v>0</v>
      </c>
      <c r="M157" s="9"/>
      <c r="N157" s="21">
        <v>0</v>
      </c>
      <c r="O157" s="21">
        <v>7</v>
      </c>
      <c r="P157" s="2"/>
      <c r="Q157" s="225" t="s">
        <v>4170</v>
      </c>
      <c r="R157" s="222"/>
      <c r="S157" s="2"/>
      <c r="T157" s="21"/>
    </row>
    <row r="158" spans="1:20" x14ac:dyDescent="0.4">
      <c r="A158" s="9" t="s">
        <v>13662</v>
      </c>
      <c r="B158" s="9" t="s">
        <v>12063</v>
      </c>
      <c r="C158" s="180" t="s">
        <v>13934</v>
      </c>
      <c r="D158" s="11"/>
      <c r="E158" s="35" t="s">
        <v>13992</v>
      </c>
      <c r="F158" s="162" t="s">
        <v>0</v>
      </c>
      <c r="G158" s="240"/>
      <c r="H158" s="9" t="s">
        <v>13969</v>
      </c>
      <c r="I158" s="9"/>
      <c r="J158" s="9"/>
      <c r="K158" s="9"/>
      <c r="L158" s="11" t="s">
        <v>0</v>
      </c>
      <c r="M158" s="9"/>
      <c r="N158" s="21">
        <v>0</v>
      </c>
      <c r="O158" s="21">
        <v>7</v>
      </c>
      <c r="P158" s="2"/>
      <c r="Q158" s="225" t="s">
        <v>4170</v>
      </c>
      <c r="R158" s="222"/>
      <c r="S158" s="2"/>
      <c r="T158" s="21"/>
    </row>
    <row r="159" spans="1:20" x14ac:dyDescent="0.4">
      <c r="A159" s="9" t="s">
        <v>13662</v>
      </c>
      <c r="B159" s="9" t="s">
        <v>12063</v>
      </c>
      <c r="C159" s="180" t="s">
        <v>13935</v>
      </c>
      <c r="D159" s="11"/>
      <c r="E159" s="35" t="s">
        <v>8917</v>
      </c>
      <c r="F159" s="162" t="s">
        <v>0</v>
      </c>
      <c r="G159" s="240"/>
      <c r="H159" s="9" t="s">
        <v>13970</v>
      </c>
      <c r="I159" s="9"/>
      <c r="J159" s="9"/>
      <c r="K159" s="9"/>
      <c r="L159" s="11" t="s">
        <v>0</v>
      </c>
      <c r="M159" s="9"/>
      <c r="N159" s="21">
        <v>0</v>
      </c>
      <c r="O159" s="21">
        <v>10</v>
      </c>
      <c r="P159" s="2"/>
      <c r="Q159" s="225" t="s">
        <v>4170</v>
      </c>
      <c r="R159" s="222"/>
      <c r="S159" s="2"/>
      <c r="T159" s="21"/>
    </row>
    <row r="160" spans="1:20" x14ac:dyDescent="0.4">
      <c r="A160" s="9" t="s">
        <v>13662</v>
      </c>
      <c r="B160" s="9" t="s">
        <v>12063</v>
      </c>
      <c r="C160" s="180" t="s">
        <v>13936</v>
      </c>
      <c r="D160" s="11"/>
      <c r="E160" s="35">
        <v>50000</v>
      </c>
      <c r="F160" s="162" t="s">
        <v>0</v>
      </c>
      <c r="G160" s="240">
        <v>37652</v>
      </c>
      <c r="H160" s="9" t="s">
        <v>13971</v>
      </c>
      <c r="I160" s="9"/>
      <c r="J160" s="9"/>
      <c r="K160" s="9"/>
      <c r="L160" s="11" t="s">
        <v>0</v>
      </c>
      <c r="M160" s="9"/>
      <c r="N160" s="21">
        <v>0</v>
      </c>
      <c r="O160" s="21">
        <v>30</v>
      </c>
      <c r="P160" s="2"/>
      <c r="Q160" s="225" t="s">
        <v>4170</v>
      </c>
      <c r="R160" s="222"/>
      <c r="S160" s="2"/>
      <c r="T160" s="21"/>
    </row>
    <row r="161" spans="1:20" x14ac:dyDescent="0.4">
      <c r="A161" s="9" t="s">
        <v>13662</v>
      </c>
      <c r="B161" s="9" t="s">
        <v>12063</v>
      </c>
      <c r="C161" s="180" t="s">
        <v>13937</v>
      </c>
      <c r="D161" s="11"/>
      <c r="E161" s="35">
        <v>200000</v>
      </c>
      <c r="F161" s="162" t="s">
        <v>0</v>
      </c>
      <c r="G161" s="240">
        <v>37986</v>
      </c>
      <c r="H161" s="9" t="s">
        <v>13972</v>
      </c>
      <c r="I161" s="9"/>
      <c r="J161" s="9"/>
      <c r="K161" s="9"/>
      <c r="L161" s="11" t="s">
        <v>0</v>
      </c>
      <c r="M161" s="9"/>
      <c r="N161" s="21">
        <v>0</v>
      </c>
      <c r="O161" s="21">
        <v>30</v>
      </c>
      <c r="P161" s="2"/>
      <c r="Q161" s="225" t="s">
        <v>4170</v>
      </c>
      <c r="R161" s="222"/>
      <c r="S161" s="2"/>
      <c r="T161" s="21"/>
    </row>
    <row r="162" spans="1:20" x14ac:dyDescent="0.4">
      <c r="A162" s="9" t="s">
        <v>13662</v>
      </c>
      <c r="B162" s="9" t="s">
        <v>12063</v>
      </c>
      <c r="C162" s="180" t="s">
        <v>13938</v>
      </c>
      <c r="D162" s="11"/>
      <c r="E162" s="35">
        <v>50000</v>
      </c>
      <c r="F162" s="162" t="s">
        <v>0</v>
      </c>
      <c r="G162" s="240"/>
      <c r="H162" s="9" t="s">
        <v>13973</v>
      </c>
      <c r="I162" s="9"/>
      <c r="J162" s="9"/>
      <c r="K162" s="9"/>
      <c r="L162" s="11" t="s">
        <v>0</v>
      </c>
      <c r="M162" s="9"/>
      <c r="N162" s="21">
        <v>0</v>
      </c>
      <c r="O162" s="21">
        <v>30</v>
      </c>
      <c r="P162" s="2"/>
      <c r="Q162" s="225" t="s">
        <v>4170</v>
      </c>
      <c r="R162" s="222"/>
      <c r="S162" s="2"/>
      <c r="T162" s="21"/>
    </row>
    <row r="163" spans="1:20" x14ac:dyDescent="0.4">
      <c r="A163" s="9" t="s">
        <v>13662</v>
      </c>
      <c r="B163" s="9" t="s">
        <v>12063</v>
      </c>
      <c r="C163" s="180" t="s">
        <v>13939</v>
      </c>
      <c r="D163" s="11"/>
      <c r="E163" s="35">
        <v>200000</v>
      </c>
      <c r="F163" s="162" t="s">
        <v>0</v>
      </c>
      <c r="G163" s="240">
        <v>37772</v>
      </c>
      <c r="H163" s="9" t="s">
        <v>13974</v>
      </c>
      <c r="I163" s="9"/>
      <c r="J163" s="9"/>
      <c r="K163" s="9"/>
      <c r="L163" s="11" t="s">
        <v>0</v>
      </c>
      <c r="M163" s="9"/>
      <c r="N163" s="21">
        <v>0</v>
      </c>
      <c r="O163" s="21">
        <v>30</v>
      </c>
      <c r="P163" s="2"/>
      <c r="Q163" s="225" t="s">
        <v>4170</v>
      </c>
      <c r="R163" s="222"/>
      <c r="S163" s="2"/>
      <c r="T163" s="21"/>
    </row>
    <row r="164" spans="1:20" x14ac:dyDescent="0.4">
      <c r="A164" s="9" t="s">
        <v>13662</v>
      </c>
      <c r="B164" s="9" t="s">
        <v>12063</v>
      </c>
      <c r="C164" s="180" t="s">
        <v>13940</v>
      </c>
      <c r="D164" s="11"/>
      <c r="E164" s="35" t="s">
        <v>0</v>
      </c>
      <c r="F164" s="162" t="s">
        <v>0</v>
      </c>
      <c r="G164" s="240"/>
      <c r="H164" s="9" t="s">
        <v>13975</v>
      </c>
      <c r="I164" s="9"/>
      <c r="J164" s="9"/>
      <c r="K164" s="9"/>
      <c r="L164" s="11" t="s">
        <v>0</v>
      </c>
      <c r="M164" s="9"/>
      <c r="N164" s="21">
        <v>0</v>
      </c>
      <c r="O164" s="21">
        <v>30</v>
      </c>
      <c r="P164" s="2"/>
      <c r="Q164" s="225" t="s">
        <v>4170</v>
      </c>
      <c r="R164" s="222"/>
      <c r="S164" s="2"/>
      <c r="T164" s="21"/>
    </row>
    <row r="165" spans="1:20" x14ac:dyDescent="0.4">
      <c r="A165" s="9" t="s">
        <v>13662</v>
      </c>
      <c r="B165" s="9" t="s">
        <v>12063</v>
      </c>
      <c r="C165" s="180" t="s">
        <v>13941</v>
      </c>
      <c r="D165" s="11"/>
      <c r="E165" s="35">
        <v>100</v>
      </c>
      <c r="F165" s="162" t="s">
        <v>0</v>
      </c>
      <c r="G165" s="240">
        <v>38137</v>
      </c>
      <c r="H165" s="9" t="s">
        <v>13976</v>
      </c>
      <c r="I165" s="9"/>
      <c r="J165" s="9"/>
      <c r="K165" s="9"/>
      <c r="L165" s="11" t="s">
        <v>0</v>
      </c>
      <c r="M165" s="9"/>
      <c r="N165" s="21">
        <v>0</v>
      </c>
      <c r="O165" s="21">
        <v>30</v>
      </c>
      <c r="P165" s="2"/>
      <c r="Q165" s="225" t="s">
        <v>4170</v>
      </c>
      <c r="R165" s="222"/>
      <c r="S165" s="2"/>
      <c r="T165" s="21"/>
    </row>
    <row r="166" spans="1:20" x14ac:dyDescent="0.4">
      <c r="A166" s="9" t="s">
        <v>13662</v>
      </c>
      <c r="B166" s="9" t="s">
        <v>12063</v>
      </c>
      <c r="C166" s="180" t="s">
        <v>13942</v>
      </c>
      <c r="D166" s="11"/>
      <c r="E166" s="35">
        <v>100</v>
      </c>
      <c r="F166" s="162" t="s">
        <v>0</v>
      </c>
      <c r="G166" s="240">
        <v>38321</v>
      </c>
      <c r="H166" s="9" t="s">
        <v>13976</v>
      </c>
      <c r="I166" s="9"/>
      <c r="J166" s="9"/>
      <c r="K166" s="9"/>
      <c r="L166" s="11" t="s">
        <v>0</v>
      </c>
      <c r="M166" s="9"/>
      <c r="N166" s="21">
        <v>0</v>
      </c>
      <c r="O166" s="21">
        <v>30</v>
      </c>
      <c r="P166" s="2"/>
      <c r="Q166" s="225" t="s">
        <v>4170</v>
      </c>
      <c r="R166" s="222"/>
      <c r="S166" s="2"/>
      <c r="T166" s="21"/>
    </row>
    <row r="167" spans="1:20" x14ac:dyDescent="0.4">
      <c r="A167" s="9" t="s">
        <v>13662</v>
      </c>
      <c r="B167" s="9" t="s">
        <v>12063</v>
      </c>
      <c r="C167" s="180" t="s">
        <v>13943</v>
      </c>
      <c r="D167" s="11"/>
      <c r="E167" s="35">
        <v>100</v>
      </c>
      <c r="F167" s="162" t="s">
        <v>0</v>
      </c>
      <c r="G167" s="240">
        <v>38503</v>
      </c>
      <c r="H167" s="9" t="s">
        <v>13976</v>
      </c>
      <c r="I167" s="9"/>
      <c r="J167" s="9"/>
      <c r="K167" s="9"/>
      <c r="L167" s="11" t="s">
        <v>0</v>
      </c>
      <c r="M167" s="9"/>
      <c r="N167" s="21">
        <v>0</v>
      </c>
      <c r="O167" s="21">
        <v>30</v>
      </c>
      <c r="P167" s="2"/>
      <c r="Q167" s="225" t="s">
        <v>4170</v>
      </c>
      <c r="R167" s="222"/>
      <c r="S167" s="2"/>
      <c r="T167" s="21"/>
    </row>
    <row r="168" spans="1:20" x14ac:dyDescent="0.4">
      <c r="A168" s="9" t="s">
        <v>13662</v>
      </c>
      <c r="B168" s="9" t="s">
        <v>12063</v>
      </c>
      <c r="C168" s="180" t="s">
        <v>13944</v>
      </c>
      <c r="D168" s="11"/>
      <c r="E168" s="35" t="s">
        <v>13767</v>
      </c>
      <c r="F168" s="162" t="s">
        <v>0</v>
      </c>
      <c r="G168" s="240"/>
      <c r="H168" s="9" t="s">
        <v>13977</v>
      </c>
      <c r="I168" s="9"/>
      <c r="J168" s="9"/>
      <c r="K168" s="9"/>
      <c r="L168" s="11" t="s">
        <v>0</v>
      </c>
      <c r="M168" s="9"/>
      <c r="N168" s="21">
        <v>0</v>
      </c>
      <c r="O168" s="21">
        <v>5</v>
      </c>
      <c r="P168" s="2"/>
      <c r="Q168" s="225" t="s">
        <v>4170</v>
      </c>
      <c r="R168" s="222"/>
      <c r="S168" s="2"/>
      <c r="T168" s="21"/>
    </row>
    <row r="169" spans="1:20" x14ac:dyDescent="0.4">
      <c r="A169" s="9" t="s">
        <v>13662</v>
      </c>
      <c r="B169" s="9" t="s">
        <v>12063</v>
      </c>
      <c r="C169" s="180" t="s">
        <v>13945</v>
      </c>
      <c r="D169" s="11"/>
      <c r="E169" s="35">
        <v>5</v>
      </c>
      <c r="F169" s="162" t="s">
        <v>0</v>
      </c>
      <c r="G169" s="240" t="s">
        <v>13962</v>
      </c>
      <c r="H169" s="9" t="s">
        <v>13978</v>
      </c>
      <c r="I169" s="9"/>
      <c r="J169" s="9"/>
      <c r="K169" s="9"/>
      <c r="L169" s="11" t="s">
        <v>0</v>
      </c>
      <c r="M169" s="9"/>
      <c r="N169" s="21">
        <v>0</v>
      </c>
      <c r="O169" s="21">
        <v>20</v>
      </c>
      <c r="P169" s="2"/>
      <c r="Q169" s="225" t="s">
        <v>4170</v>
      </c>
      <c r="R169" s="222"/>
      <c r="S169" s="2"/>
      <c r="T169" s="21"/>
    </row>
    <row r="170" spans="1:20" x14ac:dyDescent="0.4">
      <c r="A170" s="9" t="s">
        <v>13662</v>
      </c>
      <c r="B170" s="9" t="s">
        <v>12063</v>
      </c>
      <c r="C170" s="180" t="s">
        <v>13946</v>
      </c>
      <c r="D170" s="11"/>
      <c r="E170" s="35" t="s">
        <v>0</v>
      </c>
      <c r="F170" s="162" t="s">
        <v>0</v>
      </c>
      <c r="G170" s="240">
        <v>38717</v>
      </c>
      <c r="H170" s="9" t="s">
        <v>13979</v>
      </c>
      <c r="I170" s="9"/>
      <c r="J170" s="9"/>
      <c r="K170" s="9"/>
      <c r="L170" s="11" t="s">
        <v>0</v>
      </c>
      <c r="M170" s="9"/>
      <c r="N170" s="21">
        <v>0</v>
      </c>
      <c r="O170" s="21">
        <v>3</v>
      </c>
      <c r="P170" s="2"/>
      <c r="Q170" s="225" t="s">
        <v>4170</v>
      </c>
      <c r="R170" s="222"/>
      <c r="S170" s="2"/>
      <c r="T170" s="21"/>
    </row>
    <row r="171" spans="1:20" x14ac:dyDescent="0.4">
      <c r="A171" s="9" t="s">
        <v>13662</v>
      </c>
      <c r="B171" s="9" t="s">
        <v>12063</v>
      </c>
      <c r="C171" s="180" t="s">
        <v>13947</v>
      </c>
      <c r="D171" s="11"/>
      <c r="E171" s="35" t="s">
        <v>13993</v>
      </c>
      <c r="F171" s="162" t="s">
        <v>0</v>
      </c>
      <c r="G171" s="240" t="s">
        <v>13963</v>
      </c>
      <c r="H171" s="9" t="s">
        <v>13980</v>
      </c>
      <c r="I171" s="9"/>
      <c r="J171" s="9"/>
      <c r="K171" s="9"/>
      <c r="L171" s="11" t="s">
        <v>0</v>
      </c>
      <c r="M171" s="9"/>
      <c r="N171" s="21">
        <v>0</v>
      </c>
      <c r="O171" s="21">
        <v>15</v>
      </c>
      <c r="P171" s="2"/>
      <c r="Q171" s="225" t="s">
        <v>4170</v>
      </c>
      <c r="R171" s="222"/>
      <c r="S171" s="2"/>
      <c r="T171" s="21"/>
    </row>
    <row r="172" spans="1:20" x14ac:dyDescent="0.4">
      <c r="A172" s="9" t="s">
        <v>13662</v>
      </c>
      <c r="B172" s="9" t="s">
        <v>12063</v>
      </c>
      <c r="C172" s="180" t="s">
        <v>13948</v>
      </c>
      <c r="D172" s="11"/>
      <c r="E172" s="35" t="s">
        <v>13993</v>
      </c>
      <c r="F172" s="162" t="s">
        <v>0</v>
      </c>
      <c r="G172" s="240" t="s">
        <v>13964</v>
      </c>
      <c r="H172" s="9" t="s">
        <v>13980</v>
      </c>
      <c r="I172" s="9"/>
      <c r="J172" s="9"/>
      <c r="K172" s="9"/>
      <c r="L172" s="11" t="s">
        <v>0</v>
      </c>
      <c r="M172" s="9"/>
      <c r="N172" s="21">
        <v>0</v>
      </c>
      <c r="O172" s="21">
        <v>15</v>
      </c>
      <c r="P172" s="2"/>
      <c r="Q172" s="225" t="s">
        <v>4170</v>
      </c>
      <c r="R172" s="222"/>
      <c r="S172" s="2"/>
      <c r="T172" s="21"/>
    </row>
    <row r="173" spans="1:20" x14ac:dyDescent="0.4">
      <c r="A173" s="9" t="s">
        <v>13662</v>
      </c>
      <c r="B173" s="9" t="s">
        <v>12063</v>
      </c>
      <c r="C173" s="180" t="s">
        <v>13949</v>
      </c>
      <c r="D173" s="11"/>
      <c r="E173" s="35" t="s">
        <v>13993</v>
      </c>
      <c r="F173" s="162" t="s">
        <v>0</v>
      </c>
      <c r="G173" s="240" t="s">
        <v>13965</v>
      </c>
      <c r="H173" s="9" t="s">
        <v>13980</v>
      </c>
      <c r="I173" s="9"/>
      <c r="J173" s="9"/>
      <c r="K173" s="9"/>
      <c r="L173" s="11" t="s">
        <v>0</v>
      </c>
      <c r="M173" s="9"/>
      <c r="N173" s="21">
        <v>0</v>
      </c>
      <c r="O173" s="21">
        <v>15</v>
      </c>
      <c r="P173" s="2"/>
      <c r="Q173" s="225" t="s">
        <v>4170</v>
      </c>
      <c r="R173" s="222"/>
      <c r="S173" s="2"/>
      <c r="T173" s="21"/>
    </row>
    <row r="174" spans="1:20" x14ac:dyDescent="0.4">
      <c r="A174" s="9" t="s">
        <v>13662</v>
      </c>
      <c r="B174" s="9" t="s">
        <v>12063</v>
      </c>
      <c r="C174" s="180" t="s">
        <v>13794</v>
      </c>
      <c r="D174" s="11"/>
      <c r="E174" s="35" t="s">
        <v>13993</v>
      </c>
      <c r="F174" s="162" t="s">
        <v>0</v>
      </c>
      <c r="G174" s="240" t="s">
        <v>13963</v>
      </c>
      <c r="H174" s="9" t="s">
        <v>13981</v>
      </c>
      <c r="I174" s="9"/>
      <c r="J174" s="9"/>
      <c r="K174" s="9"/>
      <c r="L174" s="11" t="s">
        <v>0</v>
      </c>
      <c r="M174" s="9"/>
      <c r="N174" s="21">
        <v>0</v>
      </c>
      <c r="O174" s="21">
        <v>15</v>
      </c>
      <c r="P174" s="2"/>
      <c r="Q174" s="225" t="s">
        <v>4170</v>
      </c>
      <c r="R174" s="222"/>
      <c r="S174" s="2"/>
      <c r="T174" s="21"/>
    </row>
    <row r="175" spans="1:20" x14ac:dyDescent="0.4">
      <c r="A175" s="9" t="s">
        <v>13662</v>
      </c>
      <c r="B175" s="9" t="s">
        <v>12063</v>
      </c>
      <c r="C175" s="180" t="s">
        <v>13795</v>
      </c>
      <c r="D175" s="11"/>
      <c r="E175" s="35" t="s">
        <v>13993</v>
      </c>
      <c r="F175" s="162" t="s">
        <v>0</v>
      </c>
      <c r="G175" s="240">
        <v>38838</v>
      </c>
      <c r="H175" s="9" t="s">
        <v>13994</v>
      </c>
      <c r="I175" s="9"/>
      <c r="J175" s="9"/>
      <c r="K175" s="9"/>
      <c r="L175" s="11" t="s">
        <v>0</v>
      </c>
      <c r="M175" s="9"/>
      <c r="N175" s="21">
        <v>0</v>
      </c>
      <c r="O175" s="21">
        <v>15</v>
      </c>
      <c r="P175" s="2"/>
      <c r="Q175" s="225" t="s">
        <v>4170</v>
      </c>
      <c r="R175" s="222"/>
      <c r="S175" s="2"/>
      <c r="T175" s="21"/>
    </row>
    <row r="176" spans="1:20" x14ac:dyDescent="0.4">
      <c r="A176" s="9" t="s">
        <v>13662</v>
      </c>
      <c r="B176" s="9" t="s">
        <v>12063</v>
      </c>
      <c r="C176" s="180" t="s">
        <v>13950</v>
      </c>
      <c r="D176" s="11"/>
      <c r="E176" s="35">
        <v>5</v>
      </c>
      <c r="F176" s="162" t="s">
        <v>0</v>
      </c>
      <c r="G176" s="240">
        <v>37864</v>
      </c>
      <c r="H176" s="9" t="s">
        <v>13982</v>
      </c>
      <c r="I176" s="9"/>
      <c r="J176" s="9"/>
      <c r="K176" s="9"/>
      <c r="L176" s="11" t="s">
        <v>0</v>
      </c>
      <c r="M176" s="9"/>
      <c r="N176" s="21">
        <v>0</v>
      </c>
      <c r="O176" s="21">
        <v>1</v>
      </c>
      <c r="P176" s="2"/>
      <c r="Q176" s="225" t="s">
        <v>4170</v>
      </c>
      <c r="R176" s="222"/>
      <c r="S176" s="2"/>
      <c r="T176" s="21"/>
    </row>
    <row r="177" spans="1:20" x14ac:dyDescent="0.4">
      <c r="A177" s="9" t="s">
        <v>13662</v>
      </c>
      <c r="B177" s="9" t="s">
        <v>12063</v>
      </c>
      <c r="C177" s="180" t="s">
        <v>13951</v>
      </c>
      <c r="D177" s="11"/>
      <c r="E177" s="239">
        <v>5</v>
      </c>
      <c r="F177" s="162" t="s">
        <v>0</v>
      </c>
      <c r="G177" s="240">
        <v>37986</v>
      </c>
      <c r="H177" s="9" t="s">
        <v>13982</v>
      </c>
      <c r="I177" s="9"/>
      <c r="J177" s="9"/>
      <c r="K177" s="9"/>
      <c r="L177" s="11" t="s">
        <v>0</v>
      </c>
      <c r="M177" s="9"/>
      <c r="N177" s="21">
        <v>0</v>
      </c>
      <c r="O177" s="21">
        <v>1</v>
      </c>
      <c r="P177" s="2"/>
      <c r="Q177" s="225" t="s">
        <v>4170</v>
      </c>
      <c r="R177" s="222"/>
      <c r="S177" s="2"/>
      <c r="T177" s="21"/>
    </row>
    <row r="178" spans="1:20" x14ac:dyDescent="0.4">
      <c r="A178" s="9" t="s">
        <v>13662</v>
      </c>
      <c r="B178" s="9" t="s">
        <v>12063</v>
      </c>
      <c r="C178" s="180" t="s">
        <v>13995</v>
      </c>
      <c r="D178" s="11"/>
      <c r="E178" s="35">
        <v>5</v>
      </c>
      <c r="F178" s="162" t="s">
        <v>0</v>
      </c>
      <c r="G178" s="240">
        <v>38352</v>
      </c>
      <c r="H178" s="9" t="s">
        <v>13982</v>
      </c>
      <c r="I178" s="9"/>
      <c r="J178" s="9"/>
      <c r="K178" s="9"/>
      <c r="L178" s="11" t="s">
        <v>0</v>
      </c>
      <c r="M178" s="9"/>
      <c r="N178" s="21">
        <v>0</v>
      </c>
      <c r="O178" s="21">
        <v>1</v>
      </c>
      <c r="P178" s="2"/>
      <c r="Q178" s="225" t="s">
        <v>4170</v>
      </c>
      <c r="R178" s="222"/>
      <c r="S178" s="2"/>
      <c r="T178" s="21"/>
    </row>
    <row r="179" spans="1:20" x14ac:dyDescent="0.4">
      <c r="A179" s="9" t="s">
        <v>13662</v>
      </c>
      <c r="B179" s="9" t="s">
        <v>12063</v>
      </c>
      <c r="C179" s="180" t="s">
        <v>13996</v>
      </c>
      <c r="D179" s="11"/>
      <c r="E179" s="35">
        <v>5</v>
      </c>
      <c r="F179" s="162" t="s">
        <v>0</v>
      </c>
      <c r="G179" s="240">
        <v>38717</v>
      </c>
      <c r="H179" s="9" t="s">
        <v>13982</v>
      </c>
      <c r="I179" s="9"/>
      <c r="J179" s="9"/>
      <c r="K179" s="9"/>
      <c r="L179" s="11" t="s">
        <v>0</v>
      </c>
      <c r="M179" s="9"/>
      <c r="N179" s="21">
        <v>0</v>
      </c>
      <c r="O179" s="21">
        <v>1</v>
      </c>
      <c r="P179" s="2"/>
      <c r="Q179" s="225" t="s">
        <v>4170</v>
      </c>
      <c r="R179" s="222"/>
      <c r="S179" s="2"/>
      <c r="T179" s="21"/>
    </row>
    <row r="180" spans="1:20" x14ac:dyDescent="0.4">
      <c r="A180" s="9" t="s">
        <v>13662</v>
      </c>
      <c r="B180" s="9" t="s">
        <v>12063</v>
      </c>
      <c r="C180" s="180" t="s">
        <v>13997</v>
      </c>
      <c r="D180" s="11"/>
      <c r="E180" s="35">
        <v>5</v>
      </c>
      <c r="F180" s="162" t="s">
        <v>0</v>
      </c>
      <c r="G180" s="240">
        <v>38807</v>
      </c>
      <c r="H180" s="9" t="s">
        <v>13982</v>
      </c>
      <c r="I180" s="9"/>
      <c r="J180" s="9"/>
      <c r="K180" s="9"/>
      <c r="L180" s="11" t="s">
        <v>0</v>
      </c>
      <c r="M180" s="9"/>
      <c r="N180" s="21">
        <v>0</v>
      </c>
      <c r="O180" s="21">
        <v>1</v>
      </c>
      <c r="P180" s="2"/>
      <c r="Q180" s="225" t="s">
        <v>4170</v>
      </c>
      <c r="R180" s="222"/>
      <c r="S180" s="2"/>
      <c r="T180" s="21"/>
    </row>
    <row r="181" spans="1:20" x14ac:dyDescent="0.4">
      <c r="A181" s="9" t="s">
        <v>13662</v>
      </c>
      <c r="B181" s="9" t="s">
        <v>12063</v>
      </c>
      <c r="C181" s="180" t="s">
        <v>13998</v>
      </c>
      <c r="D181" s="11"/>
      <c r="E181" s="35">
        <v>5</v>
      </c>
      <c r="F181" s="162" t="s">
        <v>0</v>
      </c>
      <c r="G181" s="240">
        <v>39263</v>
      </c>
      <c r="H181" s="9" t="s">
        <v>13982</v>
      </c>
      <c r="I181" s="9"/>
      <c r="J181" s="9"/>
      <c r="K181" s="9"/>
      <c r="L181" s="11" t="s">
        <v>0</v>
      </c>
      <c r="M181" s="9"/>
      <c r="N181" s="21">
        <v>0</v>
      </c>
      <c r="O181" s="21">
        <v>1</v>
      </c>
      <c r="P181" s="2"/>
      <c r="Q181" s="225" t="s">
        <v>4170</v>
      </c>
      <c r="R181" s="222"/>
      <c r="S181" s="2"/>
      <c r="T181" s="21"/>
    </row>
    <row r="182" spans="1:20" x14ac:dyDescent="0.4">
      <c r="A182" s="9" t="s">
        <v>13662</v>
      </c>
      <c r="B182" s="9" t="s">
        <v>12063</v>
      </c>
      <c r="C182" s="180" t="s">
        <v>13999</v>
      </c>
      <c r="D182" s="11"/>
      <c r="E182" s="35">
        <v>5</v>
      </c>
      <c r="F182" s="162" t="s">
        <v>0</v>
      </c>
      <c r="G182" s="240">
        <v>39263</v>
      </c>
      <c r="H182" s="9" t="s">
        <v>13983</v>
      </c>
      <c r="I182" s="9"/>
      <c r="J182" s="9"/>
      <c r="K182" s="9"/>
      <c r="L182" s="11" t="s">
        <v>0</v>
      </c>
      <c r="M182" s="9"/>
      <c r="N182" s="21">
        <v>0</v>
      </c>
      <c r="O182" s="21">
        <v>1</v>
      </c>
      <c r="P182" s="2"/>
      <c r="Q182" s="225" t="s">
        <v>4170</v>
      </c>
      <c r="R182" s="222"/>
      <c r="S182" s="2"/>
      <c r="T182" s="21"/>
    </row>
    <row r="183" spans="1:20" x14ac:dyDescent="0.4">
      <c r="A183" s="9" t="s">
        <v>13662</v>
      </c>
      <c r="B183" s="9" t="s">
        <v>12063</v>
      </c>
      <c r="C183" s="180" t="s">
        <v>13952</v>
      </c>
      <c r="D183" s="11"/>
      <c r="E183" s="35">
        <v>5</v>
      </c>
      <c r="F183" s="162" t="s">
        <v>0</v>
      </c>
      <c r="G183" s="240">
        <v>39629</v>
      </c>
      <c r="H183" s="9" t="s">
        <v>13983</v>
      </c>
      <c r="I183" s="9"/>
      <c r="J183" s="9"/>
      <c r="K183" s="9"/>
      <c r="L183" s="11" t="s">
        <v>0</v>
      </c>
      <c r="M183" s="9"/>
      <c r="N183" s="21">
        <v>0</v>
      </c>
      <c r="O183" s="21">
        <v>1</v>
      </c>
      <c r="P183" s="2"/>
      <c r="Q183" s="225" t="s">
        <v>4170</v>
      </c>
      <c r="R183" s="222"/>
      <c r="S183" s="2"/>
      <c r="T183" s="21"/>
    </row>
    <row r="184" spans="1:20" x14ac:dyDescent="0.4">
      <c r="A184" s="9" t="s">
        <v>13662</v>
      </c>
      <c r="B184" s="9" t="s">
        <v>12063</v>
      </c>
      <c r="C184" s="180" t="s">
        <v>14000</v>
      </c>
      <c r="D184" s="11"/>
      <c r="E184" s="35">
        <v>5</v>
      </c>
      <c r="F184" s="162" t="s">
        <v>0</v>
      </c>
      <c r="G184" s="240">
        <v>39721</v>
      </c>
      <c r="H184" s="9" t="s">
        <v>13983</v>
      </c>
      <c r="I184" s="9"/>
      <c r="J184" s="9"/>
      <c r="K184" s="9"/>
      <c r="L184" s="11" t="s">
        <v>0</v>
      </c>
      <c r="M184" s="9"/>
      <c r="N184" s="21">
        <v>0</v>
      </c>
      <c r="O184" s="21">
        <v>1</v>
      </c>
      <c r="P184" s="2"/>
      <c r="Q184" s="225" t="s">
        <v>4170</v>
      </c>
      <c r="R184" s="222"/>
      <c r="S184" s="2"/>
      <c r="T184" s="21"/>
    </row>
    <row r="185" spans="1:20" x14ac:dyDescent="0.4">
      <c r="A185" s="9" t="s">
        <v>13662</v>
      </c>
      <c r="B185" s="9" t="s">
        <v>12063</v>
      </c>
      <c r="C185" s="180" t="s">
        <v>13953</v>
      </c>
      <c r="D185" s="11"/>
      <c r="E185" s="35">
        <v>5</v>
      </c>
      <c r="F185" s="162" t="s">
        <v>0</v>
      </c>
      <c r="G185" s="240">
        <v>39903</v>
      </c>
      <c r="H185" s="9" t="s">
        <v>13984</v>
      </c>
      <c r="I185" s="9"/>
      <c r="J185" s="9"/>
      <c r="K185" s="9"/>
      <c r="L185" s="11" t="s">
        <v>0</v>
      </c>
      <c r="M185" s="9"/>
      <c r="N185" s="21">
        <v>0</v>
      </c>
      <c r="O185" s="21">
        <v>1</v>
      </c>
      <c r="P185" s="2"/>
      <c r="Q185" s="225" t="s">
        <v>4170</v>
      </c>
      <c r="R185" s="222"/>
      <c r="S185" s="2"/>
      <c r="T185" s="21"/>
    </row>
    <row r="186" spans="1:20" x14ac:dyDescent="0.4">
      <c r="A186" s="9" t="s">
        <v>13662</v>
      </c>
      <c r="B186" s="9" t="s">
        <v>12063</v>
      </c>
      <c r="C186" s="180" t="s">
        <v>13954</v>
      </c>
      <c r="D186" s="11"/>
      <c r="E186" s="35">
        <v>5</v>
      </c>
      <c r="F186" s="162" t="s">
        <v>0</v>
      </c>
      <c r="G186" s="240">
        <v>39994</v>
      </c>
      <c r="H186" s="9" t="s">
        <v>13984</v>
      </c>
      <c r="I186" s="9"/>
      <c r="J186" s="9"/>
      <c r="K186" s="9"/>
      <c r="L186" s="11" t="s">
        <v>0</v>
      </c>
      <c r="M186" s="9"/>
      <c r="N186" s="21">
        <v>0</v>
      </c>
      <c r="O186" s="21">
        <v>1</v>
      </c>
      <c r="P186" s="2"/>
      <c r="Q186" s="225" t="s">
        <v>4168</v>
      </c>
      <c r="R186" s="222"/>
      <c r="S186" s="2"/>
      <c r="T186" s="21"/>
    </row>
    <row r="187" spans="1:20" x14ac:dyDescent="0.4">
      <c r="A187" s="9" t="s">
        <v>13662</v>
      </c>
      <c r="B187" s="9" t="s">
        <v>12063</v>
      </c>
      <c r="C187" s="180" t="s">
        <v>14001</v>
      </c>
      <c r="D187" s="11"/>
      <c r="E187" s="35">
        <v>10</v>
      </c>
      <c r="F187" s="162" t="s">
        <v>0</v>
      </c>
      <c r="G187" s="240">
        <v>37864</v>
      </c>
      <c r="H187" s="9" t="s">
        <v>13982</v>
      </c>
      <c r="I187" s="9"/>
      <c r="J187" s="9"/>
      <c r="K187" s="9"/>
      <c r="L187" s="11" t="s">
        <v>0</v>
      </c>
      <c r="M187" s="9"/>
      <c r="N187" s="21">
        <v>0</v>
      </c>
      <c r="O187" s="21">
        <v>1</v>
      </c>
      <c r="P187" s="2"/>
      <c r="Q187" s="225" t="s">
        <v>4170</v>
      </c>
      <c r="R187" s="222"/>
      <c r="S187" s="2"/>
      <c r="T187" s="21"/>
    </row>
    <row r="188" spans="1:20" x14ac:dyDescent="0.4">
      <c r="A188" s="9" t="s">
        <v>13662</v>
      </c>
      <c r="B188" s="9" t="s">
        <v>12063</v>
      </c>
      <c r="C188" s="180" t="s">
        <v>14002</v>
      </c>
      <c r="D188" s="11"/>
      <c r="E188" s="35">
        <v>10</v>
      </c>
      <c r="F188" s="162" t="s">
        <v>0</v>
      </c>
      <c r="G188" s="240">
        <v>37986</v>
      </c>
      <c r="H188" s="9" t="s">
        <v>13982</v>
      </c>
      <c r="I188" s="9"/>
      <c r="J188" s="9"/>
      <c r="K188" s="9"/>
      <c r="L188" s="11" t="s">
        <v>0</v>
      </c>
      <c r="M188" s="9"/>
      <c r="N188" s="21">
        <v>0</v>
      </c>
      <c r="O188" s="21">
        <v>1</v>
      </c>
      <c r="P188" s="2"/>
      <c r="Q188" s="225" t="s">
        <v>4170</v>
      </c>
      <c r="R188" s="222"/>
      <c r="S188" s="2"/>
      <c r="T188" s="21"/>
    </row>
    <row r="189" spans="1:20" x14ac:dyDescent="0.4">
      <c r="A189" s="9" t="s">
        <v>13662</v>
      </c>
      <c r="B189" s="9" t="s">
        <v>12063</v>
      </c>
      <c r="C189" s="180" t="s">
        <v>14003</v>
      </c>
      <c r="D189" s="11"/>
      <c r="E189" s="35">
        <v>10</v>
      </c>
      <c r="F189" s="162" t="s">
        <v>0</v>
      </c>
      <c r="G189" s="240">
        <v>38352</v>
      </c>
      <c r="H189" s="9" t="s">
        <v>13982</v>
      </c>
      <c r="I189" s="9"/>
      <c r="J189" s="9"/>
      <c r="K189" s="9"/>
      <c r="L189" s="11" t="s">
        <v>0</v>
      </c>
      <c r="M189" s="9"/>
      <c r="N189" s="21">
        <v>0</v>
      </c>
      <c r="O189" s="21">
        <v>1</v>
      </c>
      <c r="P189" s="2"/>
      <c r="Q189" s="225" t="s">
        <v>4170</v>
      </c>
      <c r="R189" s="222"/>
      <c r="S189" s="2"/>
      <c r="T189" s="21"/>
    </row>
    <row r="190" spans="1:20" x14ac:dyDescent="0.4">
      <c r="A190" s="9" t="s">
        <v>13662</v>
      </c>
      <c r="B190" s="9" t="s">
        <v>12063</v>
      </c>
      <c r="C190" s="180" t="s">
        <v>14004</v>
      </c>
      <c r="D190" s="11"/>
      <c r="E190" s="35">
        <v>10</v>
      </c>
      <c r="F190" s="162" t="s">
        <v>0</v>
      </c>
      <c r="G190" s="240">
        <v>38717</v>
      </c>
      <c r="H190" s="9" t="s">
        <v>13982</v>
      </c>
      <c r="I190" s="9"/>
      <c r="J190" s="9"/>
      <c r="K190" s="9"/>
      <c r="L190" s="11" t="s">
        <v>0</v>
      </c>
      <c r="M190" s="9"/>
      <c r="N190" s="21">
        <v>0</v>
      </c>
      <c r="O190" s="21">
        <v>1</v>
      </c>
      <c r="P190" s="2"/>
      <c r="Q190" s="225" t="s">
        <v>4170</v>
      </c>
      <c r="R190" s="222"/>
      <c r="S190" s="2"/>
      <c r="T190" s="21"/>
    </row>
    <row r="191" spans="1:20" x14ac:dyDescent="0.4">
      <c r="A191" s="9" t="s">
        <v>13662</v>
      </c>
      <c r="B191" s="9" t="s">
        <v>12063</v>
      </c>
      <c r="C191" s="180" t="s">
        <v>14005</v>
      </c>
      <c r="D191" s="11"/>
      <c r="E191" s="35">
        <v>10</v>
      </c>
      <c r="F191" s="162" t="s">
        <v>0</v>
      </c>
      <c r="G191" s="240">
        <v>38807</v>
      </c>
      <c r="H191" s="9" t="s">
        <v>13982</v>
      </c>
      <c r="I191" s="9"/>
      <c r="J191" s="9"/>
      <c r="K191" s="9"/>
      <c r="L191" s="11" t="s">
        <v>0</v>
      </c>
      <c r="M191" s="9"/>
      <c r="N191" s="21">
        <v>0</v>
      </c>
      <c r="O191" s="21">
        <v>1</v>
      </c>
      <c r="P191" s="2"/>
      <c r="Q191" s="225" t="s">
        <v>4170</v>
      </c>
      <c r="R191" s="222"/>
      <c r="S191" s="2"/>
      <c r="T191" s="21"/>
    </row>
    <row r="192" spans="1:20" x14ac:dyDescent="0.4">
      <c r="A192" s="9" t="s">
        <v>13662</v>
      </c>
      <c r="B192" s="9" t="s">
        <v>12063</v>
      </c>
      <c r="C192" s="180" t="s">
        <v>14006</v>
      </c>
      <c r="D192" s="11"/>
      <c r="E192" s="35">
        <v>10</v>
      </c>
      <c r="F192" s="162" t="s">
        <v>0</v>
      </c>
      <c r="G192" s="240">
        <v>39263</v>
      </c>
      <c r="H192" s="9" t="s">
        <v>13982</v>
      </c>
      <c r="I192" s="9"/>
      <c r="J192" s="9"/>
      <c r="K192" s="9"/>
      <c r="L192" s="11" t="s">
        <v>0</v>
      </c>
      <c r="M192" s="9"/>
      <c r="N192" s="21">
        <v>0</v>
      </c>
      <c r="O192" s="21">
        <v>1</v>
      </c>
      <c r="P192" s="2"/>
      <c r="Q192" s="225" t="s">
        <v>4170</v>
      </c>
      <c r="R192" s="222"/>
      <c r="S192" s="2"/>
      <c r="T192" s="21"/>
    </row>
    <row r="193" spans="1:20" x14ac:dyDescent="0.4">
      <c r="A193" s="9" t="s">
        <v>13662</v>
      </c>
      <c r="B193" s="9" t="s">
        <v>12063</v>
      </c>
      <c r="C193" s="180" t="s">
        <v>13955</v>
      </c>
      <c r="D193" s="11"/>
      <c r="E193" s="35">
        <v>10</v>
      </c>
      <c r="F193" s="162" t="s">
        <v>0</v>
      </c>
      <c r="G193" s="240">
        <v>39903</v>
      </c>
      <c r="H193" s="9" t="s">
        <v>13984</v>
      </c>
      <c r="I193" s="9"/>
      <c r="J193" s="9"/>
      <c r="K193" s="9"/>
      <c r="L193" s="11" t="s">
        <v>0</v>
      </c>
      <c r="M193" s="9"/>
      <c r="N193" s="21">
        <v>0</v>
      </c>
      <c r="O193" s="21"/>
      <c r="P193" s="2"/>
      <c r="Q193" s="225" t="s">
        <v>4170</v>
      </c>
      <c r="R193" s="222"/>
      <c r="S193" s="2"/>
      <c r="T193" s="21"/>
    </row>
    <row r="194" spans="1:20" x14ac:dyDescent="0.4">
      <c r="A194" s="9" t="s">
        <v>13662</v>
      </c>
      <c r="B194" s="9" t="s">
        <v>12063</v>
      </c>
      <c r="C194" s="180" t="s">
        <v>14007</v>
      </c>
      <c r="D194" s="11"/>
      <c r="E194" s="35" t="s">
        <v>0</v>
      </c>
      <c r="F194" s="162" t="s">
        <v>0</v>
      </c>
      <c r="G194" s="240">
        <v>39263</v>
      </c>
      <c r="H194" s="9" t="s">
        <v>13985</v>
      </c>
      <c r="I194" s="9"/>
      <c r="J194" s="9"/>
      <c r="K194" s="9"/>
      <c r="L194" s="11" t="s">
        <v>0</v>
      </c>
      <c r="M194" s="9"/>
      <c r="N194" s="21">
        <v>0</v>
      </c>
      <c r="O194" s="21">
        <v>1</v>
      </c>
      <c r="P194" s="2"/>
      <c r="Q194" s="225" t="s">
        <v>4170</v>
      </c>
      <c r="R194" s="222"/>
      <c r="S194" s="2"/>
      <c r="T194" s="21"/>
    </row>
    <row r="195" spans="1:20" x14ac:dyDescent="0.4">
      <c r="A195" s="9" t="s">
        <v>13662</v>
      </c>
      <c r="B195" s="9" t="s">
        <v>12063</v>
      </c>
      <c r="C195" s="180" t="s">
        <v>13956</v>
      </c>
      <c r="D195" s="11"/>
      <c r="E195" s="35">
        <v>5</v>
      </c>
      <c r="F195" s="162" t="s">
        <v>0</v>
      </c>
      <c r="G195" s="161">
        <v>38230</v>
      </c>
      <c r="H195" s="9" t="s">
        <v>13986</v>
      </c>
      <c r="I195" s="9"/>
      <c r="J195" s="9"/>
      <c r="K195" s="9"/>
      <c r="L195" s="11" t="s">
        <v>0</v>
      </c>
      <c r="M195" s="9"/>
      <c r="N195" s="21">
        <v>0</v>
      </c>
      <c r="O195" s="21">
        <v>1</v>
      </c>
      <c r="P195" s="2"/>
      <c r="Q195" s="225" t="s">
        <v>4170</v>
      </c>
      <c r="R195" s="222"/>
      <c r="S195" s="2"/>
      <c r="T195" s="21"/>
    </row>
    <row r="196" spans="1:20" x14ac:dyDescent="0.4">
      <c r="A196" s="9" t="s">
        <v>13662</v>
      </c>
      <c r="B196" s="9" t="s">
        <v>12063</v>
      </c>
      <c r="C196" s="180" t="s">
        <v>13957</v>
      </c>
      <c r="D196" s="11"/>
      <c r="E196" s="35">
        <v>5</v>
      </c>
      <c r="F196" s="162" t="s">
        <v>0</v>
      </c>
      <c r="G196" s="161">
        <v>38352</v>
      </c>
      <c r="H196" s="9" t="s">
        <v>13986</v>
      </c>
      <c r="I196" s="9"/>
      <c r="J196" s="9"/>
      <c r="K196" s="9"/>
      <c r="L196" s="11" t="s">
        <v>0</v>
      </c>
      <c r="M196" s="9"/>
      <c r="N196" s="21">
        <v>0</v>
      </c>
      <c r="O196" s="21">
        <v>1</v>
      </c>
      <c r="P196" s="2"/>
      <c r="Q196" s="225" t="s">
        <v>4170</v>
      </c>
      <c r="R196" s="222"/>
      <c r="S196" s="2"/>
      <c r="T196" s="21"/>
    </row>
    <row r="197" spans="1:20" x14ac:dyDescent="0.4">
      <c r="A197" s="9" t="s">
        <v>13662</v>
      </c>
      <c r="B197" s="9" t="s">
        <v>12063</v>
      </c>
      <c r="C197" s="180" t="s">
        <v>13958</v>
      </c>
      <c r="D197" s="11"/>
      <c r="E197" s="35">
        <v>5</v>
      </c>
      <c r="F197" s="162" t="s">
        <v>0</v>
      </c>
      <c r="G197" s="161">
        <v>38807</v>
      </c>
      <c r="H197" s="9" t="s">
        <v>13986</v>
      </c>
      <c r="I197" s="9"/>
      <c r="J197" s="9"/>
      <c r="K197" s="9"/>
      <c r="L197" s="11" t="s">
        <v>0</v>
      </c>
      <c r="M197" s="9"/>
      <c r="N197" s="21">
        <v>0</v>
      </c>
      <c r="O197" s="21">
        <v>1</v>
      </c>
      <c r="P197" s="2"/>
      <c r="Q197" s="225" t="s">
        <v>4170</v>
      </c>
      <c r="R197" s="222"/>
      <c r="S197" s="2"/>
      <c r="T197" s="21"/>
    </row>
    <row r="198" spans="1:20" x14ac:dyDescent="0.4">
      <c r="A198" s="9" t="s">
        <v>13662</v>
      </c>
      <c r="B198" s="9" t="s">
        <v>12063</v>
      </c>
      <c r="C198" s="180" t="s">
        <v>14008</v>
      </c>
      <c r="D198" s="11"/>
      <c r="E198" s="35">
        <v>5</v>
      </c>
      <c r="F198" s="162" t="s">
        <v>0</v>
      </c>
      <c r="G198" s="161">
        <v>39263</v>
      </c>
      <c r="H198" s="9" t="s">
        <v>13986</v>
      </c>
      <c r="I198" s="9"/>
      <c r="J198" s="9"/>
      <c r="K198" s="9"/>
      <c r="L198" s="11" t="s">
        <v>0</v>
      </c>
      <c r="M198" s="9"/>
      <c r="N198" s="21">
        <v>0</v>
      </c>
      <c r="O198" s="21">
        <v>1</v>
      </c>
      <c r="P198" s="2"/>
      <c r="Q198" s="225" t="s">
        <v>4170</v>
      </c>
      <c r="R198" s="222"/>
      <c r="S198" s="2"/>
      <c r="T198" s="21"/>
    </row>
    <row r="199" spans="1:20" x14ac:dyDescent="0.4">
      <c r="A199" s="9" t="s">
        <v>13662</v>
      </c>
      <c r="B199" s="9" t="s">
        <v>12063</v>
      </c>
      <c r="C199" s="180" t="s">
        <v>14009</v>
      </c>
      <c r="D199" s="11"/>
      <c r="E199" s="35">
        <v>5</v>
      </c>
      <c r="F199" s="162" t="s">
        <v>0</v>
      </c>
      <c r="G199" s="161">
        <v>39629</v>
      </c>
      <c r="H199" s="9" t="s">
        <v>14018</v>
      </c>
      <c r="I199" s="9"/>
      <c r="J199" s="9"/>
      <c r="K199" s="9"/>
      <c r="L199" s="11" t="s">
        <v>0</v>
      </c>
      <c r="M199" s="9"/>
      <c r="N199" s="21">
        <v>0</v>
      </c>
      <c r="O199" s="21">
        <v>1</v>
      </c>
      <c r="P199" s="2"/>
      <c r="Q199" s="225" t="s">
        <v>4170</v>
      </c>
      <c r="R199" s="222"/>
      <c r="S199" s="2"/>
      <c r="T199" s="21"/>
    </row>
    <row r="200" spans="1:20" x14ac:dyDescent="0.4">
      <c r="A200" s="9" t="s">
        <v>13662</v>
      </c>
      <c r="B200" s="9" t="s">
        <v>12063</v>
      </c>
      <c r="C200" s="180" t="s">
        <v>14010</v>
      </c>
      <c r="D200" s="11"/>
      <c r="E200" s="35">
        <v>5</v>
      </c>
      <c r="F200" s="162" t="s">
        <v>0</v>
      </c>
      <c r="G200" s="161">
        <v>39903</v>
      </c>
      <c r="H200" s="9" t="s">
        <v>14018</v>
      </c>
      <c r="I200" s="9"/>
      <c r="J200" s="9"/>
      <c r="K200" s="9"/>
      <c r="L200" s="11" t="s">
        <v>0</v>
      </c>
      <c r="M200" s="9"/>
      <c r="N200" s="21">
        <v>0</v>
      </c>
      <c r="O200" s="21">
        <v>1</v>
      </c>
      <c r="P200" s="2"/>
      <c r="Q200" s="225" t="s">
        <v>4170</v>
      </c>
      <c r="R200" s="222"/>
      <c r="S200" s="2"/>
      <c r="T200" s="21"/>
    </row>
    <row r="201" spans="1:20" x14ac:dyDescent="0.4">
      <c r="A201" s="9" t="s">
        <v>13662</v>
      </c>
      <c r="B201" s="9" t="s">
        <v>12063</v>
      </c>
      <c r="C201" s="180" t="s">
        <v>14011</v>
      </c>
      <c r="D201" s="11"/>
      <c r="E201" s="35">
        <v>5</v>
      </c>
      <c r="F201" s="162" t="s">
        <v>0</v>
      </c>
      <c r="G201" s="161">
        <v>39994</v>
      </c>
      <c r="H201" s="9" t="s">
        <v>14018</v>
      </c>
      <c r="I201" s="9"/>
      <c r="J201" s="9"/>
      <c r="K201" s="9"/>
      <c r="L201" s="11" t="s">
        <v>0</v>
      </c>
      <c r="M201" s="9"/>
      <c r="N201" s="21">
        <v>0</v>
      </c>
      <c r="O201" s="21">
        <v>1</v>
      </c>
      <c r="P201" s="2"/>
      <c r="Q201" s="225" t="s">
        <v>4170</v>
      </c>
      <c r="R201" s="222"/>
      <c r="S201" s="2"/>
      <c r="T201" s="21"/>
    </row>
    <row r="202" spans="1:20" x14ac:dyDescent="0.4">
      <c r="A202" s="9" t="s">
        <v>13662</v>
      </c>
      <c r="B202" s="9" t="s">
        <v>12063</v>
      </c>
      <c r="C202" s="180" t="s">
        <v>14012</v>
      </c>
      <c r="D202" s="11"/>
      <c r="E202" s="35">
        <v>3</v>
      </c>
      <c r="F202" s="162" t="s">
        <v>0</v>
      </c>
      <c r="G202" s="240">
        <v>38717</v>
      </c>
      <c r="H202" s="9" t="s">
        <v>13987</v>
      </c>
      <c r="I202" s="9"/>
      <c r="J202" s="9"/>
      <c r="K202" s="9"/>
      <c r="L202" s="11" t="s">
        <v>0</v>
      </c>
      <c r="M202" s="9"/>
      <c r="N202" s="21">
        <v>0</v>
      </c>
      <c r="O202" s="21">
        <v>1</v>
      </c>
      <c r="P202" s="2"/>
      <c r="Q202" s="225" t="s">
        <v>4170</v>
      </c>
      <c r="R202" s="222"/>
      <c r="S202" s="2"/>
      <c r="T202" s="21"/>
    </row>
    <row r="203" spans="1:20" x14ac:dyDescent="0.4">
      <c r="A203" s="9" t="s">
        <v>13662</v>
      </c>
      <c r="B203" s="9" t="s">
        <v>12063</v>
      </c>
      <c r="C203" s="180" t="s">
        <v>13959</v>
      </c>
      <c r="D203" s="11"/>
      <c r="E203" s="35">
        <v>5</v>
      </c>
      <c r="F203" s="162" t="s">
        <v>0</v>
      </c>
      <c r="G203" s="240">
        <v>38717</v>
      </c>
      <c r="H203" s="9" t="s">
        <v>14016</v>
      </c>
      <c r="I203" s="9"/>
      <c r="J203" s="9"/>
      <c r="K203" s="9"/>
      <c r="L203" s="11" t="s">
        <v>0</v>
      </c>
      <c r="M203" s="9"/>
      <c r="N203" s="21">
        <v>0</v>
      </c>
      <c r="O203" s="21">
        <v>1</v>
      </c>
      <c r="P203" s="2"/>
      <c r="Q203" s="225" t="s">
        <v>4170</v>
      </c>
      <c r="R203" s="222"/>
      <c r="S203" s="2"/>
      <c r="T203" s="21">
        <f t="shared" si="0"/>
        <v>0</v>
      </c>
    </row>
    <row r="204" spans="1:20" x14ac:dyDescent="0.4">
      <c r="A204" s="9" t="s">
        <v>13662</v>
      </c>
      <c r="B204" s="9" t="s">
        <v>12063</v>
      </c>
      <c r="C204" s="180" t="s">
        <v>13960</v>
      </c>
      <c r="D204" s="11"/>
      <c r="E204" s="35">
        <v>5</v>
      </c>
      <c r="F204" s="162" t="s">
        <v>0</v>
      </c>
      <c r="G204" s="240">
        <v>38717</v>
      </c>
      <c r="H204" s="9" t="s">
        <v>14017</v>
      </c>
      <c r="I204" s="9"/>
      <c r="J204" s="9"/>
      <c r="K204" s="9"/>
      <c r="L204" s="11" t="s">
        <v>0</v>
      </c>
      <c r="M204" s="9"/>
      <c r="N204" s="21">
        <v>0</v>
      </c>
      <c r="O204" s="21">
        <v>1</v>
      </c>
      <c r="P204" s="2"/>
      <c r="Q204" s="225" t="s">
        <v>4170</v>
      </c>
      <c r="R204" s="222"/>
      <c r="S204" s="2"/>
      <c r="T204" s="21">
        <f t="shared" si="0"/>
        <v>0</v>
      </c>
    </row>
    <row r="205" spans="1:20" x14ac:dyDescent="0.4">
      <c r="A205" s="9" t="s">
        <v>13662</v>
      </c>
      <c r="B205" s="9" t="s">
        <v>12063</v>
      </c>
      <c r="C205" s="180" t="s">
        <v>13961</v>
      </c>
      <c r="D205" s="11"/>
      <c r="E205" s="35">
        <v>5</v>
      </c>
      <c r="F205" s="162" t="s">
        <v>0</v>
      </c>
      <c r="G205" s="240">
        <v>39263</v>
      </c>
      <c r="H205" s="9" t="s">
        <v>14016</v>
      </c>
      <c r="I205" s="9"/>
      <c r="J205" s="9"/>
      <c r="K205" s="9"/>
      <c r="L205" s="11" t="s">
        <v>0</v>
      </c>
      <c r="M205" s="9"/>
      <c r="N205" s="21">
        <v>0</v>
      </c>
      <c r="O205" s="21">
        <v>1</v>
      </c>
      <c r="P205" s="2"/>
      <c r="Q205" s="225" t="s">
        <v>4170</v>
      </c>
      <c r="R205" s="222"/>
      <c r="S205" s="2"/>
      <c r="T205" s="21">
        <f t="shared" si="0"/>
        <v>0</v>
      </c>
    </row>
    <row r="206" spans="1:20" x14ac:dyDescent="0.4">
      <c r="A206" s="9" t="s">
        <v>13662</v>
      </c>
      <c r="B206" s="9" t="s">
        <v>12063</v>
      </c>
      <c r="C206" s="180" t="s">
        <v>14013</v>
      </c>
      <c r="D206" s="11"/>
      <c r="E206" s="35">
        <v>5</v>
      </c>
      <c r="F206" s="162" t="s">
        <v>0</v>
      </c>
      <c r="G206" s="240">
        <v>39263</v>
      </c>
      <c r="H206" s="9" t="s">
        <v>13988</v>
      </c>
      <c r="I206" s="9"/>
      <c r="J206" s="9"/>
      <c r="K206" s="9"/>
      <c r="L206" s="11" t="s">
        <v>0</v>
      </c>
      <c r="M206" s="9"/>
      <c r="N206" s="21">
        <v>0</v>
      </c>
      <c r="O206" s="21">
        <v>1</v>
      </c>
      <c r="P206" s="2"/>
      <c r="Q206" s="225" t="s">
        <v>4170</v>
      </c>
      <c r="R206" s="222"/>
      <c r="S206" s="2"/>
      <c r="T206" s="21">
        <f t="shared" si="0"/>
        <v>0</v>
      </c>
    </row>
    <row r="207" spans="1:20" x14ac:dyDescent="0.4">
      <c r="A207" s="9" t="s">
        <v>13662</v>
      </c>
      <c r="B207" s="9" t="s">
        <v>12063</v>
      </c>
      <c r="C207" s="180" t="s">
        <v>14014</v>
      </c>
      <c r="D207" s="11"/>
      <c r="E207" s="35">
        <v>5</v>
      </c>
      <c r="F207" s="162" t="s">
        <v>0</v>
      </c>
      <c r="G207" s="240">
        <v>39629</v>
      </c>
      <c r="H207" s="9" t="s">
        <v>13988</v>
      </c>
      <c r="I207" s="9"/>
      <c r="J207" s="9"/>
      <c r="K207" s="9"/>
      <c r="L207" s="11" t="s">
        <v>0</v>
      </c>
      <c r="M207" s="9"/>
      <c r="N207" s="21">
        <v>0</v>
      </c>
      <c r="O207" s="21">
        <v>1</v>
      </c>
      <c r="P207" s="2"/>
      <c r="Q207" s="225" t="s">
        <v>4170</v>
      </c>
      <c r="R207" s="222"/>
      <c r="S207" s="2"/>
      <c r="T207" s="21">
        <f t="shared" si="0"/>
        <v>0</v>
      </c>
    </row>
    <row r="208" spans="1:20" x14ac:dyDescent="0.4">
      <c r="A208" s="9" t="s">
        <v>13662</v>
      </c>
      <c r="B208" s="9" t="s">
        <v>12063</v>
      </c>
      <c r="C208" s="180" t="s">
        <v>14015</v>
      </c>
      <c r="D208" s="11"/>
      <c r="E208" s="35">
        <v>5</v>
      </c>
      <c r="F208" s="162" t="s">
        <v>0</v>
      </c>
      <c r="G208" s="240">
        <v>39721</v>
      </c>
      <c r="H208" s="9" t="s">
        <v>13988</v>
      </c>
      <c r="I208" s="9"/>
      <c r="J208" s="9"/>
      <c r="K208" s="9"/>
      <c r="L208" s="11" t="s">
        <v>0</v>
      </c>
      <c r="M208" s="9"/>
      <c r="N208" s="21">
        <v>0</v>
      </c>
      <c r="O208" s="21">
        <v>1</v>
      </c>
      <c r="P208" s="2"/>
      <c r="Q208" s="225" t="s">
        <v>4170</v>
      </c>
      <c r="R208" s="222"/>
      <c r="S208" s="2"/>
      <c r="T208" s="21">
        <f t="shared" si="0"/>
        <v>0</v>
      </c>
    </row>
    <row r="209" spans="1:20" x14ac:dyDescent="0.4">
      <c r="A209" s="9" t="s">
        <v>13662</v>
      </c>
      <c r="B209" s="9" t="s">
        <v>12063</v>
      </c>
      <c r="C209" s="245" t="s">
        <v>14019</v>
      </c>
      <c r="D209" s="11"/>
      <c r="E209" s="35">
        <v>5</v>
      </c>
      <c r="F209" s="162" t="s">
        <v>0</v>
      </c>
      <c r="G209" s="240">
        <v>39903</v>
      </c>
      <c r="H209" s="9" t="s">
        <v>13989</v>
      </c>
      <c r="I209" s="9"/>
      <c r="J209" s="9"/>
      <c r="K209" s="9"/>
      <c r="L209" s="11" t="s">
        <v>0</v>
      </c>
      <c r="M209" s="9"/>
      <c r="N209" s="21">
        <v>0</v>
      </c>
      <c r="O209" s="21">
        <v>1</v>
      </c>
      <c r="P209" s="2"/>
      <c r="Q209" s="225" t="s">
        <v>4170</v>
      </c>
      <c r="R209" s="222"/>
      <c r="S209" s="2"/>
      <c r="T209" s="21">
        <f t="shared" si="0"/>
        <v>0</v>
      </c>
    </row>
    <row r="210" spans="1:20" x14ac:dyDescent="0.4">
      <c r="A210" s="9" t="s">
        <v>13662</v>
      </c>
      <c r="B210" s="9" t="s">
        <v>12063</v>
      </c>
      <c r="C210" s="180" t="s">
        <v>14020</v>
      </c>
      <c r="D210" s="11"/>
      <c r="E210" s="35">
        <v>5</v>
      </c>
      <c r="F210" s="162" t="s">
        <v>0</v>
      </c>
      <c r="G210" s="240">
        <v>39263</v>
      </c>
      <c r="H210" s="9" t="s">
        <v>14026</v>
      </c>
      <c r="I210" s="9"/>
      <c r="J210" s="9"/>
      <c r="K210" s="9"/>
      <c r="L210" s="11" t="s">
        <v>0</v>
      </c>
      <c r="M210" s="9"/>
      <c r="N210" s="21">
        <v>0</v>
      </c>
      <c r="O210" s="21">
        <v>1</v>
      </c>
      <c r="P210" s="2"/>
      <c r="Q210" s="225" t="s">
        <v>4170</v>
      </c>
      <c r="R210" s="222"/>
      <c r="S210" s="2"/>
      <c r="T210" s="21">
        <f t="shared" si="0"/>
        <v>0</v>
      </c>
    </row>
    <row r="211" spans="1:20" x14ac:dyDescent="0.4">
      <c r="A211" s="9" t="s">
        <v>13662</v>
      </c>
      <c r="B211" s="9" t="s">
        <v>12063</v>
      </c>
      <c r="C211" s="180" t="s">
        <v>14021</v>
      </c>
      <c r="D211" s="11"/>
      <c r="E211" s="35">
        <v>5</v>
      </c>
      <c r="F211" s="162" t="s">
        <v>0</v>
      </c>
      <c r="G211" s="240">
        <v>39263</v>
      </c>
      <c r="H211" s="9" t="s">
        <v>14027</v>
      </c>
      <c r="I211" s="9"/>
      <c r="J211" s="9"/>
      <c r="K211" s="9"/>
      <c r="L211" s="11" t="s">
        <v>0</v>
      </c>
      <c r="M211" s="9"/>
      <c r="N211" s="21">
        <v>0</v>
      </c>
      <c r="O211" s="21">
        <v>1</v>
      </c>
      <c r="P211" s="2"/>
      <c r="Q211" s="225" t="s">
        <v>4170</v>
      </c>
      <c r="R211" s="222"/>
      <c r="S211" s="2"/>
      <c r="T211" s="21">
        <f t="shared" si="0"/>
        <v>0</v>
      </c>
    </row>
    <row r="212" spans="1:20" x14ac:dyDescent="0.4">
      <c r="A212" s="9" t="s">
        <v>13662</v>
      </c>
      <c r="B212" s="9" t="s">
        <v>12063</v>
      </c>
      <c r="C212" s="180" t="s">
        <v>14022</v>
      </c>
      <c r="D212" s="11"/>
      <c r="E212" s="35">
        <v>5</v>
      </c>
      <c r="F212" s="162" t="s">
        <v>0</v>
      </c>
      <c r="G212" s="240">
        <v>39721</v>
      </c>
      <c r="H212" s="9" t="s">
        <v>13990</v>
      </c>
      <c r="I212" s="9"/>
      <c r="J212" s="9"/>
      <c r="K212" s="9"/>
      <c r="L212" s="11" t="s">
        <v>0</v>
      </c>
      <c r="M212" s="9"/>
      <c r="N212" s="21">
        <v>0</v>
      </c>
      <c r="O212" s="21">
        <v>1</v>
      </c>
      <c r="P212" s="2"/>
      <c r="Q212" s="225" t="s">
        <v>4170</v>
      </c>
      <c r="R212" s="222"/>
      <c r="S212" s="2"/>
      <c r="T212" s="21">
        <f t="shared" si="0"/>
        <v>0</v>
      </c>
    </row>
    <row r="213" spans="1:20" x14ac:dyDescent="0.4">
      <c r="A213" s="9" t="s">
        <v>13662</v>
      </c>
      <c r="B213" s="9" t="s">
        <v>12063</v>
      </c>
      <c r="C213" s="180" t="s">
        <v>14023</v>
      </c>
      <c r="D213" s="11"/>
      <c r="E213" s="35">
        <v>5</v>
      </c>
      <c r="F213" s="162" t="s">
        <v>0</v>
      </c>
      <c r="G213" s="240">
        <v>39903</v>
      </c>
      <c r="H213" s="9" t="s">
        <v>13990</v>
      </c>
      <c r="I213" s="9"/>
      <c r="J213" s="9"/>
      <c r="K213" s="9"/>
      <c r="L213" s="11" t="s">
        <v>0</v>
      </c>
      <c r="M213" s="9"/>
      <c r="N213" s="21">
        <v>0</v>
      </c>
      <c r="O213" s="21">
        <v>1</v>
      </c>
      <c r="P213" s="2"/>
      <c r="Q213" s="225" t="s">
        <v>4170</v>
      </c>
      <c r="R213" s="222"/>
      <c r="S213" s="2"/>
      <c r="T213" s="21">
        <f t="shared" si="0"/>
        <v>0</v>
      </c>
    </row>
    <row r="214" spans="1:20" x14ac:dyDescent="0.4">
      <c r="A214" s="9" t="s">
        <v>13662</v>
      </c>
      <c r="B214" s="9" t="s">
        <v>12063</v>
      </c>
      <c r="C214" s="180" t="s">
        <v>14024</v>
      </c>
      <c r="D214" s="11"/>
      <c r="E214" s="35">
        <v>5</v>
      </c>
      <c r="F214" s="162" t="s">
        <v>0</v>
      </c>
      <c r="G214" s="240">
        <v>39994</v>
      </c>
      <c r="H214" s="9" t="s">
        <v>13990</v>
      </c>
      <c r="I214" s="9"/>
      <c r="J214" s="9"/>
      <c r="K214" s="9"/>
      <c r="L214" s="11" t="s">
        <v>0</v>
      </c>
      <c r="M214" s="9"/>
      <c r="N214" s="21">
        <v>0</v>
      </c>
      <c r="O214" s="21">
        <v>1</v>
      </c>
      <c r="P214" s="2"/>
      <c r="Q214" s="225" t="s">
        <v>4170</v>
      </c>
      <c r="R214" s="222"/>
      <c r="S214" s="2"/>
      <c r="T214" s="21">
        <f t="shared" si="0"/>
        <v>0</v>
      </c>
    </row>
    <row r="215" spans="1:20" x14ac:dyDescent="0.4">
      <c r="A215" s="9" t="s">
        <v>13662</v>
      </c>
      <c r="B215" s="9" t="s">
        <v>12063</v>
      </c>
      <c r="C215" s="180" t="s">
        <v>14025</v>
      </c>
      <c r="D215" s="11"/>
      <c r="E215" s="35">
        <v>10</v>
      </c>
      <c r="F215" s="162" t="s">
        <v>0</v>
      </c>
      <c r="G215" s="240">
        <v>39263</v>
      </c>
      <c r="H215" s="9" t="s">
        <v>13990</v>
      </c>
      <c r="I215" s="9"/>
      <c r="J215" s="9"/>
      <c r="K215" s="9"/>
      <c r="L215" s="11" t="s">
        <v>0</v>
      </c>
      <c r="M215" s="9"/>
      <c r="N215" s="21">
        <v>0</v>
      </c>
      <c r="O215" s="21">
        <v>1</v>
      </c>
      <c r="P215" s="2"/>
      <c r="Q215" s="225" t="s">
        <v>4170</v>
      </c>
      <c r="R215" s="222"/>
      <c r="S215" s="2"/>
      <c r="T215" s="21">
        <f t="shared" si="0"/>
        <v>0</v>
      </c>
    </row>
    <row r="216" spans="1:20" x14ac:dyDescent="0.4">
      <c r="Q216" s="224"/>
    </row>
    <row r="217" spans="1:20" x14ac:dyDescent="0.4">
      <c r="Q217" s="224"/>
    </row>
    <row r="218" spans="1:20" x14ac:dyDescent="0.4">
      <c r="Q218" s="224"/>
    </row>
    <row r="219" spans="1:20" x14ac:dyDescent="0.4">
      <c r="Q219" s="224"/>
    </row>
    <row r="220" spans="1:20" x14ac:dyDescent="0.4">
      <c r="Q220" s="224"/>
    </row>
    <row r="221" spans="1:20" x14ac:dyDescent="0.4">
      <c r="Q221" s="224"/>
    </row>
    <row r="222" spans="1:20" x14ac:dyDescent="0.4">
      <c r="Q222" s="224"/>
    </row>
    <row r="223" spans="1:20" x14ac:dyDescent="0.4">
      <c r="Q223" s="224"/>
    </row>
    <row r="224" spans="1:20" x14ac:dyDescent="0.4">
      <c r="Q224" s="224"/>
    </row>
    <row r="225" spans="1:20" x14ac:dyDescent="0.4">
      <c r="Q225" s="224"/>
    </row>
    <row r="226" spans="1:20" x14ac:dyDescent="0.4">
      <c r="Q226" s="224"/>
    </row>
    <row r="227" spans="1:20" s="223" customFormat="1" x14ac:dyDescent="0.4">
      <c r="A227"/>
      <c r="B227"/>
      <c r="C227"/>
      <c r="D227"/>
      <c r="E227" s="237"/>
      <c r="F227" s="242"/>
      <c r="G227" s="230"/>
      <c r="H227"/>
      <c r="I227"/>
      <c r="J227"/>
      <c r="K227"/>
      <c r="L227"/>
      <c r="M227"/>
      <c r="N227"/>
      <c r="O227"/>
      <c r="P227"/>
      <c r="Q227" s="224"/>
      <c r="S227"/>
      <c r="T227"/>
    </row>
    <row r="228" spans="1:20" s="223" customFormat="1" x14ac:dyDescent="0.4">
      <c r="A228"/>
      <c r="B228"/>
      <c r="C228"/>
      <c r="D228"/>
      <c r="E228" s="237"/>
      <c r="F228" s="242"/>
      <c r="G228" s="230"/>
      <c r="H228"/>
      <c r="I228"/>
      <c r="J228"/>
      <c r="K228"/>
      <c r="L228"/>
      <c r="M228"/>
      <c r="N228"/>
      <c r="O228"/>
      <c r="P228"/>
      <c r="Q228" s="224"/>
      <c r="S228"/>
      <c r="T228"/>
    </row>
    <row r="229" spans="1:20" s="223" customFormat="1" x14ac:dyDescent="0.4">
      <c r="A229"/>
      <c r="B229"/>
      <c r="C229"/>
      <c r="D229"/>
      <c r="E229" s="237"/>
      <c r="F229" s="242"/>
      <c r="G229" s="230"/>
      <c r="H229"/>
      <c r="I229"/>
      <c r="J229"/>
      <c r="K229"/>
      <c r="L229"/>
      <c r="M229"/>
      <c r="N229"/>
      <c r="O229"/>
      <c r="P229"/>
      <c r="Q229" s="224"/>
      <c r="S229"/>
      <c r="T229"/>
    </row>
    <row r="230" spans="1:20" s="223" customFormat="1" x14ac:dyDescent="0.4">
      <c r="A230"/>
      <c r="B230"/>
      <c r="C230"/>
      <c r="D230"/>
      <c r="E230" s="237"/>
      <c r="F230" s="242"/>
      <c r="G230" s="230"/>
      <c r="H230"/>
      <c r="I230"/>
      <c r="J230"/>
      <c r="K230"/>
      <c r="L230"/>
      <c r="M230"/>
      <c r="N230"/>
      <c r="O230"/>
      <c r="P230"/>
      <c r="Q230" s="224"/>
      <c r="S230"/>
      <c r="T230"/>
    </row>
    <row r="231" spans="1:20" s="223" customFormat="1" x14ac:dyDescent="0.4">
      <c r="A231"/>
      <c r="B231"/>
      <c r="C231"/>
      <c r="D231"/>
      <c r="E231" s="237"/>
      <c r="F231" s="242"/>
      <c r="G231" s="230"/>
      <c r="H231"/>
      <c r="I231"/>
      <c r="J231"/>
      <c r="K231"/>
      <c r="L231"/>
      <c r="M231"/>
      <c r="N231"/>
      <c r="O231"/>
      <c r="P231"/>
      <c r="Q231" s="224"/>
      <c r="S231"/>
      <c r="T231"/>
    </row>
    <row r="232" spans="1:20" s="223" customFormat="1" x14ac:dyDescent="0.4">
      <c r="A232"/>
      <c r="B232"/>
      <c r="C232"/>
      <c r="D232"/>
      <c r="E232" s="237"/>
      <c r="F232" s="242"/>
      <c r="G232" s="230"/>
      <c r="H232"/>
      <c r="I232"/>
      <c r="J232"/>
      <c r="K232"/>
      <c r="L232"/>
      <c r="M232"/>
      <c r="N232"/>
      <c r="O232"/>
      <c r="P232"/>
      <c r="Q232" s="224"/>
      <c r="S232"/>
      <c r="T232"/>
    </row>
    <row r="233" spans="1:20" s="223" customFormat="1" x14ac:dyDescent="0.4">
      <c r="A233"/>
      <c r="B233"/>
      <c r="C233"/>
      <c r="D233"/>
      <c r="E233" s="237"/>
      <c r="F233" s="242"/>
      <c r="G233" s="230"/>
      <c r="H233"/>
      <c r="I233"/>
      <c r="J233"/>
      <c r="K233"/>
      <c r="L233"/>
      <c r="M233"/>
      <c r="N233"/>
      <c r="O233"/>
      <c r="P233"/>
      <c r="Q233" s="224"/>
      <c r="S233"/>
      <c r="T233"/>
    </row>
    <row r="234" spans="1:20" s="223" customFormat="1" x14ac:dyDescent="0.4">
      <c r="A234"/>
      <c r="B234"/>
      <c r="C234"/>
      <c r="D234"/>
      <c r="E234" s="237"/>
      <c r="F234" s="242"/>
      <c r="G234" s="230"/>
      <c r="H234"/>
      <c r="I234"/>
      <c r="J234"/>
      <c r="K234"/>
      <c r="L234"/>
      <c r="M234"/>
      <c r="N234"/>
      <c r="O234"/>
      <c r="P234"/>
      <c r="Q234" s="224"/>
      <c r="S234"/>
      <c r="T234"/>
    </row>
    <row r="235" spans="1:20" s="223" customFormat="1" x14ac:dyDescent="0.4">
      <c r="A235"/>
      <c r="B235"/>
      <c r="C235"/>
      <c r="D235"/>
      <c r="E235" s="237"/>
      <c r="F235" s="242"/>
      <c r="G235" s="230"/>
      <c r="H235"/>
      <c r="I235"/>
      <c r="J235"/>
      <c r="K235"/>
      <c r="L235"/>
      <c r="M235"/>
      <c r="N235"/>
      <c r="O235"/>
      <c r="P235"/>
      <c r="Q235" s="224"/>
      <c r="S235"/>
      <c r="T235"/>
    </row>
    <row r="236" spans="1:20" s="223" customFormat="1" x14ac:dyDescent="0.4">
      <c r="A236"/>
      <c r="B236"/>
      <c r="C236"/>
      <c r="D236"/>
      <c r="E236" s="237"/>
      <c r="F236" s="242"/>
      <c r="G236" s="230"/>
      <c r="H236"/>
      <c r="I236"/>
      <c r="J236"/>
      <c r="K236"/>
      <c r="L236"/>
      <c r="M236"/>
      <c r="N236"/>
      <c r="O236"/>
      <c r="P236"/>
      <c r="Q236" s="224"/>
      <c r="S236"/>
      <c r="T236"/>
    </row>
    <row r="237" spans="1:20" s="223" customFormat="1" x14ac:dyDescent="0.4">
      <c r="A237"/>
      <c r="B237"/>
      <c r="C237"/>
      <c r="D237"/>
      <c r="E237" s="237"/>
      <c r="F237" s="242"/>
      <c r="G237" s="230"/>
      <c r="H237"/>
      <c r="I237"/>
      <c r="J237"/>
      <c r="K237"/>
      <c r="L237"/>
      <c r="M237"/>
      <c r="N237"/>
      <c r="O237"/>
      <c r="P237"/>
      <c r="Q237" s="224"/>
      <c r="S237"/>
      <c r="T237"/>
    </row>
    <row r="238" spans="1:20" s="223" customFormat="1" x14ac:dyDescent="0.4">
      <c r="A238"/>
      <c r="B238"/>
      <c r="C238"/>
      <c r="D238"/>
      <c r="E238" s="237"/>
      <c r="F238" s="242"/>
      <c r="G238" s="230"/>
      <c r="H238"/>
      <c r="I238"/>
      <c r="J238"/>
      <c r="K238"/>
      <c r="L238"/>
      <c r="M238"/>
      <c r="N238"/>
      <c r="O238"/>
      <c r="P238"/>
      <c r="Q238" s="224"/>
      <c r="S238"/>
      <c r="T238"/>
    </row>
    <row r="239" spans="1:20" s="223" customFormat="1" x14ac:dyDescent="0.4">
      <c r="A239"/>
      <c r="B239"/>
      <c r="C239"/>
      <c r="D239"/>
      <c r="E239" s="237"/>
      <c r="F239" s="242"/>
      <c r="G239" s="230"/>
      <c r="H239"/>
      <c r="I239"/>
      <c r="J239"/>
      <c r="K239"/>
      <c r="L239"/>
      <c r="M239"/>
      <c r="N239"/>
      <c r="O239"/>
      <c r="P239"/>
      <c r="Q239" s="224"/>
      <c r="S239"/>
      <c r="T239"/>
    </row>
    <row r="240" spans="1:20" s="223" customFormat="1" x14ac:dyDescent="0.4">
      <c r="A240"/>
      <c r="B240"/>
      <c r="C240"/>
      <c r="D240"/>
      <c r="E240" s="237"/>
      <c r="F240" s="242"/>
      <c r="G240" s="230"/>
      <c r="H240"/>
      <c r="I240"/>
      <c r="J240"/>
      <c r="K240"/>
      <c r="L240"/>
      <c r="M240"/>
      <c r="N240"/>
      <c r="O240"/>
      <c r="P240"/>
      <c r="Q240" s="224"/>
      <c r="S240"/>
      <c r="T240"/>
    </row>
    <row r="241" spans="1:20" s="223" customFormat="1" x14ac:dyDescent="0.4">
      <c r="A241"/>
      <c r="B241"/>
      <c r="C241"/>
      <c r="D241"/>
      <c r="E241" s="237"/>
      <c r="F241" s="242"/>
      <c r="G241" s="230"/>
      <c r="H241"/>
      <c r="I241"/>
      <c r="J241"/>
      <c r="K241"/>
      <c r="L241"/>
      <c r="M241"/>
      <c r="N241"/>
      <c r="O241"/>
      <c r="P241"/>
      <c r="Q241" s="224"/>
      <c r="S241"/>
      <c r="T241"/>
    </row>
    <row r="242" spans="1:20" s="223" customFormat="1" x14ac:dyDescent="0.4">
      <c r="A242"/>
      <c r="B242"/>
      <c r="C242"/>
      <c r="D242"/>
      <c r="E242" s="237"/>
      <c r="F242" s="242"/>
      <c r="G242" s="230"/>
      <c r="H242"/>
      <c r="I242"/>
      <c r="J242"/>
      <c r="K242"/>
      <c r="L242"/>
      <c r="M242"/>
      <c r="N242"/>
      <c r="O242"/>
      <c r="P242"/>
      <c r="Q242" s="224"/>
      <c r="S242"/>
      <c r="T242"/>
    </row>
    <row r="243" spans="1:20" s="223" customFormat="1" x14ac:dyDescent="0.4">
      <c r="A243"/>
      <c r="B243"/>
      <c r="C243"/>
      <c r="D243"/>
      <c r="E243" s="237"/>
      <c r="F243" s="242"/>
      <c r="G243" s="230"/>
      <c r="H243"/>
      <c r="I243"/>
      <c r="J243"/>
      <c r="K243"/>
      <c r="L243"/>
      <c r="M243"/>
      <c r="N243"/>
      <c r="O243"/>
      <c r="P243"/>
      <c r="Q243" s="224"/>
      <c r="S243"/>
      <c r="T243"/>
    </row>
    <row r="244" spans="1:20" s="223" customFormat="1" x14ac:dyDescent="0.4">
      <c r="A244"/>
      <c r="B244"/>
      <c r="C244"/>
      <c r="D244"/>
      <c r="E244" s="237"/>
      <c r="F244" s="242"/>
      <c r="G244" s="230"/>
      <c r="H244"/>
      <c r="I244"/>
      <c r="J244"/>
      <c r="K244"/>
      <c r="L244"/>
      <c r="M244"/>
      <c r="N244"/>
      <c r="O244"/>
      <c r="P244"/>
      <c r="Q244" s="224"/>
      <c r="S244"/>
      <c r="T244"/>
    </row>
    <row r="245" spans="1:20" s="223" customFormat="1" x14ac:dyDescent="0.4">
      <c r="A245"/>
      <c r="B245"/>
      <c r="C245"/>
      <c r="D245"/>
      <c r="E245" s="237"/>
      <c r="F245" s="242"/>
      <c r="G245" s="230"/>
      <c r="H245"/>
      <c r="I245"/>
      <c r="J245"/>
      <c r="K245"/>
      <c r="L245"/>
      <c r="M245"/>
      <c r="N245"/>
      <c r="O245"/>
      <c r="P245"/>
      <c r="Q245" s="224"/>
      <c r="S245"/>
      <c r="T245"/>
    </row>
    <row r="246" spans="1:20" s="223" customFormat="1" x14ac:dyDescent="0.4">
      <c r="A246"/>
      <c r="B246"/>
      <c r="C246"/>
      <c r="D246"/>
      <c r="E246" s="237"/>
      <c r="F246" s="242"/>
      <c r="G246" s="230"/>
      <c r="H246"/>
      <c r="I246"/>
      <c r="J246"/>
      <c r="K246"/>
      <c r="L246"/>
      <c r="M246"/>
      <c r="N246"/>
      <c r="O246"/>
      <c r="P246"/>
      <c r="Q246" s="224"/>
      <c r="S246"/>
      <c r="T246"/>
    </row>
    <row r="247" spans="1:20" s="223" customFormat="1" x14ac:dyDescent="0.4">
      <c r="A247"/>
      <c r="B247"/>
      <c r="C247"/>
      <c r="D247"/>
      <c r="E247" s="237"/>
      <c r="F247" s="242"/>
      <c r="G247" s="230"/>
      <c r="H247"/>
      <c r="I247"/>
      <c r="J247"/>
      <c r="K247"/>
      <c r="L247"/>
      <c r="M247"/>
      <c r="N247"/>
      <c r="O247"/>
      <c r="P247"/>
      <c r="Q247" s="224"/>
      <c r="S247"/>
      <c r="T247"/>
    </row>
    <row r="248" spans="1:20" s="223" customFormat="1" x14ac:dyDescent="0.4">
      <c r="A248"/>
      <c r="B248"/>
      <c r="C248"/>
      <c r="D248"/>
      <c r="E248" s="237"/>
      <c r="F248" s="242"/>
      <c r="G248" s="230"/>
      <c r="H248"/>
      <c r="I248"/>
      <c r="J248"/>
      <c r="K248"/>
      <c r="L248"/>
      <c r="M248"/>
      <c r="N248"/>
      <c r="O248"/>
      <c r="P248"/>
      <c r="Q248" s="224"/>
      <c r="S248"/>
      <c r="T248"/>
    </row>
    <row r="249" spans="1:20" s="223" customFormat="1" x14ac:dyDescent="0.4">
      <c r="A249"/>
      <c r="B249"/>
      <c r="C249"/>
      <c r="D249"/>
      <c r="E249" s="237"/>
      <c r="F249" s="242"/>
      <c r="G249" s="230"/>
      <c r="H249"/>
      <c r="I249"/>
      <c r="J249"/>
      <c r="K249"/>
      <c r="L249"/>
      <c r="M249"/>
      <c r="N249"/>
      <c r="O249"/>
      <c r="P249"/>
      <c r="Q249" s="224"/>
      <c r="S249"/>
      <c r="T249"/>
    </row>
    <row r="250" spans="1:20" s="223" customFormat="1" x14ac:dyDescent="0.4">
      <c r="A250"/>
      <c r="B250"/>
      <c r="C250"/>
      <c r="D250"/>
      <c r="E250" s="237"/>
      <c r="F250" s="242"/>
      <c r="G250" s="230"/>
      <c r="H250"/>
      <c r="I250"/>
      <c r="J250"/>
      <c r="K250"/>
      <c r="L250"/>
      <c r="M250"/>
      <c r="N250"/>
      <c r="O250"/>
      <c r="P250"/>
      <c r="Q250" s="224"/>
      <c r="S250"/>
      <c r="T250"/>
    </row>
    <row r="251" spans="1:20" s="223" customFormat="1" x14ac:dyDescent="0.4">
      <c r="A251"/>
      <c r="B251"/>
      <c r="C251"/>
      <c r="D251"/>
      <c r="E251" s="237"/>
      <c r="F251" s="242"/>
      <c r="G251" s="230"/>
      <c r="H251"/>
      <c r="I251"/>
      <c r="J251"/>
      <c r="K251"/>
      <c r="L251"/>
      <c r="M251"/>
      <c r="N251"/>
      <c r="O251"/>
      <c r="P251"/>
      <c r="Q251" s="224"/>
      <c r="S251"/>
      <c r="T251"/>
    </row>
    <row r="252" spans="1:20" s="223" customFormat="1" x14ac:dyDescent="0.4">
      <c r="A252"/>
      <c r="B252"/>
      <c r="C252"/>
      <c r="D252"/>
      <c r="E252" s="237"/>
      <c r="F252" s="242"/>
      <c r="G252" s="230"/>
      <c r="H252"/>
      <c r="I252"/>
      <c r="J252"/>
      <c r="K252"/>
      <c r="L252"/>
      <c r="M252"/>
      <c r="N252"/>
      <c r="O252"/>
      <c r="P252"/>
      <c r="Q252" s="224"/>
      <c r="S252"/>
      <c r="T252"/>
    </row>
    <row r="253" spans="1:20" s="223" customFormat="1" x14ac:dyDescent="0.4">
      <c r="A253"/>
      <c r="B253"/>
      <c r="C253"/>
      <c r="D253"/>
      <c r="E253" s="237"/>
      <c r="F253" s="242"/>
      <c r="G253" s="230"/>
      <c r="H253"/>
      <c r="I253"/>
      <c r="J253"/>
      <c r="K253"/>
      <c r="L253"/>
      <c r="M253"/>
      <c r="N253"/>
      <c r="O253"/>
      <c r="P253"/>
      <c r="Q253" s="224"/>
      <c r="S253"/>
      <c r="T253"/>
    </row>
    <row r="254" spans="1:20" s="223" customFormat="1" x14ac:dyDescent="0.4">
      <c r="A254"/>
      <c r="B254"/>
      <c r="C254"/>
      <c r="D254"/>
      <c r="E254" s="237"/>
      <c r="F254" s="242"/>
      <c r="G254" s="230"/>
      <c r="H254"/>
      <c r="I254"/>
      <c r="J254"/>
      <c r="K254"/>
      <c r="L254"/>
      <c r="M254"/>
      <c r="N254"/>
      <c r="O254"/>
      <c r="P254"/>
      <c r="Q254" s="224"/>
      <c r="S254"/>
      <c r="T254"/>
    </row>
    <row r="255" spans="1:20" s="223" customFormat="1" x14ac:dyDescent="0.4">
      <c r="A255"/>
      <c r="B255"/>
      <c r="C255"/>
      <c r="D255"/>
      <c r="E255" s="237"/>
      <c r="F255" s="242"/>
      <c r="G255" s="230"/>
      <c r="H255"/>
      <c r="I255"/>
      <c r="J255"/>
      <c r="K255"/>
      <c r="L255"/>
      <c r="M255"/>
      <c r="N255"/>
      <c r="O255"/>
      <c r="P255"/>
      <c r="Q255" s="224"/>
      <c r="S255"/>
      <c r="T255"/>
    </row>
    <row r="256" spans="1:20" s="223" customFormat="1" x14ac:dyDescent="0.4">
      <c r="A256"/>
      <c r="B256"/>
      <c r="C256"/>
      <c r="D256"/>
      <c r="E256" s="237"/>
      <c r="F256" s="242"/>
      <c r="G256" s="230"/>
      <c r="H256"/>
      <c r="I256"/>
      <c r="J256"/>
      <c r="K256"/>
      <c r="L256"/>
      <c r="M256"/>
      <c r="N256"/>
      <c r="O256"/>
      <c r="P256"/>
      <c r="Q256" s="224"/>
      <c r="S256"/>
      <c r="T256"/>
    </row>
    <row r="257" spans="1:20" s="223" customFormat="1" x14ac:dyDescent="0.4">
      <c r="A257"/>
      <c r="B257"/>
      <c r="C257"/>
      <c r="D257"/>
      <c r="E257" s="237"/>
      <c r="F257" s="242"/>
      <c r="G257" s="230"/>
      <c r="H257"/>
      <c r="I257"/>
      <c r="J257"/>
      <c r="K257"/>
      <c r="L257"/>
      <c r="M257"/>
      <c r="N257"/>
      <c r="O257"/>
      <c r="P257"/>
      <c r="Q257" s="224"/>
      <c r="S257"/>
      <c r="T257"/>
    </row>
    <row r="258" spans="1:20" s="223" customFormat="1" x14ac:dyDescent="0.4">
      <c r="A258"/>
      <c r="B258"/>
      <c r="C258"/>
      <c r="D258"/>
      <c r="E258" s="237"/>
      <c r="F258" s="242"/>
      <c r="G258" s="230"/>
      <c r="H258"/>
      <c r="I258"/>
      <c r="J258"/>
      <c r="K258"/>
      <c r="L258"/>
      <c r="M258"/>
      <c r="N258"/>
      <c r="O258"/>
      <c r="P258"/>
      <c r="Q258" s="224"/>
      <c r="S258"/>
      <c r="T258"/>
    </row>
    <row r="259" spans="1:20" s="223" customFormat="1" x14ac:dyDescent="0.4">
      <c r="A259"/>
      <c r="B259"/>
      <c r="C259"/>
      <c r="D259"/>
      <c r="E259" s="237"/>
      <c r="F259" s="242"/>
      <c r="G259" s="230"/>
      <c r="H259"/>
      <c r="I259"/>
      <c r="J259"/>
      <c r="K259"/>
      <c r="L259"/>
      <c r="M259"/>
      <c r="N259"/>
      <c r="O259"/>
      <c r="P259"/>
      <c r="Q259" s="224"/>
      <c r="S259"/>
      <c r="T259"/>
    </row>
    <row r="260" spans="1:20" s="223" customFormat="1" x14ac:dyDescent="0.4">
      <c r="A260"/>
      <c r="B260"/>
      <c r="C260"/>
      <c r="D260"/>
      <c r="E260" s="237"/>
      <c r="F260" s="242"/>
      <c r="G260" s="230"/>
      <c r="H260"/>
      <c r="I260"/>
      <c r="J260"/>
      <c r="K260"/>
      <c r="L260"/>
      <c r="M260"/>
      <c r="N260"/>
      <c r="O260"/>
      <c r="P260"/>
      <c r="Q260" s="224"/>
      <c r="S260"/>
      <c r="T260"/>
    </row>
    <row r="261" spans="1:20" s="223" customFormat="1" x14ac:dyDescent="0.4">
      <c r="A261"/>
      <c r="B261"/>
      <c r="C261"/>
      <c r="D261"/>
      <c r="E261" s="237"/>
      <c r="F261" s="242"/>
      <c r="G261" s="230"/>
      <c r="H261"/>
      <c r="I261"/>
      <c r="J261"/>
      <c r="K261"/>
      <c r="L261"/>
      <c r="M261"/>
      <c r="N261"/>
      <c r="O261"/>
      <c r="P261"/>
      <c r="Q261" s="224"/>
      <c r="S261"/>
      <c r="T261"/>
    </row>
    <row r="262" spans="1:20" s="223" customFormat="1" x14ac:dyDescent="0.4">
      <c r="A262"/>
      <c r="B262"/>
      <c r="C262"/>
      <c r="D262"/>
      <c r="E262" s="237"/>
      <c r="F262" s="242"/>
      <c r="G262" s="230"/>
      <c r="H262"/>
      <c r="I262"/>
      <c r="J262"/>
      <c r="K262"/>
      <c r="L262"/>
      <c r="M262"/>
      <c r="N262"/>
      <c r="O262"/>
      <c r="P262"/>
      <c r="Q262" s="224"/>
      <c r="S262"/>
      <c r="T262"/>
    </row>
    <row r="263" spans="1:20" s="223" customFormat="1" x14ac:dyDescent="0.4">
      <c r="A263"/>
      <c r="B263"/>
      <c r="C263"/>
      <c r="D263"/>
      <c r="E263" s="237"/>
      <c r="F263" s="242"/>
      <c r="G263" s="230"/>
      <c r="H263"/>
      <c r="I263"/>
      <c r="J263"/>
      <c r="K263"/>
      <c r="L263"/>
      <c r="M263"/>
      <c r="N263"/>
      <c r="O263"/>
      <c r="P263"/>
      <c r="Q263" s="224"/>
      <c r="S263"/>
      <c r="T263"/>
    </row>
    <row r="264" spans="1:20" s="223" customFormat="1" x14ac:dyDescent="0.4">
      <c r="A264"/>
      <c r="B264"/>
      <c r="C264"/>
      <c r="D264"/>
      <c r="E264" s="237"/>
      <c r="F264" s="242"/>
      <c r="G264" s="230"/>
      <c r="H264"/>
      <c r="I264"/>
      <c r="J264"/>
      <c r="K264"/>
      <c r="L264"/>
      <c r="M264"/>
      <c r="N264"/>
      <c r="O264"/>
      <c r="P264"/>
      <c r="Q264" s="224"/>
      <c r="S264"/>
      <c r="T264"/>
    </row>
    <row r="265" spans="1:20" s="223" customFormat="1" x14ac:dyDescent="0.4">
      <c r="A265"/>
      <c r="B265"/>
      <c r="C265"/>
      <c r="D265"/>
      <c r="E265" s="237"/>
      <c r="F265" s="242"/>
      <c r="G265" s="230"/>
      <c r="H265"/>
      <c r="I265"/>
      <c r="J265"/>
      <c r="K265"/>
      <c r="L265"/>
      <c r="M265"/>
      <c r="N265"/>
      <c r="O265"/>
      <c r="P265"/>
      <c r="Q265" s="224"/>
      <c r="S265"/>
      <c r="T265"/>
    </row>
    <row r="266" spans="1:20" s="223" customFormat="1" x14ac:dyDescent="0.4">
      <c r="A266"/>
      <c r="B266"/>
      <c r="C266"/>
      <c r="D266"/>
      <c r="E266" s="237"/>
      <c r="F266" s="242"/>
      <c r="G266" s="230"/>
      <c r="H266"/>
      <c r="I266"/>
      <c r="J266"/>
      <c r="K266"/>
      <c r="L266"/>
      <c r="M266"/>
      <c r="N266"/>
      <c r="O266"/>
      <c r="P266"/>
      <c r="Q266" s="224"/>
      <c r="S266"/>
      <c r="T266"/>
    </row>
    <row r="267" spans="1:20" s="223" customFormat="1" x14ac:dyDescent="0.4">
      <c r="A267"/>
      <c r="B267"/>
      <c r="C267"/>
      <c r="D267"/>
      <c r="E267" s="237"/>
      <c r="F267" s="242"/>
      <c r="G267" s="230"/>
      <c r="H267"/>
      <c r="I267"/>
      <c r="J267"/>
      <c r="K267"/>
      <c r="L267"/>
      <c r="M267"/>
      <c r="N267"/>
      <c r="O267"/>
      <c r="P267"/>
      <c r="Q267" s="224"/>
      <c r="S267"/>
      <c r="T267"/>
    </row>
    <row r="268" spans="1:20" s="223" customFormat="1" x14ac:dyDescent="0.4">
      <c r="A268"/>
      <c r="B268"/>
      <c r="C268"/>
      <c r="D268"/>
      <c r="E268" s="237"/>
      <c r="F268" s="242"/>
      <c r="G268" s="230"/>
      <c r="H268"/>
      <c r="I268"/>
      <c r="J268"/>
      <c r="K268"/>
      <c r="L268"/>
      <c r="M268"/>
      <c r="N268"/>
      <c r="O268"/>
      <c r="P268"/>
      <c r="Q268" s="224"/>
      <c r="S268"/>
      <c r="T268"/>
    </row>
    <row r="269" spans="1:20" s="223" customFormat="1" x14ac:dyDescent="0.4">
      <c r="A269"/>
      <c r="B269"/>
      <c r="C269"/>
      <c r="D269"/>
      <c r="E269" s="237"/>
      <c r="F269" s="242"/>
      <c r="G269" s="230"/>
      <c r="H269"/>
      <c r="I269"/>
      <c r="J269"/>
      <c r="K269"/>
      <c r="L269"/>
      <c r="M269"/>
      <c r="N269"/>
      <c r="O269"/>
      <c r="P269"/>
      <c r="Q269" s="224"/>
      <c r="S269"/>
      <c r="T269"/>
    </row>
    <row r="270" spans="1:20" s="223" customFormat="1" x14ac:dyDescent="0.4">
      <c r="A270"/>
      <c r="B270"/>
      <c r="C270"/>
      <c r="D270"/>
      <c r="E270" s="237"/>
      <c r="F270" s="242"/>
      <c r="G270" s="230"/>
      <c r="H270"/>
      <c r="I270"/>
      <c r="J270"/>
      <c r="K270"/>
      <c r="L270"/>
      <c r="M270"/>
      <c r="N270"/>
      <c r="O270"/>
      <c r="P270"/>
      <c r="Q270" s="224"/>
      <c r="S270"/>
      <c r="T270"/>
    </row>
    <row r="271" spans="1:20" s="223" customFormat="1" x14ac:dyDescent="0.4">
      <c r="A271"/>
      <c r="B271"/>
      <c r="C271"/>
      <c r="D271"/>
      <c r="E271" s="237"/>
      <c r="F271" s="242"/>
      <c r="G271" s="230"/>
      <c r="H271"/>
      <c r="I271"/>
      <c r="J271"/>
      <c r="K271"/>
      <c r="L271"/>
      <c r="M271"/>
      <c r="N271"/>
      <c r="O271"/>
      <c r="P271"/>
      <c r="Q271" s="224"/>
      <c r="S271"/>
      <c r="T271"/>
    </row>
    <row r="272" spans="1:20" s="223" customFormat="1" x14ac:dyDescent="0.4">
      <c r="A272"/>
      <c r="B272"/>
      <c r="C272"/>
      <c r="D272"/>
      <c r="E272" s="237"/>
      <c r="F272" s="242"/>
      <c r="G272" s="230"/>
      <c r="H272"/>
      <c r="I272"/>
      <c r="J272"/>
      <c r="K272"/>
      <c r="L272"/>
      <c r="M272"/>
      <c r="N272"/>
      <c r="O272"/>
      <c r="P272"/>
      <c r="Q272" s="224"/>
      <c r="S272"/>
      <c r="T272"/>
    </row>
    <row r="273" spans="1:20" s="223" customFormat="1" x14ac:dyDescent="0.4">
      <c r="A273"/>
      <c r="B273"/>
      <c r="C273"/>
      <c r="D273"/>
      <c r="E273" s="237"/>
      <c r="F273" s="242"/>
      <c r="G273" s="230"/>
      <c r="H273"/>
      <c r="I273"/>
      <c r="J273"/>
      <c r="K273"/>
      <c r="L273"/>
      <c r="M273"/>
      <c r="N273"/>
      <c r="O273"/>
      <c r="P273"/>
      <c r="Q273" s="224"/>
      <c r="S273"/>
      <c r="T273"/>
    </row>
    <row r="274" spans="1:20" s="223" customFormat="1" x14ac:dyDescent="0.4">
      <c r="A274"/>
      <c r="B274"/>
      <c r="C274"/>
      <c r="D274"/>
      <c r="E274" s="237"/>
      <c r="F274" s="242"/>
      <c r="G274" s="230"/>
      <c r="H274"/>
      <c r="I274"/>
      <c r="J274"/>
      <c r="K274"/>
      <c r="L274"/>
      <c r="M274"/>
      <c r="N274"/>
      <c r="O274"/>
      <c r="P274"/>
      <c r="Q274" s="224"/>
      <c r="S274"/>
      <c r="T274"/>
    </row>
    <row r="275" spans="1:20" s="223" customFormat="1" x14ac:dyDescent="0.4">
      <c r="A275"/>
      <c r="B275"/>
      <c r="C275"/>
      <c r="D275"/>
      <c r="E275" s="237"/>
      <c r="F275" s="242"/>
      <c r="G275" s="230"/>
      <c r="H275"/>
      <c r="I275"/>
      <c r="J275"/>
      <c r="K275"/>
      <c r="L275"/>
      <c r="M275"/>
      <c r="N275"/>
      <c r="O275"/>
      <c r="P275"/>
      <c r="Q275" s="224"/>
      <c r="S275"/>
      <c r="T275"/>
    </row>
    <row r="276" spans="1:20" s="223" customFormat="1" x14ac:dyDescent="0.4">
      <c r="A276"/>
      <c r="B276"/>
      <c r="C276"/>
      <c r="D276"/>
      <c r="E276" s="237"/>
      <c r="F276" s="242"/>
      <c r="G276" s="230"/>
      <c r="H276"/>
      <c r="I276"/>
      <c r="J276"/>
      <c r="K276"/>
      <c r="L276"/>
      <c r="M276"/>
      <c r="N276"/>
      <c r="O276"/>
      <c r="P276"/>
      <c r="Q276" s="224"/>
      <c r="S276"/>
      <c r="T276"/>
    </row>
    <row r="277" spans="1:20" s="223" customFormat="1" x14ac:dyDescent="0.4">
      <c r="A277"/>
      <c r="B277"/>
      <c r="C277"/>
      <c r="D277"/>
      <c r="E277" s="237"/>
      <c r="F277" s="242"/>
      <c r="G277" s="230"/>
      <c r="H277"/>
      <c r="I277"/>
      <c r="J277"/>
      <c r="K277"/>
      <c r="L277"/>
      <c r="M277"/>
      <c r="N277"/>
      <c r="O277"/>
      <c r="P277"/>
      <c r="Q277" s="224"/>
      <c r="S277"/>
      <c r="T277"/>
    </row>
    <row r="278" spans="1:20" s="223" customFormat="1" x14ac:dyDescent="0.4">
      <c r="A278"/>
      <c r="B278"/>
      <c r="C278"/>
      <c r="D278"/>
      <c r="E278" s="237"/>
      <c r="F278" s="242"/>
      <c r="G278" s="230"/>
      <c r="H278"/>
      <c r="I278"/>
      <c r="J278"/>
      <c r="K278"/>
      <c r="L278"/>
      <c r="M278"/>
      <c r="N278"/>
      <c r="O278"/>
      <c r="P278"/>
      <c r="Q278" s="224"/>
      <c r="S278"/>
      <c r="T278"/>
    </row>
    <row r="279" spans="1:20" s="223" customFormat="1" x14ac:dyDescent="0.4">
      <c r="A279"/>
      <c r="B279"/>
      <c r="C279"/>
      <c r="D279"/>
      <c r="E279" s="237"/>
      <c r="F279" s="242"/>
      <c r="G279" s="230"/>
      <c r="H279"/>
      <c r="I279"/>
      <c r="J279"/>
      <c r="K279"/>
      <c r="L279"/>
      <c r="M279"/>
      <c r="N279"/>
      <c r="O279"/>
      <c r="P279"/>
      <c r="Q279" s="224"/>
      <c r="S279"/>
      <c r="T279"/>
    </row>
    <row r="280" spans="1:20" s="223" customFormat="1" x14ac:dyDescent="0.4">
      <c r="A280"/>
      <c r="B280"/>
      <c r="C280"/>
      <c r="D280"/>
      <c r="E280" s="237"/>
      <c r="F280" s="242"/>
      <c r="G280" s="230"/>
      <c r="H280"/>
      <c r="I280"/>
      <c r="J280"/>
      <c r="K280"/>
      <c r="L280"/>
      <c r="M280"/>
      <c r="N280"/>
      <c r="O280"/>
      <c r="P280"/>
      <c r="Q280" s="224"/>
      <c r="S280"/>
      <c r="T280"/>
    </row>
    <row r="281" spans="1:20" s="223" customFormat="1" x14ac:dyDescent="0.4">
      <c r="A281"/>
      <c r="B281"/>
      <c r="C281"/>
      <c r="D281"/>
      <c r="E281" s="237"/>
      <c r="F281" s="242"/>
      <c r="G281" s="230"/>
      <c r="H281"/>
      <c r="I281"/>
      <c r="J281"/>
      <c r="K281"/>
      <c r="L281"/>
      <c r="M281"/>
      <c r="N281"/>
      <c r="O281"/>
      <c r="P281"/>
      <c r="Q281" s="224"/>
      <c r="S281"/>
      <c r="T281"/>
    </row>
    <row r="282" spans="1:20" s="223" customFormat="1" x14ac:dyDescent="0.4">
      <c r="A282"/>
      <c r="B282"/>
      <c r="C282"/>
      <c r="D282"/>
      <c r="E282" s="237"/>
      <c r="F282" s="242"/>
      <c r="G282" s="230"/>
      <c r="H282"/>
      <c r="I282"/>
      <c r="J282"/>
      <c r="K282"/>
      <c r="L282"/>
      <c r="M282"/>
      <c r="N282"/>
      <c r="O282"/>
      <c r="P282"/>
      <c r="Q282" s="224"/>
      <c r="S282"/>
      <c r="T282"/>
    </row>
    <row r="283" spans="1:20" s="223" customFormat="1" x14ac:dyDescent="0.4">
      <c r="A283"/>
      <c r="B283"/>
      <c r="C283"/>
      <c r="D283"/>
      <c r="E283" s="237"/>
      <c r="F283" s="242"/>
      <c r="G283" s="230"/>
      <c r="H283"/>
      <c r="I283"/>
      <c r="J283"/>
      <c r="K283"/>
      <c r="L283"/>
      <c r="M283"/>
      <c r="N283"/>
      <c r="O283"/>
      <c r="P283"/>
      <c r="Q283" s="224"/>
      <c r="S283"/>
      <c r="T283"/>
    </row>
    <row r="284" spans="1:20" s="223" customFormat="1" x14ac:dyDescent="0.4">
      <c r="A284"/>
      <c r="B284"/>
      <c r="C284"/>
      <c r="D284"/>
      <c r="E284" s="237"/>
      <c r="F284" s="242"/>
      <c r="G284" s="230"/>
      <c r="H284"/>
      <c r="I284"/>
      <c r="J284"/>
      <c r="K284"/>
      <c r="L284"/>
      <c r="M284"/>
      <c r="N284"/>
      <c r="O284"/>
      <c r="P284"/>
      <c r="Q284" s="224"/>
      <c r="S284"/>
      <c r="T284"/>
    </row>
    <row r="285" spans="1:20" s="223" customFormat="1" x14ac:dyDescent="0.4">
      <c r="A285"/>
      <c r="B285"/>
      <c r="C285"/>
      <c r="D285"/>
      <c r="E285" s="237"/>
      <c r="F285" s="242"/>
      <c r="G285" s="230"/>
      <c r="H285"/>
      <c r="I285"/>
      <c r="J285"/>
      <c r="K285"/>
      <c r="L285"/>
      <c r="M285"/>
      <c r="N285"/>
      <c r="O285"/>
      <c r="P285"/>
      <c r="Q285" s="224"/>
      <c r="S285"/>
      <c r="T285"/>
    </row>
    <row r="286" spans="1:20" s="223" customFormat="1" x14ac:dyDescent="0.4">
      <c r="A286"/>
      <c r="B286"/>
      <c r="C286"/>
      <c r="D286"/>
      <c r="E286" s="237"/>
      <c r="F286" s="242"/>
      <c r="G286" s="230"/>
      <c r="H286"/>
      <c r="I286"/>
      <c r="J286"/>
      <c r="K286"/>
      <c r="L286"/>
      <c r="M286"/>
      <c r="N286"/>
      <c r="O286"/>
      <c r="P286"/>
      <c r="Q286" s="224"/>
      <c r="S286"/>
      <c r="T286"/>
    </row>
    <row r="287" spans="1:20" s="223" customFormat="1" x14ac:dyDescent="0.4">
      <c r="A287"/>
      <c r="B287"/>
      <c r="C287"/>
      <c r="D287"/>
      <c r="E287" s="237"/>
      <c r="F287" s="242"/>
      <c r="G287" s="230"/>
      <c r="H287"/>
      <c r="I287"/>
      <c r="J287"/>
      <c r="K287"/>
      <c r="L287"/>
      <c r="M287"/>
      <c r="N287"/>
      <c r="O287"/>
      <c r="P287"/>
      <c r="Q287" s="224"/>
      <c r="S287"/>
      <c r="T287"/>
    </row>
    <row r="288" spans="1:20" s="223" customFormat="1" x14ac:dyDescent="0.4">
      <c r="A288"/>
      <c r="B288"/>
      <c r="C288"/>
      <c r="D288"/>
      <c r="E288" s="237"/>
      <c r="F288" s="242"/>
      <c r="G288" s="230"/>
      <c r="H288"/>
      <c r="I288"/>
      <c r="J288"/>
      <c r="K288"/>
      <c r="L288"/>
      <c r="M288"/>
      <c r="N288"/>
      <c r="O288"/>
      <c r="P288"/>
      <c r="Q288" s="224"/>
      <c r="S288"/>
      <c r="T288"/>
    </row>
    <row r="289" spans="1:20" s="223" customFormat="1" x14ac:dyDescent="0.4">
      <c r="A289"/>
      <c r="B289"/>
      <c r="C289"/>
      <c r="D289"/>
      <c r="E289" s="237"/>
      <c r="F289" s="242"/>
      <c r="G289" s="230"/>
      <c r="H289"/>
      <c r="I289"/>
      <c r="J289"/>
      <c r="K289"/>
      <c r="L289"/>
      <c r="M289"/>
      <c r="N289"/>
      <c r="O289"/>
      <c r="P289"/>
      <c r="Q289" s="224"/>
      <c r="S289"/>
      <c r="T289"/>
    </row>
    <row r="290" spans="1:20" s="223" customFormat="1" x14ac:dyDescent="0.4">
      <c r="A290"/>
      <c r="B290"/>
      <c r="C290"/>
      <c r="D290"/>
      <c r="E290" s="237"/>
      <c r="F290" s="242"/>
      <c r="G290" s="230"/>
      <c r="H290"/>
      <c r="I290"/>
      <c r="J290"/>
      <c r="K290"/>
      <c r="L290"/>
      <c r="M290"/>
      <c r="N290"/>
      <c r="O290"/>
      <c r="P290"/>
      <c r="Q290" s="224"/>
      <c r="S290"/>
      <c r="T290"/>
    </row>
    <row r="291" spans="1:20" s="223" customFormat="1" x14ac:dyDescent="0.4">
      <c r="A291"/>
      <c r="B291"/>
      <c r="C291"/>
      <c r="D291"/>
      <c r="E291" s="237"/>
      <c r="F291" s="242"/>
      <c r="G291" s="230"/>
      <c r="H291"/>
      <c r="I291"/>
      <c r="J291"/>
      <c r="K291"/>
      <c r="L291"/>
      <c r="M291"/>
      <c r="N291"/>
      <c r="O291"/>
      <c r="P291"/>
      <c r="Q291" s="224"/>
      <c r="S291"/>
      <c r="T291"/>
    </row>
    <row r="292" spans="1:20" s="223" customFormat="1" x14ac:dyDescent="0.4">
      <c r="A292"/>
      <c r="B292"/>
      <c r="C292"/>
      <c r="D292"/>
      <c r="E292" s="237"/>
      <c r="F292" s="242"/>
      <c r="G292" s="230"/>
      <c r="H292"/>
      <c r="I292"/>
      <c r="J292"/>
      <c r="K292"/>
      <c r="L292"/>
      <c r="M292"/>
      <c r="N292"/>
      <c r="O292"/>
      <c r="P292"/>
      <c r="Q292" s="224"/>
      <c r="S292"/>
      <c r="T292"/>
    </row>
    <row r="293" spans="1:20" s="223" customFormat="1" x14ac:dyDescent="0.4">
      <c r="A293"/>
      <c r="B293"/>
      <c r="C293"/>
      <c r="D293"/>
      <c r="E293" s="237"/>
      <c r="F293" s="242"/>
      <c r="G293" s="230"/>
      <c r="H293"/>
      <c r="I293"/>
      <c r="J293"/>
      <c r="K293"/>
      <c r="L293"/>
      <c r="M293"/>
      <c r="N293"/>
      <c r="O293"/>
      <c r="P293"/>
      <c r="Q293" s="224"/>
      <c r="S293"/>
      <c r="T293"/>
    </row>
    <row r="294" spans="1:20" s="223" customFormat="1" x14ac:dyDescent="0.4">
      <c r="A294"/>
      <c r="B294"/>
      <c r="C294"/>
      <c r="D294"/>
      <c r="E294" s="237"/>
      <c r="F294" s="242"/>
      <c r="G294" s="230"/>
      <c r="H294"/>
      <c r="I294"/>
      <c r="J294"/>
      <c r="K294"/>
      <c r="L294"/>
      <c r="M294"/>
      <c r="N294"/>
      <c r="O294"/>
      <c r="P294"/>
      <c r="Q294" s="224"/>
      <c r="S294"/>
      <c r="T294"/>
    </row>
    <row r="295" spans="1:20" s="223" customFormat="1" x14ac:dyDescent="0.4">
      <c r="A295"/>
      <c r="B295"/>
      <c r="C295"/>
      <c r="D295"/>
      <c r="E295" s="237"/>
      <c r="F295" s="242"/>
      <c r="G295" s="230"/>
      <c r="H295"/>
      <c r="I295"/>
      <c r="J295"/>
      <c r="K295"/>
      <c r="L295"/>
      <c r="M295"/>
      <c r="N295"/>
      <c r="O295"/>
      <c r="P295"/>
      <c r="Q295" s="224"/>
      <c r="S295"/>
      <c r="T295"/>
    </row>
    <row r="296" spans="1:20" s="223" customFormat="1" x14ac:dyDescent="0.4">
      <c r="A296"/>
      <c r="B296"/>
      <c r="C296"/>
      <c r="D296"/>
      <c r="E296" s="237"/>
      <c r="F296" s="242"/>
      <c r="G296" s="230"/>
      <c r="H296"/>
      <c r="I296"/>
      <c r="J296"/>
      <c r="K296"/>
      <c r="L296"/>
      <c r="M296"/>
      <c r="N296"/>
      <c r="O296"/>
      <c r="P296"/>
      <c r="Q296" s="224"/>
      <c r="S296"/>
      <c r="T296"/>
    </row>
    <row r="297" spans="1:20" s="223" customFormat="1" x14ac:dyDescent="0.4">
      <c r="A297"/>
      <c r="B297"/>
      <c r="C297"/>
      <c r="D297"/>
      <c r="E297" s="237"/>
      <c r="F297" s="242"/>
      <c r="G297" s="230"/>
      <c r="H297"/>
      <c r="I297"/>
      <c r="J297"/>
      <c r="K297"/>
      <c r="L297"/>
      <c r="M297"/>
      <c r="N297"/>
      <c r="O297"/>
      <c r="P297"/>
      <c r="Q297" s="224"/>
      <c r="S297"/>
      <c r="T297"/>
    </row>
    <row r="298" spans="1:20" s="223" customFormat="1" x14ac:dyDescent="0.4">
      <c r="A298"/>
      <c r="B298"/>
      <c r="C298"/>
      <c r="D298"/>
      <c r="E298" s="237"/>
      <c r="F298" s="242"/>
      <c r="G298" s="230"/>
      <c r="H298"/>
      <c r="I298"/>
      <c r="J298"/>
      <c r="K298"/>
      <c r="L298"/>
      <c r="M298"/>
      <c r="N298"/>
      <c r="O298"/>
      <c r="P298"/>
      <c r="Q298" s="224"/>
      <c r="S298"/>
      <c r="T298"/>
    </row>
    <row r="299" spans="1:20" s="223" customFormat="1" x14ac:dyDescent="0.4">
      <c r="A299"/>
      <c r="B299"/>
      <c r="C299"/>
      <c r="D299"/>
      <c r="E299" s="237"/>
      <c r="F299" s="242"/>
      <c r="G299" s="230"/>
      <c r="H299"/>
      <c r="I299"/>
      <c r="J299"/>
      <c r="K299"/>
      <c r="L299"/>
      <c r="M299"/>
      <c r="N299"/>
      <c r="O299"/>
      <c r="P299"/>
      <c r="Q299" s="224"/>
      <c r="S299"/>
      <c r="T299"/>
    </row>
    <row r="300" spans="1:20" s="223" customFormat="1" x14ac:dyDescent="0.4">
      <c r="A300"/>
      <c r="B300"/>
      <c r="C300"/>
      <c r="D300"/>
      <c r="E300" s="237"/>
      <c r="F300" s="242"/>
      <c r="G300" s="230"/>
      <c r="H300"/>
      <c r="I300"/>
      <c r="J300"/>
      <c r="K300"/>
      <c r="L300"/>
      <c r="M300"/>
      <c r="N300"/>
      <c r="O300"/>
      <c r="P300"/>
      <c r="Q300" s="224"/>
      <c r="S300"/>
      <c r="T300"/>
    </row>
    <row r="301" spans="1:20" s="223" customFormat="1" x14ac:dyDescent="0.4">
      <c r="A301"/>
      <c r="B301"/>
      <c r="C301"/>
      <c r="D301"/>
      <c r="E301" s="237"/>
      <c r="F301" s="242"/>
      <c r="G301" s="230"/>
      <c r="H301"/>
      <c r="I301"/>
      <c r="J301"/>
      <c r="K301"/>
      <c r="L301"/>
      <c r="M301"/>
      <c r="N301"/>
      <c r="O301"/>
      <c r="P301"/>
      <c r="Q301" s="224"/>
      <c r="S301"/>
      <c r="T301"/>
    </row>
    <row r="302" spans="1:20" s="223" customFormat="1" x14ac:dyDescent="0.4">
      <c r="A302"/>
      <c r="B302"/>
      <c r="C302"/>
      <c r="D302"/>
      <c r="E302" s="237"/>
      <c r="F302" s="242"/>
      <c r="G302" s="230"/>
      <c r="H302"/>
      <c r="I302"/>
      <c r="J302"/>
      <c r="K302"/>
      <c r="L302"/>
      <c r="M302"/>
      <c r="N302"/>
      <c r="O302"/>
      <c r="P302"/>
      <c r="Q302" s="224"/>
      <c r="S302"/>
      <c r="T302"/>
    </row>
    <row r="303" spans="1:20" s="223" customFormat="1" x14ac:dyDescent="0.4">
      <c r="A303"/>
      <c r="B303"/>
      <c r="C303"/>
      <c r="D303"/>
      <c r="E303" s="237"/>
      <c r="F303" s="242"/>
      <c r="G303" s="230"/>
      <c r="H303"/>
      <c r="I303"/>
      <c r="J303"/>
      <c r="K303"/>
      <c r="L303"/>
      <c r="M303"/>
      <c r="N303"/>
      <c r="O303"/>
      <c r="P303"/>
      <c r="Q303" s="224"/>
      <c r="S303"/>
      <c r="T303"/>
    </row>
    <row r="304" spans="1:20" s="223" customFormat="1" x14ac:dyDescent="0.4">
      <c r="A304"/>
      <c r="B304"/>
      <c r="C304"/>
      <c r="D304"/>
      <c r="E304" s="237"/>
      <c r="F304" s="242"/>
      <c r="G304" s="230"/>
      <c r="H304"/>
      <c r="I304"/>
      <c r="J304"/>
      <c r="K304"/>
      <c r="L304"/>
      <c r="M304"/>
      <c r="N304"/>
      <c r="O304"/>
      <c r="P304"/>
      <c r="Q304" s="224"/>
      <c r="S304"/>
      <c r="T304"/>
    </row>
    <row r="305" spans="1:20" s="223" customFormat="1" x14ac:dyDescent="0.4">
      <c r="A305"/>
      <c r="B305"/>
      <c r="C305"/>
      <c r="D305"/>
      <c r="E305" s="237"/>
      <c r="F305" s="242"/>
      <c r="G305" s="230"/>
      <c r="H305"/>
      <c r="I305"/>
      <c r="J305"/>
      <c r="K305"/>
      <c r="L305"/>
      <c r="M305"/>
      <c r="N305"/>
      <c r="O305"/>
      <c r="P305"/>
      <c r="Q305" s="224"/>
      <c r="S305"/>
      <c r="T305"/>
    </row>
    <row r="306" spans="1:20" s="223" customFormat="1" x14ac:dyDescent="0.4">
      <c r="A306"/>
      <c r="B306"/>
      <c r="C306"/>
      <c r="D306"/>
      <c r="E306" s="237"/>
      <c r="F306" s="242"/>
      <c r="G306" s="230"/>
      <c r="H306"/>
      <c r="I306"/>
      <c r="J306"/>
      <c r="K306"/>
      <c r="L306"/>
      <c r="M306"/>
      <c r="N306"/>
      <c r="O306"/>
      <c r="P306"/>
      <c r="Q306" s="224"/>
      <c r="S306"/>
      <c r="T306"/>
    </row>
    <row r="307" spans="1:20" s="223" customFormat="1" x14ac:dyDescent="0.4">
      <c r="A307"/>
      <c r="B307"/>
      <c r="C307"/>
      <c r="D307"/>
      <c r="E307" s="237"/>
      <c r="F307" s="242"/>
      <c r="G307" s="230"/>
      <c r="H307"/>
      <c r="I307"/>
      <c r="J307"/>
      <c r="K307"/>
      <c r="L307"/>
      <c r="M307"/>
      <c r="N307"/>
      <c r="O307"/>
      <c r="P307"/>
      <c r="Q307" s="224"/>
      <c r="S307"/>
      <c r="T307"/>
    </row>
    <row r="308" spans="1:20" s="223" customFormat="1" x14ac:dyDescent="0.4">
      <c r="A308"/>
      <c r="B308"/>
      <c r="C308"/>
      <c r="D308"/>
      <c r="E308" s="237"/>
      <c r="F308" s="242"/>
      <c r="G308" s="230"/>
      <c r="H308"/>
      <c r="I308"/>
      <c r="J308"/>
      <c r="K308"/>
      <c r="L308"/>
      <c r="M308"/>
      <c r="N308"/>
      <c r="O308"/>
      <c r="P308"/>
      <c r="Q308" s="224"/>
      <c r="S308"/>
      <c r="T308"/>
    </row>
    <row r="309" spans="1:20" s="223" customFormat="1" x14ac:dyDescent="0.4">
      <c r="A309"/>
      <c r="B309"/>
      <c r="C309"/>
      <c r="D309"/>
      <c r="E309" s="237"/>
      <c r="F309" s="242"/>
      <c r="G309" s="230"/>
      <c r="H309"/>
      <c r="I309"/>
      <c r="J309"/>
      <c r="K309"/>
      <c r="L309"/>
      <c r="M309"/>
      <c r="N309"/>
      <c r="O309"/>
      <c r="P309"/>
      <c r="Q309" s="224"/>
      <c r="S309"/>
      <c r="T309"/>
    </row>
    <row r="310" spans="1:20" s="223" customFormat="1" x14ac:dyDescent="0.4">
      <c r="A310"/>
      <c r="B310"/>
      <c r="C310"/>
      <c r="D310"/>
      <c r="E310" s="237"/>
      <c r="F310" s="242"/>
      <c r="G310" s="230"/>
      <c r="H310"/>
      <c r="I310"/>
      <c r="J310"/>
      <c r="K310"/>
      <c r="L310"/>
      <c r="M310"/>
      <c r="N310"/>
      <c r="O310"/>
      <c r="P310"/>
      <c r="Q310" s="224"/>
      <c r="S310"/>
      <c r="T310"/>
    </row>
    <row r="311" spans="1:20" s="223" customFormat="1" x14ac:dyDescent="0.4">
      <c r="A311"/>
      <c r="B311"/>
      <c r="C311"/>
      <c r="D311"/>
      <c r="E311" s="237"/>
      <c r="F311" s="242"/>
      <c r="G311" s="230"/>
      <c r="H311"/>
      <c r="I311"/>
      <c r="J311"/>
      <c r="K311"/>
      <c r="L311"/>
      <c r="M311"/>
      <c r="N311"/>
      <c r="O311"/>
      <c r="P311"/>
      <c r="Q311" s="224"/>
      <c r="S311"/>
      <c r="T311"/>
    </row>
    <row r="312" spans="1:20" s="223" customFormat="1" x14ac:dyDescent="0.4">
      <c r="A312"/>
      <c r="B312"/>
      <c r="C312"/>
      <c r="D312"/>
      <c r="E312" s="237"/>
      <c r="F312" s="242"/>
      <c r="G312" s="230"/>
      <c r="H312"/>
      <c r="I312"/>
      <c r="J312"/>
      <c r="K312"/>
      <c r="L312"/>
      <c r="M312"/>
      <c r="N312"/>
      <c r="O312"/>
      <c r="P312"/>
      <c r="Q312" s="224"/>
      <c r="S312"/>
      <c r="T312"/>
    </row>
    <row r="313" spans="1:20" s="223" customFormat="1" x14ac:dyDescent="0.4">
      <c r="A313"/>
      <c r="B313"/>
      <c r="C313"/>
      <c r="D313"/>
      <c r="E313" s="237"/>
      <c r="F313" s="242"/>
      <c r="G313" s="230"/>
      <c r="H313"/>
      <c r="I313"/>
      <c r="J313"/>
      <c r="K313"/>
      <c r="L313"/>
      <c r="M313"/>
      <c r="N313"/>
      <c r="O313"/>
      <c r="P313"/>
      <c r="Q313" s="224"/>
      <c r="S313"/>
      <c r="T313"/>
    </row>
    <row r="314" spans="1:20" s="223" customFormat="1" x14ac:dyDescent="0.4">
      <c r="A314"/>
      <c r="B314"/>
      <c r="C314"/>
      <c r="D314"/>
      <c r="E314" s="237"/>
      <c r="F314" s="242"/>
      <c r="G314" s="230"/>
      <c r="H314"/>
      <c r="I314"/>
      <c r="J314"/>
      <c r="K314"/>
      <c r="L314"/>
      <c r="M314"/>
      <c r="N314"/>
      <c r="O314"/>
      <c r="P314"/>
      <c r="Q314" s="224"/>
      <c r="S314"/>
      <c r="T314"/>
    </row>
    <row r="315" spans="1:20" s="223" customFormat="1" x14ac:dyDescent="0.4">
      <c r="A315"/>
      <c r="B315"/>
      <c r="C315"/>
      <c r="D315"/>
      <c r="E315" s="237"/>
      <c r="F315" s="242"/>
      <c r="G315" s="230"/>
      <c r="H315"/>
      <c r="I315"/>
      <c r="J315"/>
      <c r="K315"/>
      <c r="L315"/>
      <c r="M315"/>
      <c r="N315"/>
      <c r="O315"/>
      <c r="P315"/>
      <c r="Q315" s="224"/>
      <c r="S315"/>
      <c r="T315"/>
    </row>
    <row r="316" spans="1:20" s="223" customFormat="1" x14ac:dyDescent="0.4">
      <c r="A316"/>
      <c r="B316"/>
      <c r="C316"/>
      <c r="D316"/>
      <c r="E316" s="237"/>
      <c r="F316" s="242"/>
      <c r="G316" s="230"/>
      <c r="H316"/>
      <c r="I316"/>
      <c r="J316"/>
      <c r="K316"/>
      <c r="L316"/>
      <c r="M316"/>
      <c r="N316"/>
      <c r="O316"/>
      <c r="P316"/>
      <c r="Q316" s="224"/>
      <c r="S316"/>
      <c r="T316"/>
    </row>
    <row r="317" spans="1:20" s="223" customFormat="1" x14ac:dyDescent="0.4">
      <c r="A317"/>
      <c r="B317"/>
      <c r="C317"/>
      <c r="D317"/>
      <c r="E317" s="237"/>
      <c r="F317" s="242"/>
      <c r="G317" s="230"/>
      <c r="H317"/>
      <c r="I317"/>
      <c r="J317"/>
      <c r="K317"/>
      <c r="L317"/>
      <c r="M317"/>
      <c r="N317"/>
      <c r="O317"/>
      <c r="P317"/>
      <c r="Q317" s="224"/>
      <c r="S317"/>
      <c r="T317"/>
    </row>
    <row r="318" spans="1:20" s="223" customFormat="1" x14ac:dyDescent="0.4">
      <c r="A318"/>
      <c r="B318"/>
      <c r="C318"/>
      <c r="D318"/>
      <c r="E318" s="237"/>
      <c r="F318" s="242"/>
      <c r="G318" s="230"/>
      <c r="H318"/>
      <c r="I318"/>
      <c r="J318"/>
      <c r="K318"/>
      <c r="L318"/>
      <c r="M318"/>
      <c r="N318"/>
      <c r="O318"/>
      <c r="P318"/>
      <c r="Q318" s="224"/>
      <c r="S318"/>
      <c r="T318"/>
    </row>
    <row r="319" spans="1:20" s="223" customFormat="1" x14ac:dyDescent="0.4">
      <c r="A319"/>
      <c r="B319"/>
      <c r="C319"/>
      <c r="D319"/>
      <c r="E319" s="237"/>
      <c r="F319" s="242"/>
      <c r="G319" s="230"/>
      <c r="H319"/>
      <c r="I319"/>
      <c r="J319"/>
      <c r="K319"/>
      <c r="L319"/>
      <c r="M319"/>
      <c r="N319"/>
      <c r="O319"/>
      <c r="P319"/>
      <c r="Q319" s="224"/>
      <c r="S319"/>
      <c r="T319"/>
    </row>
    <row r="320" spans="1:20" s="223" customFormat="1" x14ac:dyDescent="0.4">
      <c r="A320"/>
      <c r="B320"/>
      <c r="C320"/>
      <c r="D320"/>
      <c r="E320" s="237"/>
      <c r="F320" s="242"/>
      <c r="G320" s="230"/>
      <c r="H320"/>
      <c r="I320"/>
      <c r="J320"/>
      <c r="K320"/>
      <c r="L320"/>
      <c r="M320"/>
      <c r="N320"/>
      <c r="O320"/>
      <c r="P320"/>
      <c r="Q320" s="224"/>
      <c r="S320"/>
      <c r="T320"/>
    </row>
    <row r="321" spans="1:20" s="223" customFormat="1" x14ac:dyDescent="0.4">
      <c r="A321"/>
      <c r="B321"/>
      <c r="C321"/>
      <c r="D321"/>
      <c r="E321" s="237"/>
      <c r="F321" s="242"/>
      <c r="G321" s="230"/>
      <c r="H321"/>
      <c r="I321"/>
      <c r="J321"/>
      <c r="K321"/>
      <c r="L321"/>
      <c r="M321"/>
      <c r="N321"/>
      <c r="O321"/>
      <c r="P321"/>
      <c r="Q321" s="224"/>
      <c r="S321"/>
      <c r="T321"/>
    </row>
    <row r="322" spans="1:20" s="223" customFormat="1" x14ac:dyDescent="0.4">
      <c r="A322"/>
      <c r="B322"/>
      <c r="C322"/>
      <c r="D322"/>
      <c r="E322" s="237"/>
      <c r="F322" s="242"/>
      <c r="G322" s="230"/>
      <c r="H322"/>
      <c r="I322"/>
      <c r="J322"/>
      <c r="K322"/>
      <c r="L322"/>
      <c r="M322"/>
      <c r="N322"/>
      <c r="O322"/>
      <c r="P322"/>
      <c r="Q322" s="224"/>
      <c r="S322"/>
      <c r="T322"/>
    </row>
    <row r="323" spans="1:20" s="223" customFormat="1" x14ac:dyDescent="0.4">
      <c r="A323"/>
      <c r="B323"/>
      <c r="C323"/>
      <c r="D323"/>
      <c r="E323" s="237"/>
      <c r="F323" s="242"/>
      <c r="G323" s="230"/>
      <c r="H323"/>
      <c r="I323"/>
      <c r="J323"/>
      <c r="K323"/>
      <c r="L323"/>
      <c r="M323"/>
      <c r="N323"/>
      <c r="O323"/>
      <c r="P323"/>
      <c r="Q323" s="224"/>
      <c r="S323"/>
      <c r="T323"/>
    </row>
    <row r="324" spans="1:20" s="223" customFormat="1" x14ac:dyDescent="0.4">
      <c r="A324"/>
      <c r="B324"/>
      <c r="C324"/>
      <c r="D324"/>
      <c r="E324" s="237"/>
      <c r="F324" s="242"/>
      <c r="G324" s="230"/>
      <c r="H324"/>
      <c r="I324"/>
      <c r="J324"/>
      <c r="K324"/>
      <c r="L324"/>
      <c r="M324"/>
      <c r="N324"/>
      <c r="O324"/>
      <c r="P324"/>
      <c r="Q324" s="224"/>
      <c r="S324"/>
      <c r="T324"/>
    </row>
    <row r="325" spans="1:20" s="223" customFormat="1" x14ac:dyDescent="0.4">
      <c r="A325"/>
      <c r="B325"/>
      <c r="C325"/>
      <c r="D325"/>
      <c r="E325" s="237"/>
      <c r="F325" s="242"/>
      <c r="G325" s="230"/>
      <c r="H325"/>
      <c r="I325"/>
      <c r="J325"/>
      <c r="K325"/>
      <c r="L325"/>
      <c r="M325"/>
      <c r="N325"/>
      <c r="O325"/>
      <c r="P325"/>
      <c r="Q325" s="224"/>
      <c r="S325"/>
      <c r="T325"/>
    </row>
    <row r="326" spans="1:20" s="223" customFormat="1" x14ac:dyDescent="0.4">
      <c r="A326"/>
      <c r="B326"/>
      <c r="C326"/>
      <c r="D326"/>
      <c r="E326" s="237"/>
      <c r="F326" s="242"/>
      <c r="G326" s="230"/>
      <c r="H326"/>
      <c r="I326"/>
      <c r="J326"/>
      <c r="K326"/>
      <c r="L326"/>
      <c r="M326"/>
      <c r="N326"/>
      <c r="O326"/>
      <c r="P326"/>
      <c r="Q326" s="224"/>
      <c r="S326"/>
      <c r="T326"/>
    </row>
    <row r="327" spans="1:20" s="223" customFormat="1" x14ac:dyDescent="0.4">
      <c r="A327"/>
      <c r="B327"/>
      <c r="C327"/>
      <c r="D327"/>
      <c r="E327" s="237"/>
      <c r="F327" s="242"/>
      <c r="G327" s="230"/>
      <c r="H327"/>
      <c r="I327"/>
      <c r="J327"/>
      <c r="K327"/>
      <c r="L327"/>
      <c r="M327"/>
      <c r="N327"/>
      <c r="O327"/>
      <c r="P327"/>
      <c r="Q327" s="224"/>
      <c r="S327"/>
      <c r="T327"/>
    </row>
    <row r="328" spans="1:20" s="223" customFormat="1" x14ac:dyDescent="0.4">
      <c r="A328"/>
      <c r="B328"/>
      <c r="C328"/>
      <c r="D328"/>
      <c r="E328" s="237"/>
      <c r="F328" s="242"/>
      <c r="G328" s="230"/>
      <c r="H328"/>
      <c r="I328"/>
      <c r="J328"/>
      <c r="K328"/>
      <c r="L328"/>
      <c r="M328"/>
      <c r="N328"/>
      <c r="O328"/>
      <c r="P328"/>
      <c r="Q328" s="224"/>
      <c r="S328"/>
      <c r="T328"/>
    </row>
    <row r="329" spans="1:20" s="223" customFormat="1" x14ac:dyDescent="0.4">
      <c r="A329"/>
      <c r="B329"/>
      <c r="C329"/>
      <c r="D329"/>
      <c r="E329" s="237"/>
      <c r="F329" s="242"/>
      <c r="G329" s="230"/>
      <c r="H329"/>
      <c r="I329"/>
      <c r="J329"/>
      <c r="K329"/>
      <c r="L329"/>
      <c r="M329"/>
      <c r="N329"/>
      <c r="O329"/>
      <c r="P329"/>
      <c r="Q329" s="224"/>
      <c r="S329"/>
      <c r="T329"/>
    </row>
    <row r="330" spans="1:20" s="223" customFormat="1" x14ac:dyDescent="0.4">
      <c r="A330"/>
      <c r="B330"/>
      <c r="C330"/>
      <c r="D330"/>
      <c r="E330" s="237"/>
      <c r="F330" s="242"/>
      <c r="G330" s="230"/>
      <c r="H330"/>
      <c r="I330"/>
      <c r="J330"/>
      <c r="K330"/>
      <c r="L330"/>
      <c r="M330"/>
      <c r="N330"/>
      <c r="O330"/>
      <c r="P330"/>
      <c r="Q330" s="224"/>
      <c r="S330"/>
      <c r="T330"/>
    </row>
    <row r="331" spans="1:20" s="223" customFormat="1" x14ac:dyDescent="0.4">
      <c r="A331"/>
      <c r="B331"/>
      <c r="C331"/>
      <c r="D331"/>
      <c r="E331" s="237"/>
      <c r="F331" s="242"/>
      <c r="G331" s="230"/>
      <c r="H331"/>
      <c r="I331"/>
      <c r="J331"/>
      <c r="K331"/>
      <c r="L331"/>
      <c r="M331"/>
      <c r="N331"/>
      <c r="O331"/>
      <c r="P331"/>
      <c r="Q331" s="224"/>
      <c r="S331"/>
      <c r="T331"/>
    </row>
    <row r="332" spans="1:20" s="223" customFormat="1" x14ac:dyDescent="0.4">
      <c r="A332"/>
      <c r="B332"/>
      <c r="C332"/>
      <c r="D332"/>
      <c r="E332" s="237"/>
      <c r="F332" s="242"/>
      <c r="G332" s="230"/>
      <c r="H332"/>
      <c r="I332"/>
      <c r="J332"/>
      <c r="K332"/>
      <c r="L332"/>
      <c r="M332"/>
      <c r="N332"/>
      <c r="O332"/>
      <c r="P332"/>
      <c r="Q332" s="224"/>
      <c r="S332"/>
      <c r="T332"/>
    </row>
    <row r="333" spans="1:20" s="223" customFormat="1" x14ac:dyDescent="0.4">
      <c r="A333"/>
      <c r="B333"/>
      <c r="C333"/>
      <c r="D333"/>
      <c r="E333" s="237"/>
      <c r="F333" s="242"/>
      <c r="G333" s="230"/>
      <c r="H333"/>
      <c r="I333"/>
      <c r="J333"/>
      <c r="K333"/>
      <c r="L333"/>
      <c r="M333"/>
      <c r="N333"/>
      <c r="O333"/>
      <c r="P333"/>
      <c r="Q333" s="224"/>
      <c r="S333"/>
      <c r="T333"/>
    </row>
    <row r="334" spans="1:20" s="223" customFormat="1" x14ac:dyDescent="0.4">
      <c r="A334"/>
      <c r="B334"/>
      <c r="C334"/>
      <c r="D334"/>
      <c r="E334" s="237"/>
      <c r="F334" s="242"/>
      <c r="G334" s="230"/>
      <c r="H334"/>
      <c r="I334"/>
      <c r="J334"/>
      <c r="K334"/>
      <c r="L334"/>
      <c r="M334"/>
      <c r="N334"/>
      <c r="O334"/>
      <c r="P334"/>
      <c r="Q334" s="224"/>
      <c r="S334"/>
      <c r="T334"/>
    </row>
    <row r="335" spans="1:20" s="223" customFormat="1" x14ac:dyDescent="0.4">
      <c r="A335"/>
      <c r="B335"/>
      <c r="C335"/>
      <c r="D335"/>
      <c r="E335" s="237"/>
      <c r="F335" s="242"/>
      <c r="G335" s="230"/>
      <c r="H335"/>
      <c r="I335"/>
      <c r="J335"/>
      <c r="K335"/>
      <c r="L335"/>
      <c r="M335"/>
      <c r="N335"/>
      <c r="O335"/>
      <c r="P335"/>
      <c r="Q335" s="224"/>
      <c r="S335"/>
      <c r="T335"/>
    </row>
    <row r="336" spans="1:20" s="223" customFormat="1" x14ac:dyDescent="0.4">
      <c r="A336"/>
      <c r="B336"/>
      <c r="C336"/>
      <c r="D336"/>
      <c r="E336" s="237"/>
      <c r="F336" s="242"/>
      <c r="G336" s="230"/>
      <c r="H336"/>
      <c r="I336"/>
      <c r="J336"/>
      <c r="K336"/>
      <c r="L336"/>
      <c r="M336"/>
      <c r="N336"/>
      <c r="O336"/>
      <c r="P336"/>
      <c r="Q336" s="224"/>
      <c r="S336"/>
      <c r="T336"/>
    </row>
    <row r="337" spans="1:20" s="223" customFormat="1" x14ac:dyDescent="0.4">
      <c r="A337"/>
      <c r="B337"/>
      <c r="C337"/>
      <c r="D337"/>
      <c r="E337" s="237"/>
      <c r="F337" s="242"/>
      <c r="G337" s="230"/>
      <c r="H337"/>
      <c r="I337"/>
      <c r="J337"/>
      <c r="K337"/>
      <c r="L337"/>
      <c r="M337"/>
      <c r="N337"/>
      <c r="O337"/>
      <c r="P337"/>
      <c r="Q337" s="224"/>
      <c r="S337"/>
      <c r="T337"/>
    </row>
    <row r="338" spans="1:20" s="223" customFormat="1" x14ac:dyDescent="0.4">
      <c r="A338"/>
      <c r="B338"/>
      <c r="C338"/>
      <c r="D338"/>
      <c r="E338" s="237"/>
      <c r="F338" s="242"/>
      <c r="G338" s="230"/>
      <c r="H338"/>
      <c r="I338"/>
      <c r="J338"/>
      <c r="K338"/>
      <c r="L338"/>
      <c r="M338"/>
      <c r="N338"/>
      <c r="O338"/>
      <c r="P338"/>
      <c r="Q338" s="224"/>
      <c r="S338"/>
      <c r="T338"/>
    </row>
    <row r="339" spans="1:20" s="223" customFormat="1" x14ac:dyDescent="0.4">
      <c r="A339"/>
      <c r="B339"/>
      <c r="C339"/>
      <c r="D339"/>
      <c r="E339" s="237"/>
      <c r="F339" s="242"/>
      <c r="G339" s="230"/>
      <c r="H339"/>
      <c r="I339"/>
      <c r="J339"/>
      <c r="K339"/>
      <c r="L339"/>
      <c r="M339"/>
      <c r="N339"/>
      <c r="O339"/>
      <c r="P339"/>
      <c r="Q339" s="224"/>
      <c r="S339"/>
      <c r="T339"/>
    </row>
  </sheetData>
  <protectedRanges>
    <protectedRange sqref="Q1:R215" name="Collezione"/>
    <protectedRange sqref="A1:T1" name="Intervallo2"/>
  </protectedRanges>
  <autoFilter ref="A1:T1" xr:uid="{27428804-4C0C-45BE-806B-DD063F52C634}"/>
  <phoneticPr fontId="9" type="noConversion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2827B3D6-BAA2-42FF-BBE7-93BFCA088665}">
            <xm:f>'Menu tendina'!$A$6</xm:f>
            <x14:dxf>
              <fill>
                <patternFill>
                  <bgColor theme="7" tint="0.39994506668294322"/>
                </patternFill>
              </fill>
            </x14:dxf>
          </x14:cfRule>
          <x14:cfRule type="cellIs" priority="2" operator="equal" id="{40E0B66A-77E5-44DC-B7B2-833E28F31F1D}">
            <xm:f>'Menu tendina'!$A$5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" operator="equal" id="{CF4B132F-9FF2-4672-8BE5-470B8849C714}">
            <xm:f>'Menu tendina'!$A$4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4" operator="equal" id="{58D90D60-43A9-40B9-8DD5-AB6E3FDB1657}">
            <xm:f>'Menu tendina'!$A$3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Q2:Q339</xm:sqref>
        </x14:conditionalFormatting>
        <x14:conditionalFormatting xmlns:xm="http://schemas.microsoft.com/office/excel/2006/main">
          <x14:cfRule type="cellIs" priority="5" operator="equal" id="{E2F1A2A5-BCE1-4439-A99B-00278A91ED5A}">
            <xm:f>'Menu tendina'!$A$2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Q2:Q1048576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7D39D4-1118-422C-8A04-68CA145E78A9}">
          <x14:formula1>
            <xm:f>'Menu tendina'!$A$2:$A$7</xm:f>
          </x14:formula1>
          <xm:sqref>Q1:Q1048576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DDF22-1F84-4B63-9960-37A6809F75EA}">
  <sheetPr>
    <tabColor rgb="FF0070C0"/>
  </sheetPr>
  <dimension ref="A1:T878"/>
  <sheetViews>
    <sheetView zoomScaleNormal="100" workbookViewId="0">
      <pane xSplit="3" ySplit="1" topLeftCell="D689" activePane="bottomRight" state="frozen"/>
      <selection pane="topRight" activeCell="D1" sqref="D1"/>
      <selection pane="bottomLeft" activeCell="A2" sqref="A2"/>
      <selection pane="bottomRight" activeCell="K879" sqref="K879"/>
    </sheetView>
  </sheetViews>
  <sheetFormatPr defaultRowHeight="16" x14ac:dyDescent="0.4"/>
  <cols>
    <col min="1" max="1" width="15.25" bestFit="1" customWidth="1"/>
    <col min="2" max="2" width="17.83203125" bestFit="1" customWidth="1"/>
    <col min="3" max="3" width="10.5" customWidth="1"/>
    <col min="4" max="4" width="8.4140625" customWidth="1"/>
    <col min="5" max="5" width="10.33203125" style="237" customWidth="1"/>
    <col min="6" max="6" width="11" style="242" bestFit="1" customWidth="1"/>
    <col min="7" max="7" width="11" style="242" customWidth="1"/>
    <col min="8" max="8" width="69.25" bestFit="1" customWidth="1"/>
    <col min="9" max="9" width="10.58203125" customWidth="1"/>
    <col min="10" max="10" width="5.5" customWidth="1"/>
    <col min="11" max="11" width="20.6640625" bestFit="1" customWidth="1"/>
    <col min="12" max="12" width="9.33203125" customWidth="1"/>
    <col min="13" max="13" width="66.08203125" bestFit="1" customWidth="1"/>
    <col min="14" max="15" width="13.08203125" customWidth="1"/>
    <col min="16" max="16" width="1.9140625" customWidth="1"/>
    <col min="17" max="17" width="14" style="223" bestFit="1" customWidth="1"/>
    <col min="18" max="18" width="15.4140625" style="223" customWidth="1"/>
    <col min="19" max="19" width="1.4140625" customWidth="1"/>
    <col min="20" max="20" width="13.08203125" customWidth="1"/>
  </cols>
  <sheetData>
    <row r="1" spans="1:20" ht="25" x14ac:dyDescent="0.4">
      <c r="A1" s="3" t="s">
        <v>4037</v>
      </c>
      <c r="B1" s="4" t="s">
        <v>4049</v>
      </c>
      <c r="C1" s="4" t="s">
        <v>4038</v>
      </c>
      <c r="D1" s="5" t="s">
        <v>4039</v>
      </c>
      <c r="E1" s="5" t="s">
        <v>4051</v>
      </c>
      <c r="F1" s="229" t="s">
        <v>8530</v>
      </c>
      <c r="G1" s="229" t="s">
        <v>4040</v>
      </c>
      <c r="H1" s="5" t="s">
        <v>4041</v>
      </c>
      <c r="I1" s="5" t="s">
        <v>4074</v>
      </c>
      <c r="J1" s="5" t="s">
        <v>4043</v>
      </c>
      <c r="K1" s="159" t="s">
        <v>8529</v>
      </c>
      <c r="L1" s="5" t="s">
        <v>4044</v>
      </c>
      <c r="M1" s="8" t="s">
        <v>4045</v>
      </c>
      <c r="N1" s="7" t="s">
        <v>9596</v>
      </c>
      <c r="O1" s="7" t="s">
        <v>9597</v>
      </c>
      <c r="P1" s="1"/>
      <c r="Q1" s="7" t="s">
        <v>4046</v>
      </c>
      <c r="R1" s="221" t="s">
        <v>4054</v>
      </c>
      <c r="S1" s="1"/>
      <c r="T1" s="7" t="s">
        <v>4174</v>
      </c>
    </row>
    <row r="2" spans="1:20" x14ac:dyDescent="0.4">
      <c r="A2" s="9" t="s">
        <v>15278</v>
      </c>
      <c r="B2" s="9" t="s">
        <v>12052</v>
      </c>
      <c r="C2" s="180" t="s">
        <v>14760</v>
      </c>
      <c r="D2" s="11"/>
      <c r="E2" s="35">
        <v>10000</v>
      </c>
      <c r="F2" s="162" t="s">
        <v>15279</v>
      </c>
      <c r="G2" s="240" t="s">
        <v>0</v>
      </c>
      <c r="H2" s="9" t="s">
        <v>15421</v>
      </c>
      <c r="I2" s="9"/>
      <c r="J2" s="9"/>
      <c r="K2" s="11"/>
      <c r="L2" s="11">
        <v>0.75</v>
      </c>
      <c r="M2" s="9"/>
      <c r="N2" s="21">
        <v>8</v>
      </c>
      <c r="O2" s="21">
        <v>8</v>
      </c>
      <c r="P2" s="2"/>
      <c r="Q2" s="225" t="s">
        <v>4170</v>
      </c>
      <c r="R2" s="222"/>
      <c r="S2" s="2"/>
      <c r="T2" s="21">
        <f>IF(Q2="Nuova",IF(N2="p.a.r.",300,N2),IF(Q2="Usata",IF(O2="p.a.r.",300,N2),0))</f>
        <v>0</v>
      </c>
    </row>
    <row r="3" spans="1:20" x14ac:dyDescent="0.4">
      <c r="A3" s="164" t="s">
        <v>15278</v>
      </c>
      <c r="B3" s="164" t="s">
        <v>12052</v>
      </c>
      <c r="C3" s="232" t="s">
        <v>14761</v>
      </c>
      <c r="D3" s="166"/>
      <c r="E3" s="172">
        <v>10000</v>
      </c>
      <c r="F3" s="168" t="s">
        <v>15280</v>
      </c>
      <c r="G3" s="243" t="s">
        <v>0</v>
      </c>
      <c r="H3" s="164" t="s">
        <v>15422</v>
      </c>
      <c r="I3" s="164" t="s">
        <v>4074</v>
      </c>
      <c r="J3" s="164"/>
      <c r="K3" s="166"/>
      <c r="L3" s="166">
        <v>2.25</v>
      </c>
      <c r="M3" s="164"/>
      <c r="N3" s="174">
        <v>4</v>
      </c>
      <c r="O3" s="174">
        <v>4</v>
      </c>
      <c r="P3" s="2"/>
      <c r="Q3" s="225" t="s">
        <v>4170</v>
      </c>
      <c r="R3" s="222"/>
      <c r="S3" s="2"/>
      <c r="T3" s="21">
        <f>IF(Q3="Nuova",IF(N3="p.a.r.",300,N3),IF(Q3="Usata",IF(O3="p.a.r.",300,N3),0))</f>
        <v>0</v>
      </c>
    </row>
    <row r="4" spans="1:20" x14ac:dyDescent="0.4">
      <c r="A4" s="164" t="s">
        <v>15278</v>
      </c>
      <c r="B4" s="164" t="s">
        <v>12052</v>
      </c>
      <c r="C4" s="232" t="s">
        <v>14762</v>
      </c>
      <c r="D4" s="166"/>
      <c r="E4" s="172">
        <v>10000</v>
      </c>
      <c r="F4" s="168" t="s">
        <v>15281</v>
      </c>
      <c r="G4" s="243" t="s">
        <v>0</v>
      </c>
      <c r="H4" s="164" t="s">
        <v>15423</v>
      </c>
      <c r="I4" s="164" t="s">
        <v>4074</v>
      </c>
      <c r="J4" s="164"/>
      <c r="K4" s="166"/>
      <c r="L4" s="166">
        <v>10</v>
      </c>
      <c r="M4" s="164"/>
      <c r="N4" s="174">
        <v>1</v>
      </c>
      <c r="O4" s="174">
        <v>1</v>
      </c>
      <c r="P4" s="2"/>
      <c r="Q4" s="225" t="s">
        <v>4170</v>
      </c>
      <c r="R4" s="222"/>
      <c r="S4" s="2"/>
      <c r="T4" s="21">
        <f t="shared" ref="T4:T221" si="0">IF(Q4="Nuova",IF(N4="p.a.r.",300,N4),IF(Q4="Usata",IF(O4="p.a.r.",300,N4),0))</f>
        <v>0</v>
      </c>
    </row>
    <row r="5" spans="1:20" x14ac:dyDescent="0.4">
      <c r="A5" s="164" t="s">
        <v>15278</v>
      </c>
      <c r="B5" s="164" t="s">
        <v>12052</v>
      </c>
      <c r="C5" s="232" t="s">
        <v>14763</v>
      </c>
      <c r="D5" s="166"/>
      <c r="E5" s="172">
        <v>10000</v>
      </c>
      <c r="F5" s="248">
        <v>2000</v>
      </c>
      <c r="G5" s="243">
        <v>36891</v>
      </c>
      <c r="H5" s="164" t="s">
        <v>15424</v>
      </c>
      <c r="I5" s="164" t="s">
        <v>4074</v>
      </c>
      <c r="J5" s="164"/>
      <c r="K5" s="166"/>
      <c r="L5" s="166">
        <v>7.5</v>
      </c>
      <c r="M5" s="164"/>
      <c r="N5" s="174">
        <v>1</v>
      </c>
      <c r="O5" s="174">
        <v>1</v>
      </c>
      <c r="P5" s="2"/>
      <c r="Q5" s="225" t="s">
        <v>4170</v>
      </c>
      <c r="R5" s="222"/>
      <c r="S5" s="2"/>
      <c r="T5" s="21">
        <f t="shared" si="0"/>
        <v>0</v>
      </c>
    </row>
    <row r="6" spans="1:20" x14ac:dyDescent="0.4">
      <c r="A6" s="9" t="s">
        <v>15278</v>
      </c>
      <c r="B6" s="9" t="s">
        <v>12052</v>
      </c>
      <c r="C6" s="180" t="s">
        <v>14764</v>
      </c>
      <c r="D6" s="11"/>
      <c r="E6" s="35">
        <v>20000</v>
      </c>
      <c r="F6" s="162" t="s">
        <v>15279</v>
      </c>
      <c r="G6" s="240" t="s">
        <v>0</v>
      </c>
      <c r="H6" s="9" t="s">
        <v>15421</v>
      </c>
      <c r="I6" s="9"/>
      <c r="J6" s="9"/>
      <c r="K6" s="11"/>
      <c r="L6" s="11">
        <v>0.15</v>
      </c>
      <c r="M6" s="9"/>
      <c r="N6" s="21">
        <v>12</v>
      </c>
      <c r="O6" s="21">
        <v>12</v>
      </c>
      <c r="P6" s="2"/>
      <c r="Q6" s="225" t="s">
        <v>4170</v>
      </c>
      <c r="R6" s="222"/>
      <c r="S6" s="2"/>
      <c r="T6" s="21">
        <f t="shared" si="0"/>
        <v>0</v>
      </c>
    </row>
    <row r="7" spans="1:20" x14ac:dyDescent="0.4">
      <c r="A7" s="164" t="s">
        <v>15278</v>
      </c>
      <c r="B7" s="164" t="s">
        <v>12052</v>
      </c>
      <c r="C7" s="232" t="s">
        <v>14765</v>
      </c>
      <c r="D7" s="166"/>
      <c r="E7" s="172">
        <v>20000</v>
      </c>
      <c r="F7" s="248">
        <v>2000</v>
      </c>
      <c r="G7" s="243">
        <v>36891</v>
      </c>
      <c r="H7" s="164" t="s">
        <v>15422</v>
      </c>
      <c r="I7" s="164" t="s">
        <v>4074</v>
      </c>
      <c r="J7" s="164"/>
      <c r="K7" s="166"/>
      <c r="L7" s="166">
        <v>2.5</v>
      </c>
      <c r="M7" s="164"/>
      <c r="N7" s="174">
        <v>1</v>
      </c>
      <c r="O7" s="174">
        <v>1</v>
      </c>
      <c r="P7" s="2"/>
      <c r="Q7" s="225" t="s">
        <v>4170</v>
      </c>
      <c r="R7" s="222"/>
      <c r="S7" s="2"/>
      <c r="T7" s="21">
        <f t="shared" si="0"/>
        <v>0</v>
      </c>
    </row>
    <row r="8" spans="1:20" x14ac:dyDescent="0.4">
      <c r="A8" s="9" t="s">
        <v>15278</v>
      </c>
      <c r="B8" s="9" t="s">
        <v>12052</v>
      </c>
      <c r="C8" s="180" t="s">
        <v>14766</v>
      </c>
      <c r="D8" s="11"/>
      <c r="E8" s="35">
        <v>10000</v>
      </c>
      <c r="F8" s="162" t="s">
        <v>15279</v>
      </c>
      <c r="G8" s="240" t="s">
        <v>0</v>
      </c>
      <c r="H8" s="9" t="s">
        <v>15425</v>
      </c>
      <c r="I8" s="9"/>
      <c r="J8" s="9"/>
      <c r="K8" s="11"/>
      <c r="L8" s="11">
        <v>0.75</v>
      </c>
      <c r="M8" s="9"/>
      <c r="N8" s="21">
        <v>8</v>
      </c>
      <c r="O8" s="21">
        <v>8</v>
      </c>
      <c r="P8" s="2"/>
      <c r="Q8" s="225" t="s">
        <v>4170</v>
      </c>
      <c r="R8" s="222"/>
      <c r="S8" s="2"/>
      <c r="T8" s="21">
        <f t="shared" si="0"/>
        <v>0</v>
      </c>
    </row>
    <row r="9" spans="1:20" x14ac:dyDescent="0.4">
      <c r="A9" s="164" t="s">
        <v>15278</v>
      </c>
      <c r="B9" s="164" t="s">
        <v>12052</v>
      </c>
      <c r="C9" s="232" t="s">
        <v>14767</v>
      </c>
      <c r="D9" s="166"/>
      <c r="E9" s="172">
        <v>10000</v>
      </c>
      <c r="F9" s="168" t="s">
        <v>15280</v>
      </c>
      <c r="G9" s="243" t="s">
        <v>0</v>
      </c>
      <c r="H9" s="164" t="s">
        <v>15426</v>
      </c>
      <c r="I9" s="164" t="s">
        <v>4074</v>
      </c>
      <c r="J9" s="164"/>
      <c r="K9" s="166"/>
      <c r="L9" s="166">
        <v>2.25</v>
      </c>
      <c r="M9" s="164"/>
      <c r="N9" s="174">
        <v>4</v>
      </c>
      <c r="O9" s="174">
        <v>4</v>
      </c>
      <c r="P9" s="2"/>
      <c r="Q9" s="225" t="s">
        <v>4170</v>
      </c>
      <c r="R9" s="222"/>
      <c r="S9" s="2"/>
      <c r="T9" s="21">
        <f t="shared" si="0"/>
        <v>0</v>
      </c>
    </row>
    <row r="10" spans="1:20" x14ac:dyDescent="0.4">
      <c r="A10" s="164" t="s">
        <v>15278</v>
      </c>
      <c r="B10" s="164" t="s">
        <v>12052</v>
      </c>
      <c r="C10" s="232" t="s">
        <v>14768</v>
      </c>
      <c r="D10" s="166"/>
      <c r="E10" s="172">
        <v>10000</v>
      </c>
      <c r="F10" s="168" t="s">
        <v>15281</v>
      </c>
      <c r="G10" s="243" t="s">
        <v>0</v>
      </c>
      <c r="H10" s="164" t="s">
        <v>15427</v>
      </c>
      <c r="I10" s="164" t="s">
        <v>4074</v>
      </c>
      <c r="J10" s="164"/>
      <c r="K10" s="166"/>
      <c r="L10" s="166">
        <v>10</v>
      </c>
      <c r="M10" s="164"/>
      <c r="N10" s="174">
        <v>1</v>
      </c>
      <c r="O10" s="174">
        <v>1</v>
      </c>
      <c r="P10" s="2"/>
      <c r="Q10" s="225" t="s">
        <v>4170</v>
      </c>
      <c r="R10" s="222"/>
      <c r="S10" s="2"/>
      <c r="T10" s="21">
        <f t="shared" si="0"/>
        <v>0</v>
      </c>
    </row>
    <row r="11" spans="1:20" x14ac:dyDescent="0.4">
      <c r="A11" s="164" t="s">
        <v>15278</v>
      </c>
      <c r="B11" s="164" t="s">
        <v>12052</v>
      </c>
      <c r="C11" s="232" t="s">
        <v>14769</v>
      </c>
      <c r="D11" s="166"/>
      <c r="E11" s="172">
        <v>10000</v>
      </c>
      <c r="F11" s="248">
        <v>2000</v>
      </c>
      <c r="G11" s="243">
        <v>36891</v>
      </c>
      <c r="H11" s="164" t="s">
        <v>15428</v>
      </c>
      <c r="I11" s="164" t="s">
        <v>4074</v>
      </c>
      <c r="J11" s="164"/>
      <c r="K11" s="166"/>
      <c r="L11" s="166">
        <v>7.5</v>
      </c>
      <c r="M11" s="164"/>
      <c r="N11" s="174">
        <v>1</v>
      </c>
      <c r="O11" s="174">
        <v>1</v>
      </c>
      <c r="P11" s="2"/>
      <c r="Q11" s="225" t="s">
        <v>4170</v>
      </c>
      <c r="R11" s="222"/>
      <c r="S11" s="2"/>
      <c r="T11" s="21">
        <f t="shared" si="0"/>
        <v>0</v>
      </c>
    </row>
    <row r="12" spans="1:20" x14ac:dyDescent="0.4">
      <c r="A12" s="9" t="s">
        <v>15278</v>
      </c>
      <c r="B12" s="9" t="s">
        <v>12052</v>
      </c>
      <c r="C12" s="180" t="s">
        <v>14770</v>
      </c>
      <c r="D12" s="11"/>
      <c r="E12" s="35">
        <v>20000</v>
      </c>
      <c r="F12" s="162" t="s">
        <v>15279</v>
      </c>
      <c r="G12" s="240" t="s">
        <v>0</v>
      </c>
      <c r="H12" s="9" t="s">
        <v>15425</v>
      </c>
      <c r="I12" s="9"/>
      <c r="J12" s="9"/>
      <c r="K12" s="11"/>
      <c r="L12" s="11">
        <v>0.15</v>
      </c>
      <c r="M12" s="9"/>
      <c r="N12" s="21">
        <v>12</v>
      </c>
      <c r="O12" s="21">
        <v>12</v>
      </c>
      <c r="P12" s="2"/>
      <c r="Q12" s="225" t="s">
        <v>4170</v>
      </c>
      <c r="R12" s="222"/>
      <c r="S12" s="2"/>
      <c r="T12" s="21">
        <f t="shared" si="0"/>
        <v>0</v>
      </c>
    </row>
    <row r="13" spans="1:20" x14ac:dyDescent="0.4">
      <c r="A13" s="164" t="s">
        <v>15278</v>
      </c>
      <c r="B13" s="164" t="s">
        <v>12052</v>
      </c>
      <c r="C13" s="232" t="s">
        <v>14771</v>
      </c>
      <c r="D13" s="166"/>
      <c r="E13" s="172">
        <v>20000</v>
      </c>
      <c r="F13" s="248">
        <v>2000</v>
      </c>
      <c r="G13" s="243">
        <v>36891</v>
      </c>
      <c r="H13" s="164" t="s">
        <v>15426</v>
      </c>
      <c r="I13" s="164" t="s">
        <v>4074</v>
      </c>
      <c r="J13" s="164"/>
      <c r="K13" s="166"/>
      <c r="L13" s="166">
        <v>2.5</v>
      </c>
      <c r="M13" s="164"/>
      <c r="N13" s="174">
        <v>1</v>
      </c>
      <c r="O13" s="174">
        <v>1</v>
      </c>
      <c r="P13" s="2"/>
      <c r="Q13" s="225" t="s">
        <v>4170</v>
      </c>
      <c r="R13" s="222"/>
      <c r="S13" s="2"/>
      <c r="T13" s="21">
        <f t="shared" si="0"/>
        <v>0</v>
      </c>
    </row>
    <row r="14" spans="1:20" x14ac:dyDescent="0.4">
      <c r="A14" s="9" t="s">
        <v>15278</v>
      </c>
      <c r="B14" s="9" t="s">
        <v>12052</v>
      </c>
      <c r="C14" s="180" t="s">
        <v>14772</v>
      </c>
      <c r="D14" s="11"/>
      <c r="E14" s="35">
        <v>10000</v>
      </c>
      <c r="F14" s="162" t="s">
        <v>15279</v>
      </c>
      <c r="G14" s="240" t="s">
        <v>0</v>
      </c>
      <c r="H14" s="9" t="s">
        <v>15429</v>
      </c>
      <c r="I14" s="9"/>
      <c r="J14" s="9"/>
      <c r="K14" s="11"/>
      <c r="L14" s="11">
        <v>0.75</v>
      </c>
      <c r="M14" s="9"/>
      <c r="N14" s="21">
        <v>8</v>
      </c>
      <c r="O14" s="21">
        <v>8</v>
      </c>
      <c r="P14" s="2"/>
      <c r="Q14" s="225" t="s">
        <v>4170</v>
      </c>
      <c r="R14" s="222"/>
      <c r="S14" s="2"/>
      <c r="T14" s="21">
        <f t="shared" si="0"/>
        <v>0</v>
      </c>
    </row>
    <row r="15" spans="1:20" x14ac:dyDescent="0.4">
      <c r="A15" s="164" t="s">
        <v>15278</v>
      </c>
      <c r="B15" s="164" t="s">
        <v>12052</v>
      </c>
      <c r="C15" s="232" t="s">
        <v>14773</v>
      </c>
      <c r="D15" s="166"/>
      <c r="E15" s="172">
        <v>10000</v>
      </c>
      <c r="F15" s="168" t="s">
        <v>15280</v>
      </c>
      <c r="G15" s="243" t="s">
        <v>0</v>
      </c>
      <c r="H15" s="164" t="s">
        <v>15430</v>
      </c>
      <c r="I15" s="164" t="s">
        <v>4074</v>
      </c>
      <c r="J15" s="164"/>
      <c r="K15" s="166"/>
      <c r="L15" s="166">
        <v>2.25</v>
      </c>
      <c r="M15" s="164"/>
      <c r="N15" s="174">
        <v>4</v>
      </c>
      <c r="O15" s="174">
        <v>4</v>
      </c>
      <c r="P15" s="2"/>
      <c r="Q15" s="225" t="s">
        <v>4170</v>
      </c>
      <c r="R15" s="222"/>
      <c r="S15" s="2"/>
      <c r="T15" s="21">
        <f t="shared" si="0"/>
        <v>0</v>
      </c>
    </row>
    <row r="16" spans="1:20" x14ac:dyDescent="0.4">
      <c r="A16" s="164" t="s">
        <v>15278</v>
      </c>
      <c r="B16" s="164" t="s">
        <v>12052</v>
      </c>
      <c r="C16" s="232" t="s">
        <v>14774</v>
      </c>
      <c r="D16" s="166"/>
      <c r="E16" s="172">
        <v>10000</v>
      </c>
      <c r="F16" s="168" t="s">
        <v>15281</v>
      </c>
      <c r="G16" s="243" t="s">
        <v>0</v>
      </c>
      <c r="H16" s="164" t="s">
        <v>15431</v>
      </c>
      <c r="I16" s="164" t="s">
        <v>4074</v>
      </c>
      <c r="J16" s="164"/>
      <c r="K16" s="166"/>
      <c r="L16" s="166">
        <v>10</v>
      </c>
      <c r="M16" s="164"/>
      <c r="N16" s="174">
        <v>1</v>
      </c>
      <c r="O16" s="174">
        <v>1</v>
      </c>
      <c r="P16" s="2"/>
      <c r="Q16" s="225" t="s">
        <v>4170</v>
      </c>
      <c r="R16" s="222"/>
      <c r="S16" s="2"/>
      <c r="T16" s="21">
        <f t="shared" si="0"/>
        <v>0</v>
      </c>
    </row>
    <row r="17" spans="1:20" x14ac:dyDescent="0.4">
      <c r="A17" s="164" t="s">
        <v>15278</v>
      </c>
      <c r="B17" s="164" t="s">
        <v>12052</v>
      </c>
      <c r="C17" s="232" t="s">
        <v>14775</v>
      </c>
      <c r="D17" s="166"/>
      <c r="E17" s="172">
        <v>10000</v>
      </c>
      <c r="F17" s="248">
        <v>2000</v>
      </c>
      <c r="G17" s="243">
        <v>36891</v>
      </c>
      <c r="H17" s="164" t="s">
        <v>15432</v>
      </c>
      <c r="I17" s="164" t="s">
        <v>4074</v>
      </c>
      <c r="J17" s="164"/>
      <c r="K17" s="166"/>
      <c r="L17" s="166">
        <v>7.5</v>
      </c>
      <c r="M17" s="164"/>
      <c r="N17" s="174">
        <v>1</v>
      </c>
      <c r="O17" s="174">
        <v>1</v>
      </c>
      <c r="P17" s="2"/>
      <c r="Q17" s="225" t="s">
        <v>4170</v>
      </c>
      <c r="R17" s="222"/>
      <c r="S17" s="2"/>
      <c r="T17" s="21">
        <f t="shared" si="0"/>
        <v>0</v>
      </c>
    </row>
    <row r="18" spans="1:20" x14ac:dyDescent="0.4">
      <c r="A18" s="9" t="s">
        <v>15278</v>
      </c>
      <c r="B18" s="9" t="s">
        <v>12052</v>
      </c>
      <c r="C18" s="180" t="s">
        <v>14776</v>
      </c>
      <c r="D18" s="11"/>
      <c r="E18" s="35">
        <v>20000</v>
      </c>
      <c r="F18" s="162" t="s">
        <v>15279</v>
      </c>
      <c r="G18" s="240" t="s">
        <v>0</v>
      </c>
      <c r="H18" s="9" t="s">
        <v>15429</v>
      </c>
      <c r="I18" s="9"/>
      <c r="J18" s="9"/>
      <c r="K18" s="11"/>
      <c r="L18" s="11">
        <v>0.15</v>
      </c>
      <c r="M18" s="9"/>
      <c r="N18" s="21">
        <v>12</v>
      </c>
      <c r="O18" s="21">
        <v>12</v>
      </c>
      <c r="P18" s="2"/>
      <c r="Q18" s="225" t="s">
        <v>4170</v>
      </c>
      <c r="R18" s="222"/>
      <c r="S18" s="2"/>
      <c r="T18" s="21">
        <f>IF(Q18="Nuova",IF(N18="p.a.r.",300,N18),IF(Q18="Usata",IF(O18="p.a.r.",300,N18),0))</f>
        <v>0</v>
      </c>
    </row>
    <row r="19" spans="1:20" x14ac:dyDescent="0.4">
      <c r="A19" s="164" t="s">
        <v>15278</v>
      </c>
      <c r="B19" s="164" t="s">
        <v>12052</v>
      </c>
      <c r="C19" s="232" t="s">
        <v>14777</v>
      </c>
      <c r="D19" s="166"/>
      <c r="E19" s="172">
        <v>20000</v>
      </c>
      <c r="F19" s="248">
        <v>2000</v>
      </c>
      <c r="G19" s="243">
        <v>36891</v>
      </c>
      <c r="H19" s="164" t="s">
        <v>15430</v>
      </c>
      <c r="I19" s="164" t="s">
        <v>4074</v>
      </c>
      <c r="J19" s="164"/>
      <c r="K19" s="166"/>
      <c r="L19" s="166">
        <v>2.5</v>
      </c>
      <c r="M19" s="164"/>
      <c r="N19" s="174">
        <v>1</v>
      </c>
      <c r="O19" s="174">
        <v>1</v>
      </c>
      <c r="P19" s="2"/>
      <c r="Q19" s="225" t="s">
        <v>4170</v>
      </c>
      <c r="R19" s="222"/>
      <c r="S19" s="2"/>
      <c r="T19" s="21">
        <f t="shared" si="0"/>
        <v>0</v>
      </c>
    </row>
    <row r="20" spans="1:20" x14ac:dyDescent="0.4">
      <c r="A20" s="9" t="s">
        <v>15278</v>
      </c>
      <c r="B20" s="9" t="s">
        <v>12052</v>
      </c>
      <c r="C20" s="180" t="s">
        <v>14778</v>
      </c>
      <c r="D20" s="11"/>
      <c r="E20" s="35">
        <v>10000</v>
      </c>
      <c r="F20" s="162" t="s">
        <v>15279</v>
      </c>
      <c r="G20" s="240" t="s">
        <v>0</v>
      </c>
      <c r="H20" s="9" t="s">
        <v>15433</v>
      </c>
      <c r="I20" s="9"/>
      <c r="J20" s="9"/>
      <c r="K20" s="11"/>
      <c r="L20" s="11">
        <v>0.75</v>
      </c>
      <c r="M20" s="9"/>
      <c r="N20" s="21">
        <v>8</v>
      </c>
      <c r="O20" s="21">
        <v>8</v>
      </c>
      <c r="P20" s="2"/>
      <c r="Q20" s="225" t="s">
        <v>4170</v>
      </c>
      <c r="R20" s="222"/>
      <c r="S20" s="2"/>
      <c r="T20" s="21">
        <f>IF(Q20="Nuova",IF(N20="p.a.r.",300,N20),IF(Q20="Usata",IF(O20="p.a.r.",300,N20),0))</f>
        <v>0</v>
      </c>
    </row>
    <row r="21" spans="1:20" x14ac:dyDescent="0.4">
      <c r="A21" s="164" t="s">
        <v>15278</v>
      </c>
      <c r="B21" s="164" t="s">
        <v>12052</v>
      </c>
      <c r="C21" s="232" t="s">
        <v>14779</v>
      </c>
      <c r="D21" s="166"/>
      <c r="E21" s="172">
        <v>10000</v>
      </c>
      <c r="F21" s="168" t="s">
        <v>15280</v>
      </c>
      <c r="G21" s="243" t="s">
        <v>0</v>
      </c>
      <c r="H21" s="164" t="s">
        <v>15434</v>
      </c>
      <c r="I21" s="164" t="s">
        <v>4074</v>
      </c>
      <c r="J21" s="164"/>
      <c r="K21" s="166"/>
      <c r="L21" s="166">
        <v>2.25</v>
      </c>
      <c r="M21" s="164"/>
      <c r="N21" s="174">
        <v>4</v>
      </c>
      <c r="O21" s="174">
        <v>4</v>
      </c>
      <c r="P21" s="2"/>
      <c r="Q21" s="225" t="s">
        <v>4170</v>
      </c>
      <c r="R21" s="222"/>
      <c r="S21" s="2"/>
      <c r="T21" s="21">
        <f t="shared" si="0"/>
        <v>0</v>
      </c>
    </row>
    <row r="22" spans="1:20" x14ac:dyDescent="0.4">
      <c r="A22" s="164" t="s">
        <v>15278</v>
      </c>
      <c r="B22" s="164" t="s">
        <v>12052</v>
      </c>
      <c r="C22" s="232" t="s">
        <v>14780</v>
      </c>
      <c r="D22" s="166"/>
      <c r="E22" s="172">
        <v>10000</v>
      </c>
      <c r="F22" s="168" t="s">
        <v>15281</v>
      </c>
      <c r="G22" s="243" t="s">
        <v>0</v>
      </c>
      <c r="H22" s="164" t="s">
        <v>15435</v>
      </c>
      <c r="I22" s="164" t="s">
        <v>4074</v>
      </c>
      <c r="J22" s="164"/>
      <c r="K22" s="166"/>
      <c r="L22" s="166">
        <v>10</v>
      </c>
      <c r="M22" s="164"/>
      <c r="N22" s="174">
        <v>1</v>
      </c>
      <c r="O22" s="174">
        <v>1</v>
      </c>
      <c r="P22" s="2"/>
      <c r="Q22" s="225" t="s">
        <v>4170</v>
      </c>
      <c r="R22" s="222"/>
      <c r="S22" s="2"/>
      <c r="T22" s="21">
        <f t="shared" si="0"/>
        <v>0</v>
      </c>
    </row>
    <row r="23" spans="1:20" x14ac:dyDescent="0.4">
      <c r="A23" s="164" t="s">
        <v>15278</v>
      </c>
      <c r="B23" s="164" t="s">
        <v>12052</v>
      </c>
      <c r="C23" s="232" t="s">
        <v>14781</v>
      </c>
      <c r="D23" s="166"/>
      <c r="E23" s="172">
        <v>10000</v>
      </c>
      <c r="F23" s="248">
        <v>2000</v>
      </c>
      <c r="G23" s="243">
        <v>36891</v>
      </c>
      <c r="H23" s="164" t="s">
        <v>15436</v>
      </c>
      <c r="I23" s="164" t="s">
        <v>4074</v>
      </c>
      <c r="J23" s="164"/>
      <c r="K23" s="166"/>
      <c r="L23" s="166">
        <v>7.5</v>
      </c>
      <c r="M23" s="164"/>
      <c r="N23" s="174">
        <v>1</v>
      </c>
      <c r="O23" s="174">
        <v>1</v>
      </c>
      <c r="P23" s="2"/>
      <c r="Q23" s="225" t="s">
        <v>4170</v>
      </c>
      <c r="R23" s="222"/>
      <c r="S23" s="2"/>
      <c r="T23" s="21">
        <f t="shared" si="0"/>
        <v>0</v>
      </c>
    </row>
    <row r="24" spans="1:20" x14ac:dyDescent="0.4">
      <c r="A24" s="9" t="s">
        <v>15278</v>
      </c>
      <c r="B24" s="9" t="s">
        <v>12052</v>
      </c>
      <c r="C24" s="180" t="s">
        <v>14782</v>
      </c>
      <c r="D24" s="11"/>
      <c r="E24" s="35">
        <v>20000</v>
      </c>
      <c r="F24" s="162" t="s">
        <v>15279</v>
      </c>
      <c r="G24" s="240" t="s">
        <v>0</v>
      </c>
      <c r="H24" s="9" t="s">
        <v>15433</v>
      </c>
      <c r="I24" s="9"/>
      <c r="J24" s="9"/>
      <c r="K24" s="9"/>
      <c r="L24" s="11">
        <v>0.15</v>
      </c>
      <c r="M24" s="9"/>
      <c r="N24" s="21">
        <v>12</v>
      </c>
      <c r="O24" s="21">
        <v>12</v>
      </c>
      <c r="P24" s="2"/>
      <c r="Q24" s="225" t="s">
        <v>4170</v>
      </c>
      <c r="R24" s="222"/>
      <c r="S24" s="2"/>
      <c r="T24" s="21">
        <f t="shared" si="0"/>
        <v>0</v>
      </c>
    </row>
    <row r="25" spans="1:20" x14ac:dyDescent="0.4">
      <c r="A25" s="164" t="s">
        <v>15278</v>
      </c>
      <c r="B25" s="164" t="s">
        <v>12052</v>
      </c>
      <c r="C25" s="232" t="s">
        <v>14783</v>
      </c>
      <c r="D25" s="166"/>
      <c r="E25" s="172">
        <v>20000</v>
      </c>
      <c r="F25" s="248">
        <v>2000</v>
      </c>
      <c r="G25" s="243">
        <v>36891</v>
      </c>
      <c r="H25" s="164" t="s">
        <v>15434</v>
      </c>
      <c r="I25" s="164" t="s">
        <v>4074</v>
      </c>
      <c r="J25" s="164"/>
      <c r="K25" s="164"/>
      <c r="L25" s="166">
        <v>2.5</v>
      </c>
      <c r="M25" s="164"/>
      <c r="N25" s="174">
        <v>1</v>
      </c>
      <c r="O25" s="174">
        <v>1</v>
      </c>
      <c r="P25" s="2"/>
      <c r="Q25" s="225" t="s">
        <v>4170</v>
      </c>
      <c r="R25" s="222"/>
      <c r="S25" s="2"/>
      <c r="T25" s="21">
        <f t="shared" si="0"/>
        <v>0</v>
      </c>
    </row>
    <row r="26" spans="1:20" x14ac:dyDescent="0.4">
      <c r="A26" s="9" t="s">
        <v>15278</v>
      </c>
      <c r="B26" s="9" t="s">
        <v>12052</v>
      </c>
      <c r="C26" s="180" t="s">
        <v>14784</v>
      </c>
      <c r="D26" s="11"/>
      <c r="E26" s="35">
        <v>10000</v>
      </c>
      <c r="F26" s="162" t="s">
        <v>15279</v>
      </c>
      <c r="G26" s="240" t="s">
        <v>0</v>
      </c>
      <c r="H26" s="9" t="s">
        <v>15437</v>
      </c>
      <c r="I26" s="9"/>
      <c r="J26" s="9"/>
      <c r="K26" s="9"/>
      <c r="L26" s="11">
        <v>0.75</v>
      </c>
      <c r="M26" s="9"/>
      <c r="N26" s="21">
        <v>8</v>
      </c>
      <c r="O26" s="21">
        <v>8</v>
      </c>
      <c r="P26" s="2"/>
      <c r="Q26" s="225" t="s">
        <v>4170</v>
      </c>
      <c r="R26" s="222"/>
      <c r="S26" s="2"/>
      <c r="T26" s="21">
        <f t="shared" si="0"/>
        <v>0</v>
      </c>
    </row>
    <row r="27" spans="1:20" x14ac:dyDescent="0.4">
      <c r="A27" s="164" t="s">
        <v>15278</v>
      </c>
      <c r="B27" s="164" t="s">
        <v>12052</v>
      </c>
      <c r="C27" s="232" t="s">
        <v>14785</v>
      </c>
      <c r="D27" s="166"/>
      <c r="E27" s="172">
        <v>10000</v>
      </c>
      <c r="F27" s="168" t="s">
        <v>15280</v>
      </c>
      <c r="G27" s="243" t="s">
        <v>0</v>
      </c>
      <c r="H27" s="164" t="s">
        <v>15438</v>
      </c>
      <c r="I27" s="164" t="s">
        <v>4074</v>
      </c>
      <c r="J27" s="164"/>
      <c r="K27" s="164"/>
      <c r="L27" s="166">
        <v>2.25</v>
      </c>
      <c r="M27" s="164"/>
      <c r="N27" s="174">
        <v>4</v>
      </c>
      <c r="O27" s="174">
        <v>4</v>
      </c>
      <c r="P27" s="2"/>
      <c r="Q27" s="225" t="s">
        <v>4170</v>
      </c>
      <c r="R27" s="222"/>
      <c r="S27" s="2"/>
      <c r="T27" s="21">
        <f t="shared" si="0"/>
        <v>0</v>
      </c>
    </row>
    <row r="28" spans="1:20" x14ac:dyDescent="0.4">
      <c r="A28" s="164" t="s">
        <v>15278</v>
      </c>
      <c r="B28" s="164" t="s">
        <v>12052</v>
      </c>
      <c r="C28" s="232" t="s">
        <v>14786</v>
      </c>
      <c r="D28" s="166"/>
      <c r="E28" s="172">
        <v>10000</v>
      </c>
      <c r="F28" s="168" t="s">
        <v>15281</v>
      </c>
      <c r="G28" s="243" t="s">
        <v>0</v>
      </c>
      <c r="H28" s="164" t="s">
        <v>15439</v>
      </c>
      <c r="I28" s="164" t="s">
        <v>4074</v>
      </c>
      <c r="J28" s="164"/>
      <c r="K28" s="164"/>
      <c r="L28" s="166">
        <v>10</v>
      </c>
      <c r="M28" s="164"/>
      <c r="N28" s="174">
        <v>1</v>
      </c>
      <c r="O28" s="174">
        <v>1</v>
      </c>
      <c r="P28" s="2"/>
      <c r="Q28" s="225" t="s">
        <v>4170</v>
      </c>
      <c r="R28" s="222"/>
      <c r="S28" s="2"/>
      <c r="T28" s="21">
        <f t="shared" si="0"/>
        <v>0</v>
      </c>
    </row>
    <row r="29" spans="1:20" x14ac:dyDescent="0.4">
      <c r="A29" s="164" t="s">
        <v>15278</v>
      </c>
      <c r="B29" s="164" t="s">
        <v>12052</v>
      </c>
      <c r="C29" s="232" t="s">
        <v>14787</v>
      </c>
      <c r="D29" s="166"/>
      <c r="E29" s="172">
        <v>10000</v>
      </c>
      <c r="F29" s="248">
        <v>2000</v>
      </c>
      <c r="G29" s="243">
        <v>36891</v>
      </c>
      <c r="H29" s="164" t="s">
        <v>15440</v>
      </c>
      <c r="I29" s="164" t="s">
        <v>4074</v>
      </c>
      <c r="J29" s="164"/>
      <c r="K29" s="164"/>
      <c r="L29" s="166">
        <v>7.5</v>
      </c>
      <c r="M29" s="164"/>
      <c r="N29" s="174">
        <v>1</v>
      </c>
      <c r="O29" s="174">
        <v>1</v>
      </c>
      <c r="P29" s="2"/>
      <c r="Q29" s="225" t="s">
        <v>4170</v>
      </c>
      <c r="R29" s="222"/>
      <c r="S29" s="2"/>
      <c r="T29" s="21">
        <f t="shared" si="0"/>
        <v>0</v>
      </c>
    </row>
    <row r="30" spans="1:20" x14ac:dyDescent="0.4">
      <c r="A30" s="9" t="s">
        <v>15278</v>
      </c>
      <c r="B30" s="9" t="s">
        <v>12052</v>
      </c>
      <c r="C30" s="180" t="s">
        <v>14788</v>
      </c>
      <c r="D30" s="11"/>
      <c r="E30" s="35">
        <v>20000</v>
      </c>
      <c r="F30" s="162" t="s">
        <v>15279</v>
      </c>
      <c r="G30" s="240" t="s">
        <v>0</v>
      </c>
      <c r="H30" s="9" t="s">
        <v>15437</v>
      </c>
      <c r="I30" s="9"/>
      <c r="J30" s="9"/>
      <c r="K30" s="9"/>
      <c r="L30" s="11">
        <v>0.15</v>
      </c>
      <c r="M30" s="9"/>
      <c r="N30" s="21">
        <v>12</v>
      </c>
      <c r="O30" s="21">
        <v>12</v>
      </c>
      <c r="P30" s="2"/>
      <c r="Q30" s="225" t="s">
        <v>4170</v>
      </c>
      <c r="R30" s="222"/>
      <c r="S30" s="2"/>
      <c r="T30" s="21">
        <f>IF(Q30="Nuova",IF(N30="p.a.r.",300,N30),IF(Q30="Usata",IF(O30="p.a.r.",300,N30),0))</f>
        <v>0</v>
      </c>
    </row>
    <row r="31" spans="1:20" x14ac:dyDescent="0.4">
      <c r="A31" s="164" t="s">
        <v>15278</v>
      </c>
      <c r="B31" s="164" t="s">
        <v>12052</v>
      </c>
      <c r="C31" s="232" t="s">
        <v>14789</v>
      </c>
      <c r="D31" s="166"/>
      <c r="E31" s="172">
        <v>20000</v>
      </c>
      <c r="F31" s="248">
        <v>2000</v>
      </c>
      <c r="G31" s="243">
        <v>36891</v>
      </c>
      <c r="H31" s="164" t="s">
        <v>15438</v>
      </c>
      <c r="I31" s="164" t="s">
        <v>4074</v>
      </c>
      <c r="J31" s="164"/>
      <c r="K31" s="164"/>
      <c r="L31" s="166">
        <v>2.5</v>
      </c>
      <c r="M31" s="164"/>
      <c r="N31" s="174">
        <v>1</v>
      </c>
      <c r="O31" s="174">
        <v>1</v>
      </c>
      <c r="P31" s="2"/>
      <c r="Q31" s="225" t="s">
        <v>4170</v>
      </c>
      <c r="R31" s="222"/>
      <c r="S31" s="2"/>
      <c r="T31" s="21">
        <f>IF(Q31="Nuova",IF(N31="p.a.r.",300,N31),IF(Q31="Usata",IF(O31="p.a.r.",300,N31),0))</f>
        <v>0</v>
      </c>
    </row>
    <row r="32" spans="1:20" x14ac:dyDescent="0.4">
      <c r="A32" s="9" t="s">
        <v>15278</v>
      </c>
      <c r="B32" s="9" t="s">
        <v>12052</v>
      </c>
      <c r="C32" s="180" t="s">
        <v>14790</v>
      </c>
      <c r="D32" s="11"/>
      <c r="E32" s="35">
        <v>10000</v>
      </c>
      <c r="F32" s="162" t="s">
        <v>15279</v>
      </c>
      <c r="G32" s="240" t="s">
        <v>0</v>
      </c>
      <c r="H32" s="9" t="s">
        <v>15441</v>
      </c>
      <c r="I32" s="9"/>
      <c r="J32" s="9"/>
      <c r="K32" s="9"/>
      <c r="L32" s="11">
        <v>0.75</v>
      </c>
      <c r="M32" s="9"/>
      <c r="N32" s="21">
        <v>8</v>
      </c>
      <c r="O32" s="21">
        <v>8</v>
      </c>
      <c r="P32" s="2"/>
      <c r="Q32" s="225" t="s">
        <v>4170</v>
      </c>
      <c r="R32" s="222"/>
      <c r="S32" s="2"/>
      <c r="T32" s="21">
        <f t="shared" si="0"/>
        <v>0</v>
      </c>
    </row>
    <row r="33" spans="1:20" x14ac:dyDescent="0.4">
      <c r="A33" s="164" t="s">
        <v>15278</v>
      </c>
      <c r="B33" s="164" t="s">
        <v>12052</v>
      </c>
      <c r="C33" s="232" t="s">
        <v>14791</v>
      </c>
      <c r="D33" s="166"/>
      <c r="E33" s="172">
        <v>10000</v>
      </c>
      <c r="F33" s="168" t="s">
        <v>15280</v>
      </c>
      <c r="G33" s="243" t="s">
        <v>0</v>
      </c>
      <c r="H33" s="164" t="s">
        <v>15442</v>
      </c>
      <c r="I33" s="164" t="s">
        <v>4074</v>
      </c>
      <c r="J33" s="164"/>
      <c r="K33" s="164"/>
      <c r="L33" s="166">
        <v>2.25</v>
      </c>
      <c r="M33" s="164"/>
      <c r="N33" s="174">
        <v>4</v>
      </c>
      <c r="O33" s="174">
        <v>4</v>
      </c>
      <c r="P33" s="2"/>
      <c r="Q33" s="225" t="s">
        <v>4170</v>
      </c>
      <c r="R33" s="222"/>
      <c r="S33" s="2"/>
      <c r="T33" s="21">
        <f t="shared" si="0"/>
        <v>0</v>
      </c>
    </row>
    <row r="34" spans="1:20" x14ac:dyDescent="0.4">
      <c r="A34" s="164" t="s">
        <v>15278</v>
      </c>
      <c r="B34" s="164" t="s">
        <v>12052</v>
      </c>
      <c r="C34" s="232" t="s">
        <v>14792</v>
      </c>
      <c r="D34" s="166"/>
      <c r="E34" s="172">
        <v>10000</v>
      </c>
      <c r="F34" s="168" t="s">
        <v>15281</v>
      </c>
      <c r="G34" s="243" t="s">
        <v>0</v>
      </c>
      <c r="H34" s="164" t="s">
        <v>15443</v>
      </c>
      <c r="I34" s="164" t="s">
        <v>4074</v>
      </c>
      <c r="J34" s="164"/>
      <c r="K34" s="164"/>
      <c r="L34" s="166">
        <v>10</v>
      </c>
      <c r="M34" s="164"/>
      <c r="N34" s="174">
        <v>1</v>
      </c>
      <c r="O34" s="174">
        <v>1</v>
      </c>
      <c r="P34" s="2"/>
      <c r="Q34" s="225" t="s">
        <v>4170</v>
      </c>
      <c r="R34" s="222"/>
      <c r="S34" s="2"/>
      <c r="T34" s="21">
        <f t="shared" si="0"/>
        <v>0</v>
      </c>
    </row>
    <row r="35" spans="1:20" x14ac:dyDescent="0.4">
      <c r="A35" s="164" t="s">
        <v>15278</v>
      </c>
      <c r="B35" s="164" t="s">
        <v>12052</v>
      </c>
      <c r="C35" s="232" t="s">
        <v>14793</v>
      </c>
      <c r="D35" s="166"/>
      <c r="E35" s="172">
        <v>10000</v>
      </c>
      <c r="F35" s="248">
        <v>2000</v>
      </c>
      <c r="G35" s="243">
        <v>36891</v>
      </c>
      <c r="H35" s="164" t="s">
        <v>15444</v>
      </c>
      <c r="I35" s="164" t="s">
        <v>4074</v>
      </c>
      <c r="J35" s="164"/>
      <c r="K35" s="164"/>
      <c r="L35" s="166">
        <v>7.5</v>
      </c>
      <c r="M35" s="164"/>
      <c r="N35" s="174">
        <v>1</v>
      </c>
      <c r="O35" s="174">
        <v>1</v>
      </c>
      <c r="P35" s="2"/>
      <c r="Q35" s="225" t="s">
        <v>4170</v>
      </c>
      <c r="R35" s="222"/>
      <c r="S35" s="2"/>
      <c r="T35" s="21">
        <f t="shared" si="0"/>
        <v>0</v>
      </c>
    </row>
    <row r="36" spans="1:20" x14ac:dyDescent="0.4">
      <c r="A36" s="9" t="s">
        <v>15278</v>
      </c>
      <c r="B36" s="9" t="s">
        <v>12052</v>
      </c>
      <c r="C36" s="180" t="s">
        <v>14794</v>
      </c>
      <c r="D36" s="11"/>
      <c r="E36" s="35">
        <v>20000</v>
      </c>
      <c r="F36" s="162" t="s">
        <v>15279</v>
      </c>
      <c r="G36" s="240" t="s">
        <v>0</v>
      </c>
      <c r="H36" s="9" t="s">
        <v>15441</v>
      </c>
      <c r="I36" s="9"/>
      <c r="J36" s="9"/>
      <c r="K36" s="9"/>
      <c r="L36" s="11">
        <v>0.15</v>
      </c>
      <c r="M36" s="9"/>
      <c r="N36" s="21">
        <v>12</v>
      </c>
      <c r="O36" s="21">
        <v>12</v>
      </c>
      <c r="P36" s="2"/>
      <c r="Q36" s="225" t="s">
        <v>4170</v>
      </c>
      <c r="R36" s="222"/>
      <c r="S36" s="2"/>
      <c r="T36" s="21">
        <f t="shared" si="0"/>
        <v>0</v>
      </c>
    </row>
    <row r="37" spans="1:20" x14ac:dyDescent="0.4">
      <c r="A37" s="164" t="s">
        <v>15278</v>
      </c>
      <c r="B37" s="164" t="s">
        <v>12052</v>
      </c>
      <c r="C37" s="232" t="s">
        <v>14795</v>
      </c>
      <c r="D37" s="166"/>
      <c r="E37" s="172">
        <v>20000</v>
      </c>
      <c r="F37" s="248">
        <v>2000</v>
      </c>
      <c r="G37" s="243">
        <v>36891</v>
      </c>
      <c r="H37" s="164" t="s">
        <v>15442</v>
      </c>
      <c r="I37" s="164" t="s">
        <v>4074</v>
      </c>
      <c r="J37" s="164"/>
      <c r="K37" s="164"/>
      <c r="L37" s="166">
        <v>2.5</v>
      </c>
      <c r="M37" s="164"/>
      <c r="N37" s="174">
        <v>1</v>
      </c>
      <c r="O37" s="174">
        <v>1</v>
      </c>
      <c r="P37" s="2"/>
      <c r="Q37" s="225" t="s">
        <v>4170</v>
      </c>
      <c r="R37" s="222"/>
      <c r="S37" s="2"/>
      <c r="T37" s="21">
        <f t="shared" si="0"/>
        <v>0</v>
      </c>
    </row>
    <row r="38" spans="1:20" x14ac:dyDescent="0.4">
      <c r="A38" s="9" t="s">
        <v>15278</v>
      </c>
      <c r="B38" s="9" t="s">
        <v>12052</v>
      </c>
      <c r="C38" s="180" t="s">
        <v>14796</v>
      </c>
      <c r="D38" s="11"/>
      <c r="E38" s="35">
        <v>10000</v>
      </c>
      <c r="F38" s="162" t="s">
        <v>15279</v>
      </c>
      <c r="G38" s="240" t="s">
        <v>0</v>
      </c>
      <c r="H38" s="9" t="s">
        <v>15445</v>
      </c>
      <c r="I38" s="9"/>
      <c r="J38" s="9"/>
      <c r="K38" s="9"/>
      <c r="L38" s="11">
        <v>0.75</v>
      </c>
      <c r="M38" s="9"/>
      <c r="N38" s="21">
        <v>8</v>
      </c>
      <c r="O38" s="21">
        <v>8</v>
      </c>
      <c r="P38" s="2"/>
      <c r="Q38" s="225" t="s">
        <v>4170</v>
      </c>
      <c r="R38" s="222"/>
      <c r="S38" s="2"/>
      <c r="T38" s="21">
        <f t="shared" si="0"/>
        <v>0</v>
      </c>
    </row>
    <row r="39" spans="1:20" x14ac:dyDescent="0.4">
      <c r="A39" s="164" t="s">
        <v>15278</v>
      </c>
      <c r="B39" s="164" t="s">
        <v>12052</v>
      </c>
      <c r="C39" s="232" t="s">
        <v>14797</v>
      </c>
      <c r="D39" s="166"/>
      <c r="E39" s="172">
        <v>10000</v>
      </c>
      <c r="F39" s="168" t="s">
        <v>15280</v>
      </c>
      <c r="G39" s="243" t="s">
        <v>0</v>
      </c>
      <c r="H39" s="164" t="s">
        <v>15446</v>
      </c>
      <c r="I39" s="164" t="s">
        <v>4074</v>
      </c>
      <c r="J39" s="164"/>
      <c r="K39" s="164"/>
      <c r="L39" s="166">
        <v>2.25</v>
      </c>
      <c r="M39" s="164"/>
      <c r="N39" s="174">
        <v>4</v>
      </c>
      <c r="O39" s="174">
        <v>4</v>
      </c>
      <c r="P39" s="2"/>
      <c r="Q39" s="225" t="s">
        <v>4170</v>
      </c>
      <c r="R39" s="222"/>
      <c r="S39" s="2"/>
      <c r="T39" s="21">
        <f t="shared" si="0"/>
        <v>0</v>
      </c>
    </row>
    <row r="40" spans="1:20" x14ac:dyDescent="0.4">
      <c r="A40" s="164" t="s">
        <v>15278</v>
      </c>
      <c r="B40" s="164" t="s">
        <v>12052</v>
      </c>
      <c r="C40" s="232" t="s">
        <v>14798</v>
      </c>
      <c r="D40" s="166"/>
      <c r="E40" s="172">
        <v>10000</v>
      </c>
      <c r="F40" s="168" t="s">
        <v>15281</v>
      </c>
      <c r="G40" s="243" t="s">
        <v>0</v>
      </c>
      <c r="H40" s="164" t="s">
        <v>15447</v>
      </c>
      <c r="I40" s="164" t="s">
        <v>4074</v>
      </c>
      <c r="J40" s="164"/>
      <c r="K40" s="164"/>
      <c r="L40" s="166">
        <v>10</v>
      </c>
      <c r="M40" s="164"/>
      <c r="N40" s="174">
        <v>1</v>
      </c>
      <c r="O40" s="174">
        <v>1</v>
      </c>
      <c r="P40" s="2"/>
      <c r="Q40" s="225" t="s">
        <v>4170</v>
      </c>
      <c r="R40" s="222"/>
      <c r="S40" s="2"/>
      <c r="T40" s="21">
        <f t="shared" si="0"/>
        <v>0</v>
      </c>
    </row>
    <row r="41" spans="1:20" x14ac:dyDescent="0.4">
      <c r="A41" s="164" t="s">
        <v>15278</v>
      </c>
      <c r="B41" s="164" t="s">
        <v>12052</v>
      </c>
      <c r="C41" s="232" t="s">
        <v>14799</v>
      </c>
      <c r="D41" s="166"/>
      <c r="E41" s="172">
        <v>10000</v>
      </c>
      <c r="F41" s="248">
        <v>2000</v>
      </c>
      <c r="G41" s="243">
        <v>36891</v>
      </c>
      <c r="H41" s="164" t="s">
        <v>15448</v>
      </c>
      <c r="I41" s="164" t="s">
        <v>4074</v>
      </c>
      <c r="J41" s="164"/>
      <c r="K41" s="164"/>
      <c r="L41" s="166">
        <v>7.5</v>
      </c>
      <c r="M41" s="164"/>
      <c r="N41" s="174">
        <v>1</v>
      </c>
      <c r="O41" s="174">
        <v>1</v>
      </c>
      <c r="P41" s="2"/>
      <c r="Q41" s="225" t="s">
        <v>4170</v>
      </c>
      <c r="R41" s="222"/>
      <c r="S41" s="2"/>
      <c r="T41" s="21">
        <f t="shared" si="0"/>
        <v>0</v>
      </c>
    </row>
    <row r="42" spans="1:20" x14ac:dyDescent="0.4">
      <c r="A42" s="9" t="s">
        <v>15278</v>
      </c>
      <c r="B42" s="9" t="s">
        <v>12052</v>
      </c>
      <c r="C42" s="180" t="s">
        <v>14800</v>
      </c>
      <c r="D42" s="11"/>
      <c r="E42" s="35">
        <v>20000</v>
      </c>
      <c r="F42" s="162" t="s">
        <v>15279</v>
      </c>
      <c r="G42" s="240" t="s">
        <v>0</v>
      </c>
      <c r="H42" s="9" t="s">
        <v>15445</v>
      </c>
      <c r="I42" s="9"/>
      <c r="J42" s="9"/>
      <c r="K42" s="9"/>
      <c r="L42" s="11">
        <v>0.15</v>
      </c>
      <c r="M42" s="9"/>
      <c r="N42" s="21">
        <v>12</v>
      </c>
      <c r="O42" s="21">
        <v>12</v>
      </c>
      <c r="P42" s="2"/>
      <c r="Q42" s="225" t="s">
        <v>4170</v>
      </c>
      <c r="R42" s="222"/>
      <c r="S42" s="2"/>
      <c r="T42" s="21">
        <f t="shared" si="0"/>
        <v>0</v>
      </c>
    </row>
    <row r="43" spans="1:20" x14ac:dyDescent="0.4">
      <c r="A43" s="164" t="s">
        <v>15278</v>
      </c>
      <c r="B43" s="164" t="s">
        <v>12052</v>
      </c>
      <c r="C43" s="232" t="s">
        <v>14801</v>
      </c>
      <c r="D43" s="166"/>
      <c r="E43" s="172">
        <v>20000</v>
      </c>
      <c r="F43" s="248">
        <v>2000</v>
      </c>
      <c r="G43" s="243">
        <v>36891</v>
      </c>
      <c r="H43" s="164" t="s">
        <v>15446</v>
      </c>
      <c r="I43" s="164" t="s">
        <v>4074</v>
      </c>
      <c r="J43" s="164"/>
      <c r="K43" s="164"/>
      <c r="L43" s="166">
        <v>2.5</v>
      </c>
      <c r="M43" s="164"/>
      <c r="N43" s="174">
        <v>1</v>
      </c>
      <c r="O43" s="174">
        <v>1</v>
      </c>
      <c r="P43" s="2"/>
      <c r="Q43" s="225" t="s">
        <v>4170</v>
      </c>
      <c r="R43" s="222"/>
      <c r="S43" s="2"/>
      <c r="T43" s="21">
        <f t="shared" si="0"/>
        <v>0</v>
      </c>
    </row>
    <row r="44" spans="1:20" x14ac:dyDescent="0.4">
      <c r="A44" s="9" t="s">
        <v>15278</v>
      </c>
      <c r="B44" s="9" t="s">
        <v>12052</v>
      </c>
      <c r="C44" s="180" t="s">
        <v>14802</v>
      </c>
      <c r="D44" s="11"/>
      <c r="E44" s="35">
        <v>10000</v>
      </c>
      <c r="F44" s="162" t="s">
        <v>15279</v>
      </c>
      <c r="G44" s="240" t="s">
        <v>0</v>
      </c>
      <c r="H44" s="9" t="s">
        <v>15449</v>
      </c>
      <c r="I44" s="9"/>
      <c r="J44" s="9"/>
      <c r="K44" s="9"/>
      <c r="L44" s="11">
        <v>0.75</v>
      </c>
      <c r="M44" s="9"/>
      <c r="N44" s="21">
        <v>8</v>
      </c>
      <c r="O44" s="21">
        <v>8</v>
      </c>
      <c r="P44" s="2"/>
      <c r="Q44" s="225" t="s">
        <v>4170</v>
      </c>
      <c r="R44" s="222"/>
      <c r="S44" s="2"/>
      <c r="T44" s="21">
        <f>IF(Q44="Nuova",IF(N44="p.a.r.",300,N44),IF(Q44="Usata",IF(O44="p.a.r.",300,N44),0))</f>
        <v>0</v>
      </c>
    </row>
    <row r="45" spans="1:20" x14ac:dyDescent="0.4">
      <c r="A45" s="164" t="s">
        <v>15278</v>
      </c>
      <c r="B45" s="164" t="s">
        <v>12052</v>
      </c>
      <c r="C45" s="232" t="s">
        <v>14803</v>
      </c>
      <c r="D45" s="166"/>
      <c r="E45" s="172">
        <v>10000</v>
      </c>
      <c r="F45" s="168" t="s">
        <v>15280</v>
      </c>
      <c r="G45" s="243" t="s">
        <v>0</v>
      </c>
      <c r="H45" s="164" t="s">
        <v>15450</v>
      </c>
      <c r="I45" s="164" t="s">
        <v>4074</v>
      </c>
      <c r="J45" s="164"/>
      <c r="K45" s="164"/>
      <c r="L45" s="166">
        <v>2.25</v>
      </c>
      <c r="M45" s="164"/>
      <c r="N45" s="174">
        <v>4</v>
      </c>
      <c r="O45" s="174">
        <v>4</v>
      </c>
      <c r="P45" s="2"/>
      <c r="Q45" s="225" t="s">
        <v>4170</v>
      </c>
      <c r="R45" s="222"/>
      <c r="S45" s="2"/>
      <c r="T45" s="21">
        <f>IF(Q45="Nuova",IF(N45="p.a.r.",300,N45),IF(Q45="Usata",IF(O45="p.a.r.",300,N45),0))</f>
        <v>0</v>
      </c>
    </row>
    <row r="46" spans="1:20" x14ac:dyDescent="0.4">
      <c r="A46" s="164" t="s">
        <v>15278</v>
      </c>
      <c r="B46" s="164" t="s">
        <v>12052</v>
      </c>
      <c r="C46" s="232" t="s">
        <v>14804</v>
      </c>
      <c r="D46" s="166"/>
      <c r="E46" s="172">
        <v>10000</v>
      </c>
      <c r="F46" s="168" t="s">
        <v>15281</v>
      </c>
      <c r="G46" s="243" t="s">
        <v>0</v>
      </c>
      <c r="H46" s="164" t="s">
        <v>15451</v>
      </c>
      <c r="I46" s="164" t="s">
        <v>4074</v>
      </c>
      <c r="J46" s="164"/>
      <c r="K46" s="164"/>
      <c r="L46" s="166">
        <v>10</v>
      </c>
      <c r="M46" s="164"/>
      <c r="N46" s="174">
        <v>1</v>
      </c>
      <c r="O46" s="174">
        <v>1</v>
      </c>
      <c r="P46" s="2"/>
      <c r="Q46" s="225" t="s">
        <v>4170</v>
      </c>
      <c r="R46" s="222"/>
      <c r="S46" s="2"/>
      <c r="T46" s="21"/>
    </row>
    <row r="47" spans="1:20" x14ac:dyDescent="0.4">
      <c r="A47" s="164" t="s">
        <v>15278</v>
      </c>
      <c r="B47" s="164" t="s">
        <v>12052</v>
      </c>
      <c r="C47" s="232" t="s">
        <v>14805</v>
      </c>
      <c r="D47" s="166"/>
      <c r="E47" s="172">
        <v>10000</v>
      </c>
      <c r="F47" s="248">
        <v>2000</v>
      </c>
      <c r="G47" s="243">
        <v>36891</v>
      </c>
      <c r="H47" s="164" t="s">
        <v>15452</v>
      </c>
      <c r="I47" s="164" t="s">
        <v>4074</v>
      </c>
      <c r="J47" s="164"/>
      <c r="K47" s="164"/>
      <c r="L47" s="166">
        <v>7.5</v>
      </c>
      <c r="M47" s="164"/>
      <c r="N47" s="174">
        <v>1</v>
      </c>
      <c r="O47" s="174">
        <v>1</v>
      </c>
      <c r="P47" s="2"/>
      <c r="Q47" s="225" t="s">
        <v>4170</v>
      </c>
      <c r="R47" s="222"/>
      <c r="S47" s="2"/>
      <c r="T47" s="21"/>
    </row>
    <row r="48" spans="1:20" x14ac:dyDescent="0.4">
      <c r="A48" s="9" t="s">
        <v>15278</v>
      </c>
      <c r="B48" s="9" t="s">
        <v>12052</v>
      </c>
      <c r="C48" s="180" t="s">
        <v>14806</v>
      </c>
      <c r="D48" s="11"/>
      <c r="E48" s="35">
        <v>20000</v>
      </c>
      <c r="F48" s="162" t="s">
        <v>15279</v>
      </c>
      <c r="G48" s="240" t="s">
        <v>0</v>
      </c>
      <c r="H48" s="9" t="s">
        <v>15449</v>
      </c>
      <c r="I48" s="9"/>
      <c r="J48" s="9"/>
      <c r="K48" s="9"/>
      <c r="L48" s="11">
        <v>0.15</v>
      </c>
      <c r="M48" s="9"/>
      <c r="N48" s="21">
        <v>12</v>
      </c>
      <c r="O48" s="21">
        <v>12</v>
      </c>
      <c r="P48" s="2"/>
      <c r="Q48" s="225" t="s">
        <v>4170</v>
      </c>
      <c r="R48" s="222"/>
      <c r="S48" s="2"/>
      <c r="T48" s="21"/>
    </row>
    <row r="49" spans="1:20" x14ac:dyDescent="0.4">
      <c r="A49" s="164" t="s">
        <v>15278</v>
      </c>
      <c r="B49" s="164" t="s">
        <v>12052</v>
      </c>
      <c r="C49" s="232" t="s">
        <v>14807</v>
      </c>
      <c r="D49" s="166"/>
      <c r="E49" s="172">
        <v>20000</v>
      </c>
      <c r="F49" s="248">
        <v>2000</v>
      </c>
      <c r="G49" s="243">
        <v>36891</v>
      </c>
      <c r="H49" s="164" t="s">
        <v>15450</v>
      </c>
      <c r="I49" s="164" t="s">
        <v>4074</v>
      </c>
      <c r="J49" s="164"/>
      <c r="K49" s="164"/>
      <c r="L49" s="166">
        <v>2.5</v>
      </c>
      <c r="M49" s="164"/>
      <c r="N49" s="174">
        <v>1</v>
      </c>
      <c r="O49" s="174">
        <v>1</v>
      </c>
      <c r="P49" s="2"/>
      <c r="Q49" s="225" t="s">
        <v>4170</v>
      </c>
      <c r="R49" s="222"/>
      <c r="S49" s="2"/>
      <c r="T49" s="21"/>
    </row>
    <row r="50" spans="1:20" x14ac:dyDescent="0.4">
      <c r="A50" s="9" t="s">
        <v>15278</v>
      </c>
      <c r="B50" s="9" t="s">
        <v>12052</v>
      </c>
      <c r="C50" s="180" t="s">
        <v>14808</v>
      </c>
      <c r="D50" s="11"/>
      <c r="E50" s="35">
        <v>10000</v>
      </c>
      <c r="F50" s="162" t="s">
        <v>15279</v>
      </c>
      <c r="G50" s="240" t="s">
        <v>0</v>
      </c>
      <c r="H50" s="9" t="s">
        <v>15453</v>
      </c>
      <c r="I50" s="9"/>
      <c r="J50" s="9"/>
      <c r="K50" s="9"/>
      <c r="L50" s="11">
        <v>0.75</v>
      </c>
      <c r="M50" s="9"/>
      <c r="N50" s="21">
        <v>8</v>
      </c>
      <c r="O50" s="21">
        <v>8</v>
      </c>
      <c r="P50" s="2"/>
      <c r="Q50" s="225" t="s">
        <v>4170</v>
      </c>
      <c r="R50" s="222"/>
      <c r="S50" s="2"/>
      <c r="T50" s="21"/>
    </row>
    <row r="51" spans="1:20" x14ac:dyDescent="0.4">
      <c r="A51" s="164" t="s">
        <v>15278</v>
      </c>
      <c r="B51" s="164" t="s">
        <v>12052</v>
      </c>
      <c r="C51" s="232" t="s">
        <v>14809</v>
      </c>
      <c r="D51" s="166"/>
      <c r="E51" s="172">
        <v>10000</v>
      </c>
      <c r="F51" s="168" t="s">
        <v>15280</v>
      </c>
      <c r="G51" s="243" t="s">
        <v>0</v>
      </c>
      <c r="H51" s="164" t="s">
        <v>15454</v>
      </c>
      <c r="I51" s="164" t="s">
        <v>4074</v>
      </c>
      <c r="J51" s="164"/>
      <c r="K51" s="164"/>
      <c r="L51" s="166">
        <v>2.25</v>
      </c>
      <c r="M51" s="164"/>
      <c r="N51" s="174">
        <v>4</v>
      </c>
      <c r="O51" s="174">
        <v>4</v>
      </c>
      <c r="P51" s="2"/>
      <c r="Q51" s="225" t="s">
        <v>4170</v>
      </c>
      <c r="R51" s="222"/>
      <c r="S51" s="2"/>
      <c r="T51" s="21"/>
    </row>
    <row r="52" spans="1:20" x14ac:dyDescent="0.4">
      <c r="A52" s="164" t="s">
        <v>15278</v>
      </c>
      <c r="B52" s="164" t="s">
        <v>12052</v>
      </c>
      <c r="C52" s="232" t="s">
        <v>14810</v>
      </c>
      <c r="D52" s="166"/>
      <c r="E52" s="172">
        <v>10000</v>
      </c>
      <c r="F52" s="168" t="s">
        <v>15281</v>
      </c>
      <c r="G52" s="243" t="s">
        <v>0</v>
      </c>
      <c r="H52" s="164" t="s">
        <v>15455</v>
      </c>
      <c r="I52" s="164" t="s">
        <v>4074</v>
      </c>
      <c r="J52" s="164"/>
      <c r="K52" s="164"/>
      <c r="L52" s="166">
        <v>10</v>
      </c>
      <c r="M52" s="164"/>
      <c r="N52" s="174">
        <v>1</v>
      </c>
      <c r="O52" s="174">
        <v>1</v>
      </c>
      <c r="P52" s="2"/>
      <c r="Q52" s="225" t="s">
        <v>4170</v>
      </c>
      <c r="R52" s="222"/>
      <c r="S52" s="2"/>
      <c r="T52" s="21"/>
    </row>
    <row r="53" spans="1:20" x14ac:dyDescent="0.4">
      <c r="A53" s="164" t="s">
        <v>15278</v>
      </c>
      <c r="B53" s="164" t="s">
        <v>12052</v>
      </c>
      <c r="C53" s="232" t="s">
        <v>14811</v>
      </c>
      <c r="D53" s="166"/>
      <c r="E53" s="172">
        <v>10000</v>
      </c>
      <c r="F53" s="248">
        <v>2000</v>
      </c>
      <c r="G53" s="243">
        <v>36891</v>
      </c>
      <c r="H53" s="164" t="s">
        <v>15456</v>
      </c>
      <c r="I53" s="164" t="s">
        <v>4074</v>
      </c>
      <c r="J53" s="164"/>
      <c r="K53" s="164"/>
      <c r="L53" s="166">
        <v>7.5</v>
      </c>
      <c r="M53" s="164"/>
      <c r="N53" s="174">
        <v>1</v>
      </c>
      <c r="O53" s="174">
        <v>1</v>
      </c>
      <c r="P53" s="2"/>
      <c r="Q53" s="225" t="s">
        <v>4170</v>
      </c>
      <c r="R53" s="222"/>
      <c r="S53" s="2"/>
      <c r="T53" s="21"/>
    </row>
    <row r="54" spans="1:20" x14ac:dyDescent="0.4">
      <c r="A54" s="9" t="s">
        <v>15278</v>
      </c>
      <c r="B54" s="9" t="s">
        <v>12052</v>
      </c>
      <c r="C54" s="180" t="s">
        <v>14812</v>
      </c>
      <c r="D54" s="11"/>
      <c r="E54" s="35">
        <v>20000</v>
      </c>
      <c r="F54" s="162" t="s">
        <v>15279</v>
      </c>
      <c r="G54" s="240" t="s">
        <v>0</v>
      </c>
      <c r="H54" s="9" t="s">
        <v>15453</v>
      </c>
      <c r="I54" s="9"/>
      <c r="J54" s="9"/>
      <c r="K54" s="9"/>
      <c r="L54" s="11">
        <v>0.15</v>
      </c>
      <c r="M54" s="9"/>
      <c r="N54" s="21">
        <v>12</v>
      </c>
      <c r="O54" s="21">
        <v>12</v>
      </c>
      <c r="P54" s="2"/>
      <c r="Q54" s="225" t="s">
        <v>4170</v>
      </c>
      <c r="R54" s="222"/>
      <c r="S54" s="2"/>
      <c r="T54" s="21">
        <f>IF(Q54="Nuova",IF(N54="p.a.r.",300,N54),IF(Q54="Usata",IF(O54="p.a.r.",300,N54),0))</f>
        <v>0</v>
      </c>
    </row>
    <row r="55" spans="1:20" x14ac:dyDescent="0.4">
      <c r="A55" s="164" t="s">
        <v>15278</v>
      </c>
      <c r="B55" s="164" t="s">
        <v>12052</v>
      </c>
      <c r="C55" s="232" t="s">
        <v>14813</v>
      </c>
      <c r="D55" s="166"/>
      <c r="E55" s="172">
        <v>20000</v>
      </c>
      <c r="F55" s="248">
        <v>2000</v>
      </c>
      <c r="G55" s="243">
        <v>36891</v>
      </c>
      <c r="H55" s="164" t="s">
        <v>15454</v>
      </c>
      <c r="I55" s="164" t="s">
        <v>4074</v>
      </c>
      <c r="J55" s="164"/>
      <c r="K55" s="164"/>
      <c r="L55" s="166">
        <v>2.5</v>
      </c>
      <c r="M55" s="164"/>
      <c r="N55" s="174">
        <v>1</v>
      </c>
      <c r="O55" s="174">
        <v>1</v>
      </c>
      <c r="P55" s="2"/>
      <c r="Q55" s="225" t="s">
        <v>4170</v>
      </c>
      <c r="R55" s="222"/>
      <c r="S55" s="2"/>
      <c r="T55" s="21">
        <f>IF(Q55="Nuova",IF(N55="p.a.r.",300,N55),IF(Q55="Usata",IF(O55="p.a.r.",300,N55),0))</f>
        <v>0</v>
      </c>
    </row>
    <row r="56" spans="1:20" x14ac:dyDescent="0.4">
      <c r="A56" s="9" t="s">
        <v>15278</v>
      </c>
      <c r="B56" s="9" t="s">
        <v>12052</v>
      </c>
      <c r="C56" s="180" t="s">
        <v>14814</v>
      </c>
      <c r="D56" s="11"/>
      <c r="E56" s="35">
        <v>10000</v>
      </c>
      <c r="F56" s="162" t="s">
        <v>15279</v>
      </c>
      <c r="G56" s="240" t="s">
        <v>0</v>
      </c>
      <c r="H56" s="9" t="s">
        <v>15457</v>
      </c>
      <c r="I56" s="9"/>
      <c r="J56" s="9"/>
      <c r="K56" s="9"/>
      <c r="L56" s="11">
        <v>0.75</v>
      </c>
      <c r="M56" s="9"/>
      <c r="N56" s="21">
        <v>8</v>
      </c>
      <c r="O56" s="21">
        <v>8</v>
      </c>
      <c r="P56" s="2"/>
      <c r="Q56" s="225" t="s">
        <v>4170</v>
      </c>
      <c r="R56" s="222"/>
      <c r="S56" s="2"/>
      <c r="T56" s="21"/>
    </row>
    <row r="57" spans="1:20" x14ac:dyDescent="0.4">
      <c r="A57" s="164" t="s">
        <v>15278</v>
      </c>
      <c r="B57" s="164" t="s">
        <v>12052</v>
      </c>
      <c r="C57" s="232" t="s">
        <v>14815</v>
      </c>
      <c r="D57" s="166"/>
      <c r="E57" s="172">
        <v>10000</v>
      </c>
      <c r="F57" s="168" t="s">
        <v>15280</v>
      </c>
      <c r="G57" s="243" t="s">
        <v>0</v>
      </c>
      <c r="H57" s="164" t="s">
        <v>15458</v>
      </c>
      <c r="I57" s="164" t="s">
        <v>4074</v>
      </c>
      <c r="J57" s="164"/>
      <c r="K57" s="164"/>
      <c r="L57" s="166">
        <v>2.25</v>
      </c>
      <c r="M57" s="164"/>
      <c r="N57" s="174">
        <v>4</v>
      </c>
      <c r="O57" s="174">
        <v>4</v>
      </c>
      <c r="P57" s="2"/>
      <c r="Q57" s="225" t="s">
        <v>4170</v>
      </c>
      <c r="R57" s="222"/>
      <c r="S57" s="2"/>
      <c r="T57" s="21"/>
    </row>
    <row r="58" spans="1:20" x14ac:dyDescent="0.4">
      <c r="A58" s="164" t="s">
        <v>15278</v>
      </c>
      <c r="B58" s="164" t="s">
        <v>12052</v>
      </c>
      <c r="C58" s="232" t="s">
        <v>14816</v>
      </c>
      <c r="D58" s="166"/>
      <c r="E58" s="172">
        <v>10000</v>
      </c>
      <c r="F58" s="168" t="s">
        <v>15281</v>
      </c>
      <c r="G58" s="243" t="s">
        <v>0</v>
      </c>
      <c r="H58" s="164" t="s">
        <v>15459</v>
      </c>
      <c r="I58" s="164" t="s">
        <v>4074</v>
      </c>
      <c r="J58" s="164"/>
      <c r="K58" s="164"/>
      <c r="L58" s="166">
        <v>10</v>
      </c>
      <c r="M58" s="164"/>
      <c r="N58" s="174">
        <v>1</v>
      </c>
      <c r="O58" s="174">
        <v>1</v>
      </c>
      <c r="P58" s="2"/>
      <c r="Q58" s="225" t="s">
        <v>4170</v>
      </c>
      <c r="R58" s="222"/>
      <c r="S58" s="2"/>
      <c r="T58" s="21"/>
    </row>
    <row r="59" spans="1:20" x14ac:dyDescent="0.4">
      <c r="A59" s="164" t="s">
        <v>15278</v>
      </c>
      <c r="B59" s="164" t="s">
        <v>12052</v>
      </c>
      <c r="C59" s="232" t="s">
        <v>14817</v>
      </c>
      <c r="D59" s="166"/>
      <c r="E59" s="172">
        <v>10000</v>
      </c>
      <c r="F59" s="248">
        <v>2000</v>
      </c>
      <c r="G59" s="243">
        <v>36891</v>
      </c>
      <c r="H59" s="164" t="s">
        <v>15460</v>
      </c>
      <c r="I59" s="164" t="s">
        <v>4074</v>
      </c>
      <c r="J59" s="164"/>
      <c r="K59" s="164"/>
      <c r="L59" s="166">
        <v>7.5</v>
      </c>
      <c r="M59" s="164"/>
      <c r="N59" s="174">
        <v>1</v>
      </c>
      <c r="O59" s="174">
        <v>1</v>
      </c>
      <c r="P59" s="2"/>
      <c r="Q59" s="225" t="s">
        <v>4170</v>
      </c>
      <c r="R59" s="222"/>
      <c r="S59" s="2"/>
      <c r="T59" s="21"/>
    </row>
    <row r="60" spans="1:20" x14ac:dyDescent="0.4">
      <c r="A60" s="9" t="s">
        <v>15278</v>
      </c>
      <c r="B60" s="9" t="s">
        <v>12052</v>
      </c>
      <c r="C60" s="180" t="s">
        <v>14818</v>
      </c>
      <c r="D60" s="11"/>
      <c r="E60" s="35">
        <v>20000</v>
      </c>
      <c r="F60" s="162" t="s">
        <v>15279</v>
      </c>
      <c r="G60" s="240" t="s">
        <v>0</v>
      </c>
      <c r="H60" s="9" t="s">
        <v>15461</v>
      </c>
      <c r="I60" s="9"/>
      <c r="J60" s="9"/>
      <c r="K60" s="9"/>
      <c r="L60" s="11">
        <v>0.15</v>
      </c>
      <c r="M60" s="9"/>
      <c r="N60" s="21">
        <v>12</v>
      </c>
      <c r="O60" s="21">
        <v>12</v>
      </c>
      <c r="P60" s="2"/>
      <c r="Q60" s="225" t="s">
        <v>4170</v>
      </c>
      <c r="R60" s="222"/>
      <c r="S60" s="2"/>
      <c r="T60" s="21"/>
    </row>
    <row r="61" spans="1:20" x14ac:dyDescent="0.4">
      <c r="A61" s="164" t="s">
        <v>15278</v>
      </c>
      <c r="B61" s="164" t="s">
        <v>12052</v>
      </c>
      <c r="C61" s="232" t="s">
        <v>14819</v>
      </c>
      <c r="D61" s="166"/>
      <c r="E61" s="172">
        <v>20000</v>
      </c>
      <c r="F61" s="248">
        <v>2000</v>
      </c>
      <c r="G61" s="243">
        <v>36891</v>
      </c>
      <c r="H61" s="164" t="s">
        <v>15458</v>
      </c>
      <c r="I61" s="164" t="s">
        <v>4074</v>
      </c>
      <c r="J61" s="164"/>
      <c r="K61" s="164"/>
      <c r="L61" s="166">
        <v>2.5</v>
      </c>
      <c r="M61" s="164"/>
      <c r="N61" s="174">
        <v>1</v>
      </c>
      <c r="O61" s="174">
        <v>1</v>
      </c>
      <c r="P61" s="2"/>
      <c r="Q61" s="225" t="s">
        <v>4170</v>
      </c>
      <c r="R61" s="222"/>
      <c r="S61" s="2"/>
      <c r="T61" s="21"/>
    </row>
    <row r="62" spans="1:20" x14ac:dyDescent="0.4">
      <c r="A62" s="9" t="s">
        <v>15278</v>
      </c>
      <c r="B62" s="9" t="s">
        <v>12052</v>
      </c>
      <c r="C62" s="180" t="s">
        <v>14820</v>
      </c>
      <c r="D62" s="11"/>
      <c r="E62" s="35">
        <v>10000</v>
      </c>
      <c r="F62" s="162" t="s">
        <v>15279</v>
      </c>
      <c r="G62" s="240" t="s">
        <v>0</v>
      </c>
      <c r="H62" s="9" t="s">
        <v>15462</v>
      </c>
      <c r="I62" s="9"/>
      <c r="J62" s="9"/>
      <c r="K62" s="9"/>
      <c r="L62" s="11">
        <v>0.75</v>
      </c>
      <c r="M62" s="9"/>
      <c r="N62" s="21">
        <v>8</v>
      </c>
      <c r="O62" s="21">
        <v>8</v>
      </c>
      <c r="P62" s="2"/>
      <c r="Q62" s="225" t="s">
        <v>4170</v>
      </c>
      <c r="R62" s="222"/>
      <c r="S62" s="2"/>
      <c r="T62" s="21"/>
    </row>
    <row r="63" spans="1:20" x14ac:dyDescent="0.4">
      <c r="A63" s="164" t="s">
        <v>15278</v>
      </c>
      <c r="B63" s="164" t="s">
        <v>12052</v>
      </c>
      <c r="C63" s="232" t="s">
        <v>14821</v>
      </c>
      <c r="D63" s="166"/>
      <c r="E63" s="172">
        <v>10000</v>
      </c>
      <c r="F63" s="168" t="s">
        <v>15280</v>
      </c>
      <c r="G63" s="243" t="s">
        <v>0</v>
      </c>
      <c r="H63" s="164" t="s">
        <v>15463</v>
      </c>
      <c r="I63" s="164" t="s">
        <v>4074</v>
      </c>
      <c r="J63" s="164"/>
      <c r="K63" s="164"/>
      <c r="L63" s="166">
        <v>2.25</v>
      </c>
      <c r="M63" s="164"/>
      <c r="N63" s="174">
        <v>4</v>
      </c>
      <c r="O63" s="174">
        <v>4</v>
      </c>
      <c r="P63" s="2"/>
      <c r="Q63" s="225" t="s">
        <v>4170</v>
      </c>
      <c r="R63" s="222"/>
      <c r="S63" s="2"/>
      <c r="T63" s="21"/>
    </row>
    <row r="64" spans="1:20" x14ac:dyDescent="0.4">
      <c r="A64" s="164" t="s">
        <v>15278</v>
      </c>
      <c r="B64" s="164" t="s">
        <v>12052</v>
      </c>
      <c r="C64" s="232" t="s">
        <v>14822</v>
      </c>
      <c r="D64" s="166"/>
      <c r="E64" s="172">
        <v>10000</v>
      </c>
      <c r="F64" s="168" t="s">
        <v>15281</v>
      </c>
      <c r="G64" s="243" t="s">
        <v>0</v>
      </c>
      <c r="H64" s="164" t="s">
        <v>15464</v>
      </c>
      <c r="I64" s="164" t="s">
        <v>4074</v>
      </c>
      <c r="J64" s="164"/>
      <c r="K64" s="164"/>
      <c r="L64" s="166">
        <v>10</v>
      </c>
      <c r="M64" s="164"/>
      <c r="N64" s="174">
        <v>1</v>
      </c>
      <c r="O64" s="174">
        <v>1</v>
      </c>
      <c r="P64" s="2"/>
      <c r="Q64" s="225" t="s">
        <v>4170</v>
      </c>
      <c r="R64" s="222"/>
      <c r="S64" s="2"/>
      <c r="T64" s="21"/>
    </row>
    <row r="65" spans="1:20" x14ac:dyDescent="0.4">
      <c r="A65" s="164" t="s">
        <v>15278</v>
      </c>
      <c r="B65" s="164" t="s">
        <v>12052</v>
      </c>
      <c r="C65" s="232" t="s">
        <v>14823</v>
      </c>
      <c r="D65" s="166"/>
      <c r="E65" s="172">
        <v>10000</v>
      </c>
      <c r="F65" s="248">
        <v>2000</v>
      </c>
      <c r="G65" s="243">
        <v>36891</v>
      </c>
      <c r="H65" s="164" t="s">
        <v>15465</v>
      </c>
      <c r="I65" s="164" t="s">
        <v>4074</v>
      </c>
      <c r="J65" s="164"/>
      <c r="K65" s="164"/>
      <c r="L65" s="166">
        <v>7.5</v>
      </c>
      <c r="M65" s="164"/>
      <c r="N65" s="174">
        <v>1</v>
      </c>
      <c r="O65" s="174">
        <v>1</v>
      </c>
      <c r="P65" s="2"/>
      <c r="Q65" s="225" t="s">
        <v>4170</v>
      </c>
      <c r="R65" s="222"/>
      <c r="S65" s="2"/>
      <c r="T65" s="21"/>
    </row>
    <row r="66" spans="1:20" x14ac:dyDescent="0.4">
      <c r="A66" s="9" t="s">
        <v>15278</v>
      </c>
      <c r="B66" s="9" t="s">
        <v>12052</v>
      </c>
      <c r="C66" s="180" t="s">
        <v>14824</v>
      </c>
      <c r="D66" s="11"/>
      <c r="E66" s="35">
        <v>20000</v>
      </c>
      <c r="F66" s="162" t="s">
        <v>15279</v>
      </c>
      <c r="G66" s="240" t="s">
        <v>0</v>
      </c>
      <c r="H66" s="9" t="s">
        <v>15462</v>
      </c>
      <c r="I66" s="9"/>
      <c r="J66" s="9"/>
      <c r="K66" s="9"/>
      <c r="L66" s="11">
        <v>0.15</v>
      </c>
      <c r="M66" s="9"/>
      <c r="N66" s="21">
        <v>12</v>
      </c>
      <c r="O66" s="21">
        <v>12</v>
      </c>
      <c r="P66" s="2"/>
      <c r="Q66" s="225" t="s">
        <v>4170</v>
      </c>
      <c r="R66" s="222"/>
      <c r="S66" s="2"/>
      <c r="T66" s="21"/>
    </row>
    <row r="67" spans="1:20" x14ac:dyDescent="0.4">
      <c r="A67" s="164" t="s">
        <v>15278</v>
      </c>
      <c r="B67" s="164" t="s">
        <v>12052</v>
      </c>
      <c r="C67" s="232" t="s">
        <v>14825</v>
      </c>
      <c r="D67" s="166"/>
      <c r="E67" s="172">
        <v>20000</v>
      </c>
      <c r="F67" s="248">
        <v>2000</v>
      </c>
      <c r="G67" s="243">
        <v>36891</v>
      </c>
      <c r="H67" s="164" t="s">
        <v>15463</v>
      </c>
      <c r="I67" s="164" t="s">
        <v>4074</v>
      </c>
      <c r="J67" s="164"/>
      <c r="K67" s="164"/>
      <c r="L67" s="166">
        <v>2.5</v>
      </c>
      <c r="M67" s="164"/>
      <c r="N67" s="174">
        <v>1</v>
      </c>
      <c r="O67" s="174">
        <v>1</v>
      </c>
      <c r="P67" s="2"/>
      <c r="Q67" s="225" t="s">
        <v>4170</v>
      </c>
      <c r="R67" s="222"/>
      <c r="S67" s="2"/>
      <c r="T67" s="21"/>
    </row>
    <row r="68" spans="1:20" x14ac:dyDescent="0.4">
      <c r="A68" s="9" t="s">
        <v>15278</v>
      </c>
      <c r="B68" s="9" t="s">
        <v>12052</v>
      </c>
      <c r="C68" s="180" t="s">
        <v>14826</v>
      </c>
      <c r="D68" s="11"/>
      <c r="E68" s="35">
        <v>10000</v>
      </c>
      <c r="F68" s="162" t="s">
        <v>15279</v>
      </c>
      <c r="G68" s="240" t="s">
        <v>0</v>
      </c>
      <c r="H68" s="9" t="s">
        <v>15466</v>
      </c>
      <c r="I68" s="9"/>
      <c r="J68" s="9"/>
      <c r="K68" s="9"/>
      <c r="L68" s="11">
        <v>0.75</v>
      </c>
      <c r="M68" s="9"/>
      <c r="N68" s="21">
        <v>8</v>
      </c>
      <c r="O68" s="21">
        <v>8</v>
      </c>
      <c r="P68" s="2"/>
      <c r="Q68" s="225" t="s">
        <v>4170</v>
      </c>
      <c r="R68" s="222"/>
      <c r="S68" s="2"/>
      <c r="T68" s="21"/>
    </row>
    <row r="69" spans="1:20" x14ac:dyDescent="0.4">
      <c r="A69" s="164" t="s">
        <v>15278</v>
      </c>
      <c r="B69" s="164" t="s">
        <v>12052</v>
      </c>
      <c r="C69" s="232" t="s">
        <v>14827</v>
      </c>
      <c r="D69" s="166"/>
      <c r="E69" s="172">
        <v>10000</v>
      </c>
      <c r="F69" s="168" t="s">
        <v>15280</v>
      </c>
      <c r="G69" s="243" t="s">
        <v>0</v>
      </c>
      <c r="H69" s="164" t="s">
        <v>15467</v>
      </c>
      <c r="I69" s="164" t="s">
        <v>4074</v>
      </c>
      <c r="J69" s="164"/>
      <c r="K69" s="164"/>
      <c r="L69" s="166">
        <v>2.25</v>
      </c>
      <c r="M69" s="164"/>
      <c r="N69" s="174">
        <v>4</v>
      </c>
      <c r="O69" s="174">
        <v>4</v>
      </c>
      <c r="P69" s="2"/>
      <c r="Q69" s="225" t="s">
        <v>4170</v>
      </c>
      <c r="R69" s="222"/>
      <c r="S69" s="2"/>
      <c r="T69" s="21"/>
    </row>
    <row r="70" spans="1:20" x14ac:dyDescent="0.4">
      <c r="A70" s="164" t="s">
        <v>15278</v>
      </c>
      <c r="B70" s="164" t="s">
        <v>12052</v>
      </c>
      <c r="C70" s="232" t="s">
        <v>14828</v>
      </c>
      <c r="D70" s="166"/>
      <c r="E70" s="172">
        <v>10000</v>
      </c>
      <c r="F70" s="168" t="s">
        <v>15281</v>
      </c>
      <c r="G70" s="243" t="s">
        <v>0</v>
      </c>
      <c r="H70" s="164" t="s">
        <v>15468</v>
      </c>
      <c r="I70" s="164" t="s">
        <v>4074</v>
      </c>
      <c r="J70" s="164"/>
      <c r="K70" s="164"/>
      <c r="L70" s="166">
        <v>10</v>
      </c>
      <c r="M70" s="164"/>
      <c r="N70" s="174">
        <v>1</v>
      </c>
      <c r="O70" s="174">
        <v>1</v>
      </c>
      <c r="P70" s="2"/>
      <c r="Q70" s="225" t="s">
        <v>4170</v>
      </c>
      <c r="R70" s="222"/>
      <c r="S70" s="2"/>
      <c r="T70" s="21"/>
    </row>
    <row r="71" spans="1:20" x14ac:dyDescent="0.4">
      <c r="A71" s="164" t="s">
        <v>15278</v>
      </c>
      <c r="B71" s="164" t="s">
        <v>12052</v>
      </c>
      <c r="C71" s="232" t="s">
        <v>14829</v>
      </c>
      <c r="D71" s="166"/>
      <c r="E71" s="172">
        <v>10000</v>
      </c>
      <c r="F71" s="248">
        <v>2000</v>
      </c>
      <c r="G71" s="243">
        <v>36891</v>
      </c>
      <c r="H71" s="164" t="s">
        <v>15469</v>
      </c>
      <c r="I71" s="164" t="s">
        <v>4074</v>
      </c>
      <c r="J71" s="164"/>
      <c r="K71" s="164"/>
      <c r="L71" s="166">
        <v>7.5</v>
      </c>
      <c r="M71" s="164"/>
      <c r="N71" s="174">
        <v>1</v>
      </c>
      <c r="O71" s="174">
        <v>1</v>
      </c>
      <c r="P71" s="2"/>
      <c r="Q71" s="225" t="s">
        <v>4170</v>
      </c>
      <c r="R71" s="222"/>
      <c r="S71" s="2"/>
      <c r="T71" s="21"/>
    </row>
    <row r="72" spans="1:20" x14ac:dyDescent="0.4">
      <c r="A72" s="9" t="s">
        <v>15278</v>
      </c>
      <c r="B72" s="9" t="s">
        <v>12052</v>
      </c>
      <c r="C72" s="180" t="s">
        <v>14830</v>
      </c>
      <c r="D72" s="11"/>
      <c r="E72" s="35">
        <v>20000</v>
      </c>
      <c r="F72" s="162" t="s">
        <v>15279</v>
      </c>
      <c r="G72" s="240" t="s">
        <v>0</v>
      </c>
      <c r="H72" s="9" t="s">
        <v>15466</v>
      </c>
      <c r="I72" s="9"/>
      <c r="J72" s="9"/>
      <c r="K72" s="9"/>
      <c r="L72" s="11">
        <v>0.15</v>
      </c>
      <c r="M72" s="9"/>
      <c r="N72" s="21">
        <v>12</v>
      </c>
      <c r="O72" s="21">
        <v>12</v>
      </c>
      <c r="P72" s="2"/>
      <c r="Q72" s="225" t="s">
        <v>4170</v>
      </c>
      <c r="R72" s="222"/>
      <c r="S72" s="2"/>
      <c r="T72" s="21"/>
    </row>
    <row r="73" spans="1:20" x14ac:dyDescent="0.4">
      <c r="A73" s="164" t="s">
        <v>15278</v>
      </c>
      <c r="B73" s="164" t="s">
        <v>12052</v>
      </c>
      <c r="C73" s="232" t="s">
        <v>14831</v>
      </c>
      <c r="D73" s="166"/>
      <c r="E73" s="172">
        <v>20000</v>
      </c>
      <c r="F73" s="248">
        <v>2000</v>
      </c>
      <c r="G73" s="243">
        <v>36891</v>
      </c>
      <c r="H73" s="164" t="s">
        <v>15467</v>
      </c>
      <c r="I73" s="164" t="s">
        <v>4074</v>
      </c>
      <c r="J73" s="164"/>
      <c r="K73" s="164"/>
      <c r="L73" s="166">
        <v>2.5</v>
      </c>
      <c r="M73" s="164"/>
      <c r="N73" s="174">
        <v>1</v>
      </c>
      <c r="O73" s="174">
        <v>1</v>
      </c>
      <c r="P73" s="2"/>
      <c r="Q73" s="225" t="s">
        <v>4170</v>
      </c>
      <c r="R73" s="222"/>
      <c r="S73" s="2"/>
      <c r="T73" s="21"/>
    </row>
    <row r="74" spans="1:20" x14ac:dyDescent="0.4">
      <c r="A74" s="9" t="s">
        <v>15278</v>
      </c>
      <c r="B74" s="9" t="s">
        <v>12052</v>
      </c>
      <c r="C74" s="180" t="s">
        <v>14832</v>
      </c>
      <c r="D74" s="11"/>
      <c r="E74" s="35">
        <v>10000</v>
      </c>
      <c r="F74" s="162" t="s">
        <v>15279</v>
      </c>
      <c r="G74" s="240" t="s">
        <v>0</v>
      </c>
      <c r="H74" s="9" t="s">
        <v>15470</v>
      </c>
      <c r="I74" s="9"/>
      <c r="J74" s="9"/>
      <c r="K74" s="9"/>
      <c r="L74" s="11">
        <v>0.75</v>
      </c>
      <c r="M74" s="9"/>
      <c r="N74" s="21">
        <v>8</v>
      </c>
      <c r="O74" s="21">
        <v>8</v>
      </c>
      <c r="P74" s="2"/>
      <c r="Q74" s="225" t="s">
        <v>4170</v>
      </c>
      <c r="R74" s="222"/>
      <c r="S74" s="2"/>
      <c r="T74" s="21"/>
    </row>
    <row r="75" spans="1:20" x14ac:dyDescent="0.4">
      <c r="A75" s="164" t="s">
        <v>15278</v>
      </c>
      <c r="B75" s="164" t="s">
        <v>12052</v>
      </c>
      <c r="C75" s="232" t="s">
        <v>14833</v>
      </c>
      <c r="D75" s="166"/>
      <c r="E75" s="172">
        <v>10000</v>
      </c>
      <c r="F75" s="168" t="s">
        <v>15280</v>
      </c>
      <c r="G75" s="243" t="s">
        <v>0</v>
      </c>
      <c r="H75" s="164" t="s">
        <v>15471</v>
      </c>
      <c r="I75" s="164" t="s">
        <v>4074</v>
      </c>
      <c r="J75" s="164"/>
      <c r="K75" s="164"/>
      <c r="L75" s="166">
        <v>2.25</v>
      </c>
      <c r="M75" s="164"/>
      <c r="N75" s="174">
        <v>4</v>
      </c>
      <c r="O75" s="174">
        <v>4</v>
      </c>
      <c r="P75" s="2"/>
      <c r="Q75" s="225" t="s">
        <v>4170</v>
      </c>
      <c r="R75" s="222"/>
      <c r="S75" s="2"/>
      <c r="T75" s="21"/>
    </row>
    <row r="76" spans="1:20" x14ac:dyDescent="0.4">
      <c r="A76" s="164" t="s">
        <v>15278</v>
      </c>
      <c r="B76" s="164" t="s">
        <v>12052</v>
      </c>
      <c r="C76" s="232" t="s">
        <v>14834</v>
      </c>
      <c r="D76" s="166"/>
      <c r="E76" s="172">
        <v>10000</v>
      </c>
      <c r="F76" s="168" t="s">
        <v>15281</v>
      </c>
      <c r="G76" s="243" t="s">
        <v>0</v>
      </c>
      <c r="H76" s="164" t="s">
        <v>15472</v>
      </c>
      <c r="I76" s="164" t="s">
        <v>4074</v>
      </c>
      <c r="J76" s="164"/>
      <c r="K76" s="164"/>
      <c r="L76" s="166">
        <v>10</v>
      </c>
      <c r="M76" s="164"/>
      <c r="N76" s="174">
        <v>1</v>
      </c>
      <c r="O76" s="174">
        <v>1</v>
      </c>
      <c r="P76" s="2"/>
      <c r="Q76" s="225" t="s">
        <v>4170</v>
      </c>
      <c r="R76" s="222"/>
      <c r="S76" s="2"/>
      <c r="T76" s="21"/>
    </row>
    <row r="77" spans="1:20" x14ac:dyDescent="0.4">
      <c r="A77" s="164" t="s">
        <v>15278</v>
      </c>
      <c r="B77" s="164" t="s">
        <v>12052</v>
      </c>
      <c r="C77" s="232" t="s">
        <v>14835</v>
      </c>
      <c r="D77" s="166"/>
      <c r="E77" s="172">
        <v>10000</v>
      </c>
      <c r="F77" s="248">
        <v>2000</v>
      </c>
      <c r="G77" s="243">
        <v>36891</v>
      </c>
      <c r="H77" s="164" t="s">
        <v>15473</v>
      </c>
      <c r="I77" s="164" t="s">
        <v>4074</v>
      </c>
      <c r="J77" s="164"/>
      <c r="K77" s="164"/>
      <c r="L77" s="166">
        <v>7.5</v>
      </c>
      <c r="M77" s="164"/>
      <c r="N77" s="174">
        <v>1</v>
      </c>
      <c r="O77" s="174">
        <v>1</v>
      </c>
      <c r="P77" s="2"/>
      <c r="Q77" s="225" t="s">
        <v>4170</v>
      </c>
      <c r="R77" s="222"/>
      <c r="S77" s="2"/>
      <c r="T77" s="21"/>
    </row>
    <row r="78" spans="1:20" x14ac:dyDescent="0.4">
      <c r="A78" s="9" t="s">
        <v>15278</v>
      </c>
      <c r="B78" s="9" t="s">
        <v>12052</v>
      </c>
      <c r="C78" s="180" t="s">
        <v>14836</v>
      </c>
      <c r="D78" s="11"/>
      <c r="E78" s="35">
        <v>20000</v>
      </c>
      <c r="F78" s="162" t="s">
        <v>15279</v>
      </c>
      <c r="G78" s="240" t="s">
        <v>0</v>
      </c>
      <c r="H78" s="9" t="s">
        <v>15470</v>
      </c>
      <c r="I78" s="9"/>
      <c r="J78" s="9"/>
      <c r="K78" s="9"/>
      <c r="L78" s="11">
        <v>0.15</v>
      </c>
      <c r="M78" s="9"/>
      <c r="N78" s="21">
        <v>12</v>
      </c>
      <c r="O78" s="21">
        <v>12</v>
      </c>
      <c r="P78" s="2"/>
      <c r="Q78" s="225" t="s">
        <v>4170</v>
      </c>
      <c r="R78" s="222"/>
      <c r="S78" s="2"/>
      <c r="T78" s="21"/>
    </row>
    <row r="79" spans="1:20" x14ac:dyDescent="0.4">
      <c r="A79" s="164" t="s">
        <v>15278</v>
      </c>
      <c r="B79" s="164" t="s">
        <v>12052</v>
      </c>
      <c r="C79" s="232" t="s">
        <v>14837</v>
      </c>
      <c r="D79" s="166"/>
      <c r="E79" s="172">
        <v>20000</v>
      </c>
      <c r="F79" s="248">
        <v>2000</v>
      </c>
      <c r="G79" s="243">
        <v>36891</v>
      </c>
      <c r="H79" s="164" t="s">
        <v>15471</v>
      </c>
      <c r="I79" s="164" t="s">
        <v>4074</v>
      </c>
      <c r="J79" s="164"/>
      <c r="K79" s="164"/>
      <c r="L79" s="166">
        <v>2.5</v>
      </c>
      <c r="M79" s="164"/>
      <c r="N79" s="174">
        <v>1</v>
      </c>
      <c r="O79" s="174">
        <v>1</v>
      </c>
      <c r="P79" s="2"/>
      <c r="Q79" s="225" t="s">
        <v>4170</v>
      </c>
      <c r="R79" s="222"/>
      <c r="S79" s="2"/>
      <c r="T79" s="21"/>
    </row>
    <row r="80" spans="1:20" x14ac:dyDescent="0.4">
      <c r="A80" s="9" t="s">
        <v>15278</v>
      </c>
      <c r="B80" s="9" t="s">
        <v>12052</v>
      </c>
      <c r="C80" s="180" t="s">
        <v>14838</v>
      </c>
      <c r="D80" s="11"/>
      <c r="E80" s="35">
        <v>10000</v>
      </c>
      <c r="F80" s="162" t="s">
        <v>15279</v>
      </c>
      <c r="G80" s="240" t="s">
        <v>0</v>
      </c>
      <c r="H80" s="9" t="s">
        <v>15474</v>
      </c>
      <c r="I80" s="9"/>
      <c r="J80" s="9"/>
      <c r="K80" s="9"/>
      <c r="L80" s="11">
        <v>0.75</v>
      </c>
      <c r="M80" s="9"/>
      <c r="N80" s="21">
        <v>8</v>
      </c>
      <c r="O80" s="21">
        <v>8</v>
      </c>
      <c r="P80" s="2"/>
      <c r="Q80" s="225" t="s">
        <v>4170</v>
      </c>
      <c r="R80" s="222"/>
      <c r="S80" s="2"/>
      <c r="T80" s="21"/>
    </row>
    <row r="81" spans="1:20" x14ac:dyDescent="0.4">
      <c r="A81" s="164" t="s">
        <v>15278</v>
      </c>
      <c r="B81" s="164" t="s">
        <v>12052</v>
      </c>
      <c r="C81" s="232" t="s">
        <v>14839</v>
      </c>
      <c r="D81" s="166"/>
      <c r="E81" s="172">
        <v>10000</v>
      </c>
      <c r="F81" s="168" t="s">
        <v>15280</v>
      </c>
      <c r="G81" s="243" t="s">
        <v>0</v>
      </c>
      <c r="H81" s="164" t="s">
        <v>15475</v>
      </c>
      <c r="I81" s="164" t="s">
        <v>4074</v>
      </c>
      <c r="J81" s="164"/>
      <c r="K81" s="164"/>
      <c r="L81" s="166">
        <v>2.25</v>
      </c>
      <c r="M81" s="164"/>
      <c r="N81" s="174">
        <v>4</v>
      </c>
      <c r="O81" s="174">
        <v>4</v>
      </c>
      <c r="P81" s="2"/>
      <c r="Q81" s="225" t="s">
        <v>4170</v>
      </c>
      <c r="R81" s="222"/>
      <c r="S81" s="2"/>
      <c r="T81" s="21"/>
    </row>
    <row r="82" spans="1:20" x14ac:dyDescent="0.4">
      <c r="A82" s="164" t="s">
        <v>15278</v>
      </c>
      <c r="B82" s="164" t="s">
        <v>12052</v>
      </c>
      <c r="C82" s="232" t="s">
        <v>14840</v>
      </c>
      <c r="D82" s="166"/>
      <c r="E82" s="172">
        <v>10000</v>
      </c>
      <c r="F82" s="168" t="s">
        <v>15281</v>
      </c>
      <c r="G82" s="243" t="s">
        <v>0</v>
      </c>
      <c r="H82" s="164" t="s">
        <v>15476</v>
      </c>
      <c r="I82" s="164" t="s">
        <v>4074</v>
      </c>
      <c r="J82" s="164"/>
      <c r="K82" s="164"/>
      <c r="L82" s="166">
        <v>10</v>
      </c>
      <c r="M82" s="164"/>
      <c r="N82" s="174">
        <v>1</v>
      </c>
      <c r="O82" s="174">
        <v>1</v>
      </c>
      <c r="P82" s="2"/>
      <c r="Q82" s="225" t="s">
        <v>4170</v>
      </c>
      <c r="R82" s="222"/>
      <c r="S82" s="2"/>
      <c r="T82" s="21"/>
    </row>
    <row r="83" spans="1:20" x14ac:dyDescent="0.4">
      <c r="A83" s="164" t="s">
        <v>15278</v>
      </c>
      <c r="B83" s="164" t="s">
        <v>12052</v>
      </c>
      <c r="C83" s="232" t="s">
        <v>14841</v>
      </c>
      <c r="D83" s="166"/>
      <c r="E83" s="172">
        <v>10000</v>
      </c>
      <c r="F83" s="248">
        <v>2000</v>
      </c>
      <c r="G83" s="243">
        <v>36891</v>
      </c>
      <c r="H83" s="164" t="s">
        <v>15477</v>
      </c>
      <c r="I83" s="164" t="s">
        <v>4074</v>
      </c>
      <c r="J83" s="164"/>
      <c r="K83" s="164"/>
      <c r="L83" s="166">
        <v>7.5</v>
      </c>
      <c r="M83" s="164"/>
      <c r="N83" s="174">
        <v>1</v>
      </c>
      <c r="O83" s="174">
        <v>1</v>
      </c>
      <c r="P83" s="2"/>
      <c r="Q83" s="225" t="s">
        <v>4170</v>
      </c>
      <c r="R83" s="222"/>
      <c r="S83" s="2"/>
      <c r="T83" s="21"/>
    </row>
    <row r="84" spans="1:20" x14ac:dyDescent="0.4">
      <c r="A84" s="9" t="s">
        <v>15278</v>
      </c>
      <c r="B84" s="9" t="s">
        <v>12052</v>
      </c>
      <c r="C84" s="180" t="s">
        <v>14842</v>
      </c>
      <c r="D84" s="11"/>
      <c r="E84" s="35">
        <v>20000</v>
      </c>
      <c r="F84" s="162" t="s">
        <v>15279</v>
      </c>
      <c r="G84" s="240" t="s">
        <v>0</v>
      </c>
      <c r="H84" s="9" t="s">
        <v>15474</v>
      </c>
      <c r="I84" s="9"/>
      <c r="J84" s="9"/>
      <c r="K84" s="9"/>
      <c r="L84" s="11">
        <v>0.15</v>
      </c>
      <c r="M84" s="9"/>
      <c r="N84" s="21">
        <v>12</v>
      </c>
      <c r="O84" s="21">
        <v>12</v>
      </c>
      <c r="P84" s="2"/>
      <c r="Q84" s="225" t="s">
        <v>4170</v>
      </c>
      <c r="R84" s="222"/>
      <c r="S84" s="2"/>
      <c r="T84" s="21"/>
    </row>
    <row r="85" spans="1:20" x14ac:dyDescent="0.4">
      <c r="A85" s="164" t="s">
        <v>15278</v>
      </c>
      <c r="B85" s="164" t="s">
        <v>12052</v>
      </c>
      <c r="C85" s="232" t="s">
        <v>14843</v>
      </c>
      <c r="D85" s="166"/>
      <c r="E85" s="172">
        <v>20000</v>
      </c>
      <c r="F85" s="248">
        <v>2000</v>
      </c>
      <c r="G85" s="243">
        <v>36891</v>
      </c>
      <c r="H85" s="164" t="s">
        <v>15475</v>
      </c>
      <c r="I85" s="164" t="s">
        <v>4074</v>
      </c>
      <c r="J85" s="164"/>
      <c r="K85" s="164"/>
      <c r="L85" s="166">
        <v>2.5</v>
      </c>
      <c r="M85" s="164"/>
      <c r="N85" s="174">
        <v>1</v>
      </c>
      <c r="O85" s="174">
        <v>1</v>
      </c>
      <c r="P85" s="2"/>
      <c r="Q85" s="225" t="s">
        <v>4170</v>
      </c>
      <c r="R85" s="222"/>
      <c r="S85" s="2"/>
      <c r="T85" s="21"/>
    </row>
    <row r="86" spans="1:20" x14ac:dyDescent="0.4">
      <c r="A86" s="9" t="s">
        <v>15278</v>
      </c>
      <c r="B86" s="9" t="s">
        <v>12052</v>
      </c>
      <c r="C86" s="180" t="s">
        <v>14844</v>
      </c>
      <c r="D86" s="11"/>
      <c r="E86" s="35">
        <v>10000</v>
      </c>
      <c r="F86" s="162" t="s">
        <v>15279</v>
      </c>
      <c r="G86" s="240" t="s">
        <v>0</v>
      </c>
      <c r="H86" s="9" t="s">
        <v>15478</v>
      </c>
      <c r="I86" s="9"/>
      <c r="J86" s="9"/>
      <c r="K86" s="9"/>
      <c r="L86" s="11">
        <v>0.75</v>
      </c>
      <c r="M86" s="9"/>
      <c r="N86" s="21">
        <v>8</v>
      </c>
      <c r="O86" s="21">
        <v>8</v>
      </c>
      <c r="P86" s="2"/>
      <c r="Q86" s="225" t="s">
        <v>4170</v>
      </c>
      <c r="R86" s="222"/>
      <c r="S86" s="2"/>
      <c r="T86" s="21"/>
    </row>
    <row r="87" spans="1:20" x14ac:dyDescent="0.4">
      <c r="A87" s="164" t="s">
        <v>15278</v>
      </c>
      <c r="B87" s="164" t="s">
        <v>12052</v>
      </c>
      <c r="C87" s="232" t="s">
        <v>14845</v>
      </c>
      <c r="D87" s="166"/>
      <c r="E87" s="172">
        <v>10000</v>
      </c>
      <c r="F87" s="168" t="s">
        <v>15280</v>
      </c>
      <c r="G87" s="243" t="s">
        <v>0</v>
      </c>
      <c r="H87" s="164" t="s">
        <v>15479</v>
      </c>
      <c r="I87" s="164" t="s">
        <v>4074</v>
      </c>
      <c r="J87" s="164"/>
      <c r="K87" s="164"/>
      <c r="L87" s="166">
        <v>2.25</v>
      </c>
      <c r="M87" s="164"/>
      <c r="N87" s="174">
        <v>4</v>
      </c>
      <c r="O87" s="174">
        <v>4</v>
      </c>
      <c r="P87" s="2"/>
      <c r="Q87" s="225" t="s">
        <v>4170</v>
      </c>
      <c r="R87" s="222"/>
      <c r="S87" s="2"/>
      <c r="T87" s="21"/>
    </row>
    <row r="88" spans="1:20" x14ac:dyDescent="0.4">
      <c r="A88" s="164" t="s">
        <v>15278</v>
      </c>
      <c r="B88" s="164" t="s">
        <v>12052</v>
      </c>
      <c r="C88" s="232" t="s">
        <v>14846</v>
      </c>
      <c r="D88" s="166"/>
      <c r="E88" s="172">
        <v>10000</v>
      </c>
      <c r="F88" s="168" t="s">
        <v>15281</v>
      </c>
      <c r="G88" s="243" t="s">
        <v>0</v>
      </c>
      <c r="H88" s="164" t="s">
        <v>15480</v>
      </c>
      <c r="I88" s="164" t="s">
        <v>4074</v>
      </c>
      <c r="J88" s="164"/>
      <c r="K88" s="164"/>
      <c r="L88" s="166">
        <v>10</v>
      </c>
      <c r="M88" s="164"/>
      <c r="N88" s="174">
        <v>1</v>
      </c>
      <c r="O88" s="174">
        <v>1</v>
      </c>
      <c r="P88" s="2"/>
      <c r="Q88" s="225" t="s">
        <v>4170</v>
      </c>
      <c r="R88" s="222"/>
      <c r="S88" s="2"/>
      <c r="T88" s="21"/>
    </row>
    <row r="89" spans="1:20" x14ac:dyDescent="0.4">
      <c r="A89" s="164" t="s">
        <v>15278</v>
      </c>
      <c r="B89" s="164" t="s">
        <v>12052</v>
      </c>
      <c r="C89" s="232" t="s">
        <v>14847</v>
      </c>
      <c r="D89" s="166"/>
      <c r="E89" s="172">
        <v>10000</v>
      </c>
      <c r="F89" s="248">
        <v>2000</v>
      </c>
      <c r="G89" s="243">
        <v>36891</v>
      </c>
      <c r="H89" s="164" t="s">
        <v>15481</v>
      </c>
      <c r="I89" s="164" t="s">
        <v>4074</v>
      </c>
      <c r="J89" s="164"/>
      <c r="K89" s="164"/>
      <c r="L89" s="166">
        <v>7.5</v>
      </c>
      <c r="M89" s="164"/>
      <c r="N89" s="174">
        <v>1</v>
      </c>
      <c r="O89" s="174">
        <v>1</v>
      </c>
      <c r="P89" s="2"/>
      <c r="Q89" s="225" t="s">
        <v>4170</v>
      </c>
      <c r="R89" s="222"/>
      <c r="S89" s="2"/>
      <c r="T89" s="21"/>
    </row>
    <row r="90" spans="1:20" x14ac:dyDescent="0.4">
      <c r="A90" s="9" t="s">
        <v>15278</v>
      </c>
      <c r="B90" s="9" t="s">
        <v>12052</v>
      </c>
      <c r="C90" s="180" t="s">
        <v>14848</v>
      </c>
      <c r="D90" s="11"/>
      <c r="E90" s="35">
        <v>20000</v>
      </c>
      <c r="F90" s="162" t="s">
        <v>15279</v>
      </c>
      <c r="G90" s="240" t="s">
        <v>0</v>
      </c>
      <c r="H90" s="9" t="s">
        <v>15478</v>
      </c>
      <c r="I90" s="9"/>
      <c r="J90" s="9"/>
      <c r="K90" s="9"/>
      <c r="L90" s="11">
        <v>0.15</v>
      </c>
      <c r="M90" s="9"/>
      <c r="N90" s="21">
        <v>12</v>
      </c>
      <c r="O90" s="21">
        <v>12</v>
      </c>
      <c r="P90" s="2"/>
      <c r="Q90" s="225" t="s">
        <v>4170</v>
      </c>
      <c r="R90" s="222"/>
      <c r="S90" s="2"/>
      <c r="T90" s="21"/>
    </row>
    <row r="91" spans="1:20" x14ac:dyDescent="0.4">
      <c r="A91" s="164" t="s">
        <v>15278</v>
      </c>
      <c r="B91" s="164" t="s">
        <v>12052</v>
      </c>
      <c r="C91" s="232" t="s">
        <v>14849</v>
      </c>
      <c r="D91" s="166"/>
      <c r="E91" s="172">
        <v>20000</v>
      </c>
      <c r="F91" s="248">
        <v>2000</v>
      </c>
      <c r="G91" s="243">
        <v>36891</v>
      </c>
      <c r="H91" s="164" t="s">
        <v>15479</v>
      </c>
      <c r="I91" s="164" t="s">
        <v>4074</v>
      </c>
      <c r="J91" s="164"/>
      <c r="K91" s="164"/>
      <c r="L91" s="166">
        <v>2.5</v>
      </c>
      <c r="M91" s="164"/>
      <c r="N91" s="174">
        <v>1</v>
      </c>
      <c r="O91" s="174">
        <v>1</v>
      </c>
      <c r="P91" s="2"/>
      <c r="Q91" s="225" t="s">
        <v>4170</v>
      </c>
      <c r="R91" s="222"/>
      <c r="S91" s="2"/>
      <c r="T91" s="21"/>
    </row>
    <row r="92" spans="1:20" x14ac:dyDescent="0.4">
      <c r="A92" s="9" t="s">
        <v>15278</v>
      </c>
      <c r="B92" s="9" t="s">
        <v>12052</v>
      </c>
      <c r="C92" s="180" t="s">
        <v>14850</v>
      </c>
      <c r="D92" s="11"/>
      <c r="E92" s="35">
        <v>10000</v>
      </c>
      <c r="F92" s="162" t="s">
        <v>15279</v>
      </c>
      <c r="G92" s="240" t="s">
        <v>0</v>
      </c>
      <c r="H92" s="9" t="s">
        <v>15482</v>
      </c>
      <c r="I92" s="9"/>
      <c r="J92" s="9"/>
      <c r="K92" s="9"/>
      <c r="L92" s="11">
        <v>0.75</v>
      </c>
      <c r="M92" s="9"/>
      <c r="N92" s="21">
        <v>8</v>
      </c>
      <c r="O92" s="21">
        <v>8</v>
      </c>
      <c r="P92" s="2"/>
      <c r="Q92" s="225" t="s">
        <v>4170</v>
      </c>
      <c r="R92" s="222"/>
      <c r="S92" s="2"/>
      <c r="T92" s="21"/>
    </row>
    <row r="93" spans="1:20" x14ac:dyDescent="0.4">
      <c r="A93" s="164" t="s">
        <v>15278</v>
      </c>
      <c r="B93" s="164" t="s">
        <v>12052</v>
      </c>
      <c r="C93" s="232" t="s">
        <v>14851</v>
      </c>
      <c r="D93" s="166"/>
      <c r="E93" s="172">
        <v>10000</v>
      </c>
      <c r="F93" s="168" t="s">
        <v>15280</v>
      </c>
      <c r="G93" s="243" t="s">
        <v>0</v>
      </c>
      <c r="H93" s="164" t="s">
        <v>15483</v>
      </c>
      <c r="I93" s="164" t="s">
        <v>4074</v>
      </c>
      <c r="J93" s="164"/>
      <c r="K93" s="164"/>
      <c r="L93" s="166">
        <v>2.25</v>
      </c>
      <c r="M93" s="164"/>
      <c r="N93" s="174">
        <v>4</v>
      </c>
      <c r="O93" s="174">
        <v>4</v>
      </c>
      <c r="P93" s="2"/>
      <c r="Q93" s="225" t="s">
        <v>4170</v>
      </c>
      <c r="R93" s="222"/>
      <c r="S93" s="2"/>
      <c r="T93" s="21"/>
    </row>
    <row r="94" spans="1:20" x14ac:dyDescent="0.4">
      <c r="A94" s="164" t="s">
        <v>15278</v>
      </c>
      <c r="B94" s="164" t="s">
        <v>12052</v>
      </c>
      <c r="C94" s="232" t="s">
        <v>14852</v>
      </c>
      <c r="D94" s="166"/>
      <c r="E94" s="172">
        <v>10000</v>
      </c>
      <c r="F94" s="168" t="s">
        <v>15281</v>
      </c>
      <c r="G94" s="243" t="s">
        <v>0</v>
      </c>
      <c r="H94" s="164" t="s">
        <v>15484</v>
      </c>
      <c r="I94" s="164" t="s">
        <v>4074</v>
      </c>
      <c r="J94" s="164"/>
      <c r="K94" s="164"/>
      <c r="L94" s="166">
        <v>10</v>
      </c>
      <c r="M94" s="164"/>
      <c r="N94" s="174">
        <v>1</v>
      </c>
      <c r="O94" s="174">
        <v>1</v>
      </c>
      <c r="P94" s="2"/>
      <c r="Q94" s="225" t="s">
        <v>4170</v>
      </c>
      <c r="R94" s="222"/>
      <c r="S94" s="2"/>
      <c r="T94" s="21"/>
    </row>
    <row r="95" spans="1:20" x14ac:dyDescent="0.4">
      <c r="A95" s="164" t="s">
        <v>15278</v>
      </c>
      <c r="B95" s="164" t="s">
        <v>12052</v>
      </c>
      <c r="C95" s="232" t="s">
        <v>14853</v>
      </c>
      <c r="D95" s="166"/>
      <c r="E95" s="172">
        <v>10000</v>
      </c>
      <c r="F95" s="248">
        <v>2000</v>
      </c>
      <c r="G95" s="243">
        <v>36891</v>
      </c>
      <c r="H95" s="164" t="s">
        <v>15485</v>
      </c>
      <c r="I95" s="164" t="s">
        <v>4074</v>
      </c>
      <c r="J95" s="164"/>
      <c r="K95" s="164"/>
      <c r="L95" s="166">
        <v>7.5</v>
      </c>
      <c r="M95" s="164"/>
      <c r="N95" s="174">
        <v>1</v>
      </c>
      <c r="O95" s="174">
        <v>1</v>
      </c>
      <c r="P95" s="2"/>
      <c r="Q95" s="225" t="s">
        <v>4170</v>
      </c>
      <c r="R95" s="222"/>
      <c r="S95" s="2"/>
      <c r="T95" s="21"/>
    </row>
    <row r="96" spans="1:20" x14ac:dyDescent="0.4">
      <c r="A96" s="9" t="s">
        <v>15278</v>
      </c>
      <c r="B96" s="9" t="s">
        <v>12052</v>
      </c>
      <c r="C96" s="180" t="s">
        <v>14854</v>
      </c>
      <c r="D96" s="11"/>
      <c r="E96" s="35">
        <v>20000</v>
      </c>
      <c r="F96" s="162" t="s">
        <v>15279</v>
      </c>
      <c r="G96" s="240" t="s">
        <v>0</v>
      </c>
      <c r="H96" s="9" t="s">
        <v>15482</v>
      </c>
      <c r="I96" s="9"/>
      <c r="J96" s="9"/>
      <c r="K96" s="9"/>
      <c r="L96" s="11">
        <v>0.15</v>
      </c>
      <c r="M96" s="9"/>
      <c r="N96" s="21">
        <v>12</v>
      </c>
      <c r="O96" s="21">
        <v>12</v>
      </c>
      <c r="P96" s="2"/>
      <c r="Q96" s="225" t="s">
        <v>4170</v>
      </c>
      <c r="R96" s="222"/>
      <c r="S96" s="2"/>
      <c r="T96" s="21"/>
    </row>
    <row r="97" spans="1:20" x14ac:dyDescent="0.4">
      <c r="A97" s="164" t="s">
        <v>15278</v>
      </c>
      <c r="B97" s="164" t="s">
        <v>12052</v>
      </c>
      <c r="C97" s="232" t="s">
        <v>14855</v>
      </c>
      <c r="D97" s="166"/>
      <c r="E97" s="172">
        <v>20000</v>
      </c>
      <c r="F97" s="248">
        <v>2000</v>
      </c>
      <c r="G97" s="243">
        <v>36891</v>
      </c>
      <c r="H97" s="164" t="s">
        <v>15483</v>
      </c>
      <c r="I97" s="164" t="s">
        <v>4074</v>
      </c>
      <c r="J97" s="164"/>
      <c r="K97" s="164"/>
      <c r="L97" s="166">
        <v>2.5</v>
      </c>
      <c r="M97" s="164"/>
      <c r="N97" s="174">
        <v>1</v>
      </c>
      <c r="O97" s="174">
        <v>1</v>
      </c>
      <c r="P97" s="2"/>
      <c r="Q97" s="225" t="s">
        <v>4170</v>
      </c>
      <c r="R97" s="222"/>
      <c r="S97" s="2"/>
      <c r="T97" s="21"/>
    </row>
    <row r="98" spans="1:20" x14ac:dyDescent="0.4">
      <c r="A98" s="9" t="s">
        <v>15278</v>
      </c>
      <c r="B98" s="9" t="s">
        <v>12052</v>
      </c>
      <c r="C98" s="180" t="s">
        <v>14856</v>
      </c>
      <c r="D98" s="11"/>
      <c r="E98" s="35">
        <v>10000</v>
      </c>
      <c r="F98" s="162" t="s">
        <v>15279</v>
      </c>
      <c r="G98" s="240" t="s">
        <v>0</v>
      </c>
      <c r="H98" s="9" t="s">
        <v>15486</v>
      </c>
      <c r="I98" s="9"/>
      <c r="J98" s="9"/>
      <c r="K98" s="9"/>
      <c r="L98" s="11">
        <v>0.75</v>
      </c>
      <c r="M98" s="9"/>
      <c r="N98" s="21">
        <v>8</v>
      </c>
      <c r="O98" s="21">
        <v>8</v>
      </c>
      <c r="P98" s="2"/>
      <c r="Q98" s="225" t="s">
        <v>4170</v>
      </c>
      <c r="R98" s="222"/>
      <c r="S98" s="2"/>
      <c r="T98" s="21"/>
    </row>
    <row r="99" spans="1:20" x14ac:dyDescent="0.4">
      <c r="A99" s="164" t="s">
        <v>15278</v>
      </c>
      <c r="B99" s="164" t="s">
        <v>12052</v>
      </c>
      <c r="C99" s="232" t="s">
        <v>14857</v>
      </c>
      <c r="D99" s="166"/>
      <c r="E99" s="172">
        <v>10000</v>
      </c>
      <c r="F99" s="168" t="s">
        <v>15280</v>
      </c>
      <c r="G99" s="243" t="s">
        <v>0</v>
      </c>
      <c r="H99" s="164" t="s">
        <v>15487</v>
      </c>
      <c r="I99" s="164" t="s">
        <v>4074</v>
      </c>
      <c r="J99" s="164"/>
      <c r="K99" s="164"/>
      <c r="L99" s="166">
        <v>2.25</v>
      </c>
      <c r="M99" s="164"/>
      <c r="N99" s="174">
        <v>4</v>
      </c>
      <c r="O99" s="174">
        <v>4</v>
      </c>
      <c r="P99" s="2"/>
      <c r="Q99" s="225" t="s">
        <v>4170</v>
      </c>
      <c r="R99" s="222"/>
      <c r="S99" s="2"/>
      <c r="T99" s="21"/>
    </row>
    <row r="100" spans="1:20" x14ac:dyDescent="0.4">
      <c r="A100" s="164" t="s">
        <v>15278</v>
      </c>
      <c r="B100" s="164" t="s">
        <v>12052</v>
      </c>
      <c r="C100" s="232" t="s">
        <v>14858</v>
      </c>
      <c r="D100" s="166"/>
      <c r="E100" s="172">
        <v>10000</v>
      </c>
      <c r="F100" s="168" t="s">
        <v>15281</v>
      </c>
      <c r="G100" s="243" t="s">
        <v>0</v>
      </c>
      <c r="H100" s="164" t="s">
        <v>15488</v>
      </c>
      <c r="I100" s="164" t="s">
        <v>4074</v>
      </c>
      <c r="J100" s="164"/>
      <c r="K100" s="164"/>
      <c r="L100" s="166">
        <v>13</v>
      </c>
      <c r="M100" s="164"/>
      <c r="N100" s="174">
        <v>1</v>
      </c>
      <c r="O100" s="174">
        <v>1</v>
      </c>
      <c r="P100" s="2"/>
      <c r="Q100" s="225" t="s">
        <v>4170</v>
      </c>
      <c r="R100" s="222"/>
      <c r="S100" s="2"/>
      <c r="T100" s="21"/>
    </row>
    <row r="101" spans="1:20" x14ac:dyDescent="0.4">
      <c r="A101" s="164" t="s">
        <v>15278</v>
      </c>
      <c r="B101" s="164" t="s">
        <v>12052</v>
      </c>
      <c r="C101" s="232" t="s">
        <v>14859</v>
      </c>
      <c r="D101" s="166"/>
      <c r="E101" s="172">
        <v>10000</v>
      </c>
      <c r="F101" s="248">
        <v>2000</v>
      </c>
      <c r="G101" s="243">
        <v>36891</v>
      </c>
      <c r="H101" s="164" t="s">
        <v>15489</v>
      </c>
      <c r="I101" s="164" t="s">
        <v>4074</v>
      </c>
      <c r="J101" s="164"/>
      <c r="K101" s="164"/>
      <c r="L101" s="166">
        <v>7.5</v>
      </c>
      <c r="M101" s="164"/>
      <c r="N101" s="174">
        <v>1</v>
      </c>
      <c r="O101" s="174">
        <v>1</v>
      </c>
      <c r="P101" s="2"/>
      <c r="Q101" s="225" t="s">
        <v>4170</v>
      </c>
      <c r="R101" s="222"/>
      <c r="S101" s="2"/>
      <c r="T101" s="21"/>
    </row>
    <row r="102" spans="1:20" x14ac:dyDescent="0.4">
      <c r="A102" s="9" t="s">
        <v>15278</v>
      </c>
      <c r="B102" s="9" t="s">
        <v>12052</v>
      </c>
      <c r="C102" s="180" t="s">
        <v>14860</v>
      </c>
      <c r="D102" s="11"/>
      <c r="E102" s="35">
        <v>20000</v>
      </c>
      <c r="F102" s="162" t="s">
        <v>15279</v>
      </c>
      <c r="G102" s="240" t="s">
        <v>0</v>
      </c>
      <c r="H102" s="9" t="s">
        <v>15486</v>
      </c>
      <c r="I102" s="9"/>
      <c r="J102" s="9"/>
      <c r="K102" s="9"/>
      <c r="L102" s="11">
        <v>0.15</v>
      </c>
      <c r="M102" s="9"/>
      <c r="N102" s="21">
        <v>12</v>
      </c>
      <c r="O102" s="21">
        <v>12</v>
      </c>
      <c r="P102" s="2"/>
      <c r="Q102" s="225" t="s">
        <v>4170</v>
      </c>
      <c r="R102" s="222"/>
      <c r="S102" s="2"/>
      <c r="T102" s="21"/>
    </row>
    <row r="103" spans="1:20" x14ac:dyDescent="0.4">
      <c r="A103" s="164" t="s">
        <v>15278</v>
      </c>
      <c r="B103" s="164" t="s">
        <v>12052</v>
      </c>
      <c r="C103" s="232" t="s">
        <v>14861</v>
      </c>
      <c r="D103" s="166"/>
      <c r="E103" s="172">
        <v>20000</v>
      </c>
      <c r="F103" s="248">
        <v>2000</v>
      </c>
      <c r="G103" s="243">
        <v>36891</v>
      </c>
      <c r="H103" s="164" t="s">
        <v>15487</v>
      </c>
      <c r="I103" s="164" t="s">
        <v>4074</v>
      </c>
      <c r="J103" s="164"/>
      <c r="K103" s="164"/>
      <c r="L103" s="166">
        <v>2.5</v>
      </c>
      <c r="M103" s="164"/>
      <c r="N103" s="174">
        <v>1</v>
      </c>
      <c r="O103" s="174">
        <v>1</v>
      </c>
      <c r="P103" s="2"/>
      <c r="Q103" s="225" t="s">
        <v>4170</v>
      </c>
      <c r="R103" s="222"/>
      <c r="S103" s="2"/>
      <c r="T103" s="21"/>
    </row>
    <row r="104" spans="1:20" x14ac:dyDescent="0.4">
      <c r="A104" s="9" t="s">
        <v>15278</v>
      </c>
      <c r="B104" s="9" t="s">
        <v>12052</v>
      </c>
      <c r="C104" s="180" t="s">
        <v>14862</v>
      </c>
      <c r="D104" s="11"/>
      <c r="E104" s="35">
        <v>10000</v>
      </c>
      <c r="F104" s="162" t="s">
        <v>15279</v>
      </c>
      <c r="G104" s="240" t="s">
        <v>0</v>
      </c>
      <c r="H104" s="9" t="s">
        <v>15490</v>
      </c>
      <c r="I104" s="9"/>
      <c r="J104" s="9"/>
      <c r="K104" s="9"/>
      <c r="L104" s="11">
        <v>0.75</v>
      </c>
      <c r="M104" s="9"/>
      <c r="N104" s="21">
        <v>8</v>
      </c>
      <c r="O104" s="21">
        <v>8</v>
      </c>
      <c r="P104" s="2"/>
      <c r="Q104" s="225" t="s">
        <v>4170</v>
      </c>
      <c r="R104" s="222"/>
      <c r="S104" s="2"/>
      <c r="T104" s="21"/>
    </row>
    <row r="105" spans="1:20" x14ac:dyDescent="0.4">
      <c r="A105" s="164" t="s">
        <v>15278</v>
      </c>
      <c r="B105" s="164" t="s">
        <v>12052</v>
      </c>
      <c r="C105" s="232" t="s">
        <v>14863</v>
      </c>
      <c r="D105" s="166"/>
      <c r="E105" s="172">
        <v>10000</v>
      </c>
      <c r="F105" s="168" t="s">
        <v>15280</v>
      </c>
      <c r="G105" s="243" t="s">
        <v>0</v>
      </c>
      <c r="H105" s="164" t="s">
        <v>15491</v>
      </c>
      <c r="I105" s="164" t="s">
        <v>4074</v>
      </c>
      <c r="J105" s="164"/>
      <c r="K105" s="164"/>
      <c r="L105" s="166">
        <v>2.25</v>
      </c>
      <c r="M105" s="164"/>
      <c r="N105" s="174">
        <v>4</v>
      </c>
      <c r="O105" s="174">
        <v>4</v>
      </c>
      <c r="P105" s="2"/>
      <c r="Q105" s="225" t="s">
        <v>4170</v>
      </c>
      <c r="R105" s="222"/>
      <c r="S105" s="2"/>
      <c r="T105" s="21"/>
    </row>
    <row r="106" spans="1:20" x14ac:dyDescent="0.4">
      <c r="A106" s="164" t="s">
        <v>15278</v>
      </c>
      <c r="B106" s="164" t="s">
        <v>12052</v>
      </c>
      <c r="C106" s="232" t="s">
        <v>14864</v>
      </c>
      <c r="D106" s="166"/>
      <c r="E106" s="172">
        <v>10000</v>
      </c>
      <c r="F106" s="168" t="s">
        <v>15281</v>
      </c>
      <c r="G106" s="243" t="s">
        <v>0</v>
      </c>
      <c r="H106" s="164" t="s">
        <v>15492</v>
      </c>
      <c r="I106" s="164" t="s">
        <v>4074</v>
      </c>
      <c r="J106" s="164"/>
      <c r="K106" s="164"/>
      <c r="L106" s="166">
        <v>13</v>
      </c>
      <c r="M106" s="164"/>
      <c r="N106" s="174">
        <v>1</v>
      </c>
      <c r="O106" s="174">
        <v>1</v>
      </c>
      <c r="P106" s="2"/>
      <c r="Q106" s="225" t="s">
        <v>4170</v>
      </c>
      <c r="R106" s="222"/>
      <c r="S106" s="2"/>
      <c r="T106" s="21"/>
    </row>
    <row r="107" spans="1:20" x14ac:dyDescent="0.4">
      <c r="A107" s="164" t="s">
        <v>15278</v>
      </c>
      <c r="B107" s="164" t="s">
        <v>12052</v>
      </c>
      <c r="C107" s="232" t="s">
        <v>14865</v>
      </c>
      <c r="D107" s="166"/>
      <c r="E107" s="172">
        <v>10000</v>
      </c>
      <c r="F107" s="248">
        <v>2000</v>
      </c>
      <c r="G107" s="243">
        <v>36891</v>
      </c>
      <c r="H107" s="164" t="s">
        <v>15493</v>
      </c>
      <c r="I107" s="164" t="s">
        <v>4074</v>
      </c>
      <c r="J107" s="164"/>
      <c r="K107" s="164"/>
      <c r="L107" s="166">
        <v>7.5</v>
      </c>
      <c r="M107" s="164"/>
      <c r="N107" s="174">
        <v>1</v>
      </c>
      <c r="O107" s="174">
        <v>1</v>
      </c>
      <c r="P107" s="2"/>
      <c r="Q107" s="225" t="s">
        <v>4170</v>
      </c>
      <c r="R107" s="222"/>
      <c r="S107" s="2"/>
      <c r="T107" s="21"/>
    </row>
    <row r="108" spans="1:20" x14ac:dyDescent="0.4">
      <c r="A108" s="9" t="s">
        <v>15278</v>
      </c>
      <c r="B108" s="9" t="s">
        <v>12052</v>
      </c>
      <c r="C108" s="180" t="s">
        <v>14866</v>
      </c>
      <c r="D108" s="11"/>
      <c r="E108" s="35">
        <v>20000</v>
      </c>
      <c r="F108" s="162" t="s">
        <v>15279</v>
      </c>
      <c r="G108" s="240" t="s">
        <v>0</v>
      </c>
      <c r="H108" s="9" t="s">
        <v>15490</v>
      </c>
      <c r="I108" s="9"/>
      <c r="J108" s="9"/>
      <c r="K108" s="9"/>
      <c r="L108" s="11">
        <v>0.15</v>
      </c>
      <c r="M108" s="9"/>
      <c r="N108" s="21">
        <v>12</v>
      </c>
      <c r="O108" s="21">
        <v>12</v>
      </c>
      <c r="P108" s="2"/>
      <c r="Q108" s="225" t="s">
        <v>4170</v>
      </c>
      <c r="R108" s="222"/>
      <c r="S108" s="2"/>
      <c r="T108" s="21"/>
    </row>
    <row r="109" spans="1:20" x14ac:dyDescent="0.4">
      <c r="A109" s="164" t="s">
        <v>15278</v>
      </c>
      <c r="B109" s="164" t="s">
        <v>12052</v>
      </c>
      <c r="C109" s="232" t="s">
        <v>14867</v>
      </c>
      <c r="D109" s="166"/>
      <c r="E109" s="172">
        <v>20000</v>
      </c>
      <c r="F109" s="248">
        <v>2000</v>
      </c>
      <c r="G109" s="243">
        <v>36891</v>
      </c>
      <c r="H109" s="164" t="s">
        <v>15491</v>
      </c>
      <c r="I109" s="164" t="s">
        <v>4074</v>
      </c>
      <c r="J109" s="164"/>
      <c r="K109" s="164"/>
      <c r="L109" s="166">
        <v>2.5</v>
      </c>
      <c r="M109" s="164"/>
      <c r="N109" s="174">
        <v>1</v>
      </c>
      <c r="O109" s="174">
        <v>1</v>
      </c>
      <c r="P109" s="2"/>
      <c r="Q109" s="225" t="s">
        <v>4170</v>
      </c>
      <c r="R109" s="222"/>
      <c r="S109" s="2"/>
      <c r="T109" s="21"/>
    </row>
    <row r="110" spans="1:20" x14ac:dyDescent="0.4">
      <c r="A110" s="9" t="s">
        <v>15278</v>
      </c>
      <c r="B110" s="9" t="s">
        <v>12052</v>
      </c>
      <c r="C110" s="180" t="s">
        <v>14868</v>
      </c>
      <c r="D110" s="11"/>
      <c r="E110" s="35">
        <v>10000</v>
      </c>
      <c r="F110" s="162" t="s">
        <v>15279</v>
      </c>
      <c r="G110" s="240" t="s">
        <v>0</v>
      </c>
      <c r="H110" s="9" t="s">
        <v>15494</v>
      </c>
      <c r="I110" s="9"/>
      <c r="J110" s="9"/>
      <c r="K110" s="9"/>
      <c r="L110" s="11">
        <v>0.75</v>
      </c>
      <c r="M110" s="9"/>
      <c r="N110" s="21">
        <v>8</v>
      </c>
      <c r="O110" s="21">
        <v>8</v>
      </c>
      <c r="P110" s="2"/>
      <c r="Q110" s="225" t="s">
        <v>4170</v>
      </c>
      <c r="R110" s="222"/>
      <c r="S110" s="2"/>
      <c r="T110" s="21"/>
    </row>
    <row r="111" spans="1:20" x14ac:dyDescent="0.4">
      <c r="A111" s="164" t="s">
        <v>15278</v>
      </c>
      <c r="B111" s="164" t="s">
        <v>12052</v>
      </c>
      <c r="C111" s="232" t="s">
        <v>14869</v>
      </c>
      <c r="D111" s="166"/>
      <c r="E111" s="172">
        <v>10000</v>
      </c>
      <c r="F111" s="168" t="s">
        <v>15280</v>
      </c>
      <c r="G111" s="243" t="s">
        <v>0</v>
      </c>
      <c r="H111" s="164" t="s">
        <v>15495</v>
      </c>
      <c r="I111" s="164" t="s">
        <v>4074</v>
      </c>
      <c r="J111" s="164"/>
      <c r="K111" s="164"/>
      <c r="L111" s="166">
        <v>2.25</v>
      </c>
      <c r="M111" s="164"/>
      <c r="N111" s="174">
        <v>4</v>
      </c>
      <c r="O111" s="174">
        <v>4</v>
      </c>
      <c r="P111" s="2"/>
      <c r="Q111" s="225" t="s">
        <v>4170</v>
      </c>
      <c r="R111" s="222"/>
      <c r="S111" s="2"/>
      <c r="T111" s="21"/>
    </row>
    <row r="112" spans="1:20" x14ac:dyDescent="0.4">
      <c r="A112" s="164" t="s">
        <v>15278</v>
      </c>
      <c r="B112" s="164" t="s">
        <v>12052</v>
      </c>
      <c r="C112" s="232" t="s">
        <v>14870</v>
      </c>
      <c r="D112" s="166"/>
      <c r="E112" s="172">
        <v>10000</v>
      </c>
      <c r="F112" s="168" t="s">
        <v>15281</v>
      </c>
      <c r="G112" s="243" t="s">
        <v>0</v>
      </c>
      <c r="H112" s="164" t="s">
        <v>15496</v>
      </c>
      <c r="I112" s="164" t="s">
        <v>4074</v>
      </c>
      <c r="J112" s="164"/>
      <c r="K112" s="164"/>
      <c r="L112" s="166">
        <v>13</v>
      </c>
      <c r="M112" s="164"/>
      <c r="N112" s="174">
        <v>1</v>
      </c>
      <c r="O112" s="174">
        <v>1</v>
      </c>
      <c r="P112" s="2"/>
      <c r="Q112" s="225" t="s">
        <v>4170</v>
      </c>
      <c r="R112" s="222"/>
      <c r="S112" s="2"/>
      <c r="T112" s="21"/>
    </row>
    <row r="113" spans="1:20" x14ac:dyDescent="0.4">
      <c r="A113" s="164" t="s">
        <v>15278</v>
      </c>
      <c r="B113" s="164" t="s">
        <v>12052</v>
      </c>
      <c r="C113" s="232" t="s">
        <v>14871</v>
      </c>
      <c r="D113" s="166"/>
      <c r="E113" s="172">
        <v>10000</v>
      </c>
      <c r="F113" s="248">
        <v>2000</v>
      </c>
      <c r="G113" s="243">
        <v>36891</v>
      </c>
      <c r="H113" s="164" t="s">
        <v>15497</v>
      </c>
      <c r="I113" s="164" t="s">
        <v>4074</v>
      </c>
      <c r="J113" s="164"/>
      <c r="K113" s="164"/>
      <c r="L113" s="166">
        <v>7.5</v>
      </c>
      <c r="M113" s="164"/>
      <c r="N113" s="174">
        <v>1</v>
      </c>
      <c r="O113" s="174">
        <v>1</v>
      </c>
      <c r="P113" s="2"/>
      <c r="Q113" s="225" t="s">
        <v>4170</v>
      </c>
      <c r="R113" s="222"/>
      <c r="S113" s="2"/>
      <c r="T113" s="21"/>
    </row>
    <row r="114" spans="1:20" x14ac:dyDescent="0.4">
      <c r="A114" s="9" t="s">
        <v>15278</v>
      </c>
      <c r="B114" s="9" t="s">
        <v>12052</v>
      </c>
      <c r="C114" s="180" t="s">
        <v>14872</v>
      </c>
      <c r="D114" s="11"/>
      <c r="E114" s="35">
        <v>20000</v>
      </c>
      <c r="F114" s="162" t="s">
        <v>15279</v>
      </c>
      <c r="G114" s="240" t="s">
        <v>0</v>
      </c>
      <c r="H114" s="9" t="s">
        <v>15494</v>
      </c>
      <c r="I114" s="9"/>
      <c r="J114" s="9"/>
      <c r="K114" s="9"/>
      <c r="L114" s="11">
        <v>0.15</v>
      </c>
      <c r="M114" s="9"/>
      <c r="N114" s="21">
        <v>12</v>
      </c>
      <c r="O114" s="21">
        <v>12</v>
      </c>
      <c r="P114" s="2"/>
      <c r="Q114" s="225" t="s">
        <v>4170</v>
      </c>
      <c r="R114" s="222"/>
      <c r="S114" s="2"/>
      <c r="T114" s="21"/>
    </row>
    <row r="115" spans="1:20" x14ac:dyDescent="0.4">
      <c r="A115" s="164" t="s">
        <v>15278</v>
      </c>
      <c r="B115" s="164" t="s">
        <v>12052</v>
      </c>
      <c r="C115" s="232" t="s">
        <v>14873</v>
      </c>
      <c r="D115" s="166"/>
      <c r="E115" s="172">
        <v>20000</v>
      </c>
      <c r="F115" s="248">
        <v>2000</v>
      </c>
      <c r="G115" s="243">
        <v>36891</v>
      </c>
      <c r="H115" s="164" t="s">
        <v>15495</v>
      </c>
      <c r="I115" s="164" t="s">
        <v>4074</v>
      </c>
      <c r="J115" s="164"/>
      <c r="K115" s="164"/>
      <c r="L115" s="166">
        <v>2.5</v>
      </c>
      <c r="M115" s="164"/>
      <c r="N115" s="174">
        <v>1</v>
      </c>
      <c r="O115" s="174">
        <v>1</v>
      </c>
      <c r="P115" s="2"/>
      <c r="Q115" s="225" t="s">
        <v>4170</v>
      </c>
      <c r="R115" s="222"/>
      <c r="S115" s="2"/>
      <c r="T115" s="21"/>
    </row>
    <row r="116" spans="1:20" x14ac:dyDescent="0.4">
      <c r="A116" s="9" t="s">
        <v>15278</v>
      </c>
      <c r="B116" s="9" t="s">
        <v>12052</v>
      </c>
      <c r="C116" s="180" t="s">
        <v>14874</v>
      </c>
      <c r="D116" s="11"/>
      <c r="E116" s="35">
        <v>10000</v>
      </c>
      <c r="F116" s="162" t="s">
        <v>15279</v>
      </c>
      <c r="G116" s="240" t="s">
        <v>0</v>
      </c>
      <c r="H116" s="9" t="s">
        <v>15498</v>
      </c>
      <c r="I116" s="9"/>
      <c r="J116" s="9"/>
      <c r="K116" s="9"/>
      <c r="L116" s="11">
        <v>0.75</v>
      </c>
      <c r="M116" s="9"/>
      <c r="N116" s="21">
        <v>8</v>
      </c>
      <c r="O116" s="21">
        <v>8</v>
      </c>
      <c r="P116" s="2"/>
      <c r="Q116" s="225" t="s">
        <v>4170</v>
      </c>
      <c r="R116" s="222"/>
      <c r="S116" s="2"/>
      <c r="T116" s="21"/>
    </row>
    <row r="117" spans="1:20" x14ac:dyDescent="0.4">
      <c r="A117" s="164" t="s">
        <v>15278</v>
      </c>
      <c r="B117" s="164" t="s">
        <v>12052</v>
      </c>
      <c r="C117" s="232" t="s">
        <v>14875</v>
      </c>
      <c r="D117" s="166"/>
      <c r="E117" s="172">
        <v>10000</v>
      </c>
      <c r="F117" s="168" t="s">
        <v>15280</v>
      </c>
      <c r="G117" s="243" t="s">
        <v>0</v>
      </c>
      <c r="H117" s="164" t="s">
        <v>15499</v>
      </c>
      <c r="I117" s="164" t="s">
        <v>4074</v>
      </c>
      <c r="J117" s="164"/>
      <c r="K117" s="164"/>
      <c r="L117" s="166">
        <v>2.25</v>
      </c>
      <c r="M117" s="164"/>
      <c r="N117" s="174">
        <v>4</v>
      </c>
      <c r="O117" s="174">
        <v>4</v>
      </c>
      <c r="P117" s="2"/>
      <c r="Q117" s="225" t="s">
        <v>4170</v>
      </c>
      <c r="R117" s="222"/>
      <c r="S117" s="2"/>
      <c r="T117" s="21"/>
    </row>
    <row r="118" spans="1:20" x14ac:dyDescent="0.4">
      <c r="A118" s="164" t="s">
        <v>15278</v>
      </c>
      <c r="B118" s="164" t="s">
        <v>12052</v>
      </c>
      <c r="C118" s="232" t="s">
        <v>14876</v>
      </c>
      <c r="D118" s="166"/>
      <c r="E118" s="172">
        <v>10000</v>
      </c>
      <c r="F118" s="168" t="s">
        <v>15281</v>
      </c>
      <c r="G118" s="243" t="s">
        <v>0</v>
      </c>
      <c r="H118" s="164" t="s">
        <v>15500</v>
      </c>
      <c r="I118" s="164" t="s">
        <v>4074</v>
      </c>
      <c r="J118" s="164"/>
      <c r="K118" s="164"/>
      <c r="L118" s="166">
        <v>13</v>
      </c>
      <c r="M118" s="164"/>
      <c r="N118" s="174">
        <v>1</v>
      </c>
      <c r="O118" s="174">
        <v>1</v>
      </c>
      <c r="P118" s="2"/>
      <c r="Q118" s="225" t="s">
        <v>4170</v>
      </c>
      <c r="R118" s="222"/>
      <c r="S118" s="2"/>
      <c r="T118" s="21"/>
    </row>
    <row r="119" spans="1:20" x14ac:dyDescent="0.4">
      <c r="A119" s="164" t="s">
        <v>15278</v>
      </c>
      <c r="B119" s="164" t="s">
        <v>12052</v>
      </c>
      <c r="C119" s="232" t="s">
        <v>14877</v>
      </c>
      <c r="D119" s="166"/>
      <c r="E119" s="172">
        <v>10000</v>
      </c>
      <c r="F119" s="248">
        <v>2000</v>
      </c>
      <c r="G119" s="243">
        <v>36891</v>
      </c>
      <c r="H119" s="164" t="s">
        <v>15501</v>
      </c>
      <c r="I119" s="164" t="s">
        <v>4074</v>
      </c>
      <c r="J119" s="164"/>
      <c r="K119" s="164"/>
      <c r="L119" s="166">
        <v>7.5</v>
      </c>
      <c r="M119" s="164"/>
      <c r="N119" s="174">
        <v>1</v>
      </c>
      <c r="O119" s="174">
        <v>1</v>
      </c>
      <c r="P119" s="2"/>
      <c r="Q119" s="225" t="s">
        <v>4170</v>
      </c>
      <c r="R119" s="222"/>
      <c r="S119" s="2"/>
      <c r="T119" s="21"/>
    </row>
    <row r="120" spans="1:20" x14ac:dyDescent="0.4">
      <c r="A120" s="9" t="s">
        <v>15278</v>
      </c>
      <c r="B120" s="9" t="s">
        <v>12052</v>
      </c>
      <c r="C120" s="180" t="s">
        <v>14878</v>
      </c>
      <c r="D120" s="11"/>
      <c r="E120" s="35">
        <v>20000</v>
      </c>
      <c r="F120" s="162" t="s">
        <v>15279</v>
      </c>
      <c r="G120" s="240" t="s">
        <v>0</v>
      </c>
      <c r="H120" s="9" t="s">
        <v>15498</v>
      </c>
      <c r="I120" s="9"/>
      <c r="J120" s="9"/>
      <c r="K120" s="9"/>
      <c r="L120" s="11">
        <v>0.15</v>
      </c>
      <c r="M120" s="9"/>
      <c r="N120" s="21">
        <v>12</v>
      </c>
      <c r="O120" s="21">
        <v>12</v>
      </c>
      <c r="P120" s="2"/>
      <c r="Q120" s="225" t="s">
        <v>4170</v>
      </c>
      <c r="R120" s="222"/>
      <c r="S120" s="2"/>
      <c r="T120" s="21"/>
    </row>
    <row r="121" spans="1:20" x14ac:dyDescent="0.4">
      <c r="A121" s="164" t="s">
        <v>15278</v>
      </c>
      <c r="B121" s="164" t="s">
        <v>12052</v>
      </c>
      <c r="C121" s="232" t="s">
        <v>14879</v>
      </c>
      <c r="D121" s="166"/>
      <c r="E121" s="172">
        <v>20000</v>
      </c>
      <c r="F121" s="248">
        <v>2000</v>
      </c>
      <c r="G121" s="243">
        <v>36891</v>
      </c>
      <c r="H121" s="164" t="s">
        <v>15499</v>
      </c>
      <c r="I121" s="164" t="s">
        <v>4074</v>
      </c>
      <c r="J121" s="164"/>
      <c r="K121" s="164"/>
      <c r="L121" s="166">
        <v>2.5</v>
      </c>
      <c r="M121" s="164"/>
      <c r="N121" s="174">
        <v>1</v>
      </c>
      <c r="O121" s="174">
        <v>1</v>
      </c>
      <c r="P121" s="2"/>
      <c r="Q121" s="225" t="s">
        <v>4170</v>
      </c>
      <c r="R121" s="222"/>
      <c r="S121" s="2"/>
      <c r="T121" s="21"/>
    </row>
    <row r="122" spans="1:20" x14ac:dyDescent="0.4">
      <c r="A122" s="9" t="s">
        <v>15278</v>
      </c>
      <c r="B122" s="9" t="s">
        <v>12052</v>
      </c>
      <c r="C122" s="180" t="s">
        <v>14880</v>
      </c>
      <c r="D122" s="11"/>
      <c r="E122" s="35">
        <v>10000</v>
      </c>
      <c r="F122" s="162" t="s">
        <v>15279</v>
      </c>
      <c r="G122" s="240" t="s">
        <v>0</v>
      </c>
      <c r="H122" s="9" t="s">
        <v>15502</v>
      </c>
      <c r="I122" s="9"/>
      <c r="J122" s="9"/>
      <c r="K122" s="9"/>
      <c r="L122" s="11">
        <v>0.75</v>
      </c>
      <c r="M122" s="9"/>
      <c r="N122" s="21">
        <v>8</v>
      </c>
      <c r="O122" s="21">
        <v>8</v>
      </c>
      <c r="P122" s="2"/>
      <c r="Q122" s="225" t="s">
        <v>4170</v>
      </c>
      <c r="R122" s="222"/>
      <c r="S122" s="2"/>
      <c r="T122" s="21"/>
    </row>
    <row r="123" spans="1:20" x14ac:dyDescent="0.4">
      <c r="A123" s="164" t="s">
        <v>15278</v>
      </c>
      <c r="B123" s="164" t="s">
        <v>12052</v>
      </c>
      <c r="C123" s="232" t="s">
        <v>14881</v>
      </c>
      <c r="D123" s="166"/>
      <c r="E123" s="172">
        <v>10000</v>
      </c>
      <c r="F123" s="168" t="s">
        <v>15280</v>
      </c>
      <c r="G123" s="243" t="s">
        <v>0</v>
      </c>
      <c r="H123" s="164" t="s">
        <v>15503</v>
      </c>
      <c r="I123" s="164" t="s">
        <v>4074</v>
      </c>
      <c r="J123" s="164"/>
      <c r="K123" s="164"/>
      <c r="L123" s="166">
        <v>2.25</v>
      </c>
      <c r="M123" s="164"/>
      <c r="N123" s="174">
        <v>4</v>
      </c>
      <c r="O123" s="174">
        <v>4</v>
      </c>
      <c r="P123" s="2"/>
      <c r="Q123" s="225" t="s">
        <v>4170</v>
      </c>
      <c r="R123" s="222"/>
      <c r="S123" s="2"/>
      <c r="T123" s="21"/>
    </row>
    <row r="124" spans="1:20" x14ac:dyDescent="0.4">
      <c r="A124" s="164" t="s">
        <v>15278</v>
      </c>
      <c r="B124" s="164" t="s">
        <v>12052</v>
      </c>
      <c r="C124" s="232" t="s">
        <v>14882</v>
      </c>
      <c r="D124" s="166"/>
      <c r="E124" s="172">
        <v>10000</v>
      </c>
      <c r="F124" s="168" t="s">
        <v>15281</v>
      </c>
      <c r="G124" s="243" t="s">
        <v>0</v>
      </c>
      <c r="H124" s="164" t="s">
        <v>15504</v>
      </c>
      <c r="I124" s="164" t="s">
        <v>4074</v>
      </c>
      <c r="J124" s="164"/>
      <c r="K124" s="164"/>
      <c r="L124" s="166">
        <v>13</v>
      </c>
      <c r="M124" s="164"/>
      <c r="N124" s="174">
        <v>1</v>
      </c>
      <c r="O124" s="174">
        <v>1</v>
      </c>
      <c r="P124" s="2"/>
      <c r="Q124" s="225" t="s">
        <v>4170</v>
      </c>
      <c r="R124" s="222"/>
      <c r="S124" s="2"/>
      <c r="T124" s="21"/>
    </row>
    <row r="125" spans="1:20" x14ac:dyDescent="0.4">
      <c r="A125" s="164" t="s">
        <v>15278</v>
      </c>
      <c r="B125" s="164" t="s">
        <v>12052</v>
      </c>
      <c r="C125" s="232" t="s">
        <v>14883</v>
      </c>
      <c r="D125" s="166"/>
      <c r="E125" s="172">
        <v>10000</v>
      </c>
      <c r="F125" s="248">
        <v>2000</v>
      </c>
      <c r="G125" s="243">
        <v>36891</v>
      </c>
      <c r="H125" s="164" t="s">
        <v>15505</v>
      </c>
      <c r="I125" s="164" t="s">
        <v>4074</v>
      </c>
      <c r="J125" s="164"/>
      <c r="K125" s="164"/>
      <c r="L125" s="166">
        <v>7.5</v>
      </c>
      <c r="M125" s="164"/>
      <c r="N125" s="174">
        <v>1</v>
      </c>
      <c r="O125" s="174">
        <v>1</v>
      </c>
      <c r="P125" s="2"/>
      <c r="Q125" s="225" t="s">
        <v>4170</v>
      </c>
      <c r="R125" s="222"/>
      <c r="S125" s="2"/>
      <c r="T125" s="21"/>
    </row>
    <row r="126" spans="1:20" x14ac:dyDescent="0.4">
      <c r="A126" s="9" t="s">
        <v>15278</v>
      </c>
      <c r="B126" s="9" t="s">
        <v>12052</v>
      </c>
      <c r="C126" s="180" t="s">
        <v>14884</v>
      </c>
      <c r="D126" s="11"/>
      <c r="E126" s="35">
        <v>20000</v>
      </c>
      <c r="F126" s="162" t="s">
        <v>15279</v>
      </c>
      <c r="G126" s="240" t="s">
        <v>0</v>
      </c>
      <c r="H126" s="9" t="s">
        <v>15502</v>
      </c>
      <c r="I126" s="9"/>
      <c r="J126" s="9"/>
      <c r="K126" s="9"/>
      <c r="L126" s="11">
        <v>0.15</v>
      </c>
      <c r="M126" s="9"/>
      <c r="N126" s="21">
        <v>12</v>
      </c>
      <c r="O126" s="21">
        <v>12</v>
      </c>
      <c r="P126" s="2"/>
      <c r="Q126" s="225" t="s">
        <v>4170</v>
      </c>
      <c r="R126" s="222"/>
      <c r="S126" s="2"/>
      <c r="T126" s="21"/>
    </row>
    <row r="127" spans="1:20" x14ac:dyDescent="0.4">
      <c r="A127" s="164" t="s">
        <v>15278</v>
      </c>
      <c r="B127" s="164" t="s">
        <v>12052</v>
      </c>
      <c r="C127" s="232" t="s">
        <v>14885</v>
      </c>
      <c r="D127" s="166"/>
      <c r="E127" s="172">
        <v>20000</v>
      </c>
      <c r="F127" s="248">
        <v>2000</v>
      </c>
      <c r="G127" s="243">
        <v>36891</v>
      </c>
      <c r="H127" s="164" t="s">
        <v>15503</v>
      </c>
      <c r="I127" s="164" t="s">
        <v>4074</v>
      </c>
      <c r="J127" s="164"/>
      <c r="K127" s="164"/>
      <c r="L127" s="166">
        <v>2.5</v>
      </c>
      <c r="M127" s="164"/>
      <c r="N127" s="174">
        <v>1</v>
      </c>
      <c r="O127" s="174">
        <v>1</v>
      </c>
      <c r="P127" s="2"/>
      <c r="Q127" s="225" t="s">
        <v>4170</v>
      </c>
      <c r="R127" s="222"/>
      <c r="S127" s="2"/>
      <c r="T127" s="21"/>
    </row>
    <row r="128" spans="1:20" x14ac:dyDescent="0.4">
      <c r="A128" s="9" t="s">
        <v>15278</v>
      </c>
      <c r="B128" s="9" t="s">
        <v>12052</v>
      </c>
      <c r="C128" s="180" t="s">
        <v>14886</v>
      </c>
      <c r="D128" s="11"/>
      <c r="E128" s="35">
        <v>10000</v>
      </c>
      <c r="F128" s="162" t="s">
        <v>15279</v>
      </c>
      <c r="G128" s="240" t="s">
        <v>0</v>
      </c>
      <c r="H128" s="9" t="s">
        <v>15506</v>
      </c>
      <c r="I128" s="9"/>
      <c r="J128" s="9"/>
      <c r="K128" s="9"/>
      <c r="L128" s="11">
        <v>0.75</v>
      </c>
      <c r="M128" s="9"/>
      <c r="N128" s="21">
        <v>8</v>
      </c>
      <c r="O128" s="21">
        <v>8</v>
      </c>
      <c r="P128" s="2"/>
      <c r="Q128" s="225" t="s">
        <v>4170</v>
      </c>
      <c r="R128" s="222"/>
      <c r="S128" s="2"/>
      <c r="T128" s="21"/>
    </row>
    <row r="129" spans="1:20" x14ac:dyDescent="0.4">
      <c r="A129" s="164" t="s">
        <v>15278</v>
      </c>
      <c r="B129" s="164" t="s">
        <v>12052</v>
      </c>
      <c r="C129" s="232" t="s">
        <v>14887</v>
      </c>
      <c r="D129" s="166"/>
      <c r="E129" s="172">
        <v>10000</v>
      </c>
      <c r="F129" s="168" t="s">
        <v>15280</v>
      </c>
      <c r="G129" s="243" t="s">
        <v>0</v>
      </c>
      <c r="H129" s="164" t="s">
        <v>15507</v>
      </c>
      <c r="I129" s="164" t="s">
        <v>4074</v>
      </c>
      <c r="J129" s="164"/>
      <c r="K129" s="164"/>
      <c r="L129" s="166">
        <v>2.25</v>
      </c>
      <c r="M129" s="164"/>
      <c r="N129" s="174">
        <v>4</v>
      </c>
      <c r="O129" s="174">
        <v>4</v>
      </c>
      <c r="P129" s="2"/>
      <c r="Q129" s="225" t="s">
        <v>4170</v>
      </c>
      <c r="R129" s="222"/>
      <c r="S129" s="2"/>
      <c r="T129" s="21"/>
    </row>
    <row r="130" spans="1:20" x14ac:dyDescent="0.4">
      <c r="A130" s="164" t="s">
        <v>15278</v>
      </c>
      <c r="B130" s="164" t="s">
        <v>12052</v>
      </c>
      <c r="C130" s="232" t="s">
        <v>14888</v>
      </c>
      <c r="D130" s="166"/>
      <c r="E130" s="172">
        <v>10000</v>
      </c>
      <c r="F130" s="168" t="s">
        <v>15281</v>
      </c>
      <c r="G130" s="243" t="s">
        <v>0</v>
      </c>
      <c r="H130" s="164" t="s">
        <v>15508</v>
      </c>
      <c r="I130" s="164" t="s">
        <v>4074</v>
      </c>
      <c r="J130" s="164"/>
      <c r="K130" s="164"/>
      <c r="L130" s="166">
        <v>13</v>
      </c>
      <c r="M130" s="164"/>
      <c r="N130" s="174">
        <v>1</v>
      </c>
      <c r="O130" s="174">
        <v>1</v>
      </c>
      <c r="P130" s="2"/>
      <c r="Q130" s="225" t="s">
        <v>4170</v>
      </c>
      <c r="R130" s="222"/>
      <c r="S130" s="2"/>
      <c r="T130" s="21"/>
    </row>
    <row r="131" spans="1:20" x14ac:dyDescent="0.4">
      <c r="A131" s="164" t="s">
        <v>15278</v>
      </c>
      <c r="B131" s="164" t="s">
        <v>12052</v>
      </c>
      <c r="C131" s="232" t="s">
        <v>14889</v>
      </c>
      <c r="D131" s="166"/>
      <c r="E131" s="172">
        <v>10000</v>
      </c>
      <c r="F131" s="248">
        <v>2000</v>
      </c>
      <c r="G131" s="243">
        <v>36891</v>
      </c>
      <c r="H131" s="164" t="s">
        <v>15509</v>
      </c>
      <c r="I131" s="164" t="s">
        <v>4074</v>
      </c>
      <c r="J131" s="164"/>
      <c r="K131" s="164"/>
      <c r="L131" s="166">
        <v>7.5</v>
      </c>
      <c r="M131" s="164"/>
      <c r="N131" s="174">
        <v>1</v>
      </c>
      <c r="O131" s="174">
        <v>1</v>
      </c>
      <c r="P131" s="2"/>
      <c r="Q131" s="225" t="s">
        <v>4170</v>
      </c>
      <c r="R131" s="222"/>
      <c r="S131" s="2"/>
      <c r="T131" s="21"/>
    </row>
    <row r="132" spans="1:20" x14ac:dyDescent="0.4">
      <c r="A132" s="9" t="s">
        <v>15278</v>
      </c>
      <c r="B132" s="9" t="s">
        <v>12052</v>
      </c>
      <c r="C132" s="180" t="s">
        <v>14890</v>
      </c>
      <c r="D132" s="11"/>
      <c r="E132" s="35">
        <v>20000</v>
      </c>
      <c r="F132" s="162" t="s">
        <v>15279</v>
      </c>
      <c r="G132" s="240" t="s">
        <v>0</v>
      </c>
      <c r="H132" s="9" t="s">
        <v>15506</v>
      </c>
      <c r="I132" s="9"/>
      <c r="J132" s="9"/>
      <c r="K132" s="9"/>
      <c r="L132" s="11">
        <v>0.15</v>
      </c>
      <c r="M132" s="9"/>
      <c r="N132" s="21">
        <v>12</v>
      </c>
      <c r="O132" s="21">
        <v>12</v>
      </c>
      <c r="P132" s="2"/>
      <c r="Q132" s="225" t="s">
        <v>4170</v>
      </c>
      <c r="R132" s="222"/>
      <c r="S132" s="2"/>
      <c r="T132" s="21"/>
    </row>
    <row r="133" spans="1:20" x14ac:dyDescent="0.4">
      <c r="A133" s="164" t="s">
        <v>15278</v>
      </c>
      <c r="B133" s="164" t="s">
        <v>12052</v>
      </c>
      <c r="C133" s="232" t="s">
        <v>14891</v>
      </c>
      <c r="D133" s="166"/>
      <c r="E133" s="172">
        <v>20000</v>
      </c>
      <c r="F133" s="248">
        <v>2000</v>
      </c>
      <c r="G133" s="243">
        <v>36891</v>
      </c>
      <c r="H133" s="164" t="s">
        <v>15507</v>
      </c>
      <c r="I133" s="164" t="s">
        <v>4074</v>
      </c>
      <c r="J133" s="164"/>
      <c r="K133" s="164"/>
      <c r="L133" s="166">
        <v>2.5</v>
      </c>
      <c r="M133" s="164"/>
      <c r="N133" s="174">
        <v>1</v>
      </c>
      <c r="O133" s="174">
        <v>1</v>
      </c>
      <c r="P133" s="2"/>
      <c r="Q133" s="225" t="s">
        <v>4170</v>
      </c>
      <c r="R133" s="222"/>
      <c r="S133" s="2"/>
      <c r="T133" s="21"/>
    </row>
    <row r="134" spans="1:20" x14ac:dyDescent="0.4">
      <c r="A134" s="9" t="s">
        <v>15278</v>
      </c>
      <c r="B134" s="9" t="s">
        <v>12052</v>
      </c>
      <c r="C134" s="180" t="s">
        <v>14892</v>
      </c>
      <c r="D134" s="11"/>
      <c r="E134" s="35">
        <v>10000</v>
      </c>
      <c r="F134" s="162" t="s">
        <v>15279</v>
      </c>
      <c r="G134" s="240" t="s">
        <v>0</v>
      </c>
      <c r="H134" s="9" t="s">
        <v>15510</v>
      </c>
      <c r="I134" s="9"/>
      <c r="J134" s="9"/>
      <c r="K134" s="9"/>
      <c r="L134" s="11">
        <v>0.75</v>
      </c>
      <c r="M134" s="9"/>
      <c r="N134" s="21">
        <v>8</v>
      </c>
      <c r="O134" s="21">
        <v>8</v>
      </c>
      <c r="P134" s="2"/>
      <c r="Q134" s="225" t="s">
        <v>4170</v>
      </c>
      <c r="R134" s="222"/>
      <c r="S134" s="2"/>
      <c r="T134" s="21"/>
    </row>
    <row r="135" spans="1:20" x14ac:dyDescent="0.4">
      <c r="A135" s="164" t="s">
        <v>15278</v>
      </c>
      <c r="B135" s="164" t="s">
        <v>12052</v>
      </c>
      <c r="C135" s="232" t="s">
        <v>14893</v>
      </c>
      <c r="D135" s="166"/>
      <c r="E135" s="172">
        <v>10000</v>
      </c>
      <c r="F135" s="168" t="s">
        <v>15280</v>
      </c>
      <c r="G135" s="243" t="s">
        <v>0</v>
      </c>
      <c r="H135" s="164" t="s">
        <v>15511</v>
      </c>
      <c r="I135" s="164" t="s">
        <v>4074</v>
      </c>
      <c r="J135" s="164"/>
      <c r="K135" s="164"/>
      <c r="L135" s="166">
        <v>2.25</v>
      </c>
      <c r="M135" s="164"/>
      <c r="N135" s="174">
        <v>4</v>
      </c>
      <c r="O135" s="174">
        <v>4</v>
      </c>
      <c r="P135" s="2"/>
      <c r="Q135" s="225" t="s">
        <v>4170</v>
      </c>
      <c r="R135" s="222"/>
      <c r="S135" s="2"/>
      <c r="T135" s="21"/>
    </row>
    <row r="136" spans="1:20" x14ac:dyDescent="0.4">
      <c r="A136" s="164" t="s">
        <v>15278</v>
      </c>
      <c r="B136" s="164" t="s">
        <v>12052</v>
      </c>
      <c r="C136" s="232" t="s">
        <v>14894</v>
      </c>
      <c r="D136" s="166"/>
      <c r="E136" s="172">
        <v>10000</v>
      </c>
      <c r="F136" s="168" t="s">
        <v>15281</v>
      </c>
      <c r="G136" s="243" t="s">
        <v>0</v>
      </c>
      <c r="H136" s="164" t="s">
        <v>15512</v>
      </c>
      <c r="I136" s="164" t="s">
        <v>4074</v>
      </c>
      <c r="J136" s="164"/>
      <c r="K136" s="164"/>
      <c r="L136" s="166">
        <v>13</v>
      </c>
      <c r="M136" s="164"/>
      <c r="N136" s="174">
        <v>1</v>
      </c>
      <c r="O136" s="174">
        <v>1</v>
      </c>
      <c r="P136" s="2"/>
      <c r="Q136" s="225" t="s">
        <v>4170</v>
      </c>
      <c r="R136" s="222"/>
      <c r="S136" s="2"/>
      <c r="T136" s="21"/>
    </row>
    <row r="137" spans="1:20" x14ac:dyDescent="0.4">
      <c r="A137" s="164" t="s">
        <v>15278</v>
      </c>
      <c r="B137" s="164" t="s">
        <v>12052</v>
      </c>
      <c r="C137" s="232" t="s">
        <v>14895</v>
      </c>
      <c r="D137" s="166"/>
      <c r="E137" s="172">
        <v>10000</v>
      </c>
      <c r="F137" s="248">
        <v>2000</v>
      </c>
      <c r="G137" s="243">
        <v>36891</v>
      </c>
      <c r="H137" s="164" t="s">
        <v>15513</v>
      </c>
      <c r="I137" s="164" t="s">
        <v>4074</v>
      </c>
      <c r="J137" s="164"/>
      <c r="K137" s="164"/>
      <c r="L137" s="166">
        <v>7.5</v>
      </c>
      <c r="M137" s="164"/>
      <c r="N137" s="174">
        <v>1</v>
      </c>
      <c r="O137" s="174">
        <v>1</v>
      </c>
      <c r="P137" s="2"/>
      <c r="Q137" s="225" t="s">
        <v>4170</v>
      </c>
      <c r="R137" s="222"/>
      <c r="S137" s="2"/>
      <c r="T137" s="21"/>
    </row>
    <row r="138" spans="1:20" x14ac:dyDescent="0.4">
      <c r="A138" s="9" t="s">
        <v>15278</v>
      </c>
      <c r="B138" s="9" t="s">
        <v>12052</v>
      </c>
      <c r="C138" s="180" t="s">
        <v>14896</v>
      </c>
      <c r="D138" s="11"/>
      <c r="E138" s="35">
        <v>20000</v>
      </c>
      <c r="F138" s="162" t="s">
        <v>15279</v>
      </c>
      <c r="G138" s="240" t="s">
        <v>0</v>
      </c>
      <c r="H138" s="9" t="s">
        <v>15510</v>
      </c>
      <c r="I138" s="9"/>
      <c r="J138" s="9"/>
      <c r="K138" s="9"/>
      <c r="L138" s="11">
        <v>0.15</v>
      </c>
      <c r="M138" s="9"/>
      <c r="N138" s="21">
        <v>12</v>
      </c>
      <c r="O138" s="21">
        <v>12</v>
      </c>
      <c r="P138" s="2"/>
      <c r="Q138" s="225" t="s">
        <v>4170</v>
      </c>
      <c r="R138" s="222"/>
      <c r="S138" s="2"/>
      <c r="T138" s="21"/>
    </row>
    <row r="139" spans="1:20" x14ac:dyDescent="0.4">
      <c r="A139" s="164" t="s">
        <v>15278</v>
      </c>
      <c r="B139" s="164" t="s">
        <v>12052</v>
      </c>
      <c r="C139" s="232" t="s">
        <v>14897</v>
      </c>
      <c r="D139" s="166"/>
      <c r="E139" s="172">
        <v>20000</v>
      </c>
      <c r="F139" s="248">
        <v>2000</v>
      </c>
      <c r="G139" s="243">
        <v>36891</v>
      </c>
      <c r="H139" s="164" t="s">
        <v>15511</v>
      </c>
      <c r="I139" s="164" t="s">
        <v>4074</v>
      </c>
      <c r="J139" s="164"/>
      <c r="K139" s="164"/>
      <c r="L139" s="166">
        <v>2.5</v>
      </c>
      <c r="M139" s="164"/>
      <c r="N139" s="174">
        <v>1</v>
      </c>
      <c r="O139" s="174">
        <v>1</v>
      </c>
      <c r="P139" s="2"/>
      <c r="Q139" s="225" t="s">
        <v>4170</v>
      </c>
      <c r="R139" s="222"/>
      <c r="S139" s="2"/>
      <c r="T139" s="21"/>
    </row>
    <row r="140" spans="1:20" x14ac:dyDescent="0.4">
      <c r="A140" s="9" t="s">
        <v>15278</v>
      </c>
      <c r="B140" s="9" t="s">
        <v>12052</v>
      </c>
      <c r="C140" s="180" t="s">
        <v>14898</v>
      </c>
      <c r="D140" s="11"/>
      <c r="E140" s="35">
        <v>10000</v>
      </c>
      <c r="F140" s="162" t="s">
        <v>15279</v>
      </c>
      <c r="G140" s="240" t="s">
        <v>0</v>
      </c>
      <c r="H140" s="9" t="s">
        <v>15514</v>
      </c>
      <c r="I140" s="9"/>
      <c r="J140" s="9"/>
      <c r="K140" s="9"/>
      <c r="L140" s="11">
        <v>0.75</v>
      </c>
      <c r="M140" s="9"/>
      <c r="N140" s="21">
        <v>8</v>
      </c>
      <c r="O140" s="21">
        <v>8</v>
      </c>
      <c r="P140" s="2"/>
      <c r="Q140" s="225" t="s">
        <v>4170</v>
      </c>
      <c r="R140" s="222"/>
      <c r="S140" s="2"/>
      <c r="T140" s="21"/>
    </row>
    <row r="141" spans="1:20" x14ac:dyDescent="0.4">
      <c r="A141" s="164" t="s">
        <v>15278</v>
      </c>
      <c r="B141" s="164" t="s">
        <v>12052</v>
      </c>
      <c r="C141" s="232" t="s">
        <v>14899</v>
      </c>
      <c r="D141" s="166"/>
      <c r="E141" s="172">
        <v>10000</v>
      </c>
      <c r="F141" s="168" t="s">
        <v>15280</v>
      </c>
      <c r="G141" s="243" t="s">
        <v>0</v>
      </c>
      <c r="H141" s="164" t="s">
        <v>15515</v>
      </c>
      <c r="I141" s="164" t="s">
        <v>4074</v>
      </c>
      <c r="J141" s="164"/>
      <c r="K141" s="164"/>
      <c r="L141" s="166">
        <v>2.25</v>
      </c>
      <c r="M141" s="164"/>
      <c r="N141" s="174">
        <v>4</v>
      </c>
      <c r="O141" s="174">
        <v>4</v>
      </c>
      <c r="P141" s="2"/>
      <c r="Q141" s="225" t="s">
        <v>4170</v>
      </c>
      <c r="R141" s="222"/>
      <c r="S141" s="2"/>
      <c r="T141" s="21"/>
    </row>
    <row r="142" spans="1:20" x14ac:dyDescent="0.4">
      <c r="A142" s="164" t="s">
        <v>15278</v>
      </c>
      <c r="B142" s="164" t="s">
        <v>12052</v>
      </c>
      <c r="C142" s="232" t="s">
        <v>14900</v>
      </c>
      <c r="D142" s="166"/>
      <c r="E142" s="172">
        <v>10000</v>
      </c>
      <c r="F142" s="168" t="s">
        <v>15281</v>
      </c>
      <c r="G142" s="243" t="s">
        <v>0</v>
      </c>
      <c r="H142" s="164" t="s">
        <v>15516</v>
      </c>
      <c r="I142" s="164" t="s">
        <v>4074</v>
      </c>
      <c r="J142" s="164"/>
      <c r="K142" s="164"/>
      <c r="L142" s="166">
        <v>13</v>
      </c>
      <c r="M142" s="164"/>
      <c r="N142" s="174">
        <v>1</v>
      </c>
      <c r="O142" s="174">
        <v>1</v>
      </c>
      <c r="P142" s="2"/>
      <c r="Q142" s="225" t="s">
        <v>4170</v>
      </c>
      <c r="R142" s="222"/>
      <c r="S142" s="2"/>
      <c r="T142" s="21"/>
    </row>
    <row r="143" spans="1:20" x14ac:dyDescent="0.4">
      <c r="A143" s="164" t="s">
        <v>15278</v>
      </c>
      <c r="B143" s="164" t="s">
        <v>12052</v>
      </c>
      <c r="C143" s="232" t="s">
        <v>14901</v>
      </c>
      <c r="D143" s="166"/>
      <c r="E143" s="172">
        <v>10000</v>
      </c>
      <c r="F143" s="248">
        <v>2000</v>
      </c>
      <c r="G143" s="243">
        <v>36891</v>
      </c>
      <c r="H143" s="164" t="s">
        <v>15517</v>
      </c>
      <c r="I143" s="164" t="s">
        <v>4074</v>
      </c>
      <c r="J143" s="164"/>
      <c r="K143" s="164"/>
      <c r="L143" s="166">
        <v>7.5</v>
      </c>
      <c r="M143" s="164"/>
      <c r="N143" s="174">
        <v>1</v>
      </c>
      <c r="O143" s="174">
        <v>1</v>
      </c>
      <c r="P143" s="2"/>
      <c r="Q143" s="225" t="s">
        <v>4170</v>
      </c>
      <c r="R143" s="222"/>
      <c r="S143" s="2"/>
      <c r="T143" s="21"/>
    </row>
    <row r="144" spans="1:20" x14ac:dyDescent="0.4">
      <c r="A144" s="9" t="s">
        <v>15278</v>
      </c>
      <c r="B144" s="9" t="s">
        <v>12052</v>
      </c>
      <c r="C144" s="180" t="s">
        <v>14902</v>
      </c>
      <c r="D144" s="11"/>
      <c r="E144" s="35">
        <v>20000</v>
      </c>
      <c r="F144" s="162" t="s">
        <v>15279</v>
      </c>
      <c r="G144" s="240" t="s">
        <v>0</v>
      </c>
      <c r="H144" s="9" t="s">
        <v>15514</v>
      </c>
      <c r="I144" s="9"/>
      <c r="J144" s="9"/>
      <c r="K144" s="9"/>
      <c r="L144" s="11">
        <v>0.15</v>
      </c>
      <c r="M144" s="9"/>
      <c r="N144" s="21">
        <v>12</v>
      </c>
      <c r="O144" s="21">
        <v>12</v>
      </c>
      <c r="P144" s="2"/>
      <c r="Q144" s="225" t="s">
        <v>4170</v>
      </c>
      <c r="R144" s="222"/>
      <c r="S144" s="2"/>
      <c r="T144" s="21"/>
    </row>
    <row r="145" spans="1:20" x14ac:dyDescent="0.4">
      <c r="A145" s="164" t="s">
        <v>15278</v>
      </c>
      <c r="B145" s="164" t="s">
        <v>12052</v>
      </c>
      <c r="C145" s="232" t="s">
        <v>14903</v>
      </c>
      <c r="D145" s="166"/>
      <c r="E145" s="172">
        <v>20000</v>
      </c>
      <c r="F145" s="248">
        <v>2000</v>
      </c>
      <c r="G145" s="243">
        <v>36891</v>
      </c>
      <c r="H145" s="164" t="s">
        <v>15515</v>
      </c>
      <c r="I145" s="164" t="s">
        <v>4074</v>
      </c>
      <c r="J145" s="164"/>
      <c r="K145" s="164"/>
      <c r="L145" s="166">
        <v>2.5</v>
      </c>
      <c r="M145" s="164"/>
      <c r="N145" s="174">
        <v>1</v>
      </c>
      <c r="O145" s="174">
        <v>1</v>
      </c>
      <c r="P145" s="2"/>
      <c r="Q145" s="225" t="s">
        <v>4170</v>
      </c>
      <c r="R145" s="222"/>
      <c r="S145" s="2"/>
      <c r="T145" s="21"/>
    </row>
    <row r="146" spans="1:20" x14ac:dyDescent="0.4">
      <c r="A146" s="9" t="s">
        <v>15278</v>
      </c>
      <c r="B146" s="9" t="s">
        <v>12052</v>
      </c>
      <c r="C146" s="180" t="s">
        <v>14904</v>
      </c>
      <c r="D146" s="11"/>
      <c r="E146" s="35">
        <v>10000</v>
      </c>
      <c r="F146" s="162" t="s">
        <v>15279</v>
      </c>
      <c r="G146" s="240" t="s">
        <v>0</v>
      </c>
      <c r="H146" s="9" t="s">
        <v>15518</v>
      </c>
      <c r="I146" s="9"/>
      <c r="J146" s="9"/>
      <c r="K146" s="9"/>
      <c r="L146" s="11">
        <v>0.75</v>
      </c>
      <c r="M146" s="9"/>
      <c r="N146" s="21">
        <v>8</v>
      </c>
      <c r="O146" s="21">
        <v>8</v>
      </c>
      <c r="P146" s="2"/>
      <c r="Q146" s="225" t="s">
        <v>4170</v>
      </c>
      <c r="R146" s="222"/>
      <c r="S146" s="2"/>
      <c r="T146" s="21"/>
    </row>
    <row r="147" spans="1:20" x14ac:dyDescent="0.4">
      <c r="A147" s="164" t="s">
        <v>15278</v>
      </c>
      <c r="B147" s="164" t="s">
        <v>12052</v>
      </c>
      <c r="C147" s="232" t="s">
        <v>14905</v>
      </c>
      <c r="D147" s="166"/>
      <c r="E147" s="172">
        <v>10000</v>
      </c>
      <c r="F147" s="168" t="s">
        <v>15280</v>
      </c>
      <c r="G147" s="243" t="s">
        <v>0</v>
      </c>
      <c r="H147" s="164" t="s">
        <v>15519</v>
      </c>
      <c r="I147" s="164" t="s">
        <v>4074</v>
      </c>
      <c r="J147" s="164"/>
      <c r="K147" s="164"/>
      <c r="L147" s="166">
        <v>2.25</v>
      </c>
      <c r="M147" s="164"/>
      <c r="N147" s="174">
        <v>4</v>
      </c>
      <c r="O147" s="174">
        <v>4</v>
      </c>
      <c r="P147" s="2"/>
      <c r="Q147" s="225" t="s">
        <v>4170</v>
      </c>
      <c r="R147" s="222"/>
      <c r="S147" s="2"/>
      <c r="T147" s="21"/>
    </row>
    <row r="148" spans="1:20" x14ac:dyDescent="0.4">
      <c r="A148" s="164" t="s">
        <v>15278</v>
      </c>
      <c r="B148" s="164" t="s">
        <v>12052</v>
      </c>
      <c r="C148" s="232" t="s">
        <v>14906</v>
      </c>
      <c r="D148" s="166"/>
      <c r="E148" s="172">
        <v>10000</v>
      </c>
      <c r="F148" s="168" t="s">
        <v>15281</v>
      </c>
      <c r="G148" s="243" t="s">
        <v>0</v>
      </c>
      <c r="H148" s="164" t="s">
        <v>15520</v>
      </c>
      <c r="I148" s="164" t="s">
        <v>4074</v>
      </c>
      <c r="J148" s="164"/>
      <c r="K148" s="164"/>
      <c r="L148" s="166">
        <v>13</v>
      </c>
      <c r="M148" s="164"/>
      <c r="N148" s="174">
        <v>1</v>
      </c>
      <c r="O148" s="174">
        <v>1</v>
      </c>
      <c r="P148" s="2"/>
      <c r="Q148" s="225" t="s">
        <v>4170</v>
      </c>
      <c r="R148" s="222"/>
      <c r="S148" s="2"/>
      <c r="T148" s="21"/>
    </row>
    <row r="149" spans="1:20" x14ac:dyDescent="0.4">
      <c r="A149" s="164" t="s">
        <v>15278</v>
      </c>
      <c r="B149" s="164" t="s">
        <v>12052</v>
      </c>
      <c r="C149" s="232" t="s">
        <v>14907</v>
      </c>
      <c r="D149" s="166"/>
      <c r="E149" s="172">
        <v>10000</v>
      </c>
      <c r="F149" s="248">
        <v>2000</v>
      </c>
      <c r="G149" s="243">
        <v>36891</v>
      </c>
      <c r="H149" s="164" t="s">
        <v>15521</v>
      </c>
      <c r="I149" s="164" t="s">
        <v>4074</v>
      </c>
      <c r="J149" s="164"/>
      <c r="K149" s="164"/>
      <c r="L149" s="166">
        <v>7.5</v>
      </c>
      <c r="M149" s="164"/>
      <c r="N149" s="174">
        <v>1</v>
      </c>
      <c r="O149" s="174">
        <v>1</v>
      </c>
      <c r="P149" s="2"/>
      <c r="Q149" s="225" t="s">
        <v>4170</v>
      </c>
      <c r="R149" s="222"/>
      <c r="S149" s="2"/>
      <c r="T149" s="21"/>
    </row>
    <row r="150" spans="1:20" x14ac:dyDescent="0.4">
      <c r="A150" s="9" t="s">
        <v>15278</v>
      </c>
      <c r="B150" s="9" t="s">
        <v>12052</v>
      </c>
      <c r="C150" s="180" t="s">
        <v>14908</v>
      </c>
      <c r="D150" s="11"/>
      <c r="E150" s="35">
        <v>20000</v>
      </c>
      <c r="F150" s="162" t="s">
        <v>15279</v>
      </c>
      <c r="G150" s="240" t="s">
        <v>0</v>
      </c>
      <c r="H150" s="9" t="s">
        <v>15518</v>
      </c>
      <c r="I150" s="9"/>
      <c r="J150" s="9"/>
      <c r="K150" s="9"/>
      <c r="L150" s="11">
        <v>0.15</v>
      </c>
      <c r="M150" s="9"/>
      <c r="N150" s="21">
        <v>12</v>
      </c>
      <c r="O150" s="21">
        <v>12</v>
      </c>
      <c r="P150" s="2"/>
      <c r="Q150" s="225" t="s">
        <v>4170</v>
      </c>
      <c r="R150" s="222"/>
      <c r="S150" s="2"/>
      <c r="T150" s="21"/>
    </row>
    <row r="151" spans="1:20" x14ac:dyDescent="0.4">
      <c r="A151" s="164" t="s">
        <v>15278</v>
      </c>
      <c r="B151" s="164" t="s">
        <v>12052</v>
      </c>
      <c r="C151" s="232" t="s">
        <v>14909</v>
      </c>
      <c r="D151" s="166"/>
      <c r="E151" s="172">
        <v>20000</v>
      </c>
      <c r="F151" s="248">
        <v>2000</v>
      </c>
      <c r="G151" s="243">
        <v>36891</v>
      </c>
      <c r="H151" s="164" t="s">
        <v>15519</v>
      </c>
      <c r="I151" s="164" t="s">
        <v>4074</v>
      </c>
      <c r="J151" s="164"/>
      <c r="K151" s="164"/>
      <c r="L151" s="166">
        <v>2.5</v>
      </c>
      <c r="M151" s="164"/>
      <c r="N151" s="174">
        <v>1</v>
      </c>
      <c r="O151" s="174">
        <v>1</v>
      </c>
      <c r="P151" s="2"/>
      <c r="Q151" s="225" t="s">
        <v>4170</v>
      </c>
      <c r="R151" s="222"/>
      <c r="S151" s="2"/>
      <c r="T151" s="21"/>
    </row>
    <row r="152" spans="1:20" x14ac:dyDescent="0.4">
      <c r="A152" s="9" t="s">
        <v>15278</v>
      </c>
      <c r="B152" s="9" t="s">
        <v>12052</v>
      </c>
      <c r="C152" s="180" t="s">
        <v>14910</v>
      </c>
      <c r="D152" s="11"/>
      <c r="E152" s="35">
        <v>10000</v>
      </c>
      <c r="F152" s="162" t="s">
        <v>15279</v>
      </c>
      <c r="G152" s="240" t="s">
        <v>0</v>
      </c>
      <c r="H152" s="9" t="s">
        <v>15522</v>
      </c>
      <c r="I152" s="9"/>
      <c r="J152" s="9"/>
      <c r="K152" s="9"/>
      <c r="L152" s="11">
        <v>0.75</v>
      </c>
      <c r="M152" s="9"/>
      <c r="N152" s="21">
        <v>8</v>
      </c>
      <c r="O152" s="21">
        <v>8</v>
      </c>
      <c r="P152" s="2"/>
      <c r="Q152" s="225" t="s">
        <v>4170</v>
      </c>
      <c r="R152" s="222"/>
      <c r="S152" s="2"/>
      <c r="T152" s="21"/>
    </row>
    <row r="153" spans="1:20" x14ac:dyDescent="0.4">
      <c r="A153" s="164" t="s">
        <v>15278</v>
      </c>
      <c r="B153" s="164" t="s">
        <v>12052</v>
      </c>
      <c r="C153" s="232" t="s">
        <v>14911</v>
      </c>
      <c r="D153" s="166"/>
      <c r="E153" s="172">
        <v>10000</v>
      </c>
      <c r="F153" s="168" t="s">
        <v>15280</v>
      </c>
      <c r="G153" s="243" t="s">
        <v>0</v>
      </c>
      <c r="H153" s="164" t="s">
        <v>15523</v>
      </c>
      <c r="I153" s="164" t="s">
        <v>4074</v>
      </c>
      <c r="J153" s="164"/>
      <c r="K153" s="164"/>
      <c r="L153" s="166">
        <v>2.25</v>
      </c>
      <c r="M153" s="164"/>
      <c r="N153" s="174">
        <v>4</v>
      </c>
      <c r="O153" s="174">
        <v>4</v>
      </c>
      <c r="P153" s="2"/>
      <c r="Q153" s="225" t="s">
        <v>4170</v>
      </c>
      <c r="R153" s="222"/>
      <c r="S153" s="2"/>
      <c r="T153" s="21"/>
    </row>
    <row r="154" spans="1:20" x14ac:dyDescent="0.4">
      <c r="A154" s="164" t="s">
        <v>15278</v>
      </c>
      <c r="B154" s="164" t="s">
        <v>12052</v>
      </c>
      <c r="C154" s="232" t="s">
        <v>14912</v>
      </c>
      <c r="D154" s="166"/>
      <c r="E154" s="172">
        <v>10000</v>
      </c>
      <c r="F154" s="168" t="s">
        <v>15281</v>
      </c>
      <c r="G154" s="243" t="s">
        <v>0</v>
      </c>
      <c r="H154" s="164" t="s">
        <v>15524</v>
      </c>
      <c r="I154" s="164" t="s">
        <v>4074</v>
      </c>
      <c r="J154" s="164"/>
      <c r="K154" s="164"/>
      <c r="L154" s="166">
        <v>13</v>
      </c>
      <c r="M154" s="164"/>
      <c r="N154" s="174">
        <v>1</v>
      </c>
      <c r="O154" s="174">
        <v>1</v>
      </c>
      <c r="P154" s="2"/>
      <c r="Q154" s="225" t="s">
        <v>4170</v>
      </c>
      <c r="R154" s="222"/>
      <c r="S154" s="2"/>
      <c r="T154" s="21"/>
    </row>
    <row r="155" spans="1:20" x14ac:dyDescent="0.4">
      <c r="A155" s="164" t="s">
        <v>15278</v>
      </c>
      <c r="B155" s="164" t="s">
        <v>12052</v>
      </c>
      <c r="C155" s="232" t="s">
        <v>14913</v>
      </c>
      <c r="D155" s="166"/>
      <c r="E155" s="172">
        <v>10000</v>
      </c>
      <c r="F155" s="248">
        <v>2000</v>
      </c>
      <c r="G155" s="243">
        <v>36891</v>
      </c>
      <c r="H155" s="164" t="s">
        <v>15525</v>
      </c>
      <c r="I155" s="164" t="s">
        <v>4074</v>
      </c>
      <c r="J155" s="164"/>
      <c r="K155" s="164"/>
      <c r="L155" s="166">
        <v>7.5</v>
      </c>
      <c r="M155" s="164"/>
      <c r="N155" s="174">
        <v>1</v>
      </c>
      <c r="O155" s="174">
        <v>1</v>
      </c>
      <c r="P155" s="2"/>
      <c r="Q155" s="225" t="s">
        <v>4170</v>
      </c>
      <c r="R155" s="222"/>
      <c r="S155" s="2"/>
      <c r="T155" s="21"/>
    </row>
    <row r="156" spans="1:20" x14ac:dyDescent="0.4">
      <c r="A156" s="9" t="s">
        <v>15278</v>
      </c>
      <c r="B156" s="9" t="s">
        <v>12052</v>
      </c>
      <c r="C156" s="180" t="s">
        <v>14914</v>
      </c>
      <c r="D156" s="11"/>
      <c r="E156" s="35">
        <v>20000</v>
      </c>
      <c r="F156" s="162" t="s">
        <v>15279</v>
      </c>
      <c r="G156" s="240" t="s">
        <v>0</v>
      </c>
      <c r="H156" s="9" t="s">
        <v>15522</v>
      </c>
      <c r="I156" s="9"/>
      <c r="J156" s="9"/>
      <c r="K156" s="9"/>
      <c r="L156" s="11">
        <v>0.15</v>
      </c>
      <c r="M156" s="9"/>
      <c r="N156" s="21">
        <v>12</v>
      </c>
      <c r="O156" s="21">
        <v>12</v>
      </c>
      <c r="P156" s="2"/>
      <c r="Q156" s="225" t="s">
        <v>4170</v>
      </c>
      <c r="R156" s="222"/>
      <c r="S156" s="2"/>
      <c r="T156" s="21"/>
    </row>
    <row r="157" spans="1:20" x14ac:dyDescent="0.4">
      <c r="A157" s="164" t="s">
        <v>15278</v>
      </c>
      <c r="B157" s="164" t="s">
        <v>12052</v>
      </c>
      <c r="C157" s="232" t="s">
        <v>14915</v>
      </c>
      <c r="D157" s="166"/>
      <c r="E157" s="172">
        <v>20000</v>
      </c>
      <c r="F157" s="248">
        <v>2000</v>
      </c>
      <c r="G157" s="243">
        <v>36891</v>
      </c>
      <c r="H157" s="164" t="s">
        <v>15523</v>
      </c>
      <c r="I157" s="164" t="s">
        <v>4074</v>
      </c>
      <c r="J157" s="164"/>
      <c r="K157" s="164"/>
      <c r="L157" s="166">
        <v>2.5</v>
      </c>
      <c r="M157" s="164"/>
      <c r="N157" s="174">
        <v>1</v>
      </c>
      <c r="O157" s="174">
        <v>1</v>
      </c>
      <c r="P157" s="2"/>
      <c r="Q157" s="225" t="s">
        <v>4170</v>
      </c>
      <c r="R157" s="222"/>
      <c r="S157" s="2"/>
      <c r="T157" s="21"/>
    </row>
    <row r="158" spans="1:20" x14ac:dyDescent="0.4">
      <c r="A158" s="9" t="s">
        <v>15278</v>
      </c>
      <c r="B158" s="9" t="s">
        <v>12052</v>
      </c>
      <c r="C158" s="180" t="s">
        <v>14916</v>
      </c>
      <c r="D158" s="11"/>
      <c r="E158" s="35">
        <v>10000</v>
      </c>
      <c r="F158" s="162" t="s">
        <v>15279</v>
      </c>
      <c r="G158" s="240" t="s">
        <v>0</v>
      </c>
      <c r="H158" s="9" t="s">
        <v>15526</v>
      </c>
      <c r="I158" s="9"/>
      <c r="J158" s="9"/>
      <c r="K158" s="9"/>
      <c r="L158" s="11">
        <v>0.75</v>
      </c>
      <c r="M158" s="9"/>
      <c r="N158" s="21">
        <v>8</v>
      </c>
      <c r="O158" s="21">
        <v>8</v>
      </c>
      <c r="P158" s="2"/>
      <c r="Q158" s="225" t="s">
        <v>4170</v>
      </c>
      <c r="R158" s="222"/>
      <c r="S158" s="2"/>
      <c r="T158" s="21"/>
    </row>
    <row r="159" spans="1:20" x14ac:dyDescent="0.4">
      <c r="A159" s="164" t="s">
        <v>15278</v>
      </c>
      <c r="B159" s="164" t="s">
        <v>12052</v>
      </c>
      <c r="C159" s="232" t="s">
        <v>14917</v>
      </c>
      <c r="D159" s="166"/>
      <c r="E159" s="172">
        <v>10000</v>
      </c>
      <c r="F159" s="168" t="s">
        <v>15280</v>
      </c>
      <c r="G159" s="243" t="s">
        <v>0</v>
      </c>
      <c r="H159" s="164" t="s">
        <v>15527</v>
      </c>
      <c r="I159" s="164" t="s">
        <v>4074</v>
      </c>
      <c r="J159" s="164"/>
      <c r="K159" s="164"/>
      <c r="L159" s="166">
        <v>2.25</v>
      </c>
      <c r="M159" s="164"/>
      <c r="N159" s="174">
        <v>4</v>
      </c>
      <c r="O159" s="174">
        <v>4</v>
      </c>
      <c r="P159" s="2"/>
      <c r="Q159" s="225" t="s">
        <v>4170</v>
      </c>
      <c r="R159" s="222"/>
      <c r="S159" s="2"/>
      <c r="T159" s="21"/>
    </row>
    <row r="160" spans="1:20" x14ac:dyDescent="0.4">
      <c r="A160" s="164" t="s">
        <v>15278</v>
      </c>
      <c r="B160" s="164" t="s">
        <v>12052</v>
      </c>
      <c r="C160" s="232" t="s">
        <v>14918</v>
      </c>
      <c r="D160" s="166"/>
      <c r="E160" s="172">
        <v>10000</v>
      </c>
      <c r="F160" s="168" t="s">
        <v>15281</v>
      </c>
      <c r="G160" s="243" t="s">
        <v>0</v>
      </c>
      <c r="H160" s="164" t="s">
        <v>15528</v>
      </c>
      <c r="I160" s="164" t="s">
        <v>4074</v>
      </c>
      <c r="J160" s="164"/>
      <c r="K160" s="164"/>
      <c r="L160" s="166">
        <v>13</v>
      </c>
      <c r="M160" s="164"/>
      <c r="N160" s="174">
        <v>1</v>
      </c>
      <c r="O160" s="174">
        <v>1</v>
      </c>
      <c r="P160" s="2"/>
      <c r="Q160" s="225" t="s">
        <v>4170</v>
      </c>
      <c r="R160" s="222"/>
      <c r="S160" s="2"/>
      <c r="T160" s="21"/>
    </row>
    <row r="161" spans="1:20" x14ac:dyDescent="0.4">
      <c r="A161" s="164" t="s">
        <v>15278</v>
      </c>
      <c r="B161" s="164" t="s">
        <v>12052</v>
      </c>
      <c r="C161" s="232" t="s">
        <v>14919</v>
      </c>
      <c r="D161" s="166"/>
      <c r="E161" s="172">
        <v>10000</v>
      </c>
      <c r="F161" s="248">
        <v>2000</v>
      </c>
      <c r="G161" s="243">
        <v>36891</v>
      </c>
      <c r="H161" s="164" t="s">
        <v>15529</v>
      </c>
      <c r="I161" s="164" t="s">
        <v>4074</v>
      </c>
      <c r="J161" s="164"/>
      <c r="K161" s="164"/>
      <c r="L161" s="166">
        <v>7.5</v>
      </c>
      <c r="M161" s="164"/>
      <c r="N161" s="174">
        <v>1</v>
      </c>
      <c r="O161" s="174">
        <v>1</v>
      </c>
      <c r="P161" s="2"/>
      <c r="Q161" s="225" t="s">
        <v>4170</v>
      </c>
      <c r="R161" s="222"/>
      <c r="S161" s="2"/>
      <c r="T161" s="21"/>
    </row>
    <row r="162" spans="1:20" x14ac:dyDescent="0.4">
      <c r="A162" s="9" t="s">
        <v>15278</v>
      </c>
      <c r="B162" s="9" t="s">
        <v>12052</v>
      </c>
      <c r="C162" s="180" t="s">
        <v>14920</v>
      </c>
      <c r="D162" s="11"/>
      <c r="E162" s="35">
        <v>20000</v>
      </c>
      <c r="F162" s="162" t="s">
        <v>15279</v>
      </c>
      <c r="G162" s="240" t="s">
        <v>0</v>
      </c>
      <c r="H162" s="9" t="s">
        <v>15526</v>
      </c>
      <c r="I162" s="9"/>
      <c r="J162" s="9"/>
      <c r="K162" s="9"/>
      <c r="L162" s="11">
        <v>0.15</v>
      </c>
      <c r="M162" s="9"/>
      <c r="N162" s="21">
        <v>12</v>
      </c>
      <c r="O162" s="21">
        <v>12</v>
      </c>
      <c r="P162" s="2"/>
      <c r="Q162" s="225" t="s">
        <v>4170</v>
      </c>
      <c r="R162" s="222"/>
      <c r="S162" s="2"/>
      <c r="T162" s="21"/>
    </row>
    <row r="163" spans="1:20" x14ac:dyDescent="0.4">
      <c r="A163" s="164" t="s">
        <v>15278</v>
      </c>
      <c r="B163" s="164" t="s">
        <v>12052</v>
      </c>
      <c r="C163" s="232" t="s">
        <v>14921</v>
      </c>
      <c r="D163" s="166"/>
      <c r="E163" s="172">
        <v>20000</v>
      </c>
      <c r="F163" s="248">
        <v>2000</v>
      </c>
      <c r="G163" s="243">
        <v>36891</v>
      </c>
      <c r="H163" s="164" t="s">
        <v>15527</v>
      </c>
      <c r="I163" s="164" t="s">
        <v>4074</v>
      </c>
      <c r="J163" s="164"/>
      <c r="K163" s="164"/>
      <c r="L163" s="166">
        <v>2.5</v>
      </c>
      <c r="M163" s="164"/>
      <c r="N163" s="174">
        <v>1</v>
      </c>
      <c r="O163" s="174">
        <v>1</v>
      </c>
      <c r="P163" s="2"/>
      <c r="Q163" s="225" t="s">
        <v>4170</v>
      </c>
      <c r="R163" s="222"/>
      <c r="S163" s="2"/>
      <c r="T163" s="21"/>
    </row>
    <row r="164" spans="1:20" x14ac:dyDescent="0.4">
      <c r="A164" s="9" t="s">
        <v>15278</v>
      </c>
      <c r="B164" s="9" t="s">
        <v>12052</v>
      </c>
      <c r="C164" s="180" t="s">
        <v>14922</v>
      </c>
      <c r="D164" s="11"/>
      <c r="E164" s="35">
        <v>10000</v>
      </c>
      <c r="F164" s="162" t="s">
        <v>15279</v>
      </c>
      <c r="G164" s="240" t="s">
        <v>0</v>
      </c>
      <c r="H164" s="9" t="s">
        <v>15530</v>
      </c>
      <c r="I164" s="9"/>
      <c r="J164" s="9"/>
      <c r="K164" s="9"/>
      <c r="L164" s="11">
        <v>0.75</v>
      </c>
      <c r="M164" s="9"/>
      <c r="N164" s="21">
        <v>8</v>
      </c>
      <c r="O164" s="21">
        <v>8</v>
      </c>
      <c r="P164" s="2"/>
      <c r="Q164" s="225" t="s">
        <v>4170</v>
      </c>
      <c r="R164" s="222"/>
      <c r="S164" s="2"/>
      <c r="T164" s="21"/>
    </row>
    <row r="165" spans="1:20" x14ac:dyDescent="0.4">
      <c r="A165" s="164" t="s">
        <v>15278</v>
      </c>
      <c r="B165" s="164" t="s">
        <v>12052</v>
      </c>
      <c r="C165" s="232" t="s">
        <v>14923</v>
      </c>
      <c r="D165" s="166"/>
      <c r="E165" s="172">
        <v>10000</v>
      </c>
      <c r="F165" s="168" t="s">
        <v>15280</v>
      </c>
      <c r="G165" s="243" t="s">
        <v>0</v>
      </c>
      <c r="H165" s="164" t="s">
        <v>15531</v>
      </c>
      <c r="I165" s="164" t="s">
        <v>4074</v>
      </c>
      <c r="J165" s="164"/>
      <c r="K165" s="164"/>
      <c r="L165" s="166">
        <v>2.25</v>
      </c>
      <c r="M165" s="164"/>
      <c r="N165" s="174">
        <v>4</v>
      </c>
      <c r="O165" s="174">
        <v>4</v>
      </c>
      <c r="P165" s="2"/>
      <c r="Q165" s="225" t="s">
        <v>4170</v>
      </c>
      <c r="R165" s="222"/>
      <c r="S165" s="2"/>
      <c r="T165" s="21"/>
    </row>
    <row r="166" spans="1:20" x14ac:dyDescent="0.4">
      <c r="A166" s="164" t="s">
        <v>15278</v>
      </c>
      <c r="B166" s="164" t="s">
        <v>12052</v>
      </c>
      <c r="C166" s="232" t="s">
        <v>14924</v>
      </c>
      <c r="D166" s="166"/>
      <c r="E166" s="172">
        <v>10000</v>
      </c>
      <c r="F166" s="168" t="s">
        <v>15281</v>
      </c>
      <c r="G166" s="243" t="s">
        <v>0</v>
      </c>
      <c r="H166" s="164" t="s">
        <v>15532</v>
      </c>
      <c r="I166" s="164" t="s">
        <v>4074</v>
      </c>
      <c r="J166" s="164"/>
      <c r="K166" s="164"/>
      <c r="L166" s="166">
        <v>13</v>
      </c>
      <c r="M166" s="164"/>
      <c r="N166" s="174">
        <v>1</v>
      </c>
      <c r="O166" s="174">
        <v>1</v>
      </c>
      <c r="P166" s="2"/>
      <c r="Q166" s="225" t="s">
        <v>4170</v>
      </c>
      <c r="R166" s="222"/>
      <c r="S166" s="2"/>
      <c r="T166" s="21"/>
    </row>
    <row r="167" spans="1:20" x14ac:dyDescent="0.4">
      <c r="A167" s="164" t="s">
        <v>15278</v>
      </c>
      <c r="B167" s="164" t="s">
        <v>12052</v>
      </c>
      <c r="C167" s="232" t="s">
        <v>14925</v>
      </c>
      <c r="D167" s="166"/>
      <c r="E167" s="172">
        <v>10000</v>
      </c>
      <c r="F167" s="248">
        <v>2000</v>
      </c>
      <c r="G167" s="243">
        <v>36891</v>
      </c>
      <c r="H167" s="164" t="s">
        <v>15533</v>
      </c>
      <c r="I167" s="164" t="s">
        <v>4074</v>
      </c>
      <c r="J167" s="164"/>
      <c r="K167" s="164"/>
      <c r="L167" s="166">
        <v>7.5</v>
      </c>
      <c r="M167" s="164"/>
      <c r="N167" s="174">
        <v>1</v>
      </c>
      <c r="O167" s="174">
        <v>1</v>
      </c>
      <c r="P167" s="2"/>
      <c r="Q167" s="225" t="s">
        <v>4170</v>
      </c>
      <c r="R167" s="222"/>
      <c r="S167" s="2"/>
      <c r="T167" s="21"/>
    </row>
    <row r="168" spans="1:20" x14ac:dyDescent="0.4">
      <c r="A168" s="9" t="s">
        <v>15278</v>
      </c>
      <c r="B168" s="9" t="s">
        <v>12052</v>
      </c>
      <c r="C168" s="180" t="s">
        <v>14926</v>
      </c>
      <c r="D168" s="11"/>
      <c r="E168" s="35">
        <v>20000</v>
      </c>
      <c r="F168" s="162" t="s">
        <v>15279</v>
      </c>
      <c r="G168" s="240" t="s">
        <v>0</v>
      </c>
      <c r="H168" s="9" t="s">
        <v>15530</v>
      </c>
      <c r="I168" s="9"/>
      <c r="J168" s="9"/>
      <c r="K168" s="9"/>
      <c r="L168" s="11">
        <v>0.15</v>
      </c>
      <c r="M168" s="9"/>
      <c r="N168" s="21">
        <v>12</v>
      </c>
      <c r="O168" s="21">
        <v>12</v>
      </c>
      <c r="P168" s="2"/>
      <c r="Q168" s="225" t="s">
        <v>4170</v>
      </c>
      <c r="R168" s="222"/>
      <c r="S168" s="2"/>
      <c r="T168" s="21"/>
    </row>
    <row r="169" spans="1:20" x14ac:dyDescent="0.4">
      <c r="A169" s="164" t="s">
        <v>15278</v>
      </c>
      <c r="B169" s="164" t="s">
        <v>12052</v>
      </c>
      <c r="C169" s="232" t="s">
        <v>14927</v>
      </c>
      <c r="D169" s="166"/>
      <c r="E169" s="172">
        <v>20000</v>
      </c>
      <c r="F169" s="248">
        <v>2000</v>
      </c>
      <c r="G169" s="243">
        <v>36891</v>
      </c>
      <c r="H169" s="164" t="s">
        <v>15531</v>
      </c>
      <c r="I169" s="164" t="s">
        <v>4074</v>
      </c>
      <c r="J169" s="164"/>
      <c r="K169" s="164"/>
      <c r="L169" s="166">
        <v>2.5</v>
      </c>
      <c r="M169" s="164"/>
      <c r="N169" s="174">
        <v>1</v>
      </c>
      <c r="O169" s="174">
        <v>1</v>
      </c>
      <c r="P169" s="2"/>
      <c r="Q169" s="225" t="s">
        <v>4170</v>
      </c>
      <c r="R169" s="222"/>
      <c r="S169" s="2"/>
      <c r="T169" s="21"/>
    </row>
    <row r="170" spans="1:20" x14ac:dyDescent="0.4">
      <c r="A170" s="9" t="s">
        <v>15278</v>
      </c>
      <c r="B170" s="9" t="s">
        <v>12052</v>
      </c>
      <c r="C170" s="180" t="s">
        <v>14928</v>
      </c>
      <c r="D170" s="11"/>
      <c r="E170" s="35">
        <v>10000</v>
      </c>
      <c r="F170" s="162" t="s">
        <v>15279</v>
      </c>
      <c r="G170" s="240" t="s">
        <v>0</v>
      </c>
      <c r="H170" s="9" t="s">
        <v>15534</v>
      </c>
      <c r="I170" s="9"/>
      <c r="J170" s="9"/>
      <c r="K170" s="9"/>
      <c r="L170" s="11">
        <v>0.75</v>
      </c>
      <c r="M170" s="9"/>
      <c r="N170" s="21">
        <v>8</v>
      </c>
      <c r="O170" s="21">
        <v>8</v>
      </c>
      <c r="P170" s="2"/>
      <c r="Q170" s="225" t="s">
        <v>4170</v>
      </c>
      <c r="R170" s="222"/>
      <c r="S170" s="2"/>
      <c r="T170" s="21"/>
    </row>
    <row r="171" spans="1:20" x14ac:dyDescent="0.4">
      <c r="A171" s="164" t="s">
        <v>15278</v>
      </c>
      <c r="B171" s="164" t="s">
        <v>12052</v>
      </c>
      <c r="C171" s="232" t="s">
        <v>14929</v>
      </c>
      <c r="D171" s="166"/>
      <c r="E171" s="172">
        <v>10000</v>
      </c>
      <c r="F171" s="168" t="s">
        <v>15280</v>
      </c>
      <c r="G171" s="243" t="s">
        <v>0</v>
      </c>
      <c r="H171" s="164" t="s">
        <v>15535</v>
      </c>
      <c r="I171" s="164" t="s">
        <v>4074</v>
      </c>
      <c r="J171" s="164"/>
      <c r="K171" s="164"/>
      <c r="L171" s="166">
        <v>2.25</v>
      </c>
      <c r="M171" s="164"/>
      <c r="N171" s="174">
        <v>4</v>
      </c>
      <c r="O171" s="174">
        <v>4</v>
      </c>
      <c r="P171" s="2"/>
      <c r="Q171" s="225" t="s">
        <v>4170</v>
      </c>
      <c r="R171" s="222"/>
      <c r="S171" s="2"/>
      <c r="T171" s="21"/>
    </row>
    <row r="172" spans="1:20" x14ac:dyDescent="0.4">
      <c r="A172" s="164" t="s">
        <v>15278</v>
      </c>
      <c r="B172" s="164" t="s">
        <v>12052</v>
      </c>
      <c r="C172" s="232" t="s">
        <v>14930</v>
      </c>
      <c r="D172" s="166"/>
      <c r="E172" s="172">
        <v>10000</v>
      </c>
      <c r="F172" s="168" t="s">
        <v>15281</v>
      </c>
      <c r="G172" s="243" t="s">
        <v>0</v>
      </c>
      <c r="H172" s="164" t="s">
        <v>15536</v>
      </c>
      <c r="I172" s="164" t="s">
        <v>4074</v>
      </c>
      <c r="J172" s="164"/>
      <c r="K172" s="164"/>
      <c r="L172" s="166">
        <v>10</v>
      </c>
      <c r="M172" s="164"/>
      <c r="N172" s="174">
        <v>1</v>
      </c>
      <c r="O172" s="174">
        <v>1</v>
      </c>
      <c r="P172" s="2"/>
      <c r="Q172" s="225" t="s">
        <v>4170</v>
      </c>
      <c r="R172" s="222"/>
      <c r="S172" s="2"/>
      <c r="T172" s="21"/>
    </row>
    <row r="173" spans="1:20" x14ac:dyDescent="0.4">
      <c r="A173" s="164" t="s">
        <v>15278</v>
      </c>
      <c r="B173" s="164" t="s">
        <v>12052</v>
      </c>
      <c r="C173" s="232" t="s">
        <v>14931</v>
      </c>
      <c r="D173" s="166"/>
      <c r="E173" s="172">
        <v>10000</v>
      </c>
      <c r="F173" s="248">
        <v>2000</v>
      </c>
      <c r="G173" s="243">
        <v>36891</v>
      </c>
      <c r="H173" s="164" t="s">
        <v>15537</v>
      </c>
      <c r="I173" s="164" t="s">
        <v>4074</v>
      </c>
      <c r="J173" s="164"/>
      <c r="K173" s="164"/>
      <c r="L173" s="166">
        <v>7.5</v>
      </c>
      <c r="M173" s="164"/>
      <c r="N173" s="174">
        <v>1</v>
      </c>
      <c r="O173" s="174">
        <v>1</v>
      </c>
      <c r="P173" s="2"/>
      <c r="Q173" s="225" t="s">
        <v>4170</v>
      </c>
      <c r="R173" s="222"/>
      <c r="S173" s="2"/>
      <c r="T173" s="21"/>
    </row>
    <row r="174" spans="1:20" x14ac:dyDescent="0.4">
      <c r="A174" s="9" t="s">
        <v>15278</v>
      </c>
      <c r="B174" s="9" t="s">
        <v>12052</v>
      </c>
      <c r="C174" s="180" t="s">
        <v>14932</v>
      </c>
      <c r="D174" s="11"/>
      <c r="E174" s="35">
        <v>20000</v>
      </c>
      <c r="F174" s="162" t="s">
        <v>15279</v>
      </c>
      <c r="G174" s="240" t="s">
        <v>0</v>
      </c>
      <c r="H174" s="9" t="s">
        <v>15534</v>
      </c>
      <c r="I174" s="9"/>
      <c r="J174" s="9"/>
      <c r="K174" s="9"/>
      <c r="L174" s="11">
        <v>0.15</v>
      </c>
      <c r="M174" s="9"/>
      <c r="N174" s="21">
        <v>12</v>
      </c>
      <c r="O174" s="21">
        <v>12</v>
      </c>
      <c r="P174" s="2"/>
      <c r="Q174" s="225" t="s">
        <v>4170</v>
      </c>
      <c r="R174" s="222"/>
      <c r="S174" s="2"/>
      <c r="T174" s="21"/>
    </row>
    <row r="175" spans="1:20" x14ac:dyDescent="0.4">
      <c r="A175" s="164" t="s">
        <v>15278</v>
      </c>
      <c r="B175" s="164" t="s">
        <v>12052</v>
      </c>
      <c r="C175" s="232" t="s">
        <v>14933</v>
      </c>
      <c r="D175" s="166"/>
      <c r="E175" s="172">
        <v>20000</v>
      </c>
      <c r="F175" s="248">
        <v>2000</v>
      </c>
      <c r="G175" s="243">
        <v>36891</v>
      </c>
      <c r="H175" s="164" t="s">
        <v>15535</v>
      </c>
      <c r="I175" s="164" t="s">
        <v>4074</v>
      </c>
      <c r="J175" s="164"/>
      <c r="K175" s="164"/>
      <c r="L175" s="166">
        <v>2.5</v>
      </c>
      <c r="M175" s="164"/>
      <c r="N175" s="174">
        <v>1</v>
      </c>
      <c r="O175" s="174">
        <v>1</v>
      </c>
      <c r="P175" s="2"/>
      <c r="Q175" s="225" t="s">
        <v>4170</v>
      </c>
      <c r="R175" s="222"/>
      <c r="S175" s="2"/>
      <c r="T175" s="21"/>
    </row>
    <row r="176" spans="1:20" x14ac:dyDescent="0.4">
      <c r="A176" s="9" t="s">
        <v>15278</v>
      </c>
      <c r="B176" s="9" t="s">
        <v>12052</v>
      </c>
      <c r="C176" s="180" t="s">
        <v>14934</v>
      </c>
      <c r="D176" s="11"/>
      <c r="E176" s="35">
        <v>10000</v>
      </c>
      <c r="F176" s="162" t="s">
        <v>15279</v>
      </c>
      <c r="G176" s="240" t="s">
        <v>0</v>
      </c>
      <c r="H176" s="9" t="s">
        <v>15538</v>
      </c>
      <c r="I176" s="9"/>
      <c r="J176" s="9"/>
      <c r="K176" s="9"/>
      <c r="L176" s="11">
        <v>0.75</v>
      </c>
      <c r="M176" s="9"/>
      <c r="N176" s="21">
        <v>8</v>
      </c>
      <c r="O176" s="21">
        <v>8</v>
      </c>
      <c r="P176" s="2"/>
      <c r="Q176" s="225" t="s">
        <v>4170</v>
      </c>
      <c r="R176" s="222"/>
      <c r="S176" s="2"/>
      <c r="T176" s="21"/>
    </row>
    <row r="177" spans="1:20" x14ac:dyDescent="0.4">
      <c r="A177" s="164" t="s">
        <v>15278</v>
      </c>
      <c r="B177" s="164" t="s">
        <v>12052</v>
      </c>
      <c r="C177" s="232" t="s">
        <v>14935</v>
      </c>
      <c r="D177" s="166"/>
      <c r="E177" s="172">
        <v>10000</v>
      </c>
      <c r="F177" s="168" t="s">
        <v>15280</v>
      </c>
      <c r="G177" s="243" t="s">
        <v>0</v>
      </c>
      <c r="H177" s="164" t="s">
        <v>15539</v>
      </c>
      <c r="I177" s="164" t="s">
        <v>4074</v>
      </c>
      <c r="J177" s="164"/>
      <c r="K177" s="164"/>
      <c r="L177" s="166">
        <v>2.25</v>
      </c>
      <c r="M177" s="164"/>
      <c r="N177" s="174">
        <v>4</v>
      </c>
      <c r="O177" s="174">
        <v>4</v>
      </c>
      <c r="P177" s="2"/>
      <c r="Q177" s="225" t="s">
        <v>4170</v>
      </c>
      <c r="R177" s="222"/>
      <c r="S177" s="2"/>
      <c r="T177" s="21"/>
    </row>
    <row r="178" spans="1:20" x14ac:dyDescent="0.4">
      <c r="A178" s="164" t="s">
        <v>15278</v>
      </c>
      <c r="B178" s="164" t="s">
        <v>12052</v>
      </c>
      <c r="C178" s="232" t="s">
        <v>14936</v>
      </c>
      <c r="D178" s="166"/>
      <c r="E178" s="172">
        <v>10000</v>
      </c>
      <c r="F178" s="168" t="s">
        <v>15281</v>
      </c>
      <c r="G178" s="243" t="s">
        <v>0</v>
      </c>
      <c r="H178" s="164" t="s">
        <v>15540</v>
      </c>
      <c r="I178" s="164" t="s">
        <v>4074</v>
      </c>
      <c r="J178" s="164"/>
      <c r="K178" s="164"/>
      <c r="L178" s="166">
        <v>10</v>
      </c>
      <c r="M178" s="164"/>
      <c r="N178" s="174">
        <v>1</v>
      </c>
      <c r="O178" s="174">
        <v>1</v>
      </c>
      <c r="P178" s="2"/>
      <c r="Q178" s="225" t="s">
        <v>4170</v>
      </c>
      <c r="R178" s="222"/>
      <c r="S178" s="2"/>
      <c r="T178" s="21"/>
    </row>
    <row r="179" spans="1:20" x14ac:dyDescent="0.4">
      <c r="A179" s="164" t="s">
        <v>15278</v>
      </c>
      <c r="B179" s="164" t="s">
        <v>12052</v>
      </c>
      <c r="C179" s="232" t="s">
        <v>14937</v>
      </c>
      <c r="D179" s="166"/>
      <c r="E179" s="172">
        <v>10000</v>
      </c>
      <c r="F179" s="248">
        <v>2000</v>
      </c>
      <c r="G179" s="243">
        <v>36891</v>
      </c>
      <c r="H179" s="164" t="s">
        <v>15541</v>
      </c>
      <c r="I179" s="164" t="s">
        <v>4074</v>
      </c>
      <c r="J179" s="164"/>
      <c r="K179" s="164"/>
      <c r="L179" s="166">
        <v>7.5</v>
      </c>
      <c r="M179" s="164"/>
      <c r="N179" s="174">
        <v>1</v>
      </c>
      <c r="O179" s="174">
        <v>1</v>
      </c>
      <c r="P179" s="2"/>
      <c r="Q179" s="225" t="s">
        <v>4170</v>
      </c>
      <c r="R179" s="222"/>
      <c r="S179" s="2"/>
      <c r="T179" s="21"/>
    </row>
    <row r="180" spans="1:20" x14ac:dyDescent="0.4">
      <c r="A180" s="9" t="s">
        <v>15278</v>
      </c>
      <c r="B180" s="9" t="s">
        <v>12052</v>
      </c>
      <c r="C180" s="180" t="s">
        <v>14938</v>
      </c>
      <c r="D180" s="11"/>
      <c r="E180" s="35">
        <v>20000</v>
      </c>
      <c r="F180" s="162" t="s">
        <v>15279</v>
      </c>
      <c r="G180" s="240" t="s">
        <v>0</v>
      </c>
      <c r="H180" s="9" t="s">
        <v>15538</v>
      </c>
      <c r="I180" s="9"/>
      <c r="J180" s="9"/>
      <c r="K180" s="9"/>
      <c r="L180" s="11">
        <v>0.15</v>
      </c>
      <c r="M180" s="9"/>
      <c r="N180" s="21">
        <v>12</v>
      </c>
      <c r="O180" s="21">
        <v>12</v>
      </c>
      <c r="P180" s="2"/>
      <c r="Q180" s="225" t="s">
        <v>4170</v>
      </c>
      <c r="R180" s="222"/>
      <c r="S180" s="2"/>
      <c r="T180" s="21"/>
    </row>
    <row r="181" spans="1:20" x14ac:dyDescent="0.4">
      <c r="A181" s="164" t="s">
        <v>15278</v>
      </c>
      <c r="B181" s="164" t="s">
        <v>12052</v>
      </c>
      <c r="C181" s="232" t="s">
        <v>14939</v>
      </c>
      <c r="D181" s="166"/>
      <c r="E181" s="172">
        <v>20000</v>
      </c>
      <c r="F181" s="248">
        <v>2000</v>
      </c>
      <c r="G181" s="243">
        <v>36891</v>
      </c>
      <c r="H181" s="164" t="s">
        <v>15539</v>
      </c>
      <c r="I181" s="164" t="s">
        <v>4074</v>
      </c>
      <c r="J181" s="164"/>
      <c r="K181" s="164"/>
      <c r="L181" s="166">
        <v>2.5</v>
      </c>
      <c r="M181" s="164"/>
      <c r="N181" s="174">
        <v>1</v>
      </c>
      <c r="O181" s="174">
        <v>1</v>
      </c>
      <c r="P181" s="2"/>
      <c r="Q181" s="225" t="s">
        <v>4170</v>
      </c>
      <c r="R181" s="222"/>
      <c r="S181" s="2"/>
      <c r="T181" s="21"/>
    </row>
    <row r="182" spans="1:20" x14ac:dyDescent="0.4">
      <c r="A182" s="9" t="s">
        <v>15278</v>
      </c>
      <c r="B182" s="9" t="s">
        <v>12052</v>
      </c>
      <c r="C182" s="180" t="s">
        <v>14940</v>
      </c>
      <c r="D182" s="11"/>
      <c r="E182" s="35">
        <v>10000</v>
      </c>
      <c r="F182" s="162" t="s">
        <v>15279</v>
      </c>
      <c r="G182" s="240" t="s">
        <v>0</v>
      </c>
      <c r="H182" s="9" t="s">
        <v>15542</v>
      </c>
      <c r="I182" s="9"/>
      <c r="J182" s="9"/>
      <c r="K182" s="9"/>
      <c r="L182" s="11">
        <v>0.75</v>
      </c>
      <c r="M182" s="9"/>
      <c r="N182" s="21">
        <v>8</v>
      </c>
      <c r="O182" s="21">
        <v>8</v>
      </c>
      <c r="P182" s="2"/>
      <c r="Q182" s="225" t="s">
        <v>4170</v>
      </c>
      <c r="R182" s="222"/>
      <c r="S182" s="2"/>
      <c r="T182" s="21"/>
    </row>
    <row r="183" spans="1:20" x14ac:dyDescent="0.4">
      <c r="A183" s="164" t="s">
        <v>15278</v>
      </c>
      <c r="B183" s="164" t="s">
        <v>12052</v>
      </c>
      <c r="C183" s="232" t="s">
        <v>14941</v>
      </c>
      <c r="D183" s="166"/>
      <c r="E183" s="249">
        <v>10000</v>
      </c>
      <c r="F183" s="168" t="s">
        <v>15280</v>
      </c>
      <c r="G183" s="243" t="s">
        <v>0</v>
      </c>
      <c r="H183" s="164" t="s">
        <v>15543</v>
      </c>
      <c r="I183" s="164" t="s">
        <v>4074</v>
      </c>
      <c r="J183" s="164"/>
      <c r="K183" s="164"/>
      <c r="L183" s="166">
        <v>2.25</v>
      </c>
      <c r="M183" s="164"/>
      <c r="N183" s="174">
        <v>4</v>
      </c>
      <c r="O183" s="174">
        <v>4</v>
      </c>
      <c r="P183" s="2"/>
      <c r="Q183" s="225" t="s">
        <v>4170</v>
      </c>
      <c r="R183" s="222"/>
      <c r="S183" s="2"/>
      <c r="T183" s="21"/>
    </row>
    <row r="184" spans="1:20" x14ac:dyDescent="0.4">
      <c r="A184" s="164" t="s">
        <v>15278</v>
      </c>
      <c r="B184" s="164" t="s">
        <v>12052</v>
      </c>
      <c r="C184" s="232" t="s">
        <v>14942</v>
      </c>
      <c r="D184" s="166"/>
      <c r="E184" s="172">
        <v>10000</v>
      </c>
      <c r="F184" s="168" t="s">
        <v>15281</v>
      </c>
      <c r="G184" s="243" t="s">
        <v>0</v>
      </c>
      <c r="H184" s="164" t="s">
        <v>15544</v>
      </c>
      <c r="I184" s="164" t="s">
        <v>4074</v>
      </c>
      <c r="J184" s="164"/>
      <c r="K184" s="164"/>
      <c r="L184" s="166">
        <v>10</v>
      </c>
      <c r="M184" s="164"/>
      <c r="N184" s="174">
        <v>1</v>
      </c>
      <c r="O184" s="174">
        <v>1</v>
      </c>
      <c r="P184" s="2"/>
      <c r="Q184" s="225" t="s">
        <v>4170</v>
      </c>
      <c r="R184" s="222"/>
      <c r="S184" s="2"/>
      <c r="T184" s="21"/>
    </row>
    <row r="185" spans="1:20" x14ac:dyDescent="0.4">
      <c r="A185" s="164" t="s">
        <v>15278</v>
      </c>
      <c r="B185" s="164" t="s">
        <v>12052</v>
      </c>
      <c r="C185" s="232" t="s">
        <v>14943</v>
      </c>
      <c r="D185" s="166"/>
      <c r="E185" s="172">
        <v>10000</v>
      </c>
      <c r="F185" s="248">
        <v>2000</v>
      </c>
      <c r="G185" s="243">
        <v>36891</v>
      </c>
      <c r="H185" s="164" t="s">
        <v>15545</v>
      </c>
      <c r="I185" s="164" t="s">
        <v>4074</v>
      </c>
      <c r="J185" s="164"/>
      <c r="K185" s="164"/>
      <c r="L185" s="166">
        <v>7.5</v>
      </c>
      <c r="M185" s="164"/>
      <c r="N185" s="174">
        <v>1</v>
      </c>
      <c r="O185" s="174">
        <v>1</v>
      </c>
      <c r="P185" s="2"/>
      <c r="Q185" s="225" t="s">
        <v>4170</v>
      </c>
      <c r="R185" s="222"/>
      <c r="S185" s="2"/>
      <c r="T185" s="21"/>
    </row>
    <row r="186" spans="1:20" x14ac:dyDescent="0.4">
      <c r="A186" s="9" t="s">
        <v>15278</v>
      </c>
      <c r="B186" s="9" t="s">
        <v>12052</v>
      </c>
      <c r="C186" s="180" t="s">
        <v>14944</v>
      </c>
      <c r="D186" s="11"/>
      <c r="E186" s="35">
        <v>20000</v>
      </c>
      <c r="F186" s="162" t="s">
        <v>15279</v>
      </c>
      <c r="G186" s="240" t="s">
        <v>0</v>
      </c>
      <c r="H186" s="9" t="s">
        <v>15542</v>
      </c>
      <c r="I186" s="9"/>
      <c r="J186" s="9"/>
      <c r="K186" s="9"/>
      <c r="L186" s="11">
        <v>0.15</v>
      </c>
      <c r="M186" s="9"/>
      <c r="N186" s="21">
        <v>12</v>
      </c>
      <c r="O186" s="21">
        <v>12</v>
      </c>
      <c r="P186" s="2"/>
      <c r="Q186" s="225" t="s">
        <v>4170</v>
      </c>
      <c r="R186" s="222"/>
      <c r="S186" s="2"/>
      <c r="T186" s="21"/>
    </row>
    <row r="187" spans="1:20" x14ac:dyDescent="0.4">
      <c r="A187" s="164" t="s">
        <v>15278</v>
      </c>
      <c r="B187" s="164" t="s">
        <v>12052</v>
      </c>
      <c r="C187" s="232" t="s">
        <v>14945</v>
      </c>
      <c r="D187" s="166"/>
      <c r="E187" s="172">
        <v>20000</v>
      </c>
      <c r="F187" s="248">
        <v>2000</v>
      </c>
      <c r="G187" s="243">
        <v>36891</v>
      </c>
      <c r="H187" s="164" t="s">
        <v>15543</v>
      </c>
      <c r="I187" s="164" t="s">
        <v>4074</v>
      </c>
      <c r="J187" s="164"/>
      <c r="K187" s="164"/>
      <c r="L187" s="166">
        <v>2.5</v>
      </c>
      <c r="M187" s="164"/>
      <c r="N187" s="174">
        <v>1</v>
      </c>
      <c r="O187" s="174">
        <v>1</v>
      </c>
      <c r="P187" s="2"/>
      <c r="Q187" s="225" t="s">
        <v>4170</v>
      </c>
      <c r="R187" s="222"/>
      <c r="S187" s="2"/>
      <c r="T187" s="21"/>
    </row>
    <row r="188" spans="1:20" x14ac:dyDescent="0.4">
      <c r="A188" s="9" t="s">
        <v>15278</v>
      </c>
      <c r="B188" s="9" t="s">
        <v>12052</v>
      </c>
      <c r="C188" s="180" t="s">
        <v>14946</v>
      </c>
      <c r="D188" s="11"/>
      <c r="E188" s="35">
        <v>10000</v>
      </c>
      <c r="F188" s="162" t="s">
        <v>15279</v>
      </c>
      <c r="G188" s="240" t="s">
        <v>0</v>
      </c>
      <c r="H188" s="9" t="s">
        <v>15546</v>
      </c>
      <c r="I188" s="9"/>
      <c r="J188" s="9"/>
      <c r="K188" s="9"/>
      <c r="L188" s="11">
        <v>0.75</v>
      </c>
      <c r="M188" s="9"/>
      <c r="N188" s="21">
        <v>8</v>
      </c>
      <c r="O188" s="21">
        <v>8</v>
      </c>
      <c r="P188" s="2"/>
      <c r="Q188" s="225" t="s">
        <v>4170</v>
      </c>
      <c r="R188" s="222"/>
      <c r="S188" s="2"/>
      <c r="T188" s="21"/>
    </row>
    <row r="189" spans="1:20" x14ac:dyDescent="0.4">
      <c r="A189" s="164" t="s">
        <v>15278</v>
      </c>
      <c r="B189" s="164" t="s">
        <v>12052</v>
      </c>
      <c r="C189" s="232" t="s">
        <v>14947</v>
      </c>
      <c r="D189" s="166"/>
      <c r="E189" s="172">
        <v>10000</v>
      </c>
      <c r="F189" s="168" t="s">
        <v>15280</v>
      </c>
      <c r="G189" s="243" t="s">
        <v>0</v>
      </c>
      <c r="H189" s="164" t="s">
        <v>15547</v>
      </c>
      <c r="I189" s="164" t="s">
        <v>4074</v>
      </c>
      <c r="J189" s="164"/>
      <c r="K189" s="164"/>
      <c r="L189" s="166">
        <v>2.25</v>
      </c>
      <c r="M189" s="164"/>
      <c r="N189" s="174">
        <v>4</v>
      </c>
      <c r="O189" s="174">
        <v>4</v>
      </c>
      <c r="P189" s="2"/>
      <c r="Q189" s="225" t="s">
        <v>4170</v>
      </c>
      <c r="R189" s="222"/>
      <c r="S189" s="2"/>
      <c r="T189" s="21"/>
    </row>
    <row r="190" spans="1:20" x14ac:dyDescent="0.4">
      <c r="A190" s="164" t="s">
        <v>15278</v>
      </c>
      <c r="B190" s="164" t="s">
        <v>12052</v>
      </c>
      <c r="C190" s="232" t="s">
        <v>14948</v>
      </c>
      <c r="D190" s="166"/>
      <c r="E190" s="172">
        <v>10000</v>
      </c>
      <c r="F190" s="168" t="s">
        <v>15281</v>
      </c>
      <c r="G190" s="243" t="s">
        <v>0</v>
      </c>
      <c r="H190" s="164" t="s">
        <v>15548</v>
      </c>
      <c r="I190" s="164" t="s">
        <v>4074</v>
      </c>
      <c r="J190" s="164"/>
      <c r="K190" s="164"/>
      <c r="L190" s="166">
        <v>10</v>
      </c>
      <c r="M190" s="164"/>
      <c r="N190" s="174">
        <v>1</v>
      </c>
      <c r="O190" s="174">
        <v>1</v>
      </c>
      <c r="P190" s="2"/>
      <c r="Q190" s="225" t="s">
        <v>4170</v>
      </c>
      <c r="R190" s="222"/>
      <c r="S190" s="2"/>
      <c r="T190" s="21"/>
    </row>
    <row r="191" spans="1:20" x14ac:dyDescent="0.4">
      <c r="A191" s="164" t="s">
        <v>15278</v>
      </c>
      <c r="B191" s="164" t="s">
        <v>12052</v>
      </c>
      <c r="C191" s="232" t="s">
        <v>14949</v>
      </c>
      <c r="D191" s="166"/>
      <c r="E191" s="172">
        <v>10000</v>
      </c>
      <c r="F191" s="248">
        <v>2000</v>
      </c>
      <c r="G191" s="243">
        <v>36891</v>
      </c>
      <c r="H191" s="164" t="s">
        <v>15549</v>
      </c>
      <c r="I191" s="164" t="s">
        <v>4074</v>
      </c>
      <c r="J191" s="164"/>
      <c r="K191" s="164"/>
      <c r="L191" s="166">
        <v>7.5</v>
      </c>
      <c r="M191" s="164"/>
      <c r="N191" s="174">
        <v>1</v>
      </c>
      <c r="O191" s="174">
        <v>1</v>
      </c>
      <c r="P191" s="2"/>
      <c r="Q191" s="225" t="s">
        <v>4170</v>
      </c>
      <c r="R191" s="222"/>
      <c r="S191" s="2"/>
      <c r="T191" s="21"/>
    </row>
    <row r="192" spans="1:20" x14ac:dyDescent="0.4">
      <c r="A192" s="9" t="s">
        <v>15278</v>
      </c>
      <c r="B192" s="9" t="s">
        <v>12052</v>
      </c>
      <c r="C192" s="180" t="s">
        <v>14950</v>
      </c>
      <c r="D192" s="11"/>
      <c r="E192" s="35">
        <v>20000</v>
      </c>
      <c r="F192" s="162" t="s">
        <v>15279</v>
      </c>
      <c r="G192" s="240" t="s">
        <v>0</v>
      </c>
      <c r="H192" s="9" t="s">
        <v>15546</v>
      </c>
      <c r="I192" s="9"/>
      <c r="J192" s="9"/>
      <c r="K192" s="9"/>
      <c r="L192" s="11">
        <v>0.15</v>
      </c>
      <c r="M192" s="9"/>
      <c r="N192" s="21">
        <v>12</v>
      </c>
      <c r="O192" s="21">
        <v>12</v>
      </c>
      <c r="P192" s="2"/>
      <c r="Q192" s="225" t="s">
        <v>4170</v>
      </c>
      <c r="R192" s="222"/>
      <c r="S192" s="2"/>
      <c r="T192" s="21"/>
    </row>
    <row r="193" spans="1:20" x14ac:dyDescent="0.4">
      <c r="A193" s="164" t="s">
        <v>15278</v>
      </c>
      <c r="B193" s="164" t="s">
        <v>12052</v>
      </c>
      <c r="C193" s="232" t="s">
        <v>14951</v>
      </c>
      <c r="D193" s="166"/>
      <c r="E193" s="172">
        <v>20000</v>
      </c>
      <c r="F193" s="248">
        <v>2000</v>
      </c>
      <c r="G193" s="243">
        <v>36891</v>
      </c>
      <c r="H193" s="164" t="s">
        <v>15547</v>
      </c>
      <c r="I193" s="164" t="s">
        <v>4074</v>
      </c>
      <c r="J193" s="164"/>
      <c r="K193" s="164"/>
      <c r="L193" s="166">
        <v>2.5</v>
      </c>
      <c r="M193" s="164"/>
      <c r="N193" s="174">
        <v>1</v>
      </c>
      <c r="O193" s="174">
        <v>1</v>
      </c>
      <c r="P193" s="2"/>
      <c r="Q193" s="225" t="s">
        <v>4170</v>
      </c>
      <c r="R193" s="222"/>
      <c r="S193" s="2"/>
      <c r="T193" s="21"/>
    </row>
    <row r="194" spans="1:20" x14ac:dyDescent="0.4">
      <c r="A194" s="9" t="s">
        <v>15278</v>
      </c>
      <c r="B194" s="9" t="s">
        <v>12052</v>
      </c>
      <c r="C194" s="180" t="s">
        <v>14952</v>
      </c>
      <c r="D194" s="11"/>
      <c r="E194" s="35">
        <v>10000</v>
      </c>
      <c r="F194" s="162" t="s">
        <v>15279</v>
      </c>
      <c r="G194" s="240" t="s">
        <v>0</v>
      </c>
      <c r="H194" s="9" t="s">
        <v>15550</v>
      </c>
      <c r="I194" s="9"/>
      <c r="J194" s="9"/>
      <c r="K194" s="9"/>
      <c r="L194" s="11">
        <v>0.75</v>
      </c>
      <c r="M194" s="9"/>
      <c r="N194" s="21">
        <v>8</v>
      </c>
      <c r="O194" s="21">
        <v>8</v>
      </c>
      <c r="P194" s="2"/>
      <c r="Q194" s="225" t="s">
        <v>4170</v>
      </c>
      <c r="R194" s="222"/>
      <c r="S194" s="2"/>
      <c r="T194" s="21"/>
    </row>
    <row r="195" spans="1:20" x14ac:dyDescent="0.4">
      <c r="A195" s="164" t="s">
        <v>15278</v>
      </c>
      <c r="B195" s="164" t="s">
        <v>12052</v>
      </c>
      <c r="C195" s="232" t="s">
        <v>14953</v>
      </c>
      <c r="D195" s="166"/>
      <c r="E195" s="172">
        <v>10000</v>
      </c>
      <c r="F195" s="168" t="s">
        <v>15280</v>
      </c>
      <c r="G195" s="243" t="s">
        <v>0</v>
      </c>
      <c r="H195" s="164" t="s">
        <v>15551</v>
      </c>
      <c r="I195" s="164" t="s">
        <v>4074</v>
      </c>
      <c r="J195" s="164"/>
      <c r="K195" s="164"/>
      <c r="L195" s="166">
        <v>2.25</v>
      </c>
      <c r="M195" s="164"/>
      <c r="N195" s="174">
        <v>4</v>
      </c>
      <c r="O195" s="174">
        <v>4</v>
      </c>
      <c r="P195" s="2"/>
      <c r="Q195" s="225" t="s">
        <v>4170</v>
      </c>
      <c r="R195" s="222"/>
      <c r="S195" s="2"/>
      <c r="T195" s="21"/>
    </row>
    <row r="196" spans="1:20" x14ac:dyDescent="0.4">
      <c r="A196" s="164" t="s">
        <v>15278</v>
      </c>
      <c r="B196" s="164" t="s">
        <v>12052</v>
      </c>
      <c r="C196" s="232" t="s">
        <v>14954</v>
      </c>
      <c r="D196" s="166"/>
      <c r="E196" s="172">
        <v>10000</v>
      </c>
      <c r="F196" s="168" t="s">
        <v>15281</v>
      </c>
      <c r="G196" s="243" t="s">
        <v>0</v>
      </c>
      <c r="H196" s="164" t="s">
        <v>15552</v>
      </c>
      <c r="I196" s="164" t="s">
        <v>4074</v>
      </c>
      <c r="J196" s="164"/>
      <c r="K196" s="164"/>
      <c r="L196" s="166">
        <v>10</v>
      </c>
      <c r="M196" s="164"/>
      <c r="N196" s="174">
        <v>1</v>
      </c>
      <c r="O196" s="174">
        <v>1</v>
      </c>
      <c r="P196" s="2"/>
      <c r="Q196" s="225" t="s">
        <v>4170</v>
      </c>
      <c r="R196" s="222"/>
      <c r="S196" s="2"/>
      <c r="T196" s="21"/>
    </row>
    <row r="197" spans="1:20" x14ac:dyDescent="0.4">
      <c r="A197" s="164" t="s">
        <v>15278</v>
      </c>
      <c r="B197" s="164" t="s">
        <v>12052</v>
      </c>
      <c r="C197" s="232" t="s">
        <v>14955</v>
      </c>
      <c r="D197" s="166"/>
      <c r="E197" s="172">
        <v>10000</v>
      </c>
      <c r="F197" s="248">
        <v>2000</v>
      </c>
      <c r="G197" s="243">
        <v>36891</v>
      </c>
      <c r="H197" s="164" t="s">
        <v>15553</v>
      </c>
      <c r="I197" s="164" t="s">
        <v>4074</v>
      </c>
      <c r="J197" s="164"/>
      <c r="K197" s="164"/>
      <c r="L197" s="166">
        <v>7.5</v>
      </c>
      <c r="M197" s="164"/>
      <c r="N197" s="174">
        <v>1</v>
      </c>
      <c r="O197" s="174">
        <v>1</v>
      </c>
      <c r="P197" s="2"/>
      <c r="Q197" s="225" t="s">
        <v>4170</v>
      </c>
      <c r="R197" s="222"/>
      <c r="S197" s="2"/>
      <c r="T197" s="21"/>
    </row>
    <row r="198" spans="1:20" x14ac:dyDescent="0.4">
      <c r="A198" s="9" t="s">
        <v>15278</v>
      </c>
      <c r="B198" s="9" t="s">
        <v>12052</v>
      </c>
      <c r="C198" s="180" t="s">
        <v>14956</v>
      </c>
      <c r="D198" s="11"/>
      <c r="E198" s="35">
        <v>20000</v>
      </c>
      <c r="F198" s="162" t="s">
        <v>15279</v>
      </c>
      <c r="G198" s="240" t="s">
        <v>0</v>
      </c>
      <c r="H198" s="9" t="s">
        <v>15550</v>
      </c>
      <c r="I198" s="9"/>
      <c r="J198" s="9"/>
      <c r="K198" s="9"/>
      <c r="L198" s="11">
        <v>0.15</v>
      </c>
      <c r="M198" s="9"/>
      <c r="N198" s="21">
        <v>12</v>
      </c>
      <c r="O198" s="21">
        <v>12</v>
      </c>
      <c r="P198" s="2"/>
      <c r="Q198" s="225" t="s">
        <v>4170</v>
      </c>
      <c r="R198" s="222"/>
      <c r="S198" s="2"/>
      <c r="T198" s="21"/>
    </row>
    <row r="199" spans="1:20" x14ac:dyDescent="0.4">
      <c r="A199" s="164" t="s">
        <v>15278</v>
      </c>
      <c r="B199" s="164" t="s">
        <v>12052</v>
      </c>
      <c r="C199" s="232" t="s">
        <v>14957</v>
      </c>
      <c r="D199" s="166"/>
      <c r="E199" s="172">
        <v>20000</v>
      </c>
      <c r="F199" s="248">
        <v>2000</v>
      </c>
      <c r="G199" s="243">
        <v>36891</v>
      </c>
      <c r="H199" s="164" t="s">
        <v>15551</v>
      </c>
      <c r="I199" s="164" t="s">
        <v>4074</v>
      </c>
      <c r="J199" s="164"/>
      <c r="K199" s="164"/>
      <c r="L199" s="166">
        <v>2.5</v>
      </c>
      <c r="M199" s="164"/>
      <c r="N199" s="174">
        <v>1</v>
      </c>
      <c r="O199" s="174">
        <v>1</v>
      </c>
      <c r="P199" s="2"/>
      <c r="Q199" s="225" t="s">
        <v>4170</v>
      </c>
      <c r="R199" s="222"/>
      <c r="S199" s="2"/>
      <c r="T199" s="21"/>
    </row>
    <row r="200" spans="1:20" x14ac:dyDescent="0.4">
      <c r="A200" s="9" t="s">
        <v>15278</v>
      </c>
      <c r="B200" s="9" t="s">
        <v>12052</v>
      </c>
      <c r="C200" s="180" t="s">
        <v>14958</v>
      </c>
      <c r="D200" s="11"/>
      <c r="E200" s="35">
        <v>10000</v>
      </c>
      <c r="F200" s="162" t="s">
        <v>15279</v>
      </c>
      <c r="G200" s="240" t="s">
        <v>0</v>
      </c>
      <c r="H200" s="9" t="s">
        <v>15554</v>
      </c>
      <c r="I200" s="9"/>
      <c r="J200" s="9"/>
      <c r="K200" s="9"/>
      <c r="L200" s="11">
        <v>0.75</v>
      </c>
      <c r="M200" s="9"/>
      <c r="N200" s="21">
        <v>8</v>
      </c>
      <c r="O200" s="21">
        <v>8</v>
      </c>
      <c r="P200" s="2"/>
      <c r="Q200" s="225" t="s">
        <v>4170</v>
      </c>
      <c r="R200" s="222"/>
      <c r="S200" s="2"/>
      <c r="T200" s="21"/>
    </row>
    <row r="201" spans="1:20" x14ac:dyDescent="0.4">
      <c r="A201" s="164" t="s">
        <v>15278</v>
      </c>
      <c r="B201" s="164" t="s">
        <v>12052</v>
      </c>
      <c r="C201" s="232" t="s">
        <v>14959</v>
      </c>
      <c r="D201" s="166"/>
      <c r="E201" s="172">
        <v>10000</v>
      </c>
      <c r="F201" s="168" t="s">
        <v>15280</v>
      </c>
      <c r="G201" s="243" t="s">
        <v>0</v>
      </c>
      <c r="H201" s="164" t="s">
        <v>15555</v>
      </c>
      <c r="I201" s="164" t="s">
        <v>4074</v>
      </c>
      <c r="J201" s="164"/>
      <c r="K201" s="164"/>
      <c r="L201" s="166">
        <v>2.25</v>
      </c>
      <c r="M201" s="164"/>
      <c r="N201" s="174">
        <v>4</v>
      </c>
      <c r="O201" s="174">
        <v>4</v>
      </c>
      <c r="P201" s="2"/>
      <c r="Q201" s="225" t="s">
        <v>4170</v>
      </c>
      <c r="R201" s="222"/>
      <c r="S201" s="2"/>
      <c r="T201" s="21"/>
    </row>
    <row r="202" spans="1:20" x14ac:dyDescent="0.4">
      <c r="A202" s="164" t="s">
        <v>15278</v>
      </c>
      <c r="B202" s="164" t="s">
        <v>12052</v>
      </c>
      <c r="C202" s="232" t="s">
        <v>14960</v>
      </c>
      <c r="D202" s="166"/>
      <c r="E202" s="172">
        <v>10000</v>
      </c>
      <c r="F202" s="168" t="s">
        <v>15281</v>
      </c>
      <c r="G202" s="243" t="s">
        <v>0</v>
      </c>
      <c r="H202" s="164" t="s">
        <v>15556</v>
      </c>
      <c r="I202" s="164" t="s">
        <v>4074</v>
      </c>
      <c r="J202" s="164"/>
      <c r="K202" s="164"/>
      <c r="L202" s="166">
        <v>10</v>
      </c>
      <c r="M202" s="164"/>
      <c r="N202" s="174">
        <v>1</v>
      </c>
      <c r="O202" s="174">
        <v>1</v>
      </c>
      <c r="P202" s="2"/>
      <c r="Q202" s="225" t="s">
        <v>4170</v>
      </c>
      <c r="R202" s="222"/>
      <c r="S202" s="2"/>
      <c r="T202" s="21"/>
    </row>
    <row r="203" spans="1:20" x14ac:dyDescent="0.4">
      <c r="A203" s="164" t="s">
        <v>15278</v>
      </c>
      <c r="B203" s="164" t="s">
        <v>12052</v>
      </c>
      <c r="C203" s="232" t="s">
        <v>14961</v>
      </c>
      <c r="D203" s="166"/>
      <c r="E203" s="172">
        <v>10000</v>
      </c>
      <c r="F203" s="248">
        <v>2000</v>
      </c>
      <c r="G203" s="243">
        <v>36891</v>
      </c>
      <c r="H203" s="164" t="s">
        <v>15557</v>
      </c>
      <c r="I203" s="164" t="s">
        <v>4074</v>
      </c>
      <c r="J203" s="164"/>
      <c r="K203" s="164"/>
      <c r="L203" s="166">
        <v>7.5</v>
      </c>
      <c r="M203" s="164"/>
      <c r="N203" s="174">
        <v>1</v>
      </c>
      <c r="O203" s="174">
        <v>1</v>
      </c>
      <c r="P203" s="2"/>
      <c r="Q203" s="225" t="s">
        <v>4170</v>
      </c>
      <c r="R203" s="222"/>
      <c r="S203" s="2"/>
      <c r="T203" s="21"/>
    </row>
    <row r="204" spans="1:20" x14ac:dyDescent="0.4">
      <c r="A204" s="9" t="s">
        <v>15278</v>
      </c>
      <c r="B204" s="9" t="s">
        <v>12052</v>
      </c>
      <c r="C204" s="180" t="s">
        <v>14962</v>
      </c>
      <c r="D204" s="11"/>
      <c r="E204" s="35">
        <v>20000</v>
      </c>
      <c r="F204" s="162" t="s">
        <v>15279</v>
      </c>
      <c r="G204" s="240" t="s">
        <v>0</v>
      </c>
      <c r="H204" s="9" t="s">
        <v>15554</v>
      </c>
      <c r="I204" s="9"/>
      <c r="J204" s="9"/>
      <c r="K204" s="9"/>
      <c r="L204" s="11">
        <v>0.15</v>
      </c>
      <c r="M204" s="9"/>
      <c r="N204" s="21">
        <v>12</v>
      </c>
      <c r="O204" s="21">
        <v>12</v>
      </c>
      <c r="P204" s="2"/>
      <c r="Q204" s="225" t="s">
        <v>4170</v>
      </c>
      <c r="R204" s="222"/>
      <c r="S204" s="2"/>
      <c r="T204" s="21"/>
    </row>
    <row r="205" spans="1:20" x14ac:dyDescent="0.4">
      <c r="A205" s="164" t="s">
        <v>15278</v>
      </c>
      <c r="B205" s="164" t="s">
        <v>12052</v>
      </c>
      <c r="C205" s="232" t="s">
        <v>14963</v>
      </c>
      <c r="D205" s="166"/>
      <c r="E205" s="172">
        <v>20000</v>
      </c>
      <c r="F205" s="248">
        <v>2000</v>
      </c>
      <c r="G205" s="243">
        <v>36891</v>
      </c>
      <c r="H205" s="164" t="s">
        <v>15555</v>
      </c>
      <c r="I205" s="164" t="s">
        <v>4074</v>
      </c>
      <c r="J205" s="164"/>
      <c r="K205" s="164"/>
      <c r="L205" s="166">
        <v>2.5</v>
      </c>
      <c r="M205" s="164"/>
      <c r="N205" s="174">
        <v>1</v>
      </c>
      <c r="O205" s="174">
        <v>1</v>
      </c>
      <c r="P205" s="2"/>
      <c r="Q205" s="225" t="s">
        <v>4170</v>
      </c>
      <c r="R205" s="222"/>
      <c r="S205" s="2"/>
      <c r="T205" s="21"/>
    </row>
    <row r="206" spans="1:20" x14ac:dyDescent="0.4">
      <c r="A206" s="9" t="s">
        <v>15278</v>
      </c>
      <c r="B206" s="9" t="s">
        <v>12052</v>
      </c>
      <c r="C206" s="180" t="s">
        <v>14964</v>
      </c>
      <c r="D206" s="11"/>
      <c r="E206" s="35">
        <v>10000</v>
      </c>
      <c r="F206" s="162" t="s">
        <v>15279</v>
      </c>
      <c r="G206" s="240" t="s">
        <v>0</v>
      </c>
      <c r="H206" s="9" t="s">
        <v>15558</v>
      </c>
      <c r="I206" s="9"/>
      <c r="J206" s="9"/>
      <c r="K206" s="9"/>
      <c r="L206" s="11">
        <v>0.75</v>
      </c>
      <c r="M206" s="9"/>
      <c r="N206" s="21">
        <v>8</v>
      </c>
      <c r="O206" s="21">
        <v>8</v>
      </c>
      <c r="P206" s="2"/>
      <c r="Q206" s="225" t="s">
        <v>4170</v>
      </c>
      <c r="R206" s="222"/>
      <c r="S206" s="2"/>
      <c r="T206" s="21"/>
    </row>
    <row r="207" spans="1:20" x14ac:dyDescent="0.4">
      <c r="A207" s="164" t="s">
        <v>15278</v>
      </c>
      <c r="B207" s="164" t="s">
        <v>12052</v>
      </c>
      <c r="C207" s="232" t="s">
        <v>14965</v>
      </c>
      <c r="D207" s="166"/>
      <c r="E207" s="172">
        <v>10000</v>
      </c>
      <c r="F207" s="168" t="s">
        <v>15280</v>
      </c>
      <c r="G207" s="243" t="s">
        <v>0</v>
      </c>
      <c r="H207" s="164" t="s">
        <v>15559</v>
      </c>
      <c r="I207" s="164" t="s">
        <v>4074</v>
      </c>
      <c r="J207" s="164"/>
      <c r="K207" s="164"/>
      <c r="L207" s="166">
        <v>2.25</v>
      </c>
      <c r="M207" s="164"/>
      <c r="N207" s="174">
        <v>4</v>
      </c>
      <c r="O207" s="174">
        <v>4</v>
      </c>
      <c r="P207" s="2"/>
      <c r="Q207" s="225" t="s">
        <v>4170</v>
      </c>
      <c r="R207" s="222"/>
      <c r="S207" s="2"/>
      <c r="T207" s="21"/>
    </row>
    <row r="208" spans="1:20" x14ac:dyDescent="0.4">
      <c r="A208" s="164" t="s">
        <v>15278</v>
      </c>
      <c r="B208" s="164" t="s">
        <v>12052</v>
      </c>
      <c r="C208" s="232" t="s">
        <v>14966</v>
      </c>
      <c r="D208" s="166"/>
      <c r="E208" s="172">
        <v>10000</v>
      </c>
      <c r="F208" s="168" t="s">
        <v>15281</v>
      </c>
      <c r="G208" s="243" t="s">
        <v>0</v>
      </c>
      <c r="H208" s="164" t="s">
        <v>15560</v>
      </c>
      <c r="I208" s="164" t="s">
        <v>4074</v>
      </c>
      <c r="J208" s="164"/>
      <c r="K208" s="164"/>
      <c r="L208" s="166">
        <v>10</v>
      </c>
      <c r="M208" s="164"/>
      <c r="N208" s="174">
        <v>1</v>
      </c>
      <c r="O208" s="174">
        <v>1</v>
      </c>
      <c r="P208" s="2"/>
      <c r="Q208" s="225" t="s">
        <v>4170</v>
      </c>
      <c r="R208" s="222"/>
      <c r="S208" s="2"/>
      <c r="T208" s="21"/>
    </row>
    <row r="209" spans="1:20" x14ac:dyDescent="0.4">
      <c r="A209" s="164" t="s">
        <v>15278</v>
      </c>
      <c r="B209" s="164" t="s">
        <v>12052</v>
      </c>
      <c r="C209" s="232" t="s">
        <v>14967</v>
      </c>
      <c r="D209" s="166"/>
      <c r="E209" s="172">
        <v>10000</v>
      </c>
      <c r="F209" s="248">
        <v>2000</v>
      </c>
      <c r="G209" s="243">
        <v>36891</v>
      </c>
      <c r="H209" s="164" t="s">
        <v>15561</v>
      </c>
      <c r="I209" s="164" t="s">
        <v>4074</v>
      </c>
      <c r="J209" s="164"/>
      <c r="K209" s="164"/>
      <c r="L209" s="166">
        <v>7.5</v>
      </c>
      <c r="M209" s="164"/>
      <c r="N209" s="174">
        <v>1</v>
      </c>
      <c r="O209" s="174">
        <v>1</v>
      </c>
      <c r="P209" s="2"/>
      <c r="Q209" s="225" t="s">
        <v>4170</v>
      </c>
      <c r="R209" s="222"/>
      <c r="S209" s="2"/>
      <c r="T209" s="21">
        <f t="shared" si="0"/>
        <v>0</v>
      </c>
    </row>
    <row r="210" spans="1:20" x14ac:dyDescent="0.4">
      <c r="A210" s="9" t="s">
        <v>15278</v>
      </c>
      <c r="B210" s="9" t="s">
        <v>12052</v>
      </c>
      <c r="C210" s="180" t="s">
        <v>14968</v>
      </c>
      <c r="D210" s="11"/>
      <c r="E210" s="35">
        <v>20000</v>
      </c>
      <c r="F210" s="162" t="s">
        <v>15279</v>
      </c>
      <c r="G210" s="240" t="s">
        <v>0</v>
      </c>
      <c r="H210" s="9" t="s">
        <v>15558</v>
      </c>
      <c r="I210" s="9"/>
      <c r="J210" s="9"/>
      <c r="K210" s="9"/>
      <c r="L210" s="11">
        <v>0.15</v>
      </c>
      <c r="M210" s="9"/>
      <c r="N210" s="21">
        <v>12</v>
      </c>
      <c r="O210" s="21">
        <v>12</v>
      </c>
      <c r="P210" s="2"/>
      <c r="Q210" s="225" t="s">
        <v>4170</v>
      </c>
      <c r="R210" s="222"/>
      <c r="S210" s="2"/>
      <c r="T210" s="21">
        <f t="shared" si="0"/>
        <v>0</v>
      </c>
    </row>
    <row r="211" spans="1:20" x14ac:dyDescent="0.4">
      <c r="A211" s="164" t="s">
        <v>15278</v>
      </c>
      <c r="B211" s="164" t="s">
        <v>12052</v>
      </c>
      <c r="C211" s="232" t="s">
        <v>14969</v>
      </c>
      <c r="D211" s="166"/>
      <c r="E211" s="172">
        <v>20000</v>
      </c>
      <c r="F211" s="248">
        <v>2000</v>
      </c>
      <c r="G211" s="243">
        <v>36891</v>
      </c>
      <c r="H211" s="164" t="s">
        <v>15559</v>
      </c>
      <c r="I211" s="164" t="s">
        <v>4074</v>
      </c>
      <c r="J211" s="164"/>
      <c r="K211" s="164"/>
      <c r="L211" s="166">
        <v>2.5</v>
      </c>
      <c r="M211" s="164"/>
      <c r="N211" s="174">
        <v>1</v>
      </c>
      <c r="O211" s="174">
        <v>1</v>
      </c>
      <c r="P211" s="2"/>
      <c r="Q211" s="225" t="s">
        <v>4170</v>
      </c>
      <c r="R211" s="222"/>
      <c r="S211" s="2"/>
      <c r="T211" s="21">
        <f t="shared" si="0"/>
        <v>0</v>
      </c>
    </row>
    <row r="212" spans="1:20" x14ac:dyDescent="0.4">
      <c r="A212" s="9" t="s">
        <v>15278</v>
      </c>
      <c r="B212" s="9" t="s">
        <v>12052</v>
      </c>
      <c r="C212" s="180" t="s">
        <v>14970</v>
      </c>
      <c r="D212" s="11"/>
      <c r="E212" s="35">
        <v>10000</v>
      </c>
      <c r="F212" s="162" t="s">
        <v>15279</v>
      </c>
      <c r="G212" s="240" t="s">
        <v>0</v>
      </c>
      <c r="H212" s="9" t="s">
        <v>15562</v>
      </c>
      <c r="I212" s="9"/>
      <c r="J212" s="9"/>
      <c r="K212" s="9"/>
      <c r="L212" s="11">
        <v>0.75</v>
      </c>
      <c r="M212" s="9"/>
      <c r="N212" s="21">
        <v>8</v>
      </c>
      <c r="O212" s="21">
        <v>8</v>
      </c>
      <c r="P212" s="2"/>
      <c r="Q212" s="225" t="s">
        <v>4170</v>
      </c>
      <c r="R212" s="222"/>
      <c r="S212" s="2"/>
      <c r="T212" s="21">
        <f t="shared" si="0"/>
        <v>0</v>
      </c>
    </row>
    <row r="213" spans="1:20" x14ac:dyDescent="0.4">
      <c r="A213" s="164" t="s">
        <v>15278</v>
      </c>
      <c r="B213" s="164" t="s">
        <v>12052</v>
      </c>
      <c r="C213" s="232" t="s">
        <v>14971</v>
      </c>
      <c r="D213" s="166"/>
      <c r="E213" s="172">
        <v>10000</v>
      </c>
      <c r="F213" s="168" t="s">
        <v>15280</v>
      </c>
      <c r="G213" s="243" t="s">
        <v>0</v>
      </c>
      <c r="H213" s="164" t="s">
        <v>15563</v>
      </c>
      <c r="I213" s="164" t="s">
        <v>4074</v>
      </c>
      <c r="J213" s="164"/>
      <c r="K213" s="164"/>
      <c r="L213" s="166">
        <v>2.25</v>
      </c>
      <c r="M213" s="164"/>
      <c r="N213" s="174">
        <v>4</v>
      </c>
      <c r="O213" s="174">
        <v>4</v>
      </c>
      <c r="P213" s="2"/>
      <c r="Q213" s="225" t="s">
        <v>4170</v>
      </c>
      <c r="R213" s="222"/>
      <c r="S213" s="2"/>
      <c r="T213" s="21">
        <f t="shared" si="0"/>
        <v>0</v>
      </c>
    </row>
    <row r="214" spans="1:20" x14ac:dyDescent="0.4">
      <c r="A214" s="164" t="s">
        <v>15278</v>
      </c>
      <c r="B214" s="164" t="s">
        <v>12052</v>
      </c>
      <c r="C214" s="232" t="s">
        <v>14972</v>
      </c>
      <c r="D214" s="166"/>
      <c r="E214" s="172">
        <v>10000</v>
      </c>
      <c r="F214" s="168" t="s">
        <v>15281</v>
      </c>
      <c r="G214" s="243" t="s">
        <v>0</v>
      </c>
      <c r="H214" s="164" t="s">
        <v>15564</v>
      </c>
      <c r="I214" s="164" t="s">
        <v>4074</v>
      </c>
      <c r="J214" s="164"/>
      <c r="K214" s="164"/>
      <c r="L214" s="166">
        <v>10</v>
      </c>
      <c r="M214" s="164"/>
      <c r="N214" s="174">
        <v>1</v>
      </c>
      <c r="O214" s="174">
        <v>1</v>
      </c>
      <c r="P214" s="2"/>
      <c r="Q214" s="225" t="s">
        <v>4170</v>
      </c>
      <c r="R214" s="222"/>
      <c r="S214" s="2"/>
      <c r="T214" s="21">
        <f t="shared" si="0"/>
        <v>0</v>
      </c>
    </row>
    <row r="215" spans="1:20" x14ac:dyDescent="0.4">
      <c r="A215" s="164" t="s">
        <v>15278</v>
      </c>
      <c r="B215" s="164" t="s">
        <v>12052</v>
      </c>
      <c r="C215" s="232" t="s">
        <v>14973</v>
      </c>
      <c r="D215" s="166"/>
      <c r="E215" s="172">
        <v>10000</v>
      </c>
      <c r="F215" s="248">
        <v>2000</v>
      </c>
      <c r="G215" s="243">
        <v>36891</v>
      </c>
      <c r="H215" s="164" t="s">
        <v>15565</v>
      </c>
      <c r="I215" s="164" t="s">
        <v>4074</v>
      </c>
      <c r="J215" s="164"/>
      <c r="K215" s="164"/>
      <c r="L215" s="166">
        <v>7.5</v>
      </c>
      <c r="M215" s="164"/>
      <c r="N215" s="174">
        <v>1</v>
      </c>
      <c r="O215" s="174">
        <v>1</v>
      </c>
      <c r="P215" s="2"/>
      <c r="Q215" s="225" t="s">
        <v>4170</v>
      </c>
      <c r="R215" s="222"/>
      <c r="S215" s="2"/>
      <c r="T215" s="21">
        <f t="shared" si="0"/>
        <v>0</v>
      </c>
    </row>
    <row r="216" spans="1:20" x14ac:dyDescent="0.4">
      <c r="A216" s="9" t="s">
        <v>15278</v>
      </c>
      <c r="B216" s="9" t="s">
        <v>12052</v>
      </c>
      <c r="C216" s="180" t="s">
        <v>14974</v>
      </c>
      <c r="D216" s="11"/>
      <c r="E216" s="35">
        <v>20000</v>
      </c>
      <c r="F216" s="162" t="s">
        <v>15279</v>
      </c>
      <c r="G216" s="240" t="s">
        <v>0</v>
      </c>
      <c r="H216" s="9" t="s">
        <v>15562</v>
      </c>
      <c r="I216" s="9"/>
      <c r="J216" s="9"/>
      <c r="K216" s="9"/>
      <c r="L216" s="11">
        <v>0.15</v>
      </c>
      <c r="M216" s="9"/>
      <c r="N216" s="21">
        <v>12</v>
      </c>
      <c r="O216" s="21">
        <v>12</v>
      </c>
      <c r="P216" s="2"/>
      <c r="Q216" s="225" t="s">
        <v>4170</v>
      </c>
      <c r="R216" s="222"/>
      <c r="S216" s="2"/>
      <c r="T216" s="21">
        <f t="shared" si="0"/>
        <v>0</v>
      </c>
    </row>
    <row r="217" spans="1:20" x14ac:dyDescent="0.4">
      <c r="A217" s="164" t="s">
        <v>15278</v>
      </c>
      <c r="B217" s="164" t="s">
        <v>12052</v>
      </c>
      <c r="C217" s="232" t="s">
        <v>14975</v>
      </c>
      <c r="D217" s="166"/>
      <c r="E217" s="172">
        <v>20000</v>
      </c>
      <c r="F217" s="248">
        <v>2000</v>
      </c>
      <c r="G217" s="243">
        <v>36891</v>
      </c>
      <c r="H217" s="164" t="s">
        <v>15563</v>
      </c>
      <c r="I217" s="164" t="s">
        <v>4074</v>
      </c>
      <c r="J217" s="164"/>
      <c r="K217" s="164"/>
      <c r="L217" s="166">
        <v>2.5</v>
      </c>
      <c r="M217" s="164"/>
      <c r="N217" s="174">
        <v>1</v>
      </c>
      <c r="O217" s="174">
        <v>1</v>
      </c>
      <c r="P217" s="2"/>
      <c r="Q217" s="225" t="s">
        <v>4170</v>
      </c>
      <c r="R217" s="222"/>
      <c r="S217" s="2"/>
      <c r="T217" s="21">
        <f t="shared" si="0"/>
        <v>0</v>
      </c>
    </row>
    <row r="218" spans="1:20" x14ac:dyDescent="0.4">
      <c r="A218" s="9" t="s">
        <v>15278</v>
      </c>
      <c r="B218" s="9" t="s">
        <v>12052</v>
      </c>
      <c r="C218" s="180" t="s">
        <v>14976</v>
      </c>
      <c r="D218" s="11"/>
      <c r="E218" s="35">
        <v>10000</v>
      </c>
      <c r="F218" s="162" t="s">
        <v>15279</v>
      </c>
      <c r="G218" s="240" t="s">
        <v>0</v>
      </c>
      <c r="H218" s="9" t="s">
        <v>15566</v>
      </c>
      <c r="I218" s="9"/>
      <c r="J218" s="9"/>
      <c r="K218" s="9"/>
      <c r="L218" s="11">
        <v>0.75</v>
      </c>
      <c r="M218" s="9"/>
      <c r="N218" s="21">
        <v>8</v>
      </c>
      <c r="O218" s="21">
        <v>8</v>
      </c>
      <c r="P218" s="2"/>
      <c r="Q218" s="225" t="s">
        <v>4170</v>
      </c>
      <c r="R218" s="222"/>
      <c r="S218" s="2"/>
      <c r="T218" s="21">
        <f t="shared" si="0"/>
        <v>0</v>
      </c>
    </row>
    <row r="219" spans="1:20" x14ac:dyDescent="0.4">
      <c r="A219" s="164" t="s">
        <v>15278</v>
      </c>
      <c r="B219" s="164" t="s">
        <v>12052</v>
      </c>
      <c r="C219" s="232" t="s">
        <v>14977</v>
      </c>
      <c r="D219" s="166"/>
      <c r="E219" s="172">
        <v>10000</v>
      </c>
      <c r="F219" s="168" t="s">
        <v>15280</v>
      </c>
      <c r="G219" s="243" t="s">
        <v>0</v>
      </c>
      <c r="H219" s="164" t="s">
        <v>15567</v>
      </c>
      <c r="I219" s="164" t="s">
        <v>4074</v>
      </c>
      <c r="J219" s="164"/>
      <c r="K219" s="164"/>
      <c r="L219" s="166">
        <v>2.25</v>
      </c>
      <c r="M219" s="164"/>
      <c r="N219" s="174">
        <v>4</v>
      </c>
      <c r="O219" s="174">
        <v>4</v>
      </c>
      <c r="P219" s="2"/>
      <c r="Q219" s="225" t="s">
        <v>4170</v>
      </c>
      <c r="R219" s="222"/>
      <c r="S219" s="2"/>
      <c r="T219" s="21">
        <f t="shared" si="0"/>
        <v>0</v>
      </c>
    </row>
    <row r="220" spans="1:20" x14ac:dyDescent="0.4">
      <c r="A220" s="164" t="s">
        <v>15278</v>
      </c>
      <c r="B220" s="164" t="s">
        <v>12052</v>
      </c>
      <c r="C220" s="232" t="s">
        <v>14978</v>
      </c>
      <c r="D220" s="166"/>
      <c r="E220" s="172">
        <v>10000</v>
      </c>
      <c r="F220" s="168" t="s">
        <v>15281</v>
      </c>
      <c r="G220" s="243" t="s">
        <v>0</v>
      </c>
      <c r="H220" s="164" t="s">
        <v>15568</v>
      </c>
      <c r="I220" s="164" t="s">
        <v>4074</v>
      </c>
      <c r="J220" s="164"/>
      <c r="K220" s="164"/>
      <c r="L220" s="166">
        <v>10</v>
      </c>
      <c r="M220" s="164"/>
      <c r="N220" s="174">
        <v>1</v>
      </c>
      <c r="O220" s="174">
        <v>1</v>
      </c>
      <c r="P220" s="2"/>
      <c r="Q220" s="225" t="s">
        <v>4170</v>
      </c>
      <c r="R220" s="222"/>
      <c r="S220" s="2"/>
      <c r="T220" s="21">
        <f t="shared" si="0"/>
        <v>0</v>
      </c>
    </row>
    <row r="221" spans="1:20" x14ac:dyDescent="0.4">
      <c r="A221" s="164" t="s">
        <v>15278</v>
      </c>
      <c r="B221" s="164" t="s">
        <v>12052</v>
      </c>
      <c r="C221" s="232" t="s">
        <v>14979</v>
      </c>
      <c r="D221" s="166"/>
      <c r="E221" s="172">
        <v>10000</v>
      </c>
      <c r="F221" s="248">
        <v>2000</v>
      </c>
      <c r="G221" s="243">
        <v>36891</v>
      </c>
      <c r="H221" s="164" t="s">
        <v>15569</v>
      </c>
      <c r="I221" s="164" t="s">
        <v>4074</v>
      </c>
      <c r="J221" s="164"/>
      <c r="K221" s="164"/>
      <c r="L221" s="166">
        <v>7.5</v>
      </c>
      <c r="M221" s="164"/>
      <c r="N221" s="174">
        <v>1</v>
      </c>
      <c r="O221" s="174">
        <v>1</v>
      </c>
      <c r="P221" s="2"/>
      <c r="Q221" s="225" t="s">
        <v>4170</v>
      </c>
      <c r="R221" s="222"/>
      <c r="S221" s="2"/>
      <c r="T221" s="21">
        <f t="shared" si="0"/>
        <v>0</v>
      </c>
    </row>
    <row r="222" spans="1:20" x14ac:dyDescent="0.4">
      <c r="A222" s="9" t="s">
        <v>15278</v>
      </c>
      <c r="B222" s="9" t="s">
        <v>12052</v>
      </c>
      <c r="C222" s="180" t="s">
        <v>14980</v>
      </c>
      <c r="D222" s="11"/>
      <c r="E222" s="35">
        <v>20000</v>
      </c>
      <c r="F222" s="162" t="s">
        <v>15279</v>
      </c>
      <c r="G222" s="240" t="s">
        <v>0</v>
      </c>
      <c r="H222" s="9" t="s">
        <v>15566</v>
      </c>
      <c r="I222" s="9"/>
      <c r="J222" s="9"/>
      <c r="K222" s="9"/>
      <c r="L222" s="11">
        <v>0.15</v>
      </c>
      <c r="M222" s="9"/>
      <c r="N222" s="21">
        <v>12</v>
      </c>
      <c r="O222" s="21">
        <v>12</v>
      </c>
      <c r="P222" s="2"/>
      <c r="Q222" s="225" t="s">
        <v>4170</v>
      </c>
      <c r="R222" s="222"/>
      <c r="S222" s="2"/>
      <c r="T222" s="21"/>
    </row>
    <row r="223" spans="1:20" x14ac:dyDescent="0.4">
      <c r="A223" s="164" t="s">
        <v>15278</v>
      </c>
      <c r="B223" s="164" t="s">
        <v>12052</v>
      </c>
      <c r="C223" s="232" t="s">
        <v>14981</v>
      </c>
      <c r="D223" s="166"/>
      <c r="E223" s="172">
        <v>20000</v>
      </c>
      <c r="F223" s="248">
        <v>2000</v>
      </c>
      <c r="G223" s="243">
        <v>36891</v>
      </c>
      <c r="H223" s="164" t="s">
        <v>15567</v>
      </c>
      <c r="I223" s="164" t="s">
        <v>4074</v>
      </c>
      <c r="J223" s="164"/>
      <c r="K223" s="164"/>
      <c r="L223" s="166">
        <v>2.5</v>
      </c>
      <c r="M223" s="164"/>
      <c r="N223" s="174">
        <v>1</v>
      </c>
      <c r="O223" s="174">
        <v>1</v>
      </c>
      <c r="P223" s="2"/>
      <c r="Q223" s="225" t="s">
        <v>4170</v>
      </c>
      <c r="R223" s="222"/>
      <c r="S223" s="2"/>
      <c r="T223" s="21"/>
    </row>
    <row r="224" spans="1:20" x14ac:dyDescent="0.4">
      <c r="A224" s="9" t="s">
        <v>15278</v>
      </c>
      <c r="B224" s="9" t="s">
        <v>12052</v>
      </c>
      <c r="C224" s="180" t="s">
        <v>14982</v>
      </c>
      <c r="D224" s="11"/>
      <c r="E224" s="35">
        <v>10000</v>
      </c>
      <c r="F224" s="162" t="s">
        <v>15279</v>
      </c>
      <c r="G224" s="240" t="s">
        <v>0</v>
      </c>
      <c r="H224" s="9" t="s">
        <v>15570</v>
      </c>
      <c r="I224" s="9"/>
      <c r="J224" s="9"/>
      <c r="K224" s="9"/>
      <c r="L224" s="11">
        <v>0.75</v>
      </c>
      <c r="M224" s="9"/>
      <c r="N224" s="21">
        <v>8</v>
      </c>
      <c r="O224" s="21">
        <v>8</v>
      </c>
      <c r="P224" s="2"/>
      <c r="Q224" s="225" t="s">
        <v>4170</v>
      </c>
      <c r="R224" s="222"/>
      <c r="S224" s="2"/>
      <c r="T224" s="21"/>
    </row>
    <row r="225" spans="1:20" x14ac:dyDescent="0.4">
      <c r="A225" s="164" t="s">
        <v>15278</v>
      </c>
      <c r="B225" s="164" t="s">
        <v>12052</v>
      </c>
      <c r="C225" s="232" t="s">
        <v>14983</v>
      </c>
      <c r="D225" s="166"/>
      <c r="E225" s="172">
        <v>10000</v>
      </c>
      <c r="F225" s="168" t="s">
        <v>15280</v>
      </c>
      <c r="G225" s="243" t="s">
        <v>0</v>
      </c>
      <c r="H225" s="164" t="s">
        <v>15571</v>
      </c>
      <c r="I225" s="164" t="s">
        <v>4074</v>
      </c>
      <c r="J225" s="164"/>
      <c r="K225" s="164"/>
      <c r="L225" s="166">
        <v>2.25</v>
      </c>
      <c r="M225" s="164"/>
      <c r="N225" s="174">
        <v>4</v>
      </c>
      <c r="O225" s="174">
        <v>4</v>
      </c>
      <c r="P225" s="2"/>
      <c r="Q225" s="225" t="s">
        <v>4170</v>
      </c>
      <c r="R225" s="222"/>
      <c r="S225" s="2"/>
      <c r="T225" s="21"/>
    </row>
    <row r="226" spans="1:20" x14ac:dyDescent="0.4">
      <c r="A226" s="164" t="s">
        <v>15278</v>
      </c>
      <c r="B226" s="164" t="s">
        <v>12052</v>
      </c>
      <c r="C226" s="232" t="s">
        <v>14984</v>
      </c>
      <c r="D226" s="166"/>
      <c r="E226" s="172">
        <v>10000</v>
      </c>
      <c r="F226" s="168" t="s">
        <v>15281</v>
      </c>
      <c r="G226" s="243" t="s">
        <v>0</v>
      </c>
      <c r="H226" s="164" t="s">
        <v>15572</v>
      </c>
      <c r="I226" s="164" t="s">
        <v>4074</v>
      </c>
      <c r="J226" s="164"/>
      <c r="K226" s="164"/>
      <c r="L226" s="166">
        <v>10</v>
      </c>
      <c r="M226" s="164"/>
      <c r="N226" s="174">
        <v>1</v>
      </c>
      <c r="O226" s="174">
        <v>1</v>
      </c>
      <c r="P226" s="2"/>
      <c r="Q226" s="225" t="s">
        <v>4170</v>
      </c>
      <c r="R226" s="222"/>
      <c r="S226" s="2"/>
      <c r="T226" s="21"/>
    </row>
    <row r="227" spans="1:20" x14ac:dyDescent="0.4">
      <c r="A227" s="164" t="s">
        <v>15278</v>
      </c>
      <c r="B227" s="164" t="s">
        <v>12052</v>
      </c>
      <c r="C227" s="232" t="s">
        <v>14985</v>
      </c>
      <c r="D227" s="166"/>
      <c r="E227" s="172">
        <v>10000</v>
      </c>
      <c r="F227" s="248">
        <v>2000</v>
      </c>
      <c r="G227" s="243">
        <v>36891</v>
      </c>
      <c r="H227" s="164" t="s">
        <v>15573</v>
      </c>
      <c r="I227" s="164" t="s">
        <v>4074</v>
      </c>
      <c r="J227" s="164"/>
      <c r="K227" s="164"/>
      <c r="L227" s="166">
        <v>7.5</v>
      </c>
      <c r="M227" s="164"/>
      <c r="N227" s="174">
        <v>1</v>
      </c>
      <c r="O227" s="174">
        <v>1</v>
      </c>
      <c r="P227" s="2"/>
      <c r="Q227" s="225" t="s">
        <v>4170</v>
      </c>
      <c r="R227" s="222"/>
      <c r="S227" s="2"/>
      <c r="T227" s="21"/>
    </row>
    <row r="228" spans="1:20" x14ac:dyDescent="0.4">
      <c r="A228" s="9" t="s">
        <v>15278</v>
      </c>
      <c r="B228" s="9" t="s">
        <v>12052</v>
      </c>
      <c r="C228" s="180" t="s">
        <v>14986</v>
      </c>
      <c r="D228" s="11"/>
      <c r="E228" s="35">
        <v>20000</v>
      </c>
      <c r="F228" s="162" t="s">
        <v>15279</v>
      </c>
      <c r="G228" s="240" t="s">
        <v>0</v>
      </c>
      <c r="H228" s="9" t="s">
        <v>15570</v>
      </c>
      <c r="I228" s="9"/>
      <c r="J228" s="9"/>
      <c r="K228" s="9"/>
      <c r="L228" s="11">
        <v>0.15</v>
      </c>
      <c r="M228" s="9"/>
      <c r="N228" s="21">
        <v>12</v>
      </c>
      <c r="O228" s="21">
        <v>12</v>
      </c>
      <c r="P228" s="2"/>
      <c r="Q228" s="225" t="s">
        <v>4170</v>
      </c>
      <c r="R228" s="222"/>
      <c r="S228" s="2"/>
      <c r="T228" s="21"/>
    </row>
    <row r="229" spans="1:20" x14ac:dyDescent="0.4">
      <c r="A229" s="164" t="s">
        <v>15278</v>
      </c>
      <c r="B229" s="164" t="s">
        <v>12052</v>
      </c>
      <c r="C229" s="232" t="s">
        <v>14987</v>
      </c>
      <c r="D229" s="166"/>
      <c r="E229" s="172">
        <v>20000</v>
      </c>
      <c r="F229" s="248">
        <v>2000</v>
      </c>
      <c r="G229" s="243">
        <v>36891</v>
      </c>
      <c r="H229" s="164" t="s">
        <v>15571</v>
      </c>
      <c r="I229" s="164" t="s">
        <v>4074</v>
      </c>
      <c r="J229" s="164"/>
      <c r="K229" s="164"/>
      <c r="L229" s="166">
        <v>2.5</v>
      </c>
      <c r="M229" s="164"/>
      <c r="N229" s="174">
        <v>1</v>
      </c>
      <c r="O229" s="174">
        <v>1</v>
      </c>
      <c r="P229" s="2"/>
      <c r="Q229" s="225" t="s">
        <v>4170</v>
      </c>
      <c r="R229" s="222"/>
      <c r="S229" s="2"/>
      <c r="T229" s="21"/>
    </row>
    <row r="230" spans="1:20" x14ac:dyDescent="0.4">
      <c r="A230" s="9" t="s">
        <v>15278</v>
      </c>
      <c r="B230" s="9" t="s">
        <v>12052</v>
      </c>
      <c r="C230" s="180" t="s">
        <v>14988</v>
      </c>
      <c r="D230" s="11"/>
      <c r="E230" s="35">
        <v>10000</v>
      </c>
      <c r="F230" s="162" t="s">
        <v>15279</v>
      </c>
      <c r="G230" s="240" t="s">
        <v>0</v>
      </c>
      <c r="H230" s="9" t="s">
        <v>15574</v>
      </c>
      <c r="I230" s="9"/>
      <c r="J230" s="9"/>
      <c r="K230" s="9"/>
      <c r="L230" s="11">
        <v>0.75</v>
      </c>
      <c r="M230" s="9"/>
      <c r="N230" s="21">
        <v>8</v>
      </c>
      <c r="O230" s="21">
        <v>8</v>
      </c>
      <c r="P230" s="2"/>
      <c r="Q230" s="225" t="s">
        <v>4170</v>
      </c>
      <c r="R230" s="222"/>
      <c r="S230" s="2"/>
      <c r="T230" s="21"/>
    </row>
    <row r="231" spans="1:20" x14ac:dyDescent="0.4">
      <c r="A231" s="164" t="s">
        <v>15278</v>
      </c>
      <c r="B231" s="164" t="s">
        <v>12052</v>
      </c>
      <c r="C231" s="232" t="s">
        <v>14989</v>
      </c>
      <c r="D231" s="166"/>
      <c r="E231" s="172">
        <v>10000</v>
      </c>
      <c r="F231" s="168" t="s">
        <v>15280</v>
      </c>
      <c r="G231" s="243" t="s">
        <v>0</v>
      </c>
      <c r="H231" s="164" t="s">
        <v>15575</v>
      </c>
      <c r="I231" s="164" t="s">
        <v>4074</v>
      </c>
      <c r="J231" s="164"/>
      <c r="K231" s="164"/>
      <c r="L231" s="166">
        <v>2.25</v>
      </c>
      <c r="M231" s="164"/>
      <c r="N231" s="174">
        <v>4</v>
      </c>
      <c r="O231" s="174">
        <v>4</v>
      </c>
      <c r="P231" s="2"/>
      <c r="Q231" s="225" t="s">
        <v>4170</v>
      </c>
      <c r="R231" s="222"/>
      <c r="S231" s="2"/>
      <c r="T231" s="21"/>
    </row>
    <row r="232" spans="1:20" x14ac:dyDescent="0.4">
      <c r="A232" s="164" t="s">
        <v>15278</v>
      </c>
      <c r="B232" s="164" t="s">
        <v>12052</v>
      </c>
      <c r="C232" s="232" t="s">
        <v>14990</v>
      </c>
      <c r="D232" s="166"/>
      <c r="E232" s="172">
        <v>10000</v>
      </c>
      <c r="F232" s="168" t="s">
        <v>15281</v>
      </c>
      <c r="G232" s="243" t="s">
        <v>0</v>
      </c>
      <c r="H232" s="164" t="s">
        <v>15576</v>
      </c>
      <c r="I232" s="164" t="s">
        <v>4074</v>
      </c>
      <c r="J232" s="164"/>
      <c r="K232" s="164"/>
      <c r="L232" s="166">
        <v>10</v>
      </c>
      <c r="M232" s="164"/>
      <c r="N232" s="174">
        <v>1</v>
      </c>
      <c r="O232" s="174">
        <v>1</v>
      </c>
      <c r="P232" s="2"/>
      <c r="Q232" s="225" t="s">
        <v>4170</v>
      </c>
      <c r="R232" s="222"/>
      <c r="S232" s="2"/>
      <c r="T232" s="21"/>
    </row>
    <row r="233" spans="1:20" x14ac:dyDescent="0.4">
      <c r="A233" s="164" t="s">
        <v>15278</v>
      </c>
      <c r="B233" s="164" t="s">
        <v>12052</v>
      </c>
      <c r="C233" s="232" t="s">
        <v>14991</v>
      </c>
      <c r="D233" s="166"/>
      <c r="E233" s="172">
        <v>10000</v>
      </c>
      <c r="F233" s="248">
        <v>2000</v>
      </c>
      <c r="G233" s="243">
        <v>36891</v>
      </c>
      <c r="H233" s="164" t="s">
        <v>15577</v>
      </c>
      <c r="I233" s="164" t="s">
        <v>4074</v>
      </c>
      <c r="J233" s="164"/>
      <c r="K233" s="164"/>
      <c r="L233" s="166">
        <v>7.5</v>
      </c>
      <c r="M233" s="164"/>
      <c r="N233" s="174">
        <v>1</v>
      </c>
      <c r="O233" s="174">
        <v>1</v>
      </c>
      <c r="P233" s="2"/>
      <c r="Q233" s="225" t="s">
        <v>4170</v>
      </c>
      <c r="R233" s="222"/>
      <c r="S233" s="2"/>
      <c r="T233" s="21"/>
    </row>
    <row r="234" spans="1:20" x14ac:dyDescent="0.4">
      <c r="A234" s="9" t="s">
        <v>15278</v>
      </c>
      <c r="B234" s="9" t="s">
        <v>12052</v>
      </c>
      <c r="C234" s="180" t="s">
        <v>14992</v>
      </c>
      <c r="D234" s="11"/>
      <c r="E234" s="35">
        <v>20000</v>
      </c>
      <c r="F234" s="162" t="s">
        <v>15279</v>
      </c>
      <c r="G234" s="240" t="s">
        <v>0</v>
      </c>
      <c r="H234" s="9" t="s">
        <v>15574</v>
      </c>
      <c r="I234" s="9"/>
      <c r="J234" s="9"/>
      <c r="K234" s="9"/>
      <c r="L234" s="11">
        <v>0.15</v>
      </c>
      <c r="M234" s="9"/>
      <c r="N234" s="21">
        <v>12</v>
      </c>
      <c r="O234" s="21">
        <v>12</v>
      </c>
      <c r="P234" s="2"/>
      <c r="Q234" s="225" t="s">
        <v>4170</v>
      </c>
      <c r="R234" s="222"/>
      <c r="S234" s="2"/>
      <c r="T234" s="21"/>
    </row>
    <row r="235" spans="1:20" x14ac:dyDescent="0.4">
      <c r="A235" s="164" t="s">
        <v>15278</v>
      </c>
      <c r="B235" s="164" t="s">
        <v>12052</v>
      </c>
      <c r="C235" s="232" t="s">
        <v>14993</v>
      </c>
      <c r="D235" s="166"/>
      <c r="E235" s="172">
        <v>20000</v>
      </c>
      <c r="F235" s="248">
        <v>2000</v>
      </c>
      <c r="G235" s="243">
        <v>36891</v>
      </c>
      <c r="H235" s="164" t="s">
        <v>15575</v>
      </c>
      <c r="I235" s="164" t="s">
        <v>4074</v>
      </c>
      <c r="J235" s="164"/>
      <c r="K235" s="164"/>
      <c r="L235" s="166">
        <v>2.5</v>
      </c>
      <c r="M235" s="164"/>
      <c r="N235" s="174">
        <v>1</v>
      </c>
      <c r="O235" s="174">
        <v>1</v>
      </c>
      <c r="P235" s="2"/>
      <c r="Q235" s="225" t="s">
        <v>4170</v>
      </c>
      <c r="R235" s="222"/>
      <c r="S235" s="2"/>
      <c r="T235" s="21"/>
    </row>
    <row r="236" spans="1:20" x14ac:dyDescent="0.4">
      <c r="A236" s="9" t="s">
        <v>15278</v>
      </c>
      <c r="B236" s="9" t="s">
        <v>12052</v>
      </c>
      <c r="C236" s="180" t="s">
        <v>14994</v>
      </c>
      <c r="D236" s="11"/>
      <c r="E236" s="35">
        <v>10000</v>
      </c>
      <c r="F236" s="162" t="s">
        <v>15279</v>
      </c>
      <c r="G236" s="240" t="s">
        <v>0</v>
      </c>
      <c r="H236" s="9" t="s">
        <v>15578</v>
      </c>
      <c r="I236" s="9"/>
      <c r="J236" s="9"/>
      <c r="K236" s="9"/>
      <c r="L236" s="11">
        <v>0.75</v>
      </c>
      <c r="M236" s="9"/>
      <c r="N236" s="21">
        <v>8</v>
      </c>
      <c r="O236" s="21">
        <v>8</v>
      </c>
      <c r="P236" s="2"/>
      <c r="Q236" s="225" t="s">
        <v>4170</v>
      </c>
      <c r="R236" s="222"/>
      <c r="S236" s="2"/>
      <c r="T236" s="21"/>
    </row>
    <row r="237" spans="1:20" x14ac:dyDescent="0.4">
      <c r="A237" s="164" t="s">
        <v>15278</v>
      </c>
      <c r="B237" s="164" t="s">
        <v>12052</v>
      </c>
      <c r="C237" s="232" t="s">
        <v>14995</v>
      </c>
      <c r="D237" s="166"/>
      <c r="E237" s="172">
        <v>10000</v>
      </c>
      <c r="F237" s="168" t="s">
        <v>15280</v>
      </c>
      <c r="G237" s="243" t="s">
        <v>0</v>
      </c>
      <c r="H237" s="164" t="s">
        <v>15579</v>
      </c>
      <c r="I237" s="164" t="s">
        <v>4074</v>
      </c>
      <c r="J237" s="164"/>
      <c r="K237" s="164"/>
      <c r="L237" s="166">
        <v>2.25</v>
      </c>
      <c r="M237" s="164"/>
      <c r="N237" s="174">
        <v>4</v>
      </c>
      <c r="O237" s="174">
        <v>4</v>
      </c>
      <c r="P237" s="2"/>
      <c r="Q237" s="225" t="s">
        <v>4170</v>
      </c>
      <c r="R237" s="222"/>
      <c r="S237" s="2"/>
      <c r="T237" s="21"/>
    </row>
    <row r="238" spans="1:20" x14ac:dyDescent="0.4">
      <c r="A238" s="164" t="s">
        <v>15278</v>
      </c>
      <c r="B238" s="164" t="s">
        <v>12052</v>
      </c>
      <c r="C238" s="232" t="s">
        <v>14996</v>
      </c>
      <c r="D238" s="166"/>
      <c r="E238" s="172">
        <v>10000</v>
      </c>
      <c r="F238" s="168" t="s">
        <v>15281</v>
      </c>
      <c r="G238" s="243" t="s">
        <v>0</v>
      </c>
      <c r="H238" s="164" t="s">
        <v>15580</v>
      </c>
      <c r="I238" s="164" t="s">
        <v>4074</v>
      </c>
      <c r="J238" s="164"/>
      <c r="K238" s="164"/>
      <c r="L238" s="166">
        <v>10</v>
      </c>
      <c r="M238" s="164"/>
      <c r="N238" s="174">
        <v>1</v>
      </c>
      <c r="O238" s="174">
        <v>1</v>
      </c>
      <c r="P238" s="2"/>
      <c r="Q238" s="225" t="s">
        <v>4170</v>
      </c>
      <c r="R238" s="222"/>
      <c r="S238" s="2"/>
      <c r="T238" s="21"/>
    </row>
    <row r="239" spans="1:20" x14ac:dyDescent="0.4">
      <c r="A239" s="164" t="s">
        <v>15278</v>
      </c>
      <c r="B239" s="164" t="s">
        <v>12052</v>
      </c>
      <c r="C239" s="232" t="s">
        <v>14997</v>
      </c>
      <c r="D239" s="166"/>
      <c r="E239" s="172">
        <v>10000</v>
      </c>
      <c r="F239" s="248">
        <v>2000</v>
      </c>
      <c r="G239" s="243">
        <v>36891</v>
      </c>
      <c r="H239" s="164" t="s">
        <v>15581</v>
      </c>
      <c r="I239" s="164" t="s">
        <v>4074</v>
      </c>
      <c r="J239" s="164"/>
      <c r="K239" s="164"/>
      <c r="L239" s="166">
        <v>7.5</v>
      </c>
      <c r="M239" s="164"/>
      <c r="N239" s="174">
        <v>1</v>
      </c>
      <c r="O239" s="174">
        <v>1</v>
      </c>
      <c r="P239" s="2"/>
      <c r="Q239" s="225" t="s">
        <v>4170</v>
      </c>
      <c r="R239" s="222"/>
      <c r="S239" s="2"/>
      <c r="T239" s="21"/>
    </row>
    <row r="240" spans="1:20" x14ac:dyDescent="0.4">
      <c r="A240" s="9" t="s">
        <v>15278</v>
      </c>
      <c r="B240" s="9" t="s">
        <v>12052</v>
      </c>
      <c r="C240" s="180" t="s">
        <v>14998</v>
      </c>
      <c r="D240" s="11"/>
      <c r="E240" s="35">
        <v>20000</v>
      </c>
      <c r="F240" s="162" t="s">
        <v>15279</v>
      </c>
      <c r="G240" s="240" t="s">
        <v>0</v>
      </c>
      <c r="H240" s="9" t="s">
        <v>15578</v>
      </c>
      <c r="I240" s="9"/>
      <c r="J240" s="9"/>
      <c r="K240" s="9"/>
      <c r="L240" s="11">
        <v>0.15</v>
      </c>
      <c r="M240" s="9"/>
      <c r="N240" s="21">
        <v>12</v>
      </c>
      <c r="O240" s="21">
        <v>12</v>
      </c>
      <c r="P240" s="2"/>
      <c r="Q240" s="225" t="s">
        <v>4170</v>
      </c>
      <c r="R240" s="222"/>
      <c r="S240" s="2"/>
      <c r="T240" s="21"/>
    </row>
    <row r="241" spans="1:20" x14ac:dyDescent="0.4">
      <c r="A241" s="164" t="s">
        <v>15278</v>
      </c>
      <c r="B241" s="164" t="s">
        <v>12052</v>
      </c>
      <c r="C241" s="232" t="s">
        <v>14999</v>
      </c>
      <c r="D241" s="166"/>
      <c r="E241" s="172">
        <v>20000</v>
      </c>
      <c r="F241" s="248">
        <v>2000</v>
      </c>
      <c r="G241" s="243">
        <v>36891</v>
      </c>
      <c r="H241" s="164" t="s">
        <v>15579</v>
      </c>
      <c r="I241" s="164" t="s">
        <v>4074</v>
      </c>
      <c r="J241" s="164"/>
      <c r="K241" s="164"/>
      <c r="L241" s="166">
        <v>2.5</v>
      </c>
      <c r="M241" s="164"/>
      <c r="N241" s="174">
        <v>1</v>
      </c>
      <c r="O241" s="174">
        <v>1</v>
      </c>
      <c r="P241" s="2"/>
      <c r="Q241" s="225" t="s">
        <v>4170</v>
      </c>
      <c r="R241" s="222"/>
      <c r="S241" s="2"/>
      <c r="T241" s="21"/>
    </row>
    <row r="242" spans="1:20" x14ac:dyDescent="0.4">
      <c r="A242" s="9" t="s">
        <v>15278</v>
      </c>
      <c r="B242" s="9" t="s">
        <v>12052</v>
      </c>
      <c r="C242" s="180" t="s">
        <v>15582</v>
      </c>
      <c r="D242" s="11"/>
      <c r="E242" s="35">
        <v>10000</v>
      </c>
      <c r="F242" s="162" t="s">
        <v>15282</v>
      </c>
      <c r="G242" s="240" t="s">
        <v>0</v>
      </c>
      <c r="H242" s="9" t="s">
        <v>15584</v>
      </c>
      <c r="I242" s="9"/>
      <c r="J242" s="9"/>
      <c r="K242" s="9"/>
      <c r="L242" s="11">
        <v>2</v>
      </c>
      <c r="M242" s="9"/>
      <c r="N242" s="21">
        <v>50</v>
      </c>
      <c r="O242" s="21">
        <v>50</v>
      </c>
      <c r="P242" s="2"/>
      <c r="Q242" s="225" t="s">
        <v>4170</v>
      </c>
      <c r="R242" s="222"/>
      <c r="S242" s="2"/>
      <c r="T242" s="21"/>
    </row>
    <row r="243" spans="1:20" x14ac:dyDescent="0.4">
      <c r="A243" s="164" t="s">
        <v>15278</v>
      </c>
      <c r="B243" s="164" t="s">
        <v>12052</v>
      </c>
      <c r="C243" s="232" t="s">
        <v>15583</v>
      </c>
      <c r="D243" s="166"/>
      <c r="E243" s="172">
        <v>10000</v>
      </c>
      <c r="F243" s="168" t="s">
        <v>15282</v>
      </c>
      <c r="G243" s="243" t="s">
        <v>0</v>
      </c>
      <c r="H243" s="164" t="s">
        <v>15585</v>
      </c>
      <c r="I243" s="164" t="s">
        <v>4074</v>
      </c>
      <c r="J243" s="164"/>
      <c r="K243" s="164"/>
      <c r="L243" s="166">
        <v>2</v>
      </c>
      <c r="M243" s="164"/>
      <c r="N243" s="174">
        <v>40</v>
      </c>
      <c r="O243" s="174">
        <v>40</v>
      </c>
      <c r="P243" s="2"/>
      <c r="Q243" s="225" t="s">
        <v>4170</v>
      </c>
      <c r="R243" s="222"/>
      <c r="S243" s="2"/>
      <c r="T243" s="21"/>
    </row>
    <row r="244" spans="1:20" x14ac:dyDescent="0.4">
      <c r="A244" s="9" t="s">
        <v>15278</v>
      </c>
      <c r="B244" s="9" t="s">
        <v>12052</v>
      </c>
      <c r="C244" s="180" t="s">
        <v>15586</v>
      </c>
      <c r="D244" s="11"/>
      <c r="E244" s="35">
        <v>10000</v>
      </c>
      <c r="F244" s="162" t="s">
        <v>15282</v>
      </c>
      <c r="G244" s="240" t="s">
        <v>0</v>
      </c>
      <c r="H244" s="9" t="s">
        <v>15303</v>
      </c>
      <c r="I244" s="9"/>
      <c r="J244" s="9"/>
      <c r="K244" s="9"/>
      <c r="L244" s="11">
        <v>2</v>
      </c>
      <c r="M244" s="9"/>
      <c r="N244" s="21">
        <v>40</v>
      </c>
      <c r="O244" s="21">
        <v>40</v>
      </c>
      <c r="P244" s="2"/>
      <c r="Q244" s="225" t="s">
        <v>4170</v>
      </c>
      <c r="R244" s="222"/>
      <c r="S244" s="2"/>
      <c r="T244" s="21"/>
    </row>
    <row r="245" spans="1:20" x14ac:dyDescent="0.4">
      <c r="A245" s="9" t="s">
        <v>15278</v>
      </c>
      <c r="B245" s="9" t="s">
        <v>12052</v>
      </c>
      <c r="C245" s="180" t="s">
        <v>15000</v>
      </c>
      <c r="D245" s="11"/>
      <c r="E245" s="35">
        <v>10000</v>
      </c>
      <c r="F245" s="162" t="s">
        <v>15283</v>
      </c>
      <c r="G245" s="240" t="s">
        <v>0</v>
      </c>
      <c r="H245" s="9" t="s">
        <v>15304</v>
      </c>
      <c r="I245" s="9"/>
      <c r="J245" s="9"/>
      <c r="K245" s="9"/>
      <c r="L245" s="11">
        <v>2.25</v>
      </c>
      <c r="M245" s="9"/>
      <c r="N245" s="21">
        <v>60</v>
      </c>
      <c r="O245" s="21">
        <v>60</v>
      </c>
      <c r="P245" s="2"/>
      <c r="Q245" s="225" t="s">
        <v>4170</v>
      </c>
      <c r="R245" s="222"/>
      <c r="S245" s="2"/>
      <c r="T245" s="21"/>
    </row>
    <row r="246" spans="1:20" x14ac:dyDescent="0.4">
      <c r="A246" s="9" t="s">
        <v>15278</v>
      </c>
      <c r="B246" s="9" t="s">
        <v>12052</v>
      </c>
      <c r="C246" s="180" t="s">
        <v>15001</v>
      </c>
      <c r="D246" s="11"/>
      <c r="E246" s="35">
        <v>10000</v>
      </c>
      <c r="F246" s="162" t="s">
        <v>15283</v>
      </c>
      <c r="G246" s="240" t="s">
        <v>0</v>
      </c>
      <c r="H246" s="9" t="s">
        <v>15305</v>
      </c>
      <c r="I246" s="9"/>
      <c r="J246" s="9"/>
      <c r="K246" s="9"/>
      <c r="L246" s="11">
        <v>2.25</v>
      </c>
      <c r="M246" s="9"/>
      <c r="N246" s="21">
        <v>60</v>
      </c>
      <c r="O246" s="21">
        <v>60</v>
      </c>
      <c r="P246" s="2"/>
      <c r="Q246" s="225" t="s">
        <v>4170</v>
      </c>
      <c r="R246" s="222"/>
      <c r="S246" s="2"/>
      <c r="T246" s="21"/>
    </row>
    <row r="247" spans="1:20" x14ac:dyDescent="0.4">
      <c r="A247" s="9" t="s">
        <v>15278</v>
      </c>
      <c r="B247" s="9" t="s">
        <v>12052</v>
      </c>
      <c r="C247" s="180" t="s">
        <v>15002</v>
      </c>
      <c r="D247" s="11"/>
      <c r="E247" s="35">
        <v>10000</v>
      </c>
      <c r="F247" s="162" t="s">
        <v>15283</v>
      </c>
      <c r="G247" s="240" t="s">
        <v>0</v>
      </c>
      <c r="H247" s="9" t="s">
        <v>15306</v>
      </c>
      <c r="I247" s="9"/>
      <c r="J247" s="9"/>
      <c r="K247" s="9"/>
      <c r="L247" s="11">
        <v>2.25</v>
      </c>
      <c r="M247" s="9"/>
      <c r="N247" s="21">
        <v>60</v>
      </c>
      <c r="O247" s="21">
        <v>60</v>
      </c>
      <c r="P247" s="2"/>
      <c r="Q247" s="225" t="s">
        <v>4170</v>
      </c>
      <c r="R247" s="222"/>
      <c r="S247" s="2"/>
      <c r="T247" s="21"/>
    </row>
    <row r="248" spans="1:20" x14ac:dyDescent="0.4">
      <c r="A248" s="9" t="s">
        <v>15278</v>
      </c>
      <c r="B248" s="9" t="s">
        <v>12052</v>
      </c>
      <c r="C248" s="180" t="s">
        <v>15003</v>
      </c>
      <c r="D248" s="11"/>
      <c r="E248" s="35">
        <v>10000</v>
      </c>
      <c r="F248" s="162" t="s">
        <v>15283</v>
      </c>
      <c r="G248" s="240" t="s">
        <v>0</v>
      </c>
      <c r="H248" s="9" t="s">
        <v>15307</v>
      </c>
      <c r="I248" s="9"/>
      <c r="J248" s="9"/>
      <c r="K248" s="9"/>
      <c r="L248" s="11">
        <v>2.25</v>
      </c>
      <c r="M248" s="9"/>
      <c r="N248" s="21">
        <v>60</v>
      </c>
      <c r="O248" s="21">
        <v>60</v>
      </c>
      <c r="P248" s="2"/>
      <c r="Q248" s="225" t="s">
        <v>4170</v>
      </c>
      <c r="R248" s="222"/>
      <c r="S248" s="2"/>
      <c r="T248" s="21"/>
    </row>
    <row r="249" spans="1:20" x14ac:dyDescent="0.4">
      <c r="A249" s="9" t="s">
        <v>15278</v>
      </c>
      <c r="B249" s="9" t="s">
        <v>12052</v>
      </c>
      <c r="C249" s="180" t="s">
        <v>15004</v>
      </c>
      <c r="D249" s="11"/>
      <c r="E249" s="35">
        <v>10000</v>
      </c>
      <c r="F249" s="162" t="s">
        <v>15284</v>
      </c>
      <c r="G249" s="240">
        <v>36891</v>
      </c>
      <c r="H249" s="9" t="s">
        <v>15308</v>
      </c>
      <c r="I249" s="9"/>
      <c r="J249" s="9"/>
      <c r="K249" s="9"/>
      <c r="L249" s="11">
        <v>1</v>
      </c>
      <c r="M249" s="9"/>
      <c r="N249" s="21">
        <v>60</v>
      </c>
      <c r="O249" s="21">
        <v>60</v>
      </c>
      <c r="P249" s="2"/>
      <c r="Q249" s="225" t="s">
        <v>4170</v>
      </c>
      <c r="R249" s="222"/>
      <c r="S249" s="2"/>
      <c r="T249" s="21"/>
    </row>
    <row r="250" spans="1:20" x14ac:dyDescent="0.4">
      <c r="A250" s="9" t="s">
        <v>15278</v>
      </c>
      <c r="B250" s="9" t="s">
        <v>12052</v>
      </c>
      <c r="C250" s="180" t="s">
        <v>15005</v>
      </c>
      <c r="D250" s="11"/>
      <c r="E250" s="35">
        <v>10000</v>
      </c>
      <c r="F250" s="162">
        <v>1999</v>
      </c>
      <c r="G250" s="240">
        <v>36891</v>
      </c>
      <c r="H250" s="9" t="s">
        <v>15309</v>
      </c>
      <c r="I250" s="9"/>
      <c r="J250" s="9"/>
      <c r="K250" s="9"/>
      <c r="L250" s="11">
        <v>1.5</v>
      </c>
      <c r="M250" s="9"/>
      <c r="N250" s="21">
        <v>30</v>
      </c>
      <c r="O250" s="21">
        <v>30</v>
      </c>
      <c r="P250" s="2"/>
      <c r="Q250" s="225" t="s">
        <v>4170</v>
      </c>
      <c r="R250" s="222"/>
      <c r="S250" s="2"/>
      <c r="T250" s="21"/>
    </row>
    <row r="251" spans="1:20" x14ac:dyDescent="0.4">
      <c r="A251" s="9" t="s">
        <v>15278</v>
      </c>
      <c r="B251" s="9" t="s">
        <v>12052</v>
      </c>
      <c r="C251" s="180" t="s">
        <v>15006</v>
      </c>
      <c r="D251" s="11"/>
      <c r="E251" s="35">
        <v>3000</v>
      </c>
      <c r="F251" s="162">
        <v>1999</v>
      </c>
      <c r="G251" s="240">
        <v>36891</v>
      </c>
      <c r="H251" s="9" t="s">
        <v>15310</v>
      </c>
      <c r="I251" s="9"/>
      <c r="J251" s="9"/>
      <c r="K251" s="9"/>
      <c r="L251" s="11">
        <v>2</v>
      </c>
      <c r="M251" s="9"/>
      <c r="N251" s="21">
        <v>2</v>
      </c>
      <c r="O251" s="21">
        <v>2</v>
      </c>
      <c r="P251" s="2"/>
      <c r="Q251" s="225" t="s">
        <v>4170</v>
      </c>
      <c r="R251" s="222"/>
      <c r="S251" s="2"/>
      <c r="T251" s="21"/>
    </row>
    <row r="252" spans="1:20" x14ac:dyDescent="0.4">
      <c r="A252" s="9" t="s">
        <v>15278</v>
      </c>
      <c r="B252" s="9" t="s">
        <v>12052</v>
      </c>
      <c r="C252" s="180" t="s">
        <v>15007</v>
      </c>
      <c r="D252" s="11"/>
      <c r="E252" s="35">
        <v>10000</v>
      </c>
      <c r="F252" s="247">
        <v>2000</v>
      </c>
      <c r="G252" s="240">
        <v>36891</v>
      </c>
      <c r="H252" s="9" t="s">
        <v>15587</v>
      </c>
      <c r="I252" s="9"/>
      <c r="J252" s="9"/>
      <c r="K252" s="9"/>
      <c r="L252" s="11">
        <v>9.5</v>
      </c>
      <c r="M252" s="9"/>
      <c r="N252" s="21">
        <v>2</v>
      </c>
      <c r="O252" s="21">
        <v>2</v>
      </c>
      <c r="P252" s="2"/>
      <c r="Q252" s="225" t="s">
        <v>4170</v>
      </c>
      <c r="R252" s="222"/>
      <c r="S252" s="2"/>
      <c r="T252" s="21"/>
    </row>
    <row r="253" spans="1:20" x14ac:dyDescent="0.4">
      <c r="A253" s="9" t="s">
        <v>15278</v>
      </c>
      <c r="B253" s="9" t="s">
        <v>12052</v>
      </c>
      <c r="C253" s="180" t="s">
        <v>15008</v>
      </c>
      <c r="D253" s="11"/>
      <c r="E253" s="35">
        <v>10000</v>
      </c>
      <c r="F253" s="247">
        <v>2000</v>
      </c>
      <c r="G253" s="240">
        <v>36891</v>
      </c>
      <c r="H253" s="9" t="s">
        <v>15311</v>
      </c>
      <c r="I253" s="9"/>
      <c r="J253" s="9"/>
      <c r="K253" s="9"/>
      <c r="L253" s="11">
        <v>9.5</v>
      </c>
      <c r="M253" s="9"/>
      <c r="N253" s="21">
        <v>0.5</v>
      </c>
      <c r="O253" s="21">
        <v>0.5</v>
      </c>
      <c r="P253" s="2"/>
      <c r="Q253" s="225" t="s">
        <v>4170</v>
      </c>
      <c r="R253" s="222"/>
      <c r="S253" s="2"/>
      <c r="T253" s="21"/>
    </row>
    <row r="254" spans="1:20" x14ac:dyDescent="0.4">
      <c r="A254" s="164" t="s">
        <v>15278</v>
      </c>
      <c r="B254" s="164" t="s">
        <v>12052</v>
      </c>
      <c r="C254" s="232" t="s">
        <v>15009</v>
      </c>
      <c r="D254" s="166"/>
      <c r="E254" s="172">
        <v>10000</v>
      </c>
      <c r="F254" s="248">
        <v>2000</v>
      </c>
      <c r="G254" s="243">
        <v>36891</v>
      </c>
      <c r="H254" s="164" t="s">
        <v>15588</v>
      </c>
      <c r="I254" s="164" t="s">
        <v>4074</v>
      </c>
      <c r="J254" s="164"/>
      <c r="K254" s="164"/>
      <c r="L254" s="166">
        <v>9.5</v>
      </c>
      <c r="M254" s="164"/>
      <c r="N254" s="174">
        <v>10</v>
      </c>
      <c r="O254" s="174">
        <v>10</v>
      </c>
      <c r="P254" s="2"/>
      <c r="Q254" s="225" t="s">
        <v>4170</v>
      </c>
      <c r="R254" s="222"/>
      <c r="S254" s="2"/>
      <c r="T254" s="21"/>
    </row>
    <row r="255" spans="1:20" x14ac:dyDescent="0.4">
      <c r="A255" s="9" t="s">
        <v>15278</v>
      </c>
      <c r="B255" s="9" t="s">
        <v>12052</v>
      </c>
      <c r="C255" s="180" t="s">
        <v>15010</v>
      </c>
      <c r="D255" s="11"/>
      <c r="E255" s="35">
        <v>20000</v>
      </c>
      <c r="F255" s="247">
        <v>2000</v>
      </c>
      <c r="G255" s="240">
        <v>36891</v>
      </c>
      <c r="H255" s="9" t="s">
        <v>15587</v>
      </c>
      <c r="I255" s="9"/>
      <c r="J255" s="9"/>
      <c r="K255" s="9"/>
      <c r="L255" s="11">
        <v>3.5</v>
      </c>
      <c r="M255" s="9"/>
      <c r="N255" s="21">
        <v>4</v>
      </c>
      <c r="O255" s="21">
        <v>4</v>
      </c>
      <c r="P255" s="2"/>
      <c r="Q255" s="225" t="s">
        <v>4170</v>
      </c>
      <c r="R255" s="222"/>
      <c r="S255" s="2"/>
      <c r="T255" s="21"/>
    </row>
    <row r="256" spans="1:20" x14ac:dyDescent="0.4">
      <c r="A256" s="9" t="s">
        <v>15278</v>
      </c>
      <c r="B256" s="9" t="s">
        <v>12052</v>
      </c>
      <c r="C256" s="180" t="s">
        <v>15011</v>
      </c>
      <c r="D256" s="11"/>
      <c r="E256" s="35">
        <v>20000</v>
      </c>
      <c r="F256" s="247">
        <v>2000</v>
      </c>
      <c r="G256" s="240">
        <v>36891</v>
      </c>
      <c r="H256" s="9" t="s">
        <v>15311</v>
      </c>
      <c r="I256" s="9"/>
      <c r="J256" s="9"/>
      <c r="K256" s="9"/>
      <c r="L256" s="11">
        <v>3.5</v>
      </c>
      <c r="M256" s="9"/>
      <c r="N256" s="21">
        <v>0.5</v>
      </c>
      <c r="O256" s="21">
        <v>0.5</v>
      </c>
      <c r="P256" s="2"/>
      <c r="Q256" s="225" t="s">
        <v>4170</v>
      </c>
      <c r="R256" s="222"/>
      <c r="S256" s="2"/>
      <c r="T256" s="21"/>
    </row>
    <row r="257" spans="1:20" x14ac:dyDescent="0.4">
      <c r="A257" s="164" t="s">
        <v>15278</v>
      </c>
      <c r="B257" s="164" t="s">
        <v>12052</v>
      </c>
      <c r="C257" s="232" t="s">
        <v>15012</v>
      </c>
      <c r="D257" s="166"/>
      <c r="E257" s="172">
        <v>20000</v>
      </c>
      <c r="F257" s="248">
        <v>2000</v>
      </c>
      <c r="G257" s="243">
        <v>36891</v>
      </c>
      <c r="H257" s="164" t="s">
        <v>15588</v>
      </c>
      <c r="I257" s="164" t="s">
        <v>4074</v>
      </c>
      <c r="J257" s="164"/>
      <c r="K257" s="164"/>
      <c r="L257" s="166">
        <v>3.5</v>
      </c>
      <c r="M257" s="164"/>
      <c r="N257" s="174">
        <v>10</v>
      </c>
      <c r="O257" s="174">
        <v>10</v>
      </c>
      <c r="P257" s="2"/>
      <c r="Q257" s="225" t="s">
        <v>4170</v>
      </c>
      <c r="R257" s="222"/>
      <c r="S257" s="2"/>
      <c r="T257" s="21"/>
    </row>
    <row r="258" spans="1:20" x14ac:dyDescent="0.4">
      <c r="A258" s="9" t="s">
        <v>15278</v>
      </c>
      <c r="B258" s="9" t="s">
        <v>12052</v>
      </c>
      <c r="C258" s="180" t="s">
        <v>15013</v>
      </c>
      <c r="D258" s="11"/>
      <c r="E258" s="35">
        <v>10000</v>
      </c>
      <c r="F258" s="247">
        <v>2000</v>
      </c>
      <c r="G258" s="240">
        <v>36891</v>
      </c>
      <c r="H258" s="9" t="s">
        <v>15589</v>
      </c>
      <c r="I258" s="9"/>
      <c r="J258" s="9"/>
      <c r="K258" s="9"/>
      <c r="L258" s="11">
        <v>9.5</v>
      </c>
      <c r="M258" s="9"/>
      <c r="N258" s="21">
        <v>2</v>
      </c>
      <c r="O258" s="21">
        <v>2</v>
      </c>
      <c r="P258" s="2"/>
      <c r="Q258" s="225" t="s">
        <v>4170</v>
      </c>
      <c r="R258" s="222"/>
      <c r="S258" s="2"/>
      <c r="T258" s="21"/>
    </row>
    <row r="259" spans="1:20" x14ac:dyDescent="0.4">
      <c r="A259" s="9" t="s">
        <v>15278</v>
      </c>
      <c r="B259" s="9" t="s">
        <v>12052</v>
      </c>
      <c r="C259" s="180" t="s">
        <v>15014</v>
      </c>
      <c r="D259" s="11"/>
      <c r="E259" s="35">
        <v>10000</v>
      </c>
      <c r="F259" s="247">
        <v>2000</v>
      </c>
      <c r="G259" s="240">
        <v>36891</v>
      </c>
      <c r="H259" s="9" t="s">
        <v>15312</v>
      </c>
      <c r="I259" s="9"/>
      <c r="J259" s="9"/>
      <c r="K259" s="9"/>
      <c r="L259" s="11">
        <v>9.5</v>
      </c>
      <c r="M259" s="9"/>
      <c r="N259" s="21">
        <v>0.5</v>
      </c>
      <c r="O259" s="21">
        <v>0.5</v>
      </c>
      <c r="P259" s="2"/>
      <c r="Q259" s="225" t="s">
        <v>4170</v>
      </c>
      <c r="R259" s="222"/>
      <c r="S259" s="2"/>
      <c r="T259" s="21"/>
    </row>
    <row r="260" spans="1:20" x14ac:dyDescent="0.4">
      <c r="A260" s="164" t="s">
        <v>15278</v>
      </c>
      <c r="B260" s="164" t="s">
        <v>12052</v>
      </c>
      <c r="C260" s="232" t="s">
        <v>15015</v>
      </c>
      <c r="D260" s="166"/>
      <c r="E260" s="172">
        <v>10000</v>
      </c>
      <c r="F260" s="248">
        <v>2000</v>
      </c>
      <c r="G260" s="243">
        <v>36891</v>
      </c>
      <c r="H260" s="164" t="s">
        <v>15590</v>
      </c>
      <c r="I260" s="164" t="s">
        <v>4074</v>
      </c>
      <c r="J260" s="164"/>
      <c r="K260" s="164"/>
      <c r="L260" s="166">
        <v>9.5</v>
      </c>
      <c r="M260" s="164"/>
      <c r="N260" s="174">
        <v>10</v>
      </c>
      <c r="O260" s="174">
        <v>10</v>
      </c>
      <c r="P260" s="2"/>
      <c r="Q260" s="225" t="s">
        <v>4170</v>
      </c>
      <c r="R260" s="222"/>
      <c r="S260" s="2"/>
      <c r="T260" s="21"/>
    </row>
    <row r="261" spans="1:20" x14ac:dyDescent="0.4">
      <c r="A261" s="9" t="s">
        <v>15278</v>
      </c>
      <c r="B261" s="9" t="s">
        <v>12052</v>
      </c>
      <c r="C261" s="180" t="s">
        <v>15016</v>
      </c>
      <c r="D261" s="11"/>
      <c r="E261" s="35">
        <v>20000</v>
      </c>
      <c r="F261" s="247">
        <v>2000</v>
      </c>
      <c r="G261" s="240">
        <v>36891</v>
      </c>
      <c r="H261" s="9" t="s">
        <v>15589</v>
      </c>
      <c r="I261" s="9"/>
      <c r="J261" s="9"/>
      <c r="K261" s="9"/>
      <c r="L261" s="11">
        <v>3.5</v>
      </c>
      <c r="M261" s="9"/>
      <c r="N261" s="21">
        <v>4</v>
      </c>
      <c r="O261" s="21">
        <v>4</v>
      </c>
      <c r="P261" s="2"/>
      <c r="Q261" s="225" t="s">
        <v>4170</v>
      </c>
      <c r="R261" s="222"/>
      <c r="S261" s="2"/>
      <c r="T261" s="21"/>
    </row>
    <row r="262" spans="1:20" x14ac:dyDescent="0.4">
      <c r="A262" s="9" t="s">
        <v>15278</v>
      </c>
      <c r="B262" s="9" t="s">
        <v>12052</v>
      </c>
      <c r="C262" s="180" t="s">
        <v>15017</v>
      </c>
      <c r="D262" s="11"/>
      <c r="E262" s="35">
        <v>20000</v>
      </c>
      <c r="F262" s="247">
        <v>2000</v>
      </c>
      <c r="G262" s="240">
        <v>36891</v>
      </c>
      <c r="H262" s="9" t="s">
        <v>15312</v>
      </c>
      <c r="I262" s="9"/>
      <c r="J262" s="9"/>
      <c r="K262" s="9"/>
      <c r="L262" s="11">
        <v>3.5</v>
      </c>
      <c r="M262" s="9"/>
      <c r="N262" s="21">
        <v>0.5</v>
      </c>
      <c r="O262" s="21">
        <v>0.5</v>
      </c>
      <c r="P262" s="2"/>
      <c r="Q262" s="225" t="s">
        <v>4170</v>
      </c>
      <c r="R262" s="222"/>
      <c r="S262" s="2"/>
      <c r="T262" s="21"/>
    </row>
    <row r="263" spans="1:20" x14ac:dyDescent="0.4">
      <c r="A263" s="164" t="s">
        <v>15278</v>
      </c>
      <c r="B263" s="164" t="s">
        <v>12052</v>
      </c>
      <c r="C263" s="232" t="s">
        <v>15018</v>
      </c>
      <c r="D263" s="166"/>
      <c r="E263" s="172">
        <v>20000</v>
      </c>
      <c r="F263" s="248">
        <v>2000</v>
      </c>
      <c r="G263" s="243">
        <v>36891</v>
      </c>
      <c r="H263" s="164" t="s">
        <v>15590</v>
      </c>
      <c r="I263" s="164" t="s">
        <v>4074</v>
      </c>
      <c r="J263" s="164"/>
      <c r="K263" s="164"/>
      <c r="L263" s="166">
        <v>3.5</v>
      </c>
      <c r="M263" s="164"/>
      <c r="N263" s="174">
        <v>10</v>
      </c>
      <c r="O263" s="174">
        <v>10</v>
      </c>
      <c r="P263" s="2"/>
      <c r="Q263" s="225" t="s">
        <v>4170</v>
      </c>
      <c r="R263" s="222"/>
      <c r="S263" s="2"/>
      <c r="T263" s="21"/>
    </row>
    <row r="264" spans="1:20" x14ac:dyDescent="0.4">
      <c r="A264" s="9" t="s">
        <v>15278</v>
      </c>
      <c r="B264" s="9" t="s">
        <v>12052</v>
      </c>
      <c r="C264" s="180" t="s">
        <v>15019</v>
      </c>
      <c r="D264" s="11"/>
      <c r="E264" s="35">
        <v>10000</v>
      </c>
      <c r="F264" s="247">
        <v>2000</v>
      </c>
      <c r="G264" s="240">
        <v>36891</v>
      </c>
      <c r="H264" s="9" t="s">
        <v>15591</v>
      </c>
      <c r="I264" s="9"/>
      <c r="J264" s="9"/>
      <c r="K264" s="9"/>
      <c r="L264" s="11">
        <v>9.5</v>
      </c>
      <c r="M264" s="9"/>
      <c r="N264" s="21">
        <v>2</v>
      </c>
      <c r="O264" s="21">
        <v>2</v>
      </c>
      <c r="P264" s="2"/>
      <c r="Q264" s="225" t="s">
        <v>4170</v>
      </c>
      <c r="R264" s="222"/>
      <c r="S264" s="2"/>
      <c r="T264" s="21"/>
    </row>
    <row r="265" spans="1:20" x14ac:dyDescent="0.4">
      <c r="A265" s="9" t="s">
        <v>15278</v>
      </c>
      <c r="B265" s="9" t="s">
        <v>12052</v>
      </c>
      <c r="C265" s="180" t="s">
        <v>15020</v>
      </c>
      <c r="D265" s="11"/>
      <c r="E265" s="35">
        <v>10000</v>
      </c>
      <c r="F265" s="247">
        <v>2000</v>
      </c>
      <c r="G265" s="240">
        <v>36891</v>
      </c>
      <c r="H265" s="9" t="s">
        <v>15313</v>
      </c>
      <c r="I265" s="9"/>
      <c r="J265" s="9"/>
      <c r="K265" s="9"/>
      <c r="L265" s="11">
        <v>9.5</v>
      </c>
      <c r="M265" s="9"/>
      <c r="N265" s="21">
        <v>0.5</v>
      </c>
      <c r="O265" s="21">
        <v>0.5</v>
      </c>
      <c r="P265" s="2"/>
      <c r="Q265" s="225" t="s">
        <v>4170</v>
      </c>
      <c r="R265" s="222"/>
      <c r="S265" s="2"/>
      <c r="T265" s="21"/>
    </row>
    <row r="266" spans="1:20" x14ac:dyDescent="0.4">
      <c r="A266" s="164" t="s">
        <v>15278</v>
      </c>
      <c r="B266" s="164" t="s">
        <v>12052</v>
      </c>
      <c r="C266" s="232" t="s">
        <v>15021</v>
      </c>
      <c r="D266" s="166"/>
      <c r="E266" s="172">
        <v>10000</v>
      </c>
      <c r="F266" s="248">
        <v>2000</v>
      </c>
      <c r="G266" s="243">
        <v>36891</v>
      </c>
      <c r="H266" s="164" t="s">
        <v>15592</v>
      </c>
      <c r="I266" s="164" t="s">
        <v>4074</v>
      </c>
      <c r="J266" s="164"/>
      <c r="K266" s="164"/>
      <c r="L266" s="166">
        <v>9.5</v>
      </c>
      <c r="M266" s="164"/>
      <c r="N266" s="174">
        <v>10</v>
      </c>
      <c r="O266" s="174">
        <v>10</v>
      </c>
      <c r="P266" s="2"/>
      <c r="Q266" s="225" t="s">
        <v>4170</v>
      </c>
      <c r="R266" s="222"/>
      <c r="S266" s="2"/>
      <c r="T266" s="21"/>
    </row>
    <row r="267" spans="1:20" x14ac:dyDescent="0.4">
      <c r="A267" s="9" t="s">
        <v>15278</v>
      </c>
      <c r="B267" s="9" t="s">
        <v>12052</v>
      </c>
      <c r="C267" s="180" t="s">
        <v>15022</v>
      </c>
      <c r="D267" s="11"/>
      <c r="E267" s="35">
        <v>20000</v>
      </c>
      <c r="F267" s="247">
        <v>2000</v>
      </c>
      <c r="G267" s="240">
        <v>36891</v>
      </c>
      <c r="H267" s="9" t="s">
        <v>15591</v>
      </c>
      <c r="I267" s="9"/>
      <c r="J267" s="9"/>
      <c r="K267" s="9"/>
      <c r="L267" s="11">
        <v>3.5</v>
      </c>
      <c r="M267" s="9"/>
      <c r="N267" s="21">
        <v>4</v>
      </c>
      <c r="O267" s="21">
        <v>4</v>
      </c>
      <c r="P267" s="2"/>
      <c r="Q267" s="225" t="s">
        <v>4170</v>
      </c>
      <c r="R267" s="222"/>
      <c r="S267" s="2"/>
      <c r="T267" s="21"/>
    </row>
    <row r="268" spans="1:20" x14ac:dyDescent="0.4">
      <c r="A268" s="9" t="s">
        <v>15278</v>
      </c>
      <c r="B268" s="9" t="s">
        <v>12052</v>
      </c>
      <c r="C268" s="180" t="s">
        <v>15023</v>
      </c>
      <c r="D268" s="11"/>
      <c r="E268" s="35">
        <v>20000</v>
      </c>
      <c r="F268" s="247">
        <v>2000</v>
      </c>
      <c r="G268" s="240">
        <v>36891</v>
      </c>
      <c r="H268" s="9" t="s">
        <v>15313</v>
      </c>
      <c r="I268" s="9"/>
      <c r="J268" s="9"/>
      <c r="K268" s="9"/>
      <c r="L268" s="11">
        <v>3.5</v>
      </c>
      <c r="M268" s="9"/>
      <c r="N268" s="21">
        <v>0.5</v>
      </c>
      <c r="O268" s="21">
        <v>0.5</v>
      </c>
      <c r="P268" s="2"/>
      <c r="Q268" s="225" t="s">
        <v>4170</v>
      </c>
      <c r="R268" s="222"/>
      <c r="S268" s="2"/>
      <c r="T268" s="21"/>
    </row>
    <row r="269" spans="1:20" x14ac:dyDescent="0.4">
      <c r="A269" s="164" t="s">
        <v>15278</v>
      </c>
      <c r="B269" s="164" t="s">
        <v>12052</v>
      </c>
      <c r="C269" s="232" t="s">
        <v>15024</v>
      </c>
      <c r="D269" s="166"/>
      <c r="E269" s="172">
        <v>20000</v>
      </c>
      <c r="F269" s="248">
        <v>2000</v>
      </c>
      <c r="G269" s="243">
        <v>36891</v>
      </c>
      <c r="H269" s="164" t="s">
        <v>15592</v>
      </c>
      <c r="I269" s="164" t="s">
        <v>4074</v>
      </c>
      <c r="J269" s="164"/>
      <c r="K269" s="164"/>
      <c r="L269" s="166">
        <v>3.5</v>
      </c>
      <c r="M269" s="164"/>
      <c r="N269" s="174">
        <v>10</v>
      </c>
      <c r="O269" s="174">
        <v>10</v>
      </c>
      <c r="P269" s="2"/>
      <c r="Q269" s="225" t="s">
        <v>4170</v>
      </c>
      <c r="R269" s="222"/>
      <c r="S269" s="2"/>
      <c r="T269" s="21"/>
    </row>
    <row r="270" spans="1:20" x14ac:dyDescent="0.4">
      <c r="A270" s="9" t="s">
        <v>15278</v>
      </c>
      <c r="B270" s="9" t="s">
        <v>12052</v>
      </c>
      <c r="C270" s="180" t="s">
        <v>15025</v>
      </c>
      <c r="D270" s="11"/>
      <c r="E270" s="35">
        <v>10000</v>
      </c>
      <c r="F270" s="247">
        <v>2000</v>
      </c>
      <c r="G270" s="240">
        <v>36891</v>
      </c>
      <c r="H270" s="9" t="s">
        <v>15623</v>
      </c>
      <c r="I270" s="9"/>
      <c r="J270" s="9"/>
      <c r="K270" s="9"/>
      <c r="L270" s="11">
        <v>9.5</v>
      </c>
      <c r="M270" s="9"/>
      <c r="N270" s="21">
        <v>2</v>
      </c>
      <c r="O270" s="21">
        <v>2</v>
      </c>
      <c r="P270" s="2"/>
      <c r="Q270" s="225" t="s">
        <v>4170</v>
      </c>
      <c r="R270" s="222"/>
      <c r="S270" s="2"/>
      <c r="T270" s="21"/>
    </row>
    <row r="271" spans="1:20" x14ac:dyDescent="0.4">
      <c r="A271" s="9" t="s">
        <v>15278</v>
      </c>
      <c r="B271" s="9" t="s">
        <v>12052</v>
      </c>
      <c r="C271" s="180" t="s">
        <v>15026</v>
      </c>
      <c r="D271" s="11"/>
      <c r="E271" s="35">
        <v>10000</v>
      </c>
      <c r="F271" s="247">
        <v>2000</v>
      </c>
      <c r="G271" s="240">
        <v>36891</v>
      </c>
      <c r="H271" s="9" t="s">
        <v>15314</v>
      </c>
      <c r="I271" s="9"/>
      <c r="J271" s="9"/>
      <c r="K271" s="9"/>
      <c r="L271" s="11">
        <v>9.5</v>
      </c>
      <c r="M271" s="9"/>
      <c r="N271" s="21">
        <v>0.5</v>
      </c>
      <c r="O271" s="21">
        <v>0.5</v>
      </c>
      <c r="P271" s="2"/>
      <c r="Q271" s="225" t="s">
        <v>4170</v>
      </c>
      <c r="R271" s="222"/>
      <c r="S271" s="2"/>
      <c r="T271" s="21"/>
    </row>
    <row r="272" spans="1:20" x14ac:dyDescent="0.4">
      <c r="A272" s="164" t="s">
        <v>15278</v>
      </c>
      <c r="B272" s="164" t="s">
        <v>12052</v>
      </c>
      <c r="C272" s="232" t="s">
        <v>15027</v>
      </c>
      <c r="D272" s="166"/>
      <c r="E272" s="172">
        <v>10000</v>
      </c>
      <c r="F272" s="248">
        <v>2000</v>
      </c>
      <c r="G272" s="243">
        <v>36891</v>
      </c>
      <c r="H272" s="164" t="s">
        <v>15593</v>
      </c>
      <c r="I272" s="164" t="s">
        <v>4074</v>
      </c>
      <c r="J272" s="164"/>
      <c r="K272" s="164"/>
      <c r="L272" s="166">
        <v>9.5</v>
      </c>
      <c r="M272" s="164"/>
      <c r="N272" s="174">
        <v>10</v>
      </c>
      <c r="O272" s="174">
        <v>10</v>
      </c>
      <c r="P272" s="2"/>
      <c r="Q272" s="225" t="s">
        <v>4170</v>
      </c>
      <c r="R272" s="222"/>
      <c r="S272" s="2"/>
      <c r="T272" s="21"/>
    </row>
    <row r="273" spans="1:20" x14ac:dyDescent="0.4">
      <c r="A273" s="9" t="s">
        <v>15278</v>
      </c>
      <c r="B273" s="9" t="s">
        <v>12052</v>
      </c>
      <c r="C273" s="180" t="s">
        <v>15028</v>
      </c>
      <c r="D273" s="11"/>
      <c r="E273" s="35">
        <v>20000</v>
      </c>
      <c r="F273" s="247">
        <v>2000</v>
      </c>
      <c r="G273" s="240">
        <v>36891</v>
      </c>
      <c r="H273" s="9" t="s">
        <v>15623</v>
      </c>
      <c r="I273" s="9"/>
      <c r="J273" s="9"/>
      <c r="K273" s="9"/>
      <c r="L273" s="11">
        <v>3.5</v>
      </c>
      <c r="M273" s="9"/>
      <c r="N273" s="21">
        <v>4</v>
      </c>
      <c r="O273" s="21">
        <v>4</v>
      </c>
      <c r="P273" s="2"/>
      <c r="Q273" s="225" t="s">
        <v>4170</v>
      </c>
      <c r="R273" s="222"/>
      <c r="S273" s="2"/>
      <c r="T273" s="21"/>
    </row>
    <row r="274" spans="1:20" x14ac:dyDescent="0.4">
      <c r="A274" s="9" t="s">
        <v>15278</v>
      </c>
      <c r="B274" s="9" t="s">
        <v>12052</v>
      </c>
      <c r="C274" s="180" t="s">
        <v>15029</v>
      </c>
      <c r="D274" s="11"/>
      <c r="E274" s="35">
        <v>20000</v>
      </c>
      <c r="F274" s="247">
        <v>2000</v>
      </c>
      <c r="G274" s="240">
        <v>36891</v>
      </c>
      <c r="H274" s="9" t="s">
        <v>15314</v>
      </c>
      <c r="I274" s="9"/>
      <c r="J274" s="9"/>
      <c r="K274" s="9"/>
      <c r="L274" s="11">
        <v>3.5</v>
      </c>
      <c r="M274" s="9"/>
      <c r="N274" s="21">
        <v>0.5</v>
      </c>
      <c r="O274" s="21">
        <v>0.5</v>
      </c>
      <c r="P274" s="2"/>
      <c r="Q274" s="225" t="s">
        <v>4170</v>
      </c>
      <c r="R274" s="222"/>
      <c r="S274" s="2"/>
      <c r="T274" s="21"/>
    </row>
    <row r="275" spans="1:20" x14ac:dyDescent="0.4">
      <c r="A275" s="164" t="s">
        <v>15278</v>
      </c>
      <c r="B275" s="164" t="s">
        <v>12052</v>
      </c>
      <c r="C275" s="232" t="s">
        <v>15030</v>
      </c>
      <c r="D275" s="166"/>
      <c r="E275" s="172">
        <v>20000</v>
      </c>
      <c r="F275" s="248">
        <v>2000</v>
      </c>
      <c r="G275" s="243">
        <v>36891</v>
      </c>
      <c r="H275" s="164" t="s">
        <v>15593</v>
      </c>
      <c r="I275" s="164" t="s">
        <v>4074</v>
      </c>
      <c r="J275" s="164"/>
      <c r="K275" s="164"/>
      <c r="L275" s="166">
        <v>3.5</v>
      </c>
      <c r="M275" s="164"/>
      <c r="N275" s="174">
        <v>10</v>
      </c>
      <c r="O275" s="174">
        <v>10</v>
      </c>
      <c r="P275" s="2"/>
      <c r="Q275" s="225" t="s">
        <v>4170</v>
      </c>
      <c r="R275" s="222"/>
      <c r="S275" s="2"/>
      <c r="T275" s="21"/>
    </row>
    <row r="276" spans="1:20" x14ac:dyDescent="0.4">
      <c r="A276" s="9" t="s">
        <v>15278</v>
      </c>
      <c r="B276" s="9" t="s">
        <v>12052</v>
      </c>
      <c r="C276" s="180" t="s">
        <v>15031</v>
      </c>
      <c r="D276" s="11"/>
      <c r="E276" s="35">
        <v>10000</v>
      </c>
      <c r="F276" s="247">
        <v>2000</v>
      </c>
      <c r="G276" s="240">
        <v>36891</v>
      </c>
      <c r="H276" s="9" t="s">
        <v>15624</v>
      </c>
      <c r="I276" s="9"/>
      <c r="J276" s="9"/>
      <c r="K276" s="9"/>
      <c r="L276" s="11">
        <v>9.5</v>
      </c>
      <c r="M276" s="9"/>
      <c r="N276" s="21">
        <v>2</v>
      </c>
      <c r="O276" s="21">
        <v>2</v>
      </c>
      <c r="P276" s="2"/>
      <c r="Q276" s="225" t="s">
        <v>4170</v>
      </c>
      <c r="R276" s="222"/>
      <c r="S276" s="2"/>
      <c r="T276" s="21"/>
    </row>
    <row r="277" spans="1:20" x14ac:dyDescent="0.4">
      <c r="A277" s="9" t="s">
        <v>15278</v>
      </c>
      <c r="B277" s="9" t="s">
        <v>12052</v>
      </c>
      <c r="C277" s="180" t="s">
        <v>15032</v>
      </c>
      <c r="D277" s="11"/>
      <c r="E277" s="35">
        <v>10000</v>
      </c>
      <c r="F277" s="247">
        <v>2000</v>
      </c>
      <c r="G277" s="240">
        <v>36891</v>
      </c>
      <c r="H277" s="9" t="s">
        <v>15315</v>
      </c>
      <c r="I277" s="9"/>
      <c r="J277" s="9"/>
      <c r="K277" s="9"/>
      <c r="L277" s="11">
        <v>9.5</v>
      </c>
      <c r="M277" s="9"/>
      <c r="N277" s="21">
        <v>0.5</v>
      </c>
      <c r="O277" s="21">
        <v>0.5</v>
      </c>
      <c r="P277" s="2"/>
      <c r="Q277" s="225" t="s">
        <v>4170</v>
      </c>
      <c r="R277" s="222"/>
      <c r="S277" s="2"/>
      <c r="T277" s="21"/>
    </row>
    <row r="278" spans="1:20" x14ac:dyDescent="0.4">
      <c r="A278" s="164" t="s">
        <v>15278</v>
      </c>
      <c r="B278" s="164" t="s">
        <v>12052</v>
      </c>
      <c r="C278" s="232" t="s">
        <v>15033</v>
      </c>
      <c r="D278" s="166"/>
      <c r="E278" s="172">
        <v>10000</v>
      </c>
      <c r="F278" s="248">
        <v>2000</v>
      </c>
      <c r="G278" s="243">
        <v>36891</v>
      </c>
      <c r="H278" s="164" t="s">
        <v>15594</v>
      </c>
      <c r="I278" s="164" t="s">
        <v>4074</v>
      </c>
      <c r="J278" s="164"/>
      <c r="K278" s="164"/>
      <c r="L278" s="166">
        <v>9.5</v>
      </c>
      <c r="M278" s="164"/>
      <c r="N278" s="174">
        <v>10</v>
      </c>
      <c r="O278" s="174">
        <v>10</v>
      </c>
      <c r="P278" s="2"/>
      <c r="Q278" s="225" t="s">
        <v>4170</v>
      </c>
      <c r="R278" s="222"/>
      <c r="S278" s="2"/>
      <c r="T278" s="21"/>
    </row>
    <row r="279" spans="1:20" x14ac:dyDescent="0.4">
      <c r="A279" s="9" t="s">
        <v>15278</v>
      </c>
      <c r="B279" s="9" t="s">
        <v>12052</v>
      </c>
      <c r="C279" s="180" t="s">
        <v>15034</v>
      </c>
      <c r="D279" s="11"/>
      <c r="E279" s="35">
        <v>20000</v>
      </c>
      <c r="F279" s="247">
        <v>2000</v>
      </c>
      <c r="G279" s="240">
        <v>36891</v>
      </c>
      <c r="H279" s="9" t="s">
        <v>15624</v>
      </c>
      <c r="I279" s="9"/>
      <c r="J279" s="9"/>
      <c r="K279" s="9"/>
      <c r="L279" s="11">
        <v>3.5</v>
      </c>
      <c r="M279" s="9"/>
      <c r="N279" s="21">
        <v>4</v>
      </c>
      <c r="O279" s="21">
        <v>4</v>
      </c>
      <c r="P279" s="2"/>
      <c r="Q279" s="225" t="s">
        <v>4170</v>
      </c>
      <c r="R279" s="222"/>
      <c r="S279" s="2"/>
      <c r="T279" s="21"/>
    </row>
    <row r="280" spans="1:20" x14ac:dyDescent="0.4">
      <c r="A280" s="9" t="s">
        <v>15278</v>
      </c>
      <c r="B280" s="9" t="s">
        <v>12052</v>
      </c>
      <c r="C280" s="180" t="s">
        <v>15035</v>
      </c>
      <c r="D280" s="11"/>
      <c r="E280" s="35">
        <v>20000</v>
      </c>
      <c r="F280" s="247">
        <v>2000</v>
      </c>
      <c r="G280" s="240">
        <v>36891</v>
      </c>
      <c r="H280" s="9" t="s">
        <v>15315</v>
      </c>
      <c r="I280" s="9"/>
      <c r="J280" s="9"/>
      <c r="K280" s="9"/>
      <c r="L280" s="11">
        <v>3.5</v>
      </c>
      <c r="M280" s="9"/>
      <c r="N280" s="21">
        <v>0.5</v>
      </c>
      <c r="O280" s="21">
        <v>0.5</v>
      </c>
      <c r="P280" s="2"/>
      <c r="Q280" s="225" t="s">
        <v>4170</v>
      </c>
      <c r="R280" s="222"/>
      <c r="S280" s="2"/>
      <c r="T280" s="21"/>
    </row>
    <row r="281" spans="1:20" x14ac:dyDescent="0.4">
      <c r="A281" s="164" t="s">
        <v>15278</v>
      </c>
      <c r="B281" s="164" t="s">
        <v>12052</v>
      </c>
      <c r="C281" s="232" t="s">
        <v>15036</v>
      </c>
      <c r="D281" s="166"/>
      <c r="E281" s="172">
        <v>20000</v>
      </c>
      <c r="F281" s="248">
        <v>2000</v>
      </c>
      <c r="G281" s="243">
        <v>36891</v>
      </c>
      <c r="H281" s="164" t="s">
        <v>15594</v>
      </c>
      <c r="I281" s="164" t="s">
        <v>4074</v>
      </c>
      <c r="J281" s="164"/>
      <c r="K281" s="164"/>
      <c r="L281" s="166">
        <v>3.5</v>
      </c>
      <c r="M281" s="164"/>
      <c r="N281" s="174">
        <v>10</v>
      </c>
      <c r="O281" s="174">
        <v>10</v>
      </c>
      <c r="P281" s="2"/>
      <c r="Q281" s="225" t="s">
        <v>4170</v>
      </c>
      <c r="R281" s="222"/>
      <c r="S281" s="2"/>
      <c r="T281" s="21"/>
    </row>
    <row r="282" spans="1:20" x14ac:dyDescent="0.4">
      <c r="A282" s="9" t="s">
        <v>15278</v>
      </c>
      <c r="B282" s="9" t="s">
        <v>12052</v>
      </c>
      <c r="C282" s="180" t="s">
        <v>15037</v>
      </c>
      <c r="D282" s="11"/>
      <c r="E282" s="35">
        <v>10000</v>
      </c>
      <c r="F282" s="247">
        <v>2000</v>
      </c>
      <c r="G282" s="240">
        <v>36891</v>
      </c>
      <c r="H282" s="9" t="s">
        <v>15625</v>
      </c>
      <c r="I282" s="9"/>
      <c r="J282" s="9"/>
      <c r="K282" s="9"/>
      <c r="L282" s="11">
        <v>9.5</v>
      </c>
      <c r="M282" s="9"/>
      <c r="N282" s="21">
        <v>2</v>
      </c>
      <c r="O282" s="21">
        <v>2</v>
      </c>
      <c r="P282" s="2"/>
      <c r="Q282" s="225" t="s">
        <v>4170</v>
      </c>
      <c r="R282" s="222"/>
      <c r="S282" s="2"/>
      <c r="T282" s="21"/>
    </row>
    <row r="283" spans="1:20" x14ac:dyDescent="0.4">
      <c r="A283" s="9" t="s">
        <v>15278</v>
      </c>
      <c r="B283" s="9" t="s">
        <v>12052</v>
      </c>
      <c r="C283" s="180" t="s">
        <v>15038</v>
      </c>
      <c r="D283" s="11"/>
      <c r="E283" s="35">
        <v>10000</v>
      </c>
      <c r="F283" s="247">
        <v>2000</v>
      </c>
      <c r="G283" s="240">
        <v>36891</v>
      </c>
      <c r="H283" s="9" t="s">
        <v>15316</v>
      </c>
      <c r="I283" s="9"/>
      <c r="J283" s="9"/>
      <c r="K283" s="9"/>
      <c r="L283" s="11">
        <v>9.5</v>
      </c>
      <c r="M283" s="9"/>
      <c r="N283" s="21">
        <v>0.5</v>
      </c>
      <c r="O283" s="21">
        <v>0.5</v>
      </c>
      <c r="P283" s="2"/>
      <c r="Q283" s="225" t="s">
        <v>4170</v>
      </c>
      <c r="R283" s="222"/>
      <c r="S283" s="2"/>
      <c r="T283" s="21"/>
    </row>
    <row r="284" spans="1:20" x14ac:dyDescent="0.4">
      <c r="A284" s="164" t="s">
        <v>15278</v>
      </c>
      <c r="B284" s="164" t="s">
        <v>12052</v>
      </c>
      <c r="C284" s="232" t="s">
        <v>15039</v>
      </c>
      <c r="D284" s="166"/>
      <c r="E284" s="172">
        <v>10000</v>
      </c>
      <c r="F284" s="248">
        <v>2000</v>
      </c>
      <c r="G284" s="243">
        <v>36891</v>
      </c>
      <c r="H284" s="164" t="s">
        <v>15595</v>
      </c>
      <c r="I284" s="164" t="s">
        <v>4074</v>
      </c>
      <c r="J284" s="164"/>
      <c r="K284" s="164"/>
      <c r="L284" s="166">
        <v>9.5</v>
      </c>
      <c r="M284" s="164"/>
      <c r="N284" s="174">
        <v>10</v>
      </c>
      <c r="O284" s="174">
        <v>10</v>
      </c>
      <c r="P284" s="2"/>
      <c r="Q284" s="225" t="s">
        <v>4170</v>
      </c>
      <c r="R284" s="222"/>
      <c r="S284" s="2"/>
      <c r="T284" s="21"/>
    </row>
    <row r="285" spans="1:20" x14ac:dyDescent="0.4">
      <c r="A285" s="9" t="s">
        <v>15278</v>
      </c>
      <c r="B285" s="9" t="s">
        <v>12052</v>
      </c>
      <c r="C285" s="180" t="s">
        <v>15040</v>
      </c>
      <c r="D285" s="11"/>
      <c r="E285" s="35">
        <v>20000</v>
      </c>
      <c r="F285" s="247">
        <v>2000</v>
      </c>
      <c r="G285" s="240">
        <v>36891</v>
      </c>
      <c r="H285" s="9" t="s">
        <v>15625</v>
      </c>
      <c r="I285" s="9"/>
      <c r="J285" s="9"/>
      <c r="K285" s="9"/>
      <c r="L285" s="11">
        <v>3.5</v>
      </c>
      <c r="M285" s="9"/>
      <c r="N285" s="21">
        <v>4</v>
      </c>
      <c r="O285" s="21">
        <v>4</v>
      </c>
      <c r="P285" s="2"/>
      <c r="Q285" s="225" t="s">
        <v>4170</v>
      </c>
      <c r="R285" s="222"/>
      <c r="S285" s="2"/>
      <c r="T285" s="21"/>
    </row>
    <row r="286" spans="1:20" x14ac:dyDescent="0.4">
      <c r="A286" s="9" t="s">
        <v>15278</v>
      </c>
      <c r="B286" s="9" t="s">
        <v>12052</v>
      </c>
      <c r="C286" s="180" t="s">
        <v>15041</v>
      </c>
      <c r="D286" s="11"/>
      <c r="E286" s="35">
        <v>20000</v>
      </c>
      <c r="F286" s="247">
        <v>2000</v>
      </c>
      <c r="G286" s="240">
        <v>36891</v>
      </c>
      <c r="H286" s="9" t="s">
        <v>15316</v>
      </c>
      <c r="I286" s="9"/>
      <c r="J286" s="9"/>
      <c r="K286" s="9"/>
      <c r="L286" s="11">
        <v>3.5</v>
      </c>
      <c r="M286" s="9"/>
      <c r="N286" s="21">
        <v>0.5</v>
      </c>
      <c r="O286" s="21">
        <v>0.5</v>
      </c>
      <c r="P286" s="2"/>
      <c r="Q286" s="225" t="s">
        <v>4170</v>
      </c>
      <c r="R286" s="222"/>
      <c r="S286" s="2"/>
      <c r="T286" s="21"/>
    </row>
    <row r="287" spans="1:20" x14ac:dyDescent="0.4">
      <c r="A287" s="164" t="s">
        <v>15278</v>
      </c>
      <c r="B287" s="164" t="s">
        <v>12052</v>
      </c>
      <c r="C287" s="232" t="s">
        <v>15042</v>
      </c>
      <c r="D287" s="166"/>
      <c r="E287" s="172">
        <v>20000</v>
      </c>
      <c r="F287" s="248">
        <v>2000</v>
      </c>
      <c r="G287" s="243">
        <v>36891</v>
      </c>
      <c r="H287" s="164" t="s">
        <v>15595</v>
      </c>
      <c r="I287" s="164" t="s">
        <v>4074</v>
      </c>
      <c r="J287" s="164"/>
      <c r="K287" s="164"/>
      <c r="L287" s="166">
        <v>3.5</v>
      </c>
      <c r="M287" s="164"/>
      <c r="N287" s="174">
        <v>10</v>
      </c>
      <c r="O287" s="174">
        <v>10</v>
      </c>
      <c r="P287" s="2"/>
      <c r="Q287" s="225" t="s">
        <v>4170</v>
      </c>
      <c r="R287" s="222"/>
      <c r="S287" s="2"/>
      <c r="T287" s="21"/>
    </row>
    <row r="288" spans="1:20" x14ac:dyDescent="0.4">
      <c r="A288" s="9" t="s">
        <v>15278</v>
      </c>
      <c r="B288" s="9" t="s">
        <v>12052</v>
      </c>
      <c r="C288" s="180" t="s">
        <v>15043</v>
      </c>
      <c r="D288" s="11"/>
      <c r="E288" s="35">
        <v>10000</v>
      </c>
      <c r="F288" s="247">
        <v>2000</v>
      </c>
      <c r="G288" s="240">
        <v>36891</v>
      </c>
      <c r="H288" s="9" t="s">
        <v>15626</v>
      </c>
      <c r="I288" s="9"/>
      <c r="J288" s="9"/>
      <c r="K288" s="9"/>
      <c r="L288" s="11">
        <v>9.5</v>
      </c>
      <c r="M288" s="9"/>
      <c r="N288" s="21">
        <v>2</v>
      </c>
      <c r="O288" s="21">
        <v>2</v>
      </c>
      <c r="P288" s="2"/>
      <c r="Q288" s="225" t="s">
        <v>4170</v>
      </c>
      <c r="R288" s="222"/>
      <c r="S288" s="2"/>
      <c r="T288" s="21"/>
    </row>
    <row r="289" spans="1:20" x14ac:dyDescent="0.4">
      <c r="A289" s="9" t="s">
        <v>15278</v>
      </c>
      <c r="B289" s="9" t="s">
        <v>12052</v>
      </c>
      <c r="C289" s="180" t="s">
        <v>15044</v>
      </c>
      <c r="D289" s="11"/>
      <c r="E289" s="35">
        <v>10000</v>
      </c>
      <c r="F289" s="247">
        <v>2000</v>
      </c>
      <c r="G289" s="240">
        <v>36891</v>
      </c>
      <c r="H289" s="9" t="s">
        <v>15317</v>
      </c>
      <c r="I289" s="9"/>
      <c r="J289" s="9"/>
      <c r="K289" s="9"/>
      <c r="L289" s="11">
        <v>9.5</v>
      </c>
      <c r="M289" s="9"/>
      <c r="N289" s="21">
        <v>0.5</v>
      </c>
      <c r="O289" s="21">
        <v>0.5</v>
      </c>
      <c r="P289" s="2"/>
      <c r="Q289" s="225" t="s">
        <v>4170</v>
      </c>
      <c r="R289" s="222"/>
      <c r="S289" s="2"/>
      <c r="T289" s="21"/>
    </row>
    <row r="290" spans="1:20" x14ac:dyDescent="0.4">
      <c r="A290" s="164" t="s">
        <v>15278</v>
      </c>
      <c r="B290" s="164" t="s">
        <v>12052</v>
      </c>
      <c r="C290" s="232" t="s">
        <v>15045</v>
      </c>
      <c r="D290" s="166"/>
      <c r="E290" s="172">
        <v>10000</v>
      </c>
      <c r="F290" s="248">
        <v>2000</v>
      </c>
      <c r="G290" s="243">
        <v>36891</v>
      </c>
      <c r="H290" s="164" t="s">
        <v>15596</v>
      </c>
      <c r="I290" s="164" t="s">
        <v>4074</v>
      </c>
      <c r="J290" s="164"/>
      <c r="K290" s="164"/>
      <c r="L290" s="166">
        <v>9.5</v>
      </c>
      <c r="M290" s="164"/>
      <c r="N290" s="174">
        <v>10</v>
      </c>
      <c r="O290" s="174">
        <v>10</v>
      </c>
      <c r="P290" s="2"/>
      <c r="Q290" s="225" t="s">
        <v>4170</v>
      </c>
      <c r="R290" s="222"/>
      <c r="S290" s="2"/>
      <c r="T290" s="21"/>
    </row>
    <row r="291" spans="1:20" x14ac:dyDescent="0.4">
      <c r="A291" s="9" t="s">
        <v>15278</v>
      </c>
      <c r="B291" s="9" t="s">
        <v>12052</v>
      </c>
      <c r="C291" s="180" t="s">
        <v>15046</v>
      </c>
      <c r="D291" s="11"/>
      <c r="E291" s="35">
        <v>20000</v>
      </c>
      <c r="F291" s="247">
        <v>2000</v>
      </c>
      <c r="G291" s="240">
        <v>36891</v>
      </c>
      <c r="H291" s="9" t="s">
        <v>15626</v>
      </c>
      <c r="I291" s="9"/>
      <c r="J291" s="9"/>
      <c r="K291" s="9"/>
      <c r="L291" s="11">
        <v>3.5</v>
      </c>
      <c r="M291" s="9"/>
      <c r="N291" s="21">
        <v>4</v>
      </c>
      <c r="O291" s="21">
        <v>4</v>
      </c>
      <c r="P291" s="2"/>
      <c r="Q291" s="225" t="s">
        <v>4170</v>
      </c>
      <c r="R291" s="222"/>
      <c r="S291" s="2"/>
      <c r="T291" s="21"/>
    </row>
    <row r="292" spans="1:20" x14ac:dyDescent="0.4">
      <c r="A292" s="9" t="s">
        <v>15278</v>
      </c>
      <c r="B292" s="9" t="s">
        <v>12052</v>
      </c>
      <c r="C292" s="180" t="s">
        <v>15047</v>
      </c>
      <c r="D292" s="11"/>
      <c r="E292" s="35">
        <v>20000</v>
      </c>
      <c r="F292" s="247">
        <v>2000</v>
      </c>
      <c r="G292" s="240">
        <v>36891</v>
      </c>
      <c r="H292" s="9" t="s">
        <v>15317</v>
      </c>
      <c r="I292" s="9"/>
      <c r="J292" s="9"/>
      <c r="K292" s="9"/>
      <c r="L292" s="11">
        <v>3.5</v>
      </c>
      <c r="M292" s="9"/>
      <c r="N292" s="21">
        <v>0.5</v>
      </c>
      <c r="O292" s="21">
        <v>0.5</v>
      </c>
      <c r="P292" s="2"/>
      <c r="Q292" s="225" t="s">
        <v>4170</v>
      </c>
      <c r="R292" s="222"/>
      <c r="S292" s="2"/>
      <c r="T292" s="21"/>
    </row>
    <row r="293" spans="1:20" x14ac:dyDescent="0.4">
      <c r="A293" s="164" t="s">
        <v>15278</v>
      </c>
      <c r="B293" s="164" t="s">
        <v>12052</v>
      </c>
      <c r="C293" s="232" t="s">
        <v>15048</v>
      </c>
      <c r="D293" s="166"/>
      <c r="E293" s="172">
        <v>20000</v>
      </c>
      <c r="F293" s="248">
        <v>2000</v>
      </c>
      <c r="G293" s="243">
        <v>36891</v>
      </c>
      <c r="H293" s="164" t="s">
        <v>15596</v>
      </c>
      <c r="I293" s="164" t="s">
        <v>4074</v>
      </c>
      <c r="J293" s="164"/>
      <c r="K293" s="164"/>
      <c r="L293" s="166">
        <v>3.5</v>
      </c>
      <c r="M293" s="164"/>
      <c r="N293" s="174">
        <v>10</v>
      </c>
      <c r="O293" s="174">
        <v>10</v>
      </c>
      <c r="P293" s="2"/>
      <c r="Q293" s="225" t="s">
        <v>4170</v>
      </c>
      <c r="R293" s="222"/>
      <c r="S293" s="2"/>
      <c r="T293" s="21"/>
    </row>
    <row r="294" spans="1:20" x14ac:dyDescent="0.4">
      <c r="A294" s="9" t="s">
        <v>15278</v>
      </c>
      <c r="B294" s="9" t="s">
        <v>12052</v>
      </c>
      <c r="C294" s="180" t="s">
        <v>15049</v>
      </c>
      <c r="D294" s="11"/>
      <c r="E294" s="35">
        <v>10000</v>
      </c>
      <c r="F294" s="247">
        <v>2000</v>
      </c>
      <c r="G294" s="240">
        <v>36891</v>
      </c>
      <c r="H294" s="9" t="s">
        <v>15627</v>
      </c>
      <c r="I294" s="9"/>
      <c r="J294" s="9"/>
      <c r="K294" s="9"/>
      <c r="L294" s="11">
        <v>9.5</v>
      </c>
      <c r="M294" s="9"/>
      <c r="N294" s="21">
        <v>2</v>
      </c>
      <c r="O294" s="21">
        <v>2</v>
      </c>
      <c r="P294" s="2"/>
      <c r="Q294" s="225" t="s">
        <v>4170</v>
      </c>
      <c r="R294" s="222"/>
      <c r="S294" s="2"/>
      <c r="T294" s="21"/>
    </row>
    <row r="295" spans="1:20" x14ac:dyDescent="0.4">
      <c r="A295" s="9" t="s">
        <v>15278</v>
      </c>
      <c r="B295" s="9" t="s">
        <v>12052</v>
      </c>
      <c r="C295" s="180" t="s">
        <v>15050</v>
      </c>
      <c r="D295" s="11"/>
      <c r="E295" s="35">
        <v>10000</v>
      </c>
      <c r="F295" s="247">
        <v>2000</v>
      </c>
      <c r="G295" s="240">
        <v>36891</v>
      </c>
      <c r="H295" s="9" t="s">
        <v>15318</v>
      </c>
      <c r="I295" s="9"/>
      <c r="J295" s="9"/>
      <c r="K295" s="9"/>
      <c r="L295" s="11">
        <v>9.5</v>
      </c>
      <c r="M295" s="9"/>
      <c r="N295" s="21">
        <v>0.5</v>
      </c>
      <c r="O295" s="21">
        <v>0.5</v>
      </c>
      <c r="P295" s="2"/>
      <c r="Q295" s="225" t="s">
        <v>4170</v>
      </c>
      <c r="R295" s="222"/>
      <c r="S295" s="2"/>
      <c r="T295" s="21"/>
    </row>
    <row r="296" spans="1:20" x14ac:dyDescent="0.4">
      <c r="A296" s="164" t="s">
        <v>15278</v>
      </c>
      <c r="B296" s="164" t="s">
        <v>12052</v>
      </c>
      <c r="C296" s="232" t="s">
        <v>15051</v>
      </c>
      <c r="D296" s="166"/>
      <c r="E296" s="172">
        <v>10000</v>
      </c>
      <c r="F296" s="248">
        <v>2000</v>
      </c>
      <c r="G296" s="243">
        <v>36891</v>
      </c>
      <c r="H296" s="164" t="s">
        <v>15597</v>
      </c>
      <c r="I296" s="164" t="s">
        <v>4074</v>
      </c>
      <c r="J296" s="164"/>
      <c r="K296" s="164"/>
      <c r="L296" s="166">
        <v>9.5</v>
      </c>
      <c r="M296" s="164"/>
      <c r="N296" s="174">
        <v>10</v>
      </c>
      <c r="O296" s="174">
        <v>10</v>
      </c>
      <c r="P296" s="2"/>
      <c r="Q296" s="225" t="s">
        <v>4170</v>
      </c>
      <c r="R296" s="222"/>
      <c r="S296" s="2"/>
      <c r="T296" s="21"/>
    </row>
    <row r="297" spans="1:20" x14ac:dyDescent="0.4">
      <c r="A297" s="9" t="s">
        <v>15278</v>
      </c>
      <c r="B297" s="9" t="s">
        <v>12052</v>
      </c>
      <c r="C297" s="180" t="s">
        <v>15052</v>
      </c>
      <c r="D297" s="11"/>
      <c r="E297" s="35">
        <v>20000</v>
      </c>
      <c r="F297" s="247">
        <v>2000</v>
      </c>
      <c r="G297" s="240">
        <v>36891</v>
      </c>
      <c r="H297" s="9" t="s">
        <v>15627</v>
      </c>
      <c r="I297" s="9"/>
      <c r="J297" s="9"/>
      <c r="K297" s="9"/>
      <c r="L297" s="11">
        <v>3.5</v>
      </c>
      <c r="M297" s="9"/>
      <c r="N297" s="21">
        <v>4</v>
      </c>
      <c r="O297" s="21">
        <v>4</v>
      </c>
      <c r="P297" s="2"/>
      <c r="Q297" s="225" t="s">
        <v>4170</v>
      </c>
      <c r="R297" s="222"/>
      <c r="S297" s="2"/>
      <c r="T297" s="21"/>
    </row>
    <row r="298" spans="1:20" x14ac:dyDescent="0.4">
      <c r="A298" s="9" t="s">
        <v>15278</v>
      </c>
      <c r="B298" s="9" t="s">
        <v>12052</v>
      </c>
      <c r="C298" s="180" t="s">
        <v>15053</v>
      </c>
      <c r="D298" s="11"/>
      <c r="E298" s="35">
        <v>20000</v>
      </c>
      <c r="F298" s="247">
        <v>2000</v>
      </c>
      <c r="G298" s="240">
        <v>36891</v>
      </c>
      <c r="H298" s="9" t="s">
        <v>15318</v>
      </c>
      <c r="I298" s="9"/>
      <c r="J298" s="9"/>
      <c r="K298" s="9"/>
      <c r="L298" s="11">
        <v>3.5</v>
      </c>
      <c r="M298" s="9"/>
      <c r="N298" s="21">
        <v>0.5</v>
      </c>
      <c r="O298" s="21">
        <v>0.5</v>
      </c>
      <c r="P298" s="2"/>
      <c r="Q298" s="225" t="s">
        <v>4170</v>
      </c>
      <c r="R298" s="222"/>
      <c r="S298" s="2"/>
      <c r="T298" s="21"/>
    </row>
    <row r="299" spans="1:20" x14ac:dyDescent="0.4">
      <c r="A299" s="164" t="s">
        <v>15278</v>
      </c>
      <c r="B299" s="164" t="s">
        <v>12052</v>
      </c>
      <c r="C299" s="232" t="s">
        <v>15054</v>
      </c>
      <c r="D299" s="166"/>
      <c r="E299" s="172">
        <v>20000</v>
      </c>
      <c r="F299" s="248">
        <v>2000</v>
      </c>
      <c r="G299" s="243">
        <v>36891</v>
      </c>
      <c r="H299" s="164" t="s">
        <v>15597</v>
      </c>
      <c r="I299" s="164" t="s">
        <v>4074</v>
      </c>
      <c r="J299" s="164"/>
      <c r="K299" s="164"/>
      <c r="L299" s="166">
        <v>3.5</v>
      </c>
      <c r="M299" s="164"/>
      <c r="N299" s="174">
        <v>10</v>
      </c>
      <c r="O299" s="174">
        <v>10</v>
      </c>
      <c r="P299" s="2"/>
      <c r="Q299" s="225" t="s">
        <v>4170</v>
      </c>
      <c r="R299" s="222"/>
      <c r="S299" s="2"/>
      <c r="T299" s="21"/>
    </row>
    <row r="300" spans="1:20" x14ac:dyDescent="0.4">
      <c r="A300" s="9" t="s">
        <v>15278</v>
      </c>
      <c r="B300" s="9" t="s">
        <v>12052</v>
      </c>
      <c r="C300" s="180" t="s">
        <v>15055</v>
      </c>
      <c r="D300" s="11"/>
      <c r="E300" s="35">
        <v>10000</v>
      </c>
      <c r="F300" s="247">
        <v>2000</v>
      </c>
      <c r="G300" s="240">
        <v>36891</v>
      </c>
      <c r="H300" s="9" t="s">
        <v>15628</v>
      </c>
      <c r="I300" s="9"/>
      <c r="J300" s="9"/>
      <c r="K300" s="9"/>
      <c r="L300" s="11">
        <v>9.5</v>
      </c>
      <c r="M300" s="9"/>
      <c r="N300" s="21">
        <v>2</v>
      </c>
      <c r="O300" s="21">
        <v>2</v>
      </c>
      <c r="P300" s="2"/>
      <c r="Q300" s="225" t="s">
        <v>4170</v>
      </c>
      <c r="R300" s="222"/>
      <c r="S300" s="2"/>
      <c r="T300" s="21"/>
    </row>
    <row r="301" spans="1:20" x14ac:dyDescent="0.4">
      <c r="A301" s="9" t="s">
        <v>15278</v>
      </c>
      <c r="B301" s="9" t="s">
        <v>12052</v>
      </c>
      <c r="C301" s="180" t="s">
        <v>15056</v>
      </c>
      <c r="D301" s="11"/>
      <c r="E301" s="35">
        <v>10000</v>
      </c>
      <c r="F301" s="247">
        <v>2000</v>
      </c>
      <c r="G301" s="240">
        <v>36891</v>
      </c>
      <c r="H301" s="9" t="s">
        <v>15319</v>
      </c>
      <c r="I301" s="9"/>
      <c r="J301" s="9"/>
      <c r="K301" s="9"/>
      <c r="L301" s="11">
        <v>9.5</v>
      </c>
      <c r="M301" s="9"/>
      <c r="N301" s="21">
        <v>0.5</v>
      </c>
      <c r="O301" s="21">
        <v>0.5</v>
      </c>
      <c r="P301" s="2"/>
      <c r="Q301" s="225" t="s">
        <v>4170</v>
      </c>
      <c r="R301" s="222"/>
      <c r="S301" s="2"/>
      <c r="T301" s="21"/>
    </row>
    <row r="302" spans="1:20" x14ac:dyDescent="0.4">
      <c r="A302" s="164" t="s">
        <v>15278</v>
      </c>
      <c r="B302" s="164" t="s">
        <v>12052</v>
      </c>
      <c r="C302" s="232" t="s">
        <v>15057</v>
      </c>
      <c r="D302" s="166"/>
      <c r="E302" s="172">
        <v>10000</v>
      </c>
      <c r="F302" s="248">
        <v>2000</v>
      </c>
      <c r="G302" s="243">
        <v>36891</v>
      </c>
      <c r="H302" s="164" t="s">
        <v>15598</v>
      </c>
      <c r="I302" s="164" t="s">
        <v>4074</v>
      </c>
      <c r="J302" s="164"/>
      <c r="K302" s="164"/>
      <c r="L302" s="166">
        <v>9.5</v>
      </c>
      <c r="M302" s="164"/>
      <c r="N302" s="174">
        <v>10</v>
      </c>
      <c r="O302" s="174">
        <v>10</v>
      </c>
      <c r="P302" s="2"/>
      <c r="Q302" s="225" t="s">
        <v>4170</v>
      </c>
      <c r="R302" s="222"/>
      <c r="S302" s="2"/>
      <c r="T302" s="21"/>
    </row>
    <row r="303" spans="1:20" x14ac:dyDescent="0.4">
      <c r="A303" s="9" t="s">
        <v>15278</v>
      </c>
      <c r="B303" s="9" t="s">
        <v>12052</v>
      </c>
      <c r="C303" s="180" t="s">
        <v>15058</v>
      </c>
      <c r="D303" s="11"/>
      <c r="E303" s="35">
        <v>20000</v>
      </c>
      <c r="F303" s="247">
        <v>2000</v>
      </c>
      <c r="G303" s="240">
        <v>36891</v>
      </c>
      <c r="H303" s="9" t="s">
        <v>15628</v>
      </c>
      <c r="I303" s="9"/>
      <c r="J303" s="9"/>
      <c r="K303" s="9"/>
      <c r="L303" s="11">
        <v>3.5</v>
      </c>
      <c r="M303" s="9"/>
      <c r="N303" s="21">
        <v>4</v>
      </c>
      <c r="O303" s="21">
        <v>4</v>
      </c>
      <c r="P303" s="2"/>
      <c r="Q303" s="225" t="s">
        <v>4170</v>
      </c>
      <c r="R303" s="222"/>
      <c r="S303" s="2"/>
      <c r="T303" s="21"/>
    </row>
    <row r="304" spans="1:20" x14ac:dyDescent="0.4">
      <c r="A304" s="9" t="s">
        <v>15278</v>
      </c>
      <c r="B304" s="9" t="s">
        <v>12052</v>
      </c>
      <c r="C304" s="180" t="s">
        <v>15059</v>
      </c>
      <c r="D304" s="11"/>
      <c r="E304" s="35">
        <v>20000</v>
      </c>
      <c r="F304" s="247">
        <v>2000</v>
      </c>
      <c r="G304" s="240">
        <v>36891</v>
      </c>
      <c r="H304" s="9" t="s">
        <v>15319</v>
      </c>
      <c r="I304" s="9"/>
      <c r="J304" s="9"/>
      <c r="K304" s="9"/>
      <c r="L304" s="11">
        <v>3.5</v>
      </c>
      <c r="M304" s="9"/>
      <c r="N304" s="21">
        <v>0.5</v>
      </c>
      <c r="O304" s="21">
        <v>0.5</v>
      </c>
      <c r="P304" s="2"/>
      <c r="Q304" s="225" t="s">
        <v>4170</v>
      </c>
      <c r="R304" s="222"/>
      <c r="S304" s="2"/>
      <c r="T304" s="21"/>
    </row>
    <row r="305" spans="1:20" x14ac:dyDescent="0.4">
      <c r="A305" s="164" t="s">
        <v>15278</v>
      </c>
      <c r="B305" s="164" t="s">
        <v>12052</v>
      </c>
      <c r="C305" s="232" t="s">
        <v>15060</v>
      </c>
      <c r="D305" s="166"/>
      <c r="E305" s="172">
        <v>20000</v>
      </c>
      <c r="F305" s="248">
        <v>2000</v>
      </c>
      <c r="G305" s="243">
        <v>36891</v>
      </c>
      <c r="H305" s="164" t="s">
        <v>15598</v>
      </c>
      <c r="I305" s="164" t="s">
        <v>4074</v>
      </c>
      <c r="J305" s="164"/>
      <c r="K305" s="164"/>
      <c r="L305" s="166">
        <v>3.5</v>
      </c>
      <c r="M305" s="164"/>
      <c r="N305" s="174">
        <v>10</v>
      </c>
      <c r="O305" s="174">
        <v>10</v>
      </c>
      <c r="P305" s="2"/>
      <c r="Q305" s="225" t="s">
        <v>4170</v>
      </c>
      <c r="R305" s="222"/>
      <c r="S305" s="2"/>
      <c r="T305" s="21"/>
    </row>
    <row r="306" spans="1:20" x14ac:dyDescent="0.4">
      <c r="A306" s="9" t="s">
        <v>15278</v>
      </c>
      <c r="B306" s="9" t="s">
        <v>12052</v>
      </c>
      <c r="C306" s="180" t="s">
        <v>15061</v>
      </c>
      <c r="D306" s="11"/>
      <c r="E306" s="35">
        <v>10000</v>
      </c>
      <c r="F306" s="247">
        <v>2000</v>
      </c>
      <c r="G306" s="240">
        <v>36891</v>
      </c>
      <c r="H306" s="9" t="s">
        <v>15629</v>
      </c>
      <c r="I306" s="9"/>
      <c r="J306" s="9"/>
      <c r="K306" s="9"/>
      <c r="L306" s="11">
        <v>9.5</v>
      </c>
      <c r="M306" s="9"/>
      <c r="N306" s="21">
        <v>2</v>
      </c>
      <c r="O306" s="21">
        <v>2</v>
      </c>
      <c r="P306" s="2"/>
      <c r="Q306" s="225" t="s">
        <v>4170</v>
      </c>
      <c r="R306" s="222"/>
      <c r="S306" s="2"/>
      <c r="T306" s="21"/>
    </row>
    <row r="307" spans="1:20" x14ac:dyDescent="0.4">
      <c r="A307" s="9" t="s">
        <v>15278</v>
      </c>
      <c r="B307" s="9" t="s">
        <v>12052</v>
      </c>
      <c r="C307" s="180" t="s">
        <v>15062</v>
      </c>
      <c r="D307" s="11"/>
      <c r="E307" s="35">
        <v>10000</v>
      </c>
      <c r="F307" s="247">
        <v>2000</v>
      </c>
      <c r="G307" s="240">
        <v>36891</v>
      </c>
      <c r="H307" s="9" t="s">
        <v>15320</v>
      </c>
      <c r="I307" s="9"/>
      <c r="J307" s="9"/>
      <c r="K307" s="9"/>
      <c r="L307" s="11">
        <v>9.5</v>
      </c>
      <c r="M307" s="9"/>
      <c r="N307" s="21">
        <v>0.5</v>
      </c>
      <c r="O307" s="21">
        <v>0.5</v>
      </c>
      <c r="P307" s="2"/>
      <c r="Q307" s="225" t="s">
        <v>4170</v>
      </c>
      <c r="R307" s="222"/>
      <c r="S307" s="2"/>
      <c r="T307" s="21"/>
    </row>
    <row r="308" spans="1:20" x14ac:dyDescent="0.4">
      <c r="A308" s="164" t="s">
        <v>15278</v>
      </c>
      <c r="B308" s="164" t="s">
        <v>12052</v>
      </c>
      <c r="C308" s="232" t="s">
        <v>15063</v>
      </c>
      <c r="D308" s="166"/>
      <c r="E308" s="172">
        <v>10000</v>
      </c>
      <c r="F308" s="248">
        <v>2000</v>
      </c>
      <c r="G308" s="243">
        <v>36891</v>
      </c>
      <c r="H308" s="164" t="s">
        <v>15599</v>
      </c>
      <c r="I308" s="164" t="s">
        <v>4074</v>
      </c>
      <c r="J308" s="164"/>
      <c r="K308" s="164"/>
      <c r="L308" s="166">
        <v>9.5</v>
      </c>
      <c r="M308" s="164"/>
      <c r="N308" s="174">
        <v>10</v>
      </c>
      <c r="O308" s="174">
        <v>10</v>
      </c>
      <c r="P308" s="2"/>
      <c r="Q308" s="225" t="s">
        <v>4170</v>
      </c>
      <c r="R308" s="222"/>
      <c r="S308" s="2"/>
      <c r="T308" s="21"/>
    </row>
    <row r="309" spans="1:20" x14ac:dyDescent="0.4">
      <c r="A309" s="9" t="s">
        <v>15278</v>
      </c>
      <c r="B309" s="9" t="s">
        <v>12052</v>
      </c>
      <c r="C309" s="180" t="s">
        <v>15064</v>
      </c>
      <c r="D309" s="11"/>
      <c r="E309" s="35">
        <v>20000</v>
      </c>
      <c r="F309" s="247">
        <v>2000</v>
      </c>
      <c r="G309" s="240">
        <v>36891</v>
      </c>
      <c r="H309" s="9" t="s">
        <v>15629</v>
      </c>
      <c r="I309" s="9"/>
      <c r="J309" s="9"/>
      <c r="K309" s="9"/>
      <c r="L309" s="11">
        <v>3.5</v>
      </c>
      <c r="M309" s="9"/>
      <c r="N309" s="21">
        <v>4</v>
      </c>
      <c r="O309" s="21">
        <v>4</v>
      </c>
      <c r="P309" s="2"/>
      <c r="Q309" s="225" t="s">
        <v>4170</v>
      </c>
      <c r="R309" s="222"/>
      <c r="S309" s="2"/>
      <c r="T309" s="21"/>
    </row>
    <row r="310" spans="1:20" x14ac:dyDescent="0.4">
      <c r="A310" s="9" t="s">
        <v>15278</v>
      </c>
      <c r="B310" s="9" t="s">
        <v>12052</v>
      </c>
      <c r="C310" s="180" t="s">
        <v>15065</v>
      </c>
      <c r="D310" s="11"/>
      <c r="E310" s="35">
        <v>20000</v>
      </c>
      <c r="F310" s="247">
        <v>2000</v>
      </c>
      <c r="G310" s="240">
        <v>36891</v>
      </c>
      <c r="H310" s="9" t="s">
        <v>15320</v>
      </c>
      <c r="I310" s="9"/>
      <c r="J310" s="9"/>
      <c r="K310" s="9"/>
      <c r="L310" s="11">
        <v>3.5</v>
      </c>
      <c r="M310" s="9"/>
      <c r="N310" s="21">
        <v>0.5</v>
      </c>
      <c r="O310" s="21">
        <v>0.5</v>
      </c>
      <c r="P310" s="2"/>
      <c r="Q310" s="225" t="s">
        <v>4170</v>
      </c>
      <c r="R310" s="222"/>
      <c r="S310" s="2"/>
      <c r="T310" s="21"/>
    </row>
    <row r="311" spans="1:20" x14ac:dyDescent="0.4">
      <c r="A311" s="164" t="s">
        <v>15278</v>
      </c>
      <c r="B311" s="164" t="s">
        <v>12052</v>
      </c>
      <c r="C311" s="232" t="s">
        <v>15066</v>
      </c>
      <c r="D311" s="166"/>
      <c r="E311" s="172">
        <v>20000</v>
      </c>
      <c r="F311" s="248">
        <v>2000</v>
      </c>
      <c r="G311" s="243">
        <v>36891</v>
      </c>
      <c r="H311" s="164" t="s">
        <v>15599</v>
      </c>
      <c r="I311" s="164" t="s">
        <v>4074</v>
      </c>
      <c r="J311" s="164"/>
      <c r="K311" s="164"/>
      <c r="L311" s="166">
        <v>3.5</v>
      </c>
      <c r="M311" s="164"/>
      <c r="N311" s="174">
        <v>10</v>
      </c>
      <c r="O311" s="174">
        <v>10</v>
      </c>
      <c r="P311" s="2"/>
      <c r="Q311" s="225" t="s">
        <v>4170</v>
      </c>
      <c r="R311" s="222"/>
      <c r="S311" s="2"/>
      <c r="T311" s="21"/>
    </row>
    <row r="312" spans="1:20" x14ac:dyDescent="0.4">
      <c r="A312" s="9" t="s">
        <v>15278</v>
      </c>
      <c r="B312" s="9" t="s">
        <v>12052</v>
      </c>
      <c r="C312" s="180" t="s">
        <v>15067</v>
      </c>
      <c r="D312" s="11"/>
      <c r="E312" s="35">
        <v>10000</v>
      </c>
      <c r="F312" s="247">
        <v>2000</v>
      </c>
      <c r="G312" s="240">
        <v>36891</v>
      </c>
      <c r="H312" s="9" t="s">
        <v>15630</v>
      </c>
      <c r="I312" s="9"/>
      <c r="J312" s="9"/>
      <c r="K312" s="9"/>
      <c r="L312" s="11">
        <v>9.5</v>
      </c>
      <c r="M312" s="9"/>
      <c r="N312" s="21">
        <v>2</v>
      </c>
      <c r="O312" s="21">
        <v>2</v>
      </c>
      <c r="P312" s="2"/>
      <c r="Q312" s="225" t="s">
        <v>4170</v>
      </c>
      <c r="R312" s="222"/>
      <c r="S312" s="2"/>
      <c r="T312" s="21"/>
    </row>
    <row r="313" spans="1:20" x14ac:dyDescent="0.4">
      <c r="A313" s="9" t="s">
        <v>15278</v>
      </c>
      <c r="B313" s="9" t="s">
        <v>12052</v>
      </c>
      <c r="C313" s="180" t="s">
        <v>15068</v>
      </c>
      <c r="D313" s="11"/>
      <c r="E313" s="35">
        <v>10000</v>
      </c>
      <c r="F313" s="247">
        <v>2000</v>
      </c>
      <c r="G313" s="240">
        <v>36891</v>
      </c>
      <c r="H313" s="9" t="s">
        <v>15321</v>
      </c>
      <c r="I313" s="9"/>
      <c r="J313" s="9"/>
      <c r="K313" s="9"/>
      <c r="L313" s="11">
        <v>9.5</v>
      </c>
      <c r="M313" s="9"/>
      <c r="N313" s="21">
        <v>0.5</v>
      </c>
      <c r="O313" s="21">
        <v>0.5</v>
      </c>
      <c r="P313" s="2"/>
      <c r="Q313" s="225" t="s">
        <v>4170</v>
      </c>
      <c r="R313" s="222"/>
      <c r="S313" s="2"/>
      <c r="T313" s="21"/>
    </row>
    <row r="314" spans="1:20" x14ac:dyDescent="0.4">
      <c r="A314" s="164" t="s">
        <v>15278</v>
      </c>
      <c r="B314" s="164" t="s">
        <v>12052</v>
      </c>
      <c r="C314" s="232" t="s">
        <v>15069</v>
      </c>
      <c r="D314" s="166"/>
      <c r="E314" s="172">
        <v>10000</v>
      </c>
      <c r="F314" s="248">
        <v>2000</v>
      </c>
      <c r="G314" s="243">
        <v>36891</v>
      </c>
      <c r="H314" s="164" t="s">
        <v>15600</v>
      </c>
      <c r="I314" s="164" t="s">
        <v>4074</v>
      </c>
      <c r="J314" s="164"/>
      <c r="K314" s="164"/>
      <c r="L314" s="166">
        <v>9.5</v>
      </c>
      <c r="M314" s="164"/>
      <c r="N314" s="174">
        <v>10</v>
      </c>
      <c r="O314" s="174">
        <v>10</v>
      </c>
      <c r="P314" s="2"/>
      <c r="Q314" s="225" t="s">
        <v>4170</v>
      </c>
      <c r="R314" s="222"/>
      <c r="S314" s="2"/>
      <c r="T314" s="21"/>
    </row>
    <row r="315" spans="1:20" x14ac:dyDescent="0.4">
      <c r="A315" s="9" t="s">
        <v>15278</v>
      </c>
      <c r="B315" s="9" t="s">
        <v>12052</v>
      </c>
      <c r="C315" s="180" t="s">
        <v>15070</v>
      </c>
      <c r="D315" s="11"/>
      <c r="E315" s="35">
        <v>20000</v>
      </c>
      <c r="F315" s="247">
        <v>2000</v>
      </c>
      <c r="G315" s="240">
        <v>36891</v>
      </c>
      <c r="H315" s="9" t="s">
        <v>15630</v>
      </c>
      <c r="I315" s="9"/>
      <c r="J315" s="9"/>
      <c r="K315" s="9"/>
      <c r="L315" s="11">
        <v>3.5</v>
      </c>
      <c r="M315" s="9"/>
      <c r="N315" s="21">
        <v>4</v>
      </c>
      <c r="O315" s="21">
        <v>4</v>
      </c>
      <c r="P315" s="2"/>
      <c r="Q315" s="225" t="s">
        <v>4170</v>
      </c>
      <c r="R315" s="222"/>
      <c r="S315" s="2"/>
      <c r="T315" s="21"/>
    </row>
    <row r="316" spans="1:20" x14ac:dyDescent="0.4">
      <c r="A316" s="9" t="s">
        <v>15278</v>
      </c>
      <c r="B316" s="9" t="s">
        <v>12052</v>
      </c>
      <c r="C316" s="180" t="s">
        <v>15071</v>
      </c>
      <c r="D316" s="11"/>
      <c r="E316" s="35">
        <v>20000</v>
      </c>
      <c r="F316" s="247">
        <v>2000</v>
      </c>
      <c r="G316" s="240">
        <v>36891</v>
      </c>
      <c r="H316" s="9" t="s">
        <v>15321</v>
      </c>
      <c r="I316" s="9"/>
      <c r="J316" s="9"/>
      <c r="K316" s="9"/>
      <c r="L316" s="11">
        <v>3.5</v>
      </c>
      <c r="M316" s="9"/>
      <c r="N316" s="21">
        <v>0.5</v>
      </c>
      <c r="O316" s="21">
        <v>0.5</v>
      </c>
      <c r="P316" s="2"/>
      <c r="Q316" s="225" t="s">
        <v>4170</v>
      </c>
      <c r="R316" s="222"/>
      <c r="S316" s="2"/>
      <c r="T316" s="21"/>
    </row>
    <row r="317" spans="1:20" x14ac:dyDescent="0.4">
      <c r="A317" s="164" t="s">
        <v>15278</v>
      </c>
      <c r="B317" s="164" t="s">
        <v>12052</v>
      </c>
      <c r="C317" s="232" t="s">
        <v>15072</v>
      </c>
      <c r="D317" s="166"/>
      <c r="E317" s="172">
        <v>20000</v>
      </c>
      <c r="F317" s="248">
        <v>2000</v>
      </c>
      <c r="G317" s="243">
        <v>36891</v>
      </c>
      <c r="H317" s="164" t="s">
        <v>15600</v>
      </c>
      <c r="I317" s="164" t="s">
        <v>4074</v>
      </c>
      <c r="J317" s="164"/>
      <c r="K317" s="164"/>
      <c r="L317" s="166">
        <v>3.5</v>
      </c>
      <c r="M317" s="164"/>
      <c r="N317" s="174">
        <v>10</v>
      </c>
      <c r="O317" s="174">
        <v>10</v>
      </c>
      <c r="P317" s="2"/>
      <c r="Q317" s="225" t="s">
        <v>4170</v>
      </c>
      <c r="R317" s="222"/>
      <c r="S317" s="2"/>
      <c r="T317" s="21"/>
    </row>
    <row r="318" spans="1:20" x14ac:dyDescent="0.4">
      <c r="A318" s="9" t="s">
        <v>15278</v>
      </c>
      <c r="B318" s="9" t="s">
        <v>12052</v>
      </c>
      <c r="C318" s="180" t="s">
        <v>15073</v>
      </c>
      <c r="D318" s="11"/>
      <c r="E318" s="35">
        <v>10000</v>
      </c>
      <c r="F318" s="247">
        <v>2000</v>
      </c>
      <c r="G318" s="240">
        <v>36891</v>
      </c>
      <c r="H318" s="9" t="s">
        <v>15631</v>
      </c>
      <c r="I318" s="9"/>
      <c r="J318" s="9"/>
      <c r="K318" s="9"/>
      <c r="L318" s="11">
        <v>9.5</v>
      </c>
      <c r="M318" s="9"/>
      <c r="N318" s="21">
        <v>2</v>
      </c>
      <c r="O318" s="21">
        <v>2</v>
      </c>
      <c r="P318" s="2"/>
      <c r="Q318" s="225" t="s">
        <v>4170</v>
      </c>
      <c r="R318" s="222"/>
      <c r="S318" s="2"/>
      <c r="T318" s="21"/>
    </row>
    <row r="319" spans="1:20" x14ac:dyDescent="0.4">
      <c r="A319" s="9" t="s">
        <v>15278</v>
      </c>
      <c r="B319" s="9" t="s">
        <v>12052</v>
      </c>
      <c r="C319" s="180" t="s">
        <v>15074</v>
      </c>
      <c r="D319" s="11"/>
      <c r="E319" s="35">
        <v>10000</v>
      </c>
      <c r="F319" s="247">
        <v>2000</v>
      </c>
      <c r="G319" s="240">
        <v>36891</v>
      </c>
      <c r="H319" s="9" t="s">
        <v>15322</v>
      </c>
      <c r="I319" s="9"/>
      <c r="J319" s="9"/>
      <c r="K319" s="9"/>
      <c r="L319" s="11">
        <v>9.5</v>
      </c>
      <c r="M319" s="9"/>
      <c r="N319" s="21">
        <v>0.5</v>
      </c>
      <c r="O319" s="21">
        <v>0.5</v>
      </c>
      <c r="P319" s="2"/>
      <c r="Q319" s="225" t="s">
        <v>4170</v>
      </c>
      <c r="R319" s="222"/>
      <c r="S319" s="2"/>
      <c r="T319" s="21"/>
    </row>
    <row r="320" spans="1:20" x14ac:dyDescent="0.4">
      <c r="A320" s="164" t="s">
        <v>15278</v>
      </c>
      <c r="B320" s="164" t="s">
        <v>12052</v>
      </c>
      <c r="C320" s="232" t="s">
        <v>15075</v>
      </c>
      <c r="D320" s="166"/>
      <c r="E320" s="172">
        <v>10000</v>
      </c>
      <c r="F320" s="248">
        <v>2000</v>
      </c>
      <c r="G320" s="243">
        <v>36891</v>
      </c>
      <c r="H320" s="164" t="s">
        <v>15601</v>
      </c>
      <c r="I320" s="164" t="s">
        <v>4074</v>
      </c>
      <c r="J320" s="164"/>
      <c r="K320" s="164"/>
      <c r="L320" s="166">
        <v>9.5</v>
      </c>
      <c r="M320" s="164"/>
      <c r="N320" s="174">
        <v>10</v>
      </c>
      <c r="O320" s="174">
        <v>10</v>
      </c>
      <c r="P320" s="2"/>
      <c r="Q320" s="225" t="s">
        <v>4170</v>
      </c>
      <c r="R320" s="222"/>
      <c r="S320" s="2"/>
      <c r="T320" s="21"/>
    </row>
    <row r="321" spans="1:20" x14ac:dyDescent="0.4">
      <c r="A321" s="9" t="s">
        <v>15278</v>
      </c>
      <c r="B321" s="9" t="s">
        <v>12052</v>
      </c>
      <c r="C321" s="180" t="s">
        <v>15076</v>
      </c>
      <c r="D321" s="11"/>
      <c r="E321" s="35">
        <v>20000</v>
      </c>
      <c r="F321" s="247">
        <v>2000</v>
      </c>
      <c r="G321" s="240">
        <v>36891</v>
      </c>
      <c r="H321" s="9" t="s">
        <v>15631</v>
      </c>
      <c r="I321" s="9"/>
      <c r="J321" s="9"/>
      <c r="K321" s="9"/>
      <c r="L321" s="11">
        <v>3.5</v>
      </c>
      <c r="M321" s="9"/>
      <c r="N321" s="21">
        <v>4</v>
      </c>
      <c r="O321" s="21">
        <v>4</v>
      </c>
      <c r="P321" s="2"/>
      <c r="Q321" s="225" t="s">
        <v>4170</v>
      </c>
      <c r="R321" s="222"/>
      <c r="S321" s="2"/>
      <c r="T321" s="21"/>
    </row>
    <row r="322" spans="1:20" x14ac:dyDescent="0.4">
      <c r="A322" s="9" t="s">
        <v>15278</v>
      </c>
      <c r="B322" s="9" t="s">
        <v>12052</v>
      </c>
      <c r="C322" s="180" t="s">
        <v>15077</v>
      </c>
      <c r="D322" s="11"/>
      <c r="E322" s="35">
        <v>20000</v>
      </c>
      <c r="F322" s="247">
        <v>2000</v>
      </c>
      <c r="G322" s="240">
        <v>36891</v>
      </c>
      <c r="H322" s="9" t="s">
        <v>15322</v>
      </c>
      <c r="I322" s="9"/>
      <c r="J322" s="9"/>
      <c r="K322" s="9"/>
      <c r="L322" s="11">
        <v>3.5</v>
      </c>
      <c r="M322" s="9"/>
      <c r="N322" s="21">
        <v>0.5</v>
      </c>
      <c r="O322" s="21">
        <v>0.5</v>
      </c>
      <c r="P322" s="2"/>
      <c r="Q322" s="225" t="s">
        <v>4170</v>
      </c>
      <c r="R322" s="222"/>
      <c r="S322" s="2"/>
      <c r="T322" s="21"/>
    </row>
    <row r="323" spans="1:20" x14ac:dyDescent="0.4">
      <c r="A323" s="164" t="s">
        <v>15278</v>
      </c>
      <c r="B323" s="164" t="s">
        <v>12052</v>
      </c>
      <c r="C323" s="232" t="s">
        <v>15078</v>
      </c>
      <c r="D323" s="166"/>
      <c r="E323" s="172">
        <v>20000</v>
      </c>
      <c r="F323" s="248">
        <v>2000</v>
      </c>
      <c r="G323" s="243">
        <v>36891</v>
      </c>
      <c r="H323" s="164" t="s">
        <v>15601</v>
      </c>
      <c r="I323" s="164" t="s">
        <v>4074</v>
      </c>
      <c r="J323" s="164"/>
      <c r="K323" s="164"/>
      <c r="L323" s="166">
        <v>3.5</v>
      </c>
      <c r="M323" s="164"/>
      <c r="N323" s="174">
        <v>10</v>
      </c>
      <c r="O323" s="174">
        <v>10</v>
      </c>
      <c r="P323" s="2"/>
      <c r="Q323" s="225" t="s">
        <v>4170</v>
      </c>
      <c r="R323" s="222"/>
      <c r="S323" s="2"/>
      <c r="T323" s="21"/>
    </row>
    <row r="324" spans="1:20" x14ac:dyDescent="0.4">
      <c r="A324" s="9" t="s">
        <v>15278</v>
      </c>
      <c r="B324" s="9" t="s">
        <v>12052</v>
      </c>
      <c r="C324" s="180" t="s">
        <v>15079</v>
      </c>
      <c r="D324" s="11"/>
      <c r="E324" s="35">
        <v>10000</v>
      </c>
      <c r="F324" s="247">
        <v>2000</v>
      </c>
      <c r="G324" s="240">
        <v>36891</v>
      </c>
      <c r="H324" s="9" t="s">
        <v>15632</v>
      </c>
      <c r="I324" s="9"/>
      <c r="J324" s="9"/>
      <c r="K324" s="9"/>
      <c r="L324" s="11">
        <v>9.5</v>
      </c>
      <c r="M324" s="9"/>
      <c r="N324" s="21">
        <v>2</v>
      </c>
      <c r="O324" s="21">
        <v>2</v>
      </c>
      <c r="P324" s="2"/>
      <c r="Q324" s="225" t="s">
        <v>4170</v>
      </c>
      <c r="R324" s="222"/>
      <c r="S324" s="2"/>
      <c r="T324" s="21"/>
    </row>
    <row r="325" spans="1:20" x14ac:dyDescent="0.4">
      <c r="A325" s="9" t="s">
        <v>15278</v>
      </c>
      <c r="B325" s="9" t="s">
        <v>12052</v>
      </c>
      <c r="C325" s="180" t="s">
        <v>15080</v>
      </c>
      <c r="D325" s="11"/>
      <c r="E325" s="35">
        <v>10000</v>
      </c>
      <c r="F325" s="247">
        <v>2000</v>
      </c>
      <c r="G325" s="240">
        <v>36891</v>
      </c>
      <c r="H325" s="9" t="s">
        <v>15323</v>
      </c>
      <c r="I325" s="9"/>
      <c r="J325" s="9"/>
      <c r="K325" s="9"/>
      <c r="L325" s="11">
        <v>9.5</v>
      </c>
      <c r="M325" s="9"/>
      <c r="N325" s="21">
        <v>0.5</v>
      </c>
      <c r="O325" s="21">
        <v>0.5</v>
      </c>
      <c r="P325" s="2"/>
      <c r="Q325" s="225" t="s">
        <v>4170</v>
      </c>
      <c r="R325" s="222"/>
      <c r="S325" s="2"/>
      <c r="T325" s="21"/>
    </row>
    <row r="326" spans="1:20" x14ac:dyDescent="0.4">
      <c r="A326" s="164" t="s">
        <v>15278</v>
      </c>
      <c r="B326" s="164" t="s">
        <v>12052</v>
      </c>
      <c r="C326" s="232" t="s">
        <v>15081</v>
      </c>
      <c r="D326" s="166"/>
      <c r="E326" s="172">
        <v>10000</v>
      </c>
      <c r="F326" s="248">
        <v>2000</v>
      </c>
      <c r="G326" s="243">
        <v>36891</v>
      </c>
      <c r="H326" s="164" t="s">
        <v>15602</v>
      </c>
      <c r="I326" s="164" t="s">
        <v>4074</v>
      </c>
      <c r="J326" s="164"/>
      <c r="K326" s="164"/>
      <c r="L326" s="166">
        <v>9.5</v>
      </c>
      <c r="M326" s="164"/>
      <c r="N326" s="174">
        <v>10</v>
      </c>
      <c r="O326" s="174">
        <v>10</v>
      </c>
      <c r="P326" s="2"/>
      <c r="Q326" s="225" t="s">
        <v>4170</v>
      </c>
      <c r="R326" s="222"/>
      <c r="S326" s="2"/>
      <c r="T326" s="21"/>
    </row>
    <row r="327" spans="1:20" x14ac:dyDescent="0.4">
      <c r="A327" s="9" t="s">
        <v>15278</v>
      </c>
      <c r="B327" s="9" t="s">
        <v>12052</v>
      </c>
      <c r="C327" s="180" t="s">
        <v>15082</v>
      </c>
      <c r="D327" s="11"/>
      <c r="E327" s="35">
        <v>20000</v>
      </c>
      <c r="F327" s="247">
        <v>2000</v>
      </c>
      <c r="G327" s="240">
        <v>36891</v>
      </c>
      <c r="H327" s="9" t="s">
        <v>15632</v>
      </c>
      <c r="I327" s="9"/>
      <c r="J327" s="9"/>
      <c r="K327" s="9"/>
      <c r="L327" s="11">
        <v>3.5</v>
      </c>
      <c r="M327" s="9"/>
      <c r="N327" s="21">
        <v>4</v>
      </c>
      <c r="O327" s="21">
        <v>4</v>
      </c>
      <c r="P327" s="2"/>
      <c r="Q327" s="225" t="s">
        <v>4170</v>
      </c>
      <c r="R327" s="222"/>
      <c r="S327" s="2"/>
      <c r="T327" s="21"/>
    </row>
    <row r="328" spans="1:20" x14ac:dyDescent="0.4">
      <c r="A328" s="9" t="s">
        <v>15278</v>
      </c>
      <c r="B328" s="9" t="s">
        <v>12052</v>
      </c>
      <c r="C328" s="180" t="s">
        <v>15083</v>
      </c>
      <c r="D328" s="11"/>
      <c r="E328" s="35">
        <v>20000</v>
      </c>
      <c r="F328" s="247">
        <v>2000</v>
      </c>
      <c r="G328" s="240">
        <v>36891</v>
      </c>
      <c r="H328" s="9" t="s">
        <v>15323</v>
      </c>
      <c r="I328" s="9"/>
      <c r="J328" s="9"/>
      <c r="K328" s="9"/>
      <c r="L328" s="11">
        <v>3.5</v>
      </c>
      <c r="M328" s="9"/>
      <c r="N328" s="21">
        <v>0.5</v>
      </c>
      <c r="O328" s="21">
        <v>0.5</v>
      </c>
      <c r="P328" s="2"/>
      <c r="Q328" s="225" t="s">
        <v>4170</v>
      </c>
      <c r="R328" s="222"/>
      <c r="S328" s="2"/>
      <c r="T328" s="21"/>
    </row>
    <row r="329" spans="1:20" x14ac:dyDescent="0.4">
      <c r="A329" s="164" t="s">
        <v>15278</v>
      </c>
      <c r="B329" s="164" t="s">
        <v>12052</v>
      </c>
      <c r="C329" s="232" t="s">
        <v>15084</v>
      </c>
      <c r="D329" s="166"/>
      <c r="E329" s="172">
        <v>20000</v>
      </c>
      <c r="F329" s="248">
        <v>2000</v>
      </c>
      <c r="G329" s="243">
        <v>36891</v>
      </c>
      <c r="H329" s="164" t="s">
        <v>15602</v>
      </c>
      <c r="I329" s="164" t="s">
        <v>4074</v>
      </c>
      <c r="J329" s="164"/>
      <c r="K329" s="164"/>
      <c r="L329" s="166">
        <v>3.5</v>
      </c>
      <c r="M329" s="164"/>
      <c r="N329" s="174">
        <v>10</v>
      </c>
      <c r="O329" s="174">
        <v>10</v>
      </c>
      <c r="P329" s="2"/>
      <c r="Q329" s="225" t="s">
        <v>4170</v>
      </c>
      <c r="R329" s="222"/>
      <c r="S329" s="2"/>
      <c r="T329" s="21"/>
    </row>
    <row r="330" spans="1:20" x14ac:dyDescent="0.4">
      <c r="A330" s="9" t="s">
        <v>15278</v>
      </c>
      <c r="B330" s="9" t="s">
        <v>12052</v>
      </c>
      <c r="C330" s="180" t="s">
        <v>15085</v>
      </c>
      <c r="D330" s="11"/>
      <c r="E330" s="35">
        <v>10000</v>
      </c>
      <c r="F330" s="247">
        <v>2000</v>
      </c>
      <c r="G330" s="240">
        <v>36891</v>
      </c>
      <c r="H330" s="9" t="s">
        <v>15633</v>
      </c>
      <c r="I330" s="9"/>
      <c r="J330" s="9"/>
      <c r="K330" s="9"/>
      <c r="L330" s="11">
        <v>9.5</v>
      </c>
      <c r="M330" s="9"/>
      <c r="N330" s="21">
        <v>2</v>
      </c>
      <c r="O330" s="21">
        <v>2</v>
      </c>
      <c r="P330" s="2"/>
      <c r="Q330" s="225" t="s">
        <v>4170</v>
      </c>
      <c r="R330" s="222"/>
      <c r="S330" s="2"/>
      <c r="T330" s="21"/>
    </row>
    <row r="331" spans="1:20" x14ac:dyDescent="0.4">
      <c r="A331" s="9" t="s">
        <v>15278</v>
      </c>
      <c r="B331" s="9" t="s">
        <v>12052</v>
      </c>
      <c r="C331" s="180" t="s">
        <v>15086</v>
      </c>
      <c r="D331" s="11"/>
      <c r="E331" s="35">
        <v>10000</v>
      </c>
      <c r="F331" s="247">
        <v>2000</v>
      </c>
      <c r="G331" s="240">
        <v>36891</v>
      </c>
      <c r="H331" s="9" t="s">
        <v>15324</v>
      </c>
      <c r="I331" s="9"/>
      <c r="J331" s="9"/>
      <c r="K331" s="9"/>
      <c r="L331" s="11">
        <v>9.5</v>
      </c>
      <c r="M331" s="9"/>
      <c r="N331" s="21">
        <v>0.5</v>
      </c>
      <c r="O331" s="21">
        <v>0.5</v>
      </c>
      <c r="P331" s="2"/>
      <c r="Q331" s="225" t="s">
        <v>4170</v>
      </c>
      <c r="R331" s="222"/>
      <c r="S331" s="2"/>
      <c r="T331" s="21"/>
    </row>
    <row r="332" spans="1:20" x14ac:dyDescent="0.4">
      <c r="A332" s="164" t="s">
        <v>15278</v>
      </c>
      <c r="B332" s="164" t="s">
        <v>12052</v>
      </c>
      <c r="C332" s="232" t="s">
        <v>15087</v>
      </c>
      <c r="D332" s="166"/>
      <c r="E332" s="172">
        <v>10000</v>
      </c>
      <c r="F332" s="248">
        <v>2000</v>
      </c>
      <c r="G332" s="243">
        <v>36891</v>
      </c>
      <c r="H332" s="164" t="s">
        <v>15603</v>
      </c>
      <c r="I332" s="164" t="s">
        <v>4074</v>
      </c>
      <c r="J332" s="164"/>
      <c r="K332" s="164"/>
      <c r="L332" s="166">
        <v>9.5</v>
      </c>
      <c r="M332" s="164"/>
      <c r="N332" s="174">
        <v>10</v>
      </c>
      <c r="O332" s="174">
        <v>10</v>
      </c>
      <c r="P332" s="2"/>
      <c r="Q332" s="225" t="s">
        <v>4170</v>
      </c>
      <c r="R332" s="222"/>
      <c r="S332" s="2"/>
      <c r="T332" s="21"/>
    </row>
    <row r="333" spans="1:20" x14ac:dyDescent="0.4">
      <c r="A333" s="9" t="s">
        <v>15278</v>
      </c>
      <c r="B333" s="9" t="s">
        <v>12052</v>
      </c>
      <c r="C333" s="180" t="s">
        <v>15088</v>
      </c>
      <c r="D333" s="11"/>
      <c r="E333" s="35">
        <v>20000</v>
      </c>
      <c r="F333" s="247">
        <v>2000</v>
      </c>
      <c r="G333" s="240">
        <v>36891</v>
      </c>
      <c r="H333" s="9" t="s">
        <v>15633</v>
      </c>
      <c r="I333" s="9"/>
      <c r="J333" s="9"/>
      <c r="K333" s="9"/>
      <c r="L333" s="11">
        <v>3.5</v>
      </c>
      <c r="M333" s="9"/>
      <c r="N333" s="21">
        <v>4</v>
      </c>
      <c r="O333" s="21">
        <v>4</v>
      </c>
      <c r="P333" s="2"/>
      <c r="Q333" s="225" t="s">
        <v>4170</v>
      </c>
      <c r="R333" s="222"/>
      <c r="S333" s="2"/>
      <c r="T333" s="21"/>
    </row>
    <row r="334" spans="1:20" x14ac:dyDescent="0.4">
      <c r="A334" s="9" t="s">
        <v>15278</v>
      </c>
      <c r="B334" s="9" t="s">
        <v>12052</v>
      </c>
      <c r="C334" s="180" t="s">
        <v>15089</v>
      </c>
      <c r="D334" s="11"/>
      <c r="E334" s="35">
        <v>20000</v>
      </c>
      <c r="F334" s="247">
        <v>2000</v>
      </c>
      <c r="G334" s="240">
        <v>36891</v>
      </c>
      <c r="H334" s="9" t="s">
        <v>15324</v>
      </c>
      <c r="I334" s="9"/>
      <c r="J334" s="9"/>
      <c r="K334" s="9"/>
      <c r="L334" s="11">
        <v>3.5</v>
      </c>
      <c r="M334" s="9"/>
      <c r="N334" s="21">
        <v>0.5</v>
      </c>
      <c r="O334" s="21">
        <v>0.5</v>
      </c>
      <c r="P334" s="2"/>
      <c r="Q334" s="225" t="s">
        <v>4170</v>
      </c>
      <c r="R334" s="222"/>
      <c r="S334" s="2"/>
      <c r="T334" s="21"/>
    </row>
    <row r="335" spans="1:20" x14ac:dyDescent="0.4">
      <c r="A335" s="164" t="s">
        <v>15278</v>
      </c>
      <c r="B335" s="164" t="s">
        <v>12052</v>
      </c>
      <c r="C335" s="232" t="s">
        <v>15090</v>
      </c>
      <c r="D335" s="166"/>
      <c r="E335" s="172">
        <v>20000</v>
      </c>
      <c r="F335" s="248">
        <v>2000</v>
      </c>
      <c r="G335" s="243">
        <v>36891</v>
      </c>
      <c r="H335" s="164" t="s">
        <v>15603</v>
      </c>
      <c r="I335" s="164" t="s">
        <v>4074</v>
      </c>
      <c r="J335" s="164"/>
      <c r="K335" s="164"/>
      <c r="L335" s="166">
        <v>3.5</v>
      </c>
      <c r="M335" s="164"/>
      <c r="N335" s="174">
        <v>10</v>
      </c>
      <c r="O335" s="174">
        <v>10</v>
      </c>
      <c r="P335" s="2"/>
      <c r="Q335" s="225" t="s">
        <v>4170</v>
      </c>
      <c r="R335" s="222"/>
      <c r="S335" s="2"/>
      <c r="T335" s="21"/>
    </row>
    <row r="336" spans="1:20" x14ac:dyDescent="0.4">
      <c r="A336" s="9" t="s">
        <v>15278</v>
      </c>
      <c r="B336" s="9" t="s">
        <v>12052</v>
      </c>
      <c r="C336" s="180" t="s">
        <v>15091</v>
      </c>
      <c r="D336" s="11"/>
      <c r="E336" s="35">
        <v>10000</v>
      </c>
      <c r="F336" s="247">
        <v>2000</v>
      </c>
      <c r="G336" s="240">
        <v>36891</v>
      </c>
      <c r="H336" s="9" t="s">
        <v>15634</v>
      </c>
      <c r="I336" s="9"/>
      <c r="J336" s="9"/>
      <c r="K336" s="9"/>
      <c r="L336" s="11">
        <v>9.5</v>
      </c>
      <c r="M336" s="9"/>
      <c r="N336" s="21">
        <v>2</v>
      </c>
      <c r="O336" s="21">
        <v>2</v>
      </c>
      <c r="P336" s="2"/>
      <c r="Q336" s="225" t="s">
        <v>4170</v>
      </c>
      <c r="R336" s="222"/>
      <c r="S336" s="2"/>
      <c r="T336" s="21"/>
    </row>
    <row r="337" spans="1:20" x14ac:dyDescent="0.4">
      <c r="A337" s="9" t="s">
        <v>15278</v>
      </c>
      <c r="B337" s="9" t="s">
        <v>12052</v>
      </c>
      <c r="C337" s="180" t="s">
        <v>15092</v>
      </c>
      <c r="D337" s="11"/>
      <c r="E337" s="35">
        <v>10000</v>
      </c>
      <c r="F337" s="247">
        <v>2000</v>
      </c>
      <c r="G337" s="240">
        <v>36891</v>
      </c>
      <c r="H337" s="9" t="s">
        <v>15325</v>
      </c>
      <c r="I337" s="9"/>
      <c r="J337" s="9"/>
      <c r="K337" s="9"/>
      <c r="L337" s="11">
        <v>9.5</v>
      </c>
      <c r="M337" s="9"/>
      <c r="N337" s="21">
        <v>0.5</v>
      </c>
      <c r="O337" s="21">
        <v>0.5</v>
      </c>
      <c r="P337" s="2"/>
      <c r="Q337" s="225" t="s">
        <v>4170</v>
      </c>
      <c r="R337" s="222"/>
      <c r="S337" s="2"/>
      <c r="T337" s="21"/>
    </row>
    <row r="338" spans="1:20" x14ac:dyDescent="0.4">
      <c r="A338" s="164" t="s">
        <v>15278</v>
      </c>
      <c r="B338" s="164" t="s">
        <v>12052</v>
      </c>
      <c r="C338" s="232" t="s">
        <v>15093</v>
      </c>
      <c r="D338" s="166"/>
      <c r="E338" s="172">
        <v>10000</v>
      </c>
      <c r="F338" s="248">
        <v>2000</v>
      </c>
      <c r="G338" s="243">
        <v>36891</v>
      </c>
      <c r="H338" s="164" t="s">
        <v>15604</v>
      </c>
      <c r="I338" s="164" t="s">
        <v>4074</v>
      </c>
      <c r="J338" s="164"/>
      <c r="K338" s="164"/>
      <c r="L338" s="166">
        <v>9.5</v>
      </c>
      <c r="M338" s="164"/>
      <c r="N338" s="174">
        <v>10</v>
      </c>
      <c r="O338" s="174">
        <v>10</v>
      </c>
      <c r="P338" s="2"/>
      <c r="Q338" s="225" t="s">
        <v>4170</v>
      </c>
      <c r="R338" s="222"/>
      <c r="S338" s="2"/>
      <c r="T338" s="21"/>
    </row>
    <row r="339" spans="1:20" x14ac:dyDescent="0.4">
      <c r="A339" s="9" t="s">
        <v>15278</v>
      </c>
      <c r="B339" s="9" t="s">
        <v>12052</v>
      </c>
      <c r="C339" s="180" t="s">
        <v>15094</v>
      </c>
      <c r="D339" s="11"/>
      <c r="E339" s="35">
        <v>20000</v>
      </c>
      <c r="F339" s="247">
        <v>2000</v>
      </c>
      <c r="G339" s="240">
        <v>36891</v>
      </c>
      <c r="H339" s="9" t="s">
        <v>15634</v>
      </c>
      <c r="I339" s="9"/>
      <c r="J339" s="9"/>
      <c r="K339" s="9"/>
      <c r="L339" s="11">
        <v>3.5</v>
      </c>
      <c r="M339" s="9"/>
      <c r="N339" s="21">
        <v>4</v>
      </c>
      <c r="O339" s="21">
        <v>4</v>
      </c>
      <c r="P339" s="2"/>
      <c r="Q339" s="225" t="s">
        <v>4170</v>
      </c>
      <c r="R339" s="222"/>
      <c r="S339" s="2"/>
      <c r="T339" s="21"/>
    </row>
    <row r="340" spans="1:20" x14ac:dyDescent="0.4">
      <c r="A340" s="9" t="s">
        <v>15278</v>
      </c>
      <c r="B340" s="9" t="s">
        <v>12052</v>
      </c>
      <c r="C340" s="180" t="s">
        <v>15095</v>
      </c>
      <c r="D340" s="11"/>
      <c r="E340" s="35">
        <v>20000</v>
      </c>
      <c r="F340" s="247">
        <v>2000</v>
      </c>
      <c r="G340" s="240">
        <v>36891</v>
      </c>
      <c r="H340" s="9" t="s">
        <v>15325</v>
      </c>
      <c r="I340" s="9"/>
      <c r="J340" s="9"/>
      <c r="K340" s="9"/>
      <c r="L340" s="11">
        <v>3.5</v>
      </c>
      <c r="M340" s="9"/>
      <c r="N340" s="21">
        <v>0.5</v>
      </c>
      <c r="O340" s="21">
        <v>0.5</v>
      </c>
      <c r="P340" s="2"/>
      <c r="Q340" s="225" t="s">
        <v>4170</v>
      </c>
      <c r="R340" s="222"/>
      <c r="S340" s="2"/>
      <c r="T340" s="21"/>
    </row>
    <row r="341" spans="1:20" x14ac:dyDescent="0.4">
      <c r="A341" s="164" t="s">
        <v>15278</v>
      </c>
      <c r="B341" s="164" t="s">
        <v>12052</v>
      </c>
      <c r="C341" s="232" t="s">
        <v>15096</v>
      </c>
      <c r="D341" s="166"/>
      <c r="E341" s="172">
        <v>20000</v>
      </c>
      <c r="F341" s="248">
        <v>2000</v>
      </c>
      <c r="G341" s="243">
        <v>36891</v>
      </c>
      <c r="H341" s="164" t="s">
        <v>15604</v>
      </c>
      <c r="I341" s="164" t="s">
        <v>4074</v>
      </c>
      <c r="J341" s="164"/>
      <c r="K341" s="164"/>
      <c r="L341" s="166">
        <v>3.5</v>
      </c>
      <c r="M341" s="164"/>
      <c r="N341" s="174">
        <v>10</v>
      </c>
      <c r="O341" s="174">
        <v>10</v>
      </c>
      <c r="P341" s="2"/>
      <c r="Q341" s="225" t="s">
        <v>4170</v>
      </c>
      <c r="R341" s="222"/>
      <c r="S341" s="2"/>
      <c r="T341" s="21"/>
    </row>
    <row r="342" spans="1:20" x14ac:dyDescent="0.4">
      <c r="A342" s="9" t="s">
        <v>15278</v>
      </c>
      <c r="B342" s="9" t="s">
        <v>12052</v>
      </c>
      <c r="C342" s="180" t="s">
        <v>15097</v>
      </c>
      <c r="D342" s="11"/>
      <c r="E342" s="35">
        <v>10000</v>
      </c>
      <c r="F342" s="247">
        <v>2000</v>
      </c>
      <c r="G342" s="240">
        <v>36891</v>
      </c>
      <c r="H342" s="9" t="s">
        <v>15635</v>
      </c>
      <c r="I342" s="9"/>
      <c r="J342" s="9"/>
      <c r="K342" s="9"/>
      <c r="L342" s="11">
        <v>9.5</v>
      </c>
      <c r="M342" s="9"/>
      <c r="N342" s="21">
        <v>2</v>
      </c>
      <c r="O342" s="21">
        <v>2</v>
      </c>
      <c r="P342" s="2"/>
      <c r="Q342" s="225" t="s">
        <v>4170</v>
      </c>
      <c r="R342" s="222"/>
      <c r="S342" s="2"/>
      <c r="T342" s="21"/>
    </row>
    <row r="343" spans="1:20" x14ac:dyDescent="0.4">
      <c r="A343" s="9" t="s">
        <v>15278</v>
      </c>
      <c r="B343" s="9" t="s">
        <v>12052</v>
      </c>
      <c r="C343" s="180" t="s">
        <v>15098</v>
      </c>
      <c r="D343" s="11"/>
      <c r="E343" s="35">
        <v>10000</v>
      </c>
      <c r="F343" s="247">
        <v>2000</v>
      </c>
      <c r="G343" s="240">
        <v>36891</v>
      </c>
      <c r="H343" s="9" t="s">
        <v>15326</v>
      </c>
      <c r="I343" s="9"/>
      <c r="J343" s="9"/>
      <c r="K343" s="9"/>
      <c r="L343" s="11">
        <v>9.5</v>
      </c>
      <c r="M343" s="9"/>
      <c r="N343" s="21">
        <v>0.5</v>
      </c>
      <c r="O343" s="21">
        <v>0.5</v>
      </c>
      <c r="P343" s="2"/>
      <c r="Q343" s="225" t="s">
        <v>4170</v>
      </c>
      <c r="R343" s="222"/>
      <c r="S343" s="2"/>
      <c r="T343" s="21"/>
    </row>
    <row r="344" spans="1:20" x14ac:dyDescent="0.4">
      <c r="A344" s="164" t="s">
        <v>15278</v>
      </c>
      <c r="B344" s="164" t="s">
        <v>12052</v>
      </c>
      <c r="C344" s="232" t="s">
        <v>15099</v>
      </c>
      <c r="D344" s="166"/>
      <c r="E344" s="172">
        <v>10000</v>
      </c>
      <c r="F344" s="248">
        <v>2000</v>
      </c>
      <c r="G344" s="243">
        <v>36891</v>
      </c>
      <c r="H344" s="164" t="s">
        <v>15605</v>
      </c>
      <c r="I344" s="164" t="s">
        <v>4074</v>
      </c>
      <c r="J344" s="164"/>
      <c r="K344" s="164"/>
      <c r="L344" s="166">
        <v>9.5</v>
      </c>
      <c r="M344" s="164"/>
      <c r="N344" s="174">
        <v>10</v>
      </c>
      <c r="O344" s="174">
        <v>10</v>
      </c>
      <c r="P344" s="2"/>
      <c r="Q344" s="225" t="s">
        <v>4170</v>
      </c>
      <c r="R344" s="222"/>
      <c r="S344" s="2"/>
      <c r="T344" s="21"/>
    </row>
    <row r="345" spans="1:20" x14ac:dyDescent="0.4">
      <c r="A345" s="9" t="s">
        <v>15278</v>
      </c>
      <c r="B345" s="9" t="s">
        <v>12052</v>
      </c>
      <c r="C345" s="180" t="s">
        <v>15100</v>
      </c>
      <c r="D345" s="11"/>
      <c r="E345" s="35">
        <v>20000</v>
      </c>
      <c r="F345" s="247">
        <v>2000</v>
      </c>
      <c r="G345" s="240">
        <v>36891</v>
      </c>
      <c r="H345" s="9" t="s">
        <v>15635</v>
      </c>
      <c r="I345" s="9"/>
      <c r="J345" s="9"/>
      <c r="K345" s="9"/>
      <c r="L345" s="11">
        <v>3.5</v>
      </c>
      <c r="M345" s="9"/>
      <c r="N345" s="21">
        <v>4</v>
      </c>
      <c r="O345" s="21">
        <v>4</v>
      </c>
      <c r="P345" s="2"/>
      <c r="Q345" s="225" t="s">
        <v>4170</v>
      </c>
      <c r="R345" s="222"/>
      <c r="S345" s="2"/>
      <c r="T345" s="21"/>
    </row>
    <row r="346" spans="1:20" x14ac:dyDescent="0.4">
      <c r="A346" s="9" t="s">
        <v>15278</v>
      </c>
      <c r="B346" s="9" t="s">
        <v>12052</v>
      </c>
      <c r="C346" s="180" t="s">
        <v>15101</v>
      </c>
      <c r="D346" s="11"/>
      <c r="E346" s="35">
        <v>20000</v>
      </c>
      <c r="F346" s="247">
        <v>2000</v>
      </c>
      <c r="G346" s="240">
        <v>36891</v>
      </c>
      <c r="H346" s="9" t="s">
        <v>15326</v>
      </c>
      <c r="I346" s="9"/>
      <c r="J346" s="9"/>
      <c r="K346" s="9"/>
      <c r="L346" s="11">
        <v>3.5</v>
      </c>
      <c r="M346" s="9"/>
      <c r="N346" s="21">
        <v>0.5</v>
      </c>
      <c r="O346" s="21">
        <v>0.5</v>
      </c>
      <c r="P346" s="2"/>
      <c r="Q346" s="225" t="s">
        <v>4170</v>
      </c>
      <c r="R346" s="222"/>
      <c r="S346" s="2"/>
      <c r="T346" s="21"/>
    </row>
    <row r="347" spans="1:20" x14ac:dyDescent="0.4">
      <c r="A347" s="164" t="s">
        <v>15278</v>
      </c>
      <c r="B347" s="164" t="s">
        <v>12052</v>
      </c>
      <c r="C347" s="232" t="s">
        <v>15102</v>
      </c>
      <c r="D347" s="166"/>
      <c r="E347" s="172">
        <v>20000</v>
      </c>
      <c r="F347" s="248">
        <v>2000</v>
      </c>
      <c r="G347" s="243">
        <v>36891</v>
      </c>
      <c r="H347" s="164" t="s">
        <v>15605</v>
      </c>
      <c r="I347" s="164" t="s">
        <v>4074</v>
      </c>
      <c r="J347" s="164"/>
      <c r="K347" s="164"/>
      <c r="L347" s="166">
        <v>3.5</v>
      </c>
      <c r="M347" s="164"/>
      <c r="N347" s="174">
        <v>10</v>
      </c>
      <c r="O347" s="174">
        <v>10</v>
      </c>
      <c r="P347" s="2"/>
      <c r="Q347" s="225" t="s">
        <v>4170</v>
      </c>
      <c r="R347" s="222"/>
      <c r="S347" s="2"/>
      <c r="T347" s="21"/>
    </row>
    <row r="348" spans="1:20" x14ac:dyDescent="0.4">
      <c r="A348" s="9" t="s">
        <v>15278</v>
      </c>
      <c r="B348" s="9" t="s">
        <v>12052</v>
      </c>
      <c r="C348" s="180" t="s">
        <v>15103</v>
      </c>
      <c r="D348" s="11"/>
      <c r="E348" s="35">
        <v>10000</v>
      </c>
      <c r="F348" s="247">
        <v>2000</v>
      </c>
      <c r="G348" s="240">
        <v>36891</v>
      </c>
      <c r="H348" s="9" t="s">
        <v>15636</v>
      </c>
      <c r="I348" s="9"/>
      <c r="J348" s="9"/>
      <c r="K348" s="9"/>
      <c r="L348" s="11">
        <v>9.5</v>
      </c>
      <c r="M348" s="9"/>
      <c r="N348" s="21">
        <v>2</v>
      </c>
      <c r="O348" s="21">
        <v>2</v>
      </c>
      <c r="P348" s="2"/>
      <c r="Q348" s="225" t="s">
        <v>4170</v>
      </c>
      <c r="R348" s="222"/>
      <c r="S348" s="2"/>
      <c r="T348" s="21"/>
    </row>
    <row r="349" spans="1:20" x14ac:dyDescent="0.4">
      <c r="A349" s="9" t="s">
        <v>15278</v>
      </c>
      <c r="B349" s="9" t="s">
        <v>12052</v>
      </c>
      <c r="C349" s="180" t="s">
        <v>15104</v>
      </c>
      <c r="D349" s="11"/>
      <c r="E349" s="35">
        <v>10000</v>
      </c>
      <c r="F349" s="247">
        <v>2000</v>
      </c>
      <c r="G349" s="240">
        <v>36891</v>
      </c>
      <c r="H349" s="9" t="s">
        <v>15327</v>
      </c>
      <c r="I349" s="9"/>
      <c r="J349" s="9"/>
      <c r="K349" s="9"/>
      <c r="L349" s="11">
        <v>9.5</v>
      </c>
      <c r="M349" s="9"/>
      <c r="N349" s="21">
        <v>0.5</v>
      </c>
      <c r="O349" s="21">
        <v>0.5</v>
      </c>
      <c r="P349" s="2"/>
      <c r="Q349" s="225" t="s">
        <v>4170</v>
      </c>
      <c r="R349" s="222"/>
      <c r="S349" s="2"/>
      <c r="T349" s="21"/>
    </row>
    <row r="350" spans="1:20" x14ac:dyDescent="0.4">
      <c r="A350" s="164" t="s">
        <v>15278</v>
      </c>
      <c r="B350" s="164" t="s">
        <v>12052</v>
      </c>
      <c r="C350" s="232" t="s">
        <v>15105</v>
      </c>
      <c r="D350" s="166"/>
      <c r="E350" s="172">
        <v>10000</v>
      </c>
      <c r="F350" s="248">
        <v>2000</v>
      </c>
      <c r="G350" s="243">
        <v>36891</v>
      </c>
      <c r="H350" s="164" t="s">
        <v>15606</v>
      </c>
      <c r="I350" s="164" t="s">
        <v>4074</v>
      </c>
      <c r="J350" s="164"/>
      <c r="K350" s="164"/>
      <c r="L350" s="166">
        <v>9.5</v>
      </c>
      <c r="M350" s="164"/>
      <c r="N350" s="174">
        <v>10</v>
      </c>
      <c r="O350" s="174">
        <v>10</v>
      </c>
      <c r="P350" s="2"/>
      <c r="Q350" s="225" t="s">
        <v>4170</v>
      </c>
      <c r="R350" s="222"/>
      <c r="S350" s="2"/>
      <c r="T350" s="21"/>
    </row>
    <row r="351" spans="1:20" x14ac:dyDescent="0.4">
      <c r="A351" s="9" t="s">
        <v>15278</v>
      </c>
      <c r="B351" s="9" t="s">
        <v>12052</v>
      </c>
      <c r="C351" s="180" t="s">
        <v>15106</v>
      </c>
      <c r="D351" s="11"/>
      <c r="E351" s="35">
        <v>20000</v>
      </c>
      <c r="F351" s="247">
        <v>2000</v>
      </c>
      <c r="G351" s="240">
        <v>36891</v>
      </c>
      <c r="H351" s="9" t="s">
        <v>15636</v>
      </c>
      <c r="I351" s="9"/>
      <c r="J351" s="9"/>
      <c r="K351" s="9"/>
      <c r="L351" s="11">
        <v>3.5</v>
      </c>
      <c r="M351" s="9"/>
      <c r="N351" s="21">
        <v>4</v>
      </c>
      <c r="O351" s="21">
        <v>4</v>
      </c>
      <c r="P351" s="2"/>
      <c r="Q351" s="225" t="s">
        <v>4170</v>
      </c>
      <c r="R351" s="222"/>
      <c r="S351" s="2"/>
      <c r="T351" s="21"/>
    </row>
    <row r="352" spans="1:20" x14ac:dyDescent="0.4">
      <c r="A352" s="9" t="s">
        <v>15278</v>
      </c>
      <c r="B352" s="9" t="s">
        <v>12052</v>
      </c>
      <c r="C352" s="180" t="s">
        <v>15107</v>
      </c>
      <c r="D352" s="11"/>
      <c r="E352" s="35">
        <v>20000</v>
      </c>
      <c r="F352" s="247">
        <v>2000</v>
      </c>
      <c r="G352" s="240">
        <v>36891</v>
      </c>
      <c r="H352" s="9" t="s">
        <v>15327</v>
      </c>
      <c r="I352" s="9"/>
      <c r="J352" s="9"/>
      <c r="K352" s="9"/>
      <c r="L352" s="11">
        <v>3.5</v>
      </c>
      <c r="M352" s="9"/>
      <c r="N352" s="21">
        <v>0.5</v>
      </c>
      <c r="O352" s="21">
        <v>0.5</v>
      </c>
      <c r="P352" s="2"/>
      <c r="Q352" s="225" t="s">
        <v>4170</v>
      </c>
      <c r="R352" s="222"/>
      <c r="S352" s="2"/>
      <c r="T352" s="21"/>
    </row>
    <row r="353" spans="1:20" x14ac:dyDescent="0.4">
      <c r="A353" s="164" t="s">
        <v>15278</v>
      </c>
      <c r="B353" s="164" t="s">
        <v>12052</v>
      </c>
      <c r="C353" s="232" t="s">
        <v>15108</v>
      </c>
      <c r="D353" s="166"/>
      <c r="E353" s="172">
        <v>20000</v>
      </c>
      <c r="F353" s="248">
        <v>2000</v>
      </c>
      <c r="G353" s="243">
        <v>36891</v>
      </c>
      <c r="H353" s="164" t="s">
        <v>15606</v>
      </c>
      <c r="I353" s="164" t="s">
        <v>4074</v>
      </c>
      <c r="J353" s="164"/>
      <c r="K353" s="164"/>
      <c r="L353" s="166">
        <v>3.5</v>
      </c>
      <c r="M353" s="164"/>
      <c r="N353" s="174">
        <v>10</v>
      </c>
      <c r="O353" s="174">
        <v>10</v>
      </c>
      <c r="P353" s="2"/>
      <c r="Q353" s="225" t="s">
        <v>4170</v>
      </c>
      <c r="R353" s="222"/>
      <c r="S353" s="2"/>
      <c r="T353" s="21"/>
    </row>
    <row r="354" spans="1:20" x14ac:dyDescent="0.4">
      <c r="A354" s="9" t="s">
        <v>15278</v>
      </c>
      <c r="B354" s="9" t="s">
        <v>12052</v>
      </c>
      <c r="C354" s="180" t="s">
        <v>15109</v>
      </c>
      <c r="D354" s="11"/>
      <c r="E354" s="35">
        <v>10000</v>
      </c>
      <c r="F354" s="247">
        <v>2000</v>
      </c>
      <c r="G354" s="240">
        <v>36891</v>
      </c>
      <c r="H354" s="9" t="s">
        <v>15637</v>
      </c>
      <c r="I354" s="9"/>
      <c r="J354" s="9"/>
      <c r="K354" s="9"/>
      <c r="L354" s="11">
        <v>9.5</v>
      </c>
      <c r="M354" s="9"/>
      <c r="N354" s="21">
        <v>2</v>
      </c>
      <c r="O354" s="21">
        <v>2</v>
      </c>
      <c r="P354" s="2"/>
      <c r="Q354" s="225" t="s">
        <v>4170</v>
      </c>
      <c r="R354" s="222"/>
      <c r="S354" s="2"/>
      <c r="T354" s="21"/>
    </row>
    <row r="355" spans="1:20" x14ac:dyDescent="0.4">
      <c r="A355" s="9" t="s">
        <v>15278</v>
      </c>
      <c r="B355" s="9" t="s">
        <v>12052</v>
      </c>
      <c r="C355" s="180" t="s">
        <v>15110</v>
      </c>
      <c r="D355" s="11"/>
      <c r="E355" s="35">
        <v>10000</v>
      </c>
      <c r="F355" s="247">
        <v>2000</v>
      </c>
      <c r="G355" s="240">
        <v>36891</v>
      </c>
      <c r="H355" s="9" t="s">
        <v>15328</v>
      </c>
      <c r="I355" s="9"/>
      <c r="J355" s="9"/>
      <c r="K355" s="9"/>
      <c r="L355" s="11">
        <v>9.5</v>
      </c>
      <c r="M355" s="9"/>
      <c r="N355" s="21">
        <v>0.5</v>
      </c>
      <c r="O355" s="21">
        <v>0.5</v>
      </c>
      <c r="P355" s="2"/>
      <c r="Q355" s="225" t="s">
        <v>4170</v>
      </c>
      <c r="R355" s="222"/>
      <c r="S355" s="2"/>
      <c r="T355" s="21"/>
    </row>
    <row r="356" spans="1:20" x14ac:dyDescent="0.4">
      <c r="A356" s="164" t="s">
        <v>15278</v>
      </c>
      <c r="B356" s="164" t="s">
        <v>12052</v>
      </c>
      <c r="C356" s="232" t="s">
        <v>15111</v>
      </c>
      <c r="D356" s="166"/>
      <c r="E356" s="172">
        <v>10000</v>
      </c>
      <c r="F356" s="248">
        <v>2000</v>
      </c>
      <c r="G356" s="243">
        <v>36891</v>
      </c>
      <c r="H356" s="164" t="s">
        <v>15607</v>
      </c>
      <c r="I356" s="164" t="s">
        <v>4074</v>
      </c>
      <c r="J356" s="164"/>
      <c r="K356" s="164"/>
      <c r="L356" s="166">
        <v>9.5</v>
      </c>
      <c r="M356" s="164"/>
      <c r="N356" s="174">
        <v>10</v>
      </c>
      <c r="O356" s="174">
        <v>10</v>
      </c>
      <c r="P356" s="2"/>
      <c r="Q356" s="225" t="s">
        <v>4170</v>
      </c>
      <c r="R356" s="222"/>
      <c r="S356" s="2"/>
      <c r="T356" s="21"/>
    </row>
    <row r="357" spans="1:20" x14ac:dyDescent="0.4">
      <c r="A357" s="9" t="s">
        <v>15278</v>
      </c>
      <c r="B357" s="9" t="s">
        <v>12052</v>
      </c>
      <c r="C357" s="180" t="s">
        <v>15112</v>
      </c>
      <c r="D357" s="11"/>
      <c r="E357" s="35">
        <v>20000</v>
      </c>
      <c r="F357" s="247">
        <v>2000</v>
      </c>
      <c r="G357" s="240">
        <v>36891</v>
      </c>
      <c r="H357" s="9" t="s">
        <v>15637</v>
      </c>
      <c r="I357" s="9"/>
      <c r="J357" s="9"/>
      <c r="K357" s="9"/>
      <c r="L357" s="11">
        <v>3.5</v>
      </c>
      <c r="M357" s="9"/>
      <c r="N357" s="21">
        <v>4</v>
      </c>
      <c r="O357" s="21">
        <v>4</v>
      </c>
      <c r="P357" s="2"/>
      <c r="Q357" s="225" t="s">
        <v>4170</v>
      </c>
      <c r="R357" s="222"/>
      <c r="S357" s="2"/>
      <c r="T357" s="21"/>
    </row>
    <row r="358" spans="1:20" x14ac:dyDescent="0.4">
      <c r="A358" s="9" t="s">
        <v>15278</v>
      </c>
      <c r="B358" s="9" t="s">
        <v>12052</v>
      </c>
      <c r="C358" s="180" t="s">
        <v>15113</v>
      </c>
      <c r="D358" s="11"/>
      <c r="E358" s="35">
        <v>20000</v>
      </c>
      <c r="F358" s="162">
        <v>2000</v>
      </c>
      <c r="G358" s="240">
        <v>36891</v>
      </c>
      <c r="H358" s="9" t="s">
        <v>15328</v>
      </c>
      <c r="I358" s="9"/>
      <c r="J358" s="9"/>
      <c r="K358" s="9"/>
      <c r="L358" s="11">
        <v>3.5</v>
      </c>
      <c r="M358" s="9"/>
      <c r="N358" s="21">
        <v>0.5</v>
      </c>
      <c r="O358" s="21">
        <v>0.5</v>
      </c>
      <c r="P358" s="2"/>
      <c r="Q358" s="225" t="s">
        <v>4170</v>
      </c>
      <c r="R358" s="222"/>
      <c r="S358" s="2"/>
      <c r="T358" s="21"/>
    </row>
    <row r="359" spans="1:20" x14ac:dyDescent="0.4">
      <c r="A359" s="164" t="s">
        <v>15278</v>
      </c>
      <c r="B359" s="164" t="s">
        <v>12052</v>
      </c>
      <c r="C359" s="232" t="s">
        <v>15114</v>
      </c>
      <c r="D359" s="166"/>
      <c r="E359" s="172">
        <v>20000</v>
      </c>
      <c r="F359" s="168">
        <v>2000</v>
      </c>
      <c r="G359" s="243">
        <v>36891</v>
      </c>
      <c r="H359" s="164" t="s">
        <v>15607</v>
      </c>
      <c r="I359" s="164" t="s">
        <v>4074</v>
      </c>
      <c r="J359" s="164"/>
      <c r="K359" s="164"/>
      <c r="L359" s="166">
        <v>3.5</v>
      </c>
      <c r="M359" s="164"/>
      <c r="N359" s="174">
        <v>10</v>
      </c>
      <c r="O359" s="174">
        <v>10</v>
      </c>
      <c r="P359" s="2"/>
      <c r="Q359" s="225" t="s">
        <v>4170</v>
      </c>
      <c r="R359" s="222"/>
      <c r="S359" s="2"/>
      <c r="T359" s="21"/>
    </row>
    <row r="360" spans="1:20" x14ac:dyDescent="0.4">
      <c r="A360" s="9" t="s">
        <v>15278</v>
      </c>
      <c r="B360" s="9" t="s">
        <v>12052</v>
      </c>
      <c r="C360" s="180" t="s">
        <v>15115</v>
      </c>
      <c r="D360" s="11"/>
      <c r="E360" s="35">
        <v>10000</v>
      </c>
      <c r="F360" s="247">
        <v>2000</v>
      </c>
      <c r="G360" s="240">
        <v>36891</v>
      </c>
      <c r="H360" s="9" t="s">
        <v>15638</v>
      </c>
      <c r="I360" s="9"/>
      <c r="J360" s="9"/>
      <c r="K360" s="9"/>
      <c r="L360" s="11">
        <v>9.5</v>
      </c>
      <c r="M360" s="9"/>
      <c r="N360" s="21">
        <v>2</v>
      </c>
      <c r="O360" s="21">
        <v>2</v>
      </c>
      <c r="P360" s="2"/>
      <c r="Q360" s="225" t="s">
        <v>4170</v>
      </c>
      <c r="R360" s="222"/>
      <c r="S360" s="2"/>
      <c r="T360" s="21"/>
    </row>
    <row r="361" spans="1:20" x14ac:dyDescent="0.4">
      <c r="A361" s="9" t="s">
        <v>15278</v>
      </c>
      <c r="B361" s="9" t="s">
        <v>12052</v>
      </c>
      <c r="C361" s="180" t="s">
        <v>15116</v>
      </c>
      <c r="D361" s="11"/>
      <c r="E361" s="35">
        <v>10000</v>
      </c>
      <c r="F361" s="247">
        <v>2000</v>
      </c>
      <c r="G361" s="240">
        <v>36891</v>
      </c>
      <c r="H361" s="9" t="s">
        <v>15329</v>
      </c>
      <c r="I361" s="9"/>
      <c r="J361" s="9"/>
      <c r="K361" s="9"/>
      <c r="L361" s="11">
        <v>9.5</v>
      </c>
      <c r="M361" s="9"/>
      <c r="N361" s="21">
        <v>0.5</v>
      </c>
      <c r="O361" s="21">
        <v>0.5</v>
      </c>
      <c r="P361" s="2"/>
      <c r="Q361" s="225" t="s">
        <v>4170</v>
      </c>
      <c r="R361" s="222"/>
      <c r="S361" s="2"/>
      <c r="T361" s="21"/>
    </row>
    <row r="362" spans="1:20" x14ac:dyDescent="0.4">
      <c r="A362" s="164" t="s">
        <v>15278</v>
      </c>
      <c r="B362" s="164" t="s">
        <v>12052</v>
      </c>
      <c r="C362" s="232" t="s">
        <v>15117</v>
      </c>
      <c r="D362" s="166"/>
      <c r="E362" s="172">
        <v>10000</v>
      </c>
      <c r="F362" s="248">
        <v>2000</v>
      </c>
      <c r="G362" s="243">
        <v>36891</v>
      </c>
      <c r="H362" s="164" t="s">
        <v>15608</v>
      </c>
      <c r="I362" s="164" t="s">
        <v>4074</v>
      </c>
      <c r="J362" s="164"/>
      <c r="K362" s="164"/>
      <c r="L362" s="166">
        <v>9.5</v>
      </c>
      <c r="M362" s="164"/>
      <c r="N362" s="174">
        <v>10</v>
      </c>
      <c r="O362" s="174">
        <v>10</v>
      </c>
      <c r="P362" s="2"/>
      <c r="Q362" s="225" t="s">
        <v>4170</v>
      </c>
      <c r="R362" s="222"/>
      <c r="S362" s="2"/>
      <c r="T362" s="21"/>
    </row>
    <row r="363" spans="1:20" x14ac:dyDescent="0.4">
      <c r="A363" s="9" t="s">
        <v>15278</v>
      </c>
      <c r="B363" s="9" t="s">
        <v>12052</v>
      </c>
      <c r="C363" s="180" t="s">
        <v>15118</v>
      </c>
      <c r="D363" s="11"/>
      <c r="E363" s="35">
        <v>20000</v>
      </c>
      <c r="F363" s="247">
        <v>2000</v>
      </c>
      <c r="G363" s="240">
        <v>36891</v>
      </c>
      <c r="H363" s="9" t="s">
        <v>15638</v>
      </c>
      <c r="I363" s="9"/>
      <c r="J363" s="9"/>
      <c r="K363" s="9"/>
      <c r="L363" s="11">
        <v>3.5</v>
      </c>
      <c r="M363" s="9"/>
      <c r="N363" s="21">
        <v>4</v>
      </c>
      <c r="O363" s="21">
        <v>4</v>
      </c>
      <c r="P363" s="2"/>
      <c r="Q363" s="225" t="s">
        <v>4170</v>
      </c>
      <c r="R363" s="222"/>
      <c r="S363" s="2"/>
      <c r="T363" s="21"/>
    </row>
    <row r="364" spans="1:20" x14ac:dyDescent="0.4">
      <c r="A364" s="9" t="s">
        <v>15278</v>
      </c>
      <c r="B364" s="9" t="s">
        <v>12052</v>
      </c>
      <c r="C364" s="180" t="s">
        <v>15119</v>
      </c>
      <c r="D364" s="11"/>
      <c r="E364" s="35">
        <v>20000</v>
      </c>
      <c r="F364" s="247">
        <v>2000</v>
      </c>
      <c r="G364" s="240">
        <v>36891</v>
      </c>
      <c r="H364" s="9" t="s">
        <v>15329</v>
      </c>
      <c r="I364" s="9"/>
      <c r="J364" s="9"/>
      <c r="K364" s="9"/>
      <c r="L364" s="11">
        <v>3.5</v>
      </c>
      <c r="M364" s="9"/>
      <c r="N364" s="21">
        <v>0.5</v>
      </c>
      <c r="O364" s="21">
        <v>0.5</v>
      </c>
      <c r="P364" s="2"/>
      <c r="Q364" s="225" t="s">
        <v>4170</v>
      </c>
      <c r="R364" s="222"/>
      <c r="S364" s="2"/>
      <c r="T364" s="21"/>
    </row>
    <row r="365" spans="1:20" x14ac:dyDescent="0.4">
      <c r="A365" s="164" t="s">
        <v>15278</v>
      </c>
      <c r="B365" s="164" t="s">
        <v>12052</v>
      </c>
      <c r="C365" s="232" t="s">
        <v>15120</v>
      </c>
      <c r="D365" s="166"/>
      <c r="E365" s="172">
        <v>20000</v>
      </c>
      <c r="F365" s="248">
        <v>2000</v>
      </c>
      <c r="G365" s="243">
        <v>36891</v>
      </c>
      <c r="H365" s="164" t="s">
        <v>15608</v>
      </c>
      <c r="I365" s="164" t="s">
        <v>4074</v>
      </c>
      <c r="J365" s="164"/>
      <c r="K365" s="164"/>
      <c r="L365" s="166">
        <v>3.5</v>
      </c>
      <c r="M365" s="164"/>
      <c r="N365" s="174">
        <v>10</v>
      </c>
      <c r="O365" s="174">
        <v>10</v>
      </c>
      <c r="P365" s="2"/>
      <c r="Q365" s="225" t="s">
        <v>4170</v>
      </c>
      <c r="R365" s="222"/>
      <c r="S365" s="2"/>
      <c r="T365" s="21"/>
    </row>
    <row r="366" spans="1:20" x14ac:dyDescent="0.4">
      <c r="A366" s="9" t="s">
        <v>15278</v>
      </c>
      <c r="B366" s="9" t="s">
        <v>12052</v>
      </c>
      <c r="C366" s="180" t="s">
        <v>15121</v>
      </c>
      <c r="D366" s="11"/>
      <c r="E366" s="35">
        <v>10000</v>
      </c>
      <c r="F366" s="247">
        <v>2000</v>
      </c>
      <c r="G366" s="240">
        <v>36891</v>
      </c>
      <c r="H366" s="9" t="s">
        <v>15639</v>
      </c>
      <c r="I366" s="9"/>
      <c r="J366" s="9"/>
      <c r="K366" s="9"/>
      <c r="L366" s="11">
        <v>9.5</v>
      </c>
      <c r="M366" s="9"/>
      <c r="N366" s="21">
        <v>2</v>
      </c>
      <c r="O366" s="21">
        <v>2</v>
      </c>
      <c r="P366" s="2"/>
      <c r="Q366" s="225" t="s">
        <v>4170</v>
      </c>
      <c r="R366" s="222"/>
      <c r="S366" s="2"/>
      <c r="T366" s="21"/>
    </row>
    <row r="367" spans="1:20" x14ac:dyDescent="0.4">
      <c r="A367" s="9" t="s">
        <v>15278</v>
      </c>
      <c r="B367" s="9" t="s">
        <v>12052</v>
      </c>
      <c r="C367" s="180" t="s">
        <v>15122</v>
      </c>
      <c r="D367" s="11"/>
      <c r="E367" s="35">
        <v>10000</v>
      </c>
      <c r="F367" s="247">
        <v>2000</v>
      </c>
      <c r="G367" s="240">
        <v>36891</v>
      </c>
      <c r="H367" s="9" t="s">
        <v>15330</v>
      </c>
      <c r="I367" s="9"/>
      <c r="J367" s="9"/>
      <c r="K367" s="9"/>
      <c r="L367" s="11">
        <v>9.5</v>
      </c>
      <c r="M367" s="9"/>
      <c r="N367" s="21">
        <v>0.5</v>
      </c>
      <c r="O367" s="21">
        <v>0.5</v>
      </c>
      <c r="P367" s="2"/>
      <c r="Q367" s="225" t="s">
        <v>4170</v>
      </c>
      <c r="R367" s="222"/>
      <c r="S367" s="2"/>
      <c r="T367" s="21"/>
    </row>
    <row r="368" spans="1:20" x14ac:dyDescent="0.4">
      <c r="A368" s="164" t="s">
        <v>15278</v>
      </c>
      <c r="B368" s="164" t="s">
        <v>12052</v>
      </c>
      <c r="C368" s="232" t="s">
        <v>15123</v>
      </c>
      <c r="D368" s="166"/>
      <c r="E368" s="172">
        <v>10000</v>
      </c>
      <c r="F368" s="248">
        <v>2000</v>
      </c>
      <c r="G368" s="243">
        <v>36891</v>
      </c>
      <c r="H368" s="164" t="s">
        <v>15609</v>
      </c>
      <c r="I368" s="164" t="s">
        <v>4074</v>
      </c>
      <c r="J368" s="164"/>
      <c r="K368" s="164"/>
      <c r="L368" s="166">
        <v>9.5</v>
      </c>
      <c r="M368" s="164"/>
      <c r="N368" s="174">
        <v>10</v>
      </c>
      <c r="O368" s="174">
        <v>10</v>
      </c>
      <c r="P368" s="2"/>
      <c r="Q368" s="225" t="s">
        <v>4170</v>
      </c>
      <c r="R368" s="222"/>
      <c r="S368" s="2"/>
      <c r="T368" s="21"/>
    </row>
    <row r="369" spans="1:20" x14ac:dyDescent="0.4">
      <c r="A369" s="9" t="s">
        <v>15278</v>
      </c>
      <c r="B369" s="9" t="s">
        <v>12052</v>
      </c>
      <c r="C369" s="180" t="s">
        <v>15124</v>
      </c>
      <c r="D369" s="11"/>
      <c r="E369" s="35">
        <v>20000</v>
      </c>
      <c r="F369" s="247">
        <v>2000</v>
      </c>
      <c r="G369" s="240">
        <v>36891</v>
      </c>
      <c r="H369" s="9" t="s">
        <v>15639</v>
      </c>
      <c r="I369" s="9"/>
      <c r="J369" s="9"/>
      <c r="K369" s="9"/>
      <c r="L369" s="11">
        <v>3.5</v>
      </c>
      <c r="M369" s="9"/>
      <c r="N369" s="21">
        <v>4</v>
      </c>
      <c r="O369" s="21">
        <v>4</v>
      </c>
      <c r="P369" s="2"/>
      <c r="Q369" s="225" t="s">
        <v>4170</v>
      </c>
      <c r="R369" s="222"/>
      <c r="S369" s="2"/>
      <c r="T369" s="21"/>
    </row>
    <row r="370" spans="1:20" x14ac:dyDescent="0.4">
      <c r="A370" s="9" t="s">
        <v>15278</v>
      </c>
      <c r="B370" s="9" t="s">
        <v>12052</v>
      </c>
      <c r="C370" s="180" t="s">
        <v>15125</v>
      </c>
      <c r="D370" s="11"/>
      <c r="E370" s="35">
        <v>20000</v>
      </c>
      <c r="F370" s="247">
        <v>2000</v>
      </c>
      <c r="G370" s="240">
        <v>36891</v>
      </c>
      <c r="H370" s="9" t="s">
        <v>15330</v>
      </c>
      <c r="I370" s="9"/>
      <c r="J370" s="9"/>
      <c r="K370" s="9"/>
      <c r="L370" s="11">
        <v>3.5</v>
      </c>
      <c r="M370" s="9"/>
      <c r="N370" s="21">
        <v>0.5</v>
      </c>
      <c r="O370" s="21">
        <v>0.5</v>
      </c>
      <c r="P370" s="2"/>
      <c r="Q370" s="225" t="s">
        <v>4170</v>
      </c>
      <c r="R370" s="222"/>
      <c r="S370" s="2"/>
      <c r="T370" s="21"/>
    </row>
    <row r="371" spans="1:20" x14ac:dyDescent="0.4">
      <c r="A371" s="164" t="s">
        <v>15278</v>
      </c>
      <c r="B371" s="164" t="s">
        <v>12052</v>
      </c>
      <c r="C371" s="232" t="s">
        <v>15126</v>
      </c>
      <c r="D371" s="166"/>
      <c r="E371" s="172">
        <v>20000</v>
      </c>
      <c r="F371" s="248">
        <v>2000</v>
      </c>
      <c r="G371" s="243">
        <v>36891</v>
      </c>
      <c r="H371" s="164" t="s">
        <v>15609</v>
      </c>
      <c r="I371" s="164" t="s">
        <v>4074</v>
      </c>
      <c r="J371" s="164"/>
      <c r="K371" s="164"/>
      <c r="L371" s="166">
        <v>3.5</v>
      </c>
      <c r="M371" s="164"/>
      <c r="N371" s="174">
        <v>10</v>
      </c>
      <c r="O371" s="174">
        <v>10</v>
      </c>
      <c r="P371" s="2"/>
      <c r="Q371" s="225" t="s">
        <v>4170</v>
      </c>
      <c r="R371" s="222"/>
      <c r="S371" s="2"/>
      <c r="T371" s="21"/>
    </row>
    <row r="372" spans="1:20" x14ac:dyDescent="0.4">
      <c r="A372" s="9" t="s">
        <v>15278</v>
      </c>
      <c r="B372" s="9" t="s">
        <v>12052</v>
      </c>
      <c r="C372" s="180" t="s">
        <v>15127</v>
      </c>
      <c r="D372" s="11"/>
      <c r="E372" s="35">
        <v>10000</v>
      </c>
      <c r="F372" s="247">
        <v>2000</v>
      </c>
      <c r="G372" s="240">
        <v>36891</v>
      </c>
      <c r="H372" s="9" t="s">
        <v>15640</v>
      </c>
      <c r="I372" s="9"/>
      <c r="J372" s="9"/>
      <c r="K372" s="9"/>
      <c r="L372" s="11">
        <v>9.5</v>
      </c>
      <c r="M372" s="9"/>
      <c r="N372" s="21">
        <v>2</v>
      </c>
      <c r="O372" s="21">
        <v>2</v>
      </c>
      <c r="P372" s="2"/>
      <c r="Q372" s="225" t="s">
        <v>4170</v>
      </c>
      <c r="R372" s="222"/>
      <c r="S372" s="2"/>
      <c r="T372" s="21"/>
    </row>
    <row r="373" spans="1:20" x14ac:dyDescent="0.4">
      <c r="A373" s="9" t="s">
        <v>15278</v>
      </c>
      <c r="B373" s="9" t="s">
        <v>12052</v>
      </c>
      <c r="C373" s="180" t="s">
        <v>15128</v>
      </c>
      <c r="D373" s="11"/>
      <c r="E373" s="35">
        <v>10000</v>
      </c>
      <c r="F373" s="247">
        <v>2000</v>
      </c>
      <c r="G373" s="240">
        <v>36891</v>
      </c>
      <c r="H373" s="9" t="s">
        <v>15331</v>
      </c>
      <c r="I373" s="9"/>
      <c r="J373" s="9"/>
      <c r="K373" s="9"/>
      <c r="L373" s="11">
        <v>9.5</v>
      </c>
      <c r="M373" s="9"/>
      <c r="N373" s="21">
        <v>0.5</v>
      </c>
      <c r="O373" s="21">
        <v>0.5</v>
      </c>
      <c r="P373" s="2"/>
      <c r="Q373" s="225" t="s">
        <v>4170</v>
      </c>
      <c r="R373" s="222"/>
      <c r="S373" s="2"/>
      <c r="T373" s="21"/>
    </row>
    <row r="374" spans="1:20" x14ac:dyDescent="0.4">
      <c r="A374" s="164" t="s">
        <v>15278</v>
      </c>
      <c r="B374" s="164" t="s">
        <v>12052</v>
      </c>
      <c r="C374" s="232" t="s">
        <v>15129</v>
      </c>
      <c r="D374" s="166"/>
      <c r="E374" s="172">
        <v>10000</v>
      </c>
      <c r="F374" s="248">
        <v>2000</v>
      </c>
      <c r="G374" s="243">
        <v>36891</v>
      </c>
      <c r="H374" s="164" t="s">
        <v>15610</v>
      </c>
      <c r="I374" s="164" t="s">
        <v>4074</v>
      </c>
      <c r="J374" s="164"/>
      <c r="K374" s="164"/>
      <c r="L374" s="166">
        <v>9.5</v>
      </c>
      <c r="M374" s="164"/>
      <c r="N374" s="174">
        <v>10</v>
      </c>
      <c r="O374" s="174">
        <v>10</v>
      </c>
      <c r="P374" s="2"/>
      <c r="Q374" s="225" t="s">
        <v>4170</v>
      </c>
      <c r="R374" s="222"/>
      <c r="S374" s="2"/>
      <c r="T374" s="21"/>
    </row>
    <row r="375" spans="1:20" x14ac:dyDescent="0.4">
      <c r="A375" s="9" t="s">
        <v>15278</v>
      </c>
      <c r="B375" s="9" t="s">
        <v>12052</v>
      </c>
      <c r="C375" s="180" t="s">
        <v>15130</v>
      </c>
      <c r="D375" s="11"/>
      <c r="E375" s="35">
        <v>20000</v>
      </c>
      <c r="F375" s="247">
        <v>2000</v>
      </c>
      <c r="G375" s="240">
        <v>36891</v>
      </c>
      <c r="H375" s="9" t="s">
        <v>15640</v>
      </c>
      <c r="I375" s="9"/>
      <c r="J375" s="9"/>
      <c r="K375" s="9"/>
      <c r="L375" s="11">
        <v>3.5</v>
      </c>
      <c r="M375" s="9"/>
      <c r="N375" s="21">
        <v>4</v>
      </c>
      <c r="O375" s="21">
        <v>4</v>
      </c>
      <c r="P375" s="2"/>
      <c r="Q375" s="225" t="s">
        <v>4170</v>
      </c>
      <c r="R375" s="222"/>
      <c r="S375" s="2"/>
      <c r="T375" s="21"/>
    </row>
    <row r="376" spans="1:20" x14ac:dyDescent="0.4">
      <c r="A376" s="9" t="s">
        <v>15278</v>
      </c>
      <c r="B376" s="9" t="s">
        <v>12052</v>
      </c>
      <c r="C376" s="180" t="s">
        <v>15131</v>
      </c>
      <c r="D376" s="11"/>
      <c r="E376" s="35">
        <v>20000</v>
      </c>
      <c r="F376" s="247">
        <v>2000</v>
      </c>
      <c r="G376" s="240">
        <v>36891</v>
      </c>
      <c r="H376" s="9" t="s">
        <v>15331</v>
      </c>
      <c r="I376" s="9"/>
      <c r="J376" s="9"/>
      <c r="K376" s="9"/>
      <c r="L376" s="11">
        <v>3.5</v>
      </c>
      <c r="M376" s="9"/>
      <c r="N376" s="21">
        <v>0.5</v>
      </c>
      <c r="O376" s="21">
        <v>0.5</v>
      </c>
      <c r="P376" s="2"/>
      <c r="Q376" s="225" t="s">
        <v>4170</v>
      </c>
      <c r="R376" s="222"/>
      <c r="S376" s="2"/>
      <c r="T376" s="21"/>
    </row>
    <row r="377" spans="1:20" x14ac:dyDescent="0.4">
      <c r="A377" s="164" t="s">
        <v>15278</v>
      </c>
      <c r="B377" s="164" t="s">
        <v>12052</v>
      </c>
      <c r="C377" s="232" t="s">
        <v>15132</v>
      </c>
      <c r="D377" s="166"/>
      <c r="E377" s="172">
        <v>20000</v>
      </c>
      <c r="F377" s="248">
        <v>2000</v>
      </c>
      <c r="G377" s="243">
        <v>36891</v>
      </c>
      <c r="H377" s="164" t="s">
        <v>15610</v>
      </c>
      <c r="I377" s="164" t="s">
        <v>4074</v>
      </c>
      <c r="J377" s="164"/>
      <c r="K377" s="164"/>
      <c r="L377" s="166">
        <v>3.5</v>
      </c>
      <c r="M377" s="164"/>
      <c r="N377" s="174">
        <v>10</v>
      </c>
      <c r="O377" s="174">
        <v>10</v>
      </c>
      <c r="P377" s="2"/>
      <c r="Q377" s="225" t="s">
        <v>4170</v>
      </c>
      <c r="R377" s="222"/>
      <c r="S377" s="2"/>
      <c r="T377" s="21"/>
    </row>
    <row r="378" spans="1:20" x14ac:dyDescent="0.4">
      <c r="A378" s="9" t="s">
        <v>15278</v>
      </c>
      <c r="B378" s="9" t="s">
        <v>12052</v>
      </c>
      <c r="C378" s="180" t="s">
        <v>15133</v>
      </c>
      <c r="D378" s="11"/>
      <c r="E378" s="35">
        <v>10000</v>
      </c>
      <c r="F378" s="247">
        <v>2000</v>
      </c>
      <c r="G378" s="240">
        <v>36891</v>
      </c>
      <c r="H378" s="9" t="s">
        <v>15641</v>
      </c>
      <c r="I378" s="9"/>
      <c r="J378" s="9"/>
      <c r="K378" s="9"/>
      <c r="L378" s="11">
        <v>9.5</v>
      </c>
      <c r="M378" s="9"/>
      <c r="N378" s="21">
        <v>2</v>
      </c>
      <c r="O378" s="21">
        <v>2</v>
      </c>
      <c r="P378" s="2"/>
      <c r="Q378" s="225" t="s">
        <v>4170</v>
      </c>
      <c r="R378" s="222"/>
      <c r="S378" s="2"/>
      <c r="T378" s="21"/>
    </row>
    <row r="379" spans="1:20" x14ac:dyDescent="0.4">
      <c r="A379" s="9" t="s">
        <v>15278</v>
      </c>
      <c r="B379" s="9" t="s">
        <v>12052</v>
      </c>
      <c r="C379" s="180" t="s">
        <v>15134</v>
      </c>
      <c r="D379" s="11"/>
      <c r="E379" s="35">
        <v>10000</v>
      </c>
      <c r="F379" s="247">
        <v>2000</v>
      </c>
      <c r="G379" s="240">
        <v>36891</v>
      </c>
      <c r="H379" s="9" t="s">
        <v>15332</v>
      </c>
      <c r="I379" s="9"/>
      <c r="J379" s="9"/>
      <c r="K379" s="9"/>
      <c r="L379" s="11">
        <v>9.5</v>
      </c>
      <c r="M379" s="9"/>
      <c r="N379" s="21">
        <v>0.5</v>
      </c>
      <c r="O379" s="21">
        <v>0.5</v>
      </c>
      <c r="P379" s="2"/>
      <c r="Q379" s="225" t="s">
        <v>4170</v>
      </c>
      <c r="R379" s="222"/>
      <c r="S379" s="2"/>
      <c r="T379" s="21"/>
    </row>
    <row r="380" spans="1:20" x14ac:dyDescent="0.4">
      <c r="A380" s="164" t="s">
        <v>15278</v>
      </c>
      <c r="B380" s="164" t="s">
        <v>12052</v>
      </c>
      <c r="C380" s="232" t="s">
        <v>15135</v>
      </c>
      <c r="D380" s="166"/>
      <c r="E380" s="172">
        <v>10000</v>
      </c>
      <c r="F380" s="248">
        <v>2000</v>
      </c>
      <c r="G380" s="243">
        <v>36891</v>
      </c>
      <c r="H380" s="164" t="s">
        <v>15611</v>
      </c>
      <c r="I380" s="164" t="s">
        <v>4074</v>
      </c>
      <c r="J380" s="164"/>
      <c r="K380" s="164"/>
      <c r="L380" s="166">
        <v>9.5</v>
      </c>
      <c r="M380" s="164"/>
      <c r="N380" s="174">
        <v>10</v>
      </c>
      <c r="O380" s="174">
        <v>10</v>
      </c>
      <c r="P380" s="2"/>
      <c r="Q380" s="225" t="s">
        <v>4170</v>
      </c>
      <c r="R380" s="222"/>
      <c r="S380" s="2"/>
      <c r="T380" s="21"/>
    </row>
    <row r="381" spans="1:20" x14ac:dyDescent="0.4">
      <c r="A381" s="9" t="s">
        <v>15278</v>
      </c>
      <c r="B381" s="9" t="s">
        <v>12052</v>
      </c>
      <c r="C381" s="180" t="s">
        <v>15136</v>
      </c>
      <c r="D381" s="11"/>
      <c r="E381" s="35">
        <v>20000</v>
      </c>
      <c r="F381" s="247">
        <v>2000</v>
      </c>
      <c r="G381" s="240">
        <v>36891</v>
      </c>
      <c r="H381" s="9" t="s">
        <v>15641</v>
      </c>
      <c r="I381" s="9"/>
      <c r="J381" s="9"/>
      <c r="K381" s="9"/>
      <c r="L381" s="11">
        <v>3.5</v>
      </c>
      <c r="M381" s="9"/>
      <c r="N381" s="21">
        <v>4</v>
      </c>
      <c r="O381" s="21">
        <v>4</v>
      </c>
      <c r="P381" s="2"/>
      <c r="Q381" s="225" t="s">
        <v>4170</v>
      </c>
      <c r="R381" s="222"/>
      <c r="S381" s="2"/>
      <c r="T381" s="21"/>
    </row>
    <row r="382" spans="1:20" x14ac:dyDescent="0.4">
      <c r="A382" s="9" t="s">
        <v>15278</v>
      </c>
      <c r="B382" s="9" t="s">
        <v>12052</v>
      </c>
      <c r="C382" s="180" t="s">
        <v>15137</v>
      </c>
      <c r="D382" s="11"/>
      <c r="E382" s="35">
        <v>20000</v>
      </c>
      <c r="F382" s="247">
        <v>2000</v>
      </c>
      <c r="G382" s="240">
        <v>36891</v>
      </c>
      <c r="H382" s="9" t="s">
        <v>15332</v>
      </c>
      <c r="I382" s="9"/>
      <c r="J382" s="9"/>
      <c r="K382" s="9"/>
      <c r="L382" s="11">
        <v>3.5</v>
      </c>
      <c r="M382" s="9"/>
      <c r="N382" s="21">
        <v>0.5</v>
      </c>
      <c r="O382" s="21">
        <v>0.5</v>
      </c>
      <c r="P382" s="2"/>
      <c r="Q382" s="225" t="s">
        <v>4170</v>
      </c>
      <c r="R382" s="222"/>
      <c r="S382" s="2"/>
      <c r="T382" s="21"/>
    </row>
    <row r="383" spans="1:20" x14ac:dyDescent="0.4">
      <c r="A383" s="164" t="s">
        <v>15278</v>
      </c>
      <c r="B383" s="164" t="s">
        <v>12052</v>
      </c>
      <c r="C383" s="232" t="s">
        <v>15138</v>
      </c>
      <c r="D383" s="166"/>
      <c r="E383" s="172">
        <v>20000</v>
      </c>
      <c r="F383" s="248">
        <v>2000</v>
      </c>
      <c r="G383" s="243">
        <v>36891</v>
      </c>
      <c r="H383" s="164" t="s">
        <v>15611</v>
      </c>
      <c r="I383" s="164" t="s">
        <v>4074</v>
      </c>
      <c r="J383" s="164"/>
      <c r="K383" s="164"/>
      <c r="L383" s="166">
        <v>3.5</v>
      </c>
      <c r="M383" s="164"/>
      <c r="N383" s="174">
        <v>10</v>
      </c>
      <c r="O383" s="174">
        <v>10</v>
      </c>
      <c r="P383" s="2"/>
      <c r="Q383" s="225" t="s">
        <v>4170</v>
      </c>
      <c r="R383" s="222"/>
      <c r="S383" s="2"/>
      <c r="T383" s="21"/>
    </row>
    <row r="384" spans="1:20" x14ac:dyDescent="0.4">
      <c r="A384" s="9" t="s">
        <v>15278</v>
      </c>
      <c r="B384" s="9" t="s">
        <v>12052</v>
      </c>
      <c r="C384" s="180" t="s">
        <v>15139</v>
      </c>
      <c r="D384" s="11"/>
      <c r="E384" s="35">
        <v>10000</v>
      </c>
      <c r="F384" s="247">
        <v>2000</v>
      </c>
      <c r="G384" s="240">
        <v>36891</v>
      </c>
      <c r="H384" s="9" t="s">
        <v>15642</v>
      </c>
      <c r="I384" s="9"/>
      <c r="J384" s="9"/>
      <c r="K384" s="9"/>
      <c r="L384" s="11">
        <v>9.5</v>
      </c>
      <c r="M384" s="9"/>
      <c r="N384" s="21">
        <v>2</v>
      </c>
      <c r="O384" s="21">
        <v>2</v>
      </c>
      <c r="P384" s="2"/>
      <c r="Q384" s="225" t="s">
        <v>4170</v>
      </c>
      <c r="R384" s="222"/>
      <c r="S384" s="2"/>
      <c r="T384" s="21"/>
    </row>
    <row r="385" spans="1:20" x14ac:dyDescent="0.4">
      <c r="A385" s="9" t="s">
        <v>15278</v>
      </c>
      <c r="B385" s="9" t="s">
        <v>12052</v>
      </c>
      <c r="C385" s="180" t="s">
        <v>15140</v>
      </c>
      <c r="D385" s="11"/>
      <c r="E385" s="35">
        <v>10000</v>
      </c>
      <c r="F385" s="247">
        <v>2000</v>
      </c>
      <c r="G385" s="240">
        <v>36891</v>
      </c>
      <c r="H385" s="9" t="s">
        <v>15333</v>
      </c>
      <c r="I385" s="9"/>
      <c r="J385" s="9"/>
      <c r="K385" s="9"/>
      <c r="L385" s="11">
        <v>9.5</v>
      </c>
      <c r="M385" s="9"/>
      <c r="N385" s="21">
        <v>0.5</v>
      </c>
      <c r="O385" s="21">
        <v>0.5</v>
      </c>
      <c r="P385" s="2"/>
      <c r="Q385" s="225" t="s">
        <v>4170</v>
      </c>
      <c r="R385" s="222"/>
      <c r="S385" s="2"/>
      <c r="T385" s="21"/>
    </row>
    <row r="386" spans="1:20" x14ac:dyDescent="0.4">
      <c r="A386" s="164" t="s">
        <v>15278</v>
      </c>
      <c r="B386" s="164" t="s">
        <v>12052</v>
      </c>
      <c r="C386" s="232" t="s">
        <v>15141</v>
      </c>
      <c r="D386" s="166"/>
      <c r="E386" s="172">
        <v>10000</v>
      </c>
      <c r="F386" s="248">
        <v>2000</v>
      </c>
      <c r="G386" s="243">
        <v>36891</v>
      </c>
      <c r="H386" s="164" t="s">
        <v>15612</v>
      </c>
      <c r="I386" s="164" t="s">
        <v>4074</v>
      </c>
      <c r="J386" s="164"/>
      <c r="K386" s="164"/>
      <c r="L386" s="166">
        <v>9.5</v>
      </c>
      <c r="M386" s="164"/>
      <c r="N386" s="174">
        <v>10</v>
      </c>
      <c r="O386" s="174">
        <v>10</v>
      </c>
      <c r="P386" s="2"/>
      <c r="Q386" s="225" t="s">
        <v>4170</v>
      </c>
      <c r="R386" s="222"/>
      <c r="S386" s="2"/>
      <c r="T386" s="21"/>
    </row>
    <row r="387" spans="1:20" x14ac:dyDescent="0.4">
      <c r="A387" s="9" t="s">
        <v>15278</v>
      </c>
      <c r="B387" s="9" t="s">
        <v>12052</v>
      </c>
      <c r="C387" s="180" t="s">
        <v>15142</v>
      </c>
      <c r="D387" s="11"/>
      <c r="E387" s="35">
        <v>20000</v>
      </c>
      <c r="F387" s="247">
        <v>2000</v>
      </c>
      <c r="G387" s="240">
        <v>36891</v>
      </c>
      <c r="H387" s="9" t="s">
        <v>15642</v>
      </c>
      <c r="I387" s="9"/>
      <c r="J387" s="9"/>
      <c r="K387" s="9"/>
      <c r="L387" s="11">
        <v>3.5</v>
      </c>
      <c r="M387" s="9"/>
      <c r="N387" s="21">
        <v>4</v>
      </c>
      <c r="O387" s="21">
        <v>4</v>
      </c>
      <c r="P387" s="2"/>
      <c r="Q387" s="225" t="s">
        <v>4170</v>
      </c>
      <c r="R387" s="222"/>
      <c r="S387" s="2"/>
      <c r="T387" s="21"/>
    </row>
    <row r="388" spans="1:20" x14ac:dyDescent="0.4">
      <c r="A388" s="9" t="s">
        <v>15278</v>
      </c>
      <c r="B388" s="9" t="s">
        <v>12052</v>
      </c>
      <c r="C388" s="180" t="s">
        <v>15143</v>
      </c>
      <c r="D388" s="11"/>
      <c r="E388" s="35">
        <v>20000</v>
      </c>
      <c r="F388" s="247">
        <v>2000</v>
      </c>
      <c r="G388" s="240">
        <v>36891</v>
      </c>
      <c r="H388" s="9" t="s">
        <v>15333</v>
      </c>
      <c r="I388" s="9"/>
      <c r="J388" s="9"/>
      <c r="K388" s="9"/>
      <c r="L388" s="11">
        <v>3.5</v>
      </c>
      <c r="M388" s="9"/>
      <c r="N388" s="21">
        <v>0.5</v>
      </c>
      <c r="O388" s="21">
        <v>0.5</v>
      </c>
      <c r="P388" s="2"/>
      <c r="Q388" s="225" t="s">
        <v>4170</v>
      </c>
      <c r="R388" s="222"/>
      <c r="S388" s="2"/>
      <c r="T388" s="21"/>
    </row>
    <row r="389" spans="1:20" x14ac:dyDescent="0.4">
      <c r="A389" s="164" t="s">
        <v>15278</v>
      </c>
      <c r="B389" s="164" t="s">
        <v>12052</v>
      </c>
      <c r="C389" s="232" t="s">
        <v>15144</v>
      </c>
      <c r="D389" s="166"/>
      <c r="E389" s="172">
        <v>20000</v>
      </c>
      <c r="F389" s="248">
        <v>2000</v>
      </c>
      <c r="G389" s="243">
        <v>36891</v>
      </c>
      <c r="H389" s="164" t="s">
        <v>15612</v>
      </c>
      <c r="I389" s="164" t="s">
        <v>4074</v>
      </c>
      <c r="J389" s="164"/>
      <c r="K389" s="164"/>
      <c r="L389" s="166">
        <v>3.5</v>
      </c>
      <c r="M389" s="164"/>
      <c r="N389" s="174">
        <v>10</v>
      </c>
      <c r="O389" s="174">
        <v>10</v>
      </c>
      <c r="P389" s="2"/>
      <c r="Q389" s="225" t="s">
        <v>4170</v>
      </c>
      <c r="R389" s="222"/>
      <c r="S389" s="2"/>
      <c r="T389" s="21"/>
    </row>
    <row r="390" spans="1:20" x14ac:dyDescent="0.4">
      <c r="A390" s="9" t="s">
        <v>15278</v>
      </c>
      <c r="B390" s="9" t="s">
        <v>12052</v>
      </c>
      <c r="C390" s="180" t="s">
        <v>15145</v>
      </c>
      <c r="D390" s="11"/>
      <c r="E390" s="35">
        <v>10000</v>
      </c>
      <c r="F390" s="247">
        <v>2000</v>
      </c>
      <c r="G390" s="240">
        <v>36891</v>
      </c>
      <c r="H390" s="9" t="s">
        <v>15643</v>
      </c>
      <c r="I390" s="9"/>
      <c r="J390" s="9"/>
      <c r="K390" s="9"/>
      <c r="L390" s="11">
        <v>9.5</v>
      </c>
      <c r="M390" s="9"/>
      <c r="N390" s="21">
        <v>2</v>
      </c>
      <c r="O390" s="21">
        <v>2</v>
      </c>
      <c r="P390" s="2"/>
      <c r="Q390" s="225" t="s">
        <v>4170</v>
      </c>
      <c r="R390" s="222"/>
      <c r="S390" s="2"/>
      <c r="T390" s="21"/>
    </row>
    <row r="391" spans="1:20" x14ac:dyDescent="0.4">
      <c r="A391" s="9" t="s">
        <v>15278</v>
      </c>
      <c r="B391" s="9" t="s">
        <v>12052</v>
      </c>
      <c r="C391" s="180" t="s">
        <v>15146</v>
      </c>
      <c r="D391" s="11"/>
      <c r="E391" s="35">
        <v>10000</v>
      </c>
      <c r="F391" s="247">
        <v>2000</v>
      </c>
      <c r="G391" s="240">
        <v>36891</v>
      </c>
      <c r="H391" s="9" t="s">
        <v>15334</v>
      </c>
      <c r="I391" s="9"/>
      <c r="J391" s="9"/>
      <c r="K391" s="9"/>
      <c r="L391" s="11">
        <v>9.5</v>
      </c>
      <c r="M391" s="9"/>
      <c r="N391" s="21">
        <v>0.5</v>
      </c>
      <c r="O391" s="21">
        <v>0.5</v>
      </c>
      <c r="P391" s="2"/>
      <c r="Q391" s="225" t="s">
        <v>4170</v>
      </c>
      <c r="R391" s="222"/>
      <c r="S391" s="2"/>
      <c r="T391" s="21"/>
    </row>
    <row r="392" spans="1:20" x14ac:dyDescent="0.4">
      <c r="A392" s="164" t="s">
        <v>15278</v>
      </c>
      <c r="B392" s="164" t="s">
        <v>12052</v>
      </c>
      <c r="C392" s="232" t="s">
        <v>15147</v>
      </c>
      <c r="D392" s="166"/>
      <c r="E392" s="172">
        <v>10000</v>
      </c>
      <c r="F392" s="248">
        <v>2000</v>
      </c>
      <c r="G392" s="243">
        <v>36891</v>
      </c>
      <c r="H392" s="164" t="s">
        <v>15613</v>
      </c>
      <c r="I392" s="164" t="s">
        <v>4074</v>
      </c>
      <c r="J392" s="164"/>
      <c r="K392" s="164"/>
      <c r="L392" s="166">
        <v>9.5</v>
      </c>
      <c r="M392" s="164"/>
      <c r="N392" s="174">
        <v>10</v>
      </c>
      <c r="O392" s="174">
        <v>10</v>
      </c>
      <c r="P392" s="2"/>
      <c r="Q392" s="225" t="s">
        <v>4170</v>
      </c>
      <c r="R392" s="222"/>
      <c r="S392" s="2"/>
      <c r="T392" s="21"/>
    </row>
    <row r="393" spans="1:20" x14ac:dyDescent="0.4">
      <c r="A393" s="9" t="s">
        <v>15278</v>
      </c>
      <c r="B393" s="9" t="s">
        <v>12052</v>
      </c>
      <c r="C393" s="180" t="s">
        <v>15148</v>
      </c>
      <c r="D393" s="11"/>
      <c r="E393" s="35">
        <v>20000</v>
      </c>
      <c r="F393" s="247">
        <v>2000</v>
      </c>
      <c r="G393" s="240">
        <v>36891</v>
      </c>
      <c r="H393" s="9" t="s">
        <v>15644</v>
      </c>
      <c r="I393" s="9"/>
      <c r="J393" s="9"/>
      <c r="K393" s="9"/>
      <c r="L393" s="11">
        <v>3.5</v>
      </c>
      <c r="M393" s="9"/>
      <c r="N393" s="21">
        <v>4</v>
      </c>
      <c r="O393" s="21">
        <v>4</v>
      </c>
      <c r="P393" s="2"/>
      <c r="Q393" s="225" t="s">
        <v>4170</v>
      </c>
      <c r="R393" s="222"/>
      <c r="S393" s="2"/>
      <c r="T393" s="21"/>
    </row>
    <row r="394" spans="1:20" x14ac:dyDescent="0.4">
      <c r="A394" s="9" t="s">
        <v>15278</v>
      </c>
      <c r="B394" s="9" t="s">
        <v>12052</v>
      </c>
      <c r="C394" s="180" t="s">
        <v>15149</v>
      </c>
      <c r="D394" s="11"/>
      <c r="E394" s="35">
        <v>20000</v>
      </c>
      <c r="F394" s="247">
        <v>2000</v>
      </c>
      <c r="G394" s="240">
        <v>36891</v>
      </c>
      <c r="H394" s="9" t="s">
        <v>15335</v>
      </c>
      <c r="I394" s="9"/>
      <c r="J394" s="9"/>
      <c r="K394" s="9"/>
      <c r="L394" s="11">
        <v>3.5</v>
      </c>
      <c r="M394" s="9"/>
      <c r="N394" s="21">
        <v>0.5</v>
      </c>
      <c r="O394" s="21">
        <v>0.5</v>
      </c>
      <c r="P394" s="2"/>
      <c r="Q394" s="225" t="s">
        <v>4170</v>
      </c>
      <c r="R394" s="222"/>
      <c r="S394" s="2"/>
      <c r="T394" s="21"/>
    </row>
    <row r="395" spans="1:20" x14ac:dyDescent="0.4">
      <c r="A395" s="164" t="s">
        <v>15278</v>
      </c>
      <c r="B395" s="164" t="s">
        <v>12052</v>
      </c>
      <c r="C395" s="232" t="s">
        <v>15150</v>
      </c>
      <c r="D395" s="166"/>
      <c r="E395" s="172">
        <v>20000</v>
      </c>
      <c r="F395" s="248">
        <v>2000</v>
      </c>
      <c r="G395" s="243">
        <v>36891</v>
      </c>
      <c r="H395" s="164" t="s">
        <v>15614</v>
      </c>
      <c r="I395" s="164" t="s">
        <v>4074</v>
      </c>
      <c r="J395" s="164"/>
      <c r="K395" s="164"/>
      <c r="L395" s="166">
        <v>3.5</v>
      </c>
      <c r="M395" s="164"/>
      <c r="N395" s="174">
        <v>10</v>
      </c>
      <c r="O395" s="174">
        <v>10</v>
      </c>
      <c r="P395" s="2"/>
      <c r="Q395" s="225" t="s">
        <v>4170</v>
      </c>
      <c r="R395" s="222"/>
      <c r="S395" s="2"/>
      <c r="T395" s="21"/>
    </row>
    <row r="396" spans="1:20" x14ac:dyDescent="0.4">
      <c r="A396" s="9" t="s">
        <v>15278</v>
      </c>
      <c r="B396" s="9" t="s">
        <v>12052</v>
      </c>
      <c r="C396" s="180" t="s">
        <v>15151</v>
      </c>
      <c r="D396" s="11"/>
      <c r="E396" s="35">
        <v>10000</v>
      </c>
      <c r="F396" s="247">
        <v>2000</v>
      </c>
      <c r="G396" s="240">
        <v>36891</v>
      </c>
      <c r="H396" s="9" t="s">
        <v>15645</v>
      </c>
      <c r="I396" s="9"/>
      <c r="J396" s="9"/>
      <c r="K396" s="9"/>
      <c r="L396" s="11">
        <v>9.5</v>
      </c>
      <c r="M396" s="9"/>
      <c r="N396" s="21">
        <v>2</v>
      </c>
      <c r="O396" s="21">
        <v>2</v>
      </c>
      <c r="P396" s="2"/>
      <c r="Q396" s="225" t="s">
        <v>4170</v>
      </c>
      <c r="R396" s="222"/>
      <c r="S396" s="2"/>
      <c r="T396" s="21"/>
    </row>
    <row r="397" spans="1:20" x14ac:dyDescent="0.4">
      <c r="A397" s="9" t="s">
        <v>15278</v>
      </c>
      <c r="B397" s="9" t="s">
        <v>12052</v>
      </c>
      <c r="C397" s="180" t="s">
        <v>15152</v>
      </c>
      <c r="D397" s="11"/>
      <c r="E397" s="35">
        <v>10000</v>
      </c>
      <c r="F397" s="247">
        <v>2000</v>
      </c>
      <c r="G397" s="240">
        <v>36891</v>
      </c>
      <c r="H397" s="9" t="s">
        <v>15336</v>
      </c>
      <c r="I397" s="9"/>
      <c r="J397" s="9"/>
      <c r="K397" s="9"/>
      <c r="L397" s="11">
        <v>9.5</v>
      </c>
      <c r="M397" s="9"/>
      <c r="N397" s="21">
        <v>0.5</v>
      </c>
      <c r="O397" s="21">
        <v>0.5</v>
      </c>
      <c r="P397" s="2"/>
      <c r="Q397" s="225" t="s">
        <v>4170</v>
      </c>
      <c r="R397" s="222"/>
      <c r="S397" s="2"/>
      <c r="T397" s="21"/>
    </row>
    <row r="398" spans="1:20" x14ac:dyDescent="0.4">
      <c r="A398" s="164" t="s">
        <v>15278</v>
      </c>
      <c r="B398" s="164" t="s">
        <v>12052</v>
      </c>
      <c r="C398" s="232" t="s">
        <v>15153</v>
      </c>
      <c r="D398" s="166"/>
      <c r="E398" s="172">
        <v>10000</v>
      </c>
      <c r="F398" s="248">
        <v>2000</v>
      </c>
      <c r="G398" s="243">
        <v>36891</v>
      </c>
      <c r="H398" s="164" t="s">
        <v>15615</v>
      </c>
      <c r="I398" s="164" t="s">
        <v>4074</v>
      </c>
      <c r="J398" s="164"/>
      <c r="K398" s="164"/>
      <c r="L398" s="166">
        <v>9.5</v>
      </c>
      <c r="M398" s="164"/>
      <c r="N398" s="174">
        <v>10</v>
      </c>
      <c r="O398" s="174">
        <v>10</v>
      </c>
      <c r="P398" s="2"/>
      <c r="Q398" s="225" t="s">
        <v>4170</v>
      </c>
      <c r="R398" s="222"/>
      <c r="S398" s="2"/>
      <c r="T398" s="21"/>
    </row>
    <row r="399" spans="1:20" x14ac:dyDescent="0.4">
      <c r="A399" s="9" t="s">
        <v>15278</v>
      </c>
      <c r="B399" s="9" t="s">
        <v>12052</v>
      </c>
      <c r="C399" s="180" t="s">
        <v>15154</v>
      </c>
      <c r="D399" s="11"/>
      <c r="E399" s="35">
        <v>20000</v>
      </c>
      <c r="F399" s="247">
        <v>2000</v>
      </c>
      <c r="G399" s="240">
        <v>36891</v>
      </c>
      <c r="H399" s="9" t="s">
        <v>15645</v>
      </c>
      <c r="I399" s="9"/>
      <c r="J399" s="9"/>
      <c r="K399" s="9"/>
      <c r="L399" s="11">
        <v>3.5</v>
      </c>
      <c r="M399" s="9"/>
      <c r="N399" s="21">
        <v>4</v>
      </c>
      <c r="O399" s="21">
        <v>4</v>
      </c>
      <c r="P399" s="2"/>
      <c r="Q399" s="225" t="s">
        <v>4170</v>
      </c>
      <c r="R399" s="222"/>
      <c r="S399" s="2"/>
      <c r="T399" s="21"/>
    </row>
    <row r="400" spans="1:20" x14ac:dyDescent="0.4">
      <c r="A400" s="9" t="s">
        <v>15278</v>
      </c>
      <c r="B400" s="9" t="s">
        <v>12052</v>
      </c>
      <c r="C400" s="180" t="s">
        <v>15155</v>
      </c>
      <c r="D400" s="11"/>
      <c r="E400" s="35">
        <v>20000</v>
      </c>
      <c r="F400" s="247">
        <v>2000</v>
      </c>
      <c r="G400" s="240">
        <v>36891</v>
      </c>
      <c r="H400" s="9" t="s">
        <v>15336</v>
      </c>
      <c r="I400" s="9"/>
      <c r="J400" s="9"/>
      <c r="K400" s="9"/>
      <c r="L400" s="11">
        <v>3.5</v>
      </c>
      <c r="M400" s="9"/>
      <c r="N400" s="21">
        <v>0.5</v>
      </c>
      <c r="O400" s="21">
        <v>0.5</v>
      </c>
      <c r="P400" s="2"/>
      <c r="Q400" s="225" t="s">
        <v>4170</v>
      </c>
      <c r="R400" s="222"/>
      <c r="S400" s="2"/>
      <c r="T400" s="21"/>
    </row>
    <row r="401" spans="1:20" x14ac:dyDescent="0.4">
      <c r="A401" s="164" t="s">
        <v>15278</v>
      </c>
      <c r="B401" s="164" t="s">
        <v>12052</v>
      </c>
      <c r="C401" s="232" t="s">
        <v>15156</v>
      </c>
      <c r="D401" s="166"/>
      <c r="E401" s="172">
        <v>20000</v>
      </c>
      <c r="F401" s="248">
        <v>2000</v>
      </c>
      <c r="G401" s="243">
        <v>36891</v>
      </c>
      <c r="H401" s="164" t="s">
        <v>15615</v>
      </c>
      <c r="I401" s="164" t="s">
        <v>4074</v>
      </c>
      <c r="J401" s="164"/>
      <c r="K401" s="164"/>
      <c r="L401" s="166">
        <v>3.5</v>
      </c>
      <c r="M401" s="164"/>
      <c r="N401" s="174">
        <v>10</v>
      </c>
      <c r="O401" s="174">
        <v>10</v>
      </c>
      <c r="P401" s="2"/>
      <c r="Q401" s="225" t="s">
        <v>4170</v>
      </c>
      <c r="R401" s="222"/>
      <c r="S401" s="2"/>
      <c r="T401" s="21"/>
    </row>
    <row r="402" spans="1:20" x14ac:dyDescent="0.4">
      <c r="A402" s="9" t="s">
        <v>15278</v>
      </c>
      <c r="B402" s="9" t="s">
        <v>12052</v>
      </c>
      <c r="C402" s="180" t="s">
        <v>15157</v>
      </c>
      <c r="D402" s="11"/>
      <c r="E402" s="35">
        <v>10000</v>
      </c>
      <c r="F402" s="247">
        <v>2000</v>
      </c>
      <c r="G402" s="240">
        <v>36891</v>
      </c>
      <c r="H402" s="9" t="s">
        <v>15646</v>
      </c>
      <c r="I402" s="9"/>
      <c r="J402" s="9"/>
      <c r="K402" s="9"/>
      <c r="L402" s="11">
        <v>9.5</v>
      </c>
      <c r="M402" s="9"/>
      <c r="N402" s="21">
        <v>2</v>
      </c>
      <c r="O402" s="21">
        <v>2</v>
      </c>
      <c r="P402" s="2"/>
      <c r="Q402" s="225" t="s">
        <v>4170</v>
      </c>
      <c r="R402" s="222"/>
      <c r="S402" s="2"/>
      <c r="T402" s="21"/>
    </row>
    <row r="403" spans="1:20" x14ac:dyDescent="0.4">
      <c r="A403" s="9" t="s">
        <v>15278</v>
      </c>
      <c r="B403" s="9" t="s">
        <v>12052</v>
      </c>
      <c r="C403" s="180" t="s">
        <v>15158</v>
      </c>
      <c r="D403" s="11"/>
      <c r="E403" s="35">
        <v>10000</v>
      </c>
      <c r="F403" s="247">
        <v>2000</v>
      </c>
      <c r="G403" s="240">
        <v>36891</v>
      </c>
      <c r="H403" s="9" t="s">
        <v>15337</v>
      </c>
      <c r="I403" s="9"/>
      <c r="J403" s="9"/>
      <c r="K403" s="9"/>
      <c r="L403" s="11">
        <v>9.5</v>
      </c>
      <c r="M403" s="9"/>
      <c r="N403" s="21">
        <v>0.5</v>
      </c>
      <c r="O403" s="21">
        <v>0.5</v>
      </c>
      <c r="P403" s="2"/>
      <c r="Q403" s="225" t="s">
        <v>4170</v>
      </c>
      <c r="R403" s="222"/>
      <c r="S403" s="2"/>
      <c r="T403" s="21"/>
    </row>
    <row r="404" spans="1:20" x14ac:dyDescent="0.4">
      <c r="A404" s="164" t="s">
        <v>15278</v>
      </c>
      <c r="B404" s="164" t="s">
        <v>12052</v>
      </c>
      <c r="C404" s="232" t="s">
        <v>15159</v>
      </c>
      <c r="D404" s="166"/>
      <c r="E404" s="172">
        <v>10000</v>
      </c>
      <c r="F404" s="248">
        <v>2000</v>
      </c>
      <c r="G404" s="243">
        <v>36891</v>
      </c>
      <c r="H404" s="164" t="s">
        <v>15616</v>
      </c>
      <c r="I404" s="164" t="s">
        <v>4074</v>
      </c>
      <c r="J404" s="164"/>
      <c r="K404" s="164"/>
      <c r="L404" s="166">
        <v>9.5</v>
      </c>
      <c r="M404" s="164"/>
      <c r="N404" s="174">
        <v>10</v>
      </c>
      <c r="O404" s="174">
        <v>10</v>
      </c>
      <c r="P404" s="2"/>
      <c r="Q404" s="225" t="s">
        <v>4170</v>
      </c>
      <c r="R404" s="222"/>
      <c r="S404" s="2"/>
      <c r="T404" s="21"/>
    </row>
    <row r="405" spans="1:20" x14ac:dyDescent="0.4">
      <c r="A405" s="9" t="s">
        <v>15278</v>
      </c>
      <c r="B405" s="9" t="s">
        <v>12052</v>
      </c>
      <c r="C405" s="180" t="s">
        <v>15160</v>
      </c>
      <c r="D405" s="11"/>
      <c r="E405" s="35">
        <v>20000</v>
      </c>
      <c r="F405" s="247">
        <v>2000</v>
      </c>
      <c r="G405" s="240">
        <v>36891</v>
      </c>
      <c r="H405" s="9" t="s">
        <v>15646</v>
      </c>
      <c r="I405" s="9"/>
      <c r="J405" s="9"/>
      <c r="K405" s="9"/>
      <c r="L405" s="11">
        <v>3.5</v>
      </c>
      <c r="M405" s="9"/>
      <c r="N405" s="21">
        <v>4</v>
      </c>
      <c r="O405" s="21">
        <v>4</v>
      </c>
      <c r="P405" s="2"/>
      <c r="Q405" s="225" t="s">
        <v>4170</v>
      </c>
      <c r="R405" s="222"/>
      <c r="S405" s="2"/>
      <c r="T405" s="21"/>
    </row>
    <row r="406" spans="1:20" x14ac:dyDescent="0.4">
      <c r="A406" s="9" t="s">
        <v>15278</v>
      </c>
      <c r="B406" s="9" t="s">
        <v>12052</v>
      </c>
      <c r="C406" s="180" t="s">
        <v>15161</v>
      </c>
      <c r="D406" s="11"/>
      <c r="E406" s="35">
        <v>20000</v>
      </c>
      <c r="F406" s="247">
        <v>2000</v>
      </c>
      <c r="G406" s="240">
        <v>36891</v>
      </c>
      <c r="H406" s="9" t="s">
        <v>15337</v>
      </c>
      <c r="I406" s="9"/>
      <c r="J406" s="9"/>
      <c r="K406" s="9"/>
      <c r="L406" s="11">
        <v>3.5</v>
      </c>
      <c r="M406" s="9"/>
      <c r="N406" s="21">
        <v>0.5</v>
      </c>
      <c r="O406" s="21">
        <v>0.5</v>
      </c>
      <c r="P406" s="2"/>
      <c r="Q406" s="225" t="s">
        <v>4170</v>
      </c>
      <c r="R406" s="222"/>
      <c r="S406" s="2"/>
      <c r="T406" s="21"/>
    </row>
    <row r="407" spans="1:20" x14ac:dyDescent="0.4">
      <c r="A407" s="164" t="s">
        <v>15278</v>
      </c>
      <c r="B407" s="164" t="s">
        <v>12052</v>
      </c>
      <c r="C407" s="232" t="s">
        <v>15162</v>
      </c>
      <c r="D407" s="166"/>
      <c r="E407" s="172">
        <v>20000</v>
      </c>
      <c r="F407" s="248">
        <v>2000</v>
      </c>
      <c r="G407" s="243">
        <v>36891</v>
      </c>
      <c r="H407" s="164" t="s">
        <v>15616</v>
      </c>
      <c r="I407" s="164" t="s">
        <v>4074</v>
      </c>
      <c r="J407" s="164"/>
      <c r="K407" s="164"/>
      <c r="L407" s="166">
        <v>3.5</v>
      </c>
      <c r="M407" s="164"/>
      <c r="N407" s="174">
        <v>10</v>
      </c>
      <c r="O407" s="174">
        <v>10</v>
      </c>
      <c r="P407" s="2"/>
      <c r="Q407" s="225" t="s">
        <v>4170</v>
      </c>
      <c r="R407" s="222"/>
      <c r="S407" s="2"/>
      <c r="T407" s="21"/>
    </row>
    <row r="408" spans="1:20" x14ac:dyDescent="0.4">
      <c r="A408" s="9" t="s">
        <v>15278</v>
      </c>
      <c r="B408" s="9" t="s">
        <v>12052</v>
      </c>
      <c r="C408" s="180" t="s">
        <v>15163</v>
      </c>
      <c r="D408" s="11"/>
      <c r="E408" s="35">
        <v>10000</v>
      </c>
      <c r="F408" s="247">
        <v>2000</v>
      </c>
      <c r="G408" s="240">
        <v>36891</v>
      </c>
      <c r="H408" s="9" t="s">
        <v>15647</v>
      </c>
      <c r="I408" s="9"/>
      <c r="J408" s="9"/>
      <c r="K408" s="9"/>
      <c r="L408" s="11">
        <v>9.5</v>
      </c>
      <c r="M408" s="9"/>
      <c r="N408" s="21">
        <v>2</v>
      </c>
      <c r="O408" s="21">
        <v>2</v>
      </c>
      <c r="P408" s="2"/>
      <c r="Q408" s="225" t="s">
        <v>4170</v>
      </c>
      <c r="R408" s="222"/>
      <c r="S408" s="2"/>
      <c r="T408" s="21"/>
    </row>
    <row r="409" spans="1:20" x14ac:dyDescent="0.4">
      <c r="A409" s="9" t="s">
        <v>15278</v>
      </c>
      <c r="B409" s="9" t="s">
        <v>12052</v>
      </c>
      <c r="C409" s="180" t="s">
        <v>15164</v>
      </c>
      <c r="D409" s="11"/>
      <c r="E409" s="35">
        <v>10000</v>
      </c>
      <c r="F409" s="247">
        <v>2000</v>
      </c>
      <c r="G409" s="240">
        <v>36891</v>
      </c>
      <c r="H409" s="9" t="s">
        <v>15338</v>
      </c>
      <c r="I409" s="9"/>
      <c r="J409" s="9"/>
      <c r="K409" s="9"/>
      <c r="L409" s="11">
        <v>9.5</v>
      </c>
      <c r="M409" s="9"/>
      <c r="N409" s="21">
        <v>0.5</v>
      </c>
      <c r="O409" s="21">
        <v>0.5</v>
      </c>
      <c r="P409" s="2"/>
      <c r="Q409" s="225" t="s">
        <v>4170</v>
      </c>
      <c r="R409" s="222"/>
      <c r="S409" s="2"/>
      <c r="T409" s="21"/>
    </row>
    <row r="410" spans="1:20" x14ac:dyDescent="0.4">
      <c r="A410" s="164" t="s">
        <v>15278</v>
      </c>
      <c r="B410" s="164" t="s">
        <v>12052</v>
      </c>
      <c r="C410" s="232" t="s">
        <v>15165</v>
      </c>
      <c r="D410" s="166"/>
      <c r="E410" s="172">
        <v>10000</v>
      </c>
      <c r="F410" s="248">
        <v>2000</v>
      </c>
      <c r="G410" s="243">
        <v>36891</v>
      </c>
      <c r="H410" s="164" t="s">
        <v>15617</v>
      </c>
      <c r="I410" s="164" t="s">
        <v>4074</v>
      </c>
      <c r="J410" s="164"/>
      <c r="K410" s="164"/>
      <c r="L410" s="166">
        <v>9.5</v>
      </c>
      <c r="M410" s="164"/>
      <c r="N410" s="174">
        <v>10</v>
      </c>
      <c r="O410" s="174">
        <v>10</v>
      </c>
      <c r="P410" s="2"/>
      <c r="Q410" s="225" t="s">
        <v>4170</v>
      </c>
      <c r="R410" s="222"/>
      <c r="S410" s="2"/>
      <c r="T410" s="21"/>
    </row>
    <row r="411" spans="1:20" x14ac:dyDescent="0.4">
      <c r="A411" s="9" t="s">
        <v>15278</v>
      </c>
      <c r="B411" s="9" t="s">
        <v>12052</v>
      </c>
      <c r="C411" s="180" t="s">
        <v>15166</v>
      </c>
      <c r="D411" s="11"/>
      <c r="E411" s="35">
        <v>20000</v>
      </c>
      <c r="F411" s="247">
        <v>2000</v>
      </c>
      <c r="G411" s="240">
        <v>36891</v>
      </c>
      <c r="H411" s="9" t="s">
        <v>15647</v>
      </c>
      <c r="I411" s="9"/>
      <c r="J411" s="9"/>
      <c r="K411" s="9"/>
      <c r="L411" s="11">
        <v>3.5</v>
      </c>
      <c r="M411" s="9"/>
      <c r="N411" s="21">
        <v>4</v>
      </c>
      <c r="O411" s="21">
        <v>4</v>
      </c>
      <c r="P411" s="2"/>
      <c r="Q411" s="225" t="s">
        <v>4170</v>
      </c>
      <c r="R411" s="222"/>
      <c r="S411" s="2"/>
      <c r="T411" s="21"/>
    </row>
    <row r="412" spans="1:20" x14ac:dyDescent="0.4">
      <c r="A412" s="9" t="s">
        <v>15278</v>
      </c>
      <c r="B412" s="9" t="s">
        <v>12052</v>
      </c>
      <c r="C412" s="180" t="s">
        <v>15167</v>
      </c>
      <c r="D412" s="11"/>
      <c r="E412" s="35">
        <v>20000</v>
      </c>
      <c r="F412" s="247">
        <v>2000</v>
      </c>
      <c r="G412" s="240">
        <v>36891</v>
      </c>
      <c r="H412" s="9" t="s">
        <v>15338</v>
      </c>
      <c r="I412" s="9"/>
      <c r="J412" s="9"/>
      <c r="K412" s="9"/>
      <c r="L412" s="11">
        <v>3.5</v>
      </c>
      <c r="M412" s="9"/>
      <c r="N412" s="21">
        <v>0.5</v>
      </c>
      <c r="O412" s="21">
        <v>0.5</v>
      </c>
      <c r="P412" s="2"/>
      <c r="Q412" s="225" t="s">
        <v>4170</v>
      </c>
      <c r="R412" s="222"/>
      <c r="S412" s="2"/>
      <c r="T412" s="21"/>
    </row>
    <row r="413" spans="1:20" x14ac:dyDescent="0.4">
      <c r="A413" s="164" t="s">
        <v>15278</v>
      </c>
      <c r="B413" s="164" t="s">
        <v>12052</v>
      </c>
      <c r="C413" s="232" t="s">
        <v>15168</v>
      </c>
      <c r="D413" s="166"/>
      <c r="E413" s="172">
        <v>20000</v>
      </c>
      <c r="F413" s="248">
        <v>2000</v>
      </c>
      <c r="G413" s="243">
        <v>36891</v>
      </c>
      <c r="H413" s="164" t="s">
        <v>15617</v>
      </c>
      <c r="I413" s="164" t="s">
        <v>4074</v>
      </c>
      <c r="J413" s="164"/>
      <c r="K413" s="164"/>
      <c r="L413" s="166">
        <v>3.5</v>
      </c>
      <c r="M413" s="164"/>
      <c r="N413" s="174">
        <v>10</v>
      </c>
      <c r="O413" s="174">
        <v>10</v>
      </c>
      <c r="P413" s="2"/>
      <c r="Q413" s="225" t="s">
        <v>4170</v>
      </c>
      <c r="R413" s="222"/>
      <c r="S413" s="2"/>
      <c r="T413" s="21"/>
    </row>
    <row r="414" spans="1:20" x14ac:dyDescent="0.4">
      <c r="A414" s="9" t="s">
        <v>15278</v>
      </c>
      <c r="B414" s="9" t="s">
        <v>12052</v>
      </c>
      <c r="C414" s="180" t="s">
        <v>15169</v>
      </c>
      <c r="D414" s="11"/>
      <c r="E414" s="35">
        <v>10000</v>
      </c>
      <c r="F414" s="247">
        <v>2000</v>
      </c>
      <c r="G414" s="240">
        <v>36891</v>
      </c>
      <c r="H414" s="9" t="s">
        <v>15648</v>
      </c>
      <c r="I414" s="9"/>
      <c r="J414" s="9"/>
      <c r="K414" s="9"/>
      <c r="L414" s="11">
        <v>9.5</v>
      </c>
      <c r="M414" s="9"/>
      <c r="N414" s="21">
        <v>2</v>
      </c>
      <c r="O414" s="21">
        <v>2</v>
      </c>
      <c r="P414" s="2"/>
      <c r="Q414" s="225" t="s">
        <v>4170</v>
      </c>
      <c r="R414" s="222"/>
      <c r="S414" s="2"/>
      <c r="T414" s="21"/>
    </row>
    <row r="415" spans="1:20" x14ac:dyDescent="0.4">
      <c r="A415" s="9" t="s">
        <v>15278</v>
      </c>
      <c r="B415" s="9" t="s">
        <v>12052</v>
      </c>
      <c r="C415" s="180" t="s">
        <v>15170</v>
      </c>
      <c r="D415" s="11"/>
      <c r="E415" s="35">
        <v>10000</v>
      </c>
      <c r="F415" s="247">
        <v>2000</v>
      </c>
      <c r="G415" s="240">
        <v>36891</v>
      </c>
      <c r="H415" s="9" t="s">
        <v>15339</v>
      </c>
      <c r="I415" s="9"/>
      <c r="J415" s="9"/>
      <c r="K415" s="9"/>
      <c r="L415" s="11">
        <v>9.5</v>
      </c>
      <c r="M415" s="9"/>
      <c r="N415" s="21">
        <v>0.5</v>
      </c>
      <c r="O415" s="21">
        <v>0.5</v>
      </c>
      <c r="P415" s="2"/>
      <c r="Q415" s="225" t="s">
        <v>4170</v>
      </c>
      <c r="R415" s="222"/>
      <c r="S415" s="2"/>
      <c r="T415" s="21"/>
    </row>
    <row r="416" spans="1:20" x14ac:dyDescent="0.4">
      <c r="A416" s="164" t="s">
        <v>15278</v>
      </c>
      <c r="B416" s="164" t="s">
        <v>12052</v>
      </c>
      <c r="C416" s="232" t="s">
        <v>15171</v>
      </c>
      <c r="D416" s="166"/>
      <c r="E416" s="172">
        <v>10000</v>
      </c>
      <c r="F416" s="248">
        <v>2000</v>
      </c>
      <c r="G416" s="243">
        <v>36891</v>
      </c>
      <c r="H416" s="164" t="s">
        <v>15618</v>
      </c>
      <c r="I416" s="164" t="s">
        <v>4074</v>
      </c>
      <c r="J416" s="164"/>
      <c r="K416" s="164"/>
      <c r="L416" s="166">
        <v>9.5</v>
      </c>
      <c r="M416" s="164"/>
      <c r="N416" s="174">
        <v>10</v>
      </c>
      <c r="O416" s="174">
        <v>10</v>
      </c>
      <c r="P416" s="2"/>
      <c r="Q416" s="225" t="s">
        <v>4170</v>
      </c>
      <c r="R416" s="222"/>
      <c r="S416" s="2"/>
      <c r="T416" s="21"/>
    </row>
    <row r="417" spans="1:20" x14ac:dyDescent="0.4">
      <c r="A417" s="9" t="s">
        <v>15278</v>
      </c>
      <c r="B417" s="9" t="s">
        <v>12052</v>
      </c>
      <c r="C417" s="180" t="s">
        <v>15172</v>
      </c>
      <c r="D417" s="11"/>
      <c r="E417" s="35">
        <v>20000</v>
      </c>
      <c r="F417" s="247">
        <v>2000</v>
      </c>
      <c r="G417" s="240">
        <v>36891</v>
      </c>
      <c r="H417" s="9" t="s">
        <v>15648</v>
      </c>
      <c r="I417" s="9"/>
      <c r="J417" s="9"/>
      <c r="K417" s="9"/>
      <c r="L417" s="11">
        <v>3.5</v>
      </c>
      <c r="M417" s="9"/>
      <c r="N417" s="21">
        <v>4</v>
      </c>
      <c r="O417" s="21">
        <v>4</v>
      </c>
      <c r="P417" s="2"/>
      <c r="Q417" s="225" t="s">
        <v>4170</v>
      </c>
      <c r="R417" s="222"/>
      <c r="S417" s="2"/>
      <c r="T417" s="21"/>
    </row>
    <row r="418" spans="1:20" x14ac:dyDescent="0.4">
      <c r="A418" s="9" t="s">
        <v>15278</v>
      </c>
      <c r="B418" s="9" t="s">
        <v>12052</v>
      </c>
      <c r="C418" s="180" t="s">
        <v>15173</v>
      </c>
      <c r="D418" s="11"/>
      <c r="E418" s="35">
        <v>20000</v>
      </c>
      <c r="F418" s="247">
        <v>2000</v>
      </c>
      <c r="G418" s="240">
        <v>36891</v>
      </c>
      <c r="H418" s="9" t="s">
        <v>15339</v>
      </c>
      <c r="I418" s="9"/>
      <c r="J418" s="9"/>
      <c r="K418" s="9"/>
      <c r="L418" s="11">
        <v>3.5</v>
      </c>
      <c r="M418" s="9"/>
      <c r="N418" s="21">
        <v>0.5</v>
      </c>
      <c r="O418" s="21">
        <v>0.5</v>
      </c>
      <c r="P418" s="2"/>
      <c r="Q418" s="225" t="s">
        <v>4170</v>
      </c>
      <c r="R418" s="222"/>
      <c r="S418" s="2"/>
      <c r="T418" s="21"/>
    </row>
    <row r="419" spans="1:20" x14ac:dyDescent="0.4">
      <c r="A419" s="164" t="s">
        <v>15278</v>
      </c>
      <c r="B419" s="164" t="s">
        <v>12052</v>
      </c>
      <c r="C419" s="232" t="s">
        <v>15174</v>
      </c>
      <c r="D419" s="166"/>
      <c r="E419" s="172">
        <v>20000</v>
      </c>
      <c r="F419" s="248">
        <v>2000</v>
      </c>
      <c r="G419" s="243">
        <v>36891</v>
      </c>
      <c r="H419" s="164" t="s">
        <v>15618</v>
      </c>
      <c r="I419" s="164" t="s">
        <v>4074</v>
      </c>
      <c r="J419" s="164"/>
      <c r="K419" s="164"/>
      <c r="L419" s="166">
        <v>3.5</v>
      </c>
      <c r="M419" s="164"/>
      <c r="N419" s="174">
        <v>10</v>
      </c>
      <c r="O419" s="174">
        <v>10</v>
      </c>
      <c r="P419" s="2"/>
      <c r="Q419" s="225" t="s">
        <v>4170</v>
      </c>
      <c r="R419" s="222"/>
      <c r="S419" s="2"/>
      <c r="T419" s="21"/>
    </row>
    <row r="420" spans="1:20" x14ac:dyDescent="0.4">
      <c r="A420" s="9" t="s">
        <v>15278</v>
      </c>
      <c r="B420" s="9" t="s">
        <v>12052</v>
      </c>
      <c r="C420" s="180" t="s">
        <v>15175</v>
      </c>
      <c r="D420" s="11"/>
      <c r="E420" s="35">
        <v>10000</v>
      </c>
      <c r="F420" s="247">
        <v>2000</v>
      </c>
      <c r="G420" s="240">
        <v>36891</v>
      </c>
      <c r="H420" s="9" t="s">
        <v>15649</v>
      </c>
      <c r="I420" s="9"/>
      <c r="J420" s="9"/>
      <c r="K420" s="9"/>
      <c r="L420" s="11">
        <v>9.5</v>
      </c>
      <c r="M420" s="9"/>
      <c r="N420" s="21">
        <v>2</v>
      </c>
      <c r="O420" s="21">
        <v>2</v>
      </c>
      <c r="P420" s="2"/>
      <c r="Q420" s="225" t="s">
        <v>4170</v>
      </c>
      <c r="R420" s="222"/>
      <c r="S420" s="2"/>
      <c r="T420" s="21"/>
    </row>
    <row r="421" spans="1:20" x14ac:dyDescent="0.4">
      <c r="A421" s="9" t="s">
        <v>15278</v>
      </c>
      <c r="B421" s="9" t="s">
        <v>12052</v>
      </c>
      <c r="C421" s="180" t="s">
        <v>15176</v>
      </c>
      <c r="D421" s="11"/>
      <c r="E421" s="35">
        <v>10000</v>
      </c>
      <c r="F421" s="247">
        <v>2000</v>
      </c>
      <c r="G421" s="240">
        <v>36891</v>
      </c>
      <c r="H421" s="9" t="s">
        <v>15340</v>
      </c>
      <c r="I421" s="9"/>
      <c r="J421" s="9"/>
      <c r="K421" s="9"/>
      <c r="L421" s="11">
        <v>9.5</v>
      </c>
      <c r="M421" s="9"/>
      <c r="N421" s="21">
        <v>0.5</v>
      </c>
      <c r="O421" s="21">
        <v>0.5</v>
      </c>
      <c r="P421" s="2"/>
      <c r="Q421" s="225" t="s">
        <v>4170</v>
      </c>
      <c r="R421" s="222"/>
      <c r="S421" s="2"/>
      <c r="T421" s="21"/>
    </row>
    <row r="422" spans="1:20" x14ac:dyDescent="0.4">
      <c r="A422" s="164" t="s">
        <v>15278</v>
      </c>
      <c r="B422" s="164" t="s">
        <v>12052</v>
      </c>
      <c r="C422" s="232" t="s">
        <v>15177</v>
      </c>
      <c r="D422" s="166"/>
      <c r="E422" s="172">
        <v>10000</v>
      </c>
      <c r="F422" s="248">
        <v>2000</v>
      </c>
      <c r="G422" s="243">
        <v>36891</v>
      </c>
      <c r="H422" s="164" t="s">
        <v>15619</v>
      </c>
      <c r="I422" s="164" t="s">
        <v>4074</v>
      </c>
      <c r="J422" s="164"/>
      <c r="K422" s="164"/>
      <c r="L422" s="166">
        <v>9.5</v>
      </c>
      <c r="M422" s="164"/>
      <c r="N422" s="174">
        <v>10</v>
      </c>
      <c r="O422" s="174">
        <v>10</v>
      </c>
      <c r="P422" s="2"/>
      <c r="Q422" s="225" t="s">
        <v>4170</v>
      </c>
      <c r="R422" s="222"/>
      <c r="S422" s="2"/>
      <c r="T422" s="21"/>
    </row>
    <row r="423" spans="1:20" x14ac:dyDescent="0.4">
      <c r="A423" s="9" t="s">
        <v>15278</v>
      </c>
      <c r="B423" s="9" t="s">
        <v>12052</v>
      </c>
      <c r="C423" s="180" t="s">
        <v>15178</v>
      </c>
      <c r="D423" s="11"/>
      <c r="E423" s="35">
        <v>20000</v>
      </c>
      <c r="F423" s="247">
        <v>2000</v>
      </c>
      <c r="G423" s="240">
        <v>36891</v>
      </c>
      <c r="H423" s="9" t="s">
        <v>15649</v>
      </c>
      <c r="I423" s="9"/>
      <c r="J423" s="9"/>
      <c r="K423" s="9"/>
      <c r="L423" s="11">
        <v>3.5</v>
      </c>
      <c r="M423" s="9"/>
      <c r="N423" s="21">
        <v>4</v>
      </c>
      <c r="O423" s="21">
        <v>4</v>
      </c>
      <c r="P423" s="2"/>
      <c r="Q423" s="225" t="s">
        <v>4170</v>
      </c>
      <c r="R423" s="222"/>
      <c r="S423" s="2"/>
      <c r="T423" s="21"/>
    </row>
    <row r="424" spans="1:20" x14ac:dyDescent="0.4">
      <c r="A424" s="9" t="s">
        <v>15278</v>
      </c>
      <c r="B424" s="9" t="s">
        <v>12052</v>
      </c>
      <c r="C424" s="180" t="s">
        <v>15179</v>
      </c>
      <c r="D424" s="11"/>
      <c r="E424" s="35">
        <v>20000</v>
      </c>
      <c r="F424" s="247">
        <v>2000</v>
      </c>
      <c r="G424" s="240">
        <v>36891</v>
      </c>
      <c r="H424" s="9" t="s">
        <v>15340</v>
      </c>
      <c r="I424" s="9"/>
      <c r="J424" s="9"/>
      <c r="K424" s="9"/>
      <c r="L424" s="11">
        <v>3.5</v>
      </c>
      <c r="M424" s="9"/>
      <c r="N424" s="21">
        <v>0.5</v>
      </c>
      <c r="O424" s="21">
        <v>0.5</v>
      </c>
      <c r="P424" s="2"/>
      <c r="Q424" s="225" t="s">
        <v>4170</v>
      </c>
      <c r="R424" s="222"/>
      <c r="S424" s="2"/>
      <c r="T424" s="21"/>
    </row>
    <row r="425" spans="1:20" x14ac:dyDescent="0.4">
      <c r="A425" s="164" t="s">
        <v>15278</v>
      </c>
      <c r="B425" s="164" t="s">
        <v>12052</v>
      </c>
      <c r="C425" s="232" t="s">
        <v>15180</v>
      </c>
      <c r="D425" s="166"/>
      <c r="E425" s="172">
        <v>20000</v>
      </c>
      <c r="F425" s="248">
        <v>2000</v>
      </c>
      <c r="G425" s="243">
        <v>36891</v>
      </c>
      <c r="H425" s="164" t="s">
        <v>15619</v>
      </c>
      <c r="I425" s="164" t="s">
        <v>4074</v>
      </c>
      <c r="J425" s="164"/>
      <c r="K425" s="164"/>
      <c r="L425" s="166">
        <v>3.5</v>
      </c>
      <c r="M425" s="164"/>
      <c r="N425" s="174">
        <v>10</v>
      </c>
      <c r="O425" s="174">
        <v>10</v>
      </c>
      <c r="P425" s="2"/>
      <c r="Q425" s="225" t="s">
        <v>4170</v>
      </c>
      <c r="R425" s="222"/>
      <c r="S425" s="2"/>
      <c r="T425" s="21"/>
    </row>
    <row r="426" spans="1:20" x14ac:dyDescent="0.4">
      <c r="A426" s="9" t="s">
        <v>15278</v>
      </c>
      <c r="B426" s="9" t="s">
        <v>12052</v>
      </c>
      <c r="C426" s="180" t="s">
        <v>15181</v>
      </c>
      <c r="D426" s="11"/>
      <c r="E426" s="35">
        <v>10000</v>
      </c>
      <c r="F426" s="247">
        <v>2000</v>
      </c>
      <c r="G426" s="240">
        <v>36891</v>
      </c>
      <c r="H426" s="9" t="s">
        <v>15650</v>
      </c>
      <c r="I426" s="9"/>
      <c r="J426" s="9"/>
      <c r="K426" s="9"/>
      <c r="L426" s="11">
        <v>9.5</v>
      </c>
      <c r="M426" s="9"/>
      <c r="N426" s="21">
        <v>2</v>
      </c>
      <c r="O426" s="21">
        <v>2</v>
      </c>
      <c r="P426" s="2"/>
      <c r="Q426" s="225" t="s">
        <v>4170</v>
      </c>
      <c r="R426" s="222"/>
      <c r="S426" s="2"/>
      <c r="T426" s="21"/>
    </row>
    <row r="427" spans="1:20" x14ac:dyDescent="0.4">
      <c r="A427" s="9" t="s">
        <v>15278</v>
      </c>
      <c r="B427" s="9" t="s">
        <v>12052</v>
      </c>
      <c r="C427" s="180" t="s">
        <v>15182</v>
      </c>
      <c r="D427" s="11"/>
      <c r="E427" s="35">
        <v>10000</v>
      </c>
      <c r="F427" s="247">
        <v>2000</v>
      </c>
      <c r="G427" s="240">
        <v>36891</v>
      </c>
      <c r="H427" s="9" t="s">
        <v>15341</v>
      </c>
      <c r="I427" s="9"/>
      <c r="J427" s="9"/>
      <c r="K427" s="9"/>
      <c r="L427" s="11">
        <v>9.5</v>
      </c>
      <c r="M427" s="9"/>
      <c r="N427" s="21">
        <v>0.5</v>
      </c>
      <c r="O427" s="21">
        <v>0.5</v>
      </c>
      <c r="P427" s="2"/>
      <c r="Q427" s="225" t="s">
        <v>4170</v>
      </c>
      <c r="R427" s="222"/>
      <c r="S427" s="2"/>
      <c r="T427" s="21"/>
    </row>
    <row r="428" spans="1:20" x14ac:dyDescent="0.4">
      <c r="A428" s="164" t="s">
        <v>15278</v>
      </c>
      <c r="B428" s="164" t="s">
        <v>12052</v>
      </c>
      <c r="C428" s="232" t="s">
        <v>15183</v>
      </c>
      <c r="D428" s="166"/>
      <c r="E428" s="172">
        <v>10000</v>
      </c>
      <c r="F428" s="248">
        <v>2000</v>
      </c>
      <c r="G428" s="243">
        <v>36891</v>
      </c>
      <c r="H428" s="164" t="s">
        <v>15620</v>
      </c>
      <c r="I428" s="164" t="s">
        <v>4074</v>
      </c>
      <c r="J428" s="164"/>
      <c r="K428" s="164"/>
      <c r="L428" s="166">
        <v>9.5</v>
      </c>
      <c r="M428" s="164"/>
      <c r="N428" s="174">
        <v>10</v>
      </c>
      <c r="O428" s="174">
        <v>10</v>
      </c>
      <c r="P428" s="2"/>
      <c r="Q428" s="225" t="s">
        <v>4170</v>
      </c>
      <c r="R428" s="222"/>
      <c r="S428" s="2"/>
      <c r="T428" s="21"/>
    </row>
    <row r="429" spans="1:20" x14ac:dyDescent="0.4">
      <c r="A429" s="9" t="s">
        <v>15278</v>
      </c>
      <c r="B429" s="9" t="s">
        <v>12052</v>
      </c>
      <c r="C429" s="180" t="s">
        <v>15184</v>
      </c>
      <c r="D429" s="11"/>
      <c r="E429" s="35">
        <v>20000</v>
      </c>
      <c r="F429" s="247">
        <v>2000</v>
      </c>
      <c r="G429" s="240">
        <v>36891</v>
      </c>
      <c r="H429" s="9" t="s">
        <v>15650</v>
      </c>
      <c r="I429" s="9"/>
      <c r="J429" s="9"/>
      <c r="K429" s="9"/>
      <c r="L429" s="11">
        <v>3.5</v>
      </c>
      <c r="M429" s="9"/>
      <c r="N429" s="21">
        <v>4</v>
      </c>
      <c r="O429" s="21">
        <v>4</v>
      </c>
      <c r="P429" s="2"/>
      <c r="Q429" s="225" t="s">
        <v>4170</v>
      </c>
      <c r="R429" s="222"/>
      <c r="S429" s="2"/>
      <c r="T429" s="21"/>
    </row>
    <row r="430" spans="1:20" x14ac:dyDescent="0.4">
      <c r="A430" s="9" t="s">
        <v>15278</v>
      </c>
      <c r="B430" s="9" t="s">
        <v>12052</v>
      </c>
      <c r="C430" s="180" t="s">
        <v>15185</v>
      </c>
      <c r="D430" s="11"/>
      <c r="E430" s="35">
        <v>20000</v>
      </c>
      <c r="F430" s="247">
        <v>2000</v>
      </c>
      <c r="G430" s="240">
        <v>36891</v>
      </c>
      <c r="H430" s="9" t="s">
        <v>15341</v>
      </c>
      <c r="I430" s="9"/>
      <c r="J430" s="9"/>
      <c r="K430" s="9"/>
      <c r="L430" s="11">
        <v>3.5</v>
      </c>
      <c r="M430" s="9"/>
      <c r="N430" s="21">
        <v>0.5</v>
      </c>
      <c r="O430" s="21">
        <v>0.5</v>
      </c>
      <c r="P430" s="2"/>
      <c r="Q430" s="225" t="s">
        <v>4170</v>
      </c>
      <c r="R430" s="222"/>
      <c r="S430" s="2"/>
      <c r="T430" s="21"/>
    </row>
    <row r="431" spans="1:20" x14ac:dyDescent="0.4">
      <c r="A431" s="164" t="s">
        <v>15278</v>
      </c>
      <c r="B431" s="164" t="s">
        <v>12052</v>
      </c>
      <c r="C431" s="232" t="s">
        <v>15186</v>
      </c>
      <c r="D431" s="166"/>
      <c r="E431" s="172">
        <v>20000</v>
      </c>
      <c r="F431" s="248">
        <v>2000</v>
      </c>
      <c r="G431" s="243">
        <v>36891</v>
      </c>
      <c r="H431" s="164" t="s">
        <v>15620</v>
      </c>
      <c r="I431" s="164" t="s">
        <v>4074</v>
      </c>
      <c r="J431" s="164"/>
      <c r="K431" s="164"/>
      <c r="L431" s="166">
        <v>3.5</v>
      </c>
      <c r="M431" s="164"/>
      <c r="N431" s="174">
        <v>10</v>
      </c>
      <c r="O431" s="174">
        <v>10</v>
      </c>
      <c r="P431" s="2"/>
      <c r="Q431" s="225" t="s">
        <v>4170</v>
      </c>
      <c r="R431" s="222"/>
      <c r="S431" s="2"/>
      <c r="T431" s="21"/>
    </row>
    <row r="432" spans="1:20" x14ac:dyDescent="0.4">
      <c r="A432" s="9" t="s">
        <v>15278</v>
      </c>
      <c r="B432" s="9" t="s">
        <v>12052</v>
      </c>
      <c r="C432" s="180" t="s">
        <v>15187</v>
      </c>
      <c r="D432" s="11"/>
      <c r="E432" s="35">
        <v>10000</v>
      </c>
      <c r="F432" s="247">
        <v>2000</v>
      </c>
      <c r="G432" s="240">
        <v>36891</v>
      </c>
      <c r="H432" s="9" t="s">
        <v>15651</v>
      </c>
      <c r="I432" s="9"/>
      <c r="J432" s="9"/>
      <c r="K432" s="9"/>
      <c r="L432" s="11">
        <v>9.5</v>
      </c>
      <c r="M432" s="9"/>
      <c r="N432" s="21">
        <v>2</v>
      </c>
      <c r="O432" s="21">
        <v>2</v>
      </c>
      <c r="P432" s="2"/>
      <c r="Q432" s="225" t="s">
        <v>4170</v>
      </c>
      <c r="R432" s="222"/>
      <c r="S432" s="2"/>
      <c r="T432" s="21"/>
    </row>
    <row r="433" spans="1:20" x14ac:dyDescent="0.4">
      <c r="A433" s="9" t="s">
        <v>15278</v>
      </c>
      <c r="B433" s="9" t="s">
        <v>12052</v>
      </c>
      <c r="C433" s="180" t="s">
        <v>15188</v>
      </c>
      <c r="D433" s="11"/>
      <c r="E433" s="35">
        <v>10000</v>
      </c>
      <c r="F433" s="247">
        <v>2000</v>
      </c>
      <c r="G433" s="240">
        <v>36891</v>
      </c>
      <c r="H433" s="9" t="s">
        <v>15342</v>
      </c>
      <c r="I433" s="9"/>
      <c r="J433" s="9"/>
      <c r="K433" s="9"/>
      <c r="L433" s="11">
        <v>9.5</v>
      </c>
      <c r="M433" s="9"/>
      <c r="N433" s="21">
        <v>0.5</v>
      </c>
      <c r="O433" s="21">
        <v>0.5</v>
      </c>
      <c r="P433" s="2"/>
      <c r="Q433" s="225" t="s">
        <v>4170</v>
      </c>
      <c r="R433" s="222"/>
      <c r="S433" s="2"/>
      <c r="T433" s="21"/>
    </row>
    <row r="434" spans="1:20" x14ac:dyDescent="0.4">
      <c r="A434" s="164" t="s">
        <v>15278</v>
      </c>
      <c r="B434" s="164" t="s">
        <v>12052</v>
      </c>
      <c r="C434" s="232" t="s">
        <v>15189</v>
      </c>
      <c r="D434" s="166"/>
      <c r="E434" s="172">
        <v>10000</v>
      </c>
      <c r="F434" s="248">
        <v>2000</v>
      </c>
      <c r="G434" s="243">
        <v>36891</v>
      </c>
      <c r="H434" s="164" t="s">
        <v>15621</v>
      </c>
      <c r="I434" s="164" t="s">
        <v>4074</v>
      </c>
      <c r="J434" s="164"/>
      <c r="K434" s="164"/>
      <c r="L434" s="166">
        <v>9.5</v>
      </c>
      <c r="M434" s="164"/>
      <c r="N434" s="174">
        <v>10</v>
      </c>
      <c r="O434" s="174">
        <v>10</v>
      </c>
      <c r="P434" s="2"/>
      <c r="Q434" s="225" t="s">
        <v>4170</v>
      </c>
      <c r="R434" s="222"/>
      <c r="S434" s="2"/>
      <c r="T434" s="21"/>
    </row>
    <row r="435" spans="1:20" x14ac:dyDescent="0.4">
      <c r="A435" s="9" t="s">
        <v>15278</v>
      </c>
      <c r="B435" s="9" t="s">
        <v>12052</v>
      </c>
      <c r="C435" s="180" t="s">
        <v>15190</v>
      </c>
      <c r="D435" s="11"/>
      <c r="E435" s="35">
        <v>20000</v>
      </c>
      <c r="F435" s="247">
        <v>2000</v>
      </c>
      <c r="G435" s="240">
        <v>36891</v>
      </c>
      <c r="H435" s="9" t="s">
        <v>15651</v>
      </c>
      <c r="I435" s="9"/>
      <c r="J435" s="9"/>
      <c r="K435" s="9"/>
      <c r="L435" s="11">
        <v>3.5</v>
      </c>
      <c r="M435" s="9"/>
      <c r="N435" s="21">
        <v>4</v>
      </c>
      <c r="O435" s="21">
        <v>4</v>
      </c>
      <c r="P435" s="2"/>
      <c r="Q435" s="225" t="s">
        <v>4170</v>
      </c>
      <c r="R435" s="222"/>
      <c r="S435" s="2"/>
      <c r="T435" s="21"/>
    </row>
    <row r="436" spans="1:20" x14ac:dyDescent="0.4">
      <c r="A436" s="9" t="s">
        <v>15278</v>
      </c>
      <c r="B436" s="9" t="s">
        <v>12052</v>
      </c>
      <c r="C436" s="180" t="s">
        <v>15191</v>
      </c>
      <c r="D436" s="11"/>
      <c r="E436" s="35">
        <v>20000</v>
      </c>
      <c r="F436" s="247">
        <v>2000</v>
      </c>
      <c r="G436" s="240">
        <v>36891</v>
      </c>
      <c r="H436" s="9" t="s">
        <v>15342</v>
      </c>
      <c r="I436" s="9"/>
      <c r="J436" s="9"/>
      <c r="K436" s="9"/>
      <c r="L436" s="11">
        <v>3.5</v>
      </c>
      <c r="M436" s="9"/>
      <c r="N436" s="21">
        <v>0.5</v>
      </c>
      <c r="O436" s="21">
        <v>0.5</v>
      </c>
      <c r="P436" s="2"/>
      <c r="Q436" s="225" t="s">
        <v>4170</v>
      </c>
      <c r="R436" s="222"/>
      <c r="S436" s="2"/>
      <c r="T436" s="21"/>
    </row>
    <row r="437" spans="1:20" x14ac:dyDescent="0.4">
      <c r="A437" s="164" t="s">
        <v>15278</v>
      </c>
      <c r="B437" s="164" t="s">
        <v>12052</v>
      </c>
      <c r="C437" s="232" t="s">
        <v>15192</v>
      </c>
      <c r="D437" s="166"/>
      <c r="E437" s="172">
        <v>20000</v>
      </c>
      <c r="F437" s="248">
        <v>2000</v>
      </c>
      <c r="G437" s="243">
        <v>36891</v>
      </c>
      <c r="H437" s="164" t="s">
        <v>15621</v>
      </c>
      <c r="I437" s="164" t="s">
        <v>4074</v>
      </c>
      <c r="J437" s="164"/>
      <c r="K437" s="164"/>
      <c r="L437" s="166">
        <v>3.5</v>
      </c>
      <c r="M437" s="164"/>
      <c r="N437" s="174">
        <v>10</v>
      </c>
      <c r="O437" s="174">
        <v>10</v>
      </c>
      <c r="P437" s="2"/>
      <c r="Q437" s="225" t="s">
        <v>4170</v>
      </c>
      <c r="R437" s="222"/>
      <c r="S437" s="2"/>
      <c r="T437" s="21"/>
    </row>
    <row r="438" spans="1:20" x14ac:dyDescent="0.4">
      <c r="A438" s="9" t="s">
        <v>15278</v>
      </c>
      <c r="B438" s="9" t="s">
        <v>12052</v>
      </c>
      <c r="C438" s="180" t="s">
        <v>15193</v>
      </c>
      <c r="D438" s="11"/>
      <c r="E438" s="35">
        <v>10000</v>
      </c>
      <c r="F438" s="247">
        <v>2000</v>
      </c>
      <c r="G438" s="240">
        <v>36891</v>
      </c>
      <c r="H438" s="9" t="s">
        <v>15652</v>
      </c>
      <c r="I438" s="9"/>
      <c r="J438" s="9"/>
      <c r="K438" s="9"/>
      <c r="L438" s="11">
        <v>9.5</v>
      </c>
      <c r="M438" s="9"/>
      <c r="N438" s="21">
        <v>2</v>
      </c>
      <c r="O438" s="21">
        <v>2</v>
      </c>
      <c r="P438" s="2"/>
      <c r="Q438" s="225" t="s">
        <v>4170</v>
      </c>
      <c r="R438" s="222"/>
      <c r="S438" s="2"/>
      <c r="T438" s="21"/>
    </row>
    <row r="439" spans="1:20" x14ac:dyDescent="0.4">
      <c r="A439" s="9" t="s">
        <v>15278</v>
      </c>
      <c r="B439" s="9" t="s">
        <v>12052</v>
      </c>
      <c r="C439" s="180" t="s">
        <v>15194</v>
      </c>
      <c r="D439" s="11"/>
      <c r="E439" s="35">
        <v>10000</v>
      </c>
      <c r="F439" s="247">
        <v>2000</v>
      </c>
      <c r="G439" s="240">
        <v>36891</v>
      </c>
      <c r="H439" s="9" t="s">
        <v>15343</v>
      </c>
      <c r="I439" s="9"/>
      <c r="J439" s="9"/>
      <c r="K439" s="9"/>
      <c r="L439" s="11">
        <v>9.5</v>
      </c>
      <c r="M439" s="9"/>
      <c r="N439" s="21">
        <v>0.5</v>
      </c>
      <c r="O439" s="21">
        <v>0.5</v>
      </c>
      <c r="P439" s="2"/>
      <c r="Q439" s="225" t="s">
        <v>4170</v>
      </c>
      <c r="R439" s="222"/>
      <c r="S439" s="2"/>
      <c r="T439" s="21"/>
    </row>
    <row r="440" spans="1:20" x14ac:dyDescent="0.4">
      <c r="A440" s="164" t="s">
        <v>15278</v>
      </c>
      <c r="B440" s="164" t="s">
        <v>12052</v>
      </c>
      <c r="C440" s="232" t="s">
        <v>15195</v>
      </c>
      <c r="D440" s="166"/>
      <c r="E440" s="172">
        <v>10000</v>
      </c>
      <c r="F440" s="248">
        <v>2000</v>
      </c>
      <c r="G440" s="243">
        <v>36891</v>
      </c>
      <c r="H440" s="164" t="s">
        <v>15622</v>
      </c>
      <c r="I440" s="164" t="s">
        <v>4074</v>
      </c>
      <c r="J440" s="164"/>
      <c r="K440" s="164"/>
      <c r="L440" s="166">
        <v>9.5</v>
      </c>
      <c r="M440" s="164"/>
      <c r="N440" s="174">
        <v>10</v>
      </c>
      <c r="O440" s="174">
        <v>10</v>
      </c>
      <c r="P440" s="2"/>
      <c r="Q440" s="225" t="s">
        <v>4170</v>
      </c>
      <c r="R440" s="222"/>
      <c r="S440" s="2"/>
      <c r="T440" s="21"/>
    </row>
    <row r="441" spans="1:20" x14ac:dyDescent="0.4">
      <c r="A441" s="9" t="s">
        <v>15278</v>
      </c>
      <c r="B441" s="9" t="s">
        <v>12052</v>
      </c>
      <c r="C441" s="180" t="s">
        <v>15196</v>
      </c>
      <c r="D441" s="11"/>
      <c r="E441" s="35">
        <v>20000</v>
      </c>
      <c r="F441" s="247">
        <v>2000</v>
      </c>
      <c r="G441" s="240">
        <v>36891</v>
      </c>
      <c r="H441" s="9" t="s">
        <v>15652</v>
      </c>
      <c r="I441" s="9"/>
      <c r="J441" s="9"/>
      <c r="K441" s="9"/>
      <c r="L441" s="11">
        <v>3.5</v>
      </c>
      <c r="M441" s="9"/>
      <c r="N441" s="21">
        <v>4</v>
      </c>
      <c r="O441" s="21">
        <v>4</v>
      </c>
      <c r="P441" s="2"/>
      <c r="Q441" s="225" t="s">
        <v>4170</v>
      </c>
      <c r="R441" s="222"/>
      <c r="S441" s="2"/>
      <c r="T441" s="21"/>
    </row>
    <row r="442" spans="1:20" x14ac:dyDescent="0.4">
      <c r="A442" s="9" t="s">
        <v>15278</v>
      </c>
      <c r="B442" s="9" t="s">
        <v>12052</v>
      </c>
      <c r="C442" s="180" t="s">
        <v>15197</v>
      </c>
      <c r="D442" s="11"/>
      <c r="E442" s="35">
        <v>20000</v>
      </c>
      <c r="F442" s="247">
        <v>2000</v>
      </c>
      <c r="G442" s="240">
        <v>36891</v>
      </c>
      <c r="H442" s="9" t="s">
        <v>15343</v>
      </c>
      <c r="I442" s="9"/>
      <c r="J442" s="9"/>
      <c r="K442" s="9"/>
      <c r="L442" s="11">
        <v>3.5</v>
      </c>
      <c r="M442" s="9"/>
      <c r="N442" s="21">
        <v>0.5</v>
      </c>
      <c r="O442" s="21">
        <v>0.5</v>
      </c>
      <c r="P442" s="2"/>
      <c r="Q442" s="225" t="s">
        <v>4170</v>
      </c>
      <c r="R442" s="222"/>
      <c r="S442" s="2"/>
      <c r="T442" s="21"/>
    </row>
    <row r="443" spans="1:20" x14ac:dyDescent="0.4">
      <c r="A443" s="164" t="s">
        <v>15278</v>
      </c>
      <c r="B443" s="164" t="s">
        <v>12052</v>
      </c>
      <c r="C443" s="232" t="s">
        <v>15198</v>
      </c>
      <c r="D443" s="166"/>
      <c r="E443" s="172">
        <v>20000</v>
      </c>
      <c r="F443" s="248">
        <v>2000</v>
      </c>
      <c r="G443" s="243">
        <v>36891</v>
      </c>
      <c r="H443" s="164" t="s">
        <v>15622</v>
      </c>
      <c r="I443" s="164" t="s">
        <v>4074</v>
      </c>
      <c r="J443" s="164"/>
      <c r="K443" s="164"/>
      <c r="L443" s="166">
        <v>3.5</v>
      </c>
      <c r="M443" s="164"/>
      <c r="N443" s="174">
        <v>10</v>
      </c>
      <c r="O443" s="174">
        <v>10</v>
      </c>
      <c r="P443" s="2"/>
      <c r="Q443" s="225" t="s">
        <v>4170</v>
      </c>
      <c r="R443" s="222"/>
      <c r="S443" s="2"/>
      <c r="T443" s="21"/>
    </row>
    <row r="444" spans="1:20" x14ac:dyDescent="0.4">
      <c r="A444" s="9" t="s">
        <v>15278</v>
      </c>
      <c r="B444" s="9" t="s">
        <v>12052</v>
      </c>
      <c r="C444" s="180" t="s">
        <v>15199</v>
      </c>
      <c r="D444" s="11"/>
      <c r="E444" s="35">
        <v>10000</v>
      </c>
      <c r="F444" s="162" t="s">
        <v>15285</v>
      </c>
      <c r="G444" s="240">
        <v>37256</v>
      </c>
      <c r="H444" s="9" t="s">
        <v>15344</v>
      </c>
      <c r="I444" s="9"/>
      <c r="J444" s="9"/>
      <c r="K444" s="9"/>
      <c r="L444" s="11">
        <v>2.85</v>
      </c>
      <c r="M444" s="9"/>
      <c r="N444" s="21">
        <v>8</v>
      </c>
      <c r="O444" s="21">
        <v>8</v>
      </c>
      <c r="P444" s="2"/>
      <c r="Q444" s="225" t="s">
        <v>4170</v>
      </c>
      <c r="R444" s="222"/>
      <c r="S444" s="2"/>
      <c r="T444" s="21"/>
    </row>
    <row r="445" spans="1:20" x14ac:dyDescent="0.4">
      <c r="A445" s="9" t="s">
        <v>15278</v>
      </c>
      <c r="B445" s="9" t="s">
        <v>12052</v>
      </c>
      <c r="C445" s="180" t="s">
        <v>15200</v>
      </c>
      <c r="D445" s="11"/>
      <c r="E445" s="35">
        <v>10000</v>
      </c>
      <c r="F445" s="162" t="s">
        <v>15285</v>
      </c>
      <c r="G445" s="240">
        <v>37256</v>
      </c>
      <c r="H445" s="9" t="s">
        <v>15345</v>
      </c>
      <c r="I445" s="9"/>
      <c r="J445" s="9"/>
      <c r="K445" s="9"/>
      <c r="L445" s="11">
        <v>2.85</v>
      </c>
      <c r="M445" s="9"/>
      <c r="N445" s="21">
        <v>8</v>
      </c>
      <c r="O445" s="21">
        <v>8</v>
      </c>
      <c r="P445" s="2"/>
      <c r="Q445" s="225" t="s">
        <v>4170</v>
      </c>
      <c r="R445" s="222"/>
      <c r="S445" s="2"/>
      <c r="T445" s="21"/>
    </row>
    <row r="446" spans="1:20" x14ac:dyDescent="0.4">
      <c r="A446" s="9" t="s">
        <v>15278</v>
      </c>
      <c r="B446" s="9" t="s">
        <v>12052</v>
      </c>
      <c r="C446" s="180" t="s">
        <v>15201</v>
      </c>
      <c r="D446" s="11"/>
      <c r="E446" s="35">
        <v>10000</v>
      </c>
      <c r="F446" s="162" t="s">
        <v>15285</v>
      </c>
      <c r="G446" s="240">
        <v>37256</v>
      </c>
      <c r="H446" s="9" t="s">
        <v>15346</v>
      </c>
      <c r="I446" s="9"/>
      <c r="J446" s="9"/>
      <c r="K446" s="9"/>
      <c r="L446" s="11">
        <v>2.85</v>
      </c>
      <c r="M446" s="9"/>
      <c r="N446" s="21">
        <v>8</v>
      </c>
      <c r="O446" s="21">
        <v>8</v>
      </c>
      <c r="P446" s="2"/>
      <c r="Q446" s="225" t="s">
        <v>4170</v>
      </c>
      <c r="R446" s="222"/>
      <c r="S446" s="2"/>
      <c r="T446" s="21"/>
    </row>
    <row r="447" spans="1:20" x14ac:dyDescent="0.4">
      <c r="A447" s="9" t="s">
        <v>15278</v>
      </c>
      <c r="B447" s="9" t="s">
        <v>12052</v>
      </c>
      <c r="C447" s="180" t="s">
        <v>15202</v>
      </c>
      <c r="D447" s="11"/>
      <c r="E447" s="35">
        <v>10000</v>
      </c>
      <c r="F447" s="162" t="s">
        <v>15285</v>
      </c>
      <c r="G447" s="240">
        <v>37256</v>
      </c>
      <c r="H447" s="9" t="s">
        <v>15347</v>
      </c>
      <c r="I447" s="9"/>
      <c r="J447" s="9"/>
      <c r="K447" s="9"/>
      <c r="L447" s="11">
        <v>2.85</v>
      </c>
      <c r="M447" s="9"/>
      <c r="N447" s="21">
        <v>8</v>
      </c>
      <c r="O447" s="21">
        <v>8</v>
      </c>
      <c r="P447" s="2"/>
      <c r="Q447" s="225" t="s">
        <v>4170</v>
      </c>
      <c r="R447" s="222"/>
      <c r="S447" s="2"/>
      <c r="T447" s="21"/>
    </row>
    <row r="448" spans="1:20" x14ac:dyDescent="0.4">
      <c r="A448" s="9" t="s">
        <v>15278</v>
      </c>
      <c r="B448" s="9" t="s">
        <v>12052</v>
      </c>
      <c r="C448" s="180" t="s">
        <v>15203</v>
      </c>
      <c r="D448" s="11"/>
      <c r="E448" s="35">
        <v>10000</v>
      </c>
      <c r="F448" s="162" t="s">
        <v>15285</v>
      </c>
      <c r="G448" s="240">
        <v>37256</v>
      </c>
      <c r="H448" s="9" t="s">
        <v>15348</v>
      </c>
      <c r="I448" s="9"/>
      <c r="J448" s="9"/>
      <c r="K448" s="9"/>
      <c r="L448" s="11">
        <v>2.85</v>
      </c>
      <c r="M448" s="9"/>
      <c r="N448" s="21">
        <v>8</v>
      </c>
      <c r="O448" s="21">
        <v>8</v>
      </c>
      <c r="P448" s="2"/>
      <c r="Q448" s="225" t="s">
        <v>4170</v>
      </c>
      <c r="R448" s="222"/>
      <c r="S448" s="2"/>
      <c r="T448" s="21"/>
    </row>
    <row r="449" spans="1:20" x14ac:dyDescent="0.4">
      <c r="A449" s="9" t="s">
        <v>15278</v>
      </c>
      <c r="B449" s="9" t="s">
        <v>12052</v>
      </c>
      <c r="C449" s="180" t="s">
        <v>15204</v>
      </c>
      <c r="D449" s="11"/>
      <c r="E449" s="35">
        <v>10000</v>
      </c>
      <c r="F449" s="162" t="s">
        <v>15285</v>
      </c>
      <c r="G449" s="240">
        <v>37256</v>
      </c>
      <c r="H449" s="9" t="s">
        <v>15349</v>
      </c>
      <c r="I449" s="9"/>
      <c r="J449" s="9"/>
      <c r="K449" s="9"/>
      <c r="L449" s="11">
        <v>2.85</v>
      </c>
      <c r="M449" s="9"/>
      <c r="N449" s="21">
        <v>8</v>
      </c>
      <c r="O449" s="21">
        <v>8</v>
      </c>
      <c r="P449" s="2"/>
      <c r="Q449" s="225" t="s">
        <v>4170</v>
      </c>
      <c r="R449" s="222"/>
      <c r="S449" s="2"/>
      <c r="T449" s="21"/>
    </row>
    <row r="450" spans="1:20" x14ac:dyDescent="0.4">
      <c r="A450" s="9" t="s">
        <v>15278</v>
      </c>
      <c r="B450" s="9" t="s">
        <v>12052</v>
      </c>
      <c r="C450" s="180" t="s">
        <v>15205</v>
      </c>
      <c r="D450" s="11"/>
      <c r="E450" s="35">
        <v>10000</v>
      </c>
      <c r="F450" s="162" t="s">
        <v>15285</v>
      </c>
      <c r="G450" s="240">
        <v>37256</v>
      </c>
      <c r="H450" s="9" t="s">
        <v>15350</v>
      </c>
      <c r="I450" s="9"/>
      <c r="J450" s="9"/>
      <c r="K450" s="9"/>
      <c r="L450" s="11">
        <v>2.85</v>
      </c>
      <c r="M450" s="9"/>
      <c r="N450" s="21">
        <v>8</v>
      </c>
      <c r="O450" s="21">
        <v>8</v>
      </c>
      <c r="P450" s="2"/>
      <c r="Q450" s="225" t="s">
        <v>4170</v>
      </c>
      <c r="R450" s="222"/>
      <c r="S450" s="2"/>
      <c r="T450" s="21"/>
    </row>
    <row r="451" spans="1:20" x14ac:dyDescent="0.4">
      <c r="A451" s="9" t="s">
        <v>15278</v>
      </c>
      <c r="B451" s="9" t="s">
        <v>12052</v>
      </c>
      <c r="C451" s="180" t="s">
        <v>15206</v>
      </c>
      <c r="D451" s="11"/>
      <c r="E451" s="35">
        <v>2000</v>
      </c>
      <c r="F451" s="162" t="s">
        <v>12732</v>
      </c>
      <c r="G451" s="240">
        <v>37437</v>
      </c>
      <c r="H451" s="9" t="s">
        <v>15351</v>
      </c>
      <c r="I451" s="9"/>
      <c r="J451" s="9"/>
      <c r="K451" s="9"/>
      <c r="L451" s="11">
        <v>6</v>
      </c>
      <c r="M451" s="9"/>
      <c r="N451" s="21">
        <v>4</v>
      </c>
      <c r="O451" s="21">
        <v>4</v>
      </c>
      <c r="P451" s="2"/>
      <c r="Q451" s="225" t="s">
        <v>4170</v>
      </c>
      <c r="R451" s="222"/>
      <c r="S451" s="2"/>
      <c r="T451" s="21"/>
    </row>
    <row r="452" spans="1:20" x14ac:dyDescent="0.4">
      <c r="A452" s="9" t="s">
        <v>15278</v>
      </c>
      <c r="B452" s="9" t="s">
        <v>12052</v>
      </c>
      <c r="C452" s="180" t="s">
        <v>15653</v>
      </c>
      <c r="D452" s="11"/>
      <c r="E452" s="35">
        <v>10000</v>
      </c>
      <c r="F452" s="162" t="s">
        <v>15286</v>
      </c>
      <c r="G452" s="240">
        <v>37256</v>
      </c>
      <c r="H452" s="9" t="s">
        <v>15374</v>
      </c>
      <c r="I452" s="9"/>
      <c r="J452" s="9"/>
      <c r="K452" s="9"/>
      <c r="L452" s="11">
        <v>28.5</v>
      </c>
      <c r="M452" s="9"/>
      <c r="N452" s="21">
        <v>4</v>
      </c>
      <c r="O452" s="21">
        <v>4</v>
      </c>
      <c r="P452" s="2"/>
      <c r="Q452" s="225" t="s">
        <v>4170</v>
      </c>
      <c r="R452" s="222"/>
      <c r="S452" s="2"/>
      <c r="T452" s="21"/>
    </row>
    <row r="453" spans="1:20" x14ac:dyDescent="0.4">
      <c r="A453" s="164" t="s">
        <v>15278</v>
      </c>
      <c r="B453" s="164" t="s">
        <v>12052</v>
      </c>
      <c r="C453" s="232" t="s">
        <v>15654</v>
      </c>
      <c r="D453" s="166"/>
      <c r="E453" s="172">
        <v>10000</v>
      </c>
      <c r="F453" s="168" t="s">
        <v>15286</v>
      </c>
      <c r="G453" s="243">
        <v>37256</v>
      </c>
      <c r="H453" s="164" t="s">
        <v>15657</v>
      </c>
      <c r="I453" s="164" t="s">
        <v>4074</v>
      </c>
      <c r="J453" s="164"/>
      <c r="K453" s="164"/>
      <c r="L453" s="166">
        <v>28.5</v>
      </c>
      <c r="M453" s="164"/>
      <c r="N453" s="174">
        <v>7</v>
      </c>
      <c r="O453" s="174">
        <v>7</v>
      </c>
      <c r="P453" s="2"/>
      <c r="Q453" s="225" t="s">
        <v>4170</v>
      </c>
      <c r="R453" s="222"/>
      <c r="S453" s="2"/>
      <c r="T453" s="21"/>
    </row>
    <row r="454" spans="1:20" x14ac:dyDescent="0.4">
      <c r="A454" s="164" t="s">
        <v>15278</v>
      </c>
      <c r="B454" s="164" t="s">
        <v>12052</v>
      </c>
      <c r="C454" s="232" t="s">
        <v>15655</v>
      </c>
      <c r="D454" s="166"/>
      <c r="E454" s="172">
        <v>10000</v>
      </c>
      <c r="F454" s="168" t="s">
        <v>0</v>
      </c>
      <c r="G454" s="243">
        <v>37802</v>
      </c>
      <c r="H454" s="164" t="s">
        <v>15658</v>
      </c>
      <c r="I454" s="164" t="s">
        <v>4074</v>
      </c>
      <c r="J454" s="164"/>
      <c r="K454" s="164"/>
      <c r="L454" s="166">
        <v>28.5</v>
      </c>
      <c r="M454" s="164"/>
      <c r="N454" s="174">
        <v>5.5</v>
      </c>
      <c r="O454" s="174">
        <v>5.5</v>
      </c>
      <c r="P454" s="2"/>
      <c r="Q454" s="225" t="s">
        <v>4170</v>
      </c>
      <c r="R454" s="222"/>
      <c r="S454" s="2"/>
      <c r="T454" s="21"/>
    </row>
    <row r="455" spans="1:20" x14ac:dyDescent="0.4">
      <c r="A455" s="9" t="s">
        <v>15278</v>
      </c>
      <c r="B455" s="9" t="s">
        <v>12052</v>
      </c>
      <c r="C455" s="180" t="s">
        <v>15656</v>
      </c>
      <c r="D455" s="11"/>
      <c r="E455" s="35">
        <v>20000</v>
      </c>
      <c r="F455" s="162" t="s">
        <v>15286</v>
      </c>
      <c r="G455" s="240">
        <v>37256</v>
      </c>
      <c r="H455" s="9" t="s">
        <v>15374</v>
      </c>
      <c r="I455" s="9"/>
      <c r="J455" s="9"/>
      <c r="K455" s="9"/>
      <c r="L455" s="11">
        <v>7.2</v>
      </c>
      <c r="M455" s="9"/>
      <c r="N455" s="21">
        <v>7</v>
      </c>
      <c r="O455" s="21">
        <v>7</v>
      </c>
      <c r="P455" s="2"/>
      <c r="Q455" s="225" t="s">
        <v>4170</v>
      </c>
      <c r="R455" s="222"/>
      <c r="S455" s="2"/>
      <c r="T455" s="21"/>
    </row>
    <row r="456" spans="1:20" x14ac:dyDescent="0.4">
      <c r="A456" s="164" t="s">
        <v>15278</v>
      </c>
      <c r="B456" s="164" t="s">
        <v>12052</v>
      </c>
      <c r="C456" s="232" t="s">
        <v>15659</v>
      </c>
      <c r="D456" s="166"/>
      <c r="E456" s="172">
        <v>20000</v>
      </c>
      <c r="F456" s="168" t="s">
        <v>15286</v>
      </c>
      <c r="G456" s="243">
        <v>37256</v>
      </c>
      <c r="H456" s="164" t="s">
        <v>15657</v>
      </c>
      <c r="I456" s="164" t="s">
        <v>4074</v>
      </c>
      <c r="J456" s="164"/>
      <c r="K456" s="164"/>
      <c r="L456" s="166">
        <v>7.2</v>
      </c>
      <c r="M456" s="164"/>
      <c r="N456" s="174">
        <v>12</v>
      </c>
      <c r="O456" s="174">
        <v>12</v>
      </c>
      <c r="P456" s="2"/>
      <c r="Q456" s="225" t="s">
        <v>4170</v>
      </c>
      <c r="R456" s="222"/>
      <c r="S456" s="2"/>
      <c r="T456" s="21"/>
    </row>
    <row r="457" spans="1:20" x14ac:dyDescent="0.4">
      <c r="A457" s="9" t="s">
        <v>15278</v>
      </c>
      <c r="B457" s="9" t="s">
        <v>12052</v>
      </c>
      <c r="C457" s="180" t="s">
        <v>15660</v>
      </c>
      <c r="D457" s="11"/>
      <c r="E457" s="35">
        <v>10000</v>
      </c>
      <c r="F457" s="162" t="s">
        <v>15286</v>
      </c>
      <c r="G457" s="240">
        <v>37256</v>
      </c>
      <c r="H457" s="9" t="s">
        <v>15375</v>
      </c>
      <c r="I457" s="9"/>
      <c r="J457" s="9"/>
      <c r="K457" s="9"/>
      <c r="L457" s="11">
        <v>28.5</v>
      </c>
      <c r="M457" s="9"/>
      <c r="N457" s="21">
        <v>4</v>
      </c>
      <c r="O457" s="21">
        <v>4</v>
      </c>
      <c r="P457" s="2"/>
      <c r="Q457" s="225" t="s">
        <v>4170</v>
      </c>
      <c r="R457" s="222"/>
      <c r="S457" s="2"/>
      <c r="T457" s="21"/>
    </row>
    <row r="458" spans="1:20" x14ac:dyDescent="0.4">
      <c r="A458" s="164" t="s">
        <v>15278</v>
      </c>
      <c r="B458" s="164" t="s">
        <v>12052</v>
      </c>
      <c r="C458" s="232" t="s">
        <v>15661</v>
      </c>
      <c r="D458" s="166"/>
      <c r="E458" s="172">
        <v>10000</v>
      </c>
      <c r="F458" s="168" t="s">
        <v>15286</v>
      </c>
      <c r="G458" s="243">
        <v>37256</v>
      </c>
      <c r="H458" s="164" t="s">
        <v>15689</v>
      </c>
      <c r="I458" s="164" t="s">
        <v>4074</v>
      </c>
      <c r="J458" s="164"/>
      <c r="K458" s="164"/>
      <c r="L458" s="166">
        <v>28.5</v>
      </c>
      <c r="M458" s="164"/>
      <c r="N458" s="174">
        <v>7</v>
      </c>
      <c r="O458" s="174">
        <v>7</v>
      </c>
      <c r="P458" s="2"/>
      <c r="Q458" s="225" t="s">
        <v>4170</v>
      </c>
      <c r="R458" s="222"/>
      <c r="S458" s="2"/>
      <c r="T458" s="21"/>
    </row>
    <row r="459" spans="1:20" x14ac:dyDescent="0.4">
      <c r="A459" s="164" t="s">
        <v>15278</v>
      </c>
      <c r="B459" s="164" t="s">
        <v>12052</v>
      </c>
      <c r="C459" s="232" t="s">
        <v>15662</v>
      </c>
      <c r="D459" s="166"/>
      <c r="E459" s="172">
        <v>10000</v>
      </c>
      <c r="F459" s="168" t="s">
        <v>0</v>
      </c>
      <c r="G459" s="243">
        <v>37802</v>
      </c>
      <c r="H459" s="164" t="s">
        <v>15695</v>
      </c>
      <c r="I459" s="164" t="s">
        <v>4074</v>
      </c>
      <c r="J459" s="164"/>
      <c r="K459" s="164"/>
      <c r="L459" s="166">
        <v>28.5</v>
      </c>
      <c r="M459" s="164"/>
      <c r="N459" s="174">
        <v>5.5</v>
      </c>
      <c r="O459" s="174">
        <v>5.5</v>
      </c>
      <c r="P459" s="2"/>
      <c r="Q459" s="225" t="s">
        <v>4170</v>
      </c>
      <c r="R459" s="222"/>
      <c r="S459" s="2"/>
      <c r="T459" s="21"/>
    </row>
    <row r="460" spans="1:20" x14ac:dyDescent="0.4">
      <c r="A460" s="9" t="s">
        <v>15278</v>
      </c>
      <c r="B460" s="9" t="s">
        <v>12052</v>
      </c>
      <c r="C460" s="180" t="s">
        <v>15664</v>
      </c>
      <c r="D460" s="11"/>
      <c r="E460" s="35">
        <v>20000</v>
      </c>
      <c r="F460" s="162" t="s">
        <v>15286</v>
      </c>
      <c r="G460" s="240">
        <v>37256</v>
      </c>
      <c r="H460" s="9" t="s">
        <v>15375</v>
      </c>
      <c r="I460" s="9"/>
      <c r="J460" s="9"/>
      <c r="K460" s="9"/>
      <c r="L460" s="11">
        <v>7.2</v>
      </c>
      <c r="M460" s="9"/>
      <c r="N460" s="21">
        <v>7</v>
      </c>
      <c r="O460" s="21">
        <v>7</v>
      </c>
      <c r="P460" s="2"/>
      <c r="Q460" s="225" t="s">
        <v>4170</v>
      </c>
      <c r="R460" s="222"/>
      <c r="S460" s="2"/>
      <c r="T460" s="21"/>
    </row>
    <row r="461" spans="1:20" x14ac:dyDescent="0.4">
      <c r="A461" s="164" t="s">
        <v>15278</v>
      </c>
      <c r="B461" s="164" t="s">
        <v>12052</v>
      </c>
      <c r="C461" s="232" t="s">
        <v>15663</v>
      </c>
      <c r="D461" s="166"/>
      <c r="E461" s="172">
        <v>20000</v>
      </c>
      <c r="F461" s="168" t="s">
        <v>15286</v>
      </c>
      <c r="G461" s="243">
        <v>37256</v>
      </c>
      <c r="H461" s="164" t="s">
        <v>15689</v>
      </c>
      <c r="I461" s="164" t="s">
        <v>4074</v>
      </c>
      <c r="J461" s="164"/>
      <c r="K461" s="164"/>
      <c r="L461" s="166">
        <v>7.2</v>
      </c>
      <c r="M461" s="164"/>
      <c r="N461" s="174">
        <v>12</v>
      </c>
      <c r="O461" s="174">
        <v>12</v>
      </c>
      <c r="P461" s="2"/>
      <c r="Q461" s="225" t="s">
        <v>4170</v>
      </c>
      <c r="R461" s="222"/>
      <c r="S461" s="2"/>
      <c r="T461" s="21"/>
    </row>
    <row r="462" spans="1:20" x14ac:dyDescent="0.4">
      <c r="A462" s="9" t="s">
        <v>15278</v>
      </c>
      <c r="B462" s="9" t="s">
        <v>12052</v>
      </c>
      <c r="C462" s="180" t="s">
        <v>15665</v>
      </c>
      <c r="D462" s="11"/>
      <c r="E462" s="35">
        <v>10000</v>
      </c>
      <c r="F462" s="162" t="s">
        <v>15286</v>
      </c>
      <c r="G462" s="240">
        <v>37256</v>
      </c>
      <c r="H462" s="9" t="s">
        <v>15376</v>
      </c>
      <c r="I462" s="9"/>
      <c r="J462" s="9"/>
      <c r="K462" s="9"/>
      <c r="L462" s="11">
        <v>28.5</v>
      </c>
      <c r="M462" s="9"/>
      <c r="N462" s="21">
        <v>4</v>
      </c>
      <c r="O462" s="21">
        <v>4</v>
      </c>
      <c r="P462" s="2"/>
      <c r="Q462" s="225" t="s">
        <v>4170</v>
      </c>
      <c r="R462" s="222"/>
      <c r="S462" s="2"/>
      <c r="T462" s="21"/>
    </row>
    <row r="463" spans="1:20" x14ac:dyDescent="0.4">
      <c r="A463" s="164" t="s">
        <v>15278</v>
      </c>
      <c r="B463" s="164" t="s">
        <v>12052</v>
      </c>
      <c r="C463" s="232" t="s">
        <v>15666</v>
      </c>
      <c r="D463" s="166"/>
      <c r="E463" s="172">
        <v>10000</v>
      </c>
      <c r="F463" s="168" t="s">
        <v>15286</v>
      </c>
      <c r="G463" s="243">
        <v>37256</v>
      </c>
      <c r="H463" s="164" t="s">
        <v>15690</v>
      </c>
      <c r="I463" s="164" t="s">
        <v>4074</v>
      </c>
      <c r="J463" s="164"/>
      <c r="K463" s="164"/>
      <c r="L463" s="166">
        <v>28.5</v>
      </c>
      <c r="M463" s="164"/>
      <c r="N463" s="174">
        <v>7</v>
      </c>
      <c r="O463" s="174">
        <v>7</v>
      </c>
      <c r="P463" s="2"/>
      <c r="Q463" s="225" t="s">
        <v>4170</v>
      </c>
      <c r="R463" s="222"/>
      <c r="S463" s="2"/>
      <c r="T463" s="21"/>
    </row>
    <row r="464" spans="1:20" x14ac:dyDescent="0.4">
      <c r="A464" s="164" t="s">
        <v>15278</v>
      </c>
      <c r="B464" s="164" t="s">
        <v>12052</v>
      </c>
      <c r="C464" s="232" t="s">
        <v>15667</v>
      </c>
      <c r="D464" s="166"/>
      <c r="E464" s="172">
        <v>10000</v>
      </c>
      <c r="F464" s="168" t="s">
        <v>0</v>
      </c>
      <c r="G464" s="243">
        <v>37802</v>
      </c>
      <c r="H464" s="164" t="s">
        <v>15696</v>
      </c>
      <c r="I464" s="164" t="s">
        <v>4074</v>
      </c>
      <c r="J464" s="164"/>
      <c r="K464" s="164"/>
      <c r="L464" s="166">
        <v>28.5</v>
      </c>
      <c r="M464" s="164"/>
      <c r="N464" s="174">
        <v>5.5</v>
      </c>
      <c r="O464" s="174">
        <v>5.5</v>
      </c>
      <c r="P464" s="2"/>
      <c r="Q464" s="225" t="s">
        <v>4170</v>
      </c>
      <c r="R464" s="222"/>
      <c r="S464" s="2"/>
      <c r="T464" s="21"/>
    </row>
    <row r="465" spans="1:20" x14ac:dyDescent="0.4">
      <c r="A465" s="9" t="s">
        <v>15278</v>
      </c>
      <c r="B465" s="9" t="s">
        <v>12052</v>
      </c>
      <c r="C465" s="180" t="s">
        <v>15668</v>
      </c>
      <c r="D465" s="11"/>
      <c r="E465" s="35">
        <v>20000</v>
      </c>
      <c r="F465" s="162" t="s">
        <v>15286</v>
      </c>
      <c r="G465" s="240">
        <v>37256</v>
      </c>
      <c r="H465" s="9" t="s">
        <v>15376</v>
      </c>
      <c r="I465" s="9"/>
      <c r="J465" s="9"/>
      <c r="K465" s="9"/>
      <c r="L465" s="11">
        <v>7.2</v>
      </c>
      <c r="M465" s="9"/>
      <c r="N465" s="21">
        <v>7</v>
      </c>
      <c r="O465" s="21">
        <v>7</v>
      </c>
      <c r="P465" s="2"/>
      <c r="Q465" s="225" t="s">
        <v>4170</v>
      </c>
      <c r="R465" s="222"/>
      <c r="S465" s="2"/>
      <c r="T465" s="21"/>
    </row>
    <row r="466" spans="1:20" x14ac:dyDescent="0.4">
      <c r="A466" s="164" t="s">
        <v>15278</v>
      </c>
      <c r="B466" s="164" t="s">
        <v>12052</v>
      </c>
      <c r="C466" s="232" t="s">
        <v>15669</v>
      </c>
      <c r="D466" s="166"/>
      <c r="E466" s="172">
        <v>20000</v>
      </c>
      <c r="F466" s="168" t="s">
        <v>15286</v>
      </c>
      <c r="G466" s="243">
        <v>37256</v>
      </c>
      <c r="H466" s="164" t="s">
        <v>15690</v>
      </c>
      <c r="I466" s="164" t="s">
        <v>4074</v>
      </c>
      <c r="J466" s="164"/>
      <c r="K466" s="164"/>
      <c r="L466" s="166">
        <v>7.2</v>
      </c>
      <c r="M466" s="164"/>
      <c r="N466" s="174">
        <v>12</v>
      </c>
      <c r="O466" s="174">
        <v>12</v>
      </c>
      <c r="P466" s="2"/>
      <c r="Q466" s="225" t="s">
        <v>4170</v>
      </c>
      <c r="R466" s="222"/>
      <c r="S466" s="2"/>
      <c r="T466" s="21"/>
    </row>
    <row r="467" spans="1:20" x14ac:dyDescent="0.4">
      <c r="A467" s="9" t="s">
        <v>15278</v>
      </c>
      <c r="B467" s="9" t="s">
        <v>12052</v>
      </c>
      <c r="C467" s="180" t="s">
        <v>15670</v>
      </c>
      <c r="D467" s="11"/>
      <c r="E467" s="35">
        <v>10000</v>
      </c>
      <c r="F467" s="162" t="s">
        <v>15286</v>
      </c>
      <c r="G467" s="240">
        <v>37256</v>
      </c>
      <c r="H467" s="9" t="s">
        <v>15377</v>
      </c>
      <c r="I467" s="9"/>
      <c r="J467" s="9"/>
      <c r="K467" s="9"/>
      <c r="L467" s="11">
        <v>28.5</v>
      </c>
      <c r="M467" s="9"/>
      <c r="N467" s="21">
        <v>4</v>
      </c>
      <c r="O467" s="21">
        <v>4</v>
      </c>
      <c r="P467" s="2"/>
      <c r="Q467" s="225" t="s">
        <v>4170</v>
      </c>
      <c r="R467" s="222"/>
      <c r="S467" s="2"/>
      <c r="T467" s="21"/>
    </row>
    <row r="468" spans="1:20" x14ac:dyDescent="0.4">
      <c r="A468" s="164" t="s">
        <v>15278</v>
      </c>
      <c r="B468" s="164" t="s">
        <v>12052</v>
      </c>
      <c r="C468" s="232" t="s">
        <v>15671</v>
      </c>
      <c r="D468" s="166"/>
      <c r="E468" s="172">
        <v>10000</v>
      </c>
      <c r="F468" s="168" t="s">
        <v>15286</v>
      </c>
      <c r="G468" s="243">
        <v>37256</v>
      </c>
      <c r="H468" s="164" t="s">
        <v>15691</v>
      </c>
      <c r="I468" s="164" t="s">
        <v>4074</v>
      </c>
      <c r="J468" s="164"/>
      <c r="K468" s="164"/>
      <c r="L468" s="166">
        <v>28.5</v>
      </c>
      <c r="M468" s="164"/>
      <c r="N468" s="174">
        <v>7</v>
      </c>
      <c r="O468" s="174">
        <v>7</v>
      </c>
      <c r="P468" s="2"/>
      <c r="Q468" s="225" t="s">
        <v>4170</v>
      </c>
      <c r="R468" s="222"/>
      <c r="S468" s="2"/>
      <c r="T468" s="21"/>
    </row>
    <row r="469" spans="1:20" x14ac:dyDescent="0.4">
      <c r="A469" s="164" t="s">
        <v>15278</v>
      </c>
      <c r="B469" s="164" t="s">
        <v>12052</v>
      </c>
      <c r="C469" s="232" t="s">
        <v>15672</v>
      </c>
      <c r="D469" s="166"/>
      <c r="E469" s="172">
        <v>10000</v>
      </c>
      <c r="F469" s="168" t="s">
        <v>0</v>
      </c>
      <c r="G469" s="243">
        <v>37802</v>
      </c>
      <c r="H469" s="164" t="s">
        <v>15697</v>
      </c>
      <c r="I469" s="164" t="s">
        <v>4074</v>
      </c>
      <c r="J469" s="164"/>
      <c r="K469" s="164"/>
      <c r="L469" s="166">
        <v>28.5</v>
      </c>
      <c r="M469" s="164"/>
      <c r="N469" s="174">
        <v>5.5</v>
      </c>
      <c r="O469" s="174">
        <v>5.5</v>
      </c>
      <c r="P469" s="2"/>
      <c r="Q469" s="225" t="s">
        <v>4170</v>
      </c>
      <c r="R469" s="222"/>
      <c r="S469" s="2"/>
      <c r="T469" s="21"/>
    </row>
    <row r="470" spans="1:20" x14ac:dyDescent="0.4">
      <c r="A470" s="9" t="s">
        <v>15278</v>
      </c>
      <c r="B470" s="9" t="s">
        <v>12052</v>
      </c>
      <c r="C470" s="180" t="s">
        <v>15673</v>
      </c>
      <c r="D470" s="11"/>
      <c r="E470" s="35">
        <v>20000</v>
      </c>
      <c r="F470" s="162" t="s">
        <v>15286</v>
      </c>
      <c r="G470" s="240">
        <v>37256</v>
      </c>
      <c r="H470" s="9" t="s">
        <v>15377</v>
      </c>
      <c r="I470" s="9"/>
      <c r="J470" s="9"/>
      <c r="K470" s="9"/>
      <c r="L470" s="11">
        <v>7.2</v>
      </c>
      <c r="M470" s="9"/>
      <c r="N470" s="21">
        <v>7</v>
      </c>
      <c r="O470" s="21">
        <v>7</v>
      </c>
      <c r="P470" s="2"/>
      <c r="Q470" s="225" t="s">
        <v>4170</v>
      </c>
      <c r="R470" s="222"/>
      <c r="S470" s="2"/>
      <c r="T470" s="21"/>
    </row>
    <row r="471" spans="1:20" x14ac:dyDescent="0.4">
      <c r="A471" s="164" t="s">
        <v>15278</v>
      </c>
      <c r="B471" s="164" t="s">
        <v>12052</v>
      </c>
      <c r="C471" s="232" t="s">
        <v>15674</v>
      </c>
      <c r="D471" s="166"/>
      <c r="E471" s="172">
        <v>20000</v>
      </c>
      <c r="F471" s="168" t="s">
        <v>15286</v>
      </c>
      <c r="G471" s="243">
        <v>37256</v>
      </c>
      <c r="H471" s="164" t="s">
        <v>15691</v>
      </c>
      <c r="I471" s="164" t="s">
        <v>4074</v>
      </c>
      <c r="J471" s="164"/>
      <c r="K471" s="164"/>
      <c r="L471" s="166">
        <v>7.2</v>
      </c>
      <c r="M471" s="164"/>
      <c r="N471" s="174">
        <v>12</v>
      </c>
      <c r="O471" s="174">
        <v>12</v>
      </c>
      <c r="P471" s="2"/>
      <c r="Q471" s="225" t="s">
        <v>4170</v>
      </c>
      <c r="R471" s="222"/>
      <c r="S471" s="2"/>
      <c r="T471" s="21"/>
    </row>
    <row r="472" spans="1:20" x14ac:dyDescent="0.4">
      <c r="A472" s="9" t="s">
        <v>15278</v>
      </c>
      <c r="B472" s="9" t="s">
        <v>12052</v>
      </c>
      <c r="C472" s="180" t="s">
        <v>15675</v>
      </c>
      <c r="D472" s="11"/>
      <c r="E472" s="35">
        <v>10000</v>
      </c>
      <c r="F472" s="162" t="s">
        <v>15286</v>
      </c>
      <c r="G472" s="240">
        <v>37256</v>
      </c>
      <c r="H472" s="9" t="s">
        <v>15378</v>
      </c>
      <c r="I472" s="9"/>
      <c r="J472" s="9"/>
      <c r="K472" s="9"/>
      <c r="L472" s="11">
        <v>28.5</v>
      </c>
      <c r="M472" s="9"/>
      <c r="N472" s="21">
        <v>4</v>
      </c>
      <c r="O472" s="21">
        <v>4</v>
      </c>
      <c r="P472" s="2"/>
      <c r="Q472" s="225" t="s">
        <v>4170</v>
      </c>
      <c r="R472" s="222"/>
      <c r="S472" s="2"/>
      <c r="T472" s="21"/>
    </row>
    <row r="473" spans="1:20" x14ac:dyDescent="0.4">
      <c r="A473" s="164" t="s">
        <v>15278</v>
      </c>
      <c r="B473" s="164" t="s">
        <v>12052</v>
      </c>
      <c r="C473" s="232" t="s">
        <v>15676</v>
      </c>
      <c r="D473" s="166"/>
      <c r="E473" s="172">
        <v>10000</v>
      </c>
      <c r="F473" s="168" t="s">
        <v>15286</v>
      </c>
      <c r="G473" s="243">
        <v>37256</v>
      </c>
      <c r="H473" s="164" t="s">
        <v>15692</v>
      </c>
      <c r="I473" s="164" t="s">
        <v>4074</v>
      </c>
      <c r="J473" s="164"/>
      <c r="K473" s="164"/>
      <c r="L473" s="166">
        <v>28.5</v>
      </c>
      <c r="M473" s="164"/>
      <c r="N473" s="174">
        <v>7</v>
      </c>
      <c r="O473" s="174">
        <v>7</v>
      </c>
      <c r="P473" s="2"/>
      <c r="Q473" s="225" t="s">
        <v>4170</v>
      </c>
      <c r="R473" s="222"/>
      <c r="S473" s="2"/>
      <c r="T473" s="21"/>
    </row>
    <row r="474" spans="1:20" x14ac:dyDescent="0.4">
      <c r="A474" s="164" t="s">
        <v>15278</v>
      </c>
      <c r="B474" s="164" t="s">
        <v>12052</v>
      </c>
      <c r="C474" s="232" t="s">
        <v>15677</v>
      </c>
      <c r="D474" s="166"/>
      <c r="E474" s="172">
        <v>10000</v>
      </c>
      <c r="F474" s="168" t="s">
        <v>0</v>
      </c>
      <c r="G474" s="243">
        <v>37802</v>
      </c>
      <c r="H474" s="164" t="s">
        <v>15698</v>
      </c>
      <c r="I474" s="164" t="s">
        <v>4074</v>
      </c>
      <c r="J474" s="164"/>
      <c r="K474" s="164"/>
      <c r="L474" s="166">
        <v>28.5</v>
      </c>
      <c r="M474" s="164"/>
      <c r="N474" s="174">
        <v>5.5</v>
      </c>
      <c r="O474" s="174">
        <v>5.5</v>
      </c>
      <c r="P474" s="2"/>
      <c r="Q474" s="225" t="s">
        <v>4170</v>
      </c>
      <c r="R474" s="222"/>
      <c r="S474" s="2"/>
      <c r="T474" s="21"/>
    </row>
    <row r="475" spans="1:20" x14ac:dyDescent="0.4">
      <c r="A475" s="9" t="s">
        <v>15278</v>
      </c>
      <c r="B475" s="9" t="s">
        <v>12052</v>
      </c>
      <c r="C475" s="180" t="s">
        <v>15678</v>
      </c>
      <c r="D475" s="11"/>
      <c r="E475" s="35">
        <v>20000</v>
      </c>
      <c r="F475" s="162" t="s">
        <v>15286</v>
      </c>
      <c r="G475" s="240">
        <v>37256</v>
      </c>
      <c r="H475" s="9" t="s">
        <v>15378</v>
      </c>
      <c r="I475" s="9"/>
      <c r="J475" s="9"/>
      <c r="K475" s="9"/>
      <c r="L475" s="11">
        <v>7.2</v>
      </c>
      <c r="M475" s="9"/>
      <c r="N475" s="21">
        <v>7</v>
      </c>
      <c r="O475" s="21">
        <v>7</v>
      </c>
      <c r="P475" s="2"/>
      <c r="Q475" s="225" t="s">
        <v>4170</v>
      </c>
      <c r="R475" s="222"/>
      <c r="S475" s="2"/>
      <c r="T475" s="21"/>
    </row>
    <row r="476" spans="1:20" x14ac:dyDescent="0.4">
      <c r="A476" s="164" t="s">
        <v>15278</v>
      </c>
      <c r="B476" s="164" t="s">
        <v>12052</v>
      </c>
      <c r="C476" s="232" t="s">
        <v>15679</v>
      </c>
      <c r="D476" s="166"/>
      <c r="E476" s="172">
        <v>20000</v>
      </c>
      <c r="F476" s="168" t="s">
        <v>15286</v>
      </c>
      <c r="G476" s="243">
        <v>37256</v>
      </c>
      <c r="H476" s="164" t="s">
        <v>15692</v>
      </c>
      <c r="I476" s="164" t="s">
        <v>4074</v>
      </c>
      <c r="J476" s="164"/>
      <c r="K476" s="164"/>
      <c r="L476" s="166">
        <v>7.2</v>
      </c>
      <c r="M476" s="164"/>
      <c r="N476" s="174">
        <v>12</v>
      </c>
      <c r="O476" s="174">
        <v>12</v>
      </c>
      <c r="P476" s="2"/>
      <c r="Q476" s="225" t="s">
        <v>4170</v>
      </c>
      <c r="R476" s="222"/>
      <c r="S476" s="2"/>
      <c r="T476" s="21"/>
    </row>
    <row r="477" spans="1:20" x14ac:dyDescent="0.4">
      <c r="A477" s="9" t="s">
        <v>15278</v>
      </c>
      <c r="B477" s="9" t="s">
        <v>12052</v>
      </c>
      <c r="C477" s="180" t="s">
        <v>15680</v>
      </c>
      <c r="D477" s="11"/>
      <c r="E477" s="35">
        <v>10000</v>
      </c>
      <c r="F477" s="162" t="s">
        <v>15286</v>
      </c>
      <c r="G477" s="240">
        <v>37256</v>
      </c>
      <c r="H477" s="9" t="s">
        <v>15379</v>
      </c>
      <c r="I477" s="9"/>
      <c r="J477" s="9"/>
      <c r="K477" s="9"/>
      <c r="L477" s="11">
        <v>28.5</v>
      </c>
      <c r="M477" s="9"/>
      <c r="N477" s="21">
        <v>4</v>
      </c>
      <c r="O477" s="21">
        <v>4</v>
      </c>
      <c r="P477" s="2"/>
      <c r="Q477" s="225" t="s">
        <v>4170</v>
      </c>
      <c r="R477" s="222"/>
      <c r="S477" s="2"/>
      <c r="T477" s="21"/>
    </row>
    <row r="478" spans="1:20" x14ac:dyDescent="0.4">
      <c r="A478" s="164" t="s">
        <v>15278</v>
      </c>
      <c r="B478" s="164" t="s">
        <v>12052</v>
      </c>
      <c r="C478" s="232" t="s">
        <v>15681</v>
      </c>
      <c r="D478" s="166"/>
      <c r="E478" s="172">
        <v>10000</v>
      </c>
      <c r="F478" s="168" t="s">
        <v>15286</v>
      </c>
      <c r="G478" s="243">
        <v>37256</v>
      </c>
      <c r="H478" s="164" t="s">
        <v>15693</v>
      </c>
      <c r="I478" s="164" t="s">
        <v>4074</v>
      </c>
      <c r="J478" s="164"/>
      <c r="K478" s="164"/>
      <c r="L478" s="166">
        <v>28.5</v>
      </c>
      <c r="M478" s="164"/>
      <c r="N478" s="174">
        <v>7</v>
      </c>
      <c r="O478" s="174">
        <v>7</v>
      </c>
      <c r="P478" s="2"/>
      <c r="Q478" s="225" t="s">
        <v>4170</v>
      </c>
      <c r="R478" s="222"/>
      <c r="S478" s="2"/>
      <c r="T478" s="21"/>
    </row>
    <row r="479" spans="1:20" x14ac:dyDescent="0.4">
      <c r="A479" s="164" t="s">
        <v>15278</v>
      </c>
      <c r="B479" s="164" t="s">
        <v>12052</v>
      </c>
      <c r="C479" s="232" t="s">
        <v>15682</v>
      </c>
      <c r="D479" s="166"/>
      <c r="E479" s="172">
        <v>10000</v>
      </c>
      <c r="F479" s="168" t="s">
        <v>0</v>
      </c>
      <c r="G479" s="243">
        <v>37802</v>
      </c>
      <c r="H479" s="164" t="s">
        <v>15699</v>
      </c>
      <c r="I479" s="164" t="s">
        <v>4074</v>
      </c>
      <c r="J479" s="164"/>
      <c r="K479" s="164"/>
      <c r="L479" s="166">
        <v>28.5</v>
      </c>
      <c r="M479" s="164"/>
      <c r="N479" s="174">
        <v>5.5</v>
      </c>
      <c r="O479" s="174">
        <v>5.5</v>
      </c>
      <c r="P479" s="2"/>
      <c r="Q479" s="225" t="s">
        <v>4170</v>
      </c>
      <c r="R479" s="222"/>
      <c r="S479" s="2"/>
      <c r="T479" s="21"/>
    </row>
    <row r="480" spans="1:20" x14ac:dyDescent="0.4">
      <c r="A480" s="9" t="s">
        <v>15278</v>
      </c>
      <c r="B480" s="9" t="s">
        <v>12052</v>
      </c>
      <c r="C480" s="180" t="s">
        <v>15683</v>
      </c>
      <c r="D480" s="11"/>
      <c r="E480" s="35">
        <v>20000</v>
      </c>
      <c r="F480" s="162" t="s">
        <v>15286</v>
      </c>
      <c r="G480" s="240">
        <v>37256</v>
      </c>
      <c r="H480" s="9" t="s">
        <v>15379</v>
      </c>
      <c r="I480" s="9"/>
      <c r="J480" s="9"/>
      <c r="K480" s="9"/>
      <c r="L480" s="11">
        <v>7.2</v>
      </c>
      <c r="M480" s="9"/>
      <c r="N480" s="21">
        <v>7</v>
      </c>
      <c r="O480" s="21">
        <v>7</v>
      </c>
      <c r="P480" s="2"/>
      <c r="Q480" s="225" t="s">
        <v>4170</v>
      </c>
      <c r="R480" s="222"/>
      <c r="S480" s="2"/>
      <c r="T480" s="21"/>
    </row>
    <row r="481" spans="1:20" x14ac:dyDescent="0.4">
      <c r="A481" s="164" t="s">
        <v>15278</v>
      </c>
      <c r="B481" s="164" t="s">
        <v>12052</v>
      </c>
      <c r="C481" s="232" t="s">
        <v>15684</v>
      </c>
      <c r="D481" s="166"/>
      <c r="E481" s="172">
        <v>20000</v>
      </c>
      <c r="F481" s="168" t="s">
        <v>15286</v>
      </c>
      <c r="G481" s="243">
        <v>37256</v>
      </c>
      <c r="H481" s="164" t="s">
        <v>15693</v>
      </c>
      <c r="I481" s="164" t="s">
        <v>4074</v>
      </c>
      <c r="J481" s="164"/>
      <c r="K481" s="164"/>
      <c r="L481" s="166">
        <v>7.2</v>
      </c>
      <c r="M481" s="164"/>
      <c r="N481" s="174">
        <v>12</v>
      </c>
      <c r="O481" s="174">
        <v>12</v>
      </c>
      <c r="P481" s="2"/>
      <c r="Q481" s="225" t="s">
        <v>4170</v>
      </c>
      <c r="R481" s="222"/>
      <c r="S481" s="2"/>
      <c r="T481" s="21"/>
    </row>
    <row r="482" spans="1:20" x14ac:dyDescent="0.4">
      <c r="A482" s="9" t="s">
        <v>15278</v>
      </c>
      <c r="B482" s="9" t="s">
        <v>12052</v>
      </c>
      <c r="C482" s="180" t="s">
        <v>15685</v>
      </c>
      <c r="D482" s="11"/>
      <c r="E482" s="35">
        <v>10000</v>
      </c>
      <c r="F482" s="162" t="s">
        <v>15286</v>
      </c>
      <c r="G482" s="240">
        <v>37256</v>
      </c>
      <c r="H482" s="9" t="s">
        <v>15380</v>
      </c>
      <c r="I482" s="9"/>
      <c r="J482" s="9"/>
      <c r="K482" s="9"/>
      <c r="L482" s="11">
        <v>28.5</v>
      </c>
      <c r="M482" s="9"/>
      <c r="N482" s="21">
        <v>4</v>
      </c>
      <c r="O482" s="21">
        <v>4</v>
      </c>
      <c r="P482" s="2"/>
      <c r="Q482" s="225" t="s">
        <v>4170</v>
      </c>
      <c r="R482" s="222"/>
      <c r="S482" s="2"/>
      <c r="T482" s="21"/>
    </row>
    <row r="483" spans="1:20" x14ac:dyDescent="0.4">
      <c r="A483" s="164" t="s">
        <v>15278</v>
      </c>
      <c r="B483" s="164" t="s">
        <v>12052</v>
      </c>
      <c r="C483" s="232" t="s">
        <v>15686</v>
      </c>
      <c r="D483" s="166"/>
      <c r="E483" s="172">
        <v>10000</v>
      </c>
      <c r="F483" s="168" t="s">
        <v>15286</v>
      </c>
      <c r="G483" s="243">
        <v>37256</v>
      </c>
      <c r="H483" s="164" t="s">
        <v>15694</v>
      </c>
      <c r="I483" s="164" t="s">
        <v>4074</v>
      </c>
      <c r="J483" s="164"/>
      <c r="K483" s="164"/>
      <c r="L483" s="166">
        <v>28.5</v>
      </c>
      <c r="M483" s="164"/>
      <c r="N483" s="174">
        <v>7</v>
      </c>
      <c r="O483" s="174">
        <v>7</v>
      </c>
      <c r="P483" s="2"/>
      <c r="Q483" s="225" t="s">
        <v>4170</v>
      </c>
      <c r="R483" s="222"/>
      <c r="S483" s="2"/>
      <c r="T483" s="21"/>
    </row>
    <row r="484" spans="1:20" x14ac:dyDescent="0.4">
      <c r="A484" s="164" t="s">
        <v>15278</v>
      </c>
      <c r="B484" s="164" t="s">
        <v>12052</v>
      </c>
      <c r="C484" s="232" t="s">
        <v>15687</v>
      </c>
      <c r="D484" s="166"/>
      <c r="E484" s="172">
        <v>10000</v>
      </c>
      <c r="F484" s="168" t="s">
        <v>0</v>
      </c>
      <c r="G484" s="243">
        <v>37802</v>
      </c>
      <c r="H484" s="164" t="s">
        <v>15700</v>
      </c>
      <c r="I484" s="164" t="s">
        <v>4074</v>
      </c>
      <c r="J484" s="164"/>
      <c r="K484" s="164"/>
      <c r="L484" s="166">
        <v>28.5</v>
      </c>
      <c r="M484" s="164"/>
      <c r="N484" s="174">
        <v>5.5</v>
      </c>
      <c r="O484" s="174">
        <v>5.5</v>
      </c>
      <c r="P484" s="2"/>
      <c r="Q484" s="225" t="s">
        <v>4170</v>
      </c>
      <c r="R484" s="222"/>
      <c r="S484" s="2"/>
      <c r="T484" s="21"/>
    </row>
    <row r="485" spans="1:20" x14ac:dyDescent="0.4">
      <c r="A485" s="9" t="s">
        <v>15278</v>
      </c>
      <c r="B485" s="9" t="s">
        <v>12052</v>
      </c>
      <c r="C485" s="180" t="s">
        <v>15688</v>
      </c>
      <c r="D485" s="11"/>
      <c r="E485" s="35">
        <v>20000</v>
      </c>
      <c r="F485" s="162" t="s">
        <v>15286</v>
      </c>
      <c r="G485" s="240">
        <v>37256</v>
      </c>
      <c r="H485" s="9" t="s">
        <v>15380</v>
      </c>
      <c r="I485" s="9"/>
      <c r="J485" s="9"/>
      <c r="K485" s="9"/>
      <c r="L485" s="11">
        <v>7.2</v>
      </c>
      <c r="M485" s="9"/>
      <c r="N485" s="21">
        <v>7</v>
      </c>
      <c r="O485" s="21">
        <v>7</v>
      </c>
      <c r="P485" s="2"/>
      <c r="Q485" s="225" t="s">
        <v>4170</v>
      </c>
      <c r="R485" s="222"/>
      <c r="S485" s="2"/>
      <c r="T485" s="21"/>
    </row>
    <row r="486" spans="1:20" x14ac:dyDescent="0.4">
      <c r="A486" s="164" t="s">
        <v>15278</v>
      </c>
      <c r="B486" s="164" t="s">
        <v>12052</v>
      </c>
      <c r="C486" s="232" t="s">
        <v>15701</v>
      </c>
      <c r="D486" s="166"/>
      <c r="E486" s="172">
        <v>20000</v>
      </c>
      <c r="F486" s="168" t="s">
        <v>15286</v>
      </c>
      <c r="G486" s="243">
        <v>37256</v>
      </c>
      <c r="H486" s="164" t="s">
        <v>15694</v>
      </c>
      <c r="I486" s="164" t="s">
        <v>4074</v>
      </c>
      <c r="J486" s="164"/>
      <c r="K486" s="164"/>
      <c r="L486" s="166">
        <v>7.2</v>
      </c>
      <c r="M486" s="164"/>
      <c r="N486" s="174">
        <v>12</v>
      </c>
      <c r="O486" s="174">
        <v>12</v>
      </c>
      <c r="P486" s="2"/>
      <c r="Q486" s="225" t="s">
        <v>4170</v>
      </c>
      <c r="R486" s="222"/>
      <c r="S486" s="2"/>
      <c r="T486" s="21"/>
    </row>
    <row r="487" spans="1:20" x14ac:dyDescent="0.4">
      <c r="A487" s="9" t="s">
        <v>15278</v>
      </c>
      <c r="B487" s="9" t="s">
        <v>12052</v>
      </c>
      <c r="C487" s="180" t="s">
        <v>15702</v>
      </c>
      <c r="D487" s="11"/>
      <c r="E487" s="35">
        <v>10000</v>
      </c>
      <c r="F487" s="162" t="s">
        <v>15287</v>
      </c>
      <c r="G487" s="240">
        <v>37256</v>
      </c>
      <c r="H487" s="9" t="s">
        <v>15353</v>
      </c>
      <c r="I487" s="9"/>
      <c r="J487" s="9"/>
      <c r="K487" s="9"/>
      <c r="L487" s="11">
        <v>21.5</v>
      </c>
      <c r="M487" s="9"/>
      <c r="N487" s="21">
        <v>1</v>
      </c>
      <c r="O487" s="21">
        <v>1</v>
      </c>
      <c r="P487" s="2"/>
      <c r="Q487" s="225" t="s">
        <v>4170</v>
      </c>
      <c r="R487" s="222"/>
      <c r="S487" s="2"/>
      <c r="T487" s="21"/>
    </row>
    <row r="488" spans="1:20" x14ac:dyDescent="0.4">
      <c r="A488" s="164" t="s">
        <v>15278</v>
      </c>
      <c r="B488" s="164" t="s">
        <v>12052</v>
      </c>
      <c r="C488" s="232" t="s">
        <v>15703</v>
      </c>
      <c r="D488" s="166"/>
      <c r="E488" s="172">
        <v>10000</v>
      </c>
      <c r="F488" s="168" t="s">
        <v>15287</v>
      </c>
      <c r="G488" s="243">
        <v>37256</v>
      </c>
      <c r="H488" s="164" t="s">
        <v>15721</v>
      </c>
      <c r="I488" s="164" t="s">
        <v>4074</v>
      </c>
      <c r="J488" s="164"/>
      <c r="K488" s="164"/>
      <c r="L488" s="166" t="s">
        <v>0</v>
      </c>
      <c r="M488" s="164"/>
      <c r="N488" s="174">
        <v>3</v>
      </c>
      <c r="O488" s="174">
        <v>3</v>
      </c>
      <c r="P488" s="2"/>
      <c r="Q488" s="225" t="s">
        <v>4170</v>
      </c>
      <c r="R488" s="222"/>
      <c r="S488" s="2"/>
      <c r="T488" s="21"/>
    </row>
    <row r="489" spans="1:20" x14ac:dyDescent="0.4">
      <c r="A489" s="9" t="s">
        <v>15278</v>
      </c>
      <c r="B489" s="9" t="s">
        <v>12052</v>
      </c>
      <c r="C489" s="180" t="s">
        <v>15704</v>
      </c>
      <c r="D489" s="11"/>
      <c r="E489" s="35">
        <v>10000</v>
      </c>
      <c r="F489" s="162" t="s">
        <v>15287</v>
      </c>
      <c r="G489" s="240">
        <v>37256</v>
      </c>
      <c r="H489" s="9" t="s">
        <v>15354</v>
      </c>
      <c r="I489" s="9"/>
      <c r="J489" s="9"/>
      <c r="K489" s="9"/>
      <c r="L489" s="11">
        <v>21.5</v>
      </c>
      <c r="M489" s="9"/>
      <c r="N489" s="21">
        <v>1</v>
      </c>
      <c r="O489" s="21">
        <v>1</v>
      </c>
      <c r="P489" s="2"/>
      <c r="Q489" s="225" t="s">
        <v>4170</v>
      </c>
      <c r="R489" s="222"/>
      <c r="S489" s="2"/>
      <c r="T489" s="21"/>
    </row>
    <row r="490" spans="1:20" x14ac:dyDescent="0.4">
      <c r="A490" s="164" t="s">
        <v>15278</v>
      </c>
      <c r="B490" s="164" t="s">
        <v>12052</v>
      </c>
      <c r="C490" s="232" t="s">
        <v>15705</v>
      </c>
      <c r="D490" s="166"/>
      <c r="E490" s="172">
        <v>10000</v>
      </c>
      <c r="F490" s="168" t="s">
        <v>15287</v>
      </c>
      <c r="G490" s="243">
        <v>37256</v>
      </c>
      <c r="H490" s="164" t="s">
        <v>15722</v>
      </c>
      <c r="I490" s="164" t="s">
        <v>4074</v>
      </c>
      <c r="J490" s="164"/>
      <c r="K490" s="164"/>
      <c r="L490" s="166" t="s">
        <v>0</v>
      </c>
      <c r="M490" s="164"/>
      <c r="N490" s="174">
        <v>3</v>
      </c>
      <c r="O490" s="174">
        <v>3</v>
      </c>
      <c r="P490" s="2"/>
      <c r="Q490" s="225" t="s">
        <v>4170</v>
      </c>
      <c r="R490" s="222"/>
      <c r="S490" s="2"/>
      <c r="T490" s="21"/>
    </row>
    <row r="491" spans="1:20" x14ac:dyDescent="0.4">
      <c r="A491" s="9" t="s">
        <v>15278</v>
      </c>
      <c r="B491" s="9" t="s">
        <v>12052</v>
      </c>
      <c r="C491" s="180" t="s">
        <v>15706</v>
      </c>
      <c r="D491" s="11"/>
      <c r="E491" s="35">
        <v>10000</v>
      </c>
      <c r="F491" s="162" t="s">
        <v>15287</v>
      </c>
      <c r="G491" s="240">
        <v>37256</v>
      </c>
      <c r="H491" s="9" t="s">
        <v>15355</v>
      </c>
      <c r="I491" s="9"/>
      <c r="J491" s="9"/>
      <c r="K491" s="9"/>
      <c r="L491" s="11">
        <v>21.5</v>
      </c>
      <c r="M491" s="9"/>
      <c r="N491" s="21">
        <v>1</v>
      </c>
      <c r="O491" s="21">
        <v>1</v>
      </c>
      <c r="P491" s="2"/>
      <c r="Q491" s="225" t="s">
        <v>4170</v>
      </c>
      <c r="R491" s="222"/>
      <c r="S491" s="2"/>
      <c r="T491" s="21"/>
    </row>
    <row r="492" spans="1:20" x14ac:dyDescent="0.4">
      <c r="A492" s="164" t="s">
        <v>15278</v>
      </c>
      <c r="B492" s="164" t="s">
        <v>12052</v>
      </c>
      <c r="C492" s="232" t="s">
        <v>15707</v>
      </c>
      <c r="D492" s="166"/>
      <c r="E492" s="172">
        <v>10000</v>
      </c>
      <c r="F492" s="168" t="s">
        <v>15287</v>
      </c>
      <c r="G492" s="243">
        <v>37256</v>
      </c>
      <c r="H492" s="164" t="s">
        <v>15723</v>
      </c>
      <c r="I492" s="164" t="s">
        <v>4074</v>
      </c>
      <c r="J492" s="164"/>
      <c r="K492" s="164"/>
      <c r="L492" s="166" t="s">
        <v>0</v>
      </c>
      <c r="M492" s="164"/>
      <c r="N492" s="174">
        <v>3</v>
      </c>
      <c r="O492" s="174">
        <v>3</v>
      </c>
      <c r="P492" s="2"/>
      <c r="Q492" s="225" t="s">
        <v>4170</v>
      </c>
      <c r="R492" s="222"/>
      <c r="S492" s="2"/>
      <c r="T492" s="21"/>
    </row>
    <row r="493" spans="1:20" x14ac:dyDescent="0.4">
      <c r="A493" s="9" t="s">
        <v>15278</v>
      </c>
      <c r="B493" s="9" t="s">
        <v>12052</v>
      </c>
      <c r="C493" s="180" t="s">
        <v>15708</v>
      </c>
      <c r="D493" s="11"/>
      <c r="E493" s="35">
        <v>10000</v>
      </c>
      <c r="F493" s="162" t="s">
        <v>15287</v>
      </c>
      <c r="G493" s="240">
        <v>37256</v>
      </c>
      <c r="H493" s="9" t="s">
        <v>15356</v>
      </c>
      <c r="I493" s="9"/>
      <c r="J493" s="9"/>
      <c r="K493" s="9"/>
      <c r="L493" s="11">
        <v>21.5</v>
      </c>
      <c r="M493" s="9"/>
      <c r="N493" s="21">
        <v>1</v>
      </c>
      <c r="O493" s="21">
        <v>1</v>
      </c>
      <c r="P493" s="2"/>
      <c r="Q493" s="225" t="s">
        <v>4170</v>
      </c>
      <c r="R493" s="222"/>
      <c r="S493" s="2"/>
      <c r="T493" s="21"/>
    </row>
    <row r="494" spans="1:20" x14ac:dyDescent="0.4">
      <c r="A494" s="164" t="s">
        <v>15278</v>
      </c>
      <c r="B494" s="164" t="s">
        <v>12052</v>
      </c>
      <c r="C494" s="232" t="s">
        <v>15709</v>
      </c>
      <c r="D494" s="166"/>
      <c r="E494" s="172">
        <v>10000</v>
      </c>
      <c r="F494" s="168" t="s">
        <v>15287</v>
      </c>
      <c r="G494" s="243">
        <v>37256</v>
      </c>
      <c r="H494" s="164" t="s">
        <v>15724</v>
      </c>
      <c r="I494" s="164" t="s">
        <v>4074</v>
      </c>
      <c r="J494" s="164"/>
      <c r="K494" s="164"/>
      <c r="L494" s="166" t="s">
        <v>0</v>
      </c>
      <c r="M494" s="164"/>
      <c r="N494" s="174">
        <v>3</v>
      </c>
      <c r="O494" s="174">
        <v>3</v>
      </c>
      <c r="P494" s="2"/>
      <c r="Q494" s="225" t="s">
        <v>4170</v>
      </c>
      <c r="R494" s="222"/>
      <c r="S494" s="2"/>
      <c r="T494" s="21"/>
    </row>
    <row r="495" spans="1:20" x14ac:dyDescent="0.4">
      <c r="A495" s="9" t="s">
        <v>15278</v>
      </c>
      <c r="B495" s="9" t="s">
        <v>12052</v>
      </c>
      <c r="C495" s="180" t="s">
        <v>15710</v>
      </c>
      <c r="D495" s="11"/>
      <c r="E495" s="35">
        <v>10000</v>
      </c>
      <c r="F495" s="162" t="s">
        <v>15287</v>
      </c>
      <c r="G495" s="240">
        <v>37256</v>
      </c>
      <c r="H495" s="9" t="s">
        <v>15357</v>
      </c>
      <c r="I495" s="9"/>
      <c r="J495" s="9"/>
      <c r="K495" s="9"/>
      <c r="L495" s="11">
        <v>21.5</v>
      </c>
      <c r="M495" s="9"/>
      <c r="N495" s="21">
        <v>1</v>
      </c>
      <c r="O495" s="21">
        <v>1</v>
      </c>
      <c r="P495" s="2"/>
      <c r="Q495" s="225" t="s">
        <v>4170</v>
      </c>
      <c r="R495" s="222"/>
      <c r="S495" s="2"/>
      <c r="T495" s="21"/>
    </row>
    <row r="496" spans="1:20" x14ac:dyDescent="0.4">
      <c r="A496" s="164" t="s">
        <v>15278</v>
      </c>
      <c r="B496" s="164" t="s">
        <v>12052</v>
      </c>
      <c r="C496" s="232" t="s">
        <v>15711</v>
      </c>
      <c r="D496" s="166"/>
      <c r="E496" s="172">
        <v>10000</v>
      </c>
      <c r="F496" s="168" t="s">
        <v>15287</v>
      </c>
      <c r="G496" s="243">
        <v>37256</v>
      </c>
      <c r="H496" s="164" t="s">
        <v>15725</v>
      </c>
      <c r="I496" s="164" t="s">
        <v>4074</v>
      </c>
      <c r="J496" s="164"/>
      <c r="K496" s="164"/>
      <c r="L496" s="166" t="s">
        <v>0</v>
      </c>
      <c r="M496" s="164"/>
      <c r="N496" s="174">
        <v>3</v>
      </c>
      <c r="O496" s="174">
        <v>3</v>
      </c>
      <c r="P496" s="2"/>
      <c r="Q496" s="225" t="s">
        <v>4170</v>
      </c>
      <c r="R496" s="222"/>
      <c r="S496" s="2"/>
      <c r="T496" s="21"/>
    </row>
    <row r="497" spans="1:20" x14ac:dyDescent="0.4">
      <c r="A497" s="9" t="s">
        <v>15278</v>
      </c>
      <c r="B497" s="9" t="s">
        <v>12052</v>
      </c>
      <c r="C497" s="180" t="s">
        <v>15712</v>
      </c>
      <c r="D497" s="11"/>
      <c r="E497" s="35">
        <v>10000</v>
      </c>
      <c r="F497" s="162" t="s">
        <v>15287</v>
      </c>
      <c r="G497" s="240">
        <v>37256</v>
      </c>
      <c r="H497" s="9" t="s">
        <v>15358</v>
      </c>
      <c r="I497" s="9"/>
      <c r="J497" s="9"/>
      <c r="K497" s="9"/>
      <c r="L497" s="11">
        <v>21.5</v>
      </c>
      <c r="M497" s="9"/>
      <c r="N497" s="21">
        <v>1</v>
      </c>
      <c r="O497" s="21">
        <v>1</v>
      </c>
      <c r="P497" s="2"/>
      <c r="Q497" s="225" t="s">
        <v>4170</v>
      </c>
      <c r="R497" s="222"/>
      <c r="S497" s="2"/>
      <c r="T497" s="21"/>
    </row>
    <row r="498" spans="1:20" x14ac:dyDescent="0.4">
      <c r="A498" s="164" t="s">
        <v>15278</v>
      </c>
      <c r="B498" s="164" t="s">
        <v>12052</v>
      </c>
      <c r="C498" s="232" t="s">
        <v>15713</v>
      </c>
      <c r="D498" s="166"/>
      <c r="E498" s="172">
        <v>10000</v>
      </c>
      <c r="F498" s="168" t="s">
        <v>15287</v>
      </c>
      <c r="G498" s="243">
        <v>37256</v>
      </c>
      <c r="H498" s="164" t="s">
        <v>15726</v>
      </c>
      <c r="I498" s="164" t="s">
        <v>4074</v>
      </c>
      <c r="J498" s="164"/>
      <c r="K498" s="164"/>
      <c r="L498" s="166" t="s">
        <v>0</v>
      </c>
      <c r="M498" s="164"/>
      <c r="N498" s="174">
        <v>3</v>
      </c>
      <c r="O498" s="174">
        <v>3</v>
      </c>
      <c r="P498" s="2"/>
      <c r="Q498" s="225" t="s">
        <v>4170</v>
      </c>
      <c r="R498" s="222"/>
      <c r="S498" s="2"/>
      <c r="T498" s="21"/>
    </row>
    <row r="499" spans="1:20" x14ac:dyDescent="0.4">
      <c r="A499" s="9" t="s">
        <v>15278</v>
      </c>
      <c r="B499" s="9" t="s">
        <v>12052</v>
      </c>
      <c r="C499" s="180" t="s">
        <v>15714</v>
      </c>
      <c r="D499" s="11"/>
      <c r="E499" s="35">
        <v>10000</v>
      </c>
      <c r="F499" s="162" t="s">
        <v>15287</v>
      </c>
      <c r="G499" s="240">
        <v>37256</v>
      </c>
      <c r="H499" s="9" t="s">
        <v>15359</v>
      </c>
      <c r="I499" s="9"/>
      <c r="J499" s="9"/>
      <c r="K499" s="9"/>
      <c r="L499" s="11">
        <v>21.5</v>
      </c>
      <c r="M499" s="9"/>
      <c r="N499" s="21">
        <v>1</v>
      </c>
      <c r="O499" s="21">
        <v>1</v>
      </c>
      <c r="P499" s="2"/>
      <c r="Q499" s="225" t="s">
        <v>4170</v>
      </c>
      <c r="R499" s="222"/>
      <c r="S499" s="2"/>
      <c r="T499" s="21"/>
    </row>
    <row r="500" spans="1:20" x14ac:dyDescent="0.4">
      <c r="A500" s="164" t="s">
        <v>15278</v>
      </c>
      <c r="B500" s="164" t="s">
        <v>12052</v>
      </c>
      <c r="C500" s="232" t="s">
        <v>15715</v>
      </c>
      <c r="D500" s="166"/>
      <c r="E500" s="172">
        <v>10000</v>
      </c>
      <c r="F500" s="168" t="s">
        <v>15287</v>
      </c>
      <c r="G500" s="243">
        <v>37256</v>
      </c>
      <c r="H500" s="164" t="s">
        <v>15727</v>
      </c>
      <c r="I500" s="164" t="s">
        <v>4074</v>
      </c>
      <c r="J500" s="164"/>
      <c r="K500" s="164"/>
      <c r="L500" s="166" t="s">
        <v>0</v>
      </c>
      <c r="M500" s="164"/>
      <c r="N500" s="174">
        <v>3</v>
      </c>
      <c r="O500" s="174">
        <v>3</v>
      </c>
      <c r="P500" s="2"/>
      <c r="Q500" s="225" t="s">
        <v>4170</v>
      </c>
      <c r="R500" s="222"/>
      <c r="S500" s="2"/>
      <c r="T500" s="21"/>
    </row>
    <row r="501" spans="1:20" x14ac:dyDescent="0.4">
      <c r="A501" s="9" t="s">
        <v>15278</v>
      </c>
      <c r="B501" s="9" t="s">
        <v>12052</v>
      </c>
      <c r="C501" s="180" t="s">
        <v>15716</v>
      </c>
      <c r="D501" s="11"/>
      <c r="E501" s="35">
        <v>10000</v>
      </c>
      <c r="F501" s="162" t="s">
        <v>15287</v>
      </c>
      <c r="G501" s="240">
        <v>37256</v>
      </c>
      <c r="H501" s="9" t="s">
        <v>15360</v>
      </c>
      <c r="I501" s="9"/>
      <c r="J501" s="9"/>
      <c r="K501" s="9"/>
      <c r="L501" s="11">
        <v>21.5</v>
      </c>
      <c r="M501" s="9"/>
      <c r="N501" s="21">
        <v>1</v>
      </c>
      <c r="O501" s="21">
        <v>1</v>
      </c>
      <c r="P501" s="2"/>
      <c r="Q501" s="225" t="s">
        <v>4170</v>
      </c>
      <c r="R501" s="222"/>
      <c r="S501" s="2"/>
      <c r="T501" s="21"/>
    </row>
    <row r="502" spans="1:20" x14ac:dyDescent="0.4">
      <c r="A502" s="164" t="s">
        <v>15278</v>
      </c>
      <c r="B502" s="164" t="s">
        <v>12052</v>
      </c>
      <c r="C502" s="232" t="s">
        <v>15717</v>
      </c>
      <c r="D502" s="166"/>
      <c r="E502" s="172">
        <v>10000</v>
      </c>
      <c r="F502" s="168" t="s">
        <v>15287</v>
      </c>
      <c r="G502" s="243">
        <v>37256</v>
      </c>
      <c r="H502" s="164" t="s">
        <v>15728</v>
      </c>
      <c r="I502" s="164" t="s">
        <v>4074</v>
      </c>
      <c r="J502" s="164"/>
      <c r="K502" s="164"/>
      <c r="L502" s="166" t="s">
        <v>0</v>
      </c>
      <c r="M502" s="164"/>
      <c r="N502" s="174">
        <v>3</v>
      </c>
      <c r="O502" s="174">
        <v>3</v>
      </c>
      <c r="P502" s="2"/>
      <c r="Q502" s="225" t="s">
        <v>4170</v>
      </c>
      <c r="R502" s="222"/>
      <c r="S502" s="2"/>
      <c r="T502" s="21"/>
    </row>
    <row r="503" spans="1:20" x14ac:dyDescent="0.4">
      <c r="A503" s="9" t="s">
        <v>15278</v>
      </c>
      <c r="B503" s="9" t="s">
        <v>12052</v>
      </c>
      <c r="C503" s="180" t="s">
        <v>15207</v>
      </c>
      <c r="D503" s="11"/>
      <c r="E503" s="35">
        <v>10000</v>
      </c>
      <c r="F503" s="162" t="s">
        <v>15287</v>
      </c>
      <c r="G503" s="240">
        <v>37256</v>
      </c>
      <c r="H503" s="9" t="s">
        <v>15361</v>
      </c>
      <c r="I503" s="9"/>
      <c r="J503" s="9"/>
      <c r="K503" s="9"/>
      <c r="L503" s="11">
        <v>21.5</v>
      </c>
      <c r="M503" s="9"/>
      <c r="N503" s="21">
        <v>1</v>
      </c>
      <c r="O503" s="21">
        <v>1</v>
      </c>
      <c r="P503" s="2"/>
      <c r="Q503" s="225" t="s">
        <v>4170</v>
      </c>
      <c r="R503" s="222"/>
      <c r="S503" s="2"/>
      <c r="T503" s="21"/>
    </row>
    <row r="504" spans="1:20" x14ac:dyDescent="0.4">
      <c r="A504" s="164" t="s">
        <v>15278</v>
      </c>
      <c r="B504" s="164" t="s">
        <v>12052</v>
      </c>
      <c r="C504" s="232" t="s">
        <v>15208</v>
      </c>
      <c r="D504" s="166"/>
      <c r="E504" s="172">
        <v>10000</v>
      </c>
      <c r="F504" s="168" t="s">
        <v>15287</v>
      </c>
      <c r="G504" s="243">
        <v>37256</v>
      </c>
      <c r="H504" s="164" t="s">
        <v>15729</v>
      </c>
      <c r="I504" s="164" t="s">
        <v>4074</v>
      </c>
      <c r="J504" s="164"/>
      <c r="K504" s="164"/>
      <c r="L504" s="166" t="s">
        <v>0</v>
      </c>
      <c r="M504" s="164"/>
      <c r="N504" s="174">
        <v>3</v>
      </c>
      <c r="O504" s="174">
        <v>3</v>
      </c>
      <c r="P504" s="2"/>
      <c r="Q504" s="225" t="s">
        <v>4170</v>
      </c>
      <c r="R504" s="222"/>
      <c r="S504" s="2"/>
      <c r="T504" s="21"/>
    </row>
    <row r="505" spans="1:20" x14ac:dyDescent="0.4">
      <c r="A505" s="9" t="s">
        <v>15278</v>
      </c>
      <c r="B505" s="9" t="s">
        <v>12052</v>
      </c>
      <c r="C505" s="180" t="s">
        <v>15718</v>
      </c>
      <c r="D505" s="11"/>
      <c r="E505" s="35">
        <v>10000</v>
      </c>
      <c r="F505" s="162" t="s">
        <v>15287</v>
      </c>
      <c r="G505" s="240">
        <v>37256</v>
      </c>
      <c r="H505" s="9" t="s">
        <v>15362</v>
      </c>
      <c r="I505" s="9"/>
      <c r="J505" s="9"/>
      <c r="K505" s="9"/>
      <c r="L505" s="11">
        <v>21.5</v>
      </c>
      <c r="M505" s="9"/>
      <c r="N505" s="21">
        <v>1</v>
      </c>
      <c r="O505" s="21">
        <v>1</v>
      </c>
      <c r="P505" s="2"/>
      <c r="Q505" s="225" t="s">
        <v>4170</v>
      </c>
      <c r="R505" s="222"/>
      <c r="S505" s="2"/>
      <c r="T505" s="21"/>
    </row>
    <row r="506" spans="1:20" x14ac:dyDescent="0.4">
      <c r="A506" s="164" t="s">
        <v>15278</v>
      </c>
      <c r="B506" s="164" t="s">
        <v>12052</v>
      </c>
      <c r="C506" s="232" t="s">
        <v>15209</v>
      </c>
      <c r="D506" s="166"/>
      <c r="E506" s="172">
        <v>10000</v>
      </c>
      <c r="F506" s="168" t="s">
        <v>15287</v>
      </c>
      <c r="G506" s="243">
        <v>37256</v>
      </c>
      <c r="H506" s="164" t="s">
        <v>15730</v>
      </c>
      <c r="I506" s="164" t="s">
        <v>4074</v>
      </c>
      <c r="J506" s="164"/>
      <c r="K506" s="164"/>
      <c r="L506" s="166" t="s">
        <v>0</v>
      </c>
      <c r="M506" s="164"/>
      <c r="N506" s="174">
        <v>3</v>
      </c>
      <c r="O506" s="174">
        <v>3</v>
      </c>
      <c r="P506" s="2"/>
      <c r="Q506" s="225" t="s">
        <v>4170</v>
      </c>
      <c r="R506" s="222"/>
      <c r="S506" s="2"/>
      <c r="T506" s="21"/>
    </row>
    <row r="507" spans="1:20" x14ac:dyDescent="0.4">
      <c r="A507" s="9" t="s">
        <v>15278</v>
      </c>
      <c r="B507" s="9" t="s">
        <v>12052</v>
      </c>
      <c r="C507" s="180" t="s">
        <v>15210</v>
      </c>
      <c r="D507" s="11"/>
      <c r="E507" s="35">
        <v>10000</v>
      </c>
      <c r="F507" s="162" t="s">
        <v>15287</v>
      </c>
      <c r="G507" s="240">
        <v>37256</v>
      </c>
      <c r="H507" s="9" t="s">
        <v>15363</v>
      </c>
      <c r="I507" s="9"/>
      <c r="J507" s="9"/>
      <c r="K507" s="9"/>
      <c r="L507" s="11">
        <v>21.5</v>
      </c>
      <c r="M507" s="9"/>
      <c r="N507" s="21">
        <v>1</v>
      </c>
      <c r="O507" s="21">
        <v>1</v>
      </c>
      <c r="P507" s="2"/>
      <c r="Q507" s="225" t="s">
        <v>4170</v>
      </c>
      <c r="R507" s="222"/>
      <c r="S507" s="2"/>
      <c r="T507" s="21"/>
    </row>
    <row r="508" spans="1:20" x14ac:dyDescent="0.4">
      <c r="A508" s="164" t="s">
        <v>15278</v>
      </c>
      <c r="B508" s="164" t="s">
        <v>12052</v>
      </c>
      <c r="C508" s="232" t="s">
        <v>15211</v>
      </c>
      <c r="D508" s="166"/>
      <c r="E508" s="172">
        <v>10000</v>
      </c>
      <c r="F508" s="168" t="s">
        <v>15287</v>
      </c>
      <c r="G508" s="243">
        <v>37256</v>
      </c>
      <c r="H508" s="164" t="s">
        <v>15731</v>
      </c>
      <c r="I508" s="164" t="s">
        <v>4074</v>
      </c>
      <c r="J508" s="164"/>
      <c r="K508" s="164"/>
      <c r="L508" s="166" t="s">
        <v>0</v>
      </c>
      <c r="M508" s="164"/>
      <c r="N508" s="174">
        <v>3</v>
      </c>
      <c r="O508" s="174">
        <v>3</v>
      </c>
      <c r="P508" s="2"/>
      <c r="Q508" s="225" t="s">
        <v>4170</v>
      </c>
      <c r="R508" s="222"/>
      <c r="S508" s="2"/>
      <c r="T508" s="21"/>
    </row>
    <row r="509" spans="1:20" x14ac:dyDescent="0.4">
      <c r="A509" s="9" t="s">
        <v>15278</v>
      </c>
      <c r="B509" s="9" t="s">
        <v>12052</v>
      </c>
      <c r="C509" s="180" t="s">
        <v>15719</v>
      </c>
      <c r="D509" s="11"/>
      <c r="E509" s="35">
        <v>10000</v>
      </c>
      <c r="F509" s="162" t="s">
        <v>15287</v>
      </c>
      <c r="G509" s="240">
        <v>37256</v>
      </c>
      <c r="H509" s="9" t="s">
        <v>15364</v>
      </c>
      <c r="I509" s="9"/>
      <c r="J509" s="9"/>
      <c r="K509" s="9"/>
      <c r="L509" s="11">
        <v>21.5</v>
      </c>
      <c r="M509" s="9"/>
      <c r="N509" s="21">
        <v>1</v>
      </c>
      <c r="O509" s="21">
        <v>1</v>
      </c>
      <c r="P509" s="2"/>
      <c r="Q509" s="225" t="s">
        <v>4170</v>
      </c>
      <c r="R509" s="222"/>
      <c r="S509" s="2"/>
      <c r="T509" s="21"/>
    </row>
    <row r="510" spans="1:20" x14ac:dyDescent="0.4">
      <c r="A510" s="164" t="s">
        <v>15278</v>
      </c>
      <c r="B510" s="164" t="s">
        <v>12052</v>
      </c>
      <c r="C510" s="232" t="s">
        <v>15212</v>
      </c>
      <c r="D510" s="166"/>
      <c r="E510" s="172">
        <v>10000</v>
      </c>
      <c r="F510" s="168" t="s">
        <v>15287</v>
      </c>
      <c r="G510" s="243">
        <v>37256</v>
      </c>
      <c r="H510" s="164" t="s">
        <v>15732</v>
      </c>
      <c r="I510" s="164" t="s">
        <v>4074</v>
      </c>
      <c r="J510" s="164"/>
      <c r="K510" s="164"/>
      <c r="L510" s="166" t="s">
        <v>0</v>
      </c>
      <c r="M510" s="164"/>
      <c r="N510" s="174">
        <v>3</v>
      </c>
      <c r="O510" s="174">
        <v>3</v>
      </c>
      <c r="P510" s="2"/>
      <c r="Q510" s="225" t="s">
        <v>4170</v>
      </c>
      <c r="R510" s="222"/>
      <c r="S510" s="2"/>
      <c r="T510" s="21"/>
    </row>
    <row r="511" spans="1:20" x14ac:dyDescent="0.4">
      <c r="A511" s="9" t="s">
        <v>15278</v>
      </c>
      <c r="B511" s="9" t="s">
        <v>12052</v>
      </c>
      <c r="C511" s="180" t="s">
        <v>15213</v>
      </c>
      <c r="D511" s="11"/>
      <c r="E511" s="35">
        <v>10000</v>
      </c>
      <c r="F511" s="162" t="s">
        <v>15287</v>
      </c>
      <c r="G511" s="240">
        <v>37256</v>
      </c>
      <c r="H511" s="9" t="s">
        <v>15365</v>
      </c>
      <c r="I511" s="9"/>
      <c r="J511" s="9"/>
      <c r="K511" s="9"/>
      <c r="L511" s="11">
        <v>21.5</v>
      </c>
      <c r="M511" s="9"/>
      <c r="N511" s="21">
        <v>1</v>
      </c>
      <c r="O511" s="21">
        <v>1</v>
      </c>
      <c r="P511" s="2"/>
      <c r="Q511" s="225" t="s">
        <v>4170</v>
      </c>
      <c r="R511" s="222"/>
      <c r="S511" s="2"/>
      <c r="T511" s="21"/>
    </row>
    <row r="512" spans="1:20" x14ac:dyDescent="0.4">
      <c r="A512" s="164" t="s">
        <v>15278</v>
      </c>
      <c r="B512" s="164" t="s">
        <v>12052</v>
      </c>
      <c r="C512" s="232" t="s">
        <v>15214</v>
      </c>
      <c r="D512" s="166"/>
      <c r="E512" s="172">
        <v>10000</v>
      </c>
      <c r="F512" s="168" t="s">
        <v>15287</v>
      </c>
      <c r="G512" s="243">
        <v>37256</v>
      </c>
      <c r="H512" s="164" t="s">
        <v>15733</v>
      </c>
      <c r="I512" s="164" t="s">
        <v>4074</v>
      </c>
      <c r="J512" s="164"/>
      <c r="K512" s="164"/>
      <c r="L512" s="166" t="s">
        <v>0</v>
      </c>
      <c r="M512" s="164"/>
      <c r="N512" s="174">
        <v>3</v>
      </c>
      <c r="O512" s="174">
        <v>3</v>
      </c>
      <c r="P512" s="2"/>
      <c r="Q512" s="225" t="s">
        <v>4170</v>
      </c>
      <c r="R512" s="222"/>
      <c r="S512" s="2"/>
      <c r="T512" s="21"/>
    </row>
    <row r="513" spans="1:20" x14ac:dyDescent="0.4">
      <c r="A513" s="9" t="s">
        <v>15278</v>
      </c>
      <c r="B513" s="9" t="s">
        <v>12052</v>
      </c>
      <c r="C513" s="180" t="s">
        <v>15720</v>
      </c>
      <c r="D513" s="11"/>
      <c r="E513" s="35">
        <v>10000</v>
      </c>
      <c r="F513" s="162" t="s">
        <v>15287</v>
      </c>
      <c r="G513" s="240">
        <v>37256</v>
      </c>
      <c r="H513" s="9" t="s">
        <v>15366</v>
      </c>
      <c r="I513" s="9"/>
      <c r="J513" s="9"/>
      <c r="K513" s="9"/>
      <c r="L513" s="11">
        <v>21.5</v>
      </c>
      <c r="M513" s="9"/>
      <c r="N513" s="21">
        <v>1</v>
      </c>
      <c r="O513" s="21">
        <v>1</v>
      </c>
      <c r="P513" s="2"/>
      <c r="Q513" s="225" t="s">
        <v>4170</v>
      </c>
      <c r="R513" s="222"/>
      <c r="S513" s="2"/>
      <c r="T513" s="21"/>
    </row>
    <row r="514" spans="1:20" x14ac:dyDescent="0.4">
      <c r="A514" s="164" t="s">
        <v>15278</v>
      </c>
      <c r="B514" s="164" t="s">
        <v>12052</v>
      </c>
      <c r="C514" s="232" t="s">
        <v>15215</v>
      </c>
      <c r="D514" s="166"/>
      <c r="E514" s="172">
        <v>10000</v>
      </c>
      <c r="F514" s="168" t="s">
        <v>15287</v>
      </c>
      <c r="G514" s="243">
        <v>37256</v>
      </c>
      <c r="H514" s="164" t="s">
        <v>15734</v>
      </c>
      <c r="I514" s="164" t="s">
        <v>4074</v>
      </c>
      <c r="J514" s="164"/>
      <c r="K514" s="164"/>
      <c r="L514" s="166" t="s">
        <v>0</v>
      </c>
      <c r="M514" s="164"/>
      <c r="N514" s="174">
        <v>3</v>
      </c>
      <c r="O514" s="174">
        <v>3</v>
      </c>
      <c r="P514" s="2"/>
      <c r="Q514" s="225" t="s">
        <v>4170</v>
      </c>
      <c r="R514" s="222"/>
      <c r="S514" s="2"/>
      <c r="T514" s="21"/>
    </row>
    <row r="515" spans="1:20" x14ac:dyDescent="0.4">
      <c r="A515" s="9" t="s">
        <v>15278</v>
      </c>
      <c r="B515" s="9" t="s">
        <v>12052</v>
      </c>
      <c r="C515" s="180" t="s">
        <v>15735</v>
      </c>
      <c r="D515" s="11"/>
      <c r="E515" s="35">
        <v>2000</v>
      </c>
      <c r="F515" s="162" t="s">
        <v>15288</v>
      </c>
      <c r="G515" s="240">
        <v>37256</v>
      </c>
      <c r="H515" s="9" t="s">
        <v>15367</v>
      </c>
      <c r="I515" s="9"/>
      <c r="J515" s="9"/>
      <c r="K515" s="9"/>
      <c r="L515" s="11">
        <v>5</v>
      </c>
      <c r="M515" s="9"/>
      <c r="N515" s="21">
        <v>3</v>
      </c>
      <c r="O515" s="21">
        <v>3</v>
      </c>
      <c r="P515" s="2"/>
      <c r="Q515" s="225" t="s">
        <v>4170</v>
      </c>
      <c r="R515" s="222"/>
      <c r="S515" s="2"/>
      <c r="T515" s="21"/>
    </row>
    <row r="516" spans="1:20" x14ac:dyDescent="0.4">
      <c r="A516" s="9" t="s">
        <v>15278</v>
      </c>
      <c r="B516" s="9" t="s">
        <v>12052</v>
      </c>
      <c r="C516" s="180" t="s">
        <v>15216</v>
      </c>
      <c r="D516" s="11"/>
      <c r="E516" s="35">
        <v>3000</v>
      </c>
      <c r="F516" s="162" t="s">
        <v>15288</v>
      </c>
      <c r="G516" s="240">
        <v>37256</v>
      </c>
      <c r="H516" s="9" t="s">
        <v>15368</v>
      </c>
      <c r="I516" s="9"/>
      <c r="J516" s="9"/>
      <c r="K516" s="9"/>
      <c r="L516" s="11">
        <v>5</v>
      </c>
      <c r="M516" s="9"/>
      <c r="N516" s="21">
        <v>3</v>
      </c>
      <c r="O516" s="21">
        <v>3</v>
      </c>
      <c r="P516" s="2"/>
      <c r="Q516" s="225" t="s">
        <v>4170</v>
      </c>
      <c r="R516" s="222"/>
      <c r="S516" s="2"/>
      <c r="T516" s="21"/>
    </row>
    <row r="517" spans="1:20" x14ac:dyDescent="0.4">
      <c r="A517" s="9" t="s">
        <v>15278</v>
      </c>
      <c r="B517" s="9" t="s">
        <v>12052</v>
      </c>
      <c r="C517" s="180" t="s">
        <v>15736</v>
      </c>
      <c r="D517" s="11"/>
      <c r="E517" s="35">
        <v>3000</v>
      </c>
      <c r="F517" s="162" t="s">
        <v>15289</v>
      </c>
      <c r="G517" s="240">
        <v>37256</v>
      </c>
      <c r="H517" s="9" t="s">
        <v>15369</v>
      </c>
      <c r="I517" s="9"/>
      <c r="J517" s="9"/>
      <c r="K517" s="9"/>
      <c r="L517" s="11">
        <v>2.5</v>
      </c>
      <c r="M517" s="9"/>
      <c r="N517" s="21">
        <v>6</v>
      </c>
      <c r="O517" s="21">
        <v>6</v>
      </c>
      <c r="P517" s="2"/>
      <c r="Q517" s="225" t="s">
        <v>4170</v>
      </c>
      <c r="R517" s="222"/>
      <c r="S517" s="2"/>
      <c r="T517" s="21"/>
    </row>
    <row r="518" spans="1:20" x14ac:dyDescent="0.4">
      <c r="A518" s="9" t="s">
        <v>15278</v>
      </c>
      <c r="B518" s="9" t="s">
        <v>12052</v>
      </c>
      <c r="C518" s="180" t="s">
        <v>15217</v>
      </c>
      <c r="D518" s="11"/>
      <c r="E518" s="35">
        <v>3000</v>
      </c>
      <c r="F518" s="162" t="s">
        <v>15289</v>
      </c>
      <c r="G518" s="240">
        <v>37256</v>
      </c>
      <c r="H518" s="9" t="s">
        <v>15370</v>
      </c>
      <c r="I518" s="9"/>
      <c r="J518" s="9"/>
      <c r="K518" s="9"/>
      <c r="L518" s="11">
        <v>2.5</v>
      </c>
      <c r="M518" s="9"/>
      <c r="N518" s="21">
        <v>6</v>
      </c>
      <c r="O518" s="21">
        <v>6</v>
      </c>
      <c r="P518" s="2"/>
      <c r="Q518" s="225" t="s">
        <v>4170</v>
      </c>
      <c r="R518" s="222"/>
      <c r="S518" s="2"/>
      <c r="T518" s="21"/>
    </row>
    <row r="519" spans="1:20" x14ac:dyDescent="0.4">
      <c r="A519" s="9" t="s">
        <v>15278</v>
      </c>
      <c r="B519" s="9" t="s">
        <v>12052</v>
      </c>
      <c r="C519" s="180" t="s">
        <v>15737</v>
      </c>
      <c r="D519" s="11"/>
      <c r="E519" s="35">
        <v>3000</v>
      </c>
      <c r="F519" s="162" t="s">
        <v>15290</v>
      </c>
      <c r="G519" s="240">
        <v>37256</v>
      </c>
      <c r="H519" s="9" t="s">
        <v>15371</v>
      </c>
      <c r="I519" s="9"/>
      <c r="J519" s="9"/>
      <c r="K519" s="9"/>
      <c r="L519" s="11">
        <v>4</v>
      </c>
      <c r="M519" s="9"/>
      <c r="N519" s="21">
        <v>3</v>
      </c>
      <c r="O519" s="21">
        <v>3</v>
      </c>
      <c r="P519" s="2"/>
      <c r="Q519" s="225" t="s">
        <v>4170</v>
      </c>
      <c r="R519" s="222"/>
      <c r="S519" s="2"/>
      <c r="T519" s="21"/>
    </row>
    <row r="520" spans="1:20" x14ac:dyDescent="0.4">
      <c r="A520" s="9" t="s">
        <v>15278</v>
      </c>
      <c r="B520" s="9" t="s">
        <v>12052</v>
      </c>
      <c r="C520" s="180" t="s">
        <v>15218</v>
      </c>
      <c r="D520" s="11"/>
      <c r="E520" s="35">
        <v>10000</v>
      </c>
      <c r="F520" s="162" t="s">
        <v>15291</v>
      </c>
      <c r="G520" s="240">
        <v>37256</v>
      </c>
      <c r="H520" s="9" t="s">
        <v>15372</v>
      </c>
      <c r="I520" s="9"/>
      <c r="J520" s="9"/>
      <c r="K520" s="9"/>
      <c r="L520" s="11">
        <v>2</v>
      </c>
      <c r="M520" s="9"/>
      <c r="N520" s="21">
        <v>4</v>
      </c>
      <c r="O520" s="21">
        <v>4</v>
      </c>
      <c r="P520" s="2"/>
      <c r="Q520" s="225" t="s">
        <v>4170</v>
      </c>
      <c r="R520" s="222"/>
      <c r="S520" s="2"/>
      <c r="T520" s="21"/>
    </row>
    <row r="521" spans="1:20" x14ac:dyDescent="0.4">
      <c r="A521" s="9" t="s">
        <v>15278</v>
      </c>
      <c r="B521" s="9" t="s">
        <v>12052</v>
      </c>
      <c r="C521" s="180" t="s">
        <v>15738</v>
      </c>
      <c r="D521" s="11"/>
      <c r="E521" s="35">
        <v>4000</v>
      </c>
      <c r="F521" s="162" t="s">
        <v>12735</v>
      </c>
      <c r="G521" s="240">
        <v>37256</v>
      </c>
      <c r="H521" s="9" t="s">
        <v>15373</v>
      </c>
      <c r="I521" s="9"/>
      <c r="J521" s="9"/>
      <c r="K521" s="9"/>
      <c r="L521" s="11">
        <v>4</v>
      </c>
      <c r="M521" s="9"/>
      <c r="N521" s="21">
        <v>3</v>
      </c>
      <c r="O521" s="21">
        <v>3</v>
      </c>
      <c r="P521" s="2"/>
      <c r="Q521" s="225" t="s">
        <v>4170</v>
      </c>
      <c r="R521" s="222"/>
      <c r="S521" s="2"/>
      <c r="T521" s="21"/>
    </row>
    <row r="522" spans="1:20" x14ac:dyDescent="0.4">
      <c r="A522" s="9" t="s">
        <v>15278</v>
      </c>
      <c r="B522" s="9" t="s">
        <v>12052</v>
      </c>
      <c r="C522" s="180" t="s">
        <v>15739</v>
      </c>
      <c r="D522" s="11"/>
      <c r="E522" s="35">
        <v>3000</v>
      </c>
      <c r="F522" s="162" t="s">
        <v>15286</v>
      </c>
      <c r="G522" s="240">
        <v>37026</v>
      </c>
      <c r="H522" s="9" t="s">
        <v>15352</v>
      </c>
      <c r="I522" s="9"/>
      <c r="J522" s="9"/>
      <c r="K522" s="9"/>
      <c r="L522" s="11">
        <v>5</v>
      </c>
      <c r="M522" s="9"/>
      <c r="N522" s="21">
        <v>10</v>
      </c>
      <c r="O522" s="21">
        <v>10</v>
      </c>
      <c r="P522" s="2"/>
      <c r="Q522" s="225" t="s">
        <v>4170</v>
      </c>
      <c r="R522" s="222"/>
      <c r="S522" s="2"/>
      <c r="T522" s="21"/>
    </row>
    <row r="523" spans="1:20" x14ac:dyDescent="0.4">
      <c r="A523" s="9" t="s">
        <v>15278</v>
      </c>
      <c r="B523" s="9" t="s">
        <v>12052</v>
      </c>
      <c r="C523" s="180" t="s">
        <v>15219</v>
      </c>
      <c r="D523" s="11"/>
      <c r="E523" s="35">
        <v>5000</v>
      </c>
      <c r="F523" s="162"/>
      <c r="G523" s="240">
        <v>37437</v>
      </c>
      <c r="H523" s="9" t="s">
        <v>15381</v>
      </c>
      <c r="I523" s="9"/>
      <c r="J523" s="9"/>
      <c r="K523" s="9"/>
      <c r="L523" s="11">
        <v>3</v>
      </c>
      <c r="M523" s="9"/>
      <c r="N523" s="21">
        <v>5</v>
      </c>
      <c r="O523" s="21">
        <v>5</v>
      </c>
      <c r="P523" s="2"/>
      <c r="Q523" s="225" t="s">
        <v>4170</v>
      </c>
      <c r="R523" s="222"/>
      <c r="S523" s="2"/>
      <c r="T523" s="21"/>
    </row>
    <row r="524" spans="1:20" x14ac:dyDescent="0.4">
      <c r="A524" s="9" t="s">
        <v>15278</v>
      </c>
      <c r="B524" s="9" t="s">
        <v>12052</v>
      </c>
      <c r="C524" s="180" t="s">
        <v>15220</v>
      </c>
      <c r="D524" s="11"/>
      <c r="E524" s="35">
        <v>5000</v>
      </c>
      <c r="F524" s="162"/>
      <c r="G524" s="240">
        <v>37437</v>
      </c>
      <c r="H524" s="9" t="s">
        <v>15381</v>
      </c>
      <c r="I524" s="9"/>
      <c r="J524" s="9"/>
      <c r="K524" s="9"/>
      <c r="L524" s="11">
        <v>3</v>
      </c>
      <c r="M524" s="9"/>
      <c r="N524" s="21">
        <v>5</v>
      </c>
      <c r="O524" s="21">
        <v>5</v>
      </c>
      <c r="P524" s="2"/>
      <c r="Q524" s="225" t="s">
        <v>4170</v>
      </c>
      <c r="R524" s="222"/>
      <c r="S524" s="2"/>
      <c r="T524" s="21"/>
    </row>
    <row r="525" spans="1:20" x14ac:dyDescent="0.4">
      <c r="A525" s="9" t="s">
        <v>15278</v>
      </c>
      <c r="B525" s="9" t="s">
        <v>12052</v>
      </c>
      <c r="C525" s="180" t="s">
        <v>15221</v>
      </c>
      <c r="D525" s="11"/>
      <c r="E525" s="35" t="s">
        <v>9482</v>
      </c>
      <c r="F525" s="162">
        <v>2002</v>
      </c>
      <c r="G525" s="240">
        <v>37802</v>
      </c>
      <c r="H525" s="9" t="s">
        <v>15382</v>
      </c>
      <c r="I525" s="9"/>
      <c r="J525" s="9"/>
      <c r="K525" s="9"/>
      <c r="L525" s="11">
        <v>21.5</v>
      </c>
      <c r="M525" s="9"/>
      <c r="N525" s="21">
        <v>10</v>
      </c>
      <c r="O525" s="21">
        <v>10</v>
      </c>
      <c r="P525" s="2"/>
      <c r="Q525" s="225" t="s">
        <v>4170</v>
      </c>
      <c r="R525" s="222"/>
      <c r="S525" s="2"/>
      <c r="T525" s="21"/>
    </row>
    <row r="526" spans="1:20" x14ac:dyDescent="0.4">
      <c r="A526" s="9" t="s">
        <v>15278</v>
      </c>
      <c r="B526" s="9" t="s">
        <v>12052</v>
      </c>
      <c r="C526" s="180" t="s">
        <v>15222</v>
      </c>
      <c r="D526" s="11"/>
      <c r="E526" s="35">
        <v>3000</v>
      </c>
      <c r="F526" s="162"/>
      <c r="G526" s="240">
        <v>37621</v>
      </c>
      <c r="H526" s="9" t="s">
        <v>15383</v>
      </c>
      <c r="I526" s="9"/>
      <c r="J526" s="9"/>
      <c r="K526" s="9"/>
      <c r="L526" s="11" t="s">
        <v>0</v>
      </c>
      <c r="M526" s="9"/>
      <c r="N526" s="21">
        <v>60</v>
      </c>
      <c r="O526" s="21">
        <v>60</v>
      </c>
      <c r="P526" s="2"/>
      <c r="Q526" s="225" t="s">
        <v>4170</v>
      </c>
      <c r="R526" s="222"/>
      <c r="S526" s="2"/>
      <c r="T526" s="21"/>
    </row>
    <row r="527" spans="1:20" x14ac:dyDescent="0.4">
      <c r="A527" s="9" t="s">
        <v>15278</v>
      </c>
      <c r="B527" s="9" t="s">
        <v>12052</v>
      </c>
      <c r="C527" s="180" t="s">
        <v>15223</v>
      </c>
      <c r="D527" s="11"/>
      <c r="E527" s="35">
        <v>5</v>
      </c>
      <c r="F527" s="162" t="s">
        <v>15292</v>
      </c>
      <c r="G527" s="240" t="s">
        <v>15297</v>
      </c>
      <c r="H527" s="9" t="s">
        <v>15384</v>
      </c>
      <c r="I527" s="9"/>
      <c r="J527" s="9"/>
      <c r="K527" s="9"/>
      <c r="L527" s="11" t="s">
        <v>0</v>
      </c>
      <c r="M527" s="9"/>
      <c r="N527" s="21">
        <v>4</v>
      </c>
      <c r="O527" s="21">
        <v>4</v>
      </c>
      <c r="P527" s="2"/>
      <c r="Q527" s="225" t="s">
        <v>4170</v>
      </c>
      <c r="R527" s="222"/>
      <c r="S527" s="2"/>
      <c r="T527" s="21"/>
    </row>
    <row r="528" spans="1:20" x14ac:dyDescent="0.4">
      <c r="A528" s="9" t="s">
        <v>15278</v>
      </c>
      <c r="B528" s="9" t="s">
        <v>12052</v>
      </c>
      <c r="C528" s="180" t="s">
        <v>15224</v>
      </c>
      <c r="D528" s="11"/>
      <c r="E528" s="35">
        <v>10</v>
      </c>
      <c r="F528" s="162" t="s">
        <v>15292</v>
      </c>
      <c r="G528" s="240" t="s">
        <v>15297</v>
      </c>
      <c r="H528" s="9" t="s">
        <v>15384</v>
      </c>
      <c r="I528" s="9"/>
      <c r="J528" s="9"/>
      <c r="K528" s="9"/>
      <c r="L528" s="11" t="s">
        <v>0</v>
      </c>
      <c r="M528" s="9"/>
      <c r="N528" s="21">
        <v>15</v>
      </c>
      <c r="O528" s="21">
        <v>15</v>
      </c>
      <c r="P528" s="2"/>
      <c r="Q528" s="225" t="s">
        <v>4170</v>
      </c>
      <c r="R528" s="222"/>
      <c r="S528" s="2"/>
      <c r="T528" s="21"/>
    </row>
    <row r="529" spans="1:20" x14ac:dyDescent="0.4">
      <c r="A529" s="9" t="s">
        <v>15278</v>
      </c>
      <c r="B529" s="9" t="s">
        <v>12052</v>
      </c>
      <c r="C529" s="180" t="s">
        <v>15225</v>
      </c>
      <c r="D529" s="11"/>
      <c r="E529" s="35">
        <v>5</v>
      </c>
      <c r="F529" s="162" t="s">
        <v>15292</v>
      </c>
      <c r="G529" s="240" t="s">
        <v>15297</v>
      </c>
      <c r="H529" s="9" t="s">
        <v>15385</v>
      </c>
      <c r="I529" s="9"/>
      <c r="J529" s="9"/>
      <c r="K529" s="9"/>
      <c r="L529" s="11" t="s">
        <v>0</v>
      </c>
      <c r="M529" s="9"/>
      <c r="N529" s="21">
        <v>4</v>
      </c>
      <c r="O529" s="21">
        <v>4</v>
      </c>
      <c r="P529" s="2"/>
      <c r="Q529" s="225" t="s">
        <v>4170</v>
      </c>
      <c r="R529" s="222"/>
      <c r="S529" s="2"/>
      <c r="T529" s="21"/>
    </row>
    <row r="530" spans="1:20" x14ac:dyDescent="0.4">
      <c r="A530" s="9" t="s">
        <v>15278</v>
      </c>
      <c r="B530" s="9" t="s">
        <v>12052</v>
      </c>
      <c r="C530" s="180" t="s">
        <v>15226</v>
      </c>
      <c r="D530" s="11"/>
      <c r="E530" s="35">
        <v>10</v>
      </c>
      <c r="F530" s="162" t="s">
        <v>15292</v>
      </c>
      <c r="G530" s="240" t="s">
        <v>15297</v>
      </c>
      <c r="H530" s="9" t="s">
        <v>15385</v>
      </c>
      <c r="I530" s="9"/>
      <c r="J530" s="9"/>
      <c r="K530" s="9"/>
      <c r="L530" s="11" t="s">
        <v>0</v>
      </c>
      <c r="M530" s="9"/>
      <c r="N530" s="21">
        <v>15</v>
      </c>
      <c r="O530" s="21">
        <v>15</v>
      </c>
      <c r="P530" s="2"/>
      <c r="Q530" s="225" t="s">
        <v>4170</v>
      </c>
      <c r="R530" s="222"/>
      <c r="S530" s="2"/>
      <c r="T530" s="21"/>
    </row>
    <row r="531" spans="1:20" x14ac:dyDescent="0.4">
      <c r="A531" s="9" t="s">
        <v>15278</v>
      </c>
      <c r="B531" s="9" t="s">
        <v>12052</v>
      </c>
      <c r="C531" s="180" t="s">
        <v>15227</v>
      </c>
      <c r="D531" s="11"/>
      <c r="E531" s="35">
        <v>5</v>
      </c>
      <c r="F531" s="162" t="s">
        <v>15292</v>
      </c>
      <c r="G531" s="240" t="s">
        <v>15297</v>
      </c>
      <c r="H531" s="9" t="s">
        <v>15386</v>
      </c>
      <c r="I531" s="9"/>
      <c r="J531" s="9"/>
      <c r="K531" s="9"/>
      <c r="L531" s="11" t="s">
        <v>0</v>
      </c>
      <c r="M531" s="9"/>
      <c r="N531" s="21">
        <v>4</v>
      </c>
      <c r="O531" s="21">
        <v>4</v>
      </c>
      <c r="P531" s="2"/>
      <c r="Q531" s="225" t="s">
        <v>4170</v>
      </c>
      <c r="R531" s="222"/>
      <c r="S531" s="2"/>
      <c r="T531" s="21"/>
    </row>
    <row r="532" spans="1:20" x14ac:dyDescent="0.4">
      <c r="A532" s="9" t="s">
        <v>15278</v>
      </c>
      <c r="B532" s="9" t="s">
        <v>12052</v>
      </c>
      <c r="C532" s="180" t="s">
        <v>15228</v>
      </c>
      <c r="D532" s="11"/>
      <c r="E532" s="35">
        <v>10</v>
      </c>
      <c r="F532" s="162" t="s">
        <v>15292</v>
      </c>
      <c r="G532" s="240" t="s">
        <v>15297</v>
      </c>
      <c r="H532" s="9" t="s">
        <v>15386</v>
      </c>
      <c r="I532" s="9"/>
      <c r="J532" s="9"/>
      <c r="K532" s="9"/>
      <c r="L532" s="11" t="s">
        <v>0</v>
      </c>
      <c r="M532" s="9"/>
      <c r="N532" s="21">
        <v>15</v>
      </c>
      <c r="O532" s="21">
        <v>15</v>
      </c>
      <c r="P532" s="2"/>
      <c r="Q532" s="225" t="s">
        <v>4170</v>
      </c>
      <c r="R532" s="222"/>
      <c r="S532" s="2"/>
      <c r="T532" s="21"/>
    </row>
    <row r="533" spans="1:20" x14ac:dyDescent="0.4">
      <c r="A533" s="9" t="s">
        <v>15278</v>
      </c>
      <c r="B533" s="9" t="s">
        <v>12052</v>
      </c>
      <c r="C533" s="180" t="s">
        <v>15229</v>
      </c>
      <c r="D533" s="11"/>
      <c r="E533" s="35">
        <v>5</v>
      </c>
      <c r="F533" s="162" t="s">
        <v>15292</v>
      </c>
      <c r="G533" s="240" t="s">
        <v>15297</v>
      </c>
      <c r="H533" s="9" t="s">
        <v>15387</v>
      </c>
      <c r="I533" s="9"/>
      <c r="J533" s="9"/>
      <c r="K533" s="9"/>
      <c r="L533" s="11" t="s">
        <v>0</v>
      </c>
      <c r="M533" s="9"/>
      <c r="N533" s="21">
        <v>4</v>
      </c>
      <c r="O533" s="21">
        <v>4</v>
      </c>
      <c r="P533" s="2"/>
      <c r="Q533" s="225" t="s">
        <v>4170</v>
      </c>
      <c r="R533" s="222"/>
      <c r="S533" s="2"/>
      <c r="T533" s="21"/>
    </row>
    <row r="534" spans="1:20" x14ac:dyDescent="0.4">
      <c r="A534" s="9" t="s">
        <v>15278</v>
      </c>
      <c r="B534" s="9" t="s">
        <v>12052</v>
      </c>
      <c r="C534" s="180" t="s">
        <v>15230</v>
      </c>
      <c r="D534" s="11"/>
      <c r="E534" s="35">
        <v>10</v>
      </c>
      <c r="F534" s="162" t="s">
        <v>15292</v>
      </c>
      <c r="G534" s="240" t="s">
        <v>15297</v>
      </c>
      <c r="H534" s="9" t="s">
        <v>15387</v>
      </c>
      <c r="I534" s="9"/>
      <c r="J534" s="9"/>
      <c r="K534" s="9"/>
      <c r="L534" s="11" t="s">
        <v>0</v>
      </c>
      <c r="M534" s="9"/>
      <c r="N534" s="21">
        <v>15</v>
      </c>
      <c r="O534" s="21">
        <v>15</v>
      </c>
      <c r="P534" s="2"/>
      <c r="Q534" s="225" t="s">
        <v>4170</v>
      </c>
      <c r="R534" s="222"/>
      <c r="S534" s="2"/>
      <c r="T534" s="21"/>
    </row>
    <row r="535" spans="1:20" x14ac:dyDescent="0.4">
      <c r="A535" s="9" t="s">
        <v>15278</v>
      </c>
      <c r="B535" s="9" t="s">
        <v>12052</v>
      </c>
      <c r="C535" s="180" t="s">
        <v>15231</v>
      </c>
      <c r="D535" s="11"/>
      <c r="E535" s="35">
        <v>5</v>
      </c>
      <c r="F535" s="162" t="s">
        <v>15292</v>
      </c>
      <c r="G535" s="240" t="s">
        <v>15297</v>
      </c>
      <c r="H535" s="9" t="s">
        <v>15388</v>
      </c>
      <c r="I535" s="9"/>
      <c r="J535" s="9"/>
      <c r="K535" s="9"/>
      <c r="L535" s="11" t="s">
        <v>0</v>
      </c>
      <c r="M535" s="9"/>
      <c r="N535" s="21">
        <v>4</v>
      </c>
      <c r="O535" s="21">
        <v>4</v>
      </c>
      <c r="P535" s="2"/>
      <c r="Q535" s="225" t="s">
        <v>4170</v>
      </c>
      <c r="R535" s="222"/>
      <c r="S535" s="2"/>
      <c r="T535" s="21"/>
    </row>
    <row r="536" spans="1:20" x14ac:dyDescent="0.4">
      <c r="A536" s="9" t="s">
        <v>15278</v>
      </c>
      <c r="B536" s="9" t="s">
        <v>12052</v>
      </c>
      <c r="C536" s="180" t="s">
        <v>15232</v>
      </c>
      <c r="D536" s="11"/>
      <c r="E536" s="35">
        <v>10</v>
      </c>
      <c r="F536" s="162" t="s">
        <v>15292</v>
      </c>
      <c r="G536" s="240" t="s">
        <v>15297</v>
      </c>
      <c r="H536" s="9" t="s">
        <v>15388</v>
      </c>
      <c r="I536" s="9"/>
      <c r="J536" s="9"/>
      <c r="K536" s="9"/>
      <c r="L536" s="11" t="s">
        <v>0</v>
      </c>
      <c r="M536" s="9"/>
      <c r="N536" s="21">
        <v>15</v>
      </c>
      <c r="O536" s="21">
        <v>15</v>
      </c>
      <c r="P536" s="2"/>
      <c r="Q536" s="225" t="s">
        <v>4170</v>
      </c>
      <c r="R536" s="222"/>
      <c r="S536" s="2"/>
      <c r="T536" s="21"/>
    </row>
    <row r="537" spans="1:20" x14ac:dyDescent="0.4">
      <c r="A537" s="9" t="s">
        <v>15278</v>
      </c>
      <c r="B537" s="9" t="s">
        <v>12052</v>
      </c>
      <c r="C537" s="180" t="s">
        <v>15233</v>
      </c>
      <c r="D537" s="11"/>
      <c r="E537" s="35">
        <v>5</v>
      </c>
      <c r="F537" s="162" t="s">
        <v>15292</v>
      </c>
      <c r="G537" s="240" t="s">
        <v>15297</v>
      </c>
      <c r="H537" s="9" t="s">
        <v>15389</v>
      </c>
      <c r="I537" s="9"/>
      <c r="J537" s="9"/>
      <c r="K537" s="9"/>
      <c r="L537" s="11" t="s">
        <v>0</v>
      </c>
      <c r="M537" s="9"/>
      <c r="N537" s="21">
        <v>4</v>
      </c>
      <c r="O537" s="21">
        <v>4</v>
      </c>
      <c r="P537" s="2"/>
      <c r="Q537" s="225" t="s">
        <v>4170</v>
      </c>
      <c r="R537" s="222"/>
      <c r="S537" s="2"/>
      <c r="T537" s="21"/>
    </row>
    <row r="538" spans="1:20" x14ac:dyDescent="0.4">
      <c r="A538" s="9" t="s">
        <v>15278</v>
      </c>
      <c r="B538" s="9" t="s">
        <v>12052</v>
      </c>
      <c r="C538" s="180" t="s">
        <v>15234</v>
      </c>
      <c r="D538" s="11"/>
      <c r="E538" s="35">
        <v>10</v>
      </c>
      <c r="F538" s="162" t="s">
        <v>15292</v>
      </c>
      <c r="G538" s="240" t="s">
        <v>15297</v>
      </c>
      <c r="H538" s="9" t="s">
        <v>15389</v>
      </c>
      <c r="I538" s="9"/>
      <c r="J538" s="9"/>
      <c r="K538" s="9"/>
      <c r="L538" s="11" t="s">
        <v>0</v>
      </c>
      <c r="M538" s="9"/>
      <c r="N538" s="21">
        <v>15</v>
      </c>
      <c r="O538" s="21">
        <v>15</v>
      </c>
      <c r="P538" s="2"/>
      <c r="Q538" s="225" t="s">
        <v>4170</v>
      </c>
      <c r="R538" s="222"/>
      <c r="S538" s="2"/>
      <c r="T538" s="21"/>
    </row>
    <row r="539" spans="1:20" x14ac:dyDescent="0.4">
      <c r="A539" s="9" t="s">
        <v>15278</v>
      </c>
      <c r="B539" s="9" t="s">
        <v>12052</v>
      </c>
      <c r="C539" s="180" t="s">
        <v>15235</v>
      </c>
      <c r="D539" s="11"/>
      <c r="E539" s="35">
        <v>5</v>
      </c>
      <c r="F539" s="162" t="s">
        <v>15292</v>
      </c>
      <c r="G539" s="240" t="s">
        <v>15297</v>
      </c>
      <c r="H539" s="9" t="s">
        <v>15390</v>
      </c>
      <c r="I539" s="9"/>
      <c r="J539" s="9"/>
      <c r="K539" s="9"/>
      <c r="L539" s="11" t="s">
        <v>0</v>
      </c>
      <c r="M539" s="9"/>
      <c r="N539" s="21">
        <v>4</v>
      </c>
      <c r="O539" s="21">
        <v>4</v>
      </c>
      <c r="P539" s="2"/>
      <c r="Q539" s="225" t="s">
        <v>4170</v>
      </c>
      <c r="R539" s="222"/>
      <c r="S539" s="2"/>
      <c r="T539" s="21"/>
    </row>
    <row r="540" spans="1:20" x14ac:dyDescent="0.4">
      <c r="A540" s="9" t="s">
        <v>15278</v>
      </c>
      <c r="B540" s="9" t="s">
        <v>12052</v>
      </c>
      <c r="C540" s="180" t="s">
        <v>15236</v>
      </c>
      <c r="D540" s="11"/>
      <c r="E540" s="35">
        <v>10</v>
      </c>
      <c r="F540" s="162" t="s">
        <v>15292</v>
      </c>
      <c r="G540" s="240" t="s">
        <v>15297</v>
      </c>
      <c r="H540" s="9" t="s">
        <v>15390</v>
      </c>
      <c r="I540" s="9"/>
      <c r="J540" s="9"/>
      <c r="K540" s="9"/>
      <c r="L540" s="11" t="s">
        <v>0</v>
      </c>
      <c r="M540" s="9"/>
      <c r="N540" s="21">
        <v>15</v>
      </c>
      <c r="O540" s="21">
        <v>15</v>
      </c>
      <c r="P540" s="2"/>
      <c r="Q540" s="225" t="s">
        <v>4170</v>
      </c>
      <c r="R540" s="222"/>
      <c r="S540" s="2"/>
      <c r="T540" s="21"/>
    </row>
    <row r="541" spans="1:20" x14ac:dyDescent="0.4">
      <c r="A541" s="9" t="s">
        <v>15278</v>
      </c>
      <c r="B541" s="9" t="s">
        <v>12052</v>
      </c>
      <c r="C541" s="180" t="s">
        <v>15237</v>
      </c>
      <c r="D541" s="11"/>
      <c r="E541" s="35">
        <v>5</v>
      </c>
      <c r="F541" s="162" t="s">
        <v>15293</v>
      </c>
      <c r="G541" s="240" t="s">
        <v>15297</v>
      </c>
      <c r="H541" s="9" t="s">
        <v>15391</v>
      </c>
      <c r="I541" s="9"/>
      <c r="J541" s="9"/>
      <c r="K541" s="9"/>
      <c r="L541" s="11">
        <v>2.4</v>
      </c>
      <c r="M541" s="9"/>
      <c r="N541" s="21">
        <v>30</v>
      </c>
      <c r="O541" s="21">
        <v>30</v>
      </c>
      <c r="P541" s="2"/>
      <c r="Q541" s="225" t="s">
        <v>4170</v>
      </c>
      <c r="R541" s="222"/>
      <c r="S541" s="2"/>
      <c r="T541" s="21"/>
    </row>
    <row r="542" spans="1:20" x14ac:dyDescent="0.4">
      <c r="A542" s="9" t="s">
        <v>15278</v>
      </c>
      <c r="B542" s="9" t="s">
        <v>12052</v>
      </c>
      <c r="C542" s="180" t="s">
        <v>15238</v>
      </c>
      <c r="D542" s="11"/>
      <c r="E542" s="35">
        <v>5</v>
      </c>
      <c r="F542" s="162" t="s">
        <v>15293</v>
      </c>
      <c r="G542" s="240" t="s">
        <v>15297</v>
      </c>
      <c r="H542" s="9" t="s">
        <v>15392</v>
      </c>
      <c r="I542" s="9"/>
      <c r="J542" s="9"/>
      <c r="K542" s="9"/>
      <c r="L542" s="11">
        <v>2.4</v>
      </c>
      <c r="M542" s="9"/>
      <c r="N542" s="21">
        <v>30</v>
      </c>
      <c r="O542" s="21">
        <v>30</v>
      </c>
      <c r="P542" s="2"/>
      <c r="Q542" s="225" t="s">
        <v>4170</v>
      </c>
      <c r="R542" s="222"/>
      <c r="S542" s="2"/>
      <c r="T542" s="21"/>
    </row>
    <row r="543" spans="1:20" x14ac:dyDescent="0.4">
      <c r="A543" s="9" t="s">
        <v>15278</v>
      </c>
      <c r="B543" s="9" t="s">
        <v>12052</v>
      </c>
      <c r="C543" s="180" t="s">
        <v>15239</v>
      </c>
      <c r="D543" s="11"/>
      <c r="E543" s="35">
        <v>5</v>
      </c>
      <c r="F543" s="162" t="s">
        <v>15293</v>
      </c>
      <c r="G543" s="240" t="s">
        <v>15297</v>
      </c>
      <c r="H543" s="9" t="s">
        <v>15393</v>
      </c>
      <c r="I543" s="9"/>
      <c r="J543" s="9"/>
      <c r="K543" s="9"/>
      <c r="L543" s="11">
        <v>2.4</v>
      </c>
      <c r="M543" s="9"/>
      <c r="N543" s="21">
        <v>30</v>
      </c>
      <c r="O543" s="21">
        <v>30</v>
      </c>
      <c r="P543" s="2"/>
      <c r="Q543" s="225" t="s">
        <v>4170</v>
      </c>
      <c r="R543" s="222"/>
      <c r="S543" s="2"/>
      <c r="T543" s="21"/>
    </row>
    <row r="544" spans="1:20" x14ac:dyDescent="0.4">
      <c r="A544" s="9" t="s">
        <v>15278</v>
      </c>
      <c r="B544" s="9" t="s">
        <v>12052</v>
      </c>
      <c r="C544" s="180" t="s">
        <v>15240</v>
      </c>
      <c r="D544" s="11"/>
      <c r="E544" s="35">
        <v>5</v>
      </c>
      <c r="F544" s="162" t="s">
        <v>15293</v>
      </c>
      <c r="G544" s="240" t="s">
        <v>15297</v>
      </c>
      <c r="H544" s="9" t="s">
        <v>15394</v>
      </c>
      <c r="I544" s="9"/>
      <c r="J544" s="9"/>
      <c r="K544" s="9"/>
      <c r="L544" s="11">
        <v>2.4</v>
      </c>
      <c r="M544" s="9"/>
      <c r="N544" s="21">
        <v>30</v>
      </c>
      <c r="O544" s="21">
        <v>30</v>
      </c>
      <c r="P544" s="2"/>
      <c r="Q544" s="225" t="s">
        <v>4170</v>
      </c>
      <c r="R544" s="222"/>
      <c r="S544" s="2"/>
      <c r="T544" s="21"/>
    </row>
    <row r="545" spans="1:20" x14ac:dyDescent="0.4">
      <c r="A545" s="9" t="s">
        <v>15278</v>
      </c>
      <c r="B545" s="9" t="s">
        <v>12052</v>
      </c>
      <c r="C545" s="180" t="s">
        <v>15241</v>
      </c>
      <c r="D545" s="11"/>
      <c r="E545" s="35">
        <v>5</v>
      </c>
      <c r="F545" s="162" t="s">
        <v>15293</v>
      </c>
      <c r="G545" s="240" t="s">
        <v>15297</v>
      </c>
      <c r="H545" s="9" t="s">
        <v>15395</v>
      </c>
      <c r="I545" s="9"/>
      <c r="J545" s="9"/>
      <c r="K545" s="9"/>
      <c r="L545" s="11">
        <v>2.4</v>
      </c>
      <c r="M545" s="9"/>
      <c r="N545" s="21">
        <v>30</v>
      </c>
      <c r="O545" s="21">
        <v>30</v>
      </c>
      <c r="P545" s="2"/>
      <c r="Q545" s="225" t="s">
        <v>4170</v>
      </c>
      <c r="R545" s="222"/>
      <c r="S545" s="2"/>
      <c r="T545" s="21"/>
    </row>
    <row r="546" spans="1:20" x14ac:dyDescent="0.4">
      <c r="A546" s="9" t="s">
        <v>15278</v>
      </c>
      <c r="B546" s="9" t="s">
        <v>12052</v>
      </c>
      <c r="C546" s="180" t="s">
        <v>15242</v>
      </c>
      <c r="D546" s="11"/>
      <c r="E546" s="35">
        <v>5</v>
      </c>
      <c r="F546" s="162" t="s">
        <v>15293</v>
      </c>
      <c r="G546" s="240" t="s">
        <v>15297</v>
      </c>
      <c r="H546" s="9" t="s">
        <v>15396</v>
      </c>
      <c r="I546" s="9"/>
      <c r="J546" s="9"/>
      <c r="K546" s="9"/>
      <c r="L546" s="11" t="s">
        <v>0</v>
      </c>
      <c r="M546" s="9"/>
      <c r="N546" s="21">
        <v>20</v>
      </c>
      <c r="O546" s="21">
        <v>20</v>
      </c>
      <c r="P546" s="2"/>
      <c r="Q546" s="225" t="s">
        <v>4170</v>
      </c>
      <c r="R546" s="222"/>
      <c r="S546" s="2"/>
      <c r="T546" s="21"/>
    </row>
    <row r="547" spans="1:20" x14ac:dyDescent="0.4">
      <c r="A547" s="9" t="s">
        <v>15278</v>
      </c>
      <c r="B547" s="9" t="s">
        <v>12052</v>
      </c>
      <c r="C547" s="180" t="s">
        <v>15243</v>
      </c>
      <c r="D547" s="11"/>
      <c r="E547" s="35">
        <v>5</v>
      </c>
      <c r="F547" s="162" t="s">
        <v>15293</v>
      </c>
      <c r="G547" s="240" t="s">
        <v>15297</v>
      </c>
      <c r="H547" s="9" t="s">
        <v>15397</v>
      </c>
      <c r="I547" s="9"/>
      <c r="J547" s="9"/>
      <c r="K547" s="9"/>
      <c r="L547" s="11" t="s">
        <v>0</v>
      </c>
      <c r="M547" s="9"/>
      <c r="N547" s="21">
        <v>20</v>
      </c>
      <c r="O547" s="21">
        <v>20</v>
      </c>
      <c r="P547" s="2"/>
      <c r="Q547" s="225" t="s">
        <v>4170</v>
      </c>
      <c r="R547" s="222"/>
      <c r="S547" s="2"/>
      <c r="T547" s="21"/>
    </row>
    <row r="548" spans="1:20" x14ac:dyDescent="0.4">
      <c r="A548" s="9" t="s">
        <v>15278</v>
      </c>
      <c r="B548" s="9" t="s">
        <v>12052</v>
      </c>
      <c r="C548" s="180" t="s">
        <v>15244</v>
      </c>
      <c r="D548" s="11"/>
      <c r="E548" s="35">
        <v>5</v>
      </c>
      <c r="F548" s="162" t="s">
        <v>15293</v>
      </c>
      <c r="G548" s="240" t="s">
        <v>15297</v>
      </c>
      <c r="H548" s="9" t="s">
        <v>15398</v>
      </c>
      <c r="I548" s="9"/>
      <c r="J548" s="9"/>
      <c r="K548" s="9"/>
      <c r="L548" s="11" t="s">
        <v>0</v>
      </c>
      <c r="M548" s="9"/>
      <c r="N548" s="21">
        <v>20</v>
      </c>
      <c r="O548" s="21">
        <v>20</v>
      </c>
      <c r="P548" s="2"/>
      <c r="Q548" s="225" t="s">
        <v>4170</v>
      </c>
      <c r="R548" s="222"/>
      <c r="S548" s="2"/>
      <c r="T548" s="21"/>
    </row>
    <row r="549" spans="1:20" x14ac:dyDescent="0.4">
      <c r="A549" s="9" t="s">
        <v>15278</v>
      </c>
      <c r="B549" s="9" t="s">
        <v>12052</v>
      </c>
      <c r="C549" s="180" t="s">
        <v>15245</v>
      </c>
      <c r="D549" s="11"/>
      <c r="E549" s="35">
        <v>5</v>
      </c>
      <c r="F549" s="162" t="s">
        <v>15293</v>
      </c>
      <c r="G549" s="240" t="s">
        <v>15297</v>
      </c>
      <c r="H549" s="9" t="s">
        <v>15399</v>
      </c>
      <c r="I549" s="9"/>
      <c r="J549" s="9"/>
      <c r="K549" s="9"/>
      <c r="L549" s="11" t="s">
        <v>0</v>
      </c>
      <c r="M549" s="9"/>
      <c r="N549" s="21">
        <v>20</v>
      </c>
      <c r="O549" s="21">
        <v>20</v>
      </c>
      <c r="P549" s="2"/>
      <c r="Q549" s="225" t="s">
        <v>4170</v>
      </c>
      <c r="R549" s="222"/>
      <c r="S549" s="2"/>
      <c r="T549" s="21"/>
    </row>
    <row r="550" spans="1:20" x14ac:dyDescent="0.4">
      <c r="A550" s="9" t="s">
        <v>15278</v>
      </c>
      <c r="B550" s="9" t="s">
        <v>12052</v>
      </c>
      <c r="C550" s="180" t="s">
        <v>15246</v>
      </c>
      <c r="D550" s="11"/>
      <c r="E550" s="35">
        <v>5</v>
      </c>
      <c r="F550" s="162" t="s">
        <v>15293</v>
      </c>
      <c r="G550" s="240" t="s">
        <v>15297</v>
      </c>
      <c r="H550" s="9" t="s">
        <v>15400</v>
      </c>
      <c r="I550" s="9"/>
      <c r="J550" s="9"/>
      <c r="K550" s="9"/>
      <c r="L550" s="11" t="s">
        <v>0</v>
      </c>
      <c r="M550" s="9"/>
      <c r="N550" s="21">
        <v>20</v>
      </c>
      <c r="O550" s="21">
        <v>20</v>
      </c>
      <c r="P550" s="2"/>
      <c r="Q550" s="225" t="s">
        <v>4170</v>
      </c>
      <c r="R550" s="222"/>
      <c r="S550" s="2"/>
      <c r="T550" s="21"/>
    </row>
    <row r="551" spans="1:20" x14ac:dyDescent="0.4">
      <c r="A551" s="9" t="s">
        <v>15278</v>
      </c>
      <c r="B551" s="9" t="s">
        <v>12052</v>
      </c>
      <c r="C551" s="180" t="s">
        <v>15247</v>
      </c>
      <c r="D551" s="11"/>
      <c r="E551" s="35">
        <v>5</v>
      </c>
      <c r="F551" s="162" t="s">
        <v>15294</v>
      </c>
      <c r="G551" s="240" t="s">
        <v>15299</v>
      </c>
      <c r="H551" s="9" t="s">
        <v>15401</v>
      </c>
      <c r="I551" s="9"/>
      <c r="J551" s="9"/>
      <c r="K551" s="9"/>
      <c r="L551" s="11">
        <v>1.2</v>
      </c>
      <c r="M551" s="9"/>
      <c r="N551" s="21">
        <v>20</v>
      </c>
      <c r="O551" s="21">
        <v>20</v>
      </c>
      <c r="P551" s="2"/>
      <c r="Q551" s="225" t="s">
        <v>4170</v>
      </c>
      <c r="R551" s="222"/>
      <c r="S551" s="2"/>
      <c r="T551" s="21"/>
    </row>
    <row r="552" spans="1:20" x14ac:dyDescent="0.4">
      <c r="A552" s="9" t="s">
        <v>15278</v>
      </c>
      <c r="B552" s="9" t="s">
        <v>12052</v>
      </c>
      <c r="C552" s="180" t="s">
        <v>15248</v>
      </c>
      <c r="D552" s="11"/>
      <c r="E552" s="35">
        <v>5</v>
      </c>
      <c r="F552" s="162" t="s">
        <v>15294</v>
      </c>
      <c r="G552" s="240" t="s">
        <v>15299</v>
      </c>
      <c r="H552" s="9" t="s">
        <v>15402</v>
      </c>
      <c r="I552" s="9"/>
      <c r="J552" s="9"/>
      <c r="K552" s="9"/>
      <c r="L552" s="11">
        <v>1.2</v>
      </c>
      <c r="M552" s="9"/>
      <c r="N552" s="21">
        <v>20</v>
      </c>
      <c r="O552" s="21">
        <v>20</v>
      </c>
      <c r="P552" s="2"/>
      <c r="Q552" s="225" t="s">
        <v>4170</v>
      </c>
      <c r="R552" s="222"/>
      <c r="S552" s="2"/>
      <c r="T552" s="21"/>
    </row>
    <row r="553" spans="1:20" x14ac:dyDescent="0.4">
      <c r="A553" s="9" t="s">
        <v>15278</v>
      </c>
      <c r="B553" s="9" t="s">
        <v>12052</v>
      </c>
      <c r="C553" s="180" t="s">
        <v>15249</v>
      </c>
      <c r="D553" s="11"/>
      <c r="E553" s="35">
        <v>5</v>
      </c>
      <c r="F553" s="162" t="s">
        <v>15294</v>
      </c>
      <c r="G553" s="240" t="s">
        <v>15299</v>
      </c>
      <c r="H553" s="9" t="s">
        <v>15403</v>
      </c>
      <c r="I553" s="9"/>
      <c r="J553" s="9"/>
      <c r="K553" s="9"/>
      <c r="L553" s="11">
        <v>1.2</v>
      </c>
      <c r="M553" s="9"/>
      <c r="N553" s="21">
        <v>20</v>
      </c>
      <c r="O553" s="21">
        <v>20</v>
      </c>
      <c r="P553" s="2"/>
      <c r="Q553" s="225" t="s">
        <v>4170</v>
      </c>
      <c r="R553" s="222"/>
      <c r="S553" s="2"/>
      <c r="T553" s="21"/>
    </row>
    <row r="554" spans="1:20" x14ac:dyDescent="0.4">
      <c r="A554" s="9" t="s">
        <v>15278</v>
      </c>
      <c r="B554" s="9" t="s">
        <v>12052</v>
      </c>
      <c r="C554" s="180" t="s">
        <v>15250</v>
      </c>
      <c r="D554" s="11"/>
      <c r="E554" s="35">
        <v>5</v>
      </c>
      <c r="F554" s="162" t="s">
        <v>15294</v>
      </c>
      <c r="G554" s="240" t="s">
        <v>15299</v>
      </c>
      <c r="H554" s="9" t="s">
        <v>15404</v>
      </c>
      <c r="I554" s="9"/>
      <c r="J554" s="9"/>
      <c r="K554" s="9"/>
      <c r="L554" s="11">
        <v>1.2</v>
      </c>
      <c r="M554" s="9"/>
      <c r="N554" s="21">
        <v>20</v>
      </c>
      <c r="O554" s="21">
        <v>20</v>
      </c>
      <c r="P554" s="2"/>
      <c r="Q554" s="225" t="s">
        <v>4170</v>
      </c>
      <c r="R554" s="222"/>
      <c r="S554" s="2"/>
      <c r="T554" s="21"/>
    </row>
    <row r="555" spans="1:20" x14ac:dyDescent="0.4">
      <c r="A555" s="9" t="s">
        <v>15278</v>
      </c>
      <c r="B555" s="9" t="s">
        <v>12052</v>
      </c>
      <c r="C555" s="180" t="s">
        <v>15251</v>
      </c>
      <c r="D555" s="11"/>
      <c r="E555" s="35">
        <v>5</v>
      </c>
      <c r="F555" s="162" t="s">
        <v>15294</v>
      </c>
      <c r="G555" s="240" t="s">
        <v>15299</v>
      </c>
      <c r="H555" s="9" t="s">
        <v>15405</v>
      </c>
      <c r="I555" s="9"/>
      <c r="J555" s="9"/>
      <c r="K555" s="9"/>
      <c r="L555" s="11">
        <v>1.2</v>
      </c>
      <c r="M555" s="9"/>
      <c r="N555" s="21">
        <v>20</v>
      </c>
      <c r="O555" s="21">
        <v>20</v>
      </c>
      <c r="P555" s="2"/>
      <c r="Q555" s="225" t="s">
        <v>4170</v>
      </c>
      <c r="R555" s="222"/>
      <c r="S555" s="2"/>
      <c r="T555" s="21"/>
    </row>
    <row r="556" spans="1:20" x14ac:dyDescent="0.4">
      <c r="A556" s="9" t="s">
        <v>15278</v>
      </c>
      <c r="B556" s="9" t="s">
        <v>12052</v>
      </c>
      <c r="C556" s="180" t="s">
        <v>15252</v>
      </c>
      <c r="D556" s="11"/>
      <c r="E556" s="35">
        <v>5</v>
      </c>
      <c r="F556" s="162" t="s">
        <v>15295</v>
      </c>
      <c r="G556" s="240" t="s">
        <v>15299</v>
      </c>
      <c r="H556" s="9" t="s">
        <v>15406</v>
      </c>
      <c r="I556" s="9"/>
      <c r="J556" s="9"/>
      <c r="K556" s="9"/>
      <c r="L556" s="11">
        <v>1.2</v>
      </c>
      <c r="M556" s="9"/>
      <c r="N556" s="21">
        <v>20</v>
      </c>
      <c r="O556" s="21">
        <v>20</v>
      </c>
      <c r="P556" s="2"/>
      <c r="Q556" s="225" t="s">
        <v>4170</v>
      </c>
      <c r="R556" s="222"/>
      <c r="S556" s="2"/>
      <c r="T556" s="21"/>
    </row>
    <row r="557" spans="1:20" x14ac:dyDescent="0.4">
      <c r="A557" s="9" t="s">
        <v>15278</v>
      </c>
      <c r="B557" s="9" t="s">
        <v>12052</v>
      </c>
      <c r="C557" s="180" t="s">
        <v>15253</v>
      </c>
      <c r="D557" s="11"/>
      <c r="E557" s="35">
        <v>5</v>
      </c>
      <c r="F557" s="162" t="s">
        <v>15295</v>
      </c>
      <c r="G557" s="240" t="s">
        <v>15299</v>
      </c>
      <c r="H557" s="9" t="s">
        <v>15407</v>
      </c>
      <c r="I557" s="9"/>
      <c r="J557" s="9"/>
      <c r="K557" s="9"/>
      <c r="L557" s="11">
        <v>1.2</v>
      </c>
      <c r="M557" s="9"/>
      <c r="N557" s="21">
        <v>20</v>
      </c>
      <c r="O557" s="21">
        <v>20</v>
      </c>
      <c r="P557" s="2"/>
      <c r="Q557" s="225" t="s">
        <v>4170</v>
      </c>
      <c r="R557" s="222"/>
      <c r="S557" s="2"/>
      <c r="T557" s="21"/>
    </row>
    <row r="558" spans="1:20" x14ac:dyDescent="0.4">
      <c r="A558" s="9" t="s">
        <v>15278</v>
      </c>
      <c r="B558" s="9" t="s">
        <v>12052</v>
      </c>
      <c r="C558" s="180" t="s">
        <v>15254</v>
      </c>
      <c r="D558" s="11"/>
      <c r="E558" s="35">
        <v>5</v>
      </c>
      <c r="F558" s="162" t="s">
        <v>15295</v>
      </c>
      <c r="G558" s="240" t="s">
        <v>15299</v>
      </c>
      <c r="H558" s="9" t="s">
        <v>15408</v>
      </c>
      <c r="I558" s="9"/>
      <c r="J558" s="9"/>
      <c r="K558" s="9"/>
      <c r="L558" s="11">
        <v>1.2</v>
      </c>
      <c r="M558" s="9"/>
      <c r="N558" s="21">
        <v>20</v>
      </c>
      <c r="O558" s="21">
        <v>20</v>
      </c>
      <c r="P558" s="2"/>
      <c r="Q558" s="225" t="s">
        <v>4170</v>
      </c>
      <c r="R558" s="222"/>
      <c r="S558" s="2"/>
      <c r="T558" s="21"/>
    </row>
    <row r="559" spans="1:20" x14ac:dyDescent="0.4">
      <c r="A559" s="9" t="s">
        <v>15278</v>
      </c>
      <c r="B559" s="9" t="s">
        <v>12052</v>
      </c>
      <c r="C559" s="180" t="s">
        <v>15255</v>
      </c>
      <c r="D559" s="11"/>
      <c r="E559" s="35">
        <v>5</v>
      </c>
      <c r="F559" s="162" t="s">
        <v>15295</v>
      </c>
      <c r="G559" s="240" t="s">
        <v>15299</v>
      </c>
      <c r="H559" s="9" t="s">
        <v>15409</v>
      </c>
      <c r="I559" s="9"/>
      <c r="J559" s="9"/>
      <c r="K559" s="9"/>
      <c r="L559" s="11">
        <v>1.2</v>
      </c>
      <c r="M559" s="9"/>
      <c r="N559" s="21">
        <v>20</v>
      </c>
      <c r="O559" s="21">
        <v>20</v>
      </c>
      <c r="P559" s="2"/>
      <c r="Q559" s="225" t="s">
        <v>4170</v>
      </c>
      <c r="R559" s="222"/>
      <c r="S559" s="2"/>
      <c r="T559" s="21"/>
    </row>
    <row r="560" spans="1:20" x14ac:dyDescent="0.4">
      <c r="A560" s="9" t="s">
        <v>15278</v>
      </c>
      <c r="B560" s="9" t="s">
        <v>12052</v>
      </c>
      <c r="C560" s="180" t="s">
        <v>15256</v>
      </c>
      <c r="D560" s="11"/>
      <c r="E560" s="35">
        <v>5</v>
      </c>
      <c r="F560" s="162" t="s">
        <v>15295</v>
      </c>
      <c r="G560" s="240" t="s">
        <v>15299</v>
      </c>
      <c r="H560" s="9" t="s">
        <v>15410</v>
      </c>
      <c r="I560" s="9"/>
      <c r="J560" s="9"/>
      <c r="K560" s="9"/>
      <c r="L560" s="11">
        <v>1.2</v>
      </c>
      <c r="M560" s="9"/>
      <c r="N560" s="21">
        <v>20</v>
      </c>
      <c r="O560" s="21">
        <v>20</v>
      </c>
      <c r="P560" s="2"/>
      <c r="Q560" s="225" t="s">
        <v>4170</v>
      </c>
      <c r="R560" s="222"/>
      <c r="S560" s="2"/>
      <c r="T560" s="21"/>
    </row>
    <row r="561" spans="1:20" x14ac:dyDescent="0.4">
      <c r="A561" s="9" t="s">
        <v>15278</v>
      </c>
      <c r="B561" s="9" t="s">
        <v>12052</v>
      </c>
      <c r="C561" s="180" t="s">
        <v>15257</v>
      </c>
      <c r="D561" s="11"/>
      <c r="E561" s="35">
        <v>5</v>
      </c>
      <c r="F561" s="162" t="s">
        <v>15295</v>
      </c>
      <c r="G561" s="240" t="s">
        <v>15297</v>
      </c>
      <c r="H561" s="9" t="s">
        <v>15411</v>
      </c>
      <c r="I561" s="9"/>
      <c r="J561" s="9"/>
      <c r="K561" s="9"/>
      <c r="L561" s="11">
        <v>2.4</v>
      </c>
      <c r="M561" s="9"/>
      <c r="N561" s="21">
        <v>30</v>
      </c>
      <c r="O561" s="21">
        <v>30</v>
      </c>
      <c r="P561" s="2"/>
      <c r="Q561" s="225" t="s">
        <v>4170</v>
      </c>
      <c r="R561" s="222"/>
      <c r="S561" s="2"/>
      <c r="T561" s="21"/>
    </row>
    <row r="562" spans="1:20" x14ac:dyDescent="0.4">
      <c r="A562" s="9" t="s">
        <v>15278</v>
      </c>
      <c r="B562" s="9" t="s">
        <v>12052</v>
      </c>
      <c r="C562" s="180" t="s">
        <v>15258</v>
      </c>
      <c r="D562" s="11"/>
      <c r="E562" s="35">
        <v>5</v>
      </c>
      <c r="F562" s="162" t="s">
        <v>15295</v>
      </c>
      <c r="G562" s="240" t="s">
        <v>15297</v>
      </c>
      <c r="H562" s="9" t="s">
        <v>15412</v>
      </c>
      <c r="I562" s="9"/>
      <c r="J562" s="9"/>
      <c r="K562" s="9"/>
      <c r="L562" s="11">
        <v>2.4</v>
      </c>
      <c r="M562" s="9"/>
      <c r="N562" s="21">
        <v>30</v>
      </c>
      <c r="O562" s="21">
        <v>30</v>
      </c>
      <c r="P562" s="2"/>
      <c r="Q562" s="225" t="s">
        <v>4170</v>
      </c>
      <c r="R562" s="222"/>
      <c r="S562" s="2"/>
      <c r="T562" s="21"/>
    </row>
    <row r="563" spans="1:20" x14ac:dyDescent="0.4">
      <c r="A563" s="9" t="s">
        <v>15278</v>
      </c>
      <c r="B563" s="9" t="s">
        <v>12052</v>
      </c>
      <c r="C563" s="180" t="s">
        <v>15259</v>
      </c>
      <c r="D563" s="11"/>
      <c r="E563" s="35">
        <v>5</v>
      </c>
      <c r="F563" s="162" t="s">
        <v>15295</v>
      </c>
      <c r="G563" s="240" t="s">
        <v>15297</v>
      </c>
      <c r="H563" s="9" t="s">
        <v>15413</v>
      </c>
      <c r="I563" s="9"/>
      <c r="J563" s="9"/>
      <c r="K563" s="9"/>
      <c r="L563" s="11">
        <v>2.4</v>
      </c>
      <c r="M563" s="9"/>
      <c r="N563" s="21">
        <v>30</v>
      </c>
      <c r="O563" s="21">
        <v>30</v>
      </c>
      <c r="P563" s="2"/>
      <c r="Q563" s="225" t="s">
        <v>4170</v>
      </c>
      <c r="R563" s="222"/>
      <c r="S563" s="2"/>
      <c r="T563" s="21"/>
    </row>
    <row r="564" spans="1:20" x14ac:dyDescent="0.4">
      <c r="A564" s="9" t="s">
        <v>15278</v>
      </c>
      <c r="B564" s="9" t="s">
        <v>12052</v>
      </c>
      <c r="C564" s="180" t="s">
        <v>15260</v>
      </c>
      <c r="D564" s="11"/>
      <c r="E564" s="35">
        <v>5</v>
      </c>
      <c r="F564" s="162" t="s">
        <v>15295</v>
      </c>
      <c r="G564" s="240" t="s">
        <v>15297</v>
      </c>
      <c r="H564" s="9" t="s">
        <v>15414</v>
      </c>
      <c r="I564" s="9"/>
      <c r="J564" s="9"/>
      <c r="K564" s="9"/>
      <c r="L564" s="11">
        <v>2.4</v>
      </c>
      <c r="M564" s="9"/>
      <c r="N564" s="21">
        <v>30</v>
      </c>
      <c r="O564" s="21">
        <v>30</v>
      </c>
      <c r="P564" s="2"/>
      <c r="Q564" s="225" t="s">
        <v>4170</v>
      </c>
      <c r="R564" s="222"/>
      <c r="S564" s="2"/>
      <c r="T564" s="21"/>
    </row>
    <row r="565" spans="1:20" x14ac:dyDescent="0.4">
      <c r="A565" s="9" t="s">
        <v>15278</v>
      </c>
      <c r="B565" s="9" t="s">
        <v>12052</v>
      </c>
      <c r="C565" s="180" t="s">
        <v>15261</v>
      </c>
      <c r="D565" s="11"/>
      <c r="E565" s="35">
        <v>5</v>
      </c>
      <c r="F565" s="162" t="s">
        <v>15295</v>
      </c>
      <c r="G565" s="240" t="s">
        <v>15297</v>
      </c>
      <c r="H565" s="9" t="s">
        <v>15415</v>
      </c>
      <c r="I565" s="9"/>
      <c r="J565" s="9"/>
      <c r="K565" s="9"/>
      <c r="L565" s="11">
        <v>2.4</v>
      </c>
      <c r="M565" s="9"/>
      <c r="N565" s="21">
        <v>30</v>
      </c>
      <c r="O565" s="21">
        <v>30</v>
      </c>
      <c r="P565" s="2"/>
      <c r="Q565" s="225" t="s">
        <v>4170</v>
      </c>
      <c r="R565" s="222"/>
      <c r="S565" s="2"/>
      <c r="T565" s="21"/>
    </row>
    <row r="566" spans="1:20" x14ac:dyDescent="0.4">
      <c r="A566" s="9" t="s">
        <v>15278</v>
      </c>
      <c r="B566" s="9" t="s">
        <v>12052</v>
      </c>
      <c r="C566" s="180" t="s">
        <v>15262</v>
      </c>
      <c r="D566" s="11"/>
      <c r="E566" s="35">
        <v>2</v>
      </c>
      <c r="F566" s="162" t="s">
        <v>15296</v>
      </c>
      <c r="G566" s="240">
        <v>37986</v>
      </c>
      <c r="H566" s="9" t="s">
        <v>8468</v>
      </c>
      <c r="I566" s="9"/>
      <c r="J566" s="9"/>
      <c r="K566" s="9"/>
      <c r="L566" s="11" t="s">
        <v>0</v>
      </c>
      <c r="M566" s="9"/>
      <c r="N566" s="21">
        <v>1.5</v>
      </c>
      <c r="O566" s="21">
        <v>1.5</v>
      </c>
      <c r="P566" s="2"/>
      <c r="Q566" s="225" t="s">
        <v>4170</v>
      </c>
      <c r="R566" s="222"/>
      <c r="S566" s="2"/>
      <c r="T566" s="21"/>
    </row>
    <row r="567" spans="1:20" x14ac:dyDescent="0.4">
      <c r="A567" s="9" t="s">
        <v>15278</v>
      </c>
      <c r="B567" s="9" t="s">
        <v>12052</v>
      </c>
      <c r="C567" s="180" t="s">
        <v>15263</v>
      </c>
      <c r="D567" s="11"/>
      <c r="E567" s="35">
        <v>3</v>
      </c>
      <c r="F567" s="162" t="s">
        <v>15296</v>
      </c>
      <c r="G567" s="240">
        <v>37986</v>
      </c>
      <c r="H567" s="9" t="s">
        <v>8468</v>
      </c>
      <c r="I567" s="9"/>
      <c r="J567" s="9"/>
      <c r="K567" s="9"/>
      <c r="L567" s="11" t="s">
        <v>0</v>
      </c>
      <c r="M567" s="9"/>
      <c r="N567" s="21">
        <v>1.5</v>
      </c>
      <c r="O567" s="21">
        <v>1.5</v>
      </c>
      <c r="P567" s="2"/>
      <c r="Q567" s="225" t="s">
        <v>4170</v>
      </c>
      <c r="R567" s="222"/>
      <c r="S567" s="2"/>
      <c r="T567" s="21"/>
    </row>
    <row r="568" spans="1:20" x14ac:dyDescent="0.4">
      <c r="A568" s="9" t="s">
        <v>15278</v>
      </c>
      <c r="B568" s="9" t="s">
        <v>12052</v>
      </c>
      <c r="C568" s="180" t="s">
        <v>15264</v>
      </c>
      <c r="D568" s="11"/>
      <c r="E568" s="35">
        <v>5</v>
      </c>
      <c r="F568" s="162" t="s">
        <v>15297</v>
      </c>
      <c r="G568" s="240" t="s">
        <v>15300</v>
      </c>
      <c r="H568" s="9" t="s">
        <v>15416</v>
      </c>
      <c r="I568" s="9"/>
      <c r="J568" s="9"/>
      <c r="K568" s="9"/>
      <c r="L568" s="11">
        <v>2.4</v>
      </c>
      <c r="M568" s="9"/>
      <c r="N568" s="21">
        <v>30</v>
      </c>
      <c r="O568" s="21">
        <v>30</v>
      </c>
      <c r="P568" s="2"/>
      <c r="Q568" s="225" t="s">
        <v>4170</v>
      </c>
      <c r="R568" s="222"/>
      <c r="S568" s="2"/>
      <c r="T568" s="21"/>
    </row>
    <row r="569" spans="1:20" x14ac:dyDescent="0.4">
      <c r="A569" s="9" t="s">
        <v>15278</v>
      </c>
      <c r="B569" s="9" t="s">
        <v>12052</v>
      </c>
      <c r="C569" s="180" t="s">
        <v>15265</v>
      </c>
      <c r="D569" s="11"/>
      <c r="E569" s="35">
        <v>5</v>
      </c>
      <c r="F569" s="162" t="s">
        <v>15297</v>
      </c>
      <c r="G569" s="240" t="s">
        <v>15300</v>
      </c>
      <c r="H569" s="9" t="s">
        <v>15416</v>
      </c>
      <c r="I569" s="9"/>
      <c r="J569" s="9"/>
      <c r="K569" s="9"/>
      <c r="L569" s="11">
        <v>2.4</v>
      </c>
      <c r="M569" s="9"/>
      <c r="N569" s="21">
        <v>30</v>
      </c>
      <c r="O569" s="21">
        <v>30</v>
      </c>
      <c r="P569" s="2"/>
      <c r="Q569" s="225" t="s">
        <v>4170</v>
      </c>
      <c r="R569" s="222"/>
      <c r="S569" s="2"/>
      <c r="T569" s="21"/>
    </row>
    <row r="570" spans="1:20" x14ac:dyDescent="0.4">
      <c r="A570" s="9" t="s">
        <v>15278</v>
      </c>
      <c r="B570" s="9" t="s">
        <v>12052</v>
      </c>
      <c r="C570" s="180" t="s">
        <v>15266</v>
      </c>
      <c r="D570" s="11"/>
      <c r="E570" s="35">
        <v>5</v>
      </c>
      <c r="F570" s="162" t="s">
        <v>15297</v>
      </c>
      <c r="G570" s="240" t="s">
        <v>15300</v>
      </c>
      <c r="H570" s="9" t="s">
        <v>15416</v>
      </c>
      <c r="I570" s="9"/>
      <c r="J570" s="9"/>
      <c r="K570" s="9"/>
      <c r="L570" s="11">
        <v>2.4</v>
      </c>
      <c r="M570" s="9"/>
      <c r="N570" s="21">
        <v>30</v>
      </c>
      <c r="O570" s="21">
        <v>30</v>
      </c>
      <c r="P570" s="2"/>
      <c r="Q570" s="225" t="s">
        <v>4170</v>
      </c>
      <c r="R570" s="222"/>
      <c r="S570" s="2"/>
      <c r="T570" s="21"/>
    </row>
    <row r="571" spans="1:20" x14ac:dyDescent="0.4">
      <c r="A571" s="9" t="s">
        <v>15278</v>
      </c>
      <c r="B571" s="9" t="s">
        <v>12052</v>
      </c>
      <c r="C571" s="180" t="s">
        <v>15267</v>
      </c>
      <c r="D571" s="11"/>
      <c r="E571" s="35">
        <v>5</v>
      </c>
      <c r="F571" s="162" t="s">
        <v>15297</v>
      </c>
      <c r="G571" s="240" t="s">
        <v>15300</v>
      </c>
      <c r="H571" s="9" t="s">
        <v>15416</v>
      </c>
      <c r="I571" s="9"/>
      <c r="J571" s="9"/>
      <c r="K571" s="9"/>
      <c r="L571" s="11">
        <v>2.4</v>
      </c>
      <c r="M571" s="9"/>
      <c r="N571" s="21">
        <v>30</v>
      </c>
      <c r="O571" s="21">
        <v>30</v>
      </c>
      <c r="P571" s="2"/>
      <c r="Q571" s="225" t="s">
        <v>4170</v>
      </c>
      <c r="R571" s="222"/>
      <c r="S571" s="2"/>
      <c r="T571" s="21"/>
    </row>
    <row r="572" spans="1:20" x14ac:dyDescent="0.4">
      <c r="A572" s="9" t="s">
        <v>15278</v>
      </c>
      <c r="B572" s="9" t="s">
        <v>12052</v>
      </c>
      <c r="C572" s="180" t="s">
        <v>15268</v>
      </c>
      <c r="D572" s="11"/>
      <c r="E572" s="35">
        <v>5</v>
      </c>
      <c r="F572" s="162" t="s">
        <v>15297</v>
      </c>
      <c r="G572" s="240" t="s">
        <v>15300</v>
      </c>
      <c r="H572" s="9" t="s">
        <v>15416</v>
      </c>
      <c r="I572" s="9"/>
      <c r="J572" s="9"/>
      <c r="K572" s="9"/>
      <c r="L572" s="11">
        <v>2.4</v>
      </c>
      <c r="M572" s="9"/>
      <c r="N572" s="21">
        <v>30</v>
      </c>
      <c r="O572" s="21">
        <v>30</v>
      </c>
      <c r="P572" s="2"/>
      <c r="Q572" s="225" t="s">
        <v>4170</v>
      </c>
      <c r="R572" s="222"/>
      <c r="S572" s="2"/>
      <c r="T572" s="21"/>
    </row>
    <row r="573" spans="1:20" x14ac:dyDescent="0.4">
      <c r="A573" s="9" t="s">
        <v>15278</v>
      </c>
      <c r="B573" s="9" t="s">
        <v>12052</v>
      </c>
      <c r="C573" s="180" t="s">
        <v>15269</v>
      </c>
      <c r="D573" s="11"/>
      <c r="E573" s="35">
        <v>2</v>
      </c>
      <c r="F573" s="162" t="s">
        <v>15298</v>
      </c>
      <c r="G573" s="240" t="s">
        <v>15301</v>
      </c>
      <c r="H573" s="9" t="s">
        <v>15417</v>
      </c>
      <c r="I573" s="9"/>
      <c r="J573" s="9"/>
      <c r="K573" s="9"/>
      <c r="L573" s="11" t="s">
        <v>0</v>
      </c>
      <c r="M573" s="9"/>
      <c r="N573" s="21">
        <v>20</v>
      </c>
      <c r="O573" s="21">
        <v>20</v>
      </c>
      <c r="P573" s="2"/>
      <c r="Q573" s="225" t="s">
        <v>4170</v>
      </c>
      <c r="R573" s="222"/>
      <c r="S573" s="2"/>
      <c r="T573" s="21"/>
    </row>
    <row r="574" spans="1:20" x14ac:dyDescent="0.4">
      <c r="A574" s="9" t="s">
        <v>15278</v>
      </c>
      <c r="B574" s="9" t="s">
        <v>12052</v>
      </c>
      <c r="C574" s="180" t="s">
        <v>15270</v>
      </c>
      <c r="D574" s="11"/>
      <c r="E574" s="35">
        <v>2</v>
      </c>
      <c r="F574" s="162" t="s">
        <v>15298</v>
      </c>
      <c r="G574" s="240" t="s">
        <v>15301</v>
      </c>
      <c r="H574" s="9" t="s">
        <v>15417</v>
      </c>
      <c r="I574" s="9"/>
      <c r="J574" s="9"/>
      <c r="K574" s="9"/>
      <c r="L574" s="11" t="s">
        <v>0</v>
      </c>
      <c r="M574" s="9"/>
      <c r="N574" s="21">
        <v>20</v>
      </c>
      <c r="O574" s="21">
        <v>20</v>
      </c>
      <c r="P574" s="2"/>
      <c r="Q574" s="225" t="s">
        <v>4170</v>
      </c>
      <c r="R574" s="222"/>
      <c r="S574" s="2"/>
      <c r="T574" s="21"/>
    </row>
    <row r="575" spans="1:20" x14ac:dyDescent="0.4">
      <c r="A575" s="9" t="s">
        <v>15278</v>
      </c>
      <c r="B575" s="9" t="s">
        <v>12052</v>
      </c>
      <c r="C575" s="180" t="s">
        <v>15271</v>
      </c>
      <c r="D575" s="11"/>
      <c r="E575" s="35">
        <v>2</v>
      </c>
      <c r="F575" s="162" t="s">
        <v>15298</v>
      </c>
      <c r="G575" s="240" t="s">
        <v>15301</v>
      </c>
      <c r="H575" s="9" t="s">
        <v>15417</v>
      </c>
      <c r="I575" s="9"/>
      <c r="J575" s="9"/>
      <c r="K575" s="9"/>
      <c r="L575" s="11" t="s">
        <v>0</v>
      </c>
      <c r="M575" s="9"/>
      <c r="N575" s="21">
        <v>20</v>
      </c>
      <c r="O575" s="21">
        <v>20</v>
      </c>
      <c r="P575" s="2"/>
      <c r="Q575" s="225" t="s">
        <v>4170</v>
      </c>
      <c r="R575" s="222"/>
      <c r="S575" s="2"/>
      <c r="T575" s="21"/>
    </row>
    <row r="576" spans="1:20" x14ac:dyDescent="0.4">
      <c r="A576" s="9" t="s">
        <v>15278</v>
      </c>
      <c r="B576" s="9" t="s">
        <v>12052</v>
      </c>
      <c r="C576" s="180" t="s">
        <v>15272</v>
      </c>
      <c r="D576" s="11"/>
      <c r="E576" s="35">
        <v>2</v>
      </c>
      <c r="F576" s="162" t="s">
        <v>15298</v>
      </c>
      <c r="G576" s="240" t="s">
        <v>15301</v>
      </c>
      <c r="H576" s="9" t="s">
        <v>15417</v>
      </c>
      <c r="I576" s="9"/>
      <c r="J576" s="9"/>
      <c r="K576" s="9"/>
      <c r="L576" s="11" t="s">
        <v>0</v>
      </c>
      <c r="M576" s="9"/>
      <c r="N576" s="21">
        <v>20</v>
      </c>
      <c r="O576" s="21">
        <v>20</v>
      </c>
      <c r="P576" s="2"/>
      <c r="Q576" s="225" t="s">
        <v>4170</v>
      </c>
      <c r="R576" s="222"/>
      <c r="S576" s="2"/>
      <c r="T576" s="21"/>
    </row>
    <row r="577" spans="1:20" x14ac:dyDescent="0.4">
      <c r="A577" s="9" t="s">
        <v>15278</v>
      </c>
      <c r="B577" s="9" t="s">
        <v>12052</v>
      </c>
      <c r="C577" s="180" t="s">
        <v>15273</v>
      </c>
      <c r="D577" s="11"/>
      <c r="E577" s="35">
        <v>2</v>
      </c>
      <c r="F577" s="162" t="s">
        <v>15298</v>
      </c>
      <c r="G577" s="240" t="s">
        <v>15301</v>
      </c>
      <c r="H577" s="9" t="s">
        <v>15417</v>
      </c>
      <c r="I577" s="9"/>
      <c r="J577" s="9"/>
      <c r="K577" s="9"/>
      <c r="L577" s="11" t="s">
        <v>0</v>
      </c>
      <c r="M577" s="9"/>
      <c r="N577" s="21">
        <v>20</v>
      </c>
      <c r="O577" s="21">
        <v>20</v>
      </c>
      <c r="P577" s="2"/>
      <c r="Q577" s="225" t="s">
        <v>4170</v>
      </c>
      <c r="R577" s="222"/>
      <c r="S577" s="2"/>
      <c r="T577" s="21"/>
    </row>
    <row r="578" spans="1:20" x14ac:dyDescent="0.4">
      <c r="A578" s="9" t="s">
        <v>15278</v>
      </c>
      <c r="B578" s="9" t="s">
        <v>12052</v>
      </c>
      <c r="C578" s="180" t="s">
        <v>15274</v>
      </c>
      <c r="D578" s="11"/>
      <c r="E578" s="35">
        <v>5</v>
      </c>
      <c r="F578" s="162" t="s">
        <v>13962</v>
      </c>
      <c r="G578" s="240" t="s">
        <v>15302</v>
      </c>
      <c r="H578" s="9" t="s">
        <v>15418</v>
      </c>
      <c r="I578" s="9"/>
      <c r="J578" s="9"/>
      <c r="K578" s="9"/>
      <c r="L578" s="11" t="s">
        <v>0</v>
      </c>
      <c r="M578" s="9"/>
      <c r="N578" s="21">
        <v>60</v>
      </c>
      <c r="O578" s="21">
        <v>60</v>
      </c>
      <c r="P578" s="2"/>
      <c r="Q578" s="225" t="s">
        <v>4170</v>
      </c>
      <c r="R578" s="222"/>
      <c r="S578" s="2"/>
      <c r="T578" s="21"/>
    </row>
    <row r="579" spans="1:20" x14ac:dyDescent="0.4">
      <c r="A579" s="9" t="s">
        <v>15278</v>
      </c>
      <c r="B579" s="9" t="s">
        <v>12052</v>
      </c>
      <c r="C579" s="180" t="s">
        <v>15275</v>
      </c>
      <c r="D579" s="11"/>
      <c r="E579" s="35">
        <v>10</v>
      </c>
      <c r="F579" s="162" t="s">
        <v>13962</v>
      </c>
      <c r="G579" s="240" t="s">
        <v>15302</v>
      </c>
      <c r="H579" s="9" t="s">
        <v>8481</v>
      </c>
      <c r="I579" s="9"/>
      <c r="J579" s="9"/>
      <c r="K579" s="9"/>
      <c r="L579" s="11">
        <v>1</v>
      </c>
      <c r="M579" s="9"/>
      <c r="N579" s="21">
        <v>12</v>
      </c>
      <c r="O579" s="21">
        <v>12</v>
      </c>
      <c r="P579" s="2"/>
      <c r="Q579" s="225" t="s">
        <v>4170</v>
      </c>
      <c r="R579" s="222"/>
      <c r="S579" s="2"/>
      <c r="T579" s="21"/>
    </row>
    <row r="580" spans="1:20" x14ac:dyDescent="0.4">
      <c r="A580" s="9" t="s">
        <v>15278</v>
      </c>
      <c r="B580" s="9" t="s">
        <v>12052</v>
      </c>
      <c r="C580" s="180" t="s">
        <v>15276</v>
      </c>
      <c r="D580" s="11"/>
      <c r="E580" s="35">
        <v>10</v>
      </c>
      <c r="F580" s="162">
        <v>2005</v>
      </c>
      <c r="G580" s="240">
        <v>39082</v>
      </c>
      <c r="H580" s="9" t="s">
        <v>15419</v>
      </c>
      <c r="I580" s="9"/>
      <c r="J580" s="9"/>
      <c r="K580" s="9"/>
      <c r="L580" s="11" t="s">
        <v>0</v>
      </c>
      <c r="M580" s="9"/>
      <c r="N580" s="21">
        <v>12</v>
      </c>
      <c r="O580" s="21">
        <v>12</v>
      </c>
      <c r="P580" s="2"/>
      <c r="Q580" s="225" t="s">
        <v>4170</v>
      </c>
      <c r="R580" s="222"/>
      <c r="S580" s="2"/>
      <c r="T580" s="21"/>
    </row>
    <row r="581" spans="1:20" x14ac:dyDescent="0.4">
      <c r="A581" s="9" t="s">
        <v>15278</v>
      </c>
      <c r="B581" s="9" t="s">
        <v>12052</v>
      </c>
      <c r="C581" s="180" t="s">
        <v>15277</v>
      </c>
      <c r="D581" s="11"/>
      <c r="E581" s="35" t="s">
        <v>0</v>
      </c>
      <c r="F581" s="162">
        <v>2005</v>
      </c>
      <c r="G581" s="240" t="s">
        <v>0</v>
      </c>
      <c r="H581" s="9" t="s">
        <v>15420</v>
      </c>
      <c r="I581" s="9"/>
      <c r="J581" s="9"/>
      <c r="K581" s="9"/>
      <c r="L581" s="11" t="s">
        <v>0</v>
      </c>
      <c r="M581" s="9"/>
      <c r="N581" s="21">
        <v>4</v>
      </c>
      <c r="O581" s="21">
        <v>4</v>
      </c>
      <c r="P581" s="2"/>
      <c r="Q581" s="225" t="s">
        <v>4170</v>
      </c>
      <c r="R581" s="222"/>
      <c r="S581" s="2"/>
      <c r="T581" s="21"/>
    </row>
    <row r="582" spans="1:20" x14ac:dyDescent="0.4">
      <c r="A582" s="9" t="s">
        <v>15278</v>
      </c>
      <c r="B582" s="9" t="s">
        <v>12062</v>
      </c>
      <c r="C582" s="180" t="s">
        <v>15740</v>
      </c>
      <c r="D582" s="11"/>
      <c r="E582" s="35">
        <v>50000</v>
      </c>
      <c r="F582" s="162" t="s">
        <v>16084</v>
      </c>
      <c r="G582" s="240" t="s">
        <v>0</v>
      </c>
      <c r="H582" s="9" t="s">
        <v>15948</v>
      </c>
      <c r="I582" s="9"/>
      <c r="J582" s="9"/>
      <c r="K582" s="9"/>
      <c r="L582" s="11">
        <v>14</v>
      </c>
      <c r="M582" s="9"/>
      <c r="N582" s="21">
        <v>3</v>
      </c>
      <c r="O582" s="21">
        <v>3</v>
      </c>
      <c r="P582" s="2"/>
      <c r="Q582" s="225" t="s">
        <v>4170</v>
      </c>
      <c r="R582" s="222"/>
      <c r="S582" s="2"/>
      <c r="T582" s="21"/>
    </row>
    <row r="583" spans="1:20" x14ac:dyDescent="0.4">
      <c r="A583" s="164" t="s">
        <v>15278</v>
      </c>
      <c r="B583" s="164" t="s">
        <v>12062</v>
      </c>
      <c r="C583" s="232" t="s">
        <v>15741</v>
      </c>
      <c r="D583" s="166"/>
      <c r="E583" s="172">
        <v>50000</v>
      </c>
      <c r="F583" s="168" t="s">
        <v>16085</v>
      </c>
      <c r="G583" s="243">
        <v>37042</v>
      </c>
      <c r="H583" s="164" t="s">
        <v>15949</v>
      </c>
      <c r="I583" s="164" t="s">
        <v>4074</v>
      </c>
      <c r="J583" s="164"/>
      <c r="K583" s="164"/>
      <c r="L583" s="166">
        <v>14</v>
      </c>
      <c r="M583" s="164"/>
      <c r="N583" s="174">
        <v>1</v>
      </c>
      <c r="O583" s="174">
        <v>1</v>
      </c>
      <c r="P583" s="2"/>
      <c r="Q583" s="225" t="s">
        <v>4170</v>
      </c>
      <c r="R583" s="222"/>
      <c r="S583" s="2"/>
      <c r="T583" s="21"/>
    </row>
    <row r="584" spans="1:20" x14ac:dyDescent="0.4">
      <c r="A584" s="164" t="s">
        <v>15278</v>
      </c>
      <c r="B584" s="164" t="s">
        <v>12062</v>
      </c>
      <c r="C584" s="232" t="s">
        <v>15742</v>
      </c>
      <c r="D584" s="166"/>
      <c r="E584" s="172">
        <v>50000</v>
      </c>
      <c r="F584" s="168">
        <v>2000</v>
      </c>
      <c r="G584" s="243">
        <v>37072</v>
      </c>
      <c r="H584" s="164" t="s">
        <v>15950</v>
      </c>
      <c r="I584" s="164" t="s">
        <v>4074</v>
      </c>
      <c r="J584" s="164"/>
      <c r="K584" s="164"/>
      <c r="L584" s="166">
        <v>18</v>
      </c>
      <c r="M584" s="164"/>
      <c r="N584" s="174">
        <v>1</v>
      </c>
      <c r="O584" s="174">
        <v>1</v>
      </c>
      <c r="P584" s="2"/>
      <c r="Q584" s="225" t="s">
        <v>4170</v>
      </c>
      <c r="R584" s="222"/>
      <c r="S584" s="2"/>
      <c r="T584" s="21"/>
    </row>
    <row r="585" spans="1:20" x14ac:dyDescent="0.4">
      <c r="A585" s="164" t="s">
        <v>15278</v>
      </c>
      <c r="B585" s="164" t="s">
        <v>12062</v>
      </c>
      <c r="C585" s="232" t="s">
        <v>15743</v>
      </c>
      <c r="D585" s="166"/>
      <c r="E585" s="172">
        <v>50000</v>
      </c>
      <c r="F585" s="168" t="s">
        <v>0</v>
      </c>
      <c r="G585" s="243">
        <v>37802</v>
      </c>
      <c r="H585" s="164" t="s">
        <v>15951</v>
      </c>
      <c r="I585" s="164" t="s">
        <v>4074</v>
      </c>
      <c r="J585" s="164"/>
      <c r="K585" s="164"/>
      <c r="L585" s="166" t="s">
        <v>0</v>
      </c>
      <c r="M585" s="164"/>
      <c r="N585" s="174">
        <v>1.5</v>
      </c>
      <c r="O585" s="174">
        <v>1.5</v>
      </c>
      <c r="P585" s="2"/>
      <c r="Q585" s="225" t="s">
        <v>4170</v>
      </c>
      <c r="R585" s="222"/>
      <c r="S585" s="2"/>
      <c r="T585" s="21"/>
    </row>
    <row r="586" spans="1:20" x14ac:dyDescent="0.4">
      <c r="A586" s="164" t="s">
        <v>15278</v>
      </c>
      <c r="B586" s="164" t="s">
        <v>12062</v>
      </c>
      <c r="C586" s="232" t="s">
        <v>15744</v>
      </c>
      <c r="D586" s="166"/>
      <c r="E586" s="172">
        <v>50000</v>
      </c>
      <c r="F586" s="168" t="s">
        <v>0</v>
      </c>
      <c r="G586" s="243">
        <v>37802</v>
      </c>
      <c r="H586" s="164" t="s">
        <v>15952</v>
      </c>
      <c r="I586" s="164" t="s">
        <v>4074</v>
      </c>
      <c r="J586" s="164"/>
      <c r="K586" s="164"/>
      <c r="L586" s="166" t="s">
        <v>0</v>
      </c>
      <c r="M586" s="164"/>
      <c r="N586" s="174">
        <v>1.5</v>
      </c>
      <c r="O586" s="174">
        <v>1.5</v>
      </c>
      <c r="P586" s="2"/>
      <c r="Q586" s="225" t="s">
        <v>4170</v>
      </c>
      <c r="R586" s="222"/>
      <c r="S586" s="2"/>
      <c r="T586" s="21"/>
    </row>
    <row r="587" spans="1:20" x14ac:dyDescent="0.4">
      <c r="A587" s="9" t="s">
        <v>15278</v>
      </c>
      <c r="B587" s="9" t="s">
        <v>12062</v>
      </c>
      <c r="C587" s="180" t="s">
        <v>15745</v>
      </c>
      <c r="D587" s="11"/>
      <c r="E587" s="35">
        <v>100000</v>
      </c>
      <c r="F587" s="162" t="s">
        <v>16084</v>
      </c>
      <c r="G587" s="240" t="s">
        <v>0</v>
      </c>
      <c r="H587" s="9" t="s">
        <v>15948</v>
      </c>
      <c r="I587" s="9"/>
      <c r="J587" s="9"/>
      <c r="K587" s="9"/>
      <c r="L587" s="11">
        <v>7</v>
      </c>
      <c r="M587" s="9"/>
      <c r="N587" s="21">
        <v>5</v>
      </c>
      <c r="O587" s="21">
        <v>5</v>
      </c>
      <c r="P587" s="2"/>
      <c r="Q587" s="225" t="s">
        <v>4170</v>
      </c>
      <c r="R587" s="222"/>
      <c r="S587" s="2"/>
      <c r="T587" s="21"/>
    </row>
    <row r="588" spans="1:20" x14ac:dyDescent="0.4">
      <c r="A588" s="164" t="s">
        <v>15278</v>
      </c>
      <c r="B588" s="164" t="s">
        <v>12062</v>
      </c>
      <c r="C588" s="232" t="s">
        <v>15746</v>
      </c>
      <c r="D588" s="166"/>
      <c r="E588" s="172">
        <v>100000</v>
      </c>
      <c r="F588" s="168" t="s">
        <v>16084</v>
      </c>
      <c r="G588" s="243" t="s">
        <v>0</v>
      </c>
      <c r="H588" s="164" t="s">
        <v>15953</v>
      </c>
      <c r="I588" s="164" t="s">
        <v>4074</v>
      </c>
      <c r="J588" s="164"/>
      <c r="K588" s="164"/>
      <c r="L588" s="166" t="s">
        <v>0</v>
      </c>
      <c r="M588" s="164"/>
      <c r="N588" s="174">
        <v>1.5</v>
      </c>
      <c r="O588" s="174">
        <v>1.5</v>
      </c>
      <c r="P588" s="2"/>
      <c r="Q588" s="225" t="s">
        <v>4170</v>
      </c>
      <c r="R588" s="222"/>
      <c r="S588" s="2"/>
      <c r="T588" s="21"/>
    </row>
    <row r="589" spans="1:20" x14ac:dyDescent="0.4">
      <c r="A589" s="164" t="s">
        <v>15278</v>
      </c>
      <c r="B589" s="164" t="s">
        <v>12062</v>
      </c>
      <c r="C589" s="232" t="s">
        <v>15747</v>
      </c>
      <c r="D589" s="166"/>
      <c r="E589" s="172">
        <v>100000</v>
      </c>
      <c r="F589" s="168" t="s">
        <v>16085</v>
      </c>
      <c r="G589" s="243">
        <v>37042</v>
      </c>
      <c r="H589" s="164" t="s">
        <v>15949</v>
      </c>
      <c r="I589" s="164" t="s">
        <v>4074</v>
      </c>
      <c r="J589" s="164"/>
      <c r="K589" s="164"/>
      <c r="L589" s="166">
        <v>14</v>
      </c>
      <c r="M589" s="164"/>
      <c r="N589" s="174">
        <v>1</v>
      </c>
      <c r="O589" s="174">
        <v>1</v>
      </c>
      <c r="P589" s="2"/>
      <c r="Q589" s="225" t="s">
        <v>4170</v>
      </c>
      <c r="R589" s="222"/>
      <c r="S589" s="2"/>
      <c r="T589" s="21"/>
    </row>
    <row r="590" spans="1:20" x14ac:dyDescent="0.4">
      <c r="A590" s="164" t="s">
        <v>15278</v>
      </c>
      <c r="B590" s="164" t="s">
        <v>12062</v>
      </c>
      <c r="C590" s="232" t="s">
        <v>15748</v>
      </c>
      <c r="D590" s="166"/>
      <c r="E590" s="172">
        <v>100000</v>
      </c>
      <c r="F590" s="168" t="s">
        <v>16085</v>
      </c>
      <c r="G590" s="243">
        <v>37042</v>
      </c>
      <c r="H590" s="164" t="s">
        <v>16259</v>
      </c>
      <c r="I590" s="164" t="s">
        <v>4074</v>
      </c>
      <c r="J590" s="164"/>
      <c r="K590" s="164"/>
      <c r="L590" s="166">
        <v>14</v>
      </c>
      <c r="M590" s="164"/>
      <c r="N590" s="174">
        <v>1</v>
      </c>
      <c r="O590" s="174">
        <v>1</v>
      </c>
      <c r="P590" s="2"/>
      <c r="Q590" s="225" t="s">
        <v>4170</v>
      </c>
      <c r="R590" s="222"/>
      <c r="S590" s="2"/>
      <c r="T590" s="21"/>
    </row>
    <row r="591" spans="1:20" x14ac:dyDescent="0.4">
      <c r="A591" s="164" t="s">
        <v>15278</v>
      </c>
      <c r="B591" s="164" t="s">
        <v>12062</v>
      </c>
      <c r="C591" s="232" t="s">
        <v>15749</v>
      </c>
      <c r="D591" s="166"/>
      <c r="E591" s="172">
        <v>100000</v>
      </c>
      <c r="F591" s="168">
        <v>2000</v>
      </c>
      <c r="G591" s="243">
        <v>37072</v>
      </c>
      <c r="H591" s="164" t="s">
        <v>15950</v>
      </c>
      <c r="I591" s="164" t="s">
        <v>4074</v>
      </c>
      <c r="J591" s="164"/>
      <c r="K591" s="164"/>
      <c r="L591" s="166">
        <v>4</v>
      </c>
      <c r="M591" s="164"/>
      <c r="N591" s="174">
        <v>1</v>
      </c>
      <c r="O591" s="174">
        <v>1</v>
      </c>
      <c r="P591" s="2"/>
      <c r="Q591" s="225" t="s">
        <v>4170</v>
      </c>
      <c r="R591" s="222"/>
      <c r="S591" s="2"/>
      <c r="T591" s="21"/>
    </row>
    <row r="592" spans="1:20" x14ac:dyDescent="0.4">
      <c r="A592" s="9" t="s">
        <v>15278</v>
      </c>
      <c r="B592" s="9" t="s">
        <v>12062</v>
      </c>
      <c r="C592" s="180" t="s">
        <v>15750</v>
      </c>
      <c r="D592" s="11"/>
      <c r="E592" s="35">
        <v>50000</v>
      </c>
      <c r="F592" s="162" t="s">
        <v>16084</v>
      </c>
      <c r="G592" s="240" t="s">
        <v>0</v>
      </c>
      <c r="H592" s="9" t="s">
        <v>15954</v>
      </c>
      <c r="I592" s="9"/>
      <c r="J592" s="9"/>
      <c r="K592" s="9"/>
      <c r="L592" s="11">
        <v>14</v>
      </c>
      <c r="M592" s="9"/>
      <c r="N592" s="21">
        <v>3</v>
      </c>
      <c r="O592" s="21">
        <v>3</v>
      </c>
      <c r="P592" s="2"/>
      <c r="Q592" s="225" t="s">
        <v>4170</v>
      </c>
      <c r="R592" s="222"/>
      <c r="S592" s="2"/>
      <c r="T592" s="21"/>
    </row>
    <row r="593" spans="1:20" x14ac:dyDescent="0.4">
      <c r="A593" s="164" t="s">
        <v>15278</v>
      </c>
      <c r="B593" s="164" t="s">
        <v>12062</v>
      </c>
      <c r="C593" s="232" t="s">
        <v>15751</v>
      </c>
      <c r="D593" s="166"/>
      <c r="E593" s="172">
        <v>50000</v>
      </c>
      <c r="F593" s="168" t="s">
        <v>16085</v>
      </c>
      <c r="G593" s="243">
        <v>37042</v>
      </c>
      <c r="H593" s="164" t="s">
        <v>15955</v>
      </c>
      <c r="I593" s="164" t="s">
        <v>4074</v>
      </c>
      <c r="J593" s="164"/>
      <c r="K593" s="164"/>
      <c r="L593" s="166">
        <v>14</v>
      </c>
      <c r="M593" s="164"/>
      <c r="N593" s="174">
        <v>1</v>
      </c>
      <c r="O593" s="174">
        <v>1</v>
      </c>
      <c r="P593" s="2"/>
      <c r="Q593" s="225" t="s">
        <v>4170</v>
      </c>
      <c r="R593" s="222"/>
      <c r="S593" s="2"/>
      <c r="T593" s="21"/>
    </row>
    <row r="594" spans="1:20" x14ac:dyDescent="0.4">
      <c r="A594" s="164" t="s">
        <v>15278</v>
      </c>
      <c r="B594" s="164" t="s">
        <v>12062</v>
      </c>
      <c r="C594" s="232" t="s">
        <v>15752</v>
      </c>
      <c r="D594" s="166"/>
      <c r="E594" s="172">
        <v>50000</v>
      </c>
      <c r="F594" s="168">
        <v>2000</v>
      </c>
      <c r="G594" s="243">
        <v>37072</v>
      </c>
      <c r="H594" s="164" t="s">
        <v>15956</v>
      </c>
      <c r="I594" s="164" t="s">
        <v>4074</v>
      </c>
      <c r="J594" s="164"/>
      <c r="K594" s="164"/>
      <c r="L594" s="166">
        <v>18</v>
      </c>
      <c r="M594" s="164"/>
      <c r="N594" s="174">
        <v>1</v>
      </c>
      <c r="O594" s="174">
        <v>1</v>
      </c>
      <c r="P594" s="2"/>
      <c r="Q594" s="225" t="s">
        <v>4170</v>
      </c>
      <c r="R594" s="222"/>
      <c r="S594" s="2"/>
      <c r="T594" s="21"/>
    </row>
    <row r="595" spans="1:20" x14ac:dyDescent="0.4">
      <c r="A595" s="164" t="s">
        <v>15278</v>
      </c>
      <c r="B595" s="164" t="s">
        <v>12062</v>
      </c>
      <c r="C595" s="232" t="s">
        <v>15753</v>
      </c>
      <c r="D595" s="166"/>
      <c r="E595" s="172">
        <v>50000</v>
      </c>
      <c r="F595" s="168" t="s">
        <v>0</v>
      </c>
      <c r="G595" s="243">
        <v>37802</v>
      </c>
      <c r="H595" s="164" t="s">
        <v>15957</v>
      </c>
      <c r="I595" s="164" t="s">
        <v>4074</v>
      </c>
      <c r="J595" s="164"/>
      <c r="K595" s="164"/>
      <c r="L595" s="166" t="s">
        <v>0</v>
      </c>
      <c r="M595" s="164"/>
      <c r="N595" s="174">
        <v>1.5</v>
      </c>
      <c r="O595" s="174">
        <v>1.5</v>
      </c>
      <c r="P595" s="2"/>
      <c r="Q595" s="225" t="s">
        <v>4170</v>
      </c>
      <c r="R595" s="222"/>
      <c r="S595" s="2"/>
      <c r="T595" s="21"/>
    </row>
    <row r="596" spans="1:20" x14ac:dyDescent="0.4">
      <c r="A596" s="164" t="s">
        <v>15278</v>
      </c>
      <c r="B596" s="164" t="s">
        <v>12062</v>
      </c>
      <c r="C596" s="232" t="s">
        <v>15754</v>
      </c>
      <c r="D596" s="166"/>
      <c r="E596" s="172">
        <v>50000</v>
      </c>
      <c r="F596" s="168" t="s">
        <v>0</v>
      </c>
      <c r="G596" s="243">
        <v>37802</v>
      </c>
      <c r="H596" s="164" t="s">
        <v>15958</v>
      </c>
      <c r="I596" s="164" t="s">
        <v>4074</v>
      </c>
      <c r="J596" s="164"/>
      <c r="K596" s="164"/>
      <c r="L596" s="166" t="s">
        <v>0</v>
      </c>
      <c r="M596" s="164"/>
      <c r="N596" s="174">
        <v>1.5</v>
      </c>
      <c r="O596" s="174">
        <v>1.5</v>
      </c>
      <c r="P596" s="2"/>
      <c r="Q596" s="225" t="s">
        <v>4170</v>
      </c>
      <c r="R596" s="222"/>
      <c r="S596" s="2"/>
      <c r="T596" s="21"/>
    </row>
    <row r="597" spans="1:20" x14ac:dyDescent="0.4">
      <c r="A597" s="9" t="s">
        <v>15278</v>
      </c>
      <c r="B597" s="9" t="s">
        <v>12062</v>
      </c>
      <c r="C597" s="180" t="s">
        <v>15755</v>
      </c>
      <c r="D597" s="11"/>
      <c r="E597" s="35">
        <v>100000</v>
      </c>
      <c r="F597" s="162" t="s">
        <v>16084</v>
      </c>
      <c r="G597" s="240" t="s">
        <v>0</v>
      </c>
      <c r="H597" s="9" t="s">
        <v>15954</v>
      </c>
      <c r="I597" s="9"/>
      <c r="J597" s="9"/>
      <c r="K597" s="9"/>
      <c r="L597" s="11">
        <v>7</v>
      </c>
      <c r="M597" s="9"/>
      <c r="N597" s="21">
        <v>5</v>
      </c>
      <c r="O597" s="21">
        <v>5</v>
      </c>
      <c r="P597" s="2"/>
      <c r="Q597" s="225" t="s">
        <v>4170</v>
      </c>
      <c r="R597" s="222"/>
      <c r="S597" s="2"/>
      <c r="T597" s="21"/>
    </row>
    <row r="598" spans="1:20" x14ac:dyDescent="0.4">
      <c r="A598" s="164" t="s">
        <v>15278</v>
      </c>
      <c r="B598" s="164" t="s">
        <v>12062</v>
      </c>
      <c r="C598" s="232" t="s">
        <v>15756</v>
      </c>
      <c r="D598" s="166"/>
      <c r="E598" s="172">
        <v>100000</v>
      </c>
      <c r="F598" s="168" t="s">
        <v>0</v>
      </c>
      <c r="G598" s="243" t="s">
        <v>0</v>
      </c>
      <c r="H598" s="164" t="s">
        <v>15959</v>
      </c>
      <c r="I598" s="164" t="s">
        <v>4074</v>
      </c>
      <c r="J598" s="164"/>
      <c r="K598" s="164"/>
      <c r="L598" s="166" t="s">
        <v>0</v>
      </c>
      <c r="M598" s="164"/>
      <c r="N598" s="174">
        <v>1.5</v>
      </c>
      <c r="O598" s="174">
        <v>1.5</v>
      </c>
      <c r="P598" s="2"/>
      <c r="Q598" s="225" t="s">
        <v>4170</v>
      </c>
      <c r="R598" s="222"/>
      <c r="S598" s="2"/>
      <c r="T598" s="21"/>
    </row>
    <row r="599" spans="1:20" x14ac:dyDescent="0.4">
      <c r="A599" s="164" t="s">
        <v>15278</v>
      </c>
      <c r="B599" s="164" t="s">
        <v>12062</v>
      </c>
      <c r="C599" s="232" t="s">
        <v>15757</v>
      </c>
      <c r="D599" s="166"/>
      <c r="E599" s="172">
        <v>100000</v>
      </c>
      <c r="F599" s="168" t="s">
        <v>16085</v>
      </c>
      <c r="G599" s="243">
        <v>37042</v>
      </c>
      <c r="H599" s="164" t="s">
        <v>15955</v>
      </c>
      <c r="I599" s="164" t="s">
        <v>4074</v>
      </c>
      <c r="J599" s="164"/>
      <c r="K599" s="164"/>
      <c r="L599" s="166">
        <v>14</v>
      </c>
      <c r="M599" s="164"/>
      <c r="N599" s="174">
        <v>1</v>
      </c>
      <c r="O599" s="174">
        <v>1</v>
      </c>
      <c r="P599" s="2"/>
      <c r="Q599" s="225" t="s">
        <v>4170</v>
      </c>
      <c r="R599" s="222"/>
      <c r="S599" s="2"/>
      <c r="T599" s="21"/>
    </row>
    <row r="600" spans="1:20" x14ac:dyDescent="0.4">
      <c r="A600" s="164" t="s">
        <v>15278</v>
      </c>
      <c r="B600" s="164" t="s">
        <v>12062</v>
      </c>
      <c r="C600" s="232" t="s">
        <v>15758</v>
      </c>
      <c r="D600" s="166"/>
      <c r="E600" s="172">
        <v>100000</v>
      </c>
      <c r="F600" s="168" t="s">
        <v>16085</v>
      </c>
      <c r="G600" s="243">
        <v>37042</v>
      </c>
      <c r="H600" s="164" t="s">
        <v>16260</v>
      </c>
      <c r="I600" s="164" t="s">
        <v>4074</v>
      </c>
      <c r="J600" s="164"/>
      <c r="K600" s="164"/>
      <c r="L600" s="166">
        <v>14</v>
      </c>
      <c r="M600" s="164"/>
      <c r="N600" s="174">
        <v>1</v>
      </c>
      <c r="O600" s="174">
        <v>1</v>
      </c>
      <c r="P600" s="2"/>
      <c r="Q600" s="225" t="s">
        <v>4170</v>
      </c>
      <c r="R600" s="222"/>
      <c r="S600" s="2"/>
      <c r="T600" s="21"/>
    </row>
    <row r="601" spans="1:20" x14ac:dyDescent="0.4">
      <c r="A601" s="164" t="s">
        <v>15278</v>
      </c>
      <c r="B601" s="164" t="s">
        <v>12062</v>
      </c>
      <c r="C601" s="232" t="s">
        <v>15759</v>
      </c>
      <c r="D601" s="166"/>
      <c r="E601" s="172">
        <v>100000</v>
      </c>
      <c r="F601" s="168">
        <v>2000</v>
      </c>
      <c r="G601" s="243">
        <v>37072</v>
      </c>
      <c r="H601" s="164" t="s">
        <v>15956</v>
      </c>
      <c r="I601" s="164" t="s">
        <v>4074</v>
      </c>
      <c r="J601" s="164"/>
      <c r="K601" s="164"/>
      <c r="L601" s="166">
        <v>4</v>
      </c>
      <c r="M601" s="164"/>
      <c r="N601" s="174">
        <v>1</v>
      </c>
      <c r="O601" s="174">
        <v>1</v>
      </c>
      <c r="P601" s="2"/>
      <c r="Q601" s="225" t="s">
        <v>4170</v>
      </c>
      <c r="R601" s="222"/>
      <c r="S601" s="2"/>
      <c r="T601" s="21"/>
    </row>
    <row r="602" spans="1:20" x14ac:dyDescent="0.4">
      <c r="A602" s="9" t="s">
        <v>15278</v>
      </c>
      <c r="B602" s="9" t="s">
        <v>12062</v>
      </c>
      <c r="C602" s="180" t="s">
        <v>15760</v>
      </c>
      <c r="D602" s="11"/>
      <c r="E602" s="35">
        <v>50000</v>
      </c>
      <c r="F602" s="162" t="s">
        <v>16084</v>
      </c>
      <c r="G602" s="240" t="s">
        <v>0</v>
      </c>
      <c r="H602" s="9" t="s">
        <v>15960</v>
      </c>
      <c r="I602" s="9"/>
      <c r="J602" s="9"/>
      <c r="K602" s="9"/>
      <c r="L602" s="11">
        <v>14</v>
      </c>
      <c r="M602" s="9"/>
      <c r="N602" s="21">
        <v>3</v>
      </c>
      <c r="O602" s="21">
        <v>3</v>
      </c>
      <c r="P602" s="2"/>
      <c r="Q602" s="225" t="s">
        <v>4170</v>
      </c>
      <c r="R602" s="222"/>
      <c r="S602" s="2"/>
      <c r="T602" s="21"/>
    </row>
    <row r="603" spans="1:20" x14ac:dyDescent="0.4">
      <c r="A603" s="164" t="s">
        <v>15278</v>
      </c>
      <c r="B603" s="164" t="s">
        <v>12062</v>
      </c>
      <c r="C603" s="232" t="s">
        <v>15761</v>
      </c>
      <c r="D603" s="166"/>
      <c r="E603" s="172">
        <v>50000</v>
      </c>
      <c r="F603" s="168" t="s">
        <v>16085</v>
      </c>
      <c r="G603" s="243">
        <v>37042</v>
      </c>
      <c r="H603" s="164" t="s">
        <v>15961</v>
      </c>
      <c r="I603" s="164" t="s">
        <v>4074</v>
      </c>
      <c r="J603" s="164"/>
      <c r="K603" s="164"/>
      <c r="L603" s="166">
        <v>14</v>
      </c>
      <c r="M603" s="164"/>
      <c r="N603" s="174">
        <v>1</v>
      </c>
      <c r="O603" s="174">
        <v>1</v>
      </c>
      <c r="P603" s="2"/>
      <c r="Q603" s="225" t="s">
        <v>4170</v>
      </c>
      <c r="R603" s="222"/>
      <c r="S603" s="2"/>
      <c r="T603" s="21"/>
    </row>
    <row r="604" spans="1:20" x14ac:dyDescent="0.4">
      <c r="A604" s="164" t="s">
        <v>15278</v>
      </c>
      <c r="B604" s="164" t="s">
        <v>12062</v>
      </c>
      <c r="C604" s="232" t="s">
        <v>15762</v>
      </c>
      <c r="D604" s="166"/>
      <c r="E604" s="172">
        <v>50000</v>
      </c>
      <c r="F604" s="168">
        <v>2000</v>
      </c>
      <c r="G604" s="243">
        <v>37072</v>
      </c>
      <c r="H604" s="164" t="s">
        <v>15962</v>
      </c>
      <c r="I604" s="164" t="s">
        <v>4074</v>
      </c>
      <c r="J604" s="164"/>
      <c r="K604" s="164"/>
      <c r="L604" s="166">
        <v>18</v>
      </c>
      <c r="M604" s="164"/>
      <c r="N604" s="174">
        <v>1</v>
      </c>
      <c r="O604" s="174">
        <v>1</v>
      </c>
      <c r="P604" s="2"/>
      <c r="Q604" s="225" t="s">
        <v>4170</v>
      </c>
      <c r="R604" s="222"/>
      <c r="S604" s="2"/>
      <c r="T604" s="21"/>
    </row>
    <row r="605" spans="1:20" x14ac:dyDescent="0.4">
      <c r="A605" s="164" t="s">
        <v>15278</v>
      </c>
      <c r="B605" s="164" t="s">
        <v>12062</v>
      </c>
      <c r="C605" s="232" t="s">
        <v>15763</v>
      </c>
      <c r="D605" s="166"/>
      <c r="E605" s="172">
        <v>50000</v>
      </c>
      <c r="F605" s="168" t="s">
        <v>0</v>
      </c>
      <c r="G605" s="243">
        <v>37802</v>
      </c>
      <c r="H605" s="164" t="s">
        <v>15963</v>
      </c>
      <c r="I605" s="164" t="s">
        <v>4074</v>
      </c>
      <c r="J605" s="164"/>
      <c r="K605" s="164"/>
      <c r="L605" s="166" t="s">
        <v>0</v>
      </c>
      <c r="M605" s="164"/>
      <c r="N605" s="174">
        <v>1.5</v>
      </c>
      <c r="O605" s="174">
        <v>1.5</v>
      </c>
      <c r="P605" s="2"/>
      <c r="Q605" s="225" t="s">
        <v>4170</v>
      </c>
      <c r="R605" s="222"/>
      <c r="S605" s="2"/>
      <c r="T605" s="21"/>
    </row>
    <row r="606" spans="1:20" x14ac:dyDescent="0.4">
      <c r="A606" s="164" t="s">
        <v>15278</v>
      </c>
      <c r="B606" s="164" t="s">
        <v>12062</v>
      </c>
      <c r="C606" s="232" t="s">
        <v>15764</v>
      </c>
      <c r="D606" s="166"/>
      <c r="E606" s="172">
        <v>50000</v>
      </c>
      <c r="F606" s="168" t="s">
        <v>0</v>
      </c>
      <c r="G606" s="243">
        <v>37802</v>
      </c>
      <c r="H606" s="164" t="s">
        <v>15964</v>
      </c>
      <c r="I606" s="164" t="s">
        <v>4074</v>
      </c>
      <c r="J606" s="164"/>
      <c r="K606" s="164"/>
      <c r="L606" s="166" t="s">
        <v>0</v>
      </c>
      <c r="M606" s="164"/>
      <c r="N606" s="174">
        <v>1.5</v>
      </c>
      <c r="O606" s="174">
        <v>1.5</v>
      </c>
      <c r="P606" s="2"/>
      <c r="Q606" s="225" t="s">
        <v>4170</v>
      </c>
      <c r="R606" s="222"/>
      <c r="S606" s="2"/>
      <c r="T606" s="21"/>
    </row>
    <row r="607" spans="1:20" x14ac:dyDescent="0.4">
      <c r="A607" s="9" t="s">
        <v>15278</v>
      </c>
      <c r="B607" s="9" t="s">
        <v>12062</v>
      </c>
      <c r="C607" s="180" t="s">
        <v>15765</v>
      </c>
      <c r="D607" s="11"/>
      <c r="E607" s="35">
        <v>100000</v>
      </c>
      <c r="F607" s="162" t="s">
        <v>16084</v>
      </c>
      <c r="G607" s="240" t="s">
        <v>0</v>
      </c>
      <c r="H607" s="9" t="s">
        <v>15960</v>
      </c>
      <c r="I607" s="9"/>
      <c r="J607" s="9"/>
      <c r="K607" s="9"/>
      <c r="L607" s="11">
        <v>7</v>
      </c>
      <c r="M607" s="9"/>
      <c r="N607" s="21">
        <v>5</v>
      </c>
      <c r="O607" s="21">
        <v>5</v>
      </c>
      <c r="P607" s="2"/>
      <c r="Q607" s="225" t="s">
        <v>4170</v>
      </c>
      <c r="R607" s="222"/>
      <c r="S607" s="2"/>
      <c r="T607" s="21"/>
    </row>
    <row r="608" spans="1:20" x14ac:dyDescent="0.4">
      <c r="A608" s="164" t="s">
        <v>15278</v>
      </c>
      <c r="B608" s="164" t="s">
        <v>12062</v>
      </c>
      <c r="C608" s="232" t="s">
        <v>15766</v>
      </c>
      <c r="D608" s="166"/>
      <c r="E608" s="172">
        <v>100000</v>
      </c>
      <c r="F608" s="168" t="s">
        <v>0</v>
      </c>
      <c r="G608" s="243" t="s">
        <v>0</v>
      </c>
      <c r="H608" s="164" t="s">
        <v>15965</v>
      </c>
      <c r="I608" s="164" t="s">
        <v>4074</v>
      </c>
      <c r="J608" s="164"/>
      <c r="K608" s="164"/>
      <c r="L608" s="166" t="s">
        <v>0</v>
      </c>
      <c r="M608" s="164"/>
      <c r="N608" s="174">
        <v>1.5</v>
      </c>
      <c r="O608" s="174">
        <v>1.5</v>
      </c>
      <c r="P608" s="2"/>
      <c r="Q608" s="225" t="s">
        <v>4170</v>
      </c>
      <c r="R608" s="222"/>
      <c r="S608" s="2"/>
      <c r="T608" s="21"/>
    </row>
    <row r="609" spans="1:20" x14ac:dyDescent="0.4">
      <c r="A609" s="164" t="s">
        <v>15278</v>
      </c>
      <c r="B609" s="164" t="s">
        <v>12062</v>
      </c>
      <c r="C609" s="232" t="s">
        <v>15767</v>
      </c>
      <c r="D609" s="166"/>
      <c r="E609" s="172">
        <v>100000</v>
      </c>
      <c r="F609" s="168" t="s">
        <v>16085</v>
      </c>
      <c r="G609" s="243">
        <v>37042</v>
      </c>
      <c r="H609" s="164" t="s">
        <v>15961</v>
      </c>
      <c r="I609" s="164" t="s">
        <v>4074</v>
      </c>
      <c r="J609" s="164"/>
      <c r="K609" s="164"/>
      <c r="L609" s="166">
        <v>14</v>
      </c>
      <c r="M609" s="164"/>
      <c r="N609" s="174">
        <v>1</v>
      </c>
      <c r="O609" s="174">
        <v>1</v>
      </c>
      <c r="P609" s="2"/>
      <c r="Q609" s="225" t="s">
        <v>4170</v>
      </c>
      <c r="R609" s="222"/>
      <c r="S609" s="2"/>
      <c r="T609" s="21"/>
    </row>
    <row r="610" spans="1:20" x14ac:dyDescent="0.4">
      <c r="A610" s="164" t="s">
        <v>15278</v>
      </c>
      <c r="B610" s="164" t="s">
        <v>12062</v>
      </c>
      <c r="C610" s="232" t="s">
        <v>15768</v>
      </c>
      <c r="D610" s="166"/>
      <c r="E610" s="172">
        <v>100000</v>
      </c>
      <c r="F610" s="168" t="s">
        <v>16085</v>
      </c>
      <c r="G610" s="243">
        <v>37042</v>
      </c>
      <c r="H610" s="164" t="s">
        <v>16261</v>
      </c>
      <c r="I610" s="164" t="s">
        <v>4074</v>
      </c>
      <c r="J610" s="164"/>
      <c r="K610" s="164"/>
      <c r="L610" s="166">
        <v>14</v>
      </c>
      <c r="M610" s="164"/>
      <c r="N610" s="174">
        <v>1</v>
      </c>
      <c r="O610" s="174">
        <v>1</v>
      </c>
      <c r="P610" s="2"/>
      <c r="Q610" s="225" t="s">
        <v>4170</v>
      </c>
      <c r="R610" s="222"/>
      <c r="S610" s="2"/>
      <c r="T610" s="21"/>
    </row>
    <row r="611" spans="1:20" x14ac:dyDescent="0.4">
      <c r="A611" s="164" t="s">
        <v>15278</v>
      </c>
      <c r="B611" s="164" t="s">
        <v>12062</v>
      </c>
      <c r="C611" s="232" t="s">
        <v>15769</v>
      </c>
      <c r="D611" s="166"/>
      <c r="E611" s="172">
        <v>100000</v>
      </c>
      <c r="F611" s="168">
        <v>2000</v>
      </c>
      <c r="G611" s="243">
        <v>37072</v>
      </c>
      <c r="H611" s="164" t="s">
        <v>15962</v>
      </c>
      <c r="I611" s="164" t="s">
        <v>4074</v>
      </c>
      <c r="J611" s="164"/>
      <c r="K611" s="164"/>
      <c r="L611" s="166">
        <v>4</v>
      </c>
      <c r="M611" s="164"/>
      <c r="N611" s="174">
        <v>1</v>
      </c>
      <c r="O611" s="174">
        <v>1</v>
      </c>
      <c r="P611" s="2"/>
      <c r="Q611" s="225" t="s">
        <v>4170</v>
      </c>
      <c r="R611" s="222"/>
      <c r="S611" s="2"/>
      <c r="T611" s="21"/>
    </row>
    <row r="612" spans="1:20" x14ac:dyDescent="0.4">
      <c r="A612" s="9" t="s">
        <v>15278</v>
      </c>
      <c r="B612" s="9" t="s">
        <v>12062</v>
      </c>
      <c r="C612" s="180" t="s">
        <v>15770</v>
      </c>
      <c r="D612" s="11"/>
      <c r="E612" s="35">
        <v>50000</v>
      </c>
      <c r="F612" s="162" t="s">
        <v>16084</v>
      </c>
      <c r="G612" s="240" t="s">
        <v>0</v>
      </c>
      <c r="H612" s="9" t="s">
        <v>15966</v>
      </c>
      <c r="I612" s="9"/>
      <c r="J612" s="9"/>
      <c r="K612" s="9"/>
      <c r="L612" s="11">
        <v>14</v>
      </c>
      <c r="M612" s="9"/>
      <c r="N612" s="21">
        <v>3</v>
      </c>
      <c r="O612" s="21">
        <v>3</v>
      </c>
      <c r="P612" s="2"/>
      <c r="Q612" s="225" t="s">
        <v>4170</v>
      </c>
      <c r="R612" s="222"/>
      <c r="S612" s="2"/>
      <c r="T612" s="21"/>
    </row>
    <row r="613" spans="1:20" x14ac:dyDescent="0.4">
      <c r="A613" s="164" t="s">
        <v>15278</v>
      </c>
      <c r="B613" s="164" t="s">
        <v>12062</v>
      </c>
      <c r="C613" s="232" t="s">
        <v>15771</v>
      </c>
      <c r="D613" s="166"/>
      <c r="E613" s="172">
        <v>50000</v>
      </c>
      <c r="F613" s="168" t="s">
        <v>16085</v>
      </c>
      <c r="G613" s="243">
        <v>37042</v>
      </c>
      <c r="H613" s="164" t="s">
        <v>15967</v>
      </c>
      <c r="I613" s="164" t="s">
        <v>4074</v>
      </c>
      <c r="J613" s="164"/>
      <c r="K613" s="164"/>
      <c r="L613" s="166">
        <v>14</v>
      </c>
      <c r="M613" s="164"/>
      <c r="N613" s="174">
        <v>1</v>
      </c>
      <c r="O613" s="174">
        <v>1</v>
      </c>
      <c r="P613" s="2"/>
      <c r="Q613" s="225" t="s">
        <v>4170</v>
      </c>
      <c r="R613" s="222"/>
      <c r="S613" s="2"/>
      <c r="T613" s="21"/>
    </row>
    <row r="614" spans="1:20" x14ac:dyDescent="0.4">
      <c r="A614" s="164" t="s">
        <v>15278</v>
      </c>
      <c r="B614" s="164" t="s">
        <v>12062</v>
      </c>
      <c r="C614" s="232" t="s">
        <v>15772</v>
      </c>
      <c r="D614" s="166"/>
      <c r="E614" s="172">
        <v>50000</v>
      </c>
      <c r="F614" s="168">
        <v>2000</v>
      </c>
      <c r="G614" s="243">
        <v>37072</v>
      </c>
      <c r="H614" s="164" t="s">
        <v>15968</v>
      </c>
      <c r="I614" s="164" t="s">
        <v>4074</v>
      </c>
      <c r="J614" s="164"/>
      <c r="K614" s="164"/>
      <c r="L614" s="166">
        <v>18</v>
      </c>
      <c r="M614" s="164"/>
      <c r="N614" s="174">
        <v>1</v>
      </c>
      <c r="O614" s="174">
        <v>1</v>
      </c>
      <c r="P614" s="2"/>
      <c r="Q614" s="225" t="s">
        <v>4170</v>
      </c>
      <c r="R614" s="222"/>
      <c r="S614" s="2"/>
      <c r="T614" s="21"/>
    </row>
    <row r="615" spans="1:20" x14ac:dyDescent="0.4">
      <c r="A615" s="164" t="s">
        <v>15278</v>
      </c>
      <c r="B615" s="164" t="s">
        <v>12062</v>
      </c>
      <c r="C615" s="232" t="s">
        <v>15773</v>
      </c>
      <c r="D615" s="166"/>
      <c r="E615" s="172">
        <v>50000</v>
      </c>
      <c r="F615" s="168" t="s">
        <v>0</v>
      </c>
      <c r="G615" s="243">
        <v>37802</v>
      </c>
      <c r="H615" s="164" t="s">
        <v>15969</v>
      </c>
      <c r="I615" s="164" t="s">
        <v>4074</v>
      </c>
      <c r="J615" s="164"/>
      <c r="K615" s="164"/>
      <c r="L615" s="166" t="s">
        <v>0</v>
      </c>
      <c r="M615" s="164"/>
      <c r="N615" s="174">
        <v>1.5</v>
      </c>
      <c r="O615" s="174">
        <v>1.5</v>
      </c>
      <c r="P615" s="2"/>
      <c r="Q615" s="225" t="s">
        <v>4170</v>
      </c>
      <c r="R615" s="222"/>
      <c r="S615" s="2"/>
      <c r="T615" s="21"/>
    </row>
    <row r="616" spans="1:20" x14ac:dyDescent="0.4">
      <c r="A616" s="164" t="s">
        <v>15278</v>
      </c>
      <c r="B616" s="164" t="s">
        <v>12062</v>
      </c>
      <c r="C616" s="232" t="s">
        <v>15774</v>
      </c>
      <c r="D616" s="166"/>
      <c r="E616" s="172">
        <v>50000</v>
      </c>
      <c r="F616" s="168" t="s">
        <v>0</v>
      </c>
      <c r="G616" s="243">
        <v>37802</v>
      </c>
      <c r="H616" s="164" t="s">
        <v>15970</v>
      </c>
      <c r="I616" s="164" t="s">
        <v>4074</v>
      </c>
      <c r="J616" s="164"/>
      <c r="K616" s="164"/>
      <c r="L616" s="166" t="s">
        <v>0</v>
      </c>
      <c r="M616" s="164"/>
      <c r="N616" s="174">
        <v>1.5</v>
      </c>
      <c r="O616" s="174">
        <v>1.5</v>
      </c>
      <c r="P616" s="2"/>
      <c r="Q616" s="225" t="s">
        <v>4170</v>
      </c>
      <c r="R616" s="222"/>
      <c r="S616" s="2"/>
      <c r="T616" s="21"/>
    </row>
    <row r="617" spans="1:20" x14ac:dyDescent="0.4">
      <c r="A617" s="9" t="s">
        <v>15278</v>
      </c>
      <c r="B617" s="9" t="s">
        <v>12062</v>
      </c>
      <c r="C617" s="180" t="s">
        <v>15775</v>
      </c>
      <c r="D617" s="11"/>
      <c r="E617" s="35">
        <v>100000</v>
      </c>
      <c r="F617" s="162" t="s">
        <v>16084</v>
      </c>
      <c r="G617" s="240" t="s">
        <v>0</v>
      </c>
      <c r="H617" s="9" t="s">
        <v>15966</v>
      </c>
      <c r="I617" s="9"/>
      <c r="J617" s="9"/>
      <c r="K617" s="9"/>
      <c r="L617" s="11">
        <v>7</v>
      </c>
      <c r="M617" s="9"/>
      <c r="N617" s="21">
        <v>5</v>
      </c>
      <c r="O617" s="21">
        <v>5</v>
      </c>
      <c r="P617" s="2"/>
      <c r="Q617" s="225" t="s">
        <v>4170</v>
      </c>
      <c r="R617" s="222"/>
      <c r="S617" s="2"/>
      <c r="T617" s="21"/>
    </row>
    <row r="618" spans="1:20" x14ac:dyDescent="0.4">
      <c r="A618" s="164" t="s">
        <v>15278</v>
      </c>
      <c r="B618" s="164" t="s">
        <v>12062</v>
      </c>
      <c r="C618" s="232" t="s">
        <v>15776</v>
      </c>
      <c r="D618" s="166"/>
      <c r="E618" s="172">
        <v>100000</v>
      </c>
      <c r="F618" s="168" t="s">
        <v>0</v>
      </c>
      <c r="G618" s="243" t="s">
        <v>0</v>
      </c>
      <c r="H618" s="164" t="s">
        <v>15971</v>
      </c>
      <c r="I618" s="164" t="s">
        <v>4074</v>
      </c>
      <c r="J618" s="164"/>
      <c r="K618" s="164"/>
      <c r="L618" s="166" t="s">
        <v>0</v>
      </c>
      <c r="M618" s="164"/>
      <c r="N618" s="174">
        <v>1.5</v>
      </c>
      <c r="O618" s="174">
        <v>1.5</v>
      </c>
      <c r="P618" s="2"/>
      <c r="Q618" s="225" t="s">
        <v>4170</v>
      </c>
      <c r="R618" s="222"/>
      <c r="S618" s="2"/>
      <c r="T618" s="21"/>
    </row>
    <row r="619" spans="1:20" x14ac:dyDescent="0.4">
      <c r="A619" s="164" t="s">
        <v>15278</v>
      </c>
      <c r="B619" s="164" t="s">
        <v>12062</v>
      </c>
      <c r="C619" s="232" t="s">
        <v>15777</v>
      </c>
      <c r="D619" s="166"/>
      <c r="E619" s="172">
        <v>100000</v>
      </c>
      <c r="F619" s="168" t="s">
        <v>16085</v>
      </c>
      <c r="G619" s="243">
        <v>37042</v>
      </c>
      <c r="H619" s="164" t="s">
        <v>15967</v>
      </c>
      <c r="I619" s="164" t="s">
        <v>4074</v>
      </c>
      <c r="J619" s="164"/>
      <c r="K619" s="164"/>
      <c r="L619" s="166">
        <v>14</v>
      </c>
      <c r="M619" s="164"/>
      <c r="N619" s="174">
        <v>1</v>
      </c>
      <c r="O619" s="174">
        <v>1</v>
      </c>
      <c r="P619" s="2"/>
      <c r="Q619" s="225" t="s">
        <v>4170</v>
      </c>
      <c r="R619" s="222"/>
      <c r="S619" s="2"/>
      <c r="T619" s="21"/>
    </row>
    <row r="620" spans="1:20" x14ac:dyDescent="0.4">
      <c r="A620" s="164" t="s">
        <v>15278</v>
      </c>
      <c r="B620" s="164" t="s">
        <v>12062</v>
      </c>
      <c r="C620" s="232" t="s">
        <v>15778</v>
      </c>
      <c r="D620" s="166"/>
      <c r="E620" s="172">
        <v>100000</v>
      </c>
      <c r="F620" s="168" t="s">
        <v>16085</v>
      </c>
      <c r="G620" s="243">
        <v>37042</v>
      </c>
      <c r="H620" s="164" t="s">
        <v>16262</v>
      </c>
      <c r="I620" s="164" t="s">
        <v>4074</v>
      </c>
      <c r="J620" s="164"/>
      <c r="K620" s="164"/>
      <c r="L620" s="166">
        <v>14</v>
      </c>
      <c r="M620" s="164"/>
      <c r="N620" s="174">
        <v>1</v>
      </c>
      <c r="O620" s="174">
        <v>1</v>
      </c>
      <c r="P620" s="2"/>
      <c r="Q620" s="225" t="s">
        <v>4170</v>
      </c>
      <c r="R620" s="222"/>
      <c r="S620" s="2"/>
      <c r="T620" s="21"/>
    </row>
    <row r="621" spans="1:20" x14ac:dyDescent="0.4">
      <c r="A621" s="164" t="s">
        <v>15278</v>
      </c>
      <c r="B621" s="164" t="s">
        <v>12062</v>
      </c>
      <c r="C621" s="232" t="s">
        <v>15779</v>
      </c>
      <c r="D621" s="166"/>
      <c r="E621" s="172">
        <v>100000</v>
      </c>
      <c r="F621" s="168">
        <v>2000</v>
      </c>
      <c r="G621" s="243">
        <v>37072</v>
      </c>
      <c r="H621" s="164" t="s">
        <v>15968</v>
      </c>
      <c r="I621" s="164" t="s">
        <v>4074</v>
      </c>
      <c r="J621" s="164"/>
      <c r="K621" s="164"/>
      <c r="L621" s="166">
        <v>4</v>
      </c>
      <c r="M621" s="164"/>
      <c r="N621" s="174">
        <v>1</v>
      </c>
      <c r="O621" s="174">
        <v>1</v>
      </c>
      <c r="P621" s="2"/>
      <c r="Q621" s="225" t="s">
        <v>4170</v>
      </c>
      <c r="R621" s="222"/>
      <c r="S621" s="2"/>
      <c r="T621" s="21"/>
    </row>
    <row r="622" spans="1:20" x14ac:dyDescent="0.4">
      <c r="A622" s="9" t="s">
        <v>15278</v>
      </c>
      <c r="B622" s="9" t="s">
        <v>12062</v>
      </c>
      <c r="C622" s="180" t="s">
        <v>15780</v>
      </c>
      <c r="D622" s="11"/>
      <c r="E622" s="35">
        <v>50000</v>
      </c>
      <c r="F622" s="162" t="s">
        <v>16084</v>
      </c>
      <c r="G622" s="240" t="s">
        <v>0</v>
      </c>
      <c r="H622" s="9" t="s">
        <v>15972</v>
      </c>
      <c r="I622" s="9"/>
      <c r="J622" s="9"/>
      <c r="K622" s="9"/>
      <c r="L622" s="11">
        <v>14</v>
      </c>
      <c r="M622" s="9"/>
      <c r="N622" s="21">
        <v>3</v>
      </c>
      <c r="O622" s="21">
        <v>3</v>
      </c>
      <c r="P622" s="2"/>
      <c r="Q622" s="225" t="s">
        <v>4170</v>
      </c>
      <c r="R622" s="222"/>
      <c r="S622" s="2"/>
      <c r="T622" s="21"/>
    </row>
    <row r="623" spans="1:20" x14ac:dyDescent="0.4">
      <c r="A623" s="164" t="s">
        <v>15278</v>
      </c>
      <c r="B623" s="164" t="s">
        <v>12062</v>
      </c>
      <c r="C623" s="232" t="s">
        <v>15781</v>
      </c>
      <c r="D623" s="166"/>
      <c r="E623" s="172">
        <v>50000</v>
      </c>
      <c r="F623" s="168" t="s">
        <v>16085</v>
      </c>
      <c r="G623" s="243">
        <v>37042</v>
      </c>
      <c r="H623" s="164" t="s">
        <v>15973</v>
      </c>
      <c r="I623" s="164" t="s">
        <v>4074</v>
      </c>
      <c r="J623" s="164"/>
      <c r="K623" s="164"/>
      <c r="L623" s="166">
        <v>14</v>
      </c>
      <c r="M623" s="164"/>
      <c r="N623" s="174">
        <v>1</v>
      </c>
      <c r="O623" s="174">
        <v>1</v>
      </c>
      <c r="P623" s="2"/>
      <c r="Q623" s="225" t="s">
        <v>4170</v>
      </c>
      <c r="R623" s="222"/>
      <c r="S623" s="2"/>
      <c r="T623" s="21"/>
    </row>
    <row r="624" spans="1:20" x14ac:dyDescent="0.4">
      <c r="A624" s="164" t="s">
        <v>15278</v>
      </c>
      <c r="B624" s="164" t="s">
        <v>12062</v>
      </c>
      <c r="C624" s="232" t="s">
        <v>15782</v>
      </c>
      <c r="D624" s="166"/>
      <c r="E624" s="172">
        <v>50000</v>
      </c>
      <c r="F624" s="168">
        <v>2000</v>
      </c>
      <c r="G624" s="243">
        <v>37072</v>
      </c>
      <c r="H624" s="164" t="s">
        <v>15974</v>
      </c>
      <c r="I624" s="164" t="s">
        <v>4074</v>
      </c>
      <c r="J624" s="164"/>
      <c r="K624" s="164"/>
      <c r="L624" s="166">
        <v>18</v>
      </c>
      <c r="M624" s="164"/>
      <c r="N624" s="174">
        <v>1</v>
      </c>
      <c r="O624" s="174">
        <v>1</v>
      </c>
      <c r="P624" s="2"/>
      <c r="Q624" s="225" t="s">
        <v>4170</v>
      </c>
      <c r="R624" s="222"/>
      <c r="S624" s="2"/>
      <c r="T624" s="21"/>
    </row>
    <row r="625" spans="1:20" x14ac:dyDescent="0.4">
      <c r="A625" s="164" t="s">
        <v>15278</v>
      </c>
      <c r="B625" s="164" t="s">
        <v>12062</v>
      </c>
      <c r="C625" s="232" t="s">
        <v>15783</v>
      </c>
      <c r="D625" s="166"/>
      <c r="E625" s="172">
        <v>50000</v>
      </c>
      <c r="F625" s="168" t="s">
        <v>0</v>
      </c>
      <c r="G625" s="243">
        <v>37802</v>
      </c>
      <c r="H625" s="164" t="s">
        <v>15975</v>
      </c>
      <c r="I625" s="164" t="s">
        <v>4074</v>
      </c>
      <c r="J625" s="164"/>
      <c r="K625" s="164"/>
      <c r="L625" s="166" t="s">
        <v>0</v>
      </c>
      <c r="M625" s="164"/>
      <c r="N625" s="174">
        <v>1.5</v>
      </c>
      <c r="O625" s="174">
        <v>1.5</v>
      </c>
      <c r="P625" s="2"/>
      <c r="Q625" s="225" t="s">
        <v>4170</v>
      </c>
      <c r="R625" s="222"/>
      <c r="S625" s="2"/>
      <c r="T625" s="21"/>
    </row>
    <row r="626" spans="1:20" x14ac:dyDescent="0.4">
      <c r="A626" s="164" t="s">
        <v>15278</v>
      </c>
      <c r="B626" s="164" t="s">
        <v>12062</v>
      </c>
      <c r="C626" s="232" t="s">
        <v>15784</v>
      </c>
      <c r="D626" s="166"/>
      <c r="E626" s="172">
        <v>50000</v>
      </c>
      <c r="F626" s="168" t="s">
        <v>0</v>
      </c>
      <c r="G626" s="243">
        <v>37802</v>
      </c>
      <c r="H626" s="164" t="s">
        <v>15976</v>
      </c>
      <c r="I626" s="164" t="s">
        <v>4074</v>
      </c>
      <c r="J626" s="164"/>
      <c r="K626" s="164"/>
      <c r="L626" s="166" t="s">
        <v>0</v>
      </c>
      <c r="M626" s="164"/>
      <c r="N626" s="174">
        <v>1.5</v>
      </c>
      <c r="O626" s="174">
        <v>1.5</v>
      </c>
      <c r="P626" s="2"/>
      <c r="Q626" s="225" t="s">
        <v>4170</v>
      </c>
      <c r="R626" s="222"/>
      <c r="S626" s="2"/>
      <c r="T626" s="21"/>
    </row>
    <row r="627" spans="1:20" x14ac:dyDescent="0.4">
      <c r="A627" s="9" t="s">
        <v>15278</v>
      </c>
      <c r="B627" s="9" t="s">
        <v>12062</v>
      </c>
      <c r="C627" s="180" t="s">
        <v>15785</v>
      </c>
      <c r="D627" s="11"/>
      <c r="E627" s="35">
        <v>100000</v>
      </c>
      <c r="F627" s="162" t="s">
        <v>16084</v>
      </c>
      <c r="G627" s="240" t="s">
        <v>0</v>
      </c>
      <c r="H627" s="9" t="s">
        <v>15972</v>
      </c>
      <c r="I627" s="9"/>
      <c r="J627" s="9"/>
      <c r="K627" s="9"/>
      <c r="L627" s="11">
        <v>7</v>
      </c>
      <c r="M627" s="9"/>
      <c r="N627" s="21">
        <v>5</v>
      </c>
      <c r="O627" s="21">
        <v>5</v>
      </c>
      <c r="P627" s="2"/>
      <c r="Q627" s="225" t="s">
        <v>4170</v>
      </c>
      <c r="R627" s="222"/>
      <c r="S627" s="2"/>
      <c r="T627" s="21"/>
    </row>
    <row r="628" spans="1:20" x14ac:dyDescent="0.4">
      <c r="A628" s="164" t="s">
        <v>15278</v>
      </c>
      <c r="B628" s="164" t="s">
        <v>12062</v>
      </c>
      <c r="C628" s="232" t="s">
        <v>15786</v>
      </c>
      <c r="D628" s="166"/>
      <c r="E628" s="172">
        <v>100000</v>
      </c>
      <c r="F628" s="168" t="s">
        <v>0</v>
      </c>
      <c r="G628" s="243" t="s">
        <v>0</v>
      </c>
      <c r="H628" s="164" t="s">
        <v>15977</v>
      </c>
      <c r="I628" s="164" t="s">
        <v>4074</v>
      </c>
      <c r="J628" s="164"/>
      <c r="K628" s="164"/>
      <c r="L628" s="166" t="s">
        <v>0</v>
      </c>
      <c r="M628" s="164"/>
      <c r="N628" s="174">
        <v>1.5</v>
      </c>
      <c r="O628" s="174">
        <v>1.5</v>
      </c>
      <c r="P628" s="2"/>
      <c r="Q628" s="225" t="s">
        <v>4170</v>
      </c>
      <c r="R628" s="222"/>
      <c r="S628" s="2"/>
      <c r="T628" s="21"/>
    </row>
    <row r="629" spans="1:20" x14ac:dyDescent="0.4">
      <c r="A629" s="164" t="s">
        <v>15278</v>
      </c>
      <c r="B629" s="164" t="s">
        <v>12062</v>
      </c>
      <c r="C629" s="232" t="s">
        <v>15787</v>
      </c>
      <c r="D629" s="166"/>
      <c r="E629" s="172">
        <v>100000</v>
      </c>
      <c r="F629" s="168" t="s">
        <v>16085</v>
      </c>
      <c r="G629" s="243">
        <v>37042</v>
      </c>
      <c r="H629" s="164" t="s">
        <v>15973</v>
      </c>
      <c r="I629" s="164" t="s">
        <v>4074</v>
      </c>
      <c r="J629" s="164"/>
      <c r="K629" s="164"/>
      <c r="L629" s="166">
        <v>14</v>
      </c>
      <c r="M629" s="164"/>
      <c r="N629" s="174">
        <v>1</v>
      </c>
      <c r="O629" s="174">
        <v>1</v>
      </c>
      <c r="P629" s="2"/>
      <c r="Q629" s="225" t="s">
        <v>4170</v>
      </c>
      <c r="R629" s="222"/>
      <c r="S629" s="2"/>
      <c r="T629" s="21"/>
    </row>
    <row r="630" spans="1:20" x14ac:dyDescent="0.4">
      <c r="A630" s="164" t="s">
        <v>15278</v>
      </c>
      <c r="B630" s="164" t="s">
        <v>12062</v>
      </c>
      <c r="C630" s="232" t="s">
        <v>15788</v>
      </c>
      <c r="D630" s="166"/>
      <c r="E630" s="172">
        <v>100000</v>
      </c>
      <c r="F630" s="168" t="s">
        <v>16085</v>
      </c>
      <c r="G630" s="243">
        <v>37042</v>
      </c>
      <c r="H630" s="164" t="s">
        <v>16263</v>
      </c>
      <c r="I630" s="164" t="s">
        <v>4074</v>
      </c>
      <c r="J630" s="164"/>
      <c r="K630" s="164"/>
      <c r="L630" s="166">
        <v>14</v>
      </c>
      <c r="M630" s="164"/>
      <c r="N630" s="174">
        <v>1</v>
      </c>
      <c r="O630" s="174">
        <v>1</v>
      </c>
      <c r="P630" s="2"/>
      <c r="Q630" s="225" t="s">
        <v>4170</v>
      </c>
      <c r="R630" s="222"/>
      <c r="S630" s="2"/>
      <c r="T630" s="21"/>
    </row>
    <row r="631" spans="1:20" x14ac:dyDescent="0.4">
      <c r="A631" s="164" t="s">
        <v>15278</v>
      </c>
      <c r="B631" s="164" t="s">
        <v>12062</v>
      </c>
      <c r="C631" s="232" t="s">
        <v>15789</v>
      </c>
      <c r="D631" s="166"/>
      <c r="E631" s="172">
        <v>100000</v>
      </c>
      <c r="F631" s="168">
        <v>2000</v>
      </c>
      <c r="G631" s="243">
        <v>37072</v>
      </c>
      <c r="H631" s="164" t="s">
        <v>15974</v>
      </c>
      <c r="I631" s="164" t="s">
        <v>4074</v>
      </c>
      <c r="J631" s="164"/>
      <c r="K631" s="164"/>
      <c r="L631" s="166">
        <v>4</v>
      </c>
      <c r="M631" s="164"/>
      <c r="N631" s="174">
        <v>1</v>
      </c>
      <c r="O631" s="174">
        <v>1</v>
      </c>
      <c r="P631" s="2"/>
      <c r="Q631" s="225" t="s">
        <v>4170</v>
      </c>
      <c r="R631" s="222"/>
      <c r="S631" s="2"/>
      <c r="T631" s="21"/>
    </row>
    <row r="632" spans="1:20" x14ac:dyDescent="0.4">
      <c r="A632" s="9" t="s">
        <v>15278</v>
      </c>
      <c r="B632" s="9" t="s">
        <v>12062</v>
      </c>
      <c r="C632" s="180" t="s">
        <v>15790</v>
      </c>
      <c r="D632" s="11"/>
      <c r="E632" s="35">
        <v>50000</v>
      </c>
      <c r="F632" s="162" t="s">
        <v>16084</v>
      </c>
      <c r="G632" s="240" t="s">
        <v>0</v>
      </c>
      <c r="H632" s="9" t="s">
        <v>15978</v>
      </c>
      <c r="I632" s="9"/>
      <c r="J632" s="9"/>
      <c r="K632" s="9"/>
      <c r="L632" s="11">
        <v>14</v>
      </c>
      <c r="M632" s="9"/>
      <c r="N632" s="21">
        <v>3</v>
      </c>
      <c r="O632" s="21">
        <v>3</v>
      </c>
      <c r="P632" s="2"/>
      <c r="Q632" s="225" t="s">
        <v>4170</v>
      </c>
      <c r="R632" s="222"/>
      <c r="S632" s="2"/>
      <c r="T632" s="21"/>
    </row>
    <row r="633" spans="1:20" x14ac:dyDescent="0.4">
      <c r="A633" s="164" t="s">
        <v>15278</v>
      </c>
      <c r="B633" s="164" t="s">
        <v>12062</v>
      </c>
      <c r="C633" s="232" t="s">
        <v>15791</v>
      </c>
      <c r="D633" s="166"/>
      <c r="E633" s="172">
        <v>50000</v>
      </c>
      <c r="F633" s="168" t="s">
        <v>16085</v>
      </c>
      <c r="G633" s="243">
        <v>37042</v>
      </c>
      <c r="H633" s="164" t="s">
        <v>15979</v>
      </c>
      <c r="I633" s="164" t="s">
        <v>4074</v>
      </c>
      <c r="J633" s="164"/>
      <c r="K633" s="164"/>
      <c r="L633" s="166">
        <v>14</v>
      </c>
      <c r="M633" s="164"/>
      <c r="N633" s="174">
        <v>1</v>
      </c>
      <c r="O633" s="174">
        <v>1</v>
      </c>
      <c r="P633" s="2"/>
      <c r="Q633" s="225" t="s">
        <v>4170</v>
      </c>
      <c r="R633" s="222"/>
      <c r="S633" s="2"/>
      <c r="T633" s="21"/>
    </row>
    <row r="634" spans="1:20" x14ac:dyDescent="0.4">
      <c r="A634" s="164" t="s">
        <v>15278</v>
      </c>
      <c r="B634" s="164" t="s">
        <v>12062</v>
      </c>
      <c r="C634" s="232" t="s">
        <v>15792</v>
      </c>
      <c r="D634" s="166"/>
      <c r="E634" s="172">
        <v>50000</v>
      </c>
      <c r="F634" s="168">
        <v>2000</v>
      </c>
      <c r="G634" s="243">
        <v>37072</v>
      </c>
      <c r="H634" s="164" t="s">
        <v>15980</v>
      </c>
      <c r="I634" s="164" t="s">
        <v>4074</v>
      </c>
      <c r="J634" s="164"/>
      <c r="K634" s="164"/>
      <c r="L634" s="166">
        <v>18</v>
      </c>
      <c r="M634" s="164"/>
      <c r="N634" s="174">
        <v>1</v>
      </c>
      <c r="O634" s="174">
        <v>1</v>
      </c>
      <c r="P634" s="2"/>
      <c r="Q634" s="225" t="s">
        <v>4170</v>
      </c>
      <c r="R634" s="222"/>
      <c r="S634" s="2"/>
      <c r="T634" s="21"/>
    </row>
    <row r="635" spans="1:20" x14ac:dyDescent="0.4">
      <c r="A635" s="164" t="s">
        <v>15278</v>
      </c>
      <c r="B635" s="164" t="s">
        <v>12062</v>
      </c>
      <c r="C635" s="232" t="s">
        <v>15793</v>
      </c>
      <c r="D635" s="166"/>
      <c r="E635" s="172">
        <v>50000</v>
      </c>
      <c r="F635" s="168" t="s">
        <v>0</v>
      </c>
      <c r="G635" s="243">
        <v>37802</v>
      </c>
      <c r="H635" s="164" t="s">
        <v>15981</v>
      </c>
      <c r="I635" s="164" t="s">
        <v>4074</v>
      </c>
      <c r="J635" s="164"/>
      <c r="K635" s="164"/>
      <c r="L635" s="166" t="s">
        <v>0</v>
      </c>
      <c r="M635" s="164"/>
      <c r="N635" s="174">
        <v>1.5</v>
      </c>
      <c r="O635" s="174">
        <v>1.5</v>
      </c>
      <c r="P635" s="2"/>
      <c r="Q635" s="225" t="s">
        <v>4170</v>
      </c>
      <c r="R635" s="222"/>
      <c r="S635" s="2"/>
      <c r="T635" s="21"/>
    </row>
    <row r="636" spans="1:20" x14ac:dyDescent="0.4">
      <c r="A636" s="164" t="s">
        <v>15278</v>
      </c>
      <c r="B636" s="164" t="s">
        <v>12062</v>
      </c>
      <c r="C636" s="232" t="s">
        <v>15794</v>
      </c>
      <c r="D636" s="166"/>
      <c r="E636" s="172">
        <v>50000</v>
      </c>
      <c r="F636" s="168" t="s">
        <v>0</v>
      </c>
      <c r="G636" s="243">
        <v>37802</v>
      </c>
      <c r="H636" s="164" t="s">
        <v>15982</v>
      </c>
      <c r="I636" s="164" t="s">
        <v>4074</v>
      </c>
      <c r="J636" s="164"/>
      <c r="K636" s="164"/>
      <c r="L636" s="166" t="s">
        <v>0</v>
      </c>
      <c r="M636" s="164"/>
      <c r="N636" s="174">
        <v>1.5</v>
      </c>
      <c r="O636" s="174">
        <v>1.5</v>
      </c>
      <c r="P636" s="2"/>
      <c r="Q636" s="225" t="s">
        <v>4170</v>
      </c>
      <c r="R636" s="222"/>
      <c r="S636" s="2"/>
      <c r="T636" s="21"/>
    </row>
    <row r="637" spans="1:20" x14ac:dyDescent="0.4">
      <c r="A637" s="9" t="s">
        <v>15278</v>
      </c>
      <c r="B637" s="9" t="s">
        <v>12062</v>
      </c>
      <c r="C637" s="180" t="s">
        <v>15795</v>
      </c>
      <c r="D637" s="11"/>
      <c r="E637" s="35">
        <v>100000</v>
      </c>
      <c r="F637" s="162" t="s">
        <v>16084</v>
      </c>
      <c r="G637" s="240" t="s">
        <v>0</v>
      </c>
      <c r="H637" s="9" t="s">
        <v>15978</v>
      </c>
      <c r="I637" s="9"/>
      <c r="J637" s="9"/>
      <c r="K637" s="9"/>
      <c r="L637" s="11">
        <v>7</v>
      </c>
      <c r="M637" s="9"/>
      <c r="N637" s="21">
        <v>5</v>
      </c>
      <c r="O637" s="21">
        <v>5</v>
      </c>
      <c r="P637" s="2"/>
      <c r="Q637" s="225" t="s">
        <v>4170</v>
      </c>
      <c r="R637" s="222"/>
      <c r="S637" s="2"/>
      <c r="T637" s="21"/>
    </row>
    <row r="638" spans="1:20" x14ac:dyDescent="0.4">
      <c r="A638" s="164" t="s">
        <v>15278</v>
      </c>
      <c r="B638" s="164" t="s">
        <v>12062</v>
      </c>
      <c r="C638" s="232" t="s">
        <v>15796</v>
      </c>
      <c r="D638" s="166"/>
      <c r="E638" s="172">
        <v>100000</v>
      </c>
      <c r="F638" s="168" t="s">
        <v>0</v>
      </c>
      <c r="G638" s="243" t="s">
        <v>0</v>
      </c>
      <c r="H638" s="164" t="s">
        <v>15983</v>
      </c>
      <c r="I638" s="164" t="s">
        <v>4074</v>
      </c>
      <c r="J638" s="164"/>
      <c r="K638" s="164"/>
      <c r="L638" s="166" t="s">
        <v>0</v>
      </c>
      <c r="M638" s="164"/>
      <c r="N638" s="174">
        <v>1.5</v>
      </c>
      <c r="O638" s="174">
        <v>1.5</v>
      </c>
      <c r="P638" s="2"/>
      <c r="Q638" s="225" t="s">
        <v>4170</v>
      </c>
      <c r="R638" s="222"/>
      <c r="S638" s="2"/>
      <c r="T638" s="21"/>
    </row>
    <row r="639" spans="1:20" x14ac:dyDescent="0.4">
      <c r="A639" s="164" t="s">
        <v>15278</v>
      </c>
      <c r="B639" s="164" t="s">
        <v>12062</v>
      </c>
      <c r="C639" s="232" t="s">
        <v>15797</v>
      </c>
      <c r="D639" s="166"/>
      <c r="E639" s="172">
        <v>100000</v>
      </c>
      <c r="F639" s="168" t="s">
        <v>16085</v>
      </c>
      <c r="G639" s="243">
        <v>37042</v>
      </c>
      <c r="H639" s="164" t="s">
        <v>15979</v>
      </c>
      <c r="I639" s="164" t="s">
        <v>4074</v>
      </c>
      <c r="J639" s="164"/>
      <c r="K639" s="164"/>
      <c r="L639" s="166">
        <v>14</v>
      </c>
      <c r="M639" s="164"/>
      <c r="N639" s="174">
        <v>1</v>
      </c>
      <c r="O639" s="174">
        <v>1</v>
      </c>
      <c r="P639" s="2"/>
      <c r="Q639" s="225" t="s">
        <v>4170</v>
      </c>
      <c r="R639" s="222"/>
      <c r="S639" s="2"/>
      <c r="T639" s="21"/>
    </row>
    <row r="640" spans="1:20" x14ac:dyDescent="0.4">
      <c r="A640" s="164" t="s">
        <v>15278</v>
      </c>
      <c r="B640" s="164" t="s">
        <v>12062</v>
      </c>
      <c r="C640" s="232" t="s">
        <v>15798</v>
      </c>
      <c r="D640" s="166"/>
      <c r="E640" s="172">
        <v>100000</v>
      </c>
      <c r="F640" s="168" t="s">
        <v>16085</v>
      </c>
      <c r="G640" s="243">
        <v>37042</v>
      </c>
      <c r="H640" s="164" t="s">
        <v>16264</v>
      </c>
      <c r="I640" s="164" t="s">
        <v>4074</v>
      </c>
      <c r="J640" s="164"/>
      <c r="K640" s="164"/>
      <c r="L640" s="166">
        <v>14</v>
      </c>
      <c r="M640" s="164"/>
      <c r="N640" s="174">
        <v>1</v>
      </c>
      <c r="O640" s="174">
        <v>1</v>
      </c>
      <c r="P640" s="2"/>
      <c r="Q640" s="225" t="s">
        <v>4170</v>
      </c>
      <c r="R640" s="222"/>
      <c r="S640" s="2"/>
      <c r="T640" s="21"/>
    </row>
    <row r="641" spans="1:20" x14ac:dyDescent="0.4">
      <c r="A641" s="164" t="s">
        <v>15278</v>
      </c>
      <c r="B641" s="164" t="s">
        <v>12062</v>
      </c>
      <c r="C641" s="232" t="s">
        <v>15799</v>
      </c>
      <c r="D641" s="166"/>
      <c r="E641" s="172">
        <v>100000</v>
      </c>
      <c r="F641" s="168">
        <v>2000</v>
      </c>
      <c r="G641" s="243">
        <v>37072</v>
      </c>
      <c r="H641" s="164" t="s">
        <v>15980</v>
      </c>
      <c r="I641" s="164" t="s">
        <v>4074</v>
      </c>
      <c r="J641" s="164"/>
      <c r="K641" s="164"/>
      <c r="L641" s="166">
        <v>4</v>
      </c>
      <c r="M641" s="164"/>
      <c r="N641" s="174">
        <v>1</v>
      </c>
      <c r="O641" s="174">
        <v>1</v>
      </c>
      <c r="P641" s="2"/>
      <c r="Q641" s="225" t="s">
        <v>4170</v>
      </c>
      <c r="R641" s="222"/>
      <c r="S641" s="2"/>
      <c r="T641" s="21"/>
    </row>
    <row r="642" spans="1:20" x14ac:dyDescent="0.4">
      <c r="A642" s="9" t="s">
        <v>15278</v>
      </c>
      <c r="B642" s="9" t="s">
        <v>12062</v>
      </c>
      <c r="C642" s="180" t="s">
        <v>15800</v>
      </c>
      <c r="D642" s="11"/>
      <c r="E642" s="35">
        <v>50000</v>
      </c>
      <c r="F642" s="162" t="s">
        <v>16084</v>
      </c>
      <c r="G642" s="240" t="s">
        <v>0</v>
      </c>
      <c r="H642" s="9" t="s">
        <v>15984</v>
      </c>
      <c r="I642" s="9"/>
      <c r="J642" s="9"/>
      <c r="K642" s="9"/>
      <c r="L642" s="11">
        <v>14</v>
      </c>
      <c r="M642" s="9"/>
      <c r="N642" s="21">
        <v>3</v>
      </c>
      <c r="O642" s="21">
        <v>3</v>
      </c>
      <c r="P642" s="2"/>
      <c r="Q642" s="225" t="s">
        <v>4170</v>
      </c>
      <c r="R642" s="222"/>
      <c r="S642" s="2"/>
      <c r="T642" s="21"/>
    </row>
    <row r="643" spans="1:20" x14ac:dyDescent="0.4">
      <c r="A643" s="164" t="s">
        <v>15278</v>
      </c>
      <c r="B643" s="164" t="s">
        <v>12062</v>
      </c>
      <c r="C643" s="232" t="s">
        <v>15801</v>
      </c>
      <c r="D643" s="166"/>
      <c r="E643" s="172">
        <v>50000</v>
      </c>
      <c r="F643" s="168" t="s">
        <v>16085</v>
      </c>
      <c r="G643" s="243">
        <v>37042</v>
      </c>
      <c r="H643" s="164" t="s">
        <v>15985</v>
      </c>
      <c r="I643" s="164" t="s">
        <v>4074</v>
      </c>
      <c r="J643" s="164"/>
      <c r="K643" s="164"/>
      <c r="L643" s="166">
        <v>14</v>
      </c>
      <c r="M643" s="164"/>
      <c r="N643" s="174">
        <v>1</v>
      </c>
      <c r="O643" s="174">
        <v>1</v>
      </c>
      <c r="P643" s="2"/>
      <c r="Q643" s="225" t="s">
        <v>4170</v>
      </c>
      <c r="R643" s="222"/>
      <c r="S643" s="2"/>
      <c r="T643" s="21"/>
    </row>
    <row r="644" spans="1:20" x14ac:dyDescent="0.4">
      <c r="A644" s="164" t="s">
        <v>15278</v>
      </c>
      <c r="B644" s="164" t="s">
        <v>12062</v>
      </c>
      <c r="C644" s="232" t="s">
        <v>15802</v>
      </c>
      <c r="D644" s="166"/>
      <c r="E644" s="172">
        <v>50000</v>
      </c>
      <c r="F644" s="168">
        <v>2000</v>
      </c>
      <c r="G644" s="243">
        <v>37072</v>
      </c>
      <c r="H644" s="164" t="s">
        <v>15986</v>
      </c>
      <c r="I644" s="164" t="s">
        <v>4074</v>
      </c>
      <c r="J644" s="164"/>
      <c r="K644" s="164"/>
      <c r="L644" s="166">
        <v>18</v>
      </c>
      <c r="M644" s="164"/>
      <c r="N644" s="174">
        <v>1</v>
      </c>
      <c r="O644" s="174">
        <v>1</v>
      </c>
      <c r="P644" s="2"/>
      <c r="Q644" s="225" t="s">
        <v>4170</v>
      </c>
      <c r="R644" s="222"/>
      <c r="S644" s="2"/>
      <c r="T644" s="21"/>
    </row>
    <row r="645" spans="1:20" x14ac:dyDescent="0.4">
      <c r="A645" s="164" t="s">
        <v>15278</v>
      </c>
      <c r="B645" s="164" t="s">
        <v>12062</v>
      </c>
      <c r="C645" s="232" t="s">
        <v>15803</v>
      </c>
      <c r="D645" s="166"/>
      <c r="E645" s="172">
        <v>50000</v>
      </c>
      <c r="F645" s="168" t="s">
        <v>0</v>
      </c>
      <c r="G645" s="243">
        <v>37802</v>
      </c>
      <c r="H645" s="164" t="s">
        <v>15987</v>
      </c>
      <c r="I645" s="164" t="s">
        <v>4074</v>
      </c>
      <c r="J645" s="164"/>
      <c r="K645" s="164"/>
      <c r="L645" s="166" t="s">
        <v>0</v>
      </c>
      <c r="M645" s="164"/>
      <c r="N645" s="174">
        <v>1.5</v>
      </c>
      <c r="O645" s="174">
        <v>1.5</v>
      </c>
      <c r="P645" s="2"/>
      <c r="Q645" s="225" t="s">
        <v>4170</v>
      </c>
      <c r="R645" s="222"/>
      <c r="S645" s="2"/>
      <c r="T645" s="21"/>
    </row>
    <row r="646" spans="1:20" x14ac:dyDescent="0.4">
      <c r="A646" s="164" t="s">
        <v>15278</v>
      </c>
      <c r="B646" s="164" t="s">
        <v>12062</v>
      </c>
      <c r="C646" s="232" t="s">
        <v>15804</v>
      </c>
      <c r="D646" s="166"/>
      <c r="E646" s="172">
        <v>50000</v>
      </c>
      <c r="F646" s="168" t="s">
        <v>0</v>
      </c>
      <c r="G646" s="243">
        <v>37802</v>
      </c>
      <c r="H646" s="164" t="s">
        <v>15988</v>
      </c>
      <c r="I646" s="164" t="s">
        <v>4074</v>
      </c>
      <c r="J646" s="164"/>
      <c r="K646" s="164"/>
      <c r="L646" s="166" t="s">
        <v>0</v>
      </c>
      <c r="M646" s="164"/>
      <c r="N646" s="174">
        <v>1.5</v>
      </c>
      <c r="O646" s="174">
        <v>1.5</v>
      </c>
      <c r="P646" s="2"/>
      <c r="Q646" s="225" t="s">
        <v>4170</v>
      </c>
      <c r="R646" s="222"/>
      <c r="S646" s="2"/>
      <c r="T646" s="21"/>
    </row>
    <row r="647" spans="1:20" x14ac:dyDescent="0.4">
      <c r="A647" s="9" t="s">
        <v>15278</v>
      </c>
      <c r="B647" s="9" t="s">
        <v>12062</v>
      </c>
      <c r="C647" s="180" t="s">
        <v>15805</v>
      </c>
      <c r="D647" s="11"/>
      <c r="E647" s="35">
        <v>100000</v>
      </c>
      <c r="F647" s="162" t="s">
        <v>16084</v>
      </c>
      <c r="G647" s="240" t="s">
        <v>0</v>
      </c>
      <c r="H647" s="9" t="s">
        <v>15984</v>
      </c>
      <c r="I647" s="9"/>
      <c r="J647" s="9"/>
      <c r="K647" s="9"/>
      <c r="L647" s="11">
        <v>7</v>
      </c>
      <c r="M647" s="9"/>
      <c r="N647" s="21">
        <v>5</v>
      </c>
      <c r="O647" s="21">
        <v>5</v>
      </c>
      <c r="P647" s="2"/>
      <c r="Q647" s="225" t="s">
        <v>4170</v>
      </c>
      <c r="R647" s="222"/>
      <c r="S647" s="2"/>
      <c r="T647" s="21"/>
    </row>
    <row r="648" spans="1:20" x14ac:dyDescent="0.4">
      <c r="A648" s="164" t="s">
        <v>15278</v>
      </c>
      <c r="B648" s="164" t="s">
        <v>12062</v>
      </c>
      <c r="C648" s="232" t="s">
        <v>15806</v>
      </c>
      <c r="D648" s="166"/>
      <c r="E648" s="172">
        <v>100000</v>
      </c>
      <c r="F648" s="168" t="s">
        <v>0</v>
      </c>
      <c r="G648" s="243" t="s">
        <v>0</v>
      </c>
      <c r="H648" s="164" t="s">
        <v>15989</v>
      </c>
      <c r="I648" s="164" t="s">
        <v>4074</v>
      </c>
      <c r="J648" s="164"/>
      <c r="K648" s="164"/>
      <c r="L648" s="166" t="s">
        <v>0</v>
      </c>
      <c r="M648" s="164"/>
      <c r="N648" s="174">
        <v>1.5</v>
      </c>
      <c r="O648" s="174">
        <v>1.5</v>
      </c>
      <c r="P648" s="2"/>
      <c r="Q648" s="225" t="s">
        <v>4170</v>
      </c>
      <c r="R648" s="222"/>
      <c r="S648" s="2"/>
      <c r="T648" s="21"/>
    </row>
    <row r="649" spans="1:20" x14ac:dyDescent="0.4">
      <c r="A649" s="164" t="s">
        <v>15278</v>
      </c>
      <c r="B649" s="164" t="s">
        <v>12062</v>
      </c>
      <c r="C649" s="232" t="s">
        <v>15807</v>
      </c>
      <c r="D649" s="166"/>
      <c r="E649" s="172">
        <v>100000</v>
      </c>
      <c r="F649" s="168" t="s">
        <v>16085</v>
      </c>
      <c r="G649" s="243">
        <v>37042</v>
      </c>
      <c r="H649" s="164" t="s">
        <v>15985</v>
      </c>
      <c r="I649" s="164" t="s">
        <v>4074</v>
      </c>
      <c r="J649" s="164"/>
      <c r="K649" s="164"/>
      <c r="L649" s="166">
        <v>14</v>
      </c>
      <c r="M649" s="164"/>
      <c r="N649" s="174">
        <v>1</v>
      </c>
      <c r="O649" s="174">
        <v>1</v>
      </c>
      <c r="P649" s="2"/>
      <c r="Q649" s="225" t="s">
        <v>4170</v>
      </c>
      <c r="R649" s="222"/>
      <c r="S649" s="2"/>
      <c r="T649" s="21"/>
    </row>
    <row r="650" spans="1:20" x14ac:dyDescent="0.4">
      <c r="A650" s="164" t="s">
        <v>15278</v>
      </c>
      <c r="B650" s="164" t="s">
        <v>12062</v>
      </c>
      <c r="C650" s="232" t="s">
        <v>15808</v>
      </c>
      <c r="D650" s="166"/>
      <c r="E650" s="172">
        <v>100000</v>
      </c>
      <c r="F650" s="168" t="s">
        <v>16085</v>
      </c>
      <c r="G650" s="243">
        <v>37042</v>
      </c>
      <c r="H650" s="164" t="s">
        <v>16265</v>
      </c>
      <c r="I650" s="164" t="s">
        <v>4074</v>
      </c>
      <c r="J650" s="164"/>
      <c r="K650" s="164"/>
      <c r="L650" s="166">
        <v>14</v>
      </c>
      <c r="M650" s="164"/>
      <c r="N650" s="174">
        <v>1</v>
      </c>
      <c r="O650" s="174">
        <v>1</v>
      </c>
      <c r="P650" s="2"/>
      <c r="Q650" s="225" t="s">
        <v>4170</v>
      </c>
      <c r="R650" s="222"/>
      <c r="S650" s="2"/>
      <c r="T650" s="21"/>
    </row>
    <row r="651" spans="1:20" x14ac:dyDescent="0.4">
      <c r="A651" s="164" t="s">
        <v>15278</v>
      </c>
      <c r="B651" s="164" t="s">
        <v>12062</v>
      </c>
      <c r="C651" s="232" t="s">
        <v>15809</v>
      </c>
      <c r="D651" s="166"/>
      <c r="E651" s="172">
        <v>100000</v>
      </c>
      <c r="F651" s="168">
        <v>2000</v>
      </c>
      <c r="G651" s="243">
        <v>37072</v>
      </c>
      <c r="H651" s="164" t="s">
        <v>15986</v>
      </c>
      <c r="I651" s="164" t="s">
        <v>4074</v>
      </c>
      <c r="J651" s="164"/>
      <c r="K651" s="164"/>
      <c r="L651" s="166">
        <v>4</v>
      </c>
      <c r="M651" s="164"/>
      <c r="N651" s="174">
        <v>1</v>
      </c>
      <c r="O651" s="174">
        <v>1</v>
      </c>
      <c r="P651" s="2"/>
      <c r="Q651" s="225" t="s">
        <v>4170</v>
      </c>
      <c r="R651" s="222"/>
      <c r="S651" s="2"/>
      <c r="T651" s="21"/>
    </row>
    <row r="652" spans="1:20" x14ac:dyDescent="0.4">
      <c r="A652" s="9" t="s">
        <v>15278</v>
      </c>
      <c r="B652" s="9" t="s">
        <v>12062</v>
      </c>
      <c r="C652" s="180" t="s">
        <v>15810</v>
      </c>
      <c r="D652" s="11"/>
      <c r="E652" s="35">
        <v>50000</v>
      </c>
      <c r="F652" s="162" t="s">
        <v>16084</v>
      </c>
      <c r="G652" s="240" t="s">
        <v>0</v>
      </c>
      <c r="H652" s="9" t="s">
        <v>15990</v>
      </c>
      <c r="I652" s="9"/>
      <c r="J652" s="9"/>
      <c r="K652" s="9"/>
      <c r="L652" s="11">
        <v>14</v>
      </c>
      <c r="M652" s="9"/>
      <c r="N652" s="21">
        <v>3</v>
      </c>
      <c r="O652" s="21">
        <v>3</v>
      </c>
      <c r="P652" s="2"/>
      <c r="Q652" s="225" t="s">
        <v>4170</v>
      </c>
      <c r="R652" s="222"/>
      <c r="S652" s="2"/>
      <c r="T652" s="21"/>
    </row>
    <row r="653" spans="1:20" x14ac:dyDescent="0.4">
      <c r="A653" s="164" t="s">
        <v>15278</v>
      </c>
      <c r="B653" s="164" t="s">
        <v>12062</v>
      </c>
      <c r="C653" s="232" t="s">
        <v>15811</v>
      </c>
      <c r="D653" s="166"/>
      <c r="E653" s="172">
        <v>50000</v>
      </c>
      <c r="F653" s="168" t="s">
        <v>16085</v>
      </c>
      <c r="G653" s="243">
        <v>37042</v>
      </c>
      <c r="H653" s="164" t="s">
        <v>15991</v>
      </c>
      <c r="I653" s="164" t="s">
        <v>4074</v>
      </c>
      <c r="J653" s="164"/>
      <c r="K653" s="164"/>
      <c r="L653" s="166">
        <v>14</v>
      </c>
      <c r="M653" s="164"/>
      <c r="N653" s="174">
        <v>1</v>
      </c>
      <c r="O653" s="174">
        <v>1</v>
      </c>
      <c r="P653" s="2"/>
      <c r="Q653" s="225" t="s">
        <v>4170</v>
      </c>
      <c r="R653" s="222"/>
      <c r="S653" s="2"/>
      <c r="T653" s="21"/>
    </row>
    <row r="654" spans="1:20" x14ac:dyDescent="0.4">
      <c r="A654" s="164" t="s">
        <v>15278</v>
      </c>
      <c r="B654" s="164" t="s">
        <v>12062</v>
      </c>
      <c r="C654" s="232" t="s">
        <v>15812</v>
      </c>
      <c r="D654" s="166"/>
      <c r="E654" s="172">
        <v>50000</v>
      </c>
      <c r="F654" s="168">
        <v>2000</v>
      </c>
      <c r="G654" s="243">
        <v>37072</v>
      </c>
      <c r="H654" s="164" t="s">
        <v>15992</v>
      </c>
      <c r="I654" s="164" t="s">
        <v>4074</v>
      </c>
      <c r="J654" s="164"/>
      <c r="K654" s="164"/>
      <c r="L654" s="166">
        <v>18</v>
      </c>
      <c r="M654" s="164"/>
      <c r="N654" s="174">
        <v>1</v>
      </c>
      <c r="O654" s="174">
        <v>1</v>
      </c>
      <c r="P654" s="2"/>
      <c r="Q654" s="225" t="s">
        <v>4170</v>
      </c>
      <c r="R654" s="222"/>
      <c r="S654" s="2"/>
      <c r="T654" s="21"/>
    </row>
    <row r="655" spans="1:20" x14ac:dyDescent="0.4">
      <c r="A655" s="164" t="s">
        <v>15278</v>
      </c>
      <c r="B655" s="164" t="s">
        <v>12062</v>
      </c>
      <c r="C655" s="232" t="s">
        <v>15813</v>
      </c>
      <c r="D655" s="166"/>
      <c r="E655" s="172">
        <v>50000</v>
      </c>
      <c r="F655" s="168" t="s">
        <v>0</v>
      </c>
      <c r="G655" s="243">
        <v>37802</v>
      </c>
      <c r="H655" s="164" t="s">
        <v>15993</v>
      </c>
      <c r="I655" s="164" t="s">
        <v>4074</v>
      </c>
      <c r="J655" s="164"/>
      <c r="K655" s="164"/>
      <c r="L655" s="166" t="s">
        <v>0</v>
      </c>
      <c r="M655" s="164"/>
      <c r="N655" s="174">
        <v>1.5</v>
      </c>
      <c r="O655" s="174">
        <v>1.5</v>
      </c>
      <c r="P655" s="2"/>
      <c r="Q655" s="225" t="s">
        <v>4170</v>
      </c>
      <c r="R655" s="222"/>
      <c r="S655" s="2"/>
      <c r="T655" s="21"/>
    </row>
    <row r="656" spans="1:20" x14ac:dyDescent="0.4">
      <c r="A656" s="164" t="s">
        <v>15278</v>
      </c>
      <c r="B656" s="164" t="s">
        <v>12062</v>
      </c>
      <c r="C656" s="232" t="s">
        <v>15814</v>
      </c>
      <c r="D656" s="166"/>
      <c r="E656" s="172">
        <v>50000</v>
      </c>
      <c r="F656" s="168" t="s">
        <v>0</v>
      </c>
      <c r="G656" s="243">
        <v>37802</v>
      </c>
      <c r="H656" s="164" t="s">
        <v>15994</v>
      </c>
      <c r="I656" s="164" t="s">
        <v>4074</v>
      </c>
      <c r="J656" s="164"/>
      <c r="K656" s="164"/>
      <c r="L656" s="166" t="s">
        <v>0</v>
      </c>
      <c r="M656" s="164"/>
      <c r="N656" s="174">
        <v>1.5</v>
      </c>
      <c r="O656" s="174">
        <v>1.5</v>
      </c>
      <c r="P656" s="2"/>
      <c r="Q656" s="225" t="s">
        <v>4170</v>
      </c>
      <c r="R656" s="222"/>
      <c r="S656" s="2"/>
      <c r="T656" s="21"/>
    </row>
    <row r="657" spans="1:20" x14ac:dyDescent="0.4">
      <c r="A657" s="9" t="s">
        <v>15278</v>
      </c>
      <c r="B657" s="9" t="s">
        <v>12062</v>
      </c>
      <c r="C657" s="180" t="s">
        <v>15815</v>
      </c>
      <c r="D657" s="11"/>
      <c r="E657" s="35">
        <v>100000</v>
      </c>
      <c r="F657" s="162" t="s">
        <v>16084</v>
      </c>
      <c r="G657" s="240" t="s">
        <v>0</v>
      </c>
      <c r="H657" s="9" t="s">
        <v>15990</v>
      </c>
      <c r="I657" s="9"/>
      <c r="J657" s="9"/>
      <c r="K657" s="9"/>
      <c r="L657" s="11">
        <v>7</v>
      </c>
      <c r="M657" s="9"/>
      <c r="N657" s="21">
        <v>5</v>
      </c>
      <c r="O657" s="21">
        <v>5</v>
      </c>
      <c r="P657" s="2"/>
      <c r="Q657" s="225" t="s">
        <v>4170</v>
      </c>
      <c r="R657" s="222"/>
      <c r="S657" s="2"/>
      <c r="T657" s="21"/>
    </row>
    <row r="658" spans="1:20" x14ac:dyDescent="0.4">
      <c r="A658" s="164" t="s">
        <v>15278</v>
      </c>
      <c r="B658" s="164" t="s">
        <v>12062</v>
      </c>
      <c r="C658" s="232" t="s">
        <v>15816</v>
      </c>
      <c r="D658" s="166"/>
      <c r="E658" s="172">
        <v>100000</v>
      </c>
      <c r="F658" s="168" t="s">
        <v>0</v>
      </c>
      <c r="G658" s="243" t="s">
        <v>0</v>
      </c>
      <c r="H658" s="164" t="s">
        <v>15995</v>
      </c>
      <c r="I658" s="164" t="s">
        <v>4074</v>
      </c>
      <c r="J658" s="164"/>
      <c r="K658" s="164"/>
      <c r="L658" s="166" t="s">
        <v>0</v>
      </c>
      <c r="M658" s="164"/>
      <c r="N658" s="174">
        <v>1.5</v>
      </c>
      <c r="O658" s="174">
        <v>1.5</v>
      </c>
      <c r="P658" s="2"/>
      <c r="Q658" s="225" t="s">
        <v>4170</v>
      </c>
      <c r="R658" s="222"/>
      <c r="S658" s="2"/>
      <c r="T658" s="21"/>
    </row>
    <row r="659" spans="1:20" x14ac:dyDescent="0.4">
      <c r="A659" s="164" t="s">
        <v>15278</v>
      </c>
      <c r="B659" s="164" t="s">
        <v>12062</v>
      </c>
      <c r="C659" s="232" t="s">
        <v>15817</v>
      </c>
      <c r="D659" s="166"/>
      <c r="E659" s="172">
        <v>100000</v>
      </c>
      <c r="F659" s="168" t="s">
        <v>16085</v>
      </c>
      <c r="G659" s="243">
        <v>37042</v>
      </c>
      <c r="H659" s="164" t="s">
        <v>15991</v>
      </c>
      <c r="I659" s="164" t="s">
        <v>4074</v>
      </c>
      <c r="J659" s="164"/>
      <c r="K659" s="164"/>
      <c r="L659" s="166">
        <v>14</v>
      </c>
      <c r="M659" s="164"/>
      <c r="N659" s="174">
        <v>1</v>
      </c>
      <c r="O659" s="174">
        <v>1</v>
      </c>
      <c r="P659" s="2"/>
      <c r="Q659" s="225" t="s">
        <v>4170</v>
      </c>
      <c r="R659" s="222"/>
      <c r="S659" s="2"/>
      <c r="T659" s="21"/>
    </row>
    <row r="660" spans="1:20" x14ac:dyDescent="0.4">
      <c r="A660" s="164" t="s">
        <v>15278</v>
      </c>
      <c r="B660" s="164" t="s">
        <v>12062</v>
      </c>
      <c r="C660" s="232" t="s">
        <v>15818</v>
      </c>
      <c r="D660" s="166"/>
      <c r="E660" s="172">
        <v>100000</v>
      </c>
      <c r="F660" s="168" t="s">
        <v>16085</v>
      </c>
      <c r="G660" s="243">
        <v>37042</v>
      </c>
      <c r="H660" s="164" t="s">
        <v>16266</v>
      </c>
      <c r="I660" s="164" t="s">
        <v>4074</v>
      </c>
      <c r="J660" s="164"/>
      <c r="K660" s="164"/>
      <c r="L660" s="166">
        <v>14</v>
      </c>
      <c r="M660" s="164"/>
      <c r="N660" s="174">
        <v>1</v>
      </c>
      <c r="O660" s="174">
        <v>1</v>
      </c>
      <c r="P660" s="2"/>
      <c r="Q660" s="225" t="s">
        <v>4170</v>
      </c>
      <c r="R660" s="222"/>
      <c r="S660" s="2"/>
      <c r="T660" s="21"/>
    </row>
    <row r="661" spans="1:20" x14ac:dyDescent="0.4">
      <c r="A661" s="164" t="s">
        <v>15278</v>
      </c>
      <c r="B661" s="164" t="s">
        <v>12062</v>
      </c>
      <c r="C661" s="232" t="s">
        <v>15819</v>
      </c>
      <c r="D661" s="166"/>
      <c r="E661" s="172">
        <v>100000</v>
      </c>
      <c r="F661" s="168">
        <v>2000</v>
      </c>
      <c r="G661" s="243">
        <v>37072</v>
      </c>
      <c r="H661" s="164" t="s">
        <v>15992</v>
      </c>
      <c r="I661" s="164" t="s">
        <v>4074</v>
      </c>
      <c r="J661" s="164"/>
      <c r="K661" s="164"/>
      <c r="L661" s="166">
        <v>4</v>
      </c>
      <c r="M661" s="164"/>
      <c r="N661" s="174">
        <v>1</v>
      </c>
      <c r="O661" s="174">
        <v>1</v>
      </c>
      <c r="P661" s="2"/>
      <c r="Q661" s="225" t="s">
        <v>4170</v>
      </c>
      <c r="R661" s="222"/>
      <c r="S661" s="2"/>
      <c r="T661" s="21"/>
    </row>
    <row r="662" spans="1:20" x14ac:dyDescent="0.4">
      <c r="A662" s="9" t="s">
        <v>15278</v>
      </c>
      <c r="B662" s="9" t="s">
        <v>12062</v>
      </c>
      <c r="C662" s="180" t="s">
        <v>15820</v>
      </c>
      <c r="D662" s="11"/>
      <c r="E662" s="35">
        <v>50000</v>
      </c>
      <c r="F662" s="162" t="s">
        <v>16084</v>
      </c>
      <c r="G662" s="240" t="s">
        <v>0</v>
      </c>
      <c r="H662" s="9" t="s">
        <v>15996</v>
      </c>
      <c r="I662" s="9"/>
      <c r="J662" s="9"/>
      <c r="K662" s="9"/>
      <c r="L662" s="11">
        <v>14</v>
      </c>
      <c r="M662" s="9"/>
      <c r="N662" s="21">
        <v>3</v>
      </c>
      <c r="O662" s="21">
        <v>3</v>
      </c>
      <c r="P662" s="2"/>
      <c r="Q662" s="225" t="s">
        <v>4170</v>
      </c>
      <c r="R662" s="222"/>
      <c r="S662" s="2"/>
      <c r="T662" s="21"/>
    </row>
    <row r="663" spans="1:20" x14ac:dyDescent="0.4">
      <c r="A663" s="164" t="s">
        <v>15278</v>
      </c>
      <c r="B663" s="164" t="s">
        <v>12062</v>
      </c>
      <c r="C663" s="232" t="s">
        <v>15821</v>
      </c>
      <c r="D663" s="166"/>
      <c r="E663" s="172">
        <v>50000</v>
      </c>
      <c r="F663" s="168" t="s">
        <v>16085</v>
      </c>
      <c r="G663" s="243">
        <v>37042</v>
      </c>
      <c r="H663" s="164" t="s">
        <v>15997</v>
      </c>
      <c r="I663" s="164" t="s">
        <v>4074</v>
      </c>
      <c r="J663" s="164"/>
      <c r="K663" s="164"/>
      <c r="L663" s="166">
        <v>14</v>
      </c>
      <c r="M663" s="164"/>
      <c r="N663" s="174">
        <v>1</v>
      </c>
      <c r="O663" s="174">
        <v>1</v>
      </c>
      <c r="P663" s="2"/>
      <c r="Q663" s="225" t="s">
        <v>4170</v>
      </c>
      <c r="R663" s="222"/>
      <c r="S663" s="2"/>
      <c r="T663" s="21"/>
    </row>
    <row r="664" spans="1:20" x14ac:dyDescent="0.4">
      <c r="A664" s="164" t="s">
        <v>15278</v>
      </c>
      <c r="B664" s="164" t="s">
        <v>12062</v>
      </c>
      <c r="C664" s="232" t="s">
        <v>15822</v>
      </c>
      <c r="D664" s="166"/>
      <c r="E664" s="172">
        <v>50000</v>
      </c>
      <c r="F664" s="168">
        <v>2000</v>
      </c>
      <c r="G664" s="243">
        <v>37072</v>
      </c>
      <c r="H664" s="164" t="s">
        <v>15998</v>
      </c>
      <c r="I664" s="164" t="s">
        <v>4074</v>
      </c>
      <c r="J664" s="164"/>
      <c r="K664" s="164"/>
      <c r="L664" s="166">
        <v>18</v>
      </c>
      <c r="M664" s="164"/>
      <c r="N664" s="174">
        <v>1</v>
      </c>
      <c r="O664" s="174">
        <v>1</v>
      </c>
      <c r="P664" s="2"/>
      <c r="Q664" s="225" t="s">
        <v>4170</v>
      </c>
      <c r="R664" s="222"/>
      <c r="S664" s="2"/>
      <c r="T664" s="21"/>
    </row>
    <row r="665" spans="1:20" x14ac:dyDescent="0.4">
      <c r="A665" s="164" t="s">
        <v>15278</v>
      </c>
      <c r="B665" s="164" t="s">
        <v>12062</v>
      </c>
      <c r="C665" s="232" t="s">
        <v>15823</v>
      </c>
      <c r="D665" s="166"/>
      <c r="E665" s="172">
        <v>50000</v>
      </c>
      <c r="F665" s="168" t="s">
        <v>0</v>
      </c>
      <c r="G665" s="243">
        <v>37802</v>
      </c>
      <c r="H665" s="164" t="s">
        <v>15999</v>
      </c>
      <c r="I665" s="164" t="s">
        <v>4074</v>
      </c>
      <c r="J665" s="164"/>
      <c r="K665" s="164"/>
      <c r="L665" s="166" t="s">
        <v>0</v>
      </c>
      <c r="M665" s="164"/>
      <c r="N665" s="174">
        <v>1.5</v>
      </c>
      <c r="O665" s="174">
        <v>1.5</v>
      </c>
      <c r="P665" s="2"/>
      <c r="Q665" s="225" t="s">
        <v>4170</v>
      </c>
      <c r="R665" s="222"/>
      <c r="S665" s="2"/>
      <c r="T665" s="21"/>
    </row>
    <row r="666" spans="1:20" x14ac:dyDescent="0.4">
      <c r="A666" s="164" t="s">
        <v>15278</v>
      </c>
      <c r="B666" s="164" t="s">
        <v>12062</v>
      </c>
      <c r="C666" s="232" t="s">
        <v>15824</v>
      </c>
      <c r="D666" s="166"/>
      <c r="E666" s="172">
        <v>50000</v>
      </c>
      <c r="F666" s="168" t="s">
        <v>0</v>
      </c>
      <c r="G666" s="243">
        <v>37802</v>
      </c>
      <c r="H666" s="164" t="s">
        <v>16000</v>
      </c>
      <c r="I666" s="164" t="s">
        <v>4074</v>
      </c>
      <c r="J666" s="164"/>
      <c r="K666" s="164"/>
      <c r="L666" s="166" t="s">
        <v>0</v>
      </c>
      <c r="M666" s="164"/>
      <c r="N666" s="174">
        <v>1.5</v>
      </c>
      <c r="O666" s="174">
        <v>1.5</v>
      </c>
      <c r="P666" s="2"/>
      <c r="Q666" s="225" t="s">
        <v>4170</v>
      </c>
      <c r="R666" s="222"/>
      <c r="S666" s="2"/>
      <c r="T666" s="21"/>
    </row>
    <row r="667" spans="1:20" x14ac:dyDescent="0.4">
      <c r="A667" s="9" t="s">
        <v>15278</v>
      </c>
      <c r="B667" s="9" t="s">
        <v>12062</v>
      </c>
      <c r="C667" s="180" t="s">
        <v>15825</v>
      </c>
      <c r="D667" s="11"/>
      <c r="E667" s="35">
        <v>100000</v>
      </c>
      <c r="F667" s="162" t="s">
        <v>16084</v>
      </c>
      <c r="G667" s="240" t="s">
        <v>0</v>
      </c>
      <c r="H667" s="9" t="s">
        <v>15996</v>
      </c>
      <c r="I667" s="9"/>
      <c r="J667" s="9"/>
      <c r="K667" s="9"/>
      <c r="L667" s="11">
        <v>7</v>
      </c>
      <c r="M667" s="9"/>
      <c r="N667" s="21">
        <v>5</v>
      </c>
      <c r="O667" s="21">
        <v>5</v>
      </c>
      <c r="P667" s="2"/>
      <c r="Q667" s="225" t="s">
        <v>4170</v>
      </c>
      <c r="R667" s="222"/>
      <c r="S667" s="2"/>
      <c r="T667" s="21"/>
    </row>
    <row r="668" spans="1:20" x14ac:dyDescent="0.4">
      <c r="A668" s="164" t="s">
        <v>15278</v>
      </c>
      <c r="B668" s="164" t="s">
        <v>12062</v>
      </c>
      <c r="C668" s="232" t="s">
        <v>15826</v>
      </c>
      <c r="D668" s="166"/>
      <c r="E668" s="172">
        <v>100000</v>
      </c>
      <c r="F668" s="168" t="s">
        <v>0</v>
      </c>
      <c r="G668" s="243" t="s">
        <v>0</v>
      </c>
      <c r="H668" s="164" t="s">
        <v>16001</v>
      </c>
      <c r="I668" s="164" t="s">
        <v>4074</v>
      </c>
      <c r="J668" s="164"/>
      <c r="K668" s="164"/>
      <c r="L668" s="166" t="s">
        <v>0</v>
      </c>
      <c r="M668" s="164"/>
      <c r="N668" s="174">
        <v>1.5</v>
      </c>
      <c r="O668" s="174">
        <v>1.5</v>
      </c>
      <c r="P668" s="2"/>
      <c r="Q668" s="225" t="s">
        <v>4170</v>
      </c>
      <c r="R668" s="222"/>
      <c r="S668" s="2"/>
      <c r="T668" s="21"/>
    </row>
    <row r="669" spans="1:20" x14ac:dyDescent="0.4">
      <c r="A669" s="164" t="s">
        <v>15278</v>
      </c>
      <c r="B669" s="164" t="s">
        <v>12062</v>
      </c>
      <c r="C669" s="232" t="s">
        <v>15827</v>
      </c>
      <c r="D669" s="166"/>
      <c r="E669" s="172">
        <v>100000</v>
      </c>
      <c r="F669" s="168" t="s">
        <v>16085</v>
      </c>
      <c r="G669" s="243">
        <v>37042</v>
      </c>
      <c r="H669" s="164" t="s">
        <v>15997</v>
      </c>
      <c r="I669" s="164" t="s">
        <v>4074</v>
      </c>
      <c r="J669" s="164"/>
      <c r="K669" s="164"/>
      <c r="L669" s="166">
        <v>14</v>
      </c>
      <c r="M669" s="164"/>
      <c r="N669" s="174">
        <v>1</v>
      </c>
      <c r="O669" s="174">
        <v>1</v>
      </c>
      <c r="P669" s="2"/>
      <c r="Q669" s="225" t="s">
        <v>4170</v>
      </c>
      <c r="R669" s="222"/>
      <c r="S669" s="2"/>
      <c r="T669" s="21"/>
    </row>
    <row r="670" spans="1:20" x14ac:dyDescent="0.4">
      <c r="A670" s="164" t="s">
        <v>15278</v>
      </c>
      <c r="B670" s="164" t="s">
        <v>12062</v>
      </c>
      <c r="C670" s="232" t="s">
        <v>15828</v>
      </c>
      <c r="D670" s="166"/>
      <c r="E670" s="172">
        <v>100000</v>
      </c>
      <c r="F670" s="168" t="s">
        <v>16085</v>
      </c>
      <c r="G670" s="243">
        <v>37042</v>
      </c>
      <c r="H670" s="164" t="s">
        <v>16267</v>
      </c>
      <c r="I670" s="164" t="s">
        <v>4074</v>
      </c>
      <c r="J670" s="164"/>
      <c r="K670" s="164"/>
      <c r="L670" s="166">
        <v>14</v>
      </c>
      <c r="M670" s="164"/>
      <c r="N670" s="174">
        <v>1</v>
      </c>
      <c r="O670" s="174">
        <v>1</v>
      </c>
      <c r="P670" s="2"/>
      <c r="Q670" s="225" t="s">
        <v>4170</v>
      </c>
      <c r="R670" s="222"/>
      <c r="S670" s="2"/>
      <c r="T670" s="21"/>
    </row>
    <row r="671" spans="1:20" x14ac:dyDescent="0.4">
      <c r="A671" s="164" t="s">
        <v>15278</v>
      </c>
      <c r="B671" s="164" t="s">
        <v>12062</v>
      </c>
      <c r="C671" s="232" t="s">
        <v>15829</v>
      </c>
      <c r="D671" s="166"/>
      <c r="E671" s="172">
        <v>100000</v>
      </c>
      <c r="F671" s="168">
        <v>2000</v>
      </c>
      <c r="G671" s="243">
        <v>37072</v>
      </c>
      <c r="H671" s="164" t="s">
        <v>15998</v>
      </c>
      <c r="I671" s="164" t="s">
        <v>4074</v>
      </c>
      <c r="J671" s="164"/>
      <c r="K671" s="164"/>
      <c r="L671" s="166">
        <v>4</v>
      </c>
      <c r="M671" s="164"/>
      <c r="N671" s="174">
        <v>1</v>
      </c>
      <c r="O671" s="174">
        <v>1</v>
      </c>
      <c r="P671" s="2"/>
      <c r="Q671" s="225" t="s">
        <v>4170</v>
      </c>
      <c r="R671" s="222"/>
      <c r="S671" s="2"/>
      <c r="T671" s="21"/>
    </row>
    <row r="672" spans="1:20" x14ac:dyDescent="0.4">
      <c r="A672" s="9" t="s">
        <v>15278</v>
      </c>
      <c r="B672" s="9" t="s">
        <v>12062</v>
      </c>
      <c r="C672" s="180" t="s">
        <v>15830</v>
      </c>
      <c r="D672" s="11"/>
      <c r="E672" s="35">
        <v>50000</v>
      </c>
      <c r="F672" s="162" t="s">
        <v>16084</v>
      </c>
      <c r="G672" s="240" t="s">
        <v>0</v>
      </c>
      <c r="H672" s="9" t="s">
        <v>16002</v>
      </c>
      <c r="I672" s="9"/>
      <c r="J672" s="9"/>
      <c r="K672" s="9"/>
      <c r="L672" s="11">
        <v>14</v>
      </c>
      <c r="M672" s="9"/>
      <c r="N672" s="21">
        <v>3</v>
      </c>
      <c r="O672" s="21">
        <v>3</v>
      </c>
      <c r="P672" s="2"/>
      <c r="Q672" s="225" t="s">
        <v>4170</v>
      </c>
      <c r="R672" s="222"/>
      <c r="S672" s="2"/>
      <c r="T672" s="21"/>
    </row>
    <row r="673" spans="1:20" x14ac:dyDescent="0.4">
      <c r="A673" s="164" t="s">
        <v>15278</v>
      </c>
      <c r="B673" s="164" t="s">
        <v>12062</v>
      </c>
      <c r="C673" s="232" t="s">
        <v>15831</v>
      </c>
      <c r="D673" s="166"/>
      <c r="E673" s="172">
        <v>50000</v>
      </c>
      <c r="F673" s="168" t="s">
        <v>16085</v>
      </c>
      <c r="G673" s="243">
        <v>37042</v>
      </c>
      <c r="H673" s="164" t="s">
        <v>16003</v>
      </c>
      <c r="I673" s="164" t="s">
        <v>4074</v>
      </c>
      <c r="J673" s="164"/>
      <c r="K673" s="164"/>
      <c r="L673" s="166">
        <v>14</v>
      </c>
      <c r="M673" s="164"/>
      <c r="N673" s="174">
        <v>1</v>
      </c>
      <c r="O673" s="174">
        <v>1</v>
      </c>
      <c r="P673" s="2"/>
      <c r="Q673" s="225" t="s">
        <v>4170</v>
      </c>
      <c r="R673" s="222"/>
      <c r="S673" s="2"/>
      <c r="T673" s="21"/>
    </row>
    <row r="674" spans="1:20" x14ac:dyDescent="0.4">
      <c r="A674" s="164" t="s">
        <v>15278</v>
      </c>
      <c r="B674" s="164" t="s">
        <v>12062</v>
      </c>
      <c r="C674" s="232" t="s">
        <v>15832</v>
      </c>
      <c r="D674" s="166"/>
      <c r="E674" s="172">
        <v>50000</v>
      </c>
      <c r="F674" s="168">
        <v>2000</v>
      </c>
      <c r="G674" s="243">
        <v>37072</v>
      </c>
      <c r="H674" s="164" t="s">
        <v>16004</v>
      </c>
      <c r="I674" s="164" t="s">
        <v>4074</v>
      </c>
      <c r="J674" s="164"/>
      <c r="K674" s="164"/>
      <c r="L674" s="166">
        <v>18</v>
      </c>
      <c r="M674" s="164"/>
      <c r="N674" s="174">
        <v>1</v>
      </c>
      <c r="O674" s="174">
        <v>1</v>
      </c>
      <c r="P674" s="2"/>
      <c r="Q674" s="225" t="s">
        <v>4170</v>
      </c>
      <c r="R674" s="222"/>
      <c r="S674" s="2"/>
      <c r="T674" s="21"/>
    </row>
    <row r="675" spans="1:20" x14ac:dyDescent="0.4">
      <c r="A675" s="164" t="s">
        <v>15278</v>
      </c>
      <c r="B675" s="164" t="s">
        <v>12062</v>
      </c>
      <c r="C675" s="232" t="s">
        <v>15833</v>
      </c>
      <c r="D675" s="166"/>
      <c r="E675" s="172">
        <v>50000</v>
      </c>
      <c r="F675" s="168" t="s">
        <v>0</v>
      </c>
      <c r="G675" s="243">
        <v>37802</v>
      </c>
      <c r="H675" s="164" t="s">
        <v>16005</v>
      </c>
      <c r="I675" s="164" t="s">
        <v>4074</v>
      </c>
      <c r="J675" s="164"/>
      <c r="K675" s="164"/>
      <c r="L675" s="166" t="s">
        <v>0</v>
      </c>
      <c r="M675" s="164"/>
      <c r="N675" s="174">
        <v>1.5</v>
      </c>
      <c r="O675" s="174">
        <v>1.5</v>
      </c>
      <c r="P675" s="2"/>
      <c r="Q675" s="225" t="s">
        <v>4170</v>
      </c>
      <c r="R675" s="222"/>
      <c r="S675" s="2"/>
      <c r="T675" s="21"/>
    </row>
    <row r="676" spans="1:20" x14ac:dyDescent="0.4">
      <c r="A676" s="164" t="s">
        <v>15278</v>
      </c>
      <c r="B676" s="164" t="s">
        <v>12062</v>
      </c>
      <c r="C676" s="232" t="s">
        <v>15834</v>
      </c>
      <c r="D676" s="166"/>
      <c r="E676" s="172">
        <v>50000</v>
      </c>
      <c r="F676" s="168" t="s">
        <v>0</v>
      </c>
      <c r="G676" s="243">
        <v>37802</v>
      </c>
      <c r="H676" s="164" t="s">
        <v>16006</v>
      </c>
      <c r="I676" s="164" t="s">
        <v>4074</v>
      </c>
      <c r="J676" s="164"/>
      <c r="K676" s="164"/>
      <c r="L676" s="166" t="s">
        <v>0</v>
      </c>
      <c r="M676" s="164"/>
      <c r="N676" s="174">
        <v>1.5</v>
      </c>
      <c r="O676" s="174">
        <v>1.5</v>
      </c>
      <c r="P676" s="2"/>
      <c r="Q676" s="225" t="s">
        <v>4170</v>
      </c>
      <c r="R676" s="222"/>
      <c r="S676" s="2"/>
      <c r="T676" s="21"/>
    </row>
    <row r="677" spans="1:20" x14ac:dyDescent="0.4">
      <c r="A677" s="9" t="s">
        <v>15278</v>
      </c>
      <c r="B677" s="9" t="s">
        <v>12062</v>
      </c>
      <c r="C677" s="180" t="s">
        <v>15835</v>
      </c>
      <c r="D677" s="11"/>
      <c r="E677" s="35">
        <v>100000</v>
      </c>
      <c r="F677" s="162" t="s">
        <v>16084</v>
      </c>
      <c r="G677" s="240" t="s">
        <v>0</v>
      </c>
      <c r="H677" s="9" t="s">
        <v>16002</v>
      </c>
      <c r="I677" s="9"/>
      <c r="J677" s="9"/>
      <c r="K677" s="9"/>
      <c r="L677" s="11">
        <v>7</v>
      </c>
      <c r="M677" s="9"/>
      <c r="N677" s="21">
        <v>5</v>
      </c>
      <c r="O677" s="21">
        <v>5</v>
      </c>
      <c r="P677" s="2"/>
      <c r="Q677" s="225" t="s">
        <v>4170</v>
      </c>
      <c r="R677" s="222"/>
      <c r="S677" s="2"/>
      <c r="T677" s="21"/>
    </row>
    <row r="678" spans="1:20" x14ac:dyDescent="0.4">
      <c r="A678" s="164" t="s">
        <v>15278</v>
      </c>
      <c r="B678" s="164" t="s">
        <v>12062</v>
      </c>
      <c r="C678" s="232" t="s">
        <v>15836</v>
      </c>
      <c r="D678" s="166"/>
      <c r="E678" s="172">
        <v>100000</v>
      </c>
      <c r="F678" s="168" t="s">
        <v>0</v>
      </c>
      <c r="G678" s="243" t="s">
        <v>0</v>
      </c>
      <c r="H678" s="164" t="s">
        <v>16007</v>
      </c>
      <c r="I678" s="164" t="s">
        <v>4074</v>
      </c>
      <c r="J678" s="164"/>
      <c r="K678" s="164"/>
      <c r="L678" s="166" t="s">
        <v>0</v>
      </c>
      <c r="M678" s="164"/>
      <c r="N678" s="174">
        <v>1.5</v>
      </c>
      <c r="O678" s="174">
        <v>1.5</v>
      </c>
      <c r="P678" s="2"/>
      <c r="Q678" s="225" t="s">
        <v>4170</v>
      </c>
      <c r="R678" s="222"/>
      <c r="S678" s="2"/>
      <c r="T678" s="21"/>
    </row>
    <row r="679" spans="1:20" x14ac:dyDescent="0.4">
      <c r="A679" s="164" t="s">
        <v>15278</v>
      </c>
      <c r="B679" s="164" t="s">
        <v>12062</v>
      </c>
      <c r="C679" s="232" t="s">
        <v>15837</v>
      </c>
      <c r="D679" s="166"/>
      <c r="E679" s="172">
        <v>100000</v>
      </c>
      <c r="F679" s="168" t="s">
        <v>16085</v>
      </c>
      <c r="G679" s="243">
        <v>37042</v>
      </c>
      <c r="H679" s="164" t="s">
        <v>16003</v>
      </c>
      <c r="I679" s="164" t="s">
        <v>4074</v>
      </c>
      <c r="J679" s="164"/>
      <c r="K679" s="164"/>
      <c r="L679" s="166">
        <v>14</v>
      </c>
      <c r="M679" s="164"/>
      <c r="N679" s="174">
        <v>1</v>
      </c>
      <c r="O679" s="174">
        <v>1</v>
      </c>
      <c r="P679" s="2"/>
      <c r="Q679" s="225" t="s">
        <v>4170</v>
      </c>
      <c r="R679" s="222"/>
      <c r="S679" s="2"/>
      <c r="T679" s="21"/>
    </row>
    <row r="680" spans="1:20" x14ac:dyDescent="0.4">
      <c r="A680" s="164" t="s">
        <v>15278</v>
      </c>
      <c r="B680" s="164" t="s">
        <v>12062</v>
      </c>
      <c r="C680" s="232" t="s">
        <v>15838</v>
      </c>
      <c r="D680" s="166"/>
      <c r="E680" s="172">
        <v>100000</v>
      </c>
      <c r="F680" s="168" t="s">
        <v>16085</v>
      </c>
      <c r="G680" s="243">
        <v>37042</v>
      </c>
      <c r="H680" s="164" t="s">
        <v>16268</v>
      </c>
      <c r="I680" s="164" t="s">
        <v>4074</v>
      </c>
      <c r="J680" s="164"/>
      <c r="K680" s="164"/>
      <c r="L680" s="166">
        <v>14</v>
      </c>
      <c r="M680" s="164"/>
      <c r="N680" s="174">
        <v>1</v>
      </c>
      <c r="O680" s="174">
        <v>1</v>
      </c>
      <c r="P680" s="2"/>
      <c r="Q680" s="225" t="s">
        <v>4170</v>
      </c>
      <c r="R680" s="222"/>
      <c r="S680" s="2"/>
      <c r="T680" s="21"/>
    </row>
    <row r="681" spans="1:20" x14ac:dyDescent="0.4">
      <c r="A681" s="164" t="s">
        <v>15278</v>
      </c>
      <c r="B681" s="164" t="s">
        <v>12062</v>
      </c>
      <c r="C681" s="232" t="s">
        <v>15839</v>
      </c>
      <c r="D681" s="166"/>
      <c r="E681" s="172">
        <v>100000</v>
      </c>
      <c r="F681" s="168">
        <v>2000</v>
      </c>
      <c r="G681" s="243">
        <v>37072</v>
      </c>
      <c r="H681" s="164" t="s">
        <v>16004</v>
      </c>
      <c r="I681" s="164" t="s">
        <v>4074</v>
      </c>
      <c r="J681" s="164"/>
      <c r="K681" s="164"/>
      <c r="L681" s="166">
        <v>4</v>
      </c>
      <c r="M681" s="164"/>
      <c r="N681" s="174">
        <v>1</v>
      </c>
      <c r="O681" s="174">
        <v>1</v>
      </c>
      <c r="P681" s="2"/>
      <c r="Q681" s="225" t="s">
        <v>4170</v>
      </c>
      <c r="R681" s="222"/>
      <c r="S681" s="2"/>
      <c r="T681" s="21"/>
    </row>
    <row r="682" spans="1:20" x14ac:dyDescent="0.4">
      <c r="A682" s="9" t="s">
        <v>15278</v>
      </c>
      <c r="B682" s="9" t="s">
        <v>12062</v>
      </c>
      <c r="C682" s="180" t="s">
        <v>15840</v>
      </c>
      <c r="D682" s="11"/>
      <c r="E682" s="35">
        <v>50000</v>
      </c>
      <c r="F682" s="162" t="s">
        <v>16084</v>
      </c>
      <c r="G682" s="240" t="s">
        <v>0</v>
      </c>
      <c r="H682" s="9" t="s">
        <v>16008</v>
      </c>
      <c r="I682" s="9"/>
      <c r="J682" s="9"/>
      <c r="K682" s="9"/>
      <c r="L682" s="11">
        <v>14</v>
      </c>
      <c r="M682" s="9"/>
      <c r="N682" s="21">
        <v>3</v>
      </c>
      <c r="O682" s="21">
        <v>3</v>
      </c>
      <c r="P682" s="2"/>
      <c r="Q682" s="225" t="s">
        <v>4170</v>
      </c>
      <c r="R682" s="222"/>
      <c r="S682" s="2"/>
      <c r="T682" s="21"/>
    </row>
    <row r="683" spans="1:20" x14ac:dyDescent="0.4">
      <c r="A683" s="164" t="s">
        <v>15278</v>
      </c>
      <c r="B683" s="164" t="s">
        <v>12062</v>
      </c>
      <c r="C683" s="232" t="s">
        <v>15841</v>
      </c>
      <c r="D683" s="166"/>
      <c r="E683" s="172">
        <v>50000</v>
      </c>
      <c r="F683" s="168" t="s">
        <v>16085</v>
      </c>
      <c r="G683" s="243">
        <v>37042</v>
      </c>
      <c r="H683" s="164" t="s">
        <v>16009</v>
      </c>
      <c r="I683" s="164" t="s">
        <v>4074</v>
      </c>
      <c r="J683" s="164"/>
      <c r="K683" s="164"/>
      <c r="L683" s="166">
        <v>14</v>
      </c>
      <c r="M683" s="164"/>
      <c r="N683" s="174">
        <v>1</v>
      </c>
      <c r="O683" s="174">
        <v>1</v>
      </c>
      <c r="P683" s="2"/>
      <c r="Q683" s="225" t="s">
        <v>4170</v>
      </c>
      <c r="R683" s="222"/>
      <c r="S683" s="2"/>
      <c r="T683" s="21"/>
    </row>
    <row r="684" spans="1:20" x14ac:dyDescent="0.4">
      <c r="A684" s="164" t="s">
        <v>15278</v>
      </c>
      <c r="B684" s="164" t="s">
        <v>12062</v>
      </c>
      <c r="C684" s="232" t="s">
        <v>15842</v>
      </c>
      <c r="D684" s="166"/>
      <c r="E684" s="172">
        <v>50000</v>
      </c>
      <c r="F684" s="168">
        <v>2000</v>
      </c>
      <c r="G684" s="243">
        <v>37072</v>
      </c>
      <c r="H684" s="164" t="s">
        <v>16010</v>
      </c>
      <c r="I684" s="164" t="s">
        <v>4074</v>
      </c>
      <c r="J684" s="164"/>
      <c r="K684" s="164"/>
      <c r="L684" s="166">
        <v>18</v>
      </c>
      <c r="M684" s="164"/>
      <c r="N684" s="174">
        <v>1</v>
      </c>
      <c r="O684" s="174">
        <v>1</v>
      </c>
      <c r="P684" s="2"/>
      <c r="Q684" s="225" t="s">
        <v>4170</v>
      </c>
      <c r="R684" s="222"/>
      <c r="S684" s="2"/>
      <c r="T684" s="21"/>
    </row>
    <row r="685" spans="1:20" x14ac:dyDescent="0.4">
      <c r="A685" s="164" t="s">
        <v>15278</v>
      </c>
      <c r="B685" s="164" t="s">
        <v>12062</v>
      </c>
      <c r="C685" s="232" t="s">
        <v>15843</v>
      </c>
      <c r="D685" s="166"/>
      <c r="E685" s="172">
        <v>50000</v>
      </c>
      <c r="F685" s="168" t="s">
        <v>0</v>
      </c>
      <c r="G685" s="243">
        <v>37802</v>
      </c>
      <c r="H685" s="164" t="s">
        <v>16011</v>
      </c>
      <c r="I685" s="164" t="s">
        <v>4074</v>
      </c>
      <c r="J685" s="164"/>
      <c r="K685" s="164"/>
      <c r="L685" s="166" t="s">
        <v>0</v>
      </c>
      <c r="M685" s="164"/>
      <c r="N685" s="174">
        <v>1.5</v>
      </c>
      <c r="O685" s="174">
        <v>1.5</v>
      </c>
      <c r="P685" s="2"/>
      <c r="Q685" s="225" t="s">
        <v>4170</v>
      </c>
      <c r="R685" s="222"/>
      <c r="S685" s="2"/>
      <c r="T685" s="21"/>
    </row>
    <row r="686" spans="1:20" x14ac:dyDescent="0.4">
      <c r="A686" s="164" t="s">
        <v>15278</v>
      </c>
      <c r="B686" s="164" t="s">
        <v>12062</v>
      </c>
      <c r="C686" s="232" t="s">
        <v>15844</v>
      </c>
      <c r="D686" s="166"/>
      <c r="E686" s="172">
        <v>50000</v>
      </c>
      <c r="F686" s="168" t="s">
        <v>0</v>
      </c>
      <c r="G686" s="243">
        <v>37802</v>
      </c>
      <c r="H686" s="164" t="s">
        <v>16012</v>
      </c>
      <c r="I686" s="164" t="s">
        <v>4074</v>
      </c>
      <c r="J686" s="164"/>
      <c r="K686" s="164"/>
      <c r="L686" s="166" t="s">
        <v>0</v>
      </c>
      <c r="M686" s="164"/>
      <c r="N686" s="174">
        <v>1.5</v>
      </c>
      <c r="O686" s="174">
        <v>1.5</v>
      </c>
      <c r="P686" s="2"/>
      <c r="Q686" s="225" t="s">
        <v>4170</v>
      </c>
      <c r="R686" s="222"/>
      <c r="S686" s="2"/>
      <c r="T686" s="21"/>
    </row>
    <row r="687" spans="1:20" x14ac:dyDescent="0.4">
      <c r="A687" s="9" t="s">
        <v>15278</v>
      </c>
      <c r="B687" s="9" t="s">
        <v>12062</v>
      </c>
      <c r="C687" s="180" t="s">
        <v>15845</v>
      </c>
      <c r="D687" s="11"/>
      <c r="E687" s="35">
        <v>100000</v>
      </c>
      <c r="F687" s="162" t="s">
        <v>16084</v>
      </c>
      <c r="G687" s="240" t="s">
        <v>0</v>
      </c>
      <c r="H687" s="9" t="s">
        <v>16008</v>
      </c>
      <c r="I687" s="9"/>
      <c r="J687" s="9"/>
      <c r="K687" s="9"/>
      <c r="L687" s="11">
        <v>7</v>
      </c>
      <c r="M687" s="9"/>
      <c r="N687" s="21">
        <v>5</v>
      </c>
      <c r="O687" s="21">
        <v>5</v>
      </c>
      <c r="P687" s="2"/>
      <c r="Q687" s="225" t="s">
        <v>4170</v>
      </c>
      <c r="R687" s="222"/>
      <c r="S687" s="2"/>
      <c r="T687" s="21"/>
    </row>
    <row r="688" spans="1:20" x14ac:dyDescent="0.4">
      <c r="A688" s="164" t="s">
        <v>15278</v>
      </c>
      <c r="B688" s="164" t="s">
        <v>12062</v>
      </c>
      <c r="C688" s="232" t="s">
        <v>15846</v>
      </c>
      <c r="D688" s="166"/>
      <c r="E688" s="172">
        <v>100000</v>
      </c>
      <c r="F688" s="168" t="s">
        <v>0</v>
      </c>
      <c r="G688" s="243" t="s">
        <v>0</v>
      </c>
      <c r="H688" s="164" t="s">
        <v>16013</v>
      </c>
      <c r="I688" s="164" t="s">
        <v>4074</v>
      </c>
      <c r="J688" s="164"/>
      <c r="K688" s="164"/>
      <c r="L688" s="166" t="s">
        <v>0</v>
      </c>
      <c r="M688" s="164"/>
      <c r="N688" s="174">
        <v>1.5</v>
      </c>
      <c r="O688" s="174">
        <v>1.5</v>
      </c>
      <c r="P688" s="2"/>
      <c r="Q688" s="225" t="s">
        <v>4170</v>
      </c>
      <c r="R688" s="222"/>
      <c r="S688" s="2"/>
      <c r="T688" s="21"/>
    </row>
    <row r="689" spans="1:20" x14ac:dyDescent="0.4">
      <c r="A689" s="164" t="s">
        <v>15278</v>
      </c>
      <c r="B689" s="164" t="s">
        <v>12062</v>
      </c>
      <c r="C689" s="232" t="s">
        <v>15847</v>
      </c>
      <c r="D689" s="166"/>
      <c r="E689" s="172">
        <v>100000</v>
      </c>
      <c r="F689" s="168" t="s">
        <v>16085</v>
      </c>
      <c r="G689" s="243">
        <v>37042</v>
      </c>
      <c r="H689" s="164" t="s">
        <v>16009</v>
      </c>
      <c r="I689" s="164" t="s">
        <v>4074</v>
      </c>
      <c r="J689" s="164"/>
      <c r="K689" s="164"/>
      <c r="L689" s="166">
        <v>14</v>
      </c>
      <c r="M689" s="164"/>
      <c r="N689" s="174">
        <v>1</v>
      </c>
      <c r="O689" s="174">
        <v>1</v>
      </c>
      <c r="P689" s="2"/>
      <c r="Q689" s="225" t="s">
        <v>4170</v>
      </c>
      <c r="R689" s="222"/>
      <c r="S689" s="2"/>
      <c r="T689" s="21"/>
    </row>
    <row r="690" spans="1:20" x14ac:dyDescent="0.4">
      <c r="A690" s="164" t="s">
        <v>15278</v>
      </c>
      <c r="B690" s="164" t="s">
        <v>12062</v>
      </c>
      <c r="C690" s="232" t="s">
        <v>15848</v>
      </c>
      <c r="D690" s="166"/>
      <c r="E690" s="172">
        <v>100000</v>
      </c>
      <c r="F690" s="168" t="s">
        <v>16085</v>
      </c>
      <c r="G690" s="243">
        <v>37042</v>
      </c>
      <c r="H690" s="164" t="s">
        <v>16269</v>
      </c>
      <c r="I690" s="164" t="s">
        <v>4074</v>
      </c>
      <c r="J690" s="164"/>
      <c r="K690" s="164"/>
      <c r="L690" s="166">
        <v>14</v>
      </c>
      <c r="M690" s="164"/>
      <c r="N690" s="174">
        <v>1</v>
      </c>
      <c r="O690" s="174">
        <v>1</v>
      </c>
      <c r="P690" s="2"/>
      <c r="Q690" s="225" t="s">
        <v>4170</v>
      </c>
      <c r="R690" s="222"/>
      <c r="S690" s="2"/>
      <c r="T690" s="21"/>
    </row>
    <row r="691" spans="1:20" x14ac:dyDescent="0.4">
      <c r="A691" s="164" t="s">
        <v>15278</v>
      </c>
      <c r="B691" s="164" t="s">
        <v>12062</v>
      </c>
      <c r="C691" s="232" t="s">
        <v>15849</v>
      </c>
      <c r="D691" s="166"/>
      <c r="E691" s="172">
        <v>100000</v>
      </c>
      <c r="F691" s="168">
        <v>2000</v>
      </c>
      <c r="G691" s="243">
        <v>37072</v>
      </c>
      <c r="H691" s="164" t="s">
        <v>16010</v>
      </c>
      <c r="I691" s="164" t="s">
        <v>4074</v>
      </c>
      <c r="J691" s="164"/>
      <c r="K691" s="164"/>
      <c r="L691" s="166">
        <v>4</v>
      </c>
      <c r="M691" s="164"/>
      <c r="N691" s="174">
        <v>1</v>
      </c>
      <c r="O691" s="174">
        <v>1</v>
      </c>
      <c r="P691" s="2"/>
      <c r="Q691" s="225" t="s">
        <v>4170</v>
      </c>
      <c r="R691" s="222"/>
      <c r="S691" s="2"/>
      <c r="T691" s="21"/>
    </row>
    <row r="692" spans="1:20" x14ac:dyDescent="0.4">
      <c r="A692" s="9" t="s">
        <v>15278</v>
      </c>
      <c r="B692" s="9" t="s">
        <v>12062</v>
      </c>
      <c r="C692" s="180" t="s">
        <v>15850</v>
      </c>
      <c r="D692" s="11"/>
      <c r="E692" s="35">
        <v>50000</v>
      </c>
      <c r="F692" s="162" t="s">
        <v>16084</v>
      </c>
      <c r="G692" s="240" t="s">
        <v>0</v>
      </c>
      <c r="H692" s="9" t="s">
        <v>16014</v>
      </c>
      <c r="I692" s="9"/>
      <c r="J692" s="9"/>
      <c r="K692" s="9"/>
      <c r="L692" s="11">
        <v>14</v>
      </c>
      <c r="M692" s="9"/>
      <c r="N692" s="21">
        <v>3</v>
      </c>
      <c r="O692" s="21">
        <v>3</v>
      </c>
      <c r="P692" s="2"/>
      <c r="Q692" s="225" t="s">
        <v>4170</v>
      </c>
      <c r="R692" s="222"/>
      <c r="S692" s="2"/>
      <c r="T692" s="21"/>
    </row>
    <row r="693" spans="1:20" x14ac:dyDescent="0.4">
      <c r="A693" s="164" t="s">
        <v>15278</v>
      </c>
      <c r="B693" s="164" t="s">
        <v>12062</v>
      </c>
      <c r="C693" s="232" t="s">
        <v>15851</v>
      </c>
      <c r="D693" s="166"/>
      <c r="E693" s="172">
        <v>50000</v>
      </c>
      <c r="F693" s="168" t="s">
        <v>16085</v>
      </c>
      <c r="G693" s="243">
        <v>37042</v>
      </c>
      <c r="H693" s="164" t="s">
        <v>16015</v>
      </c>
      <c r="I693" s="164" t="s">
        <v>4074</v>
      </c>
      <c r="J693" s="164"/>
      <c r="K693" s="164"/>
      <c r="L693" s="166">
        <v>14</v>
      </c>
      <c r="M693" s="164"/>
      <c r="N693" s="174">
        <v>1</v>
      </c>
      <c r="O693" s="174">
        <v>1</v>
      </c>
      <c r="P693" s="2"/>
      <c r="Q693" s="225" t="s">
        <v>4170</v>
      </c>
      <c r="R693" s="222"/>
      <c r="S693" s="2"/>
      <c r="T693" s="21"/>
    </row>
    <row r="694" spans="1:20" x14ac:dyDescent="0.4">
      <c r="A694" s="164" t="s">
        <v>15278</v>
      </c>
      <c r="B694" s="164" t="s">
        <v>12062</v>
      </c>
      <c r="C694" s="232" t="s">
        <v>15852</v>
      </c>
      <c r="D694" s="166"/>
      <c r="E694" s="172">
        <v>50000</v>
      </c>
      <c r="F694" s="168">
        <v>2000</v>
      </c>
      <c r="G694" s="243">
        <v>37072</v>
      </c>
      <c r="H694" s="164" t="s">
        <v>16016</v>
      </c>
      <c r="I694" s="164" t="s">
        <v>4074</v>
      </c>
      <c r="J694" s="164"/>
      <c r="K694" s="164"/>
      <c r="L694" s="166">
        <v>18</v>
      </c>
      <c r="M694" s="164"/>
      <c r="N694" s="174">
        <v>1</v>
      </c>
      <c r="O694" s="174">
        <v>1</v>
      </c>
      <c r="P694" s="2"/>
      <c r="Q694" s="225" t="s">
        <v>4170</v>
      </c>
      <c r="R694" s="222"/>
      <c r="S694" s="2"/>
      <c r="T694" s="21"/>
    </row>
    <row r="695" spans="1:20" x14ac:dyDescent="0.4">
      <c r="A695" s="164" t="s">
        <v>15278</v>
      </c>
      <c r="B695" s="164" t="s">
        <v>12062</v>
      </c>
      <c r="C695" s="232" t="s">
        <v>15853</v>
      </c>
      <c r="D695" s="166"/>
      <c r="E695" s="172">
        <v>50000</v>
      </c>
      <c r="F695" s="168" t="s">
        <v>0</v>
      </c>
      <c r="G695" s="243">
        <v>37802</v>
      </c>
      <c r="H695" s="164" t="s">
        <v>16017</v>
      </c>
      <c r="I695" s="164" t="s">
        <v>4074</v>
      </c>
      <c r="J695" s="164"/>
      <c r="K695" s="164"/>
      <c r="L695" s="166" t="s">
        <v>0</v>
      </c>
      <c r="M695" s="164"/>
      <c r="N695" s="174">
        <v>1.5</v>
      </c>
      <c r="O695" s="174">
        <v>1.5</v>
      </c>
      <c r="P695" s="2"/>
      <c r="Q695" s="225" t="s">
        <v>4170</v>
      </c>
      <c r="R695" s="222"/>
      <c r="S695" s="2"/>
      <c r="T695" s="21"/>
    </row>
    <row r="696" spans="1:20" x14ac:dyDescent="0.4">
      <c r="A696" s="164" t="s">
        <v>15278</v>
      </c>
      <c r="B696" s="164" t="s">
        <v>12062</v>
      </c>
      <c r="C696" s="232" t="s">
        <v>15854</v>
      </c>
      <c r="D696" s="166"/>
      <c r="E696" s="172">
        <v>50000</v>
      </c>
      <c r="F696" s="168" t="s">
        <v>0</v>
      </c>
      <c r="G696" s="243">
        <v>37802</v>
      </c>
      <c r="H696" s="164" t="s">
        <v>16018</v>
      </c>
      <c r="I696" s="164" t="s">
        <v>4074</v>
      </c>
      <c r="J696" s="164"/>
      <c r="K696" s="164"/>
      <c r="L696" s="166" t="s">
        <v>0</v>
      </c>
      <c r="M696" s="164"/>
      <c r="N696" s="174">
        <v>1.5</v>
      </c>
      <c r="O696" s="174">
        <v>1.5</v>
      </c>
      <c r="P696" s="2"/>
      <c r="Q696" s="225" t="s">
        <v>4170</v>
      </c>
      <c r="R696" s="222"/>
      <c r="S696" s="2"/>
      <c r="T696" s="21"/>
    </row>
    <row r="697" spans="1:20" x14ac:dyDescent="0.4">
      <c r="A697" s="9" t="s">
        <v>15278</v>
      </c>
      <c r="B697" s="9" t="s">
        <v>12062</v>
      </c>
      <c r="C697" s="180" t="s">
        <v>15855</v>
      </c>
      <c r="D697" s="11"/>
      <c r="E697" s="35">
        <v>100000</v>
      </c>
      <c r="F697" s="162" t="s">
        <v>16084</v>
      </c>
      <c r="G697" s="240" t="s">
        <v>0</v>
      </c>
      <c r="H697" s="9" t="s">
        <v>16014</v>
      </c>
      <c r="I697" s="9"/>
      <c r="J697" s="9"/>
      <c r="K697" s="9"/>
      <c r="L697" s="11">
        <v>7</v>
      </c>
      <c r="M697" s="9"/>
      <c r="N697" s="21">
        <v>5</v>
      </c>
      <c r="O697" s="21">
        <v>5</v>
      </c>
      <c r="P697" s="2"/>
      <c r="Q697" s="225" t="s">
        <v>4170</v>
      </c>
      <c r="R697" s="222"/>
      <c r="S697" s="2"/>
      <c r="T697" s="21"/>
    </row>
    <row r="698" spans="1:20" x14ac:dyDescent="0.4">
      <c r="A698" s="164" t="s">
        <v>15278</v>
      </c>
      <c r="B698" s="164" t="s">
        <v>12062</v>
      </c>
      <c r="C698" s="232" t="s">
        <v>15856</v>
      </c>
      <c r="D698" s="166"/>
      <c r="E698" s="172">
        <v>100000</v>
      </c>
      <c r="F698" s="168" t="s">
        <v>0</v>
      </c>
      <c r="G698" s="243" t="s">
        <v>0</v>
      </c>
      <c r="H698" s="164" t="s">
        <v>16019</v>
      </c>
      <c r="I698" s="164" t="s">
        <v>4074</v>
      </c>
      <c r="J698" s="164"/>
      <c r="K698" s="164"/>
      <c r="L698" s="166" t="s">
        <v>0</v>
      </c>
      <c r="M698" s="164"/>
      <c r="N698" s="174">
        <v>1.5</v>
      </c>
      <c r="O698" s="174">
        <v>1.5</v>
      </c>
      <c r="P698" s="2"/>
      <c r="Q698" s="225" t="s">
        <v>4170</v>
      </c>
      <c r="R698" s="222"/>
      <c r="S698" s="2"/>
      <c r="T698" s="21"/>
    </row>
    <row r="699" spans="1:20" x14ac:dyDescent="0.4">
      <c r="A699" s="164" t="s">
        <v>15278</v>
      </c>
      <c r="B699" s="164" t="s">
        <v>12062</v>
      </c>
      <c r="C699" s="232" t="s">
        <v>15857</v>
      </c>
      <c r="D699" s="166"/>
      <c r="E699" s="172">
        <v>100000</v>
      </c>
      <c r="F699" s="168" t="s">
        <v>16085</v>
      </c>
      <c r="G699" s="243">
        <v>37042</v>
      </c>
      <c r="H699" s="164" t="s">
        <v>16015</v>
      </c>
      <c r="I699" s="164" t="s">
        <v>4074</v>
      </c>
      <c r="J699" s="164"/>
      <c r="K699" s="164"/>
      <c r="L699" s="166">
        <v>14</v>
      </c>
      <c r="M699" s="164"/>
      <c r="N699" s="174">
        <v>1</v>
      </c>
      <c r="O699" s="174">
        <v>1</v>
      </c>
      <c r="P699" s="2"/>
      <c r="Q699" s="225" t="s">
        <v>4170</v>
      </c>
      <c r="R699" s="222"/>
      <c r="S699" s="2"/>
      <c r="T699" s="21"/>
    </row>
    <row r="700" spans="1:20" x14ac:dyDescent="0.4">
      <c r="A700" s="164" t="s">
        <v>15278</v>
      </c>
      <c r="B700" s="164" t="s">
        <v>12062</v>
      </c>
      <c r="C700" s="232" t="s">
        <v>15858</v>
      </c>
      <c r="D700" s="166"/>
      <c r="E700" s="172">
        <v>100000</v>
      </c>
      <c r="F700" s="168" t="s">
        <v>16085</v>
      </c>
      <c r="G700" s="243">
        <v>37042</v>
      </c>
      <c r="H700" s="164" t="s">
        <v>16270</v>
      </c>
      <c r="I700" s="164" t="s">
        <v>4074</v>
      </c>
      <c r="J700" s="164"/>
      <c r="K700" s="164"/>
      <c r="L700" s="166">
        <v>14</v>
      </c>
      <c r="M700" s="164"/>
      <c r="N700" s="174">
        <v>1</v>
      </c>
      <c r="O700" s="174">
        <v>1</v>
      </c>
      <c r="P700" s="2"/>
      <c r="Q700" s="225" t="s">
        <v>4170</v>
      </c>
      <c r="R700" s="222"/>
      <c r="S700" s="2"/>
      <c r="T700" s="21"/>
    </row>
    <row r="701" spans="1:20" x14ac:dyDescent="0.4">
      <c r="A701" s="164" t="s">
        <v>15278</v>
      </c>
      <c r="B701" s="164" t="s">
        <v>12062</v>
      </c>
      <c r="C701" s="232" t="s">
        <v>15859</v>
      </c>
      <c r="D701" s="166"/>
      <c r="E701" s="172">
        <v>100000</v>
      </c>
      <c r="F701" s="168">
        <v>2000</v>
      </c>
      <c r="G701" s="243">
        <v>37072</v>
      </c>
      <c r="H701" s="164" t="s">
        <v>16016</v>
      </c>
      <c r="I701" s="164" t="s">
        <v>4074</v>
      </c>
      <c r="J701" s="164"/>
      <c r="K701" s="164"/>
      <c r="L701" s="166">
        <v>4</v>
      </c>
      <c r="M701" s="164"/>
      <c r="N701" s="174">
        <v>1</v>
      </c>
      <c r="O701" s="174">
        <v>1</v>
      </c>
      <c r="P701" s="2"/>
      <c r="Q701" s="225" t="s">
        <v>4170</v>
      </c>
      <c r="R701" s="222"/>
      <c r="S701" s="2"/>
      <c r="T701" s="21"/>
    </row>
    <row r="702" spans="1:20" x14ac:dyDescent="0.4">
      <c r="A702" s="9" t="s">
        <v>15278</v>
      </c>
      <c r="B702" s="9" t="s">
        <v>12062</v>
      </c>
      <c r="C702" s="180" t="s">
        <v>15860</v>
      </c>
      <c r="D702" s="11"/>
      <c r="E702" s="35">
        <v>50000</v>
      </c>
      <c r="F702" s="162" t="s">
        <v>16084</v>
      </c>
      <c r="G702" s="240" t="s">
        <v>0</v>
      </c>
      <c r="H702" s="9" t="s">
        <v>16020</v>
      </c>
      <c r="I702" s="9"/>
      <c r="J702" s="9"/>
      <c r="K702" s="9"/>
      <c r="L702" s="11">
        <v>14</v>
      </c>
      <c r="M702" s="9"/>
      <c r="N702" s="21">
        <v>3</v>
      </c>
      <c r="O702" s="21">
        <v>3</v>
      </c>
      <c r="P702" s="2"/>
      <c r="Q702" s="225" t="s">
        <v>4170</v>
      </c>
      <c r="R702" s="222"/>
      <c r="S702" s="2"/>
      <c r="T702" s="21"/>
    </row>
    <row r="703" spans="1:20" x14ac:dyDescent="0.4">
      <c r="A703" s="164" t="s">
        <v>15278</v>
      </c>
      <c r="B703" s="164" t="s">
        <v>12062</v>
      </c>
      <c r="C703" s="232" t="s">
        <v>15861</v>
      </c>
      <c r="D703" s="166"/>
      <c r="E703" s="172">
        <v>50000</v>
      </c>
      <c r="F703" s="168" t="s">
        <v>16085</v>
      </c>
      <c r="G703" s="243">
        <v>37042</v>
      </c>
      <c r="H703" s="164" t="s">
        <v>16021</v>
      </c>
      <c r="I703" s="164" t="s">
        <v>4074</v>
      </c>
      <c r="J703" s="164"/>
      <c r="K703" s="164"/>
      <c r="L703" s="166">
        <v>14</v>
      </c>
      <c r="M703" s="164"/>
      <c r="N703" s="174">
        <v>1</v>
      </c>
      <c r="O703" s="174">
        <v>1</v>
      </c>
      <c r="P703" s="2"/>
      <c r="Q703" s="225" t="s">
        <v>4170</v>
      </c>
      <c r="R703" s="222"/>
      <c r="S703" s="2"/>
      <c r="T703" s="21"/>
    </row>
    <row r="704" spans="1:20" x14ac:dyDescent="0.4">
      <c r="A704" s="164" t="s">
        <v>15278</v>
      </c>
      <c r="B704" s="164" t="s">
        <v>12062</v>
      </c>
      <c r="C704" s="232" t="s">
        <v>15862</v>
      </c>
      <c r="D704" s="166"/>
      <c r="E704" s="172">
        <v>50000</v>
      </c>
      <c r="F704" s="168">
        <v>2000</v>
      </c>
      <c r="G704" s="243">
        <v>37072</v>
      </c>
      <c r="H704" s="164" t="s">
        <v>16022</v>
      </c>
      <c r="I704" s="164" t="s">
        <v>4074</v>
      </c>
      <c r="J704" s="164"/>
      <c r="K704" s="164"/>
      <c r="L704" s="166">
        <v>18</v>
      </c>
      <c r="M704" s="164"/>
      <c r="N704" s="174">
        <v>1</v>
      </c>
      <c r="O704" s="174">
        <v>1</v>
      </c>
      <c r="P704" s="2"/>
      <c r="Q704" s="225" t="s">
        <v>4170</v>
      </c>
      <c r="R704" s="222"/>
      <c r="S704" s="2"/>
      <c r="T704" s="21"/>
    </row>
    <row r="705" spans="1:20" x14ac:dyDescent="0.4">
      <c r="A705" s="164" t="s">
        <v>15278</v>
      </c>
      <c r="B705" s="164" t="s">
        <v>12062</v>
      </c>
      <c r="C705" s="232" t="s">
        <v>15863</v>
      </c>
      <c r="D705" s="166"/>
      <c r="E705" s="172">
        <v>50000</v>
      </c>
      <c r="F705" s="168" t="s">
        <v>0</v>
      </c>
      <c r="G705" s="243">
        <v>37802</v>
      </c>
      <c r="H705" s="164" t="s">
        <v>16023</v>
      </c>
      <c r="I705" s="164" t="s">
        <v>4074</v>
      </c>
      <c r="J705" s="164"/>
      <c r="K705" s="164"/>
      <c r="L705" s="166" t="s">
        <v>0</v>
      </c>
      <c r="M705" s="164"/>
      <c r="N705" s="174">
        <v>1.5</v>
      </c>
      <c r="O705" s="174">
        <v>1.5</v>
      </c>
      <c r="P705" s="2"/>
      <c r="Q705" s="225" t="s">
        <v>4170</v>
      </c>
      <c r="R705" s="222"/>
      <c r="S705" s="2"/>
      <c r="T705" s="21"/>
    </row>
    <row r="706" spans="1:20" x14ac:dyDescent="0.4">
      <c r="A706" s="164" t="s">
        <v>15278</v>
      </c>
      <c r="B706" s="164" t="s">
        <v>12062</v>
      </c>
      <c r="C706" s="232" t="s">
        <v>15864</v>
      </c>
      <c r="D706" s="166"/>
      <c r="E706" s="172">
        <v>50000</v>
      </c>
      <c r="F706" s="168" t="s">
        <v>0</v>
      </c>
      <c r="G706" s="243">
        <v>37802</v>
      </c>
      <c r="H706" s="164" t="s">
        <v>16024</v>
      </c>
      <c r="I706" s="164" t="s">
        <v>4074</v>
      </c>
      <c r="J706" s="164"/>
      <c r="K706" s="164"/>
      <c r="L706" s="166" t="s">
        <v>0</v>
      </c>
      <c r="M706" s="164"/>
      <c r="N706" s="174">
        <v>1.5</v>
      </c>
      <c r="O706" s="174">
        <v>1.5</v>
      </c>
      <c r="P706" s="2"/>
      <c r="Q706" s="225" t="s">
        <v>4170</v>
      </c>
      <c r="R706" s="222"/>
      <c r="S706" s="2"/>
      <c r="T706" s="21"/>
    </row>
    <row r="707" spans="1:20" x14ac:dyDescent="0.4">
      <c r="A707" s="9" t="s">
        <v>15278</v>
      </c>
      <c r="B707" s="9" t="s">
        <v>12062</v>
      </c>
      <c r="C707" s="180" t="s">
        <v>15865</v>
      </c>
      <c r="D707" s="11"/>
      <c r="E707" s="35">
        <v>100000</v>
      </c>
      <c r="F707" s="162" t="s">
        <v>16084</v>
      </c>
      <c r="G707" s="240" t="s">
        <v>0</v>
      </c>
      <c r="H707" s="9" t="s">
        <v>16020</v>
      </c>
      <c r="I707" s="9"/>
      <c r="J707" s="9"/>
      <c r="K707" s="9"/>
      <c r="L707" s="11">
        <v>14</v>
      </c>
      <c r="M707" s="9"/>
      <c r="N707" s="21">
        <v>5</v>
      </c>
      <c r="O707" s="21">
        <v>5</v>
      </c>
      <c r="P707" s="2"/>
      <c r="Q707" s="225" t="s">
        <v>4170</v>
      </c>
      <c r="R707" s="222"/>
      <c r="S707" s="2"/>
      <c r="T707" s="21"/>
    </row>
    <row r="708" spans="1:20" x14ac:dyDescent="0.4">
      <c r="A708" s="164" t="s">
        <v>15278</v>
      </c>
      <c r="B708" s="164" t="s">
        <v>12062</v>
      </c>
      <c r="C708" s="232" t="s">
        <v>15866</v>
      </c>
      <c r="D708" s="166"/>
      <c r="E708" s="172">
        <v>100000</v>
      </c>
      <c r="F708" s="168" t="s">
        <v>0</v>
      </c>
      <c r="G708" s="243" t="s">
        <v>0</v>
      </c>
      <c r="H708" s="164" t="s">
        <v>16025</v>
      </c>
      <c r="I708" s="164" t="s">
        <v>4074</v>
      </c>
      <c r="J708" s="164"/>
      <c r="K708" s="164"/>
      <c r="L708" s="166" t="s">
        <v>0</v>
      </c>
      <c r="M708" s="164"/>
      <c r="N708" s="174">
        <v>1.5</v>
      </c>
      <c r="O708" s="174">
        <v>1.5</v>
      </c>
      <c r="P708" s="2"/>
      <c r="Q708" s="225" t="s">
        <v>4170</v>
      </c>
      <c r="R708" s="222"/>
      <c r="S708" s="2"/>
      <c r="T708" s="21"/>
    </row>
    <row r="709" spans="1:20" x14ac:dyDescent="0.4">
      <c r="A709" s="164" t="s">
        <v>15278</v>
      </c>
      <c r="B709" s="164" t="s">
        <v>12062</v>
      </c>
      <c r="C709" s="232" t="s">
        <v>15867</v>
      </c>
      <c r="D709" s="166"/>
      <c r="E709" s="172">
        <v>100000</v>
      </c>
      <c r="F709" s="168" t="s">
        <v>16085</v>
      </c>
      <c r="G709" s="243">
        <v>37042</v>
      </c>
      <c r="H709" s="164" t="s">
        <v>16021</v>
      </c>
      <c r="I709" s="164" t="s">
        <v>4074</v>
      </c>
      <c r="J709" s="164"/>
      <c r="K709" s="164"/>
      <c r="L709" s="166">
        <v>14</v>
      </c>
      <c r="M709" s="164"/>
      <c r="N709" s="174">
        <v>1</v>
      </c>
      <c r="O709" s="174">
        <v>1</v>
      </c>
      <c r="P709" s="2"/>
      <c r="Q709" s="225" t="s">
        <v>4170</v>
      </c>
      <c r="R709" s="222"/>
      <c r="S709" s="2"/>
      <c r="T709" s="21"/>
    </row>
    <row r="710" spans="1:20" x14ac:dyDescent="0.4">
      <c r="A710" s="164" t="s">
        <v>15278</v>
      </c>
      <c r="B710" s="164" t="s">
        <v>12062</v>
      </c>
      <c r="C710" s="232" t="s">
        <v>15868</v>
      </c>
      <c r="D710" s="166"/>
      <c r="E710" s="172">
        <v>100000</v>
      </c>
      <c r="F710" s="168" t="s">
        <v>16085</v>
      </c>
      <c r="G710" s="243">
        <v>37042</v>
      </c>
      <c r="H710" s="164" t="s">
        <v>16271</v>
      </c>
      <c r="I710" s="164" t="s">
        <v>4074</v>
      </c>
      <c r="J710" s="164"/>
      <c r="K710" s="164"/>
      <c r="L710" s="166">
        <v>14</v>
      </c>
      <c r="M710" s="164"/>
      <c r="N710" s="174">
        <v>1</v>
      </c>
      <c r="O710" s="174">
        <v>1</v>
      </c>
      <c r="P710" s="2"/>
      <c r="Q710" s="225" t="s">
        <v>4170</v>
      </c>
      <c r="R710" s="222"/>
      <c r="S710" s="2"/>
      <c r="T710" s="21"/>
    </row>
    <row r="711" spans="1:20" x14ac:dyDescent="0.4">
      <c r="A711" s="164" t="s">
        <v>15278</v>
      </c>
      <c r="B711" s="164" t="s">
        <v>12062</v>
      </c>
      <c r="C711" s="232" t="s">
        <v>15869</v>
      </c>
      <c r="D711" s="166"/>
      <c r="E711" s="172">
        <v>100000</v>
      </c>
      <c r="F711" s="168">
        <v>2000</v>
      </c>
      <c r="G711" s="243">
        <v>37072</v>
      </c>
      <c r="H711" s="164" t="s">
        <v>16022</v>
      </c>
      <c r="I711" s="164" t="s">
        <v>4074</v>
      </c>
      <c r="J711" s="164"/>
      <c r="K711" s="164"/>
      <c r="L711" s="166">
        <v>18</v>
      </c>
      <c r="M711" s="164"/>
      <c r="N711" s="174">
        <v>1</v>
      </c>
      <c r="O711" s="174">
        <v>1</v>
      </c>
      <c r="P711" s="2"/>
      <c r="Q711" s="225" t="s">
        <v>4170</v>
      </c>
      <c r="R711" s="222"/>
      <c r="S711" s="2"/>
      <c r="T711" s="21"/>
    </row>
    <row r="712" spans="1:20" x14ac:dyDescent="0.4">
      <c r="A712" s="9" t="s">
        <v>15278</v>
      </c>
      <c r="B712" s="9" t="s">
        <v>12062</v>
      </c>
      <c r="C712" s="180" t="s">
        <v>15870</v>
      </c>
      <c r="D712" s="11"/>
      <c r="E712" s="35">
        <v>50000</v>
      </c>
      <c r="F712" s="162" t="s">
        <v>16085</v>
      </c>
      <c r="G712" s="240">
        <v>37042</v>
      </c>
      <c r="H712" s="9" t="s">
        <v>16026</v>
      </c>
      <c r="I712" s="9"/>
      <c r="J712" s="9"/>
      <c r="K712" s="9"/>
      <c r="L712" s="11">
        <v>14</v>
      </c>
      <c r="M712" s="9"/>
      <c r="N712" s="21">
        <v>1</v>
      </c>
      <c r="O712" s="21">
        <v>1</v>
      </c>
      <c r="P712" s="2"/>
      <c r="Q712" s="225" t="s">
        <v>4170</v>
      </c>
      <c r="R712" s="222"/>
      <c r="S712" s="2"/>
      <c r="T712" s="21"/>
    </row>
    <row r="713" spans="1:20" x14ac:dyDescent="0.4">
      <c r="A713" s="164" t="s">
        <v>15278</v>
      </c>
      <c r="B713" s="164" t="s">
        <v>12062</v>
      </c>
      <c r="C713" s="232" t="s">
        <v>15871</v>
      </c>
      <c r="D713" s="166"/>
      <c r="E713" s="172">
        <v>50000</v>
      </c>
      <c r="F713" s="168">
        <v>2000</v>
      </c>
      <c r="G713" s="243">
        <v>37072</v>
      </c>
      <c r="H713" s="164" t="s">
        <v>16027</v>
      </c>
      <c r="I713" s="164" t="s">
        <v>4074</v>
      </c>
      <c r="J713" s="164"/>
      <c r="K713" s="164"/>
      <c r="L713" s="166">
        <v>4</v>
      </c>
      <c r="M713" s="164"/>
      <c r="N713" s="174">
        <v>1</v>
      </c>
      <c r="O713" s="174">
        <v>1</v>
      </c>
      <c r="P713" s="2"/>
      <c r="Q713" s="225" t="s">
        <v>4170</v>
      </c>
      <c r="R713" s="222"/>
      <c r="S713" s="2"/>
      <c r="T713" s="21"/>
    </row>
    <row r="714" spans="1:20" x14ac:dyDescent="0.4">
      <c r="A714" s="164" t="s">
        <v>15278</v>
      </c>
      <c r="B714" s="164" t="s">
        <v>12062</v>
      </c>
      <c r="C714" s="232" t="s">
        <v>15872</v>
      </c>
      <c r="D714" s="166"/>
      <c r="E714" s="172">
        <v>50000</v>
      </c>
      <c r="F714" s="168" t="s">
        <v>0</v>
      </c>
      <c r="G714" s="243">
        <v>37802</v>
      </c>
      <c r="H714" s="164" t="s">
        <v>16028</v>
      </c>
      <c r="I714" s="164" t="s">
        <v>4074</v>
      </c>
      <c r="J714" s="164"/>
      <c r="K714" s="164"/>
      <c r="L714" s="166" t="s">
        <v>0</v>
      </c>
      <c r="M714" s="164"/>
      <c r="N714" s="174">
        <v>1.5</v>
      </c>
      <c r="O714" s="174">
        <v>1.5</v>
      </c>
      <c r="P714" s="2"/>
      <c r="Q714" s="225" t="s">
        <v>4170</v>
      </c>
      <c r="R714" s="222"/>
      <c r="S714" s="2"/>
      <c r="T714" s="21"/>
    </row>
    <row r="715" spans="1:20" x14ac:dyDescent="0.4">
      <c r="A715" s="164" t="s">
        <v>15278</v>
      </c>
      <c r="B715" s="164" t="s">
        <v>12062</v>
      </c>
      <c r="C715" s="232" t="s">
        <v>15873</v>
      </c>
      <c r="D715" s="166"/>
      <c r="E715" s="172">
        <v>50000</v>
      </c>
      <c r="F715" s="168" t="s">
        <v>0</v>
      </c>
      <c r="G715" s="243">
        <v>37802</v>
      </c>
      <c r="H715" s="164" t="s">
        <v>16029</v>
      </c>
      <c r="I715" s="164" t="s">
        <v>4074</v>
      </c>
      <c r="J715" s="164"/>
      <c r="K715" s="164"/>
      <c r="L715" s="166" t="s">
        <v>0</v>
      </c>
      <c r="M715" s="164"/>
      <c r="N715" s="174">
        <v>1.5</v>
      </c>
      <c r="O715" s="174">
        <v>1.5</v>
      </c>
      <c r="P715" s="2"/>
      <c r="Q715" s="225" t="s">
        <v>4170</v>
      </c>
      <c r="R715" s="222"/>
      <c r="S715" s="2"/>
      <c r="T715" s="21"/>
    </row>
    <row r="716" spans="1:20" x14ac:dyDescent="0.4">
      <c r="A716" s="9" t="s">
        <v>15278</v>
      </c>
      <c r="B716" s="9" t="s">
        <v>12062</v>
      </c>
      <c r="C716" s="180" t="s">
        <v>15874</v>
      </c>
      <c r="D716" s="11"/>
      <c r="E716" s="35">
        <v>100000</v>
      </c>
      <c r="F716" s="162" t="s">
        <v>16085</v>
      </c>
      <c r="G716" s="240">
        <v>37042</v>
      </c>
      <c r="H716" s="9" t="s">
        <v>16026</v>
      </c>
      <c r="I716" s="9"/>
      <c r="J716" s="9"/>
      <c r="K716" s="9"/>
      <c r="L716" s="11">
        <v>14</v>
      </c>
      <c r="M716" s="9"/>
      <c r="N716" s="21">
        <v>1</v>
      </c>
      <c r="O716" s="21">
        <v>1</v>
      </c>
      <c r="P716" s="2"/>
      <c r="Q716" s="225" t="s">
        <v>4170</v>
      </c>
      <c r="R716" s="222"/>
      <c r="S716" s="2"/>
      <c r="T716" s="21"/>
    </row>
    <row r="717" spans="1:20" x14ac:dyDescent="0.4">
      <c r="A717" s="164" t="s">
        <v>15278</v>
      </c>
      <c r="B717" s="164" t="s">
        <v>12062</v>
      </c>
      <c r="C717" s="232" t="s">
        <v>15875</v>
      </c>
      <c r="D717" s="166"/>
      <c r="E717" s="172">
        <v>100000</v>
      </c>
      <c r="F717" s="168" t="s">
        <v>16085</v>
      </c>
      <c r="G717" s="243">
        <v>37042</v>
      </c>
      <c r="H717" s="164" t="s">
        <v>16272</v>
      </c>
      <c r="I717" s="164" t="s">
        <v>4074</v>
      </c>
      <c r="J717" s="164"/>
      <c r="K717" s="164"/>
      <c r="L717" s="166">
        <v>14</v>
      </c>
      <c r="M717" s="164"/>
      <c r="N717" s="174">
        <v>1</v>
      </c>
      <c r="O717" s="174">
        <v>1</v>
      </c>
      <c r="P717" s="2"/>
      <c r="Q717" s="225" t="s">
        <v>4170</v>
      </c>
      <c r="R717" s="222"/>
      <c r="S717" s="2"/>
      <c r="T717" s="21"/>
    </row>
    <row r="718" spans="1:20" x14ac:dyDescent="0.4">
      <c r="A718" s="164" t="s">
        <v>15278</v>
      </c>
      <c r="B718" s="164" t="s">
        <v>12062</v>
      </c>
      <c r="C718" s="232" t="s">
        <v>15876</v>
      </c>
      <c r="D718" s="166"/>
      <c r="E718" s="172">
        <v>100000</v>
      </c>
      <c r="F718" s="168">
        <v>2000</v>
      </c>
      <c r="G718" s="243">
        <v>37072</v>
      </c>
      <c r="H718" s="164" t="s">
        <v>16027</v>
      </c>
      <c r="I718" s="164" t="s">
        <v>4074</v>
      </c>
      <c r="J718" s="164"/>
      <c r="K718" s="164"/>
      <c r="L718" s="166">
        <v>4</v>
      </c>
      <c r="M718" s="164"/>
      <c r="N718" s="174">
        <v>1</v>
      </c>
      <c r="O718" s="174">
        <v>1</v>
      </c>
      <c r="P718" s="2"/>
      <c r="Q718" s="225" t="s">
        <v>4170</v>
      </c>
      <c r="R718" s="222"/>
      <c r="S718" s="2"/>
      <c r="T718" s="21"/>
    </row>
    <row r="719" spans="1:20" x14ac:dyDescent="0.4">
      <c r="A719" s="9" t="s">
        <v>15278</v>
      </c>
      <c r="B719" s="9" t="s">
        <v>12062</v>
      </c>
      <c r="C719" s="180" t="s">
        <v>15877</v>
      </c>
      <c r="D719" s="11"/>
      <c r="E719" s="35">
        <v>5000</v>
      </c>
      <c r="F719" s="162" t="s">
        <v>16086</v>
      </c>
      <c r="G719" s="240">
        <v>37256</v>
      </c>
      <c r="H719" s="9" t="s">
        <v>16030</v>
      </c>
      <c r="I719" s="9"/>
      <c r="J719" s="9"/>
      <c r="K719" s="9"/>
      <c r="L719" s="11">
        <v>40</v>
      </c>
      <c r="M719" s="9"/>
      <c r="N719" s="21">
        <v>1</v>
      </c>
      <c r="O719" s="21">
        <v>1</v>
      </c>
      <c r="P719" s="2"/>
      <c r="Q719" s="225" t="s">
        <v>4170</v>
      </c>
      <c r="R719" s="222"/>
      <c r="S719" s="2"/>
      <c r="T719" s="21"/>
    </row>
    <row r="720" spans="1:20" x14ac:dyDescent="0.4">
      <c r="A720" s="9" t="s">
        <v>15278</v>
      </c>
      <c r="B720" s="9" t="s">
        <v>12062</v>
      </c>
      <c r="C720" s="180" t="s">
        <v>15878</v>
      </c>
      <c r="D720" s="11"/>
      <c r="E720" s="35">
        <v>10000</v>
      </c>
      <c r="F720" s="162" t="s">
        <v>0</v>
      </c>
      <c r="G720" s="240">
        <v>36799</v>
      </c>
      <c r="H720" s="9" t="s">
        <v>16031</v>
      </c>
      <c r="I720" s="9"/>
      <c r="J720" s="9"/>
      <c r="K720" s="9"/>
      <c r="L720" s="11" t="s">
        <v>0</v>
      </c>
      <c r="M720" s="9"/>
      <c r="N720" s="21">
        <v>100</v>
      </c>
      <c r="O720" s="21">
        <v>100</v>
      </c>
      <c r="P720" s="2"/>
      <c r="Q720" s="225" t="s">
        <v>4170</v>
      </c>
      <c r="R720" s="222"/>
      <c r="S720" s="2"/>
      <c r="T720" s="21"/>
    </row>
    <row r="721" spans="1:20" x14ac:dyDescent="0.4">
      <c r="A721" s="9" t="s">
        <v>15278</v>
      </c>
      <c r="B721" s="9" t="s">
        <v>12062</v>
      </c>
      <c r="C721" s="180" t="s">
        <v>16093</v>
      </c>
      <c r="D721" s="11"/>
      <c r="E721" s="35">
        <v>5000</v>
      </c>
      <c r="F721" s="162" t="s">
        <v>0</v>
      </c>
      <c r="G721" s="240">
        <v>37256</v>
      </c>
      <c r="H721" s="9" t="s">
        <v>16098</v>
      </c>
      <c r="I721" s="9"/>
      <c r="J721" s="9"/>
      <c r="K721" s="9"/>
      <c r="L721" s="11" t="s">
        <v>0</v>
      </c>
      <c r="M721" s="9"/>
      <c r="N721" s="21">
        <v>70</v>
      </c>
      <c r="O721" s="21">
        <v>70</v>
      </c>
      <c r="P721" s="2"/>
      <c r="Q721" s="225" t="s">
        <v>4170</v>
      </c>
      <c r="R721" s="222"/>
      <c r="S721" s="2"/>
      <c r="T721" s="21"/>
    </row>
    <row r="722" spans="1:20" x14ac:dyDescent="0.4">
      <c r="A722" s="164" t="s">
        <v>15278</v>
      </c>
      <c r="B722" s="164" t="s">
        <v>12062</v>
      </c>
      <c r="C722" s="232" t="s">
        <v>16094</v>
      </c>
      <c r="D722" s="166"/>
      <c r="E722" s="172">
        <v>5000</v>
      </c>
      <c r="F722" s="168" t="s">
        <v>0</v>
      </c>
      <c r="G722" s="243">
        <v>37256</v>
      </c>
      <c r="H722" s="164" t="s">
        <v>16099</v>
      </c>
      <c r="I722" s="164" t="s">
        <v>4074</v>
      </c>
      <c r="J722" s="164"/>
      <c r="K722" s="164"/>
      <c r="L722" s="166" t="s">
        <v>0</v>
      </c>
      <c r="M722" s="164"/>
      <c r="N722" s="174">
        <v>70</v>
      </c>
      <c r="O722" s="174">
        <v>70</v>
      </c>
      <c r="P722" s="2"/>
      <c r="Q722" s="225" t="s">
        <v>4170</v>
      </c>
      <c r="R722" s="222"/>
      <c r="S722" s="2"/>
      <c r="T722" s="21"/>
    </row>
    <row r="723" spans="1:20" x14ac:dyDescent="0.4">
      <c r="A723" s="164" t="s">
        <v>15278</v>
      </c>
      <c r="B723" s="164" t="s">
        <v>12062</v>
      </c>
      <c r="C723" s="232" t="s">
        <v>16095</v>
      </c>
      <c r="D723" s="166"/>
      <c r="E723" s="172">
        <v>5000</v>
      </c>
      <c r="F723" s="168" t="s">
        <v>0</v>
      </c>
      <c r="G723" s="243">
        <v>37256</v>
      </c>
      <c r="H723" s="164" t="s">
        <v>16100</v>
      </c>
      <c r="I723" s="164" t="s">
        <v>4074</v>
      </c>
      <c r="J723" s="164"/>
      <c r="K723" s="164"/>
      <c r="L723" s="166" t="s">
        <v>0</v>
      </c>
      <c r="M723" s="164"/>
      <c r="N723" s="174">
        <v>70</v>
      </c>
      <c r="O723" s="174">
        <v>70</v>
      </c>
      <c r="P723" s="2"/>
      <c r="Q723" s="225" t="s">
        <v>4170</v>
      </c>
      <c r="R723" s="222"/>
      <c r="S723" s="2"/>
      <c r="T723" s="21"/>
    </row>
    <row r="724" spans="1:20" x14ac:dyDescent="0.4">
      <c r="A724" s="164" t="s">
        <v>15278</v>
      </c>
      <c r="B724" s="164" t="s">
        <v>12062</v>
      </c>
      <c r="C724" s="232" t="s">
        <v>16096</v>
      </c>
      <c r="D724" s="166"/>
      <c r="E724" s="172">
        <v>5000</v>
      </c>
      <c r="F724" s="168" t="s">
        <v>0</v>
      </c>
      <c r="G724" s="243">
        <v>37256</v>
      </c>
      <c r="H724" s="164" t="s">
        <v>16101</v>
      </c>
      <c r="I724" s="164" t="s">
        <v>4074</v>
      </c>
      <c r="J724" s="164"/>
      <c r="K724" s="164"/>
      <c r="L724" s="166" t="s">
        <v>0</v>
      </c>
      <c r="M724" s="164"/>
      <c r="N724" s="174">
        <v>70</v>
      </c>
      <c r="O724" s="174">
        <v>70</v>
      </c>
      <c r="P724" s="2"/>
      <c r="Q724" s="225" t="s">
        <v>4170</v>
      </c>
      <c r="R724" s="222"/>
      <c r="S724" s="2"/>
      <c r="T724" s="21"/>
    </row>
    <row r="725" spans="1:20" x14ac:dyDescent="0.4">
      <c r="A725" s="164" t="s">
        <v>15278</v>
      </c>
      <c r="B725" s="164" t="s">
        <v>12062</v>
      </c>
      <c r="C725" s="232" t="s">
        <v>16097</v>
      </c>
      <c r="D725" s="166"/>
      <c r="E725" s="172">
        <v>5000</v>
      </c>
      <c r="F725" s="168" t="s">
        <v>0</v>
      </c>
      <c r="G725" s="243">
        <v>37256</v>
      </c>
      <c r="H725" s="164" t="s">
        <v>16102</v>
      </c>
      <c r="I725" s="164" t="s">
        <v>4074</v>
      </c>
      <c r="J725" s="164"/>
      <c r="K725" s="164"/>
      <c r="L725" s="166" t="s">
        <v>0</v>
      </c>
      <c r="M725" s="164"/>
      <c r="N725" s="174">
        <v>70</v>
      </c>
      <c r="O725" s="174">
        <v>70</v>
      </c>
      <c r="P725" s="2"/>
      <c r="Q725" s="225" t="s">
        <v>4170</v>
      </c>
      <c r="R725" s="222"/>
      <c r="S725" s="2"/>
      <c r="T725" s="21"/>
    </row>
    <row r="726" spans="1:20" x14ac:dyDescent="0.4">
      <c r="A726" s="9" t="s">
        <v>15278</v>
      </c>
      <c r="B726" s="9" t="s">
        <v>12062</v>
      </c>
      <c r="C726" s="180" t="s">
        <v>16108</v>
      </c>
      <c r="D726" s="11"/>
      <c r="E726" s="35">
        <v>5000</v>
      </c>
      <c r="F726" s="162" t="s">
        <v>0</v>
      </c>
      <c r="G726" s="240">
        <v>37256</v>
      </c>
      <c r="H726" s="9" t="s">
        <v>16103</v>
      </c>
      <c r="I726" s="9"/>
      <c r="J726" s="9"/>
      <c r="K726" s="9"/>
      <c r="L726" s="11" t="s">
        <v>0</v>
      </c>
      <c r="M726" s="9"/>
      <c r="N726" s="21">
        <v>70</v>
      </c>
      <c r="O726" s="21">
        <v>70</v>
      </c>
      <c r="P726" s="2"/>
      <c r="Q726" s="225" t="s">
        <v>4170</v>
      </c>
      <c r="R726" s="222"/>
      <c r="S726" s="2"/>
      <c r="T726" s="21"/>
    </row>
    <row r="727" spans="1:20" x14ac:dyDescent="0.4">
      <c r="A727" s="164" t="s">
        <v>15278</v>
      </c>
      <c r="B727" s="164" t="s">
        <v>12062</v>
      </c>
      <c r="C727" s="232" t="s">
        <v>16109</v>
      </c>
      <c r="D727" s="166"/>
      <c r="E727" s="172">
        <v>5000</v>
      </c>
      <c r="F727" s="168" t="s">
        <v>0</v>
      </c>
      <c r="G727" s="243">
        <v>37256</v>
      </c>
      <c r="H727" s="164" t="s">
        <v>16104</v>
      </c>
      <c r="I727" s="164" t="s">
        <v>4074</v>
      </c>
      <c r="J727" s="164"/>
      <c r="K727" s="164"/>
      <c r="L727" s="166" t="s">
        <v>0</v>
      </c>
      <c r="M727" s="164"/>
      <c r="N727" s="174">
        <v>70</v>
      </c>
      <c r="O727" s="174">
        <v>70</v>
      </c>
      <c r="P727" s="2"/>
      <c r="Q727" s="225" t="s">
        <v>4170</v>
      </c>
      <c r="R727" s="222"/>
      <c r="S727" s="2"/>
      <c r="T727" s="21"/>
    </row>
    <row r="728" spans="1:20" x14ac:dyDescent="0.4">
      <c r="A728" s="164" t="s">
        <v>15278</v>
      </c>
      <c r="B728" s="164" t="s">
        <v>12062</v>
      </c>
      <c r="C728" s="232" t="s">
        <v>16110</v>
      </c>
      <c r="D728" s="166"/>
      <c r="E728" s="172">
        <v>5000</v>
      </c>
      <c r="F728" s="168" t="s">
        <v>0</v>
      </c>
      <c r="G728" s="243">
        <v>37256</v>
      </c>
      <c r="H728" s="164" t="s">
        <v>16105</v>
      </c>
      <c r="I728" s="164" t="s">
        <v>4074</v>
      </c>
      <c r="J728" s="164"/>
      <c r="K728" s="164"/>
      <c r="L728" s="166" t="s">
        <v>0</v>
      </c>
      <c r="M728" s="164"/>
      <c r="N728" s="174">
        <v>70</v>
      </c>
      <c r="O728" s="174">
        <v>70</v>
      </c>
      <c r="P728" s="2"/>
      <c r="Q728" s="225" t="s">
        <v>4170</v>
      </c>
      <c r="R728" s="222"/>
      <c r="S728" s="2"/>
      <c r="T728" s="21"/>
    </row>
    <row r="729" spans="1:20" x14ac:dyDescent="0.4">
      <c r="A729" s="164" t="s">
        <v>15278</v>
      </c>
      <c r="B729" s="164" t="s">
        <v>12062</v>
      </c>
      <c r="C729" s="232" t="s">
        <v>16111</v>
      </c>
      <c r="D729" s="166"/>
      <c r="E729" s="172">
        <v>5000</v>
      </c>
      <c r="F729" s="168" t="s">
        <v>0</v>
      </c>
      <c r="G729" s="243">
        <v>37256</v>
      </c>
      <c r="H729" s="164" t="s">
        <v>16106</v>
      </c>
      <c r="I729" s="164" t="s">
        <v>4074</v>
      </c>
      <c r="J729" s="164"/>
      <c r="K729" s="164"/>
      <c r="L729" s="166" t="s">
        <v>0</v>
      </c>
      <c r="M729" s="164"/>
      <c r="N729" s="174">
        <v>70</v>
      </c>
      <c r="O729" s="174">
        <v>70</v>
      </c>
      <c r="P729" s="2"/>
      <c r="Q729" s="225" t="s">
        <v>4170</v>
      </c>
      <c r="R729" s="222"/>
      <c r="S729" s="2"/>
      <c r="T729" s="21"/>
    </row>
    <row r="730" spans="1:20" x14ac:dyDescent="0.4">
      <c r="A730" s="164" t="s">
        <v>15278</v>
      </c>
      <c r="B730" s="164" t="s">
        <v>12062</v>
      </c>
      <c r="C730" s="232" t="s">
        <v>16112</v>
      </c>
      <c r="D730" s="166"/>
      <c r="E730" s="172">
        <v>5000</v>
      </c>
      <c r="F730" s="168" t="s">
        <v>0</v>
      </c>
      <c r="G730" s="243">
        <v>37256</v>
      </c>
      <c r="H730" s="164" t="s">
        <v>16107</v>
      </c>
      <c r="I730" s="164" t="s">
        <v>4074</v>
      </c>
      <c r="J730" s="164"/>
      <c r="K730" s="164"/>
      <c r="L730" s="166" t="s">
        <v>0</v>
      </c>
      <c r="M730" s="164"/>
      <c r="N730" s="174">
        <v>70</v>
      </c>
      <c r="O730" s="174">
        <v>70</v>
      </c>
      <c r="P730" s="2"/>
      <c r="Q730" s="225" t="s">
        <v>4170</v>
      </c>
      <c r="R730" s="222"/>
      <c r="S730" s="2"/>
      <c r="T730" s="21"/>
    </row>
    <row r="731" spans="1:20" x14ac:dyDescent="0.4">
      <c r="A731" s="9" t="s">
        <v>15278</v>
      </c>
      <c r="B731" s="9" t="s">
        <v>12062</v>
      </c>
      <c r="C731" s="180" t="s">
        <v>16113</v>
      </c>
      <c r="D731" s="11"/>
      <c r="E731" s="35">
        <v>5000</v>
      </c>
      <c r="F731" s="162" t="s">
        <v>0</v>
      </c>
      <c r="G731" s="240">
        <v>37256</v>
      </c>
      <c r="H731" s="9" t="s">
        <v>16118</v>
      </c>
      <c r="I731" s="9"/>
      <c r="J731" s="9"/>
      <c r="K731" s="9"/>
      <c r="L731" s="11" t="s">
        <v>0</v>
      </c>
      <c r="M731" s="9"/>
      <c r="N731" s="21">
        <v>70</v>
      </c>
      <c r="O731" s="21">
        <v>70</v>
      </c>
      <c r="P731" s="2"/>
      <c r="Q731" s="225" t="s">
        <v>4170</v>
      </c>
      <c r="R731" s="222"/>
      <c r="S731" s="2"/>
      <c r="T731" s="21"/>
    </row>
    <row r="732" spans="1:20" x14ac:dyDescent="0.4">
      <c r="A732" s="164" t="s">
        <v>15278</v>
      </c>
      <c r="B732" s="164" t="s">
        <v>12062</v>
      </c>
      <c r="C732" s="232" t="s">
        <v>16114</v>
      </c>
      <c r="D732" s="166"/>
      <c r="E732" s="172">
        <v>5000</v>
      </c>
      <c r="F732" s="168" t="s">
        <v>0</v>
      </c>
      <c r="G732" s="243">
        <v>37256</v>
      </c>
      <c r="H732" s="164" t="s">
        <v>16119</v>
      </c>
      <c r="I732" s="164" t="s">
        <v>4074</v>
      </c>
      <c r="J732" s="164"/>
      <c r="K732" s="164"/>
      <c r="L732" s="166" t="s">
        <v>0</v>
      </c>
      <c r="M732" s="164"/>
      <c r="N732" s="174">
        <v>70</v>
      </c>
      <c r="O732" s="174">
        <v>70</v>
      </c>
      <c r="P732" s="2"/>
      <c r="Q732" s="225" t="s">
        <v>4170</v>
      </c>
      <c r="R732" s="222"/>
      <c r="S732" s="2"/>
      <c r="T732" s="21"/>
    </row>
    <row r="733" spans="1:20" x14ac:dyDescent="0.4">
      <c r="A733" s="164" t="s">
        <v>15278</v>
      </c>
      <c r="B733" s="164" t="s">
        <v>12062</v>
      </c>
      <c r="C733" s="232" t="s">
        <v>16115</v>
      </c>
      <c r="D733" s="166"/>
      <c r="E733" s="172">
        <v>5000</v>
      </c>
      <c r="F733" s="168" t="s">
        <v>0</v>
      </c>
      <c r="G733" s="243">
        <v>37256</v>
      </c>
      <c r="H733" s="164" t="s">
        <v>16120</v>
      </c>
      <c r="I733" s="164" t="s">
        <v>4074</v>
      </c>
      <c r="J733" s="164"/>
      <c r="K733" s="164"/>
      <c r="L733" s="166" t="s">
        <v>0</v>
      </c>
      <c r="M733" s="164"/>
      <c r="N733" s="174">
        <v>70</v>
      </c>
      <c r="O733" s="174">
        <v>70</v>
      </c>
      <c r="P733" s="2"/>
      <c r="Q733" s="225" t="s">
        <v>4170</v>
      </c>
      <c r="R733" s="222"/>
      <c r="S733" s="2"/>
      <c r="T733" s="21"/>
    </row>
    <row r="734" spans="1:20" x14ac:dyDescent="0.4">
      <c r="A734" s="164" t="s">
        <v>15278</v>
      </c>
      <c r="B734" s="164" t="s">
        <v>12062</v>
      </c>
      <c r="C734" s="232" t="s">
        <v>16116</v>
      </c>
      <c r="D734" s="166"/>
      <c r="E734" s="172">
        <v>5000</v>
      </c>
      <c r="F734" s="168" t="s">
        <v>0</v>
      </c>
      <c r="G734" s="243">
        <v>37256</v>
      </c>
      <c r="H734" s="164" t="s">
        <v>16121</v>
      </c>
      <c r="I734" s="164" t="s">
        <v>4074</v>
      </c>
      <c r="J734" s="164"/>
      <c r="K734" s="164"/>
      <c r="L734" s="166" t="s">
        <v>0</v>
      </c>
      <c r="M734" s="164"/>
      <c r="N734" s="174">
        <v>70</v>
      </c>
      <c r="O734" s="174">
        <v>70</v>
      </c>
      <c r="P734" s="2"/>
      <c r="Q734" s="225" t="s">
        <v>4170</v>
      </c>
      <c r="R734" s="222"/>
      <c r="S734" s="2"/>
      <c r="T734" s="21"/>
    </row>
    <row r="735" spans="1:20" x14ac:dyDescent="0.4">
      <c r="A735" s="164" t="s">
        <v>15278</v>
      </c>
      <c r="B735" s="164" t="s">
        <v>12062</v>
      </c>
      <c r="C735" s="232" t="s">
        <v>16117</v>
      </c>
      <c r="D735" s="166"/>
      <c r="E735" s="172">
        <v>5000</v>
      </c>
      <c r="F735" s="168" t="s">
        <v>0</v>
      </c>
      <c r="G735" s="243">
        <v>37256</v>
      </c>
      <c r="H735" s="164" t="s">
        <v>16122</v>
      </c>
      <c r="I735" s="164" t="s">
        <v>4074</v>
      </c>
      <c r="J735" s="164"/>
      <c r="K735" s="164"/>
      <c r="L735" s="166" t="s">
        <v>0</v>
      </c>
      <c r="M735" s="164"/>
      <c r="N735" s="174">
        <v>70</v>
      </c>
      <c r="O735" s="174">
        <v>70</v>
      </c>
      <c r="P735" s="2"/>
      <c r="Q735" s="225" t="s">
        <v>4170</v>
      </c>
      <c r="R735" s="222"/>
      <c r="S735" s="2"/>
      <c r="T735" s="21"/>
    </row>
    <row r="736" spans="1:20" x14ac:dyDescent="0.4">
      <c r="A736" s="9" t="s">
        <v>15278</v>
      </c>
      <c r="B736" s="9" t="s">
        <v>12062</v>
      </c>
      <c r="C736" s="180" t="s">
        <v>16123</v>
      </c>
      <c r="D736" s="11"/>
      <c r="E736" s="35">
        <v>5000</v>
      </c>
      <c r="F736" s="162" t="s">
        <v>0</v>
      </c>
      <c r="G736" s="240">
        <v>37256</v>
      </c>
      <c r="H736" s="9" t="s">
        <v>16128</v>
      </c>
      <c r="I736" s="9"/>
      <c r="J736" s="9"/>
      <c r="K736" s="9"/>
      <c r="L736" s="11" t="s">
        <v>0</v>
      </c>
      <c r="M736" s="9"/>
      <c r="N736" s="21">
        <v>70</v>
      </c>
      <c r="O736" s="21">
        <v>70</v>
      </c>
      <c r="P736" s="2"/>
      <c r="Q736" s="225" t="s">
        <v>4170</v>
      </c>
      <c r="R736" s="222"/>
      <c r="S736" s="2"/>
      <c r="T736" s="21"/>
    </row>
    <row r="737" spans="1:20" x14ac:dyDescent="0.4">
      <c r="A737" s="164" t="s">
        <v>15278</v>
      </c>
      <c r="B737" s="164" t="s">
        <v>12062</v>
      </c>
      <c r="C737" s="232" t="s">
        <v>16124</v>
      </c>
      <c r="D737" s="166"/>
      <c r="E737" s="172">
        <v>5000</v>
      </c>
      <c r="F737" s="168" t="s">
        <v>0</v>
      </c>
      <c r="G737" s="243">
        <v>37256</v>
      </c>
      <c r="H737" s="164" t="s">
        <v>16129</v>
      </c>
      <c r="I737" s="164" t="s">
        <v>4074</v>
      </c>
      <c r="J737" s="164"/>
      <c r="K737" s="164"/>
      <c r="L737" s="166" t="s">
        <v>0</v>
      </c>
      <c r="M737" s="164"/>
      <c r="N737" s="174">
        <v>70</v>
      </c>
      <c r="O737" s="174">
        <v>70</v>
      </c>
      <c r="P737" s="2"/>
      <c r="Q737" s="225" t="s">
        <v>4170</v>
      </c>
      <c r="R737" s="222"/>
      <c r="S737" s="2"/>
      <c r="T737" s="21"/>
    </row>
    <row r="738" spans="1:20" x14ac:dyDescent="0.4">
      <c r="A738" s="164" t="s">
        <v>15278</v>
      </c>
      <c r="B738" s="164" t="s">
        <v>12062</v>
      </c>
      <c r="C738" s="232" t="s">
        <v>16125</v>
      </c>
      <c r="D738" s="166"/>
      <c r="E738" s="172">
        <v>5000</v>
      </c>
      <c r="F738" s="168" t="s">
        <v>0</v>
      </c>
      <c r="G738" s="243">
        <v>37256</v>
      </c>
      <c r="H738" s="164" t="s">
        <v>16130</v>
      </c>
      <c r="I738" s="164" t="s">
        <v>4074</v>
      </c>
      <c r="J738" s="164"/>
      <c r="K738" s="164"/>
      <c r="L738" s="166" t="s">
        <v>0</v>
      </c>
      <c r="M738" s="164"/>
      <c r="N738" s="174">
        <v>70</v>
      </c>
      <c r="O738" s="174">
        <v>70</v>
      </c>
      <c r="P738" s="2"/>
      <c r="Q738" s="225" t="s">
        <v>4170</v>
      </c>
      <c r="R738" s="222"/>
      <c r="S738" s="2"/>
      <c r="T738" s="21"/>
    </row>
    <row r="739" spans="1:20" x14ac:dyDescent="0.4">
      <c r="A739" s="164" t="s">
        <v>15278</v>
      </c>
      <c r="B739" s="164" t="s">
        <v>12062</v>
      </c>
      <c r="C739" s="232" t="s">
        <v>16126</v>
      </c>
      <c r="D739" s="166"/>
      <c r="E739" s="172">
        <v>5000</v>
      </c>
      <c r="F739" s="168" t="s">
        <v>0</v>
      </c>
      <c r="G739" s="243">
        <v>37256</v>
      </c>
      <c r="H739" s="164" t="s">
        <v>16131</v>
      </c>
      <c r="I739" s="164" t="s">
        <v>4074</v>
      </c>
      <c r="J739" s="164"/>
      <c r="K739" s="164"/>
      <c r="L739" s="166" t="s">
        <v>0</v>
      </c>
      <c r="M739" s="164"/>
      <c r="N739" s="174">
        <v>70</v>
      </c>
      <c r="O739" s="174">
        <v>70</v>
      </c>
      <c r="P739" s="2"/>
      <c r="Q739" s="225" t="s">
        <v>4170</v>
      </c>
      <c r="R739" s="222"/>
      <c r="S739" s="2"/>
      <c r="T739" s="21"/>
    </row>
    <row r="740" spans="1:20" x14ac:dyDescent="0.4">
      <c r="A740" s="164" t="s">
        <v>15278</v>
      </c>
      <c r="B740" s="164" t="s">
        <v>12062</v>
      </c>
      <c r="C740" s="232" t="s">
        <v>16127</v>
      </c>
      <c r="D740" s="166"/>
      <c r="E740" s="172">
        <v>5000</v>
      </c>
      <c r="F740" s="168" t="s">
        <v>0</v>
      </c>
      <c r="G740" s="243">
        <v>37256</v>
      </c>
      <c r="H740" s="164" t="s">
        <v>16132</v>
      </c>
      <c r="I740" s="164" t="s">
        <v>4074</v>
      </c>
      <c r="J740" s="164"/>
      <c r="K740" s="164"/>
      <c r="L740" s="166" t="s">
        <v>0</v>
      </c>
      <c r="M740" s="164"/>
      <c r="N740" s="174">
        <v>70</v>
      </c>
      <c r="O740" s="174">
        <v>70</v>
      </c>
      <c r="P740" s="2"/>
      <c r="Q740" s="225" t="s">
        <v>4170</v>
      </c>
      <c r="R740" s="222"/>
      <c r="S740" s="2"/>
      <c r="T740" s="21"/>
    </row>
    <row r="741" spans="1:20" x14ac:dyDescent="0.4">
      <c r="A741" s="9" t="s">
        <v>15278</v>
      </c>
      <c r="B741" s="9" t="s">
        <v>12062</v>
      </c>
      <c r="C741" s="180" t="s">
        <v>15879</v>
      </c>
      <c r="D741" s="11"/>
      <c r="E741" s="35">
        <v>5000</v>
      </c>
      <c r="F741" s="162" t="s">
        <v>0</v>
      </c>
      <c r="G741" s="240">
        <v>37437</v>
      </c>
      <c r="H741" s="9" t="s">
        <v>16032</v>
      </c>
      <c r="I741" s="9"/>
      <c r="J741" s="9"/>
      <c r="K741" s="9"/>
      <c r="L741" s="11">
        <v>3.5</v>
      </c>
      <c r="M741" s="9"/>
      <c r="N741" s="21">
        <v>7</v>
      </c>
      <c r="O741" s="21">
        <v>7</v>
      </c>
      <c r="P741" s="2"/>
      <c r="Q741" s="225" t="s">
        <v>4170</v>
      </c>
      <c r="R741" s="222"/>
      <c r="S741" s="2"/>
      <c r="T741" s="21"/>
    </row>
    <row r="742" spans="1:20" x14ac:dyDescent="0.4">
      <c r="A742" s="9" t="s">
        <v>15278</v>
      </c>
      <c r="B742" s="9" t="s">
        <v>12062</v>
      </c>
      <c r="C742" s="180" t="s">
        <v>15880</v>
      </c>
      <c r="D742" s="11"/>
      <c r="E742" s="35">
        <v>5000</v>
      </c>
      <c r="F742" s="162" t="s">
        <v>0</v>
      </c>
      <c r="G742" s="240">
        <v>37437</v>
      </c>
      <c r="H742" s="9" t="s">
        <v>16032</v>
      </c>
      <c r="I742" s="9"/>
      <c r="J742" s="9"/>
      <c r="K742" s="9"/>
      <c r="L742" s="11">
        <v>3.5</v>
      </c>
      <c r="M742" s="9"/>
      <c r="N742" s="21">
        <v>7</v>
      </c>
      <c r="O742" s="21">
        <v>7</v>
      </c>
      <c r="P742" s="2"/>
      <c r="Q742" s="225" t="s">
        <v>4170</v>
      </c>
      <c r="R742" s="222"/>
      <c r="S742" s="2"/>
      <c r="T742" s="21"/>
    </row>
    <row r="743" spans="1:20" x14ac:dyDescent="0.4">
      <c r="A743" s="9" t="s">
        <v>15278</v>
      </c>
      <c r="B743" s="9" t="s">
        <v>12062</v>
      </c>
      <c r="C743" s="180" t="s">
        <v>15881</v>
      </c>
      <c r="D743" s="11"/>
      <c r="E743" s="35">
        <v>30</v>
      </c>
      <c r="F743" s="162" t="s">
        <v>15292</v>
      </c>
      <c r="G743" s="240">
        <v>37621</v>
      </c>
      <c r="H743" s="9" t="s">
        <v>16033</v>
      </c>
      <c r="I743" s="9"/>
      <c r="J743" s="9" t="s">
        <v>2</v>
      </c>
      <c r="K743" s="9"/>
      <c r="L743" s="11" t="s">
        <v>0</v>
      </c>
      <c r="M743" s="9"/>
      <c r="N743" s="21">
        <v>4</v>
      </c>
      <c r="O743" s="21">
        <v>4</v>
      </c>
      <c r="P743" s="2"/>
      <c r="Q743" s="225" t="s">
        <v>4170</v>
      </c>
      <c r="R743" s="222"/>
      <c r="S743" s="2"/>
      <c r="T743" s="21"/>
    </row>
    <row r="744" spans="1:20" x14ac:dyDescent="0.4">
      <c r="A744" s="9" t="s">
        <v>15278</v>
      </c>
      <c r="B744" s="9" t="s">
        <v>12062</v>
      </c>
      <c r="C744" s="180" t="s">
        <v>15882</v>
      </c>
      <c r="D744" s="11"/>
      <c r="E744" s="35">
        <v>30</v>
      </c>
      <c r="F744" s="162" t="s">
        <v>15292</v>
      </c>
      <c r="G744" s="240">
        <v>37621</v>
      </c>
      <c r="H744" s="9" t="s">
        <v>16034</v>
      </c>
      <c r="I744" s="9"/>
      <c r="J744" s="9" t="s">
        <v>2</v>
      </c>
      <c r="K744" s="9"/>
      <c r="L744" s="11" t="s">
        <v>0</v>
      </c>
      <c r="M744" s="9"/>
      <c r="N744" s="21">
        <v>4</v>
      </c>
      <c r="O744" s="21">
        <v>4</v>
      </c>
      <c r="P744" s="2"/>
      <c r="Q744" s="225" t="s">
        <v>4170</v>
      </c>
      <c r="R744" s="222"/>
      <c r="S744" s="2"/>
      <c r="T744" s="21"/>
    </row>
    <row r="745" spans="1:20" x14ac:dyDescent="0.4">
      <c r="A745" s="9" t="s">
        <v>15278</v>
      </c>
      <c r="B745" s="9" t="s">
        <v>12062</v>
      </c>
      <c r="C745" s="180" t="s">
        <v>15883</v>
      </c>
      <c r="D745" s="11"/>
      <c r="E745" s="35">
        <v>30</v>
      </c>
      <c r="F745" s="162" t="s">
        <v>15292</v>
      </c>
      <c r="G745" s="240">
        <v>37621</v>
      </c>
      <c r="H745" s="9" t="s">
        <v>16035</v>
      </c>
      <c r="I745" s="9"/>
      <c r="J745" s="9" t="s">
        <v>2</v>
      </c>
      <c r="K745" s="9"/>
      <c r="L745" s="11" t="s">
        <v>0</v>
      </c>
      <c r="M745" s="9"/>
      <c r="N745" s="21">
        <v>4</v>
      </c>
      <c r="O745" s="21">
        <v>4</v>
      </c>
      <c r="P745" s="2"/>
      <c r="Q745" s="225" t="s">
        <v>4170</v>
      </c>
      <c r="R745" s="222"/>
      <c r="S745" s="2"/>
      <c r="T745" s="21"/>
    </row>
    <row r="746" spans="1:20" x14ac:dyDescent="0.4">
      <c r="A746" s="9" t="s">
        <v>15278</v>
      </c>
      <c r="B746" s="9" t="s">
        <v>12062</v>
      </c>
      <c r="C746" s="180" t="s">
        <v>15884</v>
      </c>
      <c r="D746" s="11"/>
      <c r="E746" s="35">
        <v>30</v>
      </c>
      <c r="F746" s="162" t="s">
        <v>12740</v>
      </c>
      <c r="G746" s="240">
        <v>37621</v>
      </c>
      <c r="H746" s="9" t="s">
        <v>16036</v>
      </c>
      <c r="I746" s="9"/>
      <c r="J746" s="9" t="s">
        <v>1782</v>
      </c>
      <c r="K746" s="9"/>
      <c r="L746" s="11" t="s">
        <v>0</v>
      </c>
      <c r="M746" s="9"/>
      <c r="N746" s="21">
        <v>40</v>
      </c>
      <c r="O746" s="21">
        <v>40</v>
      </c>
      <c r="P746" s="2"/>
      <c r="Q746" s="225" t="s">
        <v>4170</v>
      </c>
      <c r="R746" s="222"/>
      <c r="S746" s="2"/>
      <c r="T746" s="21"/>
    </row>
    <row r="747" spans="1:20" x14ac:dyDescent="0.4">
      <c r="A747" s="9" t="s">
        <v>15278</v>
      </c>
      <c r="B747" s="9" t="s">
        <v>12062</v>
      </c>
      <c r="C747" s="180" t="s">
        <v>15885</v>
      </c>
      <c r="D747" s="11"/>
      <c r="E747" s="35">
        <v>30</v>
      </c>
      <c r="F747" s="162" t="s">
        <v>12740</v>
      </c>
      <c r="G747" s="240">
        <v>37621</v>
      </c>
      <c r="H747" s="9" t="s">
        <v>16037</v>
      </c>
      <c r="I747" s="9"/>
      <c r="J747" s="9" t="s">
        <v>1782</v>
      </c>
      <c r="K747" s="9"/>
      <c r="L747" s="11" t="s">
        <v>0</v>
      </c>
      <c r="M747" s="9"/>
      <c r="N747" s="21">
        <v>40</v>
      </c>
      <c r="O747" s="21">
        <v>40</v>
      </c>
      <c r="P747" s="2"/>
      <c r="Q747" s="225" t="s">
        <v>4170</v>
      </c>
      <c r="R747" s="222"/>
      <c r="S747" s="2"/>
      <c r="T747" s="21"/>
    </row>
    <row r="748" spans="1:20" x14ac:dyDescent="0.4">
      <c r="A748" s="9" t="s">
        <v>15278</v>
      </c>
      <c r="B748" s="9" t="s">
        <v>12062</v>
      </c>
      <c r="C748" s="180" t="s">
        <v>15886</v>
      </c>
      <c r="D748" s="11"/>
      <c r="E748" s="35">
        <v>30</v>
      </c>
      <c r="F748" s="162" t="s">
        <v>12740</v>
      </c>
      <c r="G748" s="240">
        <v>37621</v>
      </c>
      <c r="H748" s="9" t="s">
        <v>16038</v>
      </c>
      <c r="I748" s="9"/>
      <c r="J748" s="9" t="s">
        <v>1782</v>
      </c>
      <c r="K748" s="9"/>
      <c r="L748" s="11" t="s">
        <v>0</v>
      </c>
      <c r="M748" s="9"/>
      <c r="N748" s="21">
        <v>40</v>
      </c>
      <c r="O748" s="21">
        <v>40</v>
      </c>
      <c r="P748" s="2"/>
      <c r="Q748" s="225" t="s">
        <v>4170</v>
      </c>
      <c r="R748" s="222"/>
      <c r="S748" s="2"/>
      <c r="T748" s="21"/>
    </row>
    <row r="749" spans="1:20" x14ac:dyDescent="0.4">
      <c r="A749" s="9" t="s">
        <v>15278</v>
      </c>
      <c r="B749" s="9" t="s">
        <v>12062</v>
      </c>
      <c r="C749" s="180" t="s">
        <v>15887</v>
      </c>
      <c r="D749" s="11"/>
      <c r="E749" s="35">
        <v>20000</v>
      </c>
      <c r="F749" s="162" t="s">
        <v>0</v>
      </c>
      <c r="G749" s="240">
        <v>37621</v>
      </c>
      <c r="H749" s="9" t="s">
        <v>16039</v>
      </c>
      <c r="I749" s="9"/>
      <c r="J749" s="9"/>
      <c r="K749" s="9"/>
      <c r="L749" s="11" t="s">
        <v>0</v>
      </c>
      <c r="M749" s="9"/>
      <c r="N749" s="21">
        <v>0.5</v>
      </c>
      <c r="O749" s="21">
        <v>0.5</v>
      </c>
      <c r="P749" s="2"/>
      <c r="Q749" s="225" t="s">
        <v>4170</v>
      </c>
      <c r="R749" s="222"/>
      <c r="S749" s="2"/>
      <c r="T749" s="21"/>
    </row>
    <row r="750" spans="1:20" x14ac:dyDescent="0.4">
      <c r="A750" s="9" t="s">
        <v>15278</v>
      </c>
      <c r="B750" s="9" t="s">
        <v>12062</v>
      </c>
      <c r="C750" s="180" t="s">
        <v>15888</v>
      </c>
      <c r="D750" s="11"/>
      <c r="E750" s="35">
        <v>20000</v>
      </c>
      <c r="F750" s="162" t="s">
        <v>0</v>
      </c>
      <c r="G750" s="240">
        <v>37621</v>
      </c>
      <c r="H750" s="9" t="s">
        <v>16040</v>
      </c>
      <c r="I750" s="9"/>
      <c r="J750" s="9"/>
      <c r="K750" s="9"/>
      <c r="L750" s="11" t="s">
        <v>0</v>
      </c>
      <c r="M750" s="9"/>
      <c r="N750" s="21">
        <v>50</v>
      </c>
      <c r="O750" s="21">
        <v>50</v>
      </c>
      <c r="P750" s="2"/>
      <c r="Q750" s="225" t="s">
        <v>4170</v>
      </c>
      <c r="R750" s="222"/>
      <c r="S750" s="2"/>
      <c r="T750" s="21"/>
    </row>
    <row r="751" spans="1:20" x14ac:dyDescent="0.4">
      <c r="A751" s="9" t="s">
        <v>15278</v>
      </c>
      <c r="B751" s="9" t="s">
        <v>12062</v>
      </c>
      <c r="C751" s="180" t="s">
        <v>15889</v>
      </c>
      <c r="D751" s="11"/>
      <c r="E751" s="35">
        <v>5</v>
      </c>
      <c r="F751" s="162" t="s">
        <v>16087</v>
      </c>
      <c r="G751" s="240">
        <v>37802</v>
      </c>
      <c r="H751" s="9" t="s">
        <v>16041</v>
      </c>
      <c r="I751" s="9"/>
      <c r="J751" s="9"/>
      <c r="K751" s="9"/>
      <c r="L751" s="11" t="s">
        <v>0</v>
      </c>
      <c r="M751" s="9"/>
      <c r="N751" s="21">
        <v>6</v>
      </c>
      <c r="O751" s="21">
        <v>6</v>
      </c>
      <c r="P751" s="2"/>
      <c r="Q751" s="225" t="s">
        <v>4170</v>
      </c>
      <c r="R751" s="222"/>
      <c r="S751" s="2"/>
      <c r="T751" s="21"/>
    </row>
    <row r="752" spans="1:20" x14ac:dyDescent="0.4">
      <c r="A752" s="9" t="s">
        <v>15278</v>
      </c>
      <c r="B752" s="9" t="s">
        <v>12062</v>
      </c>
      <c r="C752" s="180" t="s">
        <v>15890</v>
      </c>
      <c r="D752" s="11"/>
      <c r="E752" s="35">
        <v>5</v>
      </c>
      <c r="F752" s="162" t="s">
        <v>16087</v>
      </c>
      <c r="G752" s="240">
        <v>37802</v>
      </c>
      <c r="H752" s="9" t="s">
        <v>16042</v>
      </c>
      <c r="I752" s="9"/>
      <c r="J752" s="9"/>
      <c r="K752" s="9"/>
      <c r="L752" s="11" t="s">
        <v>0</v>
      </c>
      <c r="M752" s="9"/>
      <c r="N752" s="21">
        <v>6</v>
      </c>
      <c r="O752" s="21">
        <v>6</v>
      </c>
      <c r="P752" s="2"/>
      <c r="Q752" s="225" t="s">
        <v>4170</v>
      </c>
      <c r="R752" s="222"/>
      <c r="S752" s="2"/>
      <c r="T752" s="21"/>
    </row>
    <row r="753" spans="1:20" x14ac:dyDescent="0.4">
      <c r="A753" s="9" t="s">
        <v>15278</v>
      </c>
      <c r="B753" s="9" t="s">
        <v>12062</v>
      </c>
      <c r="C753" s="180" t="s">
        <v>15891</v>
      </c>
      <c r="D753" s="11"/>
      <c r="E753" s="35">
        <v>5</v>
      </c>
      <c r="F753" s="162" t="s">
        <v>16087</v>
      </c>
      <c r="G753" s="240">
        <v>37802</v>
      </c>
      <c r="H753" s="9" t="s">
        <v>16043</v>
      </c>
      <c r="I753" s="9"/>
      <c r="J753" s="9"/>
      <c r="K753" s="9"/>
      <c r="L753" s="11" t="s">
        <v>0</v>
      </c>
      <c r="M753" s="9"/>
      <c r="N753" s="21">
        <v>6</v>
      </c>
      <c r="O753" s="21">
        <v>6</v>
      </c>
      <c r="P753" s="2"/>
      <c r="Q753" s="225" t="s">
        <v>4170</v>
      </c>
      <c r="R753" s="222"/>
      <c r="S753" s="2"/>
      <c r="T753" s="21"/>
    </row>
    <row r="754" spans="1:20" x14ac:dyDescent="0.4">
      <c r="A754" s="9" t="s">
        <v>15278</v>
      </c>
      <c r="B754" s="9" t="s">
        <v>12062</v>
      </c>
      <c r="C754" s="180" t="s">
        <v>15892</v>
      </c>
      <c r="D754" s="11"/>
      <c r="E754" s="35">
        <v>5</v>
      </c>
      <c r="F754" s="162" t="s">
        <v>16087</v>
      </c>
      <c r="G754" s="240">
        <v>37802</v>
      </c>
      <c r="H754" s="9" t="s">
        <v>16044</v>
      </c>
      <c r="I754" s="9"/>
      <c r="J754" s="9"/>
      <c r="K754" s="9"/>
      <c r="L754" s="11" t="s">
        <v>0</v>
      </c>
      <c r="M754" s="9"/>
      <c r="N754" s="21">
        <v>6</v>
      </c>
      <c r="O754" s="21">
        <v>6</v>
      </c>
      <c r="P754" s="2"/>
      <c r="Q754" s="225" t="s">
        <v>4170</v>
      </c>
      <c r="R754" s="222"/>
      <c r="S754" s="2"/>
      <c r="T754" s="21"/>
    </row>
    <row r="755" spans="1:20" x14ac:dyDescent="0.4">
      <c r="A755" s="9" t="s">
        <v>15278</v>
      </c>
      <c r="B755" s="9" t="s">
        <v>12062</v>
      </c>
      <c r="C755" s="180" t="s">
        <v>15893</v>
      </c>
      <c r="D755" s="11"/>
      <c r="E755" s="35">
        <v>5</v>
      </c>
      <c r="F755" s="162" t="s">
        <v>16087</v>
      </c>
      <c r="G755" s="240">
        <v>37802</v>
      </c>
      <c r="H755" s="9" t="s">
        <v>16045</v>
      </c>
      <c r="I755" s="9"/>
      <c r="J755" s="9"/>
      <c r="K755" s="9"/>
      <c r="L755" s="11" t="s">
        <v>0</v>
      </c>
      <c r="M755" s="9"/>
      <c r="N755" s="21">
        <v>6</v>
      </c>
      <c r="O755" s="21">
        <v>6</v>
      </c>
      <c r="P755" s="2"/>
      <c r="Q755" s="225" t="s">
        <v>4170</v>
      </c>
      <c r="R755" s="222"/>
      <c r="S755" s="2"/>
      <c r="T755" s="21"/>
    </row>
    <row r="756" spans="1:20" x14ac:dyDescent="0.4">
      <c r="A756" s="9" t="s">
        <v>15278</v>
      </c>
      <c r="B756" s="9" t="s">
        <v>12062</v>
      </c>
      <c r="C756" s="180" t="s">
        <v>15894</v>
      </c>
      <c r="D756" s="11"/>
      <c r="E756" s="35">
        <v>5</v>
      </c>
      <c r="F756" s="162" t="s">
        <v>16087</v>
      </c>
      <c r="G756" s="240">
        <v>37802</v>
      </c>
      <c r="H756" s="9" t="s">
        <v>16046</v>
      </c>
      <c r="I756" s="9"/>
      <c r="J756" s="9"/>
      <c r="K756" s="9"/>
      <c r="L756" s="11" t="s">
        <v>0</v>
      </c>
      <c r="M756" s="9"/>
      <c r="N756" s="21">
        <v>6</v>
      </c>
      <c r="O756" s="21">
        <v>6</v>
      </c>
      <c r="P756" s="2"/>
      <c r="Q756" s="225" t="s">
        <v>4170</v>
      </c>
      <c r="R756" s="222"/>
      <c r="S756" s="2"/>
      <c r="T756" s="21"/>
    </row>
    <row r="757" spans="1:20" x14ac:dyDescent="0.4">
      <c r="A757" s="9" t="s">
        <v>15278</v>
      </c>
      <c r="B757" s="9" t="s">
        <v>12062</v>
      </c>
      <c r="C757" s="180" t="s">
        <v>15895</v>
      </c>
      <c r="D757" s="11"/>
      <c r="E757" s="35">
        <v>5</v>
      </c>
      <c r="F757" s="162" t="s">
        <v>16087</v>
      </c>
      <c r="G757" s="240">
        <v>37802</v>
      </c>
      <c r="H757" s="9" t="s">
        <v>16047</v>
      </c>
      <c r="I757" s="9"/>
      <c r="J757" s="9"/>
      <c r="K757" s="9"/>
      <c r="L757" s="11" t="s">
        <v>0</v>
      </c>
      <c r="M757" s="9"/>
      <c r="N757" s="21">
        <v>6</v>
      </c>
      <c r="O757" s="21">
        <v>6</v>
      </c>
      <c r="P757" s="2"/>
      <c r="Q757" s="225" t="s">
        <v>4170</v>
      </c>
      <c r="R757" s="222"/>
      <c r="S757" s="2"/>
      <c r="T757" s="21"/>
    </row>
    <row r="758" spans="1:20" x14ac:dyDescent="0.4">
      <c r="A758" s="9" t="s">
        <v>15278</v>
      </c>
      <c r="B758" s="9" t="s">
        <v>12062</v>
      </c>
      <c r="C758" s="180" t="s">
        <v>15896</v>
      </c>
      <c r="D758" s="11"/>
      <c r="E758" s="35">
        <v>5</v>
      </c>
      <c r="F758" s="162" t="s">
        <v>16088</v>
      </c>
      <c r="G758" s="240">
        <v>37802</v>
      </c>
      <c r="H758" s="9" t="s">
        <v>16048</v>
      </c>
      <c r="I758" s="9"/>
      <c r="J758" s="9"/>
      <c r="K758" s="9"/>
      <c r="L758" s="11" t="s">
        <v>0</v>
      </c>
      <c r="M758" s="9"/>
      <c r="N758" s="21">
        <v>8</v>
      </c>
      <c r="O758" s="21">
        <v>8</v>
      </c>
      <c r="P758" s="2"/>
      <c r="Q758" s="225" t="s">
        <v>4170</v>
      </c>
      <c r="R758" s="222"/>
      <c r="S758" s="2"/>
      <c r="T758" s="21"/>
    </row>
    <row r="759" spans="1:20" x14ac:dyDescent="0.4">
      <c r="A759" s="9" t="s">
        <v>15278</v>
      </c>
      <c r="B759" s="9" t="s">
        <v>12062</v>
      </c>
      <c r="C759" s="180" t="s">
        <v>15897</v>
      </c>
      <c r="D759" s="11"/>
      <c r="E759" s="35">
        <v>5</v>
      </c>
      <c r="F759" s="162" t="s">
        <v>16088</v>
      </c>
      <c r="G759" s="240">
        <v>37802</v>
      </c>
      <c r="H759" s="9" t="s">
        <v>16049</v>
      </c>
      <c r="I759" s="9"/>
      <c r="J759" s="9"/>
      <c r="K759" s="9"/>
      <c r="L759" s="11" t="s">
        <v>0</v>
      </c>
      <c r="M759" s="9"/>
      <c r="N759" s="21">
        <v>8</v>
      </c>
      <c r="O759" s="21">
        <v>8</v>
      </c>
      <c r="P759" s="2"/>
      <c r="Q759" s="225" t="s">
        <v>4170</v>
      </c>
      <c r="R759" s="222"/>
      <c r="S759" s="2"/>
      <c r="T759" s="21"/>
    </row>
    <row r="760" spans="1:20" x14ac:dyDescent="0.4">
      <c r="A760" s="9" t="s">
        <v>15278</v>
      </c>
      <c r="B760" s="9" t="s">
        <v>12062</v>
      </c>
      <c r="C760" s="180" t="s">
        <v>15898</v>
      </c>
      <c r="D760" s="11"/>
      <c r="E760" s="35">
        <v>5</v>
      </c>
      <c r="F760" s="162" t="s">
        <v>16088</v>
      </c>
      <c r="G760" s="240">
        <v>37802</v>
      </c>
      <c r="H760" s="9" t="s">
        <v>16050</v>
      </c>
      <c r="I760" s="9"/>
      <c r="J760" s="9"/>
      <c r="K760" s="9"/>
      <c r="L760" s="11" t="s">
        <v>0</v>
      </c>
      <c r="M760" s="9"/>
      <c r="N760" s="21">
        <v>8</v>
      </c>
      <c r="O760" s="21">
        <v>8</v>
      </c>
      <c r="P760" s="2"/>
      <c r="Q760" s="225" t="s">
        <v>4170</v>
      </c>
      <c r="R760" s="222"/>
      <c r="S760" s="2"/>
      <c r="T760" s="21"/>
    </row>
    <row r="761" spans="1:20" x14ac:dyDescent="0.4">
      <c r="A761" s="9" t="s">
        <v>15278</v>
      </c>
      <c r="B761" s="9" t="s">
        <v>12062</v>
      </c>
      <c r="C761" s="180" t="s">
        <v>15899</v>
      </c>
      <c r="D761" s="11"/>
      <c r="E761" s="35">
        <v>5</v>
      </c>
      <c r="F761" s="162" t="s">
        <v>16088</v>
      </c>
      <c r="G761" s="240">
        <v>37802</v>
      </c>
      <c r="H761" s="9" t="s">
        <v>16051</v>
      </c>
      <c r="I761" s="9"/>
      <c r="J761" s="9"/>
      <c r="K761" s="9"/>
      <c r="L761" s="11" t="s">
        <v>0</v>
      </c>
      <c r="M761" s="9"/>
      <c r="N761" s="21">
        <v>8</v>
      </c>
      <c r="O761" s="21">
        <v>8</v>
      </c>
      <c r="P761" s="2"/>
      <c r="Q761" s="225" t="s">
        <v>4170</v>
      </c>
      <c r="R761" s="222"/>
      <c r="S761" s="2"/>
      <c r="T761" s="21"/>
    </row>
    <row r="762" spans="1:20" x14ac:dyDescent="0.4">
      <c r="A762" s="9" t="s">
        <v>15278</v>
      </c>
      <c r="B762" s="9" t="s">
        <v>12062</v>
      </c>
      <c r="C762" s="180" t="s">
        <v>15900</v>
      </c>
      <c r="D762" s="11"/>
      <c r="E762" s="35">
        <v>5</v>
      </c>
      <c r="F762" s="162" t="s">
        <v>16088</v>
      </c>
      <c r="G762" s="240">
        <v>37802</v>
      </c>
      <c r="H762" s="9" t="s">
        <v>16052</v>
      </c>
      <c r="I762" s="9"/>
      <c r="J762" s="9"/>
      <c r="K762" s="9"/>
      <c r="L762" s="11" t="s">
        <v>0</v>
      </c>
      <c r="M762" s="9"/>
      <c r="N762" s="21">
        <v>8</v>
      </c>
      <c r="O762" s="21">
        <v>8</v>
      </c>
      <c r="P762" s="2"/>
      <c r="Q762" s="225" t="s">
        <v>4170</v>
      </c>
      <c r="R762" s="222"/>
      <c r="S762" s="2"/>
      <c r="T762" s="21"/>
    </row>
    <row r="763" spans="1:20" x14ac:dyDescent="0.4">
      <c r="A763" s="9" t="s">
        <v>15278</v>
      </c>
      <c r="B763" s="9" t="s">
        <v>12062</v>
      </c>
      <c r="C763" s="180" t="s">
        <v>15901</v>
      </c>
      <c r="D763" s="11"/>
      <c r="E763" s="35">
        <v>5</v>
      </c>
      <c r="F763" s="162" t="s">
        <v>16088</v>
      </c>
      <c r="G763" s="240">
        <v>37802</v>
      </c>
      <c r="H763" s="9" t="s">
        <v>16053</v>
      </c>
      <c r="I763" s="9"/>
      <c r="J763" s="9"/>
      <c r="K763" s="9"/>
      <c r="L763" s="11" t="s">
        <v>0</v>
      </c>
      <c r="M763" s="9"/>
      <c r="N763" s="21">
        <v>8</v>
      </c>
      <c r="O763" s="21">
        <v>8</v>
      </c>
      <c r="P763" s="2"/>
      <c r="Q763" s="225" t="s">
        <v>4170</v>
      </c>
      <c r="R763" s="222"/>
      <c r="S763" s="2"/>
      <c r="T763" s="21"/>
    </row>
    <row r="764" spans="1:20" x14ac:dyDescent="0.4">
      <c r="A764" s="9" t="s">
        <v>15278</v>
      </c>
      <c r="B764" s="9" t="s">
        <v>12062</v>
      </c>
      <c r="C764" s="180" t="s">
        <v>15902</v>
      </c>
      <c r="D764" s="11"/>
      <c r="E764" s="35">
        <v>5</v>
      </c>
      <c r="F764" s="162" t="s">
        <v>16088</v>
      </c>
      <c r="G764" s="240">
        <v>37802</v>
      </c>
      <c r="H764" s="9" t="s">
        <v>16054</v>
      </c>
      <c r="I764" s="9"/>
      <c r="J764" s="9"/>
      <c r="K764" s="9"/>
      <c r="L764" s="11" t="s">
        <v>0</v>
      </c>
      <c r="M764" s="9"/>
      <c r="N764" s="21">
        <v>8</v>
      </c>
      <c r="O764" s="21">
        <v>8</v>
      </c>
      <c r="P764" s="2"/>
      <c r="Q764" s="225" t="s">
        <v>4170</v>
      </c>
      <c r="R764" s="222"/>
      <c r="S764" s="2"/>
      <c r="T764" s="21"/>
    </row>
    <row r="765" spans="1:20" x14ac:dyDescent="0.4">
      <c r="A765" s="9" t="s">
        <v>15278</v>
      </c>
      <c r="B765" s="9" t="s">
        <v>12062</v>
      </c>
      <c r="C765" s="180" t="s">
        <v>15903</v>
      </c>
      <c r="D765" s="11"/>
      <c r="E765" s="35">
        <v>5</v>
      </c>
      <c r="F765" s="162" t="s">
        <v>16089</v>
      </c>
      <c r="G765" s="240">
        <v>37802</v>
      </c>
      <c r="H765" s="9" t="s">
        <v>16055</v>
      </c>
      <c r="I765" s="9"/>
      <c r="J765" s="9"/>
      <c r="K765" s="9"/>
      <c r="L765" s="11" t="s">
        <v>0</v>
      </c>
      <c r="M765" s="9"/>
      <c r="N765" s="21">
        <v>15</v>
      </c>
      <c r="O765" s="21">
        <v>15</v>
      </c>
      <c r="P765" s="2"/>
      <c r="Q765" s="225" t="s">
        <v>4170</v>
      </c>
      <c r="R765" s="222"/>
      <c r="S765" s="2"/>
      <c r="T765" s="21"/>
    </row>
    <row r="766" spans="1:20" x14ac:dyDescent="0.4">
      <c r="A766" s="9" t="s">
        <v>15278</v>
      </c>
      <c r="B766" s="9" t="s">
        <v>12062</v>
      </c>
      <c r="C766" s="180" t="s">
        <v>15904</v>
      </c>
      <c r="D766" s="11"/>
      <c r="E766" s="35">
        <v>5</v>
      </c>
      <c r="F766" s="162" t="s">
        <v>16089</v>
      </c>
      <c r="G766" s="240">
        <v>37802</v>
      </c>
      <c r="H766" s="9" t="s">
        <v>16056</v>
      </c>
      <c r="I766" s="9"/>
      <c r="J766" s="9"/>
      <c r="K766" s="9"/>
      <c r="L766" s="11" t="s">
        <v>0</v>
      </c>
      <c r="M766" s="9"/>
      <c r="N766" s="21">
        <v>15</v>
      </c>
      <c r="O766" s="21">
        <v>15</v>
      </c>
      <c r="P766" s="2"/>
      <c r="Q766" s="225" t="s">
        <v>4170</v>
      </c>
      <c r="R766" s="222"/>
      <c r="S766" s="2"/>
      <c r="T766" s="21"/>
    </row>
    <row r="767" spans="1:20" x14ac:dyDescent="0.4">
      <c r="A767" s="9" t="s">
        <v>15278</v>
      </c>
      <c r="B767" s="9" t="s">
        <v>12062</v>
      </c>
      <c r="C767" s="180" t="s">
        <v>15905</v>
      </c>
      <c r="D767" s="11"/>
      <c r="E767" s="35">
        <v>5</v>
      </c>
      <c r="F767" s="162" t="s">
        <v>16089</v>
      </c>
      <c r="G767" s="240">
        <v>37802</v>
      </c>
      <c r="H767" s="9" t="s">
        <v>16057</v>
      </c>
      <c r="I767" s="9"/>
      <c r="J767" s="9"/>
      <c r="K767" s="9"/>
      <c r="L767" s="11" t="s">
        <v>0</v>
      </c>
      <c r="M767" s="9"/>
      <c r="N767" s="21">
        <v>15</v>
      </c>
      <c r="O767" s="21">
        <v>15</v>
      </c>
      <c r="P767" s="2"/>
      <c r="Q767" s="225" t="s">
        <v>4170</v>
      </c>
      <c r="R767" s="222"/>
      <c r="S767" s="2"/>
      <c r="T767" s="21"/>
    </row>
    <row r="768" spans="1:20" x14ac:dyDescent="0.4">
      <c r="A768" s="9" t="s">
        <v>15278</v>
      </c>
      <c r="B768" s="9" t="s">
        <v>12062</v>
      </c>
      <c r="C768" s="180" t="s">
        <v>15906</v>
      </c>
      <c r="D768" s="11"/>
      <c r="E768" s="35">
        <v>5</v>
      </c>
      <c r="F768" s="162" t="s">
        <v>16089</v>
      </c>
      <c r="G768" s="240">
        <v>37802</v>
      </c>
      <c r="H768" s="9" t="s">
        <v>16058</v>
      </c>
      <c r="I768" s="9"/>
      <c r="J768" s="9"/>
      <c r="K768" s="9"/>
      <c r="L768" s="11" t="s">
        <v>0</v>
      </c>
      <c r="M768" s="9"/>
      <c r="N768" s="21">
        <v>15</v>
      </c>
      <c r="O768" s="21">
        <v>15</v>
      </c>
      <c r="P768" s="2"/>
      <c r="Q768" s="225" t="s">
        <v>4170</v>
      </c>
      <c r="R768" s="222"/>
      <c r="S768" s="2"/>
      <c r="T768" s="21"/>
    </row>
    <row r="769" spans="1:20" x14ac:dyDescent="0.4">
      <c r="A769" s="9" t="s">
        <v>15278</v>
      </c>
      <c r="B769" s="9" t="s">
        <v>12062</v>
      </c>
      <c r="C769" s="180" t="s">
        <v>15907</v>
      </c>
      <c r="D769" s="11"/>
      <c r="E769" s="35">
        <v>5</v>
      </c>
      <c r="F769" s="162" t="s">
        <v>16089</v>
      </c>
      <c r="G769" s="240">
        <v>37802</v>
      </c>
      <c r="H769" s="9" t="s">
        <v>16059</v>
      </c>
      <c r="I769" s="9"/>
      <c r="J769" s="9"/>
      <c r="K769" s="9"/>
      <c r="L769" s="11" t="s">
        <v>0</v>
      </c>
      <c r="M769" s="9"/>
      <c r="N769" s="21">
        <v>15</v>
      </c>
      <c r="O769" s="21">
        <v>15</v>
      </c>
      <c r="P769" s="2"/>
      <c r="Q769" s="225" t="s">
        <v>4170</v>
      </c>
      <c r="R769" s="222"/>
      <c r="S769" s="2"/>
      <c r="T769" s="21"/>
    </row>
    <row r="770" spans="1:20" x14ac:dyDescent="0.4">
      <c r="A770" s="9" t="s">
        <v>15278</v>
      </c>
      <c r="B770" s="9" t="s">
        <v>12062</v>
      </c>
      <c r="C770" s="180" t="s">
        <v>15908</v>
      </c>
      <c r="D770" s="11"/>
      <c r="E770" s="35">
        <v>5</v>
      </c>
      <c r="F770" s="162" t="s">
        <v>16089</v>
      </c>
      <c r="G770" s="240">
        <v>37802</v>
      </c>
      <c r="H770" s="9" t="s">
        <v>16060</v>
      </c>
      <c r="I770" s="9"/>
      <c r="J770" s="9"/>
      <c r="K770" s="9"/>
      <c r="L770" s="11" t="s">
        <v>0</v>
      </c>
      <c r="M770" s="9"/>
      <c r="N770" s="21">
        <v>15</v>
      </c>
      <c r="O770" s="21">
        <v>15</v>
      </c>
      <c r="P770" s="2"/>
      <c r="Q770" s="225" t="s">
        <v>4170</v>
      </c>
      <c r="R770" s="222"/>
      <c r="S770" s="2"/>
      <c r="T770" s="21"/>
    </row>
    <row r="771" spans="1:20" x14ac:dyDescent="0.4">
      <c r="A771" s="9" t="s">
        <v>15278</v>
      </c>
      <c r="B771" s="9" t="s">
        <v>12062</v>
      </c>
      <c r="C771" s="180" t="s">
        <v>15909</v>
      </c>
      <c r="D771" s="11"/>
      <c r="E771" s="35">
        <v>5</v>
      </c>
      <c r="F771" s="162" t="s">
        <v>16089</v>
      </c>
      <c r="G771" s="240">
        <v>37802</v>
      </c>
      <c r="H771" s="9" t="s">
        <v>16061</v>
      </c>
      <c r="I771" s="9"/>
      <c r="J771" s="9"/>
      <c r="K771" s="9"/>
      <c r="L771" s="11" t="s">
        <v>0</v>
      </c>
      <c r="M771" s="9"/>
      <c r="N771" s="21">
        <v>15</v>
      </c>
      <c r="O771" s="21">
        <v>15</v>
      </c>
      <c r="P771" s="2"/>
      <c r="Q771" s="225" t="s">
        <v>4170</v>
      </c>
      <c r="R771" s="222"/>
      <c r="S771" s="2"/>
      <c r="T771" s="21"/>
    </row>
    <row r="772" spans="1:20" x14ac:dyDescent="0.4">
      <c r="A772" s="9" t="s">
        <v>15278</v>
      </c>
      <c r="B772" s="9" t="s">
        <v>12062</v>
      </c>
      <c r="C772" s="180" t="s">
        <v>15910</v>
      </c>
      <c r="D772" s="11"/>
      <c r="E772" s="35">
        <v>5</v>
      </c>
      <c r="F772" s="162" t="s">
        <v>16089</v>
      </c>
      <c r="G772" s="240">
        <v>37802</v>
      </c>
      <c r="H772" s="9" t="s">
        <v>16062</v>
      </c>
      <c r="I772" s="9"/>
      <c r="J772" s="9"/>
      <c r="K772" s="9"/>
      <c r="L772" s="11" t="s">
        <v>0</v>
      </c>
      <c r="M772" s="9"/>
      <c r="N772" s="21">
        <v>15</v>
      </c>
      <c r="O772" s="21">
        <v>15</v>
      </c>
      <c r="P772" s="2"/>
      <c r="Q772" s="225" t="s">
        <v>4170</v>
      </c>
      <c r="R772" s="222"/>
      <c r="S772" s="2"/>
      <c r="T772" s="21"/>
    </row>
    <row r="773" spans="1:20" x14ac:dyDescent="0.4">
      <c r="A773" s="9" t="s">
        <v>15278</v>
      </c>
      <c r="B773" s="9" t="s">
        <v>12062</v>
      </c>
      <c r="C773" s="180" t="s">
        <v>15911</v>
      </c>
      <c r="D773" s="11"/>
      <c r="E773" s="35">
        <v>10</v>
      </c>
      <c r="F773" s="162" t="s">
        <v>0</v>
      </c>
      <c r="G773" s="240">
        <v>37986</v>
      </c>
      <c r="H773" s="9" t="s">
        <v>16063</v>
      </c>
      <c r="I773" s="9"/>
      <c r="J773" s="9"/>
      <c r="K773" s="9"/>
      <c r="L773" s="11" t="s">
        <v>0</v>
      </c>
      <c r="M773" s="9"/>
      <c r="N773" s="21">
        <v>1</v>
      </c>
      <c r="O773" s="21">
        <v>1</v>
      </c>
      <c r="P773" s="2"/>
      <c r="Q773" s="225" t="s">
        <v>4170</v>
      </c>
      <c r="R773" s="222"/>
      <c r="S773" s="2"/>
      <c r="T773" s="21"/>
    </row>
    <row r="774" spans="1:20" x14ac:dyDescent="0.4">
      <c r="A774" s="9" t="s">
        <v>15278</v>
      </c>
      <c r="B774" s="9" t="s">
        <v>12062</v>
      </c>
      <c r="C774" s="180" t="s">
        <v>15912</v>
      </c>
      <c r="D774" s="11"/>
      <c r="E774" s="35">
        <v>10</v>
      </c>
      <c r="F774" s="162" t="s">
        <v>12740</v>
      </c>
      <c r="G774" s="240" t="s">
        <v>15297</v>
      </c>
      <c r="H774" s="9" t="s">
        <v>16064</v>
      </c>
      <c r="I774" s="9"/>
      <c r="J774" s="9"/>
      <c r="K774" s="9"/>
      <c r="L774" s="11" t="s">
        <v>0</v>
      </c>
      <c r="M774" s="9"/>
      <c r="N774" s="21">
        <v>13</v>
      </c>
      <c r="O774" s="21">
        <v>13</v>
      </c>
      <c r="P774" s="2"/>
      <c r="Q774" s="225" t="s">
        <v>4170</v>
      </c>
      <c r="R774" s="222"/>
      <c r="S774" s="2"/>
      <c r="T774" s="21"/>
    </row>
    <row r="775" spans="1:20" x14ac:dyDescent="0.4">
      <c r="A775" s="9" t="s">
        <v>15278</v>
      </c>
      <c r="B775" s="9" t="s">
        <v>12062</v>
      </c>
      <c r="C775" s="180" t="s">
        <v>15913</v>
      </c>
      <c r="D775" s="11"/>
      <c r="E775" s="35">
        <v>30</v>
      </c>
      <c r="F775" s="162" t="s">
        <v>12740</v>
      </c>
      <c r="G775" s="240" t="s">
        <v>15297</v>
      </c>
      <c r="H775" s="9" t="s">
        <v>16064</v>
      </c>
      <c r="I775" s="9"/>
      <c r="J775" s="9"/>
      <c r="K775" s="9"/>
      <c r="L775" s="11" t="s">
        <v>0</v>
      </c>
      <c r="M775" s="9"/>
      <c r="N775" s="21">
        <v>10</v>
      </c>
      <c r="O775" s="21">
        <v>10</v>
      </c>
      <c r="P775" s="2"/>
      <c r="Q775" s="225" t="s">
        <v>4170</v>
      </c>
      <c r="R775" s="222"/>
      <c r="S775" s="2"/>
      <c r="T775" s="21"/>
    </row>
    <row r="776" spans="1:20" x14ac:dyDescent="0.4">
      <c r="A776" s="9" t="s">
        <v>15278</v>
      </c>
      <c r="B776" s="9" t="s">
        <v>12062</v>
      </c>
      <c r="C776" s="180" t="s">
        <v>15914</v>
      </c>
      <c r="D776" s="11"/>
      <c r="E776" s="35">
        <v>50</v>
      </c>
      <c r="F776" s="162" t="s">
        <v>12740</v>
      </c>
      <c r="G776" s="240" t="s">
        <v>15297</v>
      </c>
      <c r="H776" s="9" t="s">
        <v>16064</v>
      </c>
      <c r="I776" s="9"/>
      <c r="J776" s="9"/>
      <c r="K776" s="9"/>
      <c r="L776" s="11" t="s">
        <v>0</v>
      </c>
      <c r="M776" s="9"/>
      <c r="N776" s="21">
        <v>20</v>
      </c>
      <c r="O776" s="21">
        <v>20</v>
      </c>
      <c r="P776" s="2"/>
      <c r="Q776" s="225" t="s">
        <v>4170</v>
      </c>
      <c r="R776" s="222"/>
      <c r="S776" s="2"/>
      <c r="T776" s="21"/>
    </row>
    <row r="777" spans="1:20" x14ac:dyDescent="0.4">
      <c r="A777" s="9" t="s">
        <v>15278</v>
      </c>
      <c r="B777" s="9" t="s">
        <v>12062</v>
      </c>
      <c r="C777" s="180" t="s">
        <v>15915</v>
      </c>
      <c r="D777" s="11"/>
      <c r="E777" s="35">
        <v>10</v>
      </c>
      <c r="F777" s="162" t="s">
        <v>12740</v>
      </c>
      <c r="G777" s="240" t="s">
        <v>15297</v>
      </c>
      <c r="H777" s="9" t="s">
        <v>16064</v>
      </c>
      <c r="I777" s="9"/>
      <c r="J777" s="9"/>
      <c r="K777" s="9"/>
      <c r="L777" s="11" t="s">
        <v>0</v>
      </c>
      <c r="M777" s="9"/>
      <c r="N777" s="21">
        <v>13</v>
      </c>
      <c r="O777" s="21">
        <v>13</v>
      </c>
      <c r="P777" s="2"/>
      <c r="Q777" s="225" t="s">
        <v>4170</v>
      </c>
      <c r="R777" s="222"/>
      <c r="S777" s="2"/>
      <c r="T777" s="21"/>
    </row>
    <row r="778" spans="1:20" x14ac:dyDescent="0.4">
      <c r="A778" s="9" t="s">
        <v>15278</v>
      </c>
      <c r="B778" s="9" t="s">
        <v>12062</v>
      </c>
      <c r="C778" s="180" t="s">
        <v>15916</v>
      </c>
      <c r="D778" s="11"/>
      <c r="E778" s="35">
        <v>30</v>
      </c>
      <c r="F778" s="162" t="s">
        <v>12740</v>
      </c>
      <c r="G778" s="240" t="s">
        <v>15297</v>
      </c>
      <c r="H778" s="9" t="s">
        <v>16064</v>
      </c>
      <c r="I778" s="9"/>
      <c r="J778" s="9"/>
      <c r="K778" s="9"/>
      <c r="L778" s="11" t="s">
        <v>0</v>
      </c>
      <c r="M778" s="9"/>
      <c r="N778" s="21">
        <v>10</v>
      </c>
      <c r="O778" s="21">
        <v>10</v>
      </c>
      <c r="P778" s="2"/>
      <c r="Q778" s="225" t="s">
        <v>4170</v>
      </c>
      <c r="R778" s="222"/>
      <c r="S778" s="2"/>
      <c r="T778" s="21"/>
    </row>
    <row r="779" spans="1:20" x14ac:dyDescent="0.4">
      <c r="A779" s="9" t="s">
        <v>15278</v>
      </c>
      <c r="B779" s="9" t="s">
        <v>12062</v>
      </c>
      <c r="C779" s="180" t="s">
        <v>15917</v>
      </c>
      <c r="D779" s="11"/>
      <c r="E779" s="35">
        <v>50</v>
      </c>
      <c r="F779" s="162" t="s">
        <v>12740</v>
      </c>
      <c r="G779" s="240" t="s">
        <v>15297</v>
      </c>
      <c r="H779" s="9" t="s">
        <v>16064</v>
      </c>
      <c r="I779" s="9"/>
      <c r="J779" s="9"/>
      <c r="K779" s="9"/>
      <c r="L779" s="11" t="s">
        <v>0</v>
      </c>
      <c r="M779" s="9"/>
      <c r="N779" s="21">
        <v>20</v>
      </c>
      <c r="O779" s="21">
        <v>20</v>
      </c>
      <c r="P779" s="2"/>
      <c r="Q779" s="225" t="s">
        <v>4170</v>
      </c>
      <c r="R779" s="222"/>
      <c r="S779" s="2"/>
      <c r="T779" s="21"/>
    </row>
    <row r="780" spans="1:20" x14ac:dyDescent="0.4">
      <c r="A780" s="9" t="s">
        <v>15278</v>
      </c>
      <c r="B780" s="9" t="s">
        <v>12062</v>
      </c>
      <c r="C780" s="180" t="s">
        <v>15918</v>
      </c>
      <c r="D780" s="11"/>
      <c r="E780" s="35">
        <v>10</v>
      </c>
      <c r="F780" s="162" t="s">
        <v>12740</v>
      </c>
      <c r="G780" s="240" t="s">
        <v>15297</v>
      </c>
      <c r="H780" s="9" t="s">
        <v>16064</v>
      </c>
      <c r="I780" s="9"/>
      <c r="J780" s="9"/>
      <c r="K780" s="9"/>
      <c r="L780" s="11" t="s">
        <v>0</v>
      </c>
      <c r="M780" s="9"/>
      <c r="N780" s="21">
        <v>13</v>
      </c>
      <c r="O780" s="21">
        <v>13</v>
      </c>
      <c r="P780" s="2"/>
      <c r="Q780" s="225" t="s">
        <v>4170</v>
      </c>
      <c r="R780" s="222"/>
      <c r="S780" s="2"/>
      <c r="T780" s="21"/>
    </row>
    <row r="781" spans="1:20" x14ac:dyDescent="0.4">
      <c r="A781" s="9" t="s">
        <v>15278</v>
      </c>
      <c r="B781" s="9" t="s">
        <v>12062</v>
      </c>
      <c r="C781" s="180" t="s">
        <v>15919</v>
      </c>
      <c r="D781" s="11"/>
      <c r="E781" s="35">
        <v>30</v>
      </c>
      <c r="F781" s="162" t="s">
        <v>12740</v>
      </c>
      <c r="G781" s="240" t="s">
        <v>15297</v>
      </c>
      <c r="H781" s="9" t="s">
        <v>16064</v>
      </c>
      <c r="I781" s="9"/>
      <c r="J781" s="9"/>
      <c r="K781" s="9"/>
      <c r="L781" s="11" t="s">
        <v>0</v>
      </c>
      <c r="M781" s="9"/>
      <c r="N781" s="21">
        <v>10</v>
      </c>
      <c r="O781" s="21">
        <v>10</v>
      </c>
      <c r="P781" s="2"/>
      <c r="Q781" s="225" t="s">
        <v>4170</v>
      </c>
      <c r="R781" s="222"/>
      <c r="S781" s="2"/>
      <c r="T781" s="21"/>
    </row>
    <row r="782" spans="1:20" x14ac:dyDescent="0.4">
      <c r="A782" s="9" t="s">
        <v>15278</v>
      </c>
      <c r="B782" s="9" t="s">
        <v>12062</v>
      </c>
      <c r="C782" s="180" t="s">
        <v>15920</v>
      </c>
      <c r="D782" s="11"/>
      <c r="E782" s="35">
        <v>50</v>
      </c>
      <c r="F782" s="162" t="s">
        <v>12740</v>
      </c>
      <c r="G782" s="240" t="s">
        <v>15297</v>
      </c>
      <c r="H782" s="9" t="s">
        <v>16064</v>
      </c>
      <c r="I782" s="9"/>
      <c r="J782" s="9"/>
      <c r="K782" s="9"/>
      <c r="L782" s="11" t="s">
        <v>0</v>
      </c>
      <c r="M782" s="9"/>
      <c r="N782" s="21">
        <v>20</v>
      </c>
      <c r="O782" s="21">
        <v>20</v>
      </c>
      <c r="P782" s="2"/>
      <c r="Q782" s="225" t="s">
        <v>4170</v>
      </c>
      <c r="R782" s="222"/>
      <c r="S782" s="2"/>
      <c r="T782" s="21"/>
    </row>
    <row r="783" spans="1:20" x14ac:dyDescent="0.4">
      <c r="A783" s="9" t="s">
        <v>15278</v>
      </c>
      <c r="B783" s="9" t="s">
        <v>12062</v>
      </c>
      <c r="C783" s="180" t="s">
        <v>15921</v>
      </c>
      <c r="D783" s="11"/>
      <c r="E783" s="35">
        <v>10</v>
      </c>
      <c r="F783" s="162" t="s">
        <v>12740</v>
      </c>
      <c r="G783" s="240" t="s">
        <v>15297</v>
      </c>
      <c r="H783" s="9" t="s">
        <v>16064</v>
      </c>
      <c r="I783" s="9"/>
      <c r="J783" s="9"/>
      <c r="K783" s="9"/>
      <c r="L783" s="11" t="s">
        <v>0</v>
      </c>
      <c r="M783" s="9"/>
      <c r="N783" s="21">
        <v>13</v>
      </c>
      <c r="O783" s="21">
        <v>13</v>
      </c>
      <c r="P783" s="2"/>
      <c r="Q783" s="225" t="s">
        <v>4170</v>
      </c>
      <c r="R783" s="222"/>
      <c r="S783" s="2"/>
      <c r="T783" s="21"/>
    </row>
    <row r="784" spans="1:20" x14ac:dyDescent="0.4">
      <c r="A784" s="9" t="s">
        <v>15278</v>
      </c>
      <c r="B784" s="9" t="s">
        <v>12062</v>
      </c>
      <c r="C784" s="180" t="s">
        <v>15922</v>
      </c>
      <c r="D784" s="11"/>
      <c r="E784" s="35">
        <v>30</v>
      </c>
      <c r="F784" s="162" t="s">
        <v>12740</v>
      </c>
      <c r="G784" s="240" t="s">
        <v>15297</v>
      </c>
      <c r="H784" s="9" t="s">
        <v>16064</v>
      </c>
      <c r="I784" s="9"/>
      <c r="J784" s="9"/>
      <c r="K784" s="9"/>
      <c r="L784" s="11" t="s">
        <v>0</v>
      </c>
      <c r="M784" s="9"/>
      <c r="N784" s="21">
        <v>10</v>
      </c>
      <c r="O784" s="21">
        <v>10</v>
      </c>
      <c r="P784" s="2"/>
      <c r="Q784" s="225" t="s">
        <v>4170</v>
      </c>
      <c r="R784" s="222"/>
      <c r="S784" s="2"/>
      <c r="T784" s="21"/>
    </row>
    <row r="785" spans="1:20" x14ac:dyDescent="0.4">
      <c r="A785" s="9" t="s">
        <v>15278</v>
      </c>
      <c r="B785" s="9" t="s">
        <v>12062</v>
      </c>
      <c r="C785" s="180" t="s">
        <v>15923</v>
      </c>
      <c r="D785" s="11"/>
      <c r="E785" s="35">
        <v>50</v>
      </c>
      <c r="F785" s="162" t="s">
        <v>12740</v>
      </c>
      <c r="G785" s="240" t="s">
        <v>15297</v>
      </c>
      <c r="H785" s="9" t="s">
        <v>16064</v>
      </c>
      <c r="I785" s="9"/>
      <c r="J785" s="9"/>
      <c r="K785" s="9"/>
      <c r="L785" s="11" t="s">
        <v>0</v>
      </c>
      <c r="M785" s="9"/>
      <c r="N785" s="21">
        <v>20</v>
      </c>
      <c r="O785" s="21">
        <v>20</v>
      </c>
      <c r="P785" s="2"/>
      <c r="Q785" s="225" t="s">
        <v>4170</v>
      </c>
      <c r="R785" s="222"/>
      <c r="S785" s="2"/>
      <c r="T785" s="21"/>
    </row>
    <row r="786" spans="1:20" x14ac:dyDescent="0.4">
      <c r="A786" s="9" t="s">
        <v>15278</v>
      </c>
      <c r="B786" s="9" t="s">
        <v>12062</v>
      </c>
      <c r="C786" s="180" t="s">
        <v>15924</v>
      </c>
      <c r="D786" s="11"/>
      <c r="E786" s="35">
        <v>10</v>
      </c>
      <c r="F786" s="162" t="s">
        <v>12740</v>
      </c>
      <c r="G786" s="240" t="s">
        <v>15297</v>
      </c>
      <c r="H786" s="9" t="s">
        <v>16064</v>
      </c>
      <c r="I786" s="9"/>
      <c r="J786" s="9"/>
      <c r="K786" s="9"/>
      <c r="L786" s="11" t="s">
        <v>0</v>
      </c>
      <c r="M786" s="9"/>
      <c r="N786" s="21">
        <v>13</v>
      </c>
      <c r="O786" s="21">
        <v>13</v>
      </c>
      <c r="P786" s="2"/>
      <c r="Q786" s="225" t="s">
        <v>4170</v>
      </c>
      <c r="R786" s="222"/>
      <c r="S786" s="2"/>
      <c r="T786" s="21"/>
    </row>
    <row r="787" spans="1:20" x14ac:dyDescent="0.4">
      <c r="A787" s="9" t="s">
        <v>15278</v>
      </c>
      <c r="B787" s="9" t="s">
        <v>12062</v>
      </c>
      <c r="C787" s="180" t="s">
        <v>15925</v>
      </c>
      <c r="D787" s="11"/>
      <c r="E787" s="35">
        <v>30</v>
      </c>
      <c r="F787" s="162" t="s">
        <v>12740</v>
      </c>
      <c r="G787" s="240" t="s">
        <v>15297</v>
      </c>
      <c r="H787" s="9" t="s">
        <v>16064</v>
      </c>
      <c r="I787" s="9"/>
      <c r="J787" s="9"/>
      <c r="K787" s="9"/>
      <c r="L787" s="11" t="s">
        <v>0</v>
      </c>
      <c r="M787" s="9"/>
      <c r="N787" s="21">
        <v>10</v>
      </c>
      <c r="O787" s="21">
        <v>10</v>
      </c>
      <c r="P787" s="2"/>
      <c r="Q787" s="225" t="s">
        <v>4170</v>
      </c>
      <c r="R787" s="222"/>
      <c r="S787" s="2"/>
      <c r="T787" s="21"/>
    </row>
    <row r="788" spans="1:20" x14ac:dyDescent="0.4">
      <c r="A788" s="9" t="s">
        <v>15278</v>
      </c>
      <c r="B788" s="9" t="s">
        <v>12062</v>
      </c>
      <c r="C788" s="180" t="s">
        <v>15926</v>
      </c>
      <c r="D788" s="11"/>
      <c r="E788" s="35">
        <v>50</v>
      </c>
      <c r="F788" s="162" t="s">
        <v>12740</v>
      </c>
      <c r="G788" s="240" t="s">
        <v>15297</v>
      </c>
      <c r="H788" s="9" t="s">
        <v>16064</v>
      </c>
      <c r="I788" s="9"/>
      <c r="J788" s="9"/>
      <c r="K788" s="9"/>
      <c r="L788" s="11" t="s">
        <v>0</v>
      </c>
      <c r="M788" s="9"/>
      <c r="N788" s="21">
        <v>20</v>
      </c>
      <c r="O788" s="21">
        <v>20</v>
      </c>
      <c r="P788" s="2"/>
      <c r="Q788" s="225" t="s">
        <v>4170</v>
      </c>
      <c r="R788" s="222"/>
      <c r="S788" s="2"/>
      <c r="T788" s="21"/>
    </row>
    <row r="789" spans="1:20" x14ac:dyDescent="0.4">
      <c r="A789" s="9" t="s">
        <v>15278</v>
      </c>
      <c r="B789" s="9" t="s">
        <v>12062</v>
      </c>
      <c r="C789" s="180" t="s">
        <v>15927</v>
      </c>
      <c r="D789" s="11"/>
      <c r="E789" s="35">
        <v>10</v>
      </c>
      <c r="F789" s="162" t="s">
        <v>12740</v>
      </c>
      <c r="G789" s="240" t="s">
        <v>15297</v>
      </c>
      <c r="H789" s="9" t="s">
        <v>16064</v>
      </c>
      <c r="I789" s="9"/>
      <c r="J789" s="9"/>
      <c r="K789" s="9"/>
      <c r="L789" s="11" t="s">
        <v>0</v>
      </c>
      <c r="M789" s="9"/>
      <c r="N789" s="21">
        <v>13</v>
      </c>
      <c r="O789" s="21">
        <v>13</v>
      </c>
      <c r="P789" s="2"/>
      <c r="Q789" s="225" t="s">
        <v>4170</v>
      </c>
      <c r="R789" s="222"/>
      <c r="S789" s="2"/>
      <c r="T789" s="21"/>
    </row>
    <row r="790" spans="1:20" x14ac:dyDescent="0.4">
      <c r="A790" s="9" t="s">
        <v>15278</v>
      </c>
      <c r="B790" s="9" t="s">
        <v>12062</v>
      </c>
      <c r="C790" s="180" t="s">
        <v>15928</v>
      </c>
      <c r="D790" s="11"/>
      <c r="E790" s="35">
        <v>30</v>
      </c>
      <c r="F790" s="162" t="s">
        <v>12740</v>
      </c>
      <c r="G790" s="240" t="s">
        <v>15297</v>
      </c>
      <c r="H790" s="9" t="s">
        <v>16064</v>
      </c>
      <c r="I790" s="9"/>
      <c r="J790" s="9"/>
      <c r="K790" s="9"/>
      <c r="L790" s="11" t="s">
        <v>0</v>
      </c>
      <c r="M790" s="9"/>
      <c r="N790" s="21">
        <v>10</v>
      </c>
      <c r="O790" s="21">
        <v>10</v>
      </c>
      <c r="P790" s="2"/>
      <c r="Q790" s="225" t="s">
        <v>4170</v>
      </c>
      <c r="R790" s="222"/>
      <c r="S790" s="2"/>
      <c r="T790" s="21"/>
    </row>
    <row r="791" spans="1:20" x14ac:dyDescent="0.4">
      <c r="A791" s="9" t="s">
        <v>15278</v>
      </c>
      <c r="B791" s="9" t="s">
        <v>12062</v>
      </c>
      <c r="C791" s="180" t="s">
        <v>15929</v>
      </c>
      <c r="D791" s="11"/>
      <c r="E791" s="35">
        <v>50</v>
      </c>
      <c r="F791" s="162" t="s">
        <v>12740</v>
      </c>
      <c r="G791" s="240" t="s">
        <v>15297</v>
      </c>
      <c r="H791" s="9" t="s">
        <v>16064</v>
      </c>
      <c r="I791" s="9"/>
      <c r="J791" s="9"/>
      <c r="K791" s="9"/>
      <c r="L791" s="11" t="s">
        <v>0</v>
      </c>
      <c r="M791" s="9"/>
      <c r="N791" s="21">
        <v>20</v>
      </c>
      <c r="O791" s="21">
        <v>20</v>
      </c>
      <c r="P791" s="2"/>
      <c r="Q791" s="225" t="s">
        <v>4170</v>
      </c>
      <c r="R791" s="222"/>
      <c r="S791" s="2"/>
      <c r="T791" s="21"/>
    </row>
    <row r="792" spans="1:20" x14ac:dyDescent="0.4">
      <c r="A792" s="9" t="s">
        <v>15278</v>
      </c>
      <c r="B792" s="9" t="s">
        <v>12062</v>
      </c>
      <c r="C792" s="180" t="s">
        <v>15930</v>
      </c>
      <c r="D792" s="11"/>
      <c r="E792" s="35">
        <v>10</v>
      </c>
      <c r="F792" s="162" t="s">
        <v>12740</v>
      </c>
      <c r="G792" s="240" t="s">
        <v>15297</v>
      </c>
      <c r="H792" s="9" t="s">
        <v>16064</v>
      </c>
      <c r="I792" s="9"/>
      <c r="J792" s="9"/>
      <c r="K792" s="9"/>
      <c r="L792" s="11" t="s">
        <v>0</v>
      </c>
      <c r="M792" s="9"/>
      <c r="N792" s="21">
        <v>13</v>
      </c>
      <c r="O792" s="21">
        <v>13</v>
      </c>
      <c r="P792" s="2"/>
      <c r="Q792" s="225" t="s">
        <v>4170</v>
      </c>
      <c r="R792" s="222"/>
      <c r="S792" s="2"/>
      <c r="T792" s="21"/>
    </row>
    <row r="793" spans="1:20" x14ac:dyDescent="0.4">
      <c r="A793" s="9" t="s">
        <v>15278</v>
      </c>
      <c r="B793" s="9" t="s">
        <v>12062</v>
      </c>
      <c r="C793" s="180" t="s">
        <v>15931</v>
      </c>
      <c r="D793" s="11"/>
      <c r="E793" s="35">
        <v>30</v>
      </c>
      <c r="F793" s="162" t="s">
        <v>12740</v>
      </c>
      <c r="G793" s="240" t="s">
        <v>15297</v>
      </c>
      <c r="H793" s="9" t="s">
        <v>16064</v>
      </c>
      <c r="I793" s="9"/>
      <c r="J793" s="9"/>
      <c r="K793" s="9"/>
      <c r="L793" s="11" t="s">
        <v>0</v>
      </c>
      <c r="M793" s="9"/>
      <c r="N793" s="21">
        <v>10</v>
      </c>
      <c r="O793" s="21">
        <v>10</v>
      </c>
      <c r="P793" s="2"/>
      <c r="Q793" s="225" t="s">
        <v>4170</v>
      </c>
      <c r="R793" s="222"/>
      <c r="S793" s="2"/>
      <c r="T793" s="21"/>
    </row>
    <row r="794" spans="1:20" x14ac:dyDescent="0.4">
      <c r="A794" s="9" t="s">
        <v>15278</v>
      </c>
      <c r="B794" s="9" t="s">
        <v>12062</v>
      </c>
      <c r="C794" s="180" t="s">
        <v>15932</v>
      </c>
      <c r="D794" s="11"/>
      <c r="E794" s="35">
        <v>50</v>
      </c>
      <c r="F794" s="162" t="s">
        <v>12740</v>
      </c>
      <c r="G794" s="240" t="s">
        <v>15297</v>
      </c>
      <c r="H794" s="9" t="s">
        <v>16064</v>
      </c>
      <c r="I794" s="9"/>
      <c r="J794" s="9"/>
      <c r="K794" s="9"/>
      <c r="L794" s="11" t="s">
        <v>0</v>
      </c>
      <c r="M794" s="9"/>
      <c r="N794" s="21">
        <v>20</v>
      </c>
      <c r="O794" s="21">
        <v>20</v>
      </c>
      <c r="P794" s="2"/>
      <c r="Q794" s="225" t="s">
        <v>4170</v>
      </c>
      <c r="R794" s="222"/>
      <c r="S794" s="2"/>
      <c r="T794" s="21"/>
    </row>
    <row r="795" spans="1:20" x14ac:dyDescent="0.4">
      <c r="A795" s="9" t="s">
        <v>15278</v>
      </c>
      <c r="B795" s="9" t="s">
        <v>12062</v>
      </c>
      <c r="C795" s="180" t="s">
        <v>15933</v>
      </c>
      <c r="D795" s="11"/>
      <c r="E795" s="35">
        <v>2</v>
      </c>
      <c r="F795" s="162" t="s">
        <v>12738</v>
      </c>
      <c r="G795" s="240">
        <v>37986</v>
      </c>
      <c r="H795" s="9" t="s">
        <v>16065</v>
      </c>
      <c r="I795" s="9"/>
      <c r="J795" s="9"/>
      <c r="K795" s="9"/>
      <c r="L795" s="11" t="s">
        <v>0</v>
      </c>
      <c r="M795" s="9"/>
      <c r="N795" s="21">
        <v>3</v>
      </c>
      <c r="O795" s="21">
        <v>3</v>
      </c>
      <c r="P795" s="2"/>
      <c r="Q795" s="225" t="s">
        <v>4170</v>
      </c>
      <c r="R795" s="222"/>
      <c r="S795" s="2"/>
      <c r="T795" s="21"/>
    </row>
    <row r="796" spans="1:20" x14ac:dyDescent="0.4">
      <c r="A796" s="9" t="s">
        <v>15278</v>
      </c>
      <c r="B796" s="9" t="s">
        <v>12062</v>
      </c>
      <c r="C796" s="180" t="s">
        <v>15934</v>
      </c>
      <c r="D796" s="11"/>
      <c r="E796" s="35">
        <v>10</v>
      </c>
      <c r="F796" s="162" t="s">
        <v>12738</v>
      </c>
      <c r="G796" s="240">
        <v>37986</v>
      </c>
      <c r="H796" s="9" t="s">
        <v>16065</v>
      </c>
      <c r="I796" s="9"/>
      <c r="J796" s="9"/>
      <c r="K796" s="9"/>
      <c r="L796" s="11" t="s">
        <v>0</v>
      </c>
      <c r="M796" s="9"/>
      <c r="N796" s="21">
        <v>18</v>
      </c>
      <c r="O796" s="21">
        <v>18</v>
      </c>
      <c r="P796" s="2"/>
      <c r="Q796" s="225" t="s">
        <v>4170</v>
      </c>
      <c r="R796" s="222"/>
      <c r="S796" s="2"/>
      <c r="T796" s="21"/>
    </row>
    <row r="797" spans="1:20" x14ac:dyDescent="0.4">
      <c r="A797" s="9" t="s">
        <v>15278</v>
      </c>
      <c r="B797" s="9" t="s">
        <v>12062</v>
      </c>
      <c r="C797" s="180" t="s">
        <v>16135</v>
      </c>
      <c r="D797" s="11"/>
      <c r="E797" s="30">
        <v>2.5</v>
      </c>
      <c r="F797" s="162" t="s">
        <v>12738</v>
      </c>
      <c r="G797" s="240" t="s">
        <v>0</v>
      </c>
      <c r="H797" s="9" t="s">
        <v>16133</v>
      </c>
      <c r="I797" s="9"/>
      <c r="J797" s="9"/>
      <c r="K797" s="9"/>
      <c r="L797" s="11" t="s">
        <v>0</v>
      </c>
      <c r="M797" s="9"/>
      <c r="N797" s="21">
        <v>70</v>
      </c>
      <c r="O797" s="21">
        <v>70</v>
      </c>
      <c r="P797" s="2"/>
      <c r="Q797" s="225" t="s">
        <v>4170</v>
      </c>
      <c r="R797" s="222"/>
      <c r="S797" s="2"/>
      <c r="T797" s="21"/>
    </row>
    <row r="798" spans="1:20" x14ac:dyDescent="0.4">
      <c r="A798" s="164" t="s">
        <v>15278</v>
      </c>
      <c r="B798" s="164" t="s">
        <v>12062</v>
      </c>
      <c r="C798" s="232" t="s">
        <v>16136</v>
      </c>
      <c r="D798" s="166"/>
      <c r="E798" s="250">
        <v>1.5</v>
      </c>
      <c r="F798" s="168" t="s">
        <v>12738</v>
      </c>
      <c r="G798" s="243" t="s">
        <v>0</v>
      </c>
      <c r="H798" s="164" t="s">
        <v>16134</v>
      </c>
      <c r="I798" s="164" t="s">
        <v>4074</v>
      </c>
      <c r="J798" s="164"/>
      <c r="K798" s="164"/>
      <c r="L798" s="166" t="s">
        <v>0</v>
      </c>
      <c r="M798" s="164"/>
      <c r="N798" s="174">
        <v>70</v>
      </c>
      <c r="O798" s="174">
        <v>70</v>
      </c>
      <c r="P798" s="2"/>
      <c r="Q798" s="225" t="s">
        <v>4170</v>
      </c>
      <c r="R798" s="222"/>
      <c r="S798" s="2"/>
      <c r="T798" s="21"/>
    </row>
    <row r="799" spans="1:20" x14ac:dyDescent="0.4">
      <c r="A799" s="9" t="s">
        <v>15278</v>
      </c>
      <c r="B799" s="9" t="s">
        <v>12062</v>
      </c>
      <c r="C799" s="180" t="s">
        <v>16137</v>
      </c>
      <c r="D799" s="11"/>
      <c r="E799" s="30">
        <v>2.5</v>
      </c>
      <c r="F799" s="162" t="s">
        <v>12738</v>
      </c>
      <c r="G799" s="240" t="s">
        <v>0</v>
      </c>
      <c r="H799" s="9" t="s">
        <v>16139</v>
      </c>
      <c r="I799" s="9"/>
      <c r="J799" s="9"/>
      <c r="K799" s="9"/>
      <c r="L799" s="11" t="s">
        <v>0</v>
      </c>
      <c r="M799" s="9"/>
      <c r="N799" s="21">
        <v>70</v>
      </c>
      <c r="O799" s="21">
        <v>70</v>
      </c>
      <c r="P799" s="2"/>
      <c r="Q799" s="225" t="s">
        <v>4170</v>
      </c>
      <c r="R799" s="222"/>
      <c r="S799" s="2"/>
      <c r="T799" s="21"/>
    </row>
    <row r="800" spans="1:20" x14ac:dyDescent="0.4">
      <c r="A800" s="164" t="s">
        <v>15278</v>
      </c>
      <c r="B800" s="164" t="s">
        <v>12062</v>
      </c>
      <c r="C800" s="232" t="s">
        <v>16138</v>
      </c>
      <c r="D800" s="166"/>
      <c r="E800" s="250">
        <v>1.5</v>
      </c>
      <c r="F800" s="168" t="s">
        <v>12738</v>
      </c>
      <c r="G800" s="243" t="s">
        <v>0</v>
      </c>
      <c r="H800" s="164" t="s">
        <v>16140</v>
      </c>
      <c r="I800" s="164" t="s">
        <v>4074</v>
      </c>
      <c r="J800" s="164"/>
      <c r="K800" s="164"/>
      <c r="L800" s="166" t="s">
        <v>0</v>
      </c>
      <c r="M800" s="164"/>
      <c r="N800" s="174">
        <v>70</v>
      </c>
      <c r="O800" s="174">
        <v>70</v>
      </c>
      <c r="P800" s="2"/>
      <c r="Q800" s="225" t="s">
        <v>4170</v>
      </c>
      <c r="R800" s="222"/>
      <c r="S800" s="2"/>
      <c r="T800" s="21"/>
    </row>
    <row r="801" spans="1:20" x14ac:dyDescent="0.4">
      <c r="A801" s="9" t="s">
        <v>15278</v>
      </c>
      <c r="B801" s="9" t="s">
        <v>12062</v>
      </c>
      <c r="C801" s="180" t="s">
        <v>16141</v>
      </c>
      <c r="D801" s="11"/>
      <c r="E801" s="30">
        <v>2.5</v>
      </c>
      <c r="F801" s="162" t="s">
        <v>12738</v>
      </c>
      <c r="G801" s="240" t="s">
        <v>0</v>
      </c>
      <c r="H801" s="9" t="s">
        <v>16143</v>
      </c>
      <c r="I801" s="9"/>
      <c r="J801" s="9"/>
      <c r="K801" s="9"/>
      <c r="L801" s="11" t="s">
        <v>0</v>
      </c>
      <c r="M801" s="9"/>
      <c r="N801" s="21">
        <v>70</v>
      </c>
      <c r="O801" s="21">
        <v>70</v>
      </c>
      <c r="P801" s="2"/>
      <c r="Q801" s="225" t="s">
        <v>4170</v>
      </c>
      <c r="R801" s="222"/>
      <c r="S801" s="2"/>
      <c r="T801" s="21"/>
    </row>
    <row r="802" spans="1:20" x14ac:dyDescent="0.4">
      <c r="A802" s="164" t="s">
        <v>15278</v>
      </c>
      <c r="B802" s="164" t="s">
        <v>12062</v>
      </c>
      <c r="C802" s="232" t="s">
        <v>16142</v>
      </c>
      <c r="D802" s="166"/>
      <c r="E802" s="250">
        <v>1.5</v>
      </c>
      <c r="F802" s="168" t="s">
        <v>12738</v>
      </c>
      <c r="G802" s="243" t="s">
        <v>0</v>
      </c>
      <c r="H802" s="164" t="s">
        <v>16144</v>
      </c>
      <c r="I802" s="164" t="s">
        <v>4074</v>
      </c>
      <c r="J802" s="164"/>
      <c r="K802" s="164"/>
      <c r="L802" s="166" t="s">
        <v>0</v>
      </c>
      <c r="M802" s="164"/>
      <c r="N802" s="174">
        <v>70</v>
      </c>
      <c r="O802" s="174">
        <v>70</v>
      </c>
      <c r="P802" s="2"/>
      <c r="Q802" s="225" t="s">
        <v>4170</v>
      </c>
      <c r="R802" s="222"/>
      <c r="S802" s="2"/>
      <c r="T802" s="21"/>
    </row>
    <row r="803" spans="1:20" x14ac:dyDescent="0.4">
      <c r="A803" s="9" t="s">
        <v>15278</v>
      </c>
      <c r="B803" s="9" t="s">
        <v>12062</v>
      </c>
      <c r="C803" s="180" t="s">
        <v>16145</v>
      </c>
      <c r="D803" s="11"/>
      <c r="E803" s="30">
        <v>2.5</v>
      </c>
      <c r="F803" s="162" t="s">
        <v>12738</v>
      </c>
      <c r="G803" s="240" t="s">
        <v>0</v>
      </c>
      <c r="H803" s="9" t="s">
        <v>16147</v>
      </c>
      <c r="I803" s="9"/>
      <c r="J803" s="9"/>
      <c r="K803" s="9"/>
      <c r="L803" s="11" t="s">
        <v>0</v>
      </c>
      <c r="M803" s="9"/>
      <c r="N803" s="21">
        <v>70</v>
      </c>
      <c r="O803" s="21">
        <v>70</v>
      </c>
      <c r="P803" s="2"/>
      <c r="Q803" s="225" t="s">
        <v>4170</v>
      </c>
      <c r="R803" s="222"/>
      <c r="S803" s="2"/>
      <c r="T803" s="21"/>
    </row>
    <row r="804" spans="1:20" x14ac:dyDescent="0.4">
      <c r="A804" s="164" t="s">
        <v>15278</v>
      </c>
      <c r="B804" s="164" t="s">
        <v>12062</v>
      </c>
      <c r="C804" s="232" t="s">
        <v>16146</v>
      </c>
      <c r="D804" s="166"/>
      <c r="E804" s="250">
        <v>1.5</v>
      </c>
      <c r="F804" s="168" t="s">
        <v>12738</v>
      </c>
      <c r="G804" s="243" t="s">
        <v>0</v>
      </c>
      <c r="H804" s="164" t="s">
        <v>16148</v>
      </c>
      <c r="I804" s="164" t="s">
        <v>4074</v>
      </c>
      <c r="J804" s="164"/>
      <c r="K804" s="164"/>
      <c r="L804" s="166" t="s">
        <v>0</v>
      </c>
      <c r="M804" s="164"/>
      <c r="N804" s="174">
        <v>70</v>
      </c>
      <c r="O804" s="174">
        <v>70</v>
      </c>
      <c r="P804" s="2"/>
      <c r="Q804" s="225" t="s">
        <v>4170</v>
      </c>
      <c r="R804" s="222"/>
      <c r="S804" s="2"/>
      <c r="T804" s="21"/>
    </row>
    <row r="805" spans="1:20" x14ac:dyDescent="0.4">
      <c r="A805" s="9" t="s">
        <v>15278</v>
      </c>
      <c r="B805" s="9" t="s">
        <v>12062</v>
      </c>
      <c r="C805" s="180" t="s">
        <v>15935</v>
      </c>
      <c r="D805" s="11"/>
      <c r="E805" s="35" t="s">
        <v>16149</v>
      </c>
      <c r="F805" s="162" t="s">
        <v>15292</v>
      </c>
      <c r="G805" s="240" t="s">
        <v>15300</v>
      </c>
      <c r="H805" s="9" t="s">
        <v>16066</v>
      </c>
      <c r="I805" s="9"/>
      <c r="J805" s="9"/>
      <c r="K805" s="9"/>
      <c r="L805" s="11" t="s">
        <v>0</v>
      </c>
      <c r="M805" s="9"/>
      <c r="N805" s="21">
        <v>40</v>
      </c>
      <c r="O805" s="21">
        <v>40</v>
      </c>
      <c r="P805" s="2"/>
      <c r="Q805" s="225" t="s">
        <v>4170</v>
      </c>
      <c r="R805" s="222"/>
      <c r="S805" s="2"/>
      <c r="T805" s="21"/>
    </row>
    <row r="806" spans="1:20" x14ac:dyDescent="0.4">
      <c r="A806" s="9" t="s">
        <v>15278</v>
      </c>
      <c r="B806" s="9" t="s">
        <v>12062</v>
      </c>
      <c r="C806" s="180" t="s">
        <v>15936</v>
      </c>
      <c r="D806" s="11"/>
      <c r="E806" s="35" t="s">
        <v>16149</v>
      </c>
      <c r="F806" s="162" t="s">
        <v>15292</v>
      </c>
      <c r="G806" s="240" t="s">
        <v>15300</v>
      </c>
      <c r="H806" s="9" t="s">
        <v>16067</v>
      </c>
      <c r="I806" s="9"/>
      <c r="J806" s="9"/>
      <c r="K806" s="9"/>
      <c r="L806" s="11" t="s">
        <v>0</v>
      </c>
      <c r="M806" s="9"/>
      <c r="N806" s="21">
        <v>40</v>
      </c>
      <c r="O806" s="21">
        <v>40</v>
      </c>
      <c r="P806" s="2"/>
      <c r="Q806" s="225" t="s">
        <v>4170</v>
      </c>
      <c r="R806" s="222"/>
      <c r="S806" s="2"/>
      <c r="T806" s="21"/>
    </row>
    <row r="807" spans="1:20" x14ac:dyDescent="0.4">
      <c r="A807" s="9" t="s">
        <v>15278</v>
      </c>
      <c r="B807" s="9" t="s">
        <v>12062</v>
      </c>
      <c r="C807" s="180" t="s">
        <v>15937</v>
      </c>
      <c r="D807" s="11"/>
      <c r="E807" s="35" t="s">
        <v>16149</v>
      </c>
      <c r="F807" s="162" t="s">
        <v>15292</v>
      </c>
      <c r="G807" s="240" t="s">
        <v>15300</v>
      </c>
      <c r="H807" s="9" t="s">
        <v>16068</v>
      </c>
      <c r="I807" s="9"/>
      <c r="J807" s="9"/>
      <c r="K807" s="9"/>
      <c r="L807" s="11" t="s">
        <v>0</v>
      </c>
      <c r="M807" s="9"/>
      <c r="N807" s="21">
        <v>40</v>
      </c>
      <c r="O807" s="21">
        <v>40</v>
      </c>
      <c r="P807" s="2"/>
      <c r="Q807" s="225" t="s">
        <v>4170</v>
      </c>
      <c r="R807" s="222"/>
      <c r="S807" s="2"/>
      <c r="T807" s="21"/>
    </row>
    <row r="808" spans="1:20" x14ac:dyDescent="0.4">
      <c r="A808" s="9" t="s">
        <v>15278</v>
      </c>
      <c r="B808" s="9" t="s">
        <v>12062</v>
      </c>
      <c r="C808" s="180" t="s">
        <v>15938</v>
      </c>
      <c r="D808" s="11"/>
      <c r="E808" s="35" t="s">
        <v>16149</v>
      </c>
      <c r="F808" s="162" t="s">
        <v>15292</v>
      </c>
      <c r="G808" s="240" t="s">
        <v>15300</v>
      </c>
      <c r="H808" s="9" t="s">
        <v>16069</v>
      </c>
      <c r="I808" s="9"/>
      <c r="J808" s="9"/>
      <c r="K808" s="9"/>
      <c r="L808" s="11" t="s">
        <v>0</v>
      </c>
      <c r="M808" s="9"/>
      <c r="N808" s="21">
        <v>40</v>
      </c>
      <c r="O808" s="21">
        <v>40</v>
      </c>
      <c r="P808" s="2"/>
      <c r="Q808" s="225" t="s">
        <v>4170</v>
      </c>
      <c r="R808" s="222"/>
      <c r="S808" s="2"/>
      <c r="T808" s="21"/>
    </row>
    <row r="809" spans="1:20" x14ac:dyDescent="0.4">
      <c r="A809" s="9" t="s">
        <v>15278</v>
      </c>
      <c r="B809" s="9" t="s">
        <v>12062</v>
      </c>
      <c r="C809" s="180" t="s">
        <v>15939</v>
      </c>
      <c r="D809" s="11"/>
      <c r="E809" s="35" t="s">
        <v>16150</v>
      </c>
      <c r="F809" s="162" t="s">
        <v>15292</v>
      </c>
      <c r="G809" s="240" t="s">
        <v>15300</v>
      </c>
      <c r="H809" s="9" t="s">
        <v>16070</v>
      </c>
      <c r="I809" s="9"/>
      <c r="J809" s="9"/>
      <c r="K809" s="9"/>
      <c r="L809" s="11" t="s">
        <v>0</v>
      </c>
      <c r="M809" s="9"/>
      <c r="N809" s="21">
        <v>35</v>
      </c>
      <c r="O809" s="21">
        <v>35</v>
      </c>
      <c r="P809" s="2"/>
      <c r="Q809" s="225" t="s">
        <v>4170</v>
      </c>
      <c r="R809" s="222"/>
      <c r="S809" s="2"/>
      <c r="T809" s="21"/>
    </row>
    <row r="810" spans="1:20" x14ac:dyDescent="0.4">
      <c r="A810" s="9" t="s">
        <v>15278</v>
      </c>
      <c r="B810" s="9" t="s">
        <v>12062</v>
      </c>
      <c r="C810" s="180" t="s">
        <v>16151</v>
      </c>
      <c r="D810" s="11"/>
      <c r="E810" s="35" t="s">
        <v>0</v>
      </c>
      <c r="F810" s="162" t="s">
        <v>16090</v>
      </c>
      <c r="G810" s="240" t="s">
        <v>0</v>
      </c>
      <c r="H810" s="9" t="s">
        <v>16071</v>
      </c>
      <c r="I810" s="9"/>
      <c r="J810" s="9"/>
      <c r="K810" s="9"/>
      <c r="L810" s="11" t="s">
        <v>0</v>
      </c>
      <c r="M810" s="9"/>
      <c r="N810" s="21" t="s">
        <v>6191</v>
      </c>
      <c r="O810" s="21" t="s">
        <v>6191</v>
      </c>
      <c r="P810" s="2"/>
      <c r="Q810" s="225" t="s">
        <v>4170</v>
      </c>
      <c r="R810" s="222"/>
      <c r="S810" s="2"/>
      <c r="T810" s="21"/>
    </row>
    <row r="811" spans="1:20" x14ac:dyDescent="0.4">
      <c r="A811" s="9" t="s">
        <v>15278</v>
      </c>
      <c r="B811" s="9" t="s">
        <v>12062</v>
      </c>
      <c r="C811" s="180" t="s">
        <v>16152</v>
      </c>
      <c r="D811" s="11"/>
      <c r="E811" s="35" t="s">
        <v>0</v>
      </c>
      <c r="F811" s="162" t="s">
        <v>16090</v>
      </c>
      <c r="G811" s="240" t="s">
        <v>0</v>
      </c>
      <c r="H811" s="9" t="s">
        <v>16072</v>
      </c>
      <c r="I811" s="9"/>
      <c r="J811" s="9"/>
      <c r="K811" s="9"/>
      <c r="L811" s="11" t="s">
        <v>0</v>
      </c>
      <c r="M811" s="9"/>
      <c r="N811" s="21" t="s">
        <v>6191</v>
      </c>
      <c r="O811" s="21" t="s">
        <v>6191</v>
      </c>
      <c r="P811" s="2"/>
      <c r="Q811" s="225" t="s">
        <v>4170</v>
      </c>
      <c r="R811" s="222"/>
      <c r="S811" s="2"/>
      <c r="T811" s="21"/>
    </row>
    <row r="812" spans="1:20" x14ac:dyDescent="0.4">
      <c r="A812" s="9" t="s">
        <v>15278</v>
      </c>
      <c r="B812" s="9" t="s">
        <v>12062</v>
      </c>
      <c r="C812" s="180" t="s">
        <v>16153</v>
      </c>
      <c r="D812" s="11"/>
      <c r="E812" s="35" t="s">
        <v>0</v>
      </c>
      <c r="F812" s="162" t="s">
        <v>16090</v>
      </c>
      <c r="G812" s="240" t="s">
        <v>0</v>
      </c>
      <c r="H812" s="9" t="s">
        <v>16073</v>
      </c>
      <c r="I812" s="9"/>
      <c r="J812" s="9"/>
      <c r="K812" s="9"/>
      <c r="L812" s="11" t="s">
        <v>0</v>
      </c>
      <c r="M812" s="9"/>
      <c r="N812" s="21" t="s">
        <v>6191</v>
      </c>
      <c r="O812" s="21" t="s">
        <v>6191</v>
      </c>
      <c r="P812" s="2"/>
      <c r="Q812" s="225" t="s">
        <v>4170</v>
      </c>
      <c r="R812" s="222"/>
      <c r="S812" s="2"/>
      <c r="T812" s="21"/>
    </row>
    <row r="813" spans="1:20" x14ac:dyDescent="0.4">
      <c r="A813" s="9" t="s">
        <v>15278</v>
      </c>
      <c r="B813" s="9" t="s">
        <v>12062</v>
      </c>
      <c r="C813" s="180" t="s">
        <v>16154</v>
      </c>
      <c r="D813" s="11"/>
      <c r="E813" s="35" t="s">
        <v>0</v>
      </c>
      <c r="F813" s="162" t="s">
        <v>16090</v>
      </c>
      <c r="G813" s="240" t="s">
        <v>0</v>
      </c>
      <c r="H813" s="9" t="s">
        <v>16074</v>
      </c>
      <c r="I813" s="9"/>
      <c r="J813" s="9"/>
      <c r="K813" s="9"/>
      <c r="L813" s="11" t="s">
        <v>0</v>
      </c>
      <c r="M813" s="9"/>
      <c r="N813" s="21" t="s">
        <v>6191</v>
      </c>
      <c r="O813" s="21" t="s">
        <v>6191</v>
      </c>
      <c r="P813" s="2"/>
      <c r="Q813" s="225" t="s">
        <v>4170</v>
      </c>
      <c r="R813" s="222"/>
      <c r="S813" s="2"/>
      <c r="T813" s="21"/>
    </row>
    <row r="814" spans="1:20" x14ac:dyDescent="0.4">
      <c r="A814" s="9" t="s">
        <v>15278</v>
      </c>
      <c r="B814" s="9" t="s">
        <v>12062</v>
      </c>
      <c r="C814" s="180" t="s">
        <v>16155</v>
      </c>
      <c r="D814" s="11"/>
      <c r="E814" s="35" t="s">
        <v>0</v>
      </c>
      <c r="F814" s="162" t="s">
        <v>16090</v>
      </c>
      <c r="G814" s="240" t="s">
        <v>0</v>
      </c>
      <c r="H814" s="9" t="s">
        <v>16075</v>
      </c>
      <c r="I814" s="9"/>
      <c r="J814" s="9"/>
      <c r="K814" s="9"/>
      <c r="L814" s="11" t="s">
        <v>0</v>
      </c>
      <c r="M814" s="9"/>
      <c r="N814" s="21" t="s">
        <v>6191</v>
      </c>
      <c r="O814" s="21" t="s">
        <v>6191</v>
      </c>
      <c r="P814" s="2"/>
      <c r="Q814" s="225" t="s">
        <v>4170</v>
      </c>
      <c r="R814" s="222"/>
      <c r="S814" s="2"/>
      <c r="T814" s="21"/>
    </row>
    <row r="815" spans="1:20" x14ac:dyDescent="0.4">
      <c r="A815" s="9" t="s">
        <v>15278</v>
      </c>
      <c r="B815" s="9" t="s">
        <v>12062</v>
      </c>
      <c r="C815" s="180" t="s">
        <v>16156</v>
      </c>
      <c r="D815" s="11"/>
      <c r="E815" s="35" t="s">
        <v>0</v>
      </c>
      <c r="F815" s="162" t="s">
        <v>16090</v>
      </c>
      <c r="G815" s="240" t="s">
        <v>0</v>
      </c>
      <c r="H815" s="9" t="s">
        <v>16076</v>
      </c>
      <c r="I815" s="9"/>
      <c r="J815" s="9"/>
      <c r="K815" s="9"/>
      <c r="L815" s="11" t="s">
        <v>0</v>
      </c>
      <c r="M815" s="9"/>
      <c r="N815" s="21" t="s">
        <v>6191</v>
      </c>
      <c r="O815" s="21" t="s">
        <v>6191</v>
      </c>
      <c r="P815" s="2"/>
      <c r="Q815" s="225" t="s">
        <v>4170</v>
      </c>
      <c r="R815" s="222"/>
      <c r="S815" s="2"/>
      <c r="T815" s="21"/>
    </row>
    <row r="816" spans="1:20" x14ac:dyDescent="0.4">
      <c r="A816" s="9" t="s">
        <v>15278</v>
      </c>
      <c r="B816" s="9" t="s">
        <v>12062</v>
      </c>
      <c r="C816" s="180" t="s">
        <v>15940</v>
      </c>
      <c r="D816" s="11"/>
      <c r="E816" s="35" t="s">
        <v>13856</v>
      </c>
      <c r="F816" s="162">
        <v>2002</v>
      </c>
      <c r="G816" s="240" t="s">
        <v>15293</v>
      </c>
      <c r="H816" s="9" t="s">
        <v>16077</v>
      </c>
      <c r="I816" s="9"/>
      <c r="J816" s="9"/>
      <c r="K816" s="9"/>
      <c r="L816" s="11">
        <v>0.14000000000000001</v>
      </c>
      <c r="M816" s="9"/>
      <c r="N816" s="21">
        <v>35</v>
      </c>
      <c r="O816" s="21">
        <v>35</v>
      </c>
      <c r="P816" s="2"/>
      <c r="Q816" s="225" t="s">
        <v>4170</v>
      </c>
      <c r="R816" s="222"/>
      <c r="S816" s="2"/>
      <c r="T816" s="21"/>
    </row>
    <row r="817" spans="1:20" x14ac:dyDescent="0.4">
      <c r="A817" s="9" t="s">
        <v>15278</v>
      </c>
      <c r="B817" s="9" t="s">
        <v>12062</v>
      </c>
      <c r="C817" s="180" t="s">
        <v>15941</v>
      </c>
      <c r="D817" s="11"/>
      <c r="E817" s="35" t="s">
        <v>16157</v>
      </c>
      <c r="F817" s="162" t="s">
        <v>16090</v>
      </c>
      <c r="G817" s="240" t="s">
        <v>15297</v>
      </c>
      <c r="H817" s="9" t="s">
        <v>16078</v>
      </c>
      <c r="I817" s="9"/>
      <c r="J817" s="9"/>
      <c r="K817" s="9"/>
      <c r="L817" s="11">
        <v>5.5E-2</v>
      </c>
      <c r="M817" s="9"/>
      <c r="N817" s="21">
        <v>40</v>
      </c>
      <c r="O817" s="21">
        <v>40</v>
      </c>
      <c r="P817" s="2"/>
      <c r="Q817" s="225" t="s">
        <v>4170</v>
      </c>
      <c r="R817" s="222"/>
      <c r="S817" s="2"/>
      <c r="T817" s="21"/>
    </row>
    <row r="818" spans="1:20" x14ac:dyDescent="0.4">
      <c r="A818" s="9" t="s">
        <v>15278</v>
      </c>
      <c r="B818" s="9" t="s">
        <v>12062</v>
      </c>
      <c r="C818" s="180" t="s">
        <v>15942</v>
      </c>
      <c r="D818" s="11"/>
      <c r="E818" s="35" t="s">
        <v>8917</v>
      </c>
      <c r="F818" s="162" t="s">
        <v>16091</v>
      </c>
      <c r="G818" s="240" t="s">
        <v>15294</v>
      </c>
      <c r="H818" s="9" t="s">
        <v>16079</v>
      </c>
      <c r="I818" s="9"/>
      <c r="J818" s="9"/>
      <c r="K818" s="9"/>
      <c r="L818" s="11" t="s">
        <v>0</v>
      </c>
      <c r="M818" s="9"/>
      <c r="N818" s="21">
        <v>50</v>
      </c>
      <c r="O818" s="21">
        <v>50</v>
      </c>
      <c r="P818" s="2"/>
      <c r="Q818" s="225" t="s">
        <v>4170</v>
      </c>
      <c r="R818" s="222"/>
      <c r="S818" s="2"/>
      <c r="T818" s="21"/>
    </row>
    <row r="819" spans="1:20" x14ac:dyDescent="0.4">
      <c r="A819" s="9" t="s">
        <v>15278</v>
      </c>
      <c r="B819" s="9" t="s">
        <v>12062</v>
      </c>
      <c r="C819" s="180" t="s">
        <v>15943</v>
      </c>
      <c r="D819" s="11"/>
      <c r="E819" s="30">
        <v>1.2</v>
      </c>
      <c r="F819" s="162"/>
      <c r="G819" s="240" t="s">
        <v>15296</v>
      </c>
      <c r="H819" s="9" t="s">
        <v>16080</v>
      </c>
      <c r="I819" s="9"/>
      <c r="J819" s="9"/>
      <c r="K819" s="9"/>
      <c r="L819" s="11">
        <v>100</v>
      </c>
      <c r="M819" s="9"/>
      <c r="N819" s="21">
        <v>100</v>
      </c>
      <c r="O819" s="21">
        <v>100</v>
      </c>
      <c r="P819" s="2"/>
      <c r="Q819" s="225" t="s">
        <v>4170</v>
      </c>
      <c r="R819" s="222"/>
      <c r="S819" s="2"/>
      <c r="T819" s="21"/>
    </row>
    <row r="820" spans="1:20" x14ac:dyDescent="0.4">
      <c r="A820" s="9" t="s">
        <v>15278</v>
      </c>
      <c r="B820" s="9" t="s">
        <v>12062</v>
      </c>
      <c r="C820" s="180" t="s">
        <v>15944</v>
      </c>
      <c r="D820" s="11"/>
      <c r="E820" s="35" t="s">
        <v>13856</v>
      </c>
      <c r="F820" s="162" t="s">
        <v>16092</v>
      </c>
      <c r="G820" s="240" t="s">
        <v>15297</v>
      </c>
      <c r="H820" s="9" t="s">
        <v>16081</v>
      </c>
      <c r="I820" s="9"/>
      <c r="J820" s="9"/>
      <c r="K820" s="9"/>
      <c r="L820" s="11" t="s">
        <v>0</v>
      </c>
      <c r="M820" s="9"/>
      <c r="N820" s="21">
        <v>3</v>
      </c>
      <c r="O820" s="21">
        <v>3</v>
      </c>
      <c r="P820" s="2"/>
      <c r="Q820" s="225" t="s">
        <v>4170</v>
      </c>
      <c r="R820" s="222"/>
      <c r="S820" s="2"/>
      <c r="T820" s="21"/>
    </row>
    <row r="821" spans="1:20" x14ac:dyDescent="0.4">
      <c r="A821" s="9" t="s">
        <v>15278</v>
      </c>
      <c r="B821" s="9" t="s">
        <v>12062</v>
      </c>
      <c r="C821" s="180" t="s">
        <v>15945</v>
      </c>
      <c r="D821" s="11"/>
      <c r="E821" s="35" t="s">
        <v>13856</v>
      </c>
      <c r="F821" s="162" t="s">
        <v>16092</v>
      </c>
      <c r="G821" s="240" t="s">
        <v>15297</v>
      </c>
      <c r="H821" s="9" t="s">
        <v>16082</v>
      </c>
      <c r="I821" s="9"/>
      <c r="J821" s="9"/>
      <c r="K821" s="9"/>
      <c r="L821" s="11" t="s">
        <v>0</v>
      </c>
      <c r="M821" s="9"/>
      <c r="N821" s="21">
        <v>3</v>
      </c>
      <c r="O821" s="21">
        <v>3</v>
      </c>
      <c r="P821" s="2"/>
      <c r="Q821" s="225" t="s">
        <v>4170</v>
      </c>
      <c r="R821" s="222"/>
      <c r="S821" s="2"/>
      <c r="T821" s="21"/>
    </row>
    <row r="822" spans="1:20" x14ac:dyDescent="0.4">
      <c r="A822" s="9" t="s">
        <v>15278</v>
      </c>
      <c r="B822" s="9" t="s">
        <v>12062</v>
      </c>
      <c r="C822" s="180" t="s">
        <v>15946</v>
      </c>
      <c r="D822" s="11"/>
      <c r="E822" s="35" t="s">
        <v>16158</v>
      </c>
      <c r="F822" s="162" t="s">
        <v>0</v>
      </c>
      <c r="G822" s="246">
        <v>38261</v>
      </c>
      <c r="H822" s="9" t="s">
        <v>16159</v>
      </c>
      <c r="I822" s="9"/>
      <c r="J822" s="9"/>
      <c r="K822" s="9"/>
      <c r="L822" s="11" t="s">
        <v>0</v>
      </c>
      <c r="M822" s="9"/>
      <c r="N822" s="21" t="s">
        <v>6191</v>
      </c>
      <c r="O822" s="21" t="s">
        <v>6191</v>
      </c>
      <c r="P822" s="2"/>
      <c r="Q822" s="225" t="s">
        <v>4170</v>
      </c>
      <c r="R822" s="222"/>
      <c r="S822" s="2"/>
      <c r="T822" s="21"/>
    </row>
    <row r="823" spans="1:20" x14ac:dyDescent="0.4">
      <c r="A823" s="9" t="s">
        <v>15278</v>
      </c>
      <c r="B823" s="9" t="s">
        <v>12062</v>
      </c>
      <c r="C823" s="180" t="s">
        <v>15947</v>
      </c>
      <c r="D823" s="11"/>
      <c r="E823" s="35" t="s">
        <v>0</v>
      </c>
      <c r="F823" s="162" t="s">
        <v>0</v>
      </c>
      <c r="G823" s="240" t="s">
        <v>0</v>
      </c>
      <c r="H823" s="9" t="s">
        <v>16083</v>
      </c>
      <c r="I823" s="9"/>
      <c r="J823" s="9"/>
      <c r="K823" s="9"/>
      <c r="L823" s="11" t="s">
        <v>0</v>
      </c>
      <c r="M823" s="9"/>
      <c r="N823" s="21">
        <v>40</v>
      </c>
      <c r="O823" s="21">
        <v>40</v>
      </c>
      <c r="P823" s="2"/>
      <c r="Q823" s="225" t="s">
        <v>4170</v>
      </c>
      <c r="R823" s="222"/>
      <c r="S823" s="2"/>
      <c r="T823" s="21"/>
    </row>
    <row r="824" spans="1:20" x14ac:dyDescent="0.4">
      <c r="A824" s="9" t="s">
        <v>15278</v>
      </c>
      <c r="B824" s="9" t="s">
        <v>12062</v>
      </c>
      <c r="C824" s="180" t="s">
        <v>16170</v>
      </c>
      <c r="D824" s="11"/>
      <c r="E824" s="35">
        <v>25000</v>
      </c>
      <c r="F824" s="162" t="s">
        <v>0</v>
      </c>
      <c r="G824" s="240" t="s">
        <v>0</v>
      </c>
      <c r="H824" s="9" t="s">
        <v>16160</v>
      </c>
      <c r="I824" s="9"/>
      <c r="J824" s="9"/>
      <c r="K824" s="9"/>
      <c r="L824" s="11">
        <v>5.6</v>
      </c>
      <c r="M824" s="9"/>
      <c r="N824" s="21">
        <v>1.5</v>
      </c>
      <c r="O824" s="21">
        <v>1.5</v>
      </c>
      <c r="P824" s="2"/>
      <c r="Q824" s="225" t="s">
        <v>4170</v>
      </c>
      <c r="R824" s="222"/>
      <c r="S824" s="2"/>
      <c r="T824" s="21"/>
    </row>
    <row r="825" spans="1:20" x14ac:dyDescent="0.4">
      <c r="A825" s="9" t="s">
        <v>15278</v>
      </c>
      <c r="B825" s="9" t="s">
        <v>12062</v>
      </c>
      <c r="C825" s="180" t="s">
        <v>16171</v>
      </c>
      <c r="D825" s="11"/>
      <c r="E825" s="35">
        <v>25000</v>
      </c>
      <c r="F825" s="162" t="s">
        <v>0</v>
      </c>
      <c r="G825" s="240" t="s">
        <v>0</v>
      </c>
      <c r="H825" s="9" t="s">
        <v>16160</v>
      </c>
      <c r="I825" s="9"/>
      <c r="J825" s="9"/>
      <c r="K825" s="9"/>
      <c r="L825" s="11">
        <v>5.6</v>
      </c>
      <c r="M825" s="9"/>
      <c r="N825" s="21">
        <v>1.5</v>
      </c>
      <c r="O825" s="21">
        <v>1.5</v>
      </c>
      <c r="P825" s="2"/>
      <c r="Q825" s="225" t="s">
        <v>4170</v>
      </c>
      <c r="R825" s="222"/>
      <c r="S825" s="2"/>
      <c r="T825" s="21"/>
    </row>
    <row r="826" spans="1:20" x14ac:dyDescent="0.4">
      <c r="A826" s="9" t="s">
        <v>15278</v>
      </c>
      <c r="B826" s="9" t="s">
        <v>12062</v>
      </c>
      <c r="C826" s="180" t="s">
        <v>16172</v>
      </c>
      <c r="D826" s="11"/>
      <c r="E826" s="35">
        <v>25000</v>
      </c>
      <c r="F826" s="162" t="s">
        <v>0</v>
      </c>
      <c r="G826" s="240" t="s">
        <v>0</v>
      </c>
      <c r="H826" s="9" t="s">
        <v>16160</v>
      </c>
      <c r="I826" s="9"/>
      <c r="J826" s="9"/>
      <c r="K826" s="9"/>
      <c r="L826" s="11">
        <v>5.6</v>
      </c>
      <c r="M826" s="9"/>
      <c r="N826" s="21">
        <v>1.5</v>
      </c>
      <c r="O826" s="21">
        <v>1.5</v>
      </c>
      <c r="P826" s="2"/>
      <c r="Q826" s="225" t="s">
        <v>4170</v>
      </c>
      <c r="R826" s="222"/>
      <c r="S826" s="2"/>
      <c r="T826" s="21"/>
    </row>
    <row r="827" spans="1:20" x14ac:dyDescent="0.4">
      <c r="A827" s="9" t="s">
        <v>15278</v>
      </c>
      <c r="B827" s="9" t="s">
        <v>12062</v>
      </c>
      <c r="C827" s="180" t="s">
        <v>16173</v>
      </c>
      <c r="D827" s="11"/>
      <c r="E827" s="35">
        <v>25000</v>
      </c>
      <c r="F827" s="162" t="s">
        <v>0</v>
      </c>
      <c r="G827" s="240" t="s">
        <v>0</v>
      </c>
      <c r="H827" s="9" t="s">
        <v>16160</v>
      </c>
      <c r="I827" s="9"/>
      <c r="J827" s="9"/>
      <c r="K827" s="9"/>
      <c r="L827" s="11">
        <v>5.6</v>
      </c>
      <c r="M827" s="9"/>
      <c r="N827" s="21">
        <v>1.5</v>
      </c>
      <c r="O827" s="21">
        <v>1.5</v>
      </c>
      <c r="P827" s="2"/>
      <c r="Q827" s="225" t="s">
        <v>4170</v>
      </c>
      <c r="R827" s="222"/>
      <c r="S827" s="2"/>
      <c r="T827" s="21"/>
    </row>
    <row r="828" spans="1:20" x14ac:dyDescent="0.4">
      <c r="A828" s="9" t="s">
        <v>15278</v>
      </c>
      <c r="B828" s="9" t="s">
        <v>12062</v>
      </c>
      <c r="C828" s="180" t="s">
        <v>16174</v>
      </c>
      <c r="D828" s="11"/>
      <c r="E828" s="35">
        <v>25000</v>
      </c>
      <c r="F828" s="162" t="s">
        <v>0</v>
      </c>
      <c r="G828" s="240" t="s">
        <v>0</v>
      </c>
      <c r="H828" s="9" t="s">
        <v>16160</v>
      </c>
      <c r="I828" s="9"/>
      <c r="J828" s="9"/>
      <c r="K828" s="9"/>
      <c r="L828" s="11">
        <v>5.6</v>
      </c>
      <c r="M828" s="9"/>
      <c r="N828" s="21">
        <v>1.5</v>
      </c>
      <c r="O828" s="21">
        <v>1.5</v>
      </c>
      <c r="P828" s="2"/>
      <c r="Q828" s="225" t="s">
        <v>4170</v>
      </c>
      <c r="R828" s="222"/>
      <c r="S828" s="2"/>
      <c r="T828" s="21"/>
    </row>
    <row r="829" spans="1:20" x14ac:dyDescent="0.4">
      <c r="A829" s="9" t="s">
        <v>15278</v>
      </c>
      <c r="B829" s="9" t="s">
        <v>12062</v>
      </c>
      <c r="C829" s="180" t="s">
        <v>16175</v>
      </c>
      <c r="D829" s="11"/>
      <c r="E829" s="35">
        <v>25000</v>
      </c>
      <c r="F829" s="162" t="s">
        <v>0</v>
      </c>
      <c r="G829" s="240" t="s">
        <v>0</v>
      </c>
      <c r="H829" s="9" t="s">
        <v>16160</v>
      </c>
      <c r="I829" s="9"/>
      <c r="J829" s="9"/>
      <c r="K829" s="9"/>
      <c r="L829" s="11">
        <v>5.6</v>
      </c>
      <c r="M829" s="9"/>
      <c r="N829" s="21">
        <v>1.5</v>
      </c>
      <c r="O829" s="21">
        <v>1.5</v>
      </c>
      <c r="P829" s="2"/>
      <c r="Q829" s="225" t="s">
        <v>4170</v>
      </c>
      <c r="R829" s="222"/>
      <c r="S829" s="2"/>
      <c r="T829" s="21"/>
    </row>
    <row r="830" spans="1:20" x14ac:dyDescent="0.4">
      <c r="A830" s="9" t="s">
        <v>15278</v>
      </c>
      <c r="B830" s="9" t="s">
        <v>12062</v>
      </c>
      <c r="C830" s="180" t="s">
        <v>16176</v>
      </c>
      <c r="D830" s="11"/>
      <c r="E830" s="35">
        <v>25000</v>
      </c>
      <c r="F830" s="162" t="s">
        <v>0</v>
      </c>
      <c r="G830" s="240" t="s">
        <v>0</v>
      </c>
      <c r="H830" s="9" t="s">
        <v>16160</v>
      </c>
      <c r="I830" s="9"/>
      <c r="J830" s="9"/>
      <c r="K830" s="9"/>
      <c r="L830" s="11">
        <v>5.6</v>
      </c>
      <c r="M830" s="9"/>
      <c r="N830" s="21">
        <v>1.5</v>
      </c>
      <c r="O830" s="21">
        <v>1.5</v>
      </c>
      <c r="P830" s="2"/>
      <c r="Q830" s="225" t="s">
        <v>4170</v>
      </c>
      <c r="R830" s="222"/>
      <c r="S830" s="2"/>
      <c r="T830" s="21"/>
    </row>
    <row r="831" spans="1:20" x14ac:dyDescent="0.4">
      <c r="A831" s="9" t="s">
        <v>15278</v>
      </c>
      <c r="B831" s="9" t="s">
        <v>12062</v>
      </c>
      <c r="C831" s="180" t="s">
        <v>16177</v>
      </c>
      <c r="D831" s="11"/>
      <c r="E831" s="35">
        <v>25000</v>
      </c>
      <c r="F831" s="162" t="s">
        <v>0</v>
      </c>
      <c r="G831" s="240" t="s">
        <v>0</v>
      </c>
      <c r="H831" s="9" t="s">
        <v>16160</v>
      </c>
      <c r="I831" s="9"/>
      <c r="J831" s="9"/>
      <c r="K831" s="9"/>
      <c r="L831" s="11">
        <v>5.6</v>
      </c>
      <c r="M831" s="9"/>
      <c r="N831" s="21">
        <v>1.5</v>
      </c>
      <c r="O831" s="21">
        <v>1.5</v>
      </c>
      <c r="P831" s="2"/>
      <c r="Q831" s="225" t="s">
        <v>4170</v>
      </c>
      <c r="R831" s="222"/>
      <c r="S831" s="2"/>
      <c r="T831" s="21"/>
    </row>
    <row r="832" spans="1:20" x14ac:dyDescent="0.4">
      <c r="A832" s="9" t="s">
        <v>15278</v>
      </c>
      <c r="B832" s="9" t="s">
        <v>12062</v>
      </c>
      <c r="C832" s="180" t="s">
        <v>16178</v>
      </c>
      <c r="D832" s="11"/>
      <c r="E832" s="35">
        <v>25000</v>
      </c>
      <c r="F832" s="162" t="s">
        <v>0</v>
      </c>
      <c r="G832" s="240" t="s">
        <v>0</v>
      </c>
      <c r="H832" s="9" t="s">
        <v>16160</v>
      </c>
      <c r="I832" s="9"/>
      <c r="J832" s="9"/>
      <c r="K832" s="9"/>
      <c r="L832" s="11">
        <v>5.6</v>
      </c>
      <c r="M832" s="9"/>
      <c r="N832" s="21">
        <v>1.5</v>
      </c>
      <c r="O832" s="21">
        <v>1.5</v>
      </c>
      <c r="P832" s="2"/>
      <c r="Q832" s="225" t="s">
        <v>4170</v>
      </c>
      <c r="R832" s="222"/>
      <c r="S832" s="2"/>
      <c r="T832" s="21"/>
    </row>
    <row r="833" spans="1:20" x14ac:dyDescent="0.4">
      <c r="A833" s="9" t="s">
        <v>15278</v>
      </c>
      <c r="B833" s="9" t="s">
        <v>12062</v>
      </c>
      <c r="C833" s="180" t="s">
        <v>16179</v>
      </c>
      <c r="D833" s="11"/>
      <c r="E833" s="35">
        <v>12</v>
      </c>
      <c r="F833" s="162" t="s">
        <v>0</v>
      </c>
      <c r="G833" s="240" t="s">
        <v>0</v>
      </c>
      <c r="H833" s="9" t="s">
        <v>16161</v>
      </c>
      <c r="I833" s="9"/>
      <c r="J833" s="9"/>
      <c r="K833" s="9"/>
      <c r="L833" s="11">
        <v>1.1000000000000001</v>
      </c>
      <c r="M833" s="9"/>
      <c r="N833" s="21">
        <v>25</v>
      </c>
      <c r="O833" s="21">
        <v>25</v>
      </c>
      <c r="P833" s="2"/>
      <c r="Q833" s="225" t="s">
        <v>4170</v>
      </c>
      <c r="R833" s="222"/>
      <c r="S833" s="2"/>
      <c r="T833" s="21"/>
    </row>
    <row r="834" spans="1:20" x14ac:dyDescent="0.4">
      <c r="A834" s="9" t="s">
        <v>15278</v>
      </c>
      <c r="B834" s="9" t="s">
        <v>12062</v>
      </c>
      <c r="C834" s="180" t="s">
        <v>16180</v>
      </c>
      <c r="D834" s="11"/>
      <c r="E834" s="35">
        <v>6000</v>
      </c>
      <c r="F834" s="162" t="s">
        <v>0</v>
      </c>
      <c r="G834" s="240">
        <v>37256</v>
      </c>
      <c r="H834" s="9" t="s">
        <v>16162</v>
      </c>
      <c r="I834" s="9"/>
      <c r="J834" s="9"/>
      <c r="K834" s="9"/>
      <c r="L834" s="11">
        <v>40</v>
      </c>
      <c r="M834" s="9"/>
      <c r="N834" s="21">
        <v>3</v>
      </c>
      <c r="O834" s="21">
        <v>3</v>
      </c>
      <c r="P834" s="2"/>
      <c r="Q834" s="225" t="s">
        <v>4170</v>
      </c>
      <c r="R834" s="222"/>
      <c r="S834" s="2"/>
      <c r="T834" s="21"/>
    </row>
    <row r="835" spans="1:20" x14ac:dyDescent="0.4">
      <c r="A835" s="9" t="s">
        <v>15278</v>
      </c>
      <c r="B835" s="9" t="s">
        <v>12062</v>
      </c>
      <c r="C835" s="180" t="s">
        <v>16181</v>
      </c>
      <c r="D835" s="11"/>
      <c r="E835" s="35">
        <v>20000</v>
      </c>
      <c r="F835" s="162" t="s">
        <v>0</v>
      </c>
      <c r="G835" s="240">
        <v>37256</v>
      </c>
      <c r="H835" s="9" t="s">
        <v>16191</v>
      </c>
      <c r="I835" s="9"/>
      <c r="J835" s="9"/>
      <c r="K835" s="9"/>
      <c r="L835" s="11">
        <v>100</v>
      </c>
      <c r="M835" s="9"/>
      <c r="N835" s="21">
        <v>1</v>
      </c>
      <c r="O835" s="21">
        <v>1</v>
      </c>
      <c r="P835" s="2"/>
      <c r="Q835" s="225" t="s">
        <v>4170</v>
      </c>
      <c r="R835" s="222"/>
      <c r="S835" s="2"/>
      <c r="T835" s="21"/>
    </row>
    <row r="836" spans="1:20" x14ac:dyDescent="0.4">
      <c r="A836" s="164" t="s">
        <v>15278</v>
      </c>
      <c r="B836" s="164" t="s">
        <v>12062</v>
      </c>
      <c r="C836" s="232" t="s">
        <v>16182</v>
      </c>
      <c r="D836" s="166"/>
      <c r="E836" s="172">
        <v>20000</v>
      </c>
      <c r="F836" s="168" t="s">
        <v>0</v>
      </c>
      <c r="G836" s="243">
        <v>37256</v>
      </c>
      <c r="H836" s="164" t="s">
        <v>16192</v>
      </c>
      <c r="I836" s="164" t="s">
        <v>4074</v>
      </c>
      <c r="J836" s="164"/>
      <c r="K836" s="164"/>
      <c r="L836" s="166" t="s">
        <v>0</v>
      </c>
      <c r="M836" s="164"/>
      <c r="N836" s="174">
        <v>1</v>
      </c>
      <c r="O836" s="174">
        <v>1</v>
      </c>
      <c r="P836" s="2"/>
      <c r="Q836" s="225" t="s">
        <v>4170</v>
      </c>
      <c r="R836" s="222"/>
      <c r="S836" s="2"/>
      <c r="T836" s="21"/>
    </row>
    <row r="837" spans="1:20" x14ac:dyDescent="0.4">
      <c r="A837" s="9" t="s">
        <v>15278</v>
      </c>
      <c r="B837" s="9" t="s">
        <v>12062</v>
      </c>
      <c r="C837" s="180" t="s">
        <v>16183</v>
      </c>
      <c r="D837" s="11"/>
      <c r="E837" s="35">
        <v>50000</v>
      </c>
      <c r="F837" s="162" t="s">
        <v>0</v>
      </c>
      <c r="G837" s="240">
        <v>37256</v>
      </c>
      <c r="H837" s="9" t="s">
        <v>16162</v>
      </c>
      <c r="I837" s="9"/>
      <c r="J837" s="9"/>
      <c r="K837" s="9"/>
      <c r="L837" s="11" t="s">
        <v>0</v>
      </c>
      <c r="M837" s="9"/>
      <c r="N837" s="21">
        <v>1</v>
      </c>
      <c r="O837" s="21">
        <v>1</v>
      </c>
      <c r="P837" s="2"/>
      <c r="Q837" s="225" t="s">
        <v>4170</v>
      </c>
      <c r="R837" s="222"/>
      <c r="S837" s="2"/>
      <c r="T837" s="21"/>
    </row>
    <row r="838" spans="1:20" x14ac:dyDescent="0.4">
      <c r="A838" s="9" t="s">
        <v>15278</v>
      </c>
      <c r="B838" s="9" t="s">
        <v>12062</v>
      </c>
      <c r="C838" s="180" t="s">
        <v>16184</v>
      </c>
      <c r="D838" s="11"/>
      <c r="E838" s="35" t="s">
        <v>0</v>
      </c>
      <c r="F838" s="162" t="s">
        <v>0</v>
      </c>
      <c r="G838" s="240" t="s">
        <v>0</v>
      </c>
      <c r="H838" s="9" t="s">
        <v>16163</v>
      </c>
      <c r="I838" s="9"/>
      <c r="J838" s="9"/>
      <c r="K838" s="9"/>
      <c r="L838" s="11">
        <v>40</v>
      </c>
      <c r="M838" s="9"/>
      <c r="N838" s="21">
        <v>35</v>
      </c>
      <c r="O838" s="21">
        <v>35</v>
      </c>
      <c r="P838" s="2"/>
      <c r="Q838" s="225" t="s">
        <v>4170</v>
      </c>
      <c r="R838" s="222"/>
      <c r="S838" s="2"/>
      <c r="T838" s="21"/>
    </row>
    <row r="839" spans="1:20" x14ac:dyDescent="0.4">
      <c r="A839" s="9" t="s">
        <v>15278</v>
      </c>
      <c r="B839" s="9" t="s">
        <v>12062</v>
      </c>
      <c r="C839" s="180" t="s">
        <v>16185</v>
      </c>
      <c r="D839" s="11"/>
      <c r="E839" s="35">
        <v>6000</v>
      </c>
      <c r="F839" s="162" t="s">
        <v>0</v>
      </c>
      <c r="G839" s="240">
        <v>37256</v>
      </c>
      <c r="H839" s="9" t="s">
        <v>16164</v>
      </c>
      <c r="I839" s="9"/>
      <c r="J839" s="9"/>
      <c r="K839" s="9"/>
      <c r="L839" s="11">
        <v>3.5</v>
      </c>
      <c r="M839" s="9"/>
      <c r="N839" s="21">
        <v>4</v>
      </c>
      <c r="O839" s="21">
        <v>4</v>
      </c>
      <c r="P839" s="2"/>
      <c r="Q839" s="225" t="s">
        <v>4170</v>
      </c>
      <c r="R839" s="222"/>
      <c r="S839" s="2"/>
      <c r="T839" s="21"/>
    </row>
    <row r="840" spans="1:20" x14ac:dyDescent="0.4">
      <c r="A840" s="9" t="s">
        <v>15278</v>
      </c>
      <c r="B840" s="9" t="s">
        <v>12062</v>
      </c>
      <c r="C840" s="180" t="s">
        <v>16186</v>
      </c>
      <c r="D840" s="11"/>
      <c r="E840" s="35">
        <v>6000</v>
      </c>
      <c r="F840" s="162" t="s">
        <v>0</v>
      </c>
      <c r="G840" s="240">
        <v>37256</v>
      </c>
      <c r="H840" s="9" t="s">
        <v>16165</v>
      </c>
      <c r="I840" s="9"/>
      <c r="J840" s="9"/>
      <c r="K840" s="9"/>
      <c r="L840" s="11">
        <v>3.5</v>
      </c>
      <c r="M840" s="9"/>
      <c r="N840" s="21">
        <v>4</v>
      </c>
      <c r="O840" s="21">
        <v>4</v>
      </c>
      <c r="P840" s="2"/>
      <c r="Q840" s="225" t="s">
        <v>4170</v>
      </c>
      <c r="R840" s="222"/>
      <c r="S840" s="2"/>
      <c r="T840" s="21"/>
    </row>
    <row r="841" spans="1:20" x14ac:dyDescent="0.4">
      <c r="A841" s="9" t="s">
        <v>15278</v>
      </c>
      <c r="B841" s="9" t="s">
        <v>12062</v>
      </c>
      <c r="C841" s="180" t="s">
        <v>16187</v>
      </c>
      <c r="D841" s="11"/>
      <c r="E841" s="35">
        <v>6000</v>
      </c>
      <c r="F841" s="162" t="s">
        <v>0</v>
      </c>
      <c r="G841" s="240">
        <v>37256</v>
      </c>
      <c r="H841" s="9" t="s">
        <v>16166</v>
      </c>
      <c r="I841" s="9"/>
      <c r="J841" s="9"/>
      <c r="K841" s="9"/>
      <c r="L841" s="11">
        <v>3.5</v>
      </c>
      <c r="M841" s="9"/>
      <c r="N841" s="21">
        <v>4</v>
      </c>
      <c r="O841" s="21">
        <v>4</v>
      </c>
      <c r="P841" s="2"/>
      <c r="Q841" s="225" t="s">
        <v>4170</v>
      </c>
      <c r="R841" s="222"/>
      <c r="S841" s="2"/>
      <c r="T841" s="21"/>
    </row>
    <row r="842" spans="1:20" x14ac:dyDescent="0.4">
      <c r="A842" s="9" t="s">
        <v>15278</v>
      </c>
      <c r="B842" s="9" t="s">
        <v>12062</v>
      </c>
      <c r="C842" s="180" t="s">
        <v>16188</v>
      </c>
      <c r="D842" s="11"/>
      <c r="E842" s="35">
        <v>3000</v>
      </c>
      <c r="F842" s="162" t="s">
        <v>0</v>
      </c>
      <c r="G842" s="240">
        <v>37072</v>
      </c>
      <c r="H842" s="9" t="s">
        <v>16167</v>
      </c>
      <c r="I842" s="9"/>
      <c r="J842" s="9"/>
      <c r="K842" s="9"/>
      <c r="L842" s="11">
        <v>5</v>
      </c>
      <c r="M842" s="9"/>
      <c r="N842" s="21">
        <v>4</v>
      </c>
      <c r="O842" s="21">
        <v>4</v>
      </c>
      <c r="P842" s="2"/>
      <c r="Q842" s="225" t="s">
        <v>4170</v>
      </c>
      <c r="R842" s="222"/>
      <c r="S842" s="2"/>
      <c r="T842" s="21"/>
    </row>
    <row r="843" spans="1:20" x14ac:dyDescent="0.4">
      <c r="A843" s="9" t="s">
        <v>15278</v>
      </c>
      <c r="B843" s="9" t="s">
        <v>12062</v>
      </c>
      <c r="C843" s="180" t="s">
        <v>16189</v>
      </c>
      <c r="D843" s="11"/>
      <c r="E843" s="35">
        <v>10000</v>
      </c>
      <c r="F843" s="162" t="s">
        <v>0</v>
      </c>
      <c r="G843" s="240" t="s">
        <v>0</v>
      </c>
      <c r="H843" s="9" t="s">
        <v>16168</v>
      </c>
      <c r="I843" s="9"/>
      <c r="J843" s="9"/>
      <c r="K843" s="9"/>
      <c r="L843" s="11">
        <v>20</v>
      </c>
      <c r="M843" s="9"/>
      <c r="N843" s="21" t="s">
        <v>6191</v>
      </c>
      <c r="O843" s="21" t="s">
        <v>6191</v>
      </c>
      <c r="P843" s="2"/>
      <c r="Q843" s="225" t="s">
        <v>4170</v>
      </c>
      <c r="R843" s="222"/>
      <c r="S843" s="2"/>
      <c r="T843" s="21"/>
    </row>
    <row r="844" spans="1:20" x14ac:dyDescent="0.4">
      <c r="A844" s="9" t="s">
        <v>15278</v>
      </c>
      <c r="B844" s="9" t="s">
        <v>12062</v>
      </c>
      <c r="C844" s="180" t="s">
        <v>16190</v>
      </c>
      <c r="D844" s="11"/>
      <c r="E844" s="35" t="s">
        <v>0</v>
      </c>
      <c r="F844" s="162" t="s">
        <v>0</v>
      </c>
      <c r="G844" s="240">
        <v>37078</v>
      </c>
      <c r="H844" s="9" t="s">
        <v>16169</v>
      </c>
      <c r="I844" s="9"/>
      <c r="J844" s="9"/>
      <c r="K844" s="9"/>
      <c r="L844" s="11" t="s">
        <v>0</v>
      </c>
      <c r="M844" s="9"/>
      <c r="N844" s="21">
        <v>10</v>
      </c>
      <c r="O844" s="21">
        <v>10</v>
      </c>
      <c r="P844" s="2"/>
      <c r="Q844" s="225" t="s">
        <v>4170</v>
      </c>
      <c r="R844" s="222"/>
      <c r="S844" s="2"/>
      <c r="T844" s="21"/>
    </row>
    <row r="845" spans="1:20" x14ac:dyDescent="0.4">
      <c r="A845" s="9" t="s">
        <v>15278</v>
      </c>
      <c r="B845" s="9" t="s">
        <v>12062</v>
      </c>
      <c r="C845" s="180" t="s">
        <v>16208</v>
      </c>
      <c r="D845" s="11"/>
      <c r="E845" s="35">
        <v>5</v>
      </c>
      <c r="F845" s="246">
        <v>37803</v>
      </c>
      <c r="G845" s="240" t="s">
        <v>15296</v>
      </c>
      <c r="H845" s="9" t="s">
        <v>16193</v>
      </c>
      <c r="I845" s="9"/>
      <c r="J845" s="9"/>
      <c r="K845" s="9"/>
      <c r="L845" s="11" t="s">
        <v>0</v>
      </c>
      <c r="M845" s="9"/>
      <c r="N845" s="21">
        <v>25</v>
      </c>
      <c r="O845" s="21">
        <v>25</v>
      </c>
      <c r="P845" s="2"/>
      <c r="Q845" s="225" t="s">
        <v>4170</v>
      </c>
      <c r="R845" s="222"/>
      <c r="S845" s="2"/>
      <c r="T845" s="21"/>
    </row>
    <row r="846" spans="1:20" x14ac:dyDescent="0.4">
      <c r="A846" s="9" t="s">
        <v>15278</v>
      </c>
      <c r="B846" s="9" t="s">
        <v>12062</v>
      </c>
      <c r="C846" s="180" t="s">
        <v>16209</v>
      </c>
      <c r="D846" s="11"/>
      <c r="E846" s="35">
        <v>5</v>
      </c>
      <c r="F846" s="162" t="s">
        <v>0</v>
      </c>
      <c r="G846" s="240" t="s">
        <v>16207</v>
      </c>
      <c r="H846" s="9" t="s">
        <v>16194</v>
      </c>
      <c r="I846" s="9"/>
      <c r="J846" s="9"/>
      <c r="K846" s="9"/>
      <c r="L846" s="11" t="s">
        <v>0</v>
      </c>
      <c r="M846" s="9"/>
      <c r="N846" s="21">
        <v>1</v>
      </c>
      <c r="O846" s="21">
        <v>1</v>
      </c>
      <c r="P846" s="2"/>
      <c r="Q846" s="225" t="s">
        <v>4170</v>
      </c>
      <c r="R846" s="222"/>
      <c r="S846" s="2"/>
      <c r="T846" s="21"/>
    </row>
    <row r="847" spans="1:20" x14ac:dyDescent="0.4">
      <c r="A847" s="9" t="s">
        <v>15278</v>
      </c>
      <c r="B847" s="9" t="s">
        <v>12062</v>
      </c>
      <c r="C847" s="180" t="s">
        <v>16210</v>
      </c>
      <c r="D847" s="11"/>
      <c r="E847" s="35">
        <v>5</v>
      </c>
      <c r="F847" s="162" t="s">
        <v>0</v>
      </c>
      <c r="G847" s="240" t="s">
        <v>15300</v>
      </c>
      <c r="H847" s="9" t="s">
        <v>16195</v>
      </c>
      <c r="I847" s="9"/>
      <c r="J847" s="9"/>
      <c r="K847" s="9"/>
      <c r="L847" s="11" t="s">
        <v>0</v>
      </c>
      <c r="M847" s="9"/>
      <c r="N847" s="21">
        <v>1</v>
      </c>
      <c r="O847" s="21">
        <v>1</v>
      </c>
      <c r="P847" s="2"/>
      <c r="Q847" s="225" t="s">
        <v>4170</v>
      </c>
      <c r="R847" s="222"/>
      <c r="S847" s="2"/>
      <c r="T847" s="21"/>
    </row>
    <row r="848" spans="1:20" x14ac:dyDescent="0.4">
      <c r="A848" s="9" t="s">
        <v>15278</v>
      </c>
      <c r="B848" s="9" t="s">
        <v>12062</v>
      </c>
      <c r="C848" s="180" t="s">
        <v>16211</v>
      </c>
      <c r="D848" s="11"/>
      <c r="E848" s="35">
        <v>5</v>
      </c>
      <c r="F848" s="162" t="s">
        <v>0</v>
      </c>
      <c r="G848" s="240" t="s">
        <v>15300</v>
      </c>
      <c r="H848" s="9" t="s">
        <v>16196</v>
      </c>
      <c r="I848" s="9"/>
      <c r="J848" s="9"/>
      <c r="K848" s="9"/>
      <c r="L848" s="11" t="s">
        <v>0</v>
      </c>
      <c r="M848" s="9"/>
      <c r="N848" s="21">
        <v>1</v>
      </c>
      <c r="O848" s="21">
        <v>1</v>
      </c>
      <c r="P848" s="2"/>
      <c r="Q848" s="225" t="s">
        <v>4170</v>
      </c>
      <c r="R848" s="222"/>
      <c r="S848" s="2"/>
      <c r="T848" s="21"/>
    </row>
    <row r="849" spans="1:20" x14ac:dyDescent="0.4">
      <c r="A849" s="9" t="s">
        <v>15278</v>
      </c>
      <c r="B849" s="9" t="s">
        <v>12062</v>
      </c>
      <c r="C849" s="180" t="s">
        <v>16212</v>
      </c>
      <c r="D849" s="11"/>
      <c r="E849" s="35">
        <v>5</v>
      </c>
      <c r="F849" s="162" t="s">
        <v>0</v>
      </c>
      <c r="G849" s="240" t="s">
        <v>15300</v>
      </c>
      <c r="H849" s="9" t="s">
        <v>16197</v>
      </c>
      <c r="I849" s="9"/>
      <c r="J849" s="9"/>
      <c r="K849" s="9"/>
      <c r="L849" s="11" t="s">
        <v>0</v>
      </c>
      <c r="M849" s="9"/>
      <c r="N849" s="21">
        <v>1</v>
      </c>
      <c r="O849" s="21">
        <v>1</v>
      </c>
      <c r="P849" s="2"/>
      <c r="Q849" s="225" t="s">
        <v>4170</v>
      </c>
      <c r="R849" s="222"/>
      <c r="S849" s="2"/>
      <c r="T849" s="21"/>
    </row>
    <row r="850" spans="1:20" x14ac:dyDescent="0.4">
      <c r="A850" s="9" t="s">
        <v>15278</v>
      </c>
      <c r="B850" s="9" t="s">
        <v>12062</v>
      </c>
      <c r="C850" s="180" t="s">
        <v>16213</v>
      </c>
      <c r="D850" s="11"/>
      <c r="E850" s="35">
        <v>5</v>
      </c>
      <c r="F850" s="162" t="s">
        <v>0</v>
      </c>
      <c r="G850" s="240" t="s">
        <v>15300</v>
      </c>
      <c r="H850" s="9" t="s">
        <v>16198</v>
      </c>
      <c r="I850" s="9"/>
      <c r="J850" s="9"/>
      <c r="K850" s="9"/>
      <c r="L850" s="11" t="s">
        <v>0</v>
      </c>
      <c r="M850" s="9"/>
      <c r="N850" s="21">
        <v>1</v>
      </c>
      <c r="O850" s="21">
        <v>1</v>
      </c>
      <c r="P850" s="2"/>
      <c r="Q850" s="225" t="s">
        <v>4170</v>
      </c>
      <c r="R850" s="222"/>
      <c r="S850" s="2"/>
      <c r="T850" s="21"/>
    </row>
    <row r="851" spans="1:20" x14ac:dyDescent="0.4">
      <c r="A851" s="9" t="s">
        <v>15278</v>
      </c>
      <c r="B851" s="9" t="s">
        <v>12062</v>
      </c>
      <c r="C851" s="180" t="s">
        <v>16214</v>
      </c>
      <c r="D851" s="11"/>
      <c r="E851" s="35">
        <v>5</v>
      </c>
      <c r="F851" s="162" t="s">
        <v>0</v>
      </c>
      <c r="G851" s="240" t="s">
        <v>15300</v>
      </c>
      <c r="H851" s="9" t="s">
        <v>16199</v>
      </c>
      <c r="I851" s="9"/>
      <c r="J851" s="9"/>
      <c r="K851" s="9"/>
      <c r="L851" s="11" t="s">
        <v>0</v>
      </c>
      <c r="M851" s="9"/>
      <c r="N851" s="21">
        <v>1</v>
      </c>
      <c r="O851" s="21">
        <v>1</v>
      </c>
      <c r="P851" s="2"/>
      <c r="Q851" s="225" t="s">
        <v>4170</v>
      </c>
      <c r="R851" s="222"/>
      <c r="S851" s="2"/>
      <c r="T851" s="21"/>
    </row>
    <row r="852" spans="1:20" x14ac:dyDescent="0.4">
      <c r="A852" s="9" t="s">
        <v>15278</v>
      </c>
      <c r="B852" s="9" t="s">
        <v>12062</v>
      </c>
      <c r="C852" s="180" t="s">
        <v>16215</v>
      </c>
      <c r="D852" s="11"/>
      <c r="E852" s="35">
        <v>5</v>
      </c>
      <c r="F852" s="162" t="s">
        <v>0</v>
      </c>
      <c r="G852" s="240" t="s">
        <v>15302</v>
      </c>
      <c r="H852" s="9" t="s">
        <v>16200</v>
      </c>
      <c r="I852" s="9"/>
      <c r="J852" s="9"/>
      <c r="K852" s="9"/>
      <c r="L852" s="11" t="s">
        <v>0</v>
      </c>
      <c r="M852" s="9"/>
      <c r="N852" s="21">
        <v>3</v>
      </c>
      <c r="O852" s="21">
        <v>3</v>
      </c>
      <c r="P852" s="2"/>
      <c r="Q852" s="225" t="s">
        <v>4170</v>
      </c>
      <c r="R852" s="222"/>
      <c r="S852" s="2"/>
      <c r="T852" s="21"/>
    </row>
    <row r="853" spans="1:20" x14ac:dyDescent="0.4">
      <c r="A853" s="9" t="s">
        <v>15278</v>
      </c>
      <c r="B853" s="9" t="s">
        <v>12062</v>
      </c>
      <c r="C853" s="180" t="s">
        <v>16216</v>
      </c>
      <c r="D853" s="11"/>
      <c r="E853" s="35">
        <v>5</v>
      </c>
      <c r="F853" s="162" t="s">
        <v>0</v>
      </c>
      <c r="G853" s="240" t="s">
        <v>15302</v>
      </c>
      <c r="H853" s="9" t="s">
        <v>16201</v>
      </c>
      <c r="I853" s="9"/>
      <c r="J853" s="9"/>
      <c r="K853" s="9"/>
      <c r="L853" s="11" t="s">
        <v>0</v>
      </c>
      <c r="M853" s="9"/>
      <c r="N853" s="21">
        <v>3</v>
      </c>
      <c r="O853" s="21">
        <v>3</v>
      </c>
      <c r="P853" s="2"/>
      <c r="Q853" s="225" t="s">
        <v>4170</v>
      </c>
      <c r="R853" s="222"/>
      <c r="S853" s="2"/>
      <c r="T853" s="21"/>
    </row>
    <row r="854" spans="1:20" x14ac:dyDescent="0.4">
      <c r="A854" s="9" t="s">
        <v>15278</v>
      </c>
      <c r="B854" s="9" t="s">
        <v>12062</v>
      </c>
      <c r="C854" s="180" t="s">
        <v>16217</v>
      </c>
      <c r="D854" s="11"/>
      <c r="E854" s="35">
        <v>5</v>
      </c>
      <c r="F854" s="162" t="s">
        <v>0</v>
      </c>
      <c r="G854" s="240" t="s">
        <v>15302</v>
      </c>
      <c r="H854" s="9" t="s">
        <v>16202</v>
      </c>
      <c r="I854" s="9"/>
      <c r="J854" s="9"/>
      <c r="K854" s="9"/>
      <c r="L854" s="11" t="s">
        <v>0</v>
      </c>
      <c r="M854" s="9"/>
      <c r="N854" s="21">
        <v>3</v>
      </c>
      <c r="O854" s="21">
        <v>3</v>
      </c>
      <c r="P854" s="2"/>
      <c r="Q854" s="225" t="s">
        <v>4170</v>
      </c>
      <c r="R854" s="222"/>
      <c r="S854" s="2"/>
      <c r="T854" s="21"/>
    </row>
    <row r="855" spans="1:20" x14ac:dyDescent="0.4">
      <c r="A855" s="9" t="s">
        <v>15278</v>
      </c>
      <c r="B855" s="9" t="s">
        <v>12062</v>
      </c>
      <c r="C855" s="180" t="s">
        <v>16218</v>
      </c>
      <c r="D855" s="11"/>
      <c r="E855" s="35">
        <v>5</v>
      </c>
      <c r="F855" s="162" t="s">
        <v>0</v>
      </c>
      <c r="G855" s="240" t="s">
        <v>15302</v>
      </c>
      <c r="H855" s="9" t="s">
        <v>16203</v>
      </c>
      <c r="I855" s="9"/>
      <c r="J855" s="9"/>
      <c r="K855" s="9"/>
      <c r="L855" s="11" t="s">
        <v>0</v>
      </c>
      <c r="M855" s="9"/>
      <c r="N855" s="21">
        <v>3</v>
      </c>
      <c r="O855" s="21">
        <v>3</v>
      </c>
      <c r="P855" s="2"/>
      <c r="Q855" s="225" t="s">
        <v>4170</v>
      </c>
      <c r="R855" s="222"/>
      <c r="S855" s="2"/>
      <c r="T855" s="21"/>
    </row>
    <row r="856" spans="1:20" x14ac:dyDescent="0.4">
      <c r="A856" s="9" t="s">
        <v>15278</v>
      </c>
      <c r="B856" s="9" t="s">
        <v>12062</v>
      </c>
      <c r="C856" s="180" t="s">
        <v>16219</v>
      </c>
      <c r="D856" s="11"/>
      <c r="E856" s="35">
        <v>5</v>
      </c>
      <c r="F856" s="162" t="s">
        <v>0</v>
      </c>
      <c r="G856" s="240">
        <v>38717</v>
      </c>
      <c r="H856" s="9" t="s">
        <v>16204</v>
      </c>
      <c r="I856" s="9"/>
      <c r="J856" s="9"/>
      <c r="K856" s="9"/>
      <c r="L856" s="11" t="s">
        <v>0</v>
      </c>
      <c r="M856" s="9"/>
      <c r="N856" s="21">
        <v>15</v>
      </c>
      <c r="O856" s="21">
        <v>15</v>
      </c>
      <c r="P856" s="2"/>
      <c r="Q856" s="225" t="s">
        <v>4170</v>
      </c>
      <c r="R856" s="222"/>
      <c r="S856" s="2"/>
      <c r="T856" s="21"/>
    </row>
    <row r="857" spans="1:20" x14ac:dyDescent="0.4">
      <c r="A857" s="9" t="s">
        <v>15278</v>
      </c>
      <c r="B857" s="9" t="s">
        <v>12062</v>
      </c>
      <c r="C857" s="180" t="s">
        <v>16220</v>
      </c>
      <c r="D857" s="11"/>
      <c r="E857" s="35">
        <v>5</v>
      </c>
      <c r="F857" s="162" t="s">
        <v>0</v>
      </c>
      <c r="G857" s="240" t="s">
        <v>0</v>
      </c>
      <c r="H857" s="9" t="s">
        <v>16205</v>
      </c>
      <c r="I857" s="9"/>
      <c r="J857" s="9"/>
      <c r="K857" s="9"/>
      <c r="L857" s="11" t="s">
        <v>0</v>
      </c>
      <c r="M857" s="9"/>
      <c r="N857" s="21">
        <v>15</v>
      </c>
      <c r="O857" s="21">
        <v>15</v>
      </c>
      <c r="P857" s="2"/>
      <c r="Q857" s="225" t="s">
        <v>4170</v>
      </c>
      <c r="R857" s="222"/>
      <c r="S857" s="2"/>
      <c r="T857" s="21"/>
    </row>
    <row r="858" spans="1:20" x14ac:dyDescent="0.4">
      <c r="A858" s="9" t="s">
        <v>15278</v>
      </c>
      <c r="B858" s="9" t="s">
        <v>12062</v>
      </c>
      <c r="C858" s="180" t="s">
        <v>16221</v>
      </c>
      <c r="D858" s="11"/>
      <c r="E858" s="35">
        <v>5</v>
      </c>
      <c r="F858" s="162" t="s">
        <v>0</v>
      </c>
      <c r="G858" s="240" t="s">
        <v>0</v>
      </c>
      <c r="H858" s="9" t="s">
        <v>16206</v>
      </c>
      <c r="I858" s="9"/>
      <c r="J858" s="9"/>
      <c r="K858" s="9"/>
      <c r="L858" s="11" t="s">
        <v>0</v>
      </c>
      <c r="M858" s="9"/>
      <c r="N858" s="21">
        <v>15</v>
      </c>
      <c r="O858" s="21">
        <v>15</v>
      </c>
      <c r="P858" s="2"/>
      <c r="Q858" s="225" t="s">
        <v>4170</v>
      </c>
      <c r="R858" s="222"/>
      <c r="S858" s="2"/>
      <c r="T858" s="21"/>
    </row>
    <row r="859" spans="1:20" x14ac:dyDescent="0.4">
      <c r="A859" s="9" t="s">
        <v>15278</v>
      </c>
      <c r="B859" s="9" t="s">
        <v>12062</v>
      </c>
      <c r="C859" s="180" t="s">
        <v>16244</v>
      </c>
      <c r="D859" s="11"/>
      <c r="E859" s="35">
        <v>10000</v>
      </c>
      <c r="F859" s="162" t="s">
        <v>0</v>
      </c>
      <c r="G859" s="240" t="s">
        <v>0</v>
      </c>
      <c r="H859" s="9" t="s">
        <v>16236</v>
      </c>
      <c r="I859" s="9"/>
      <c r="J859" s="9"/>
      <c r="K859" s="9"/>
      <c r="L859" s="11"/>
      <c r="M859" s="9"/>
      <c r="N859" s="21">
        <v>18</v>
      </c>
      <c r="O859" s="21">
        <v>18</v>
      </c>
      <c r="P859" s="2"/>
      <c r="Q859" s="225" t="s">
        <v>4170</v>
      </c>
      <c r="R859" s="222"/>
      <c r="S859" s="2"/>
      <c r="T859" s="21"/>
    </row>
    <row r="860" spans="1:20" x14ac:dyDescent="0.4">
      <c r="A860" s="9" t="s">
        <v>15278</v>
      </c>
      <c r="B860" s="9" t="s">
        <v>12062</v>
      </c>
      <c r="C860" s="180" t="s">
        <v>16245</v>
      </c>
      <c r="D860" s="11"/>
      <c r="E860" s="35">
        <v>10000</v>
      </c>
      <c r="F860" s="162" t="s">
        <v>0</v>
      </c>
      <c r="G860" s="240" t="s">
        <v>0</v>
      </c>
      <c r="H860" s="9" t="s">
        <v>16246</v>
      </c>
      <c r="I860" s="9"/>
      <c r="J860" s="9"/>
      <c r="K860" s="9"/>
      <c r="L860" s="11"/>
      <c r="M860" s="9"/>
      <c r="N860" s="21">
        <v>18</v>
      </c>
      <c r="O860" s="21">
        <v>18</v>
      </c>
      <c r="P860" s="2"/>
      <c r="Q860" s="225" t="s">
        <v>4170</v>
      </c>
      <c r="R860" s="222"/>
      <c r="S860" s="2"/>
      <c r="T860" s="21"/>
    </row>
    <row r="861" spans="1:20" x14ac:dyDescent="0.4">
      <c r="A861" s="9" t="s">
        <v>15278</v>
      </c>
      <c r="B861" s="9" t="s">
        <v>12062</v>
      </c>
      <c r="C861" s="180" t="s">
        <v>16222</v>
      </c>
      <c r="D861" s="11"/>
      <c r="E861" s="35">
        <v>20000</v>
      </c>
      <c r="F861" s="162" t="s">
        <v>0</v>
      </c>
      <c r="G861" s="240" t="s">
        <v>0</v>
      </c>
      <c r="H861" s="9" t="s">
        <v>16237</v>
      </c>
      <c r="I861" s="9"/>
      <c r="J861" s="9"/>
      <c r="K861" s="9"/>
      <c r="L861" s="11"/>
      <c r="M861" s="9"/>
      <c r="N861" s="21">
        <v>18</v>
      </c>
      <c r="O861" s="21">
        <v>18</v>
      </c>
      <c r="P861" s="2"/>
      <c r="Q861" s="225" t="s">
        <v>4170</v>
      </c>
      <c r="R861" s="222"/>
      <c r="S861" s="2"/>
      <c r="T861" s="21"/>
    </row>
    <row r="862" spans="1:20" x14ac:dyDescent="0.4">
      <c r="A862" s="9" t="s">
        <v>15278</v>
      </c>
      <c r="B862" s="9" t="s">
        <v>12062</v>
      </c>
      <c r="C862" s="180" t="s">
        <v>16223</v>
      </c>
      <c r="D862" s="11"/>
      <c r="E862" s="35">
        <v>20000</v>
      </c>
      <c r="F862" s="162" t="s">
        <v>0</v>
      </c>
      <c r="G862" s="240" t="s">
        <v>0</v>
      </c>
      <c r="H862" s="9" t="s">
        <v>16238</v>
      </c>
      <c r="I862" s="9"/>
      <c r="J862" s="9"/>
      <c r="K862" s="9"/>
      <c r="L862" s="11"/>
      <c r="M862" s="9"/>
      <c r="N862" s="21">
        <v>18</v>
      </c>
      <c r="O862" s="21">
        <v>18</v>
      </c>
      <c r="P862" s="2"/>
      <c r="Q862" s="225" t="s">
        <v>4170</v>
      </c>
      <c r="R862" s="222"/>
      <c r="S862" s="2"/>
      <c r="T862" s="21"/>
    </row>
    <row r="863" spans="1:20" x14ac:dyDescent="0.4">
      <c r="A863" s="9" t="s">
        <v>15278</v>
      </c>
      <c r="B863" s="9" t="s">
        <v>12062</v>
      </c>
      <c r="C863" s="180" t="s">
        <v>16224</v>
      </c>
      <c r="D863" s="11"/>
      <c r="E863" s="35">
        <v>20000</v>
      </c>
      <c r="F863" s="162" t="s">
        <v>0</v>
      </c>
      <c r="G863" s="240" t="s">
        <v>0</v>
      </c>
      <c r="H863" s="9" t="s">
        <v>16239</v>
      </c>
      <c r="I863" s="9"/>
      <c r="J863" s="9"/>
      <c r="K863" s="9"/>
      <c r="L863" s="11"/>
      <c r="M863" s="9"/>
      <c r="N863" s="21">
        <v>18</v>
      </c>
      <c r="O863" s="21">
        <v>18</v>
      </c>
      <c r="P863" s="2"/>
      <c r="Q863" s="225" t="s">
        <v>4170</v>
      </c>
      <c r="R863" s="222"/>
      <c r="S863" s="2"/>
      <c r="T863" s="21"/>
    </row>
    <row r="864" spans="1:20" x14ac:dyDescent="0.4">
      <c r="A864" s="9" t="s">
        <v>15278</v>
      </c>
      <c r="B864" s="9" t="s">
        <v>12062</v>
      </c>
      <c r="C864" s="180" t="s">
        <v>16225</v>
      </c>
      <c r="D864" s="11"/>
      <c r="E864" s="35">
        <v>5</v>
      </c>
      <c r="F864" s="162" t="s">
        <v>0</v>
      </c>
      <c r="G864" s="240" t="s">
        <v>0</v>
      </c>
      <c r="H864" s="9" t="s">
        <v>16247</v>
      </c>
      <c r="I864" s="9"/>
      <c r="J864" s="9"/>
      <c r="K864" s="9"/>
      <c r="L864" s="11"/>
      <c r="M864" s="9"/>
      <c r="N864" s="21">
        <v>1</v>
      </c>
      <c r="O864" s="21">
        <v>1</v>
      </c>
      <c r="P864" s="2"/>
      <c r="Q864" s="225" t="s">
        <v>4170</v>
      </c>
      <c r="R864" s="222"/>
      <c r="S864" s="2"/>
      <c r="T864" s="21"/>
    </row>
    <row r="865" spans="1:20" x14ac:dyDescent="0.4">
      <c r="A865" s="164" t="s">
        <v>15278</v>
      </c>
      <c r="B865" s="164" t="s">
        <v>12062</v>
      </c>
      <c r="C865" s="232" t="s">
        <v>16226</v>
      </c>
      <c r="D865" s="166"/>
      <c r="E865" s="172">
        <v>5</v>
      </c>
      <c r="F865" s="168" t="s">
        <v>0</v>
      </c>
      <c r="G865" s="243" t="s">
        <v>0</v>
      </c>
      <c r="H865" s="164" t="s">
        <v>16248</v>
      </c>
      <c r="I865" s="164" t="s">
        <v>4074</v>
      </c>
      <c r="J865" s="164"/>
      <c r="K865" s="164"/>
      <c r="L865" s="166" t="s">
        <v>0</v>
      </c>
      <c r="M865" s="164"/>
      <c r="N865" s="174">
        <v>1</v>
      </c>
      <c r="O865" s="174">
        <v>1</v>
      </c>
      <c r="P865" s="2"/>
      <c r="Q865" s="225" t="s">
        <v>4170</v>
      </c>
      <c r="R865" s="222"/>
      <c r="S865" s="2"/>
      <c r="T865" s="21"/>
    </row>
    <row r="866" spans="1:20" x14ac:dyDescent="0.4">
      <c r="A866" s="164" t="s">
        <v>15278</v>
      </c>
      <c r="B866" s="164" t="s">
        <v>12062</v>
      </c>
      <c r="C866" s="232" t="s">
        <v>16227</v>
      </c>
      <c r="D866" s="166"/>
      <c r="E866" s="172">
        <v>5</v>
      </c>
      <c r="F866" s="168" t="s">
        <v>0</v>
      </c>
      <c r="G866" s="243" t="s">
        <v>0</v>
      </c>
      <c r="H866" s="164" t="s">
        <v>16249</v>
      </c>
      <c r="I866" s="164" t="s">
        <v>4074</v>
      </c>
      <c r="J866" s="164"/>
      <c r="K866" s="164"/>
      <c r="L866" s="166" t="s">
        <v>0</v>
      </c>
      <c r="M866" s="164"/>
      <c r="N866" s="174">
        <v>1</v>
      </c>
      <c r="O866" s="174">
        <v>1</v>
      </c>
      <c r="P866" s="2"/>
      <c r="Q866" s="225" t="s">
        <v>4170</v>
      </c>
      <c r="R866" s="222"/>
      <c r="S866" s="2"/>
      <c r="T866" s="21"/>
    </row>
    <row r="867" spans="1:20" x14ac:dyDescent="0.4">
      <c r="A867" s="9" t="s">
        <v>15278</v>
      </c>
      <c r="B867" s="9" t="s">
        <v>12062</v>
      </c>
      <c r="C867" s="180" t="s">
        <v>16228</v>
      </c>
      <c r="D867" s="11"/>
      <c r="E867" s="35">
        <v>20</v>
      </c>
      <c r="F867" s="162" t="s">
        <v>0</v>
      </c>
      <c r="G867" s="240">
        <v>37437</v>
      </c>
      <c r="H867" s="9" t="s">
        <v>16240</v>
      </c>
      <c r="I867" s="9"/>
      <c r="J867" s="9"/>
      <c r="K867" s="9"/>
      <c r="L867" s="11"/>
      <c r="M867" s="9"/>
      <c r="N867" s="21">
        <v>1</v>
      </c>
      <c r="O867" s="21">
        <v>1</v>
      </c>
      <c r="P867" s="2"/>
      <c r="Q867" s="225" t="s">
        <v>4170</v>
      </c>
      <c r="R867" s="222"/>
      <c r="S867" s="2"/>
      <c r="T867" s="21"/>
    </row>
    <row r="868" spans="1:20" x14ac:dyDescent="0.4">
      <c r="A868" s="9" t="s">
        <v>15278</v>
      </c>
      <c r="B868" s="9" t="s">
        <v>12062</v>
      </c>
      <c r="C868" s="180" t="s">
        <v>16229</v>
      </c>
      <c r="D868" s="11"/>
      <c r="E868" s="35">
        <v>20</v>
      </c>
      <c r="F868" s="162" t="s">
        <v>0</v>
      </c>
      <c r="G868" s="240">
        <v>37468</v>
      </c>
      <c r="H868" s="9" t="s">
        <v>16250</v>
      </c>
      <c r="I868" s="9"/>
      <c r="J868" s="9"/>
      <c r="K868" s="9"/>
      <c r="L868" s="11"/>
      <c r="M868" s="9"/>
      <c r="N868" s="21">
        <v>1</v>
      </c>
      <c r="O868" s="21">
        <v>1</v>
      </c>
      <c r="P868" s="2"/>
      <c r="Q868" s="225" t="s">
        <v>4170</v>
      </c>
      <c r="R868" s="222"/>
      <c r="S868" s="2"/>
      <c r="T868" s="21"/>
    </row>
    <row r="869" spans="1:20" x14ac:dyDescent="0.4">
      <c r="A869" s="9" t="s">
        <v>15278</v>
      </c>
      <c r="B869" s="9" t="s">
        <v>12062</v>
      </c>
      <c r="C869" s="180" t="s">
        <v>16230</v>
      </c>
      <c r="D869" s="11"/>
      <c r="E869" s="35">
        <v>20</v>
      </c>
      <c r="F869" s="162" t="s">
        <v>0</v>
      </c>
      <c r="G869" s="240">
        <v>37499</v>
      </c>
      <c r="H869" s="9" t="s">
        <v>16240</v>
      </c>
      <c r="I869" s="9"/>
      <c r="J869" s="9"/>
      <c r="K869" s="9"/>
      <c r="L869" s="11"/>
      <c r="M869" s="9"/>
      <c r="N869" s="21">
        <v>1</v>
      </c>
      <c r="O869" s="21">
        <v>1</v>
      </c>
      <c r="P869" s="2"/>
      <c r="Q869" s="225" t="s">
        <v>4170</v>
      </c>
      <c r="R869" s="222"/>
      <c r="S869" s="2"/>
      <c r="T869" s="21"/>
    </row>
    <row r="870" spans="1:20" x14ac:dyDescent="0.4">
      <c r="A870" s="9" t="s">
        <v>15278</v>
      </c>
      <c r="B870" s="9" t="s">
        <v>12062</v>
      </c>
      <c r="C870" s="180" t="s">
        <v>16231</v>
      </c>
      <c r="D870" s="11"/>
      <c r="E870" s="35">
        <v>20</v>
      </c>
      <c r="F870" s="162" t="s">
        <v>0</v>
      </c>
      <c r="G870" s="240">
        <v>37621</v>
      </c>
      <c r="H870" s="9" t="s">
        <v>16247</v>
      </c>
      <c r="I870" s="9"/>
      <c r="J870" s="9"/>
      <c r="K870" s="9"/>
      <c r="L870" s="11"/>
      <c r="M870" s="9"/>
      <c r="N870" s="21">
        <v>1</v>
      </c>
      <c r="O870" s="21">
        <v>1</v>
      </c>
      <c r="P870" s="2"/>
      <c r="Q870" s="225" t="s">
        <v>4170</v>
      </c>
      <c r="R870" s="222"/>
      <c r="S870" s="2"/>
      <c r="T870" s="21"/>
    </row>
    <row r="871" spans="1:20" x14ac:dyDescent="0.4">
      <c r="A871" s="164" t="s">
        <v>15278</v>
      </c>
      <c r="B871" s="164" t="s">
        <v>12062</v>
      </c>
      <c r="C871" s="232" t="s">
        <v>16232</v>
      </c>
      <c r="D871" s="166"/>
      <c r="E871" s="172">
        <v>20</v>
      </c>
      <c r="F871" s="168" t="s">
        <v>0</v>
      </c>
      <c r="G871" s="243">
        <v>37621</v>
      </c>
      <c r="H871" s="164" t="s">
        <v>16248</v>
      </c>
      <c r="I871" s="164" t="s">
        <v>4074</v>
      </c>
      <c r="J871" s="164"/>
      <c r="K871" s="164"/>
      <c r="L871" s="166" t="s">
        <v>0</v>
      </c>
      <c r="M871" s="164"/>
      <c r="N871" s="174">
        <v>1</v>
      </c>
      <c r="O871" s="174">
        <v>1</v>
      </c>
      <c r="P871" s="2"/>
      <c r="Q871" s="225" t="s">
        <v>4170</v>
      </c>
      <c r="R871" s="222"/>
      <c r="S871" s="2"/>
      <c r="T871" s="21"/>
    </row>
    <row r="872" spans="1:20" x14ac:dyDescent="0.4">
      <c r="A872" s="9" t="s">
        <v>15278</v>
      </c>
      <c r="B872" s="9" t="s">
        <v>12062</v>
      </c>
      <c r="C872" s="180" t="s">
        <v>16233</v>
      </c>
      <c r="D872" s="11"/>
      <c r="E872" s="35">
        <v>5</v>
      </c>
      <c r="F872" s="162" t="s">
        <v>0</v>
      </c>
      <c r="G872" s="240" t="s">
        <v>0</v>
      </c>
      <c r="H872" s="9" t="s">
        <v>16241</v>
      </c>
      <c r="I872" s="9"/>
      <c r="J872" s="9"/>
      <c r="K872" s="9"/>
      <c r="L872" s="11"/>
      <c r="M872" s="9"/>
      <c r="N872" s="21">
        <v>15</v>
      </c>
      <c r="O872" s="21">
        <v>15</v>
      </c>
      <c r="P872" s="2"/>
      <c r="Q872" s="225" t="s">
        <v>4170</v>
      </c>
      <c r="R872" s="222"/>
      <c r="S872" s="2"/>
      <c r="T872" s="21"/>
    </row>
    <row r="873" spans="1:20" x14ac:dyDescent="0.4">
      <c r="A873" s="9" t="s">
        <v>15278</v>
      </c>
      <c r="B873" s="9" t="s">
        <v>12062</v>
      </c>
      <c r="C873" s="180" t="s">
        <v>16234</v>
      </c>
      <c r="D873" s="11"/>
      <c r="E873" s="35">
        <v>10</v>
      </c>
      <c r="F873" s="162" t="s">
        <v>0</v>
      </c>
      <c r="G873" s="240">
        <v>37621</v>
      </c>
      <c r="H873" s="9" t="s">
        <v>16242</v>
      </c>
      <c r="I873" s="9"/>
      <c r="J873" s="9"/>
      <c r="K873" s="9"/>
      <c r="L873" s="11"/>
      <c r="M873" s="9"/>
      <c r="N873" s="21">
        <v>10</v>
      </c>
      <c r="O873" s="21">
        <v>10</v>
      </c>
      <c r="P873" s="2"/>
      <c r="Q873" s="225" t="s">
        <v>4170</v>
      </c>
      <c r="R873" s="222"/>
      <c r="S873" s="2"/>
      <c r="T873" s="21"/>
    </row>
    <row r="874" spans="1:20" x14ac:dyDescent="0.4">
      <c r="A874" s="9" t="s">
        <v>15278</v>
      </c>
      <c r="B874" s="9" t="s">
        <v>12062</v>
      </c>
      <c r="C874" s="180" t="s">
        <v>16235</v>
      </c>
      <c r="D874" s="11"/>
      <c r="E874" s="35">
        <v>10</v>
      </c>
      <c r="F874" s="162" t="s">
        <v>0</v>
      </c>
      <c r="G874" s="240">
        <v>37621</v>
      </c>
      <c r="H874" s="9" t="s">
        <v>16243</v>
      </c>
      <c r="I874" s="9"/>
      <c r="J874" s="9"/>
      <c r="K874" s="9"/>
      <c r="L874" s="11"/>
      <c r="M874" s="9"/>
      <c r="N874" s="21">
        <v>15</v>
      </c>
      <c r="O874" s="21">
        <v>15</v>
      </c>
      <c r="P874" s="2"/>
      <c r="Q874" s="225" t="s">
        <v>4170</v>
      </c>
      <c r="R874" s="222"/>
      <c r="S874" s="2"/>
      <c r="T874" s="21"/>
    </row>
    <row r="875" spans="1:20" x14ac:dyDescent="0.4">
      <c r="A875" s="9" t="s">
        <v>15278</v>
      </c>
      <c r="B875" s="9" t="s">
        <v>12062</v>
      </c>
      <c r="C875" s="180" t="s">
        <v>16251</v>
      </c>
      <c r="D875" s="11"/>
      <c r="E875" s="35" t="s">
        <v>0</v>
      </c>
      <c r="F875" s="162" t="s">
        <v>0</v>
      </c>
      <c r="G875" s="240" t="s">
        <v>0</v>
      </c>
      <c r="H875" s="9" t="s">
        <v>16255</v>
      </c>
      <c r="I875" s="9"/>
      <c r="J875" s="9"/>
      <c r="K875" s="9"/>
      <c r="L875" s="11"/>
      <c r="M875" s="9"/>
      <c r="N875" s="21">
        <v>5</v>
      </c>
      <c r="O875" s="21">
        <v>5</v>
      </c>
      <c r="P875" s="2"/>
      <c r="Q875" s="225" t="s">
        <v>4170</v>
      </c>
      <c r="R875" s="222"/>
      <c r="S875" s="2"/>
      <c r="T875" s="21"/>
    </row>
    <row r="876" spans="1:20" x14ac:dyDescent="0.4">
      <c r="A876" s="9" t="s">
        <v>15278</v>
      </c>
      <c r="B876" s="9" t="s">
        <v>12062</v>
      </c>
      <c r="C876" s="180" t="s">
        <v>16252</v>
      </c>
      <c r="D876" s="11"/>
      <c r="E876" s="35" t="s">
        <v>0</v>
      </c>
      <c r="F876" s="162" t="s">
        <v>0</v>
      </c>
      <c r="G876" s="240" t="s">
        <v>0</v>
      </c>
      <c r="H876" s="9" t="s">
        <v>16256</v>
      </c>
      <c r="I876" s="9"/>
      <c r="J876" s="9"/>
      <c r="K876" s="9"/>
      <c r="L876" s="11"/>
      <c r="M876" s="9"/>
      <c r="N876" s="21">
        <v>5</v>
      </c>
      <c r="O876" s="21">
        <v>5</v>
      </c>
      <c r="P876" s="2"/>
      <c r="Q876" s="225" t="s">
        <v>4170</v>
      </c>
      <c r="R876" s="222"/>
      <c r="S876" s="2"/>
      <c r="T876" s="21"/>
    </row>
    <row r="877" spans="1:20" x14ac:dyDescent="0.4">
      <c r="A877" s="9" t="s">
        <v>15278</v>
      </c>
      <c r="B877" s="9" t="s">
        <v>12062</v>
      </c>
      <c r="C877" s="180" t="s">
        <v>16253</v>
      </c>
      <c r="D877" s="11"/>
      <c r="E877" s="35" t="s">
        <v>0</v>
      </c>
      <c r="F877" s="162" t="s">
        <v>0</v>
      </c>
      <c r="G877" s="240" t="s">
        <v>0</v>
      </c>
      <c r="H877" s="9" t="s">
        <v>16257</v>
      </c>
      <c r="I877" s="9"/>
      <c r="J877" s="9"/>
      <c r="K877" s="9"/>
      <c r="L877" s="11"/>
      <c r="M877" s="9"/>
      <c r="N877" s="21">
        <v>5</v>
      </c>
      <c r="O877" s="21">
        <v>5</v>
      </c>
      <c r="P877" s="2"/>
      <c r="Q877" s="225" t="s">
        <v>4170</v>
      </c>
      <c r="R877" s="222"/>
      <c r="S877" s="2"/>
      <c r="T877" s="21"/>
    </row>
    <row r="878" spans="1:20" x14ac:dyDescent="0.4">
      <c r="A878" s="9" t="s">
        <v>15278</v>
      </c>
      <c r="B878" s="9" t="s">
        <v>12062</v>
      </c>
      <c r="C878" s="180" t="s">
        <v>16254</v>
      </c>
      <c r="D878" s="11"/>
      <c r="E878" s="35" t="s">
        <v>0</v>
      </c>
      <c r="F878" s="162" t="s">
        <v>0</v>
      </c>
      <c r="G878" s="240" t="s">
        <v>0</v>
      </c>
      <c r="H878" s="9" t="s">
        <v>16258</v>
      </c>
      <c r="I878" s="9"/>
      <c r="J878" s="9"/>
      <c r="K878" s="9"/>
      <c r="L878" s="11"/>
      <c r="M878" s="9"/>
      <c r="N878" s="21">
        <v>5</v>
      </c>
      <c r="O878" s="21">
        <v>5</v>
      </c>
      <c r="P878" s="2"/>
      <c r="Q878" s="225" t="s">
        <v>4170</v>
      </c>
      <c r="R878" s="222"/>
      <c r="S878" s="2"/>
      <c r="T878" s="21"/>
    </row>
  </sheetData>
  <protectedRanges>
    <protectedRange sqref="Q1:R221 Q222:Q518" name="Collezione"/>
    <protectedRange sqref="A1:T1" name="Intervallo2"/>
  </protectedRanges>
  <autoFilter ref="A1:T878" xr:uid="{27428804-4C0C-45BE-806B-DD063F52C634}"/>
  <phoneticPr fontId="9" type="noConversion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DA02640E-A9F3-4813-93D0-4F4D4DAAC238}">
            <xm:f>'Menu tendina'!$A$6</xm:f>
            <x14:dxf>
              <fill>
                <patternFill>
                  <bgColor theme="7" tint="0.39994506668294322"/>
                </patternFill>
              </fill>
            </x14:dxf>
          </x14:cfRule>
          <x14:cfRule type="cellIs" priority="2" operator="equal" id="{7C45A469-82B5-4CC1-A91B-F5DCDC213F8C}">
            <xm:f>'Menu tendina'!$A$5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" operator="equal" id="{8E105293-29E7-4706-A289-12C89FDD55FD}">
            <xm:f>'Menu tendina'!$A$4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4" operator="equal" id="{F82A715F-D27E-444F-9632-3B0A74CD38A7}">
            <xm:f>'Menu tendina'!$A$3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Q2:Q878</xm:sqref>
        </x14:conditionalFormatting>
        <x14:conditionalFormatting xmlns:xm="http://schemas.microsoft.com/office/excel/2006/main">
          <x14:cfRule type="cellIs" priority="5" operator="equal" id="{38867642-5881-481E-A4EA-E6DA17615722}">
            <xm:f>'Menu tendina'!$A$2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Q2:Q1048576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23961F-865C-4EFB-831B-E0DB22354554}">
          <x14:formula1>
            <xm:f>'Menu tendina'!$A$2:$A$7</xm:f>
          </x14:formula1>
          <xm:sqref>Q1:Q1048576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6020C-7CC7-453E-B04B-E6B681D047FE}">
  <sheetPr>
    <tabColor rgb="FFC00000"/>
  </sheetPr>
  <dimension ref="A1:T368"/>
  <sheetViews>
    <sheetView zoomScale="60" zoomScaleNormal="60" workbookViewId="0">
      <pane xSplit="3" ySplit="1" topLeftCell="I339" activePane="bottomRight" state="frozen"/>
      <selection pane="topRight" activeCell="D1" sqref="D1"/>
      <selection pane="bottomLeft" activeCell="A2" sqref="A2"/>
      <selection pane="bottomRight" activeCell="P369" sqref="P369"/>
    </sheetView>
  </sheetViews>
  <sheetFormatPr defaultRowHeight="16" x14ac:dyDescent="0.4"/>
  <cols>
    <col min="1" max="1" width="15.25" bestFit="1" customWidth="1"/>
    <col min="2" max="2" width="17.83203125" bestFit="1" customWidth="1"/>
    <col min="3" max="3" width="10.5" customWidth="1"/>
    <col min="4" max="4" width="8.4140625" customWidth="1"/>
    <col min="5" max="5" width="10.33203125" style="237" customWidth="1"/>
    <col min="6" max="6" width="11" style="242" bestFit="1" customWidth="1"/>
    <col min="7" max="7" width="11" style="230" customWidth="1"/>
    <col min="8" max="8" width="69.25" bestFit="1" customWidth="1"/>
    <col min="9" max="9" width="10.58203125" customWidth="1"/>
    <col min="10" max="10" width="5.5" customWidth="1"/>
    <col min="11" max="11" width="20.6640625" bestFit="1" customWidth="1"/>
    <col min="12" max="12" width="9.33203125" customWidth="1"/>
    <col min="13" max="13" width="66.08203125" bestFit="1" customWidth="1"/>
    <col min="14" max="15" width="13.08203125" customWidth="1"/>
    <col min="16" max="16" width="1.9140625" customWidth="1"/>
    <col min="17" max="17" width="14" style="223" bestFit="1" customWidth="1"/>
    <col min="18" max="18" width="15.4140625" style="223" customWidth="1"/>
    <col min="19" max="19" width="1.4140625" customWidth="1"/>
    <col min="20" max="20" width="13.08203125" customWidth="1"/>
  </cols>
  <sheetData>
    <row r="1" spans="1:20" ht="25" x14ac:dyDescent="0.4">
      <c r="A1" s="3" t="s">
        <v>4037</v>
      </c>
      <c r="B1" s="4" t="s">
        <v>4049</v>
      </c>
      <c r="C1" s="4" t="s">
        <v>4038</v>
      </c>
      <c r="D1" s="5" t="s">
        <v>4039</v>
      </c>
      <c r="E1" s="5" t="s">
        <v>4051</v>
      </c>
      <c r="F1" s="229" t="s">
        <v>8530</v>
      </c>
      <c r="G1" s="229" t="s">
        <v>4040</v>
      </c>
      <c r="H1" s="5" t="s">
        <v>4041</v>
      </c>
      <c r="I1" s="5" t="s">
        <v>4074</v>
      </c>
      <c r="J1" s="5" t="s">
        <v>4043</v>
      </c>
      <c r="K1" s="159" t="s">
        <v>8529</v>
      </c>
      <c r="L1" s="5" t="s">
        <v>4044</v>
      </c>
      <c r="M1" s="8" t="s">
        <v>4045</v>
      </c>
      <c r="N1" s="7" t="s">
        <v>9596</v>
      </c>
      <c r="O1" s="7" t="s">
        <v>9597</v>
      </c>
      <c r="P1" s="1"/>
      <c r="Q1" s="7" t="s">
        <v>4046</v>
      </c>
      <c r="R1" s="221" t="s">
        <v>4054</v>
      </c>
      <c r="S1" s="1"/>
      <c r="T1" s="7" t="s">
        <v>4174</v>
      </c>
    </row>
    <row r="2" spans="1:20" x14ac:dyDescent="0.4">
      <c r="A2" s="9" t="s">
        <v>14759</v>
      </c>
      <c r="B2" s="9" t="s">
        <v>12052</v>
      </c>
      <c r="C2" s="180" t="s">
        <v>14028</v>
      </c>
      <c r="D2" s="11"/>
      <c r="E2" s="35" t="s">
        <v>14360</v>
      </c>
      <c r="F2" s="162">
        <v>1995</v>
      </c>
      <c r="G2" s="161"/>
      <c r="H2" s="9" t="s">
        <v>14370</v>
      </c>
      <c r="I2" s="9"/>
      <c r="J2" s="9"/>
      <c r="K2" s="11"/>
      <c r="L2" s="11">
        <v>3.05</v>
      </c>
      <c r="M2" s="9"/>
      <c r="N2" s="21">
        <v>10</v>
      </c>
      <c r="O2" s="21">
        <v>10</v>
      </c>
      <c r="P2" s="2"/>
      <c r="Q2" s="225" t="s">
        <v>4170</v>
      </c>
      <c r="R2" s="222"/>
      <c r="S2" s="2"/>
      <c r="T2" s="21">
        <f>IF(Q2="Nuova",IF(N2="p.a.r.",300,N2),IF(Q2="Usata",IF(O2="p.a.r.",300,N2),0))</f>
        <v>0</v>
      </c>
    </row>
    <row r="3" spans="1:20" x14ac:dyDescent="0.4">
      <c r="A3" s="9" t="s">
        <v>14759</v>
      </c>
      <c r="B3" s="9" t="s">
        <v>12052</v>
      </c>
      <c r="C3" s="180" t="s">
        <v>14029</v>
      </c>
      <c r="D3" s="11"/>
      <c r="E3" s="35" t="s">
        <v>8761</v>
      </c>
      <c r="F3" s="162">
        <v>1996</v>
      </c>
      <c r="G3" s="161"/>
      <c r="H3" s="9" t="s">
        <v>14371</v>
      </c>
      <c r="I3" s="9"/>
      <c r="J3" s="9"/>
      <c r="K3" s="11"/>
      <c r="L3" s="11">
        <v>0.5</v>
      </c>
      <c r="M3" s="9"/>
      <c r="N3" s="21">
        <v>15</v>
      </c>
      <c r="O3" s="21">
        <v>15</v>
      </c>
      <c r="P3" s="2"/>
      <c r="Q3" s="225" t="s">
        <v>4170</v>
      </c>
      <c r="R3" s="222"/>
      <c r="S3" s="2"/>
      <c r="T3" s="21">
        <f>IF(Q3="Nuova",IF(N3="p.a.r.",300,N3),IF(Q3="Usata",IF(O3="p.a.r.",300,N3),0))</f>
        <v>0</v>
      </c>
    </row>
    <row r="4" spans="1:20" x14ac:dyDescent="0.4">
      <c r="A4" s="9" t="s">
        <v>14759</v>
      </c>
      <c r="B4" s="9" t="s">
        <v>12052</v>
      </c>
      <c r="C4" s="180" t="s">
        <v>14030</v>
      </c>
      <c r="D4" s="11"/>
      <c r="E4" s="35" t="s">
        <v>8761</v>
      </c>
      <c r="F4" s="162">
        <v>1996</v>
      </c>
      <c r="G4" s="161"/>
      <c r="H4" s="9" t="s">
        <v>14372</v>
      </c>
      <c r="I4" s="9"/>
      <c r="J4" s="9"/>
      <c r="K4" s="11"/>
      <c r="L4" s="11">
        <v>0.1</v>
      </c>
      <c r="M4" s="9"/>
      <c r="N4" s="21">
        <v>100</v>
      </c>
      <c r="O4" s="21">
        <v>100</v>
      </c>
      <c r="P4" s="2"/>
      <c r="Q4" s="225" t="s">
        <v>4170</v>
      </c>
      <c r="R4" s="222"/>
      <c r="S4" s="2"/>
      <c r="T4" s="21">
        <f t="shared" ref="T4:T43" si="0">IF(Q4="Nuova",IF(N4="p.a.r.",300,N4),IF(Q4="Usata",IF(O4="p.a.r.",300,N4),0))</f>
        <v>0</v>
      </c>
    </row>
    <row r="5" spans="1:20" x14ac:dyDescent="0.4">
      <c r="A5" s="9" t="s">
        <v>14759</v>
      </c>
      <c r="B5" s="9" t="s">
        <v>12052</v>
      </c>
      <c r="C5" s="180" t="s">
        <v>14031</v>
      </c>
      <c r="D5" s="11"/>
      <c r="E5" s="35" t="s">
        <v>8761</v>
      </c>
      <c r="F5" s="162">
        <v>1996</v>
      </c>
      <c r="G5" s="161"/>
      <c r="H5" s="9" t="s">
        <v>14373</v>
      </c>
      <c r="I5" s="9"/>
      <c r="J5" s="9"/>
      <c r="K5" s="11"/>
      <c r="L5" s="11">
        <v>0.1</v>
      </c>
      <c r="M5" s="9"/>
      <c r="N5" s="21">
        <v>100</v>
      </c>
      <c r="O5" s="21">
        <v>100</v>
      </c>
      <c r="P5" s="2"/>
      <c r="Q5" s="225" t="s">
        <v>4170</v>
      </c>
      <c r="R5" s="222"/>
      <c r="S5" s="2"/>
      <c r="T5" s="21">
        <f t="shared" si="0"/>
        <v>0</v>
      </c>
    </row>
    <row r="6" spans="1:20" x14ac:dyDescent="0.4">
      <c r="A6" s="9" t="s">
        <v>14759</v>
      </c>
      <c r="B6" s="9" t="s">
        <v>12052</v>
      </c>
      <c r="C6" s="180" t="s">
        <v>14032</v>
      </c>
      <c r="D6" s="11"/>
      <c r="E6" s="35" t="s">
        <v>8761</v>
      </c>
      <c r="F6" s="162">
        <v>1996</v>
      </c>
      <c r="G6" s="161"/>
      <c r="H6" s="9" t="s">
        <v>14374</v>
      </c>
      <c r="I6" s="9"/>
      <c r="J6" s="9"/>
      <c r="K6" s="11"/>
      <c r="L6" s="11">
        <v>0.5</v>
      </c>
      <c r="M6" s="9"/>
      <c r="N6" s="21">
        <v>80</v>
      </c>
      <c r="O6" s="21">
        <v>80</v>
      </c>
      <c r="P6" s="2"/>
      <c r="Q6" s="225" t="s">
        <v>4170</v>
      </c>
      <c r="R6" s="222"/>
      <c r="S6" s="2"/>
      <c r="T6" s="21">
        <f t="shared" si="0"/>
        <v>0</v>
      </c>
    </row>
    <row r="7" spans="1:20" x14ac:dyDescent="0.4">
      <c r="A7" s="9" t="s">
        <v>14759</v>
      </c>
      <c r="B7" s="9" t="s">
        <v>12052</v>
      </c>
      <c r="C7" s="180" t="s">
        <v>14033</v>
      </c>
      <c r="D7" s="11"/>
      <c r="E7" s="35" t="s">
        <v>8761</v>
      </c>
      <c r="F7" s="162">
        <v>1996</v>
      </c>
      <c r="G7" s="161"/>
      <c r="H7" s="9" t="s">
        <v>14375</v>
      </c>
      <c r="I7" s="9"/>
      <c r="J7" s="9"/>
      <c r="K7" s="11"/>
      <c r="L7" s="11">
        <v>0.1</v>
      </c>
      <c r="M7" s="9"/>
      <c r="N7" s="21">
        <v>50</v>
      </c>
      <c r="O7" s="21">
        <v>50</v>
      </c>
      <c r="P7" s="2"/>
      <c r="Q7" s="225" t="s">
        <v>4170</v>
      </c>
      <c r="R7" s="222"/>
      <c r="S7" s="2"/>
      <c r="T7" s="21">
        <f t="shared" si="0"/>
        <v>0</v>
      </c>
    </row>
    <row r="8" spans="1:20" x14ac:dyDescent="0.4">
      <c r="A8" s="9" t="s">
        <v>14759</v>
      </c>
      <c r="B8" s="9" t="s">
        <v>12052</v>
      </c>
      <c r="C8" s="180" t="s">
        <v>14034</v>
      </c>
      <c r="D8" s="11"/>
      <c r="E8" s="35" t="s">
        <v>14361</v>
      </c>
      <c r="F8" s="162">
        <v>1996</v>
      </c>
      <c r="G8" s="161"/>
      <c r="H8" s="9" t="s">
        <v>14376</v>
      </c>
      <c r="I8" s="9"/>
      <c r="J8" s="9"/>
      <c r="K8" s="11"/>
      <c r="L8" s="11">
        <v>0.3</v>
      </c>
      <c r="M8" s="9"/>
      <c r="N8" s="21">
        <v>50</v>
      </c>
      <c r="O8" s="21">
        <v>50</v>
      </c>
      <c r="P8" s="2"/>
      <c r="Q8" s="225" t="s">
        <v>4170</v>
      </c>
      <c r="R8" s="222"/>
      <c r="S8" s="2"/>
      <c r="T8" s="21">
        <f t="shared" si="0"/>
        <v>0</v>
      </c>
    </row>
    <row r="9" spans="1:20" x14ac:dyDescent="0.4">
      <c r="A9" s="9" t="s">
        <v>14759</v>
      </c>
      <c r="B9" s="9" t="s">
        <v>12052</v>
      </c>
      <c r="C9" s="180" t="s">
        <v>14035</v>
      </c>
      <c r="D9" s="11"/>
      <c r="E9" s="35" t="s">
        <v>14361</v>
      </c>
      <c r="F9" s="162">
        <v>1996</v>
      </c>
      <c r="G9" s="161"/>
      <c r="H9" s="9" t="s">
        <v>14377</v>
      </c>
      <c r="I9" s="9"/>
      <c r="J9" s="9"/>
      <c r="K9" s="11"/>
      <c r="L9" s="11">
        <v>0.3</v>
      </c>
      <c r="M9" s="9"/>
      <c r="N9" s="21">
        <v>50</v>
      </c>
      <c r="O9" s="21">
        <v>50</v>
      </c>
      <c r="P9" s="2"/>
      <c r="Q9" s="225" t="s">
        <v>4170</v>
      </c>
      <c r="R9" s="222"/>
      <c r="S9" s="2"/>
      <c r="T9" s="21">
        <f t="shared" si="0"/>
        <v>0</v>
      </c>
    </row>
    <row r="10" spans="1:20" x14ac:dyDescent="0.4">
      <c r="A10" s="9" t="s">
        <v>14759</v>
      </c>
      <c r="B10" s="9" t="s">
        <v>12052</v>
      </c>
      <c r="C10" s="180" t="s">
        <v>14036</v>
      </c>
      <c r="D10" s="11"/>
      <c r="E10" s="35" t="s">
        <v>14361</v>
      </c>
      <c r="F10" s="162">
        <v>1996</v>
      </c>
      <c r="G10" s="161"/>
      <c r="H10" s="9" t="s">
        <v>14378</v>
      </c>
      <c r="I10" s="9"/>
      <c r="J10" s="9"/>
      <c r="K10" s="11"/>
      <c r="L10" s="11">
        <v>0.3</v>
      </c>
      <c r="M10" s="9"/>
      <c r="N10" s="21">
        <v>50</v>
      </c>
      <c r="O10" s="21">
        <v>50</v>
      </c>
      <c r="P10" s="2"/>
      <c r="Q10" s="225" t="s">
        <v>4170</v>
      </c>
      <c r="R10" s="222"/>
      <c r="S10" s="2"/>
      <c r="T10" s="21">
        <f t="shared" si="0"/>
        <v>0</v>
      </c>
    </row>
    <row r="11" spans="1:20" x14ac:dyDescent="0.4">
      <c r="A11" s="9" t="s">
        <v>14759</v>
      </c>
      <c r="B11" s="9" t="s">
        <v>12052</v>
      </c>
      <c r="C11" s="180" t="s">
        <v>14037</v>
      </c>
      <c r="D11" s="11"/>
      <c r="E11" s="35" t="s">
        <v>14361</v>
      </c>
      <c r="F11" s="162">
        <v>1996</v>
      </c>
      <c r="G11" s="161"/>
      <c r="H11" s="9" t="s">
        <v>14379</v>
      </c>
      <c r="I11" s="9"/>
      <c r="J11" s="9"/>
      <c r="K11" s="11"/>
      <c r="L11" s="11">
        <v>0.3</v>
      </c>
      <c r="M11" s="9"/>
      <c r="N11" s="21">
        <v>50</v>
      </c>
      <c r="O11" s="21">
        <v>50</v>
      </c>
      <c r="P11" s="2"/>
      <c r="Q11" s="225" t="s">
        <v>4170</v>
      </c>
      <c r="R11" s="222"/>
      <c r="S11" s="2"/>
      <c r="T11" s="21">
        <f t="shared" si="0"/>
        <v>0</v>
      </c>
    </row>
    <row r="12" spans="1:20" x14ac:dyDescent="0.4">
      <c r="A12" s="9" t="s">
        <v>14759</v>
      </c>
      <c r="B12" s="9" t="s">
        <v>12052</v>
      </c>
      <c r="C12" s="180" t="s">
        <v>14038</v>
      </c>
      <c r="D12" s="11"/>
      <c r="E12" s="35" t="s">
        <v>14361</v>
      </c>
      <c r="F12" s="162">
        <v>1996</v>
      </c>
      <c r="G12" s="161"/>
      <c r="H12" s="9" t="s">
        <v>14380</v>
      </c>
      <c r="I12" s="9"/>
      <c r="J12" s="9"/>
      <c r="K12" s="11"/>
      <c r="L12" s="11">
        <v>0.3</v>
      </c>
      <c r="M12" s="9"/>
      <c r="N12" s="21">
        <v>50</v>
      </c>
      <c r="O12" s="21">
        <v>50</v>
      </c>
      <c r="P12" s="2"/>
      <c r="Q12" s="225" t="s">
        <v>4170</v>
      </c>
      <c r="R12" s="222"/>
      <c r="S12" s="2"/>
      <c r="T12" s="21">
        <f t="shared" si="0"/>
        <v>0</v>
      </c>
    </row>
    <row r="13" spans="1:20" x14ac:dyDescent="0.4">
      <c r="A13" s="9" t="s">
        <v>14759</v>
      </c>
      <c r="B13" s="9" t="s">
        <v>12052</v>
      </c>
      <c r="C13" s="180" t="s">
        <v>14039</v>
      </c>
      <c r="D13" s="11"/>
      <c r="E13" s="35" t="s">
        <v>14361</v>
      </c>
      <c r="F13" s="162">
        <v>1996</v>
      </c>
      <c r="G13" s="161"/>
      <c r="H13" s="9" t="s">
        <v>14381</v>
      </c>
      <c r="I13" s="9"/>
      <c r="J13" s="9"/>
      <c r="K13" s="11"/>
      <c r="L13" s="11">
        <v>0.3</v>
      </c>
      <c r="M13" s="9"/>
      <c r="N13" s="21">
        <v>50</v>
      </c>
      <c r="O13" s="21">
        <v>50</v>
      </c>
      <c r="P13" s="2"/>
      <c r="Q13" s="225" t="s">
        <v>4170</v>
      </c>
      <c r="R13" s="222"/>
      <c r="S13" s="2"/>
      <c r="T13" s="21">
        <f t="shared" si="0"/>
        <v>0</v>
      </c>
    </row>
    <row r="14" spans="1:20" x14ac:dyDescent="0.4">
      <c r="A14" s="9" t="s">
        <v>14759</v>
      </c>
      <c r="B14" s="9" t="s">
        <v>12052</v>
      </c>
      <c r="C14" s="180" t="s">
        <v>14040</v>
      </c>
      <c r="D14" s="11"/>
      <c r="E14" s="35" t="s">
        <v>14361</v>
      </c>
      <c r="F14" s="162">
        <v>1996</v>
      </c>
      <c r="G14" s="161"/>
      <c r="H14" s="9" t="s">
        <v>14382</v>
      </c>
      <c r="I14" s="9"/>
      <c r="J14" s="9"/>
      <c r="K14" s="11"/>
      <c r="L14" s="11">
        <v>0.3</v>
      </c>
      <c r="M14" s="9"/>
      <c r="N14" s="21">
        <v>50</v>
      </c>
      <c r="O14" s="21">
        <v>50</v>
      </c>
      <c r="P14" s="2"/>
      <c r="Q14" s="225" t="s">
        <v>4170</v>
      </c>
      <c r="R14" s="222"/>
      <c r="S14" s="2"/>
      <c r="T14" s="21">
        <f t="shared" si="0"/>
        <v>0</v>
      </c>
    </row>
    <row r="15" spans="1:20" x14ac:dyDescent="0.4">
      <c r="A15" s="9" t="s">
        <v>14759</v>
      </c>
      <c r="B15" s="9" t="s">
        <v>12052</v>
      </c>
      <c r="C15" s="180" t="s">
        <v>14041</v>
      </c>
      <c r="D15" s="11"/>
      <c r="E15" s="35" t="s">
        <v>14361</v>
      </c>
      <c r="F15" s="162">
        <v>1996</v>
      </c>
      <c r="G15" s="161"/>
      <c r="H15" s="9" t="s">
        <v>14383</v>
      </c>
      <c r="I15" s="9"/>
      <c r="J15" s="9"/>
      <c r="K15" s="11"/>
      <c r="L15" s="11">
        <v>0.3</v>
      </c>
      <c r="M15" s="9"/>
      <c r="N15" s="21">
        <v>50</v>
      </c>
      <c r="O15" s="21">
        <v>50</v>
      </c>
      <c r="P15" s="2"/>
      <c r="Q15" s="225" t="s">
        <v>4170</v>
      </c>
      <c r="R15" s="222"/>
      <c r="S15" s="2"/>
      <c r="T15" s="21">
        <f t="shared" si="0"/>
        <v>0</v>
      </c>
    </row>
    <row r="16" spans="1:20" x14ac:dyDescent="0.4">
      <c r="A16" s="9" t="s">
        <v>14759</v>
      </c>
      <c r="B16" s="9" t="s">
        <v>12052</v>
      </c>
      <c r="C16" s="180" t="s">
        <v>14042</v>
      </c>
      <c r="D16" s="11"/>
      <c r="E16" s="35" t="s">
        <v>14361</v>
      </c>
      <c r="F16" s="162">
        <v>1996</v>
      </c>
      <c r="G16" s="161"/>
      <c r="H16" s="9" t="s">
        <v>14384</v>
      </c>
      <c r="I16" s="9"/>
      <c r="J16" s="9"/>
      <c r="K16" s="11"/>
      <c r="L16" s="11">
        <v>0.3</v>
      </c>
      <c r="M16" s="9"/>
      <c r="N16" s="21">
        <v>50</v>
      </c>
      <c r="O16" s="21">
        <v>50</v>
      </c>
      <c r="P16" s="2"/>
      <c r="Q16" s="225" t="s">
        <v>4170</v>
      </c>
      <c r="R16" s="222"/>
      <c r="S16" s="2"/>
      <c r="T16" s="21">
        <f t="shared" si="0"/>
        <v>0</v>
      </c>
    </row>
    <row r="17" spans="1:20" x14ac:dyDescent="0.4">
      <c r="A17" s="9" t="s">
        <v>14759</v>
      </c>
      <c r="B17" s="9" t="s">
        <v>12052</v>
      </c>
      <c r="C17" s="180" t="s">
        <v>14043</v>
      </c>
      <c r="D17" s="11"/>
      <c r="E17" s="35" t="s">
        <v>14361</v>
      </c>
      <c r="F17" s="162">
        <v>1996</v>
      </c>
      <c r="G17" s="161"/>
      <c r="H17" s="9" t="s">
        <v>14385</v>
      </c>
      <c r="I17" s="9"/>
      <c r="J17" s="9"/>
      <c r="K17" s="11"/>
      <c r="L17" s="11">
        <v>0.3</v>
      </c>
      <c r="M17" s="9"/>
      <c r="N17" s="21">
        <v>50</v>
      </c>
      <c r="O17" s="21">
        <v>50</v>
      </c>
      <c r="P17" s="2"/>
      <c r="Q17" s="225" t="s">
        <v>4170</v>
      </c>
      <c r="R17" s="222"/>
      <c r="S17" s="2"/>
      <c r="T17" s="21">
        <f t="shared" si="0"/>
        <v>0</v>
      </c>
    </row>
    <row r="18" spans="1:20" x14ac:dyDescent="0.4">
      <c r="A18" s="9" t="s">
        <v>14759</v>
      </c>
      <c r="B18" s="9" t="s">
        <v>12052</v>
      </c>
      <c r="C18" s="180" t="s">
        <v>14044</v>
      </c>
      <c r="D18" s="11"/>
      <c r="E18" s="35" t="s">
        <v>14361</v>
      </c>
      <c r="F18" s="162">
        <v>1996</v>
      </c>
      <c r="G18" s="161"/>
      <c r="H18" s="9" t="s">
        <v>14386</v>
      </c>
      <c r="I18" s="9"/>
      <c r="J18" s="9"/>
      <c r="K18" s="11"/>
      <c r="L18" s="11">
        <v>0.3</v>
      </c>
      <c r="M18" s="9"/>
      <c r="N18" s="21">
        <v>50</v>
      </c>
      <c r="O18" s="21">
        <v>50</v>
      </c>
      <c r="P18" s="2"/>
      <c r="Q18" s="225" t="s">
        <v>4170</v>
      </c>
      <c r="R18" s="222"/>
      <c r="S18" s="2"/>
      <c r="T18" s="21">
        <f>IF(Q18="Nuova",IF(N18="p.a.r.",300,N18),IF(Q18="Usata",IF(O18="p.a.r.",300,N18),0))</f>
        <v>0</v>
      </c>
    </row>
    <row r="19" spans="1:20" x14ac:dyDescent="0.4">
      <c r="A19" s="9" t="s">
        <v>14759</v>
      </c>
      <c r="B19" s="9" t="s">
        <v>12052</v>
      </c>
      <c r="C19" s="180" t="s">
        <v>14045</v>
      </c>
      <c r="D19" s="11"/>
      <c r="E19" s="35" t="s">
        <v>14361</v>
      </c>
      <c r="F19" s="162">
        <v>1996</v>
      </c>
      <c r="G19" s="161"/>
      <c r="H19" s="9" t="s">
        <v>14387</v>
      </c>
      <c r="I19" s="9"/>
      <c r="J19" s="9"/>
      <c r="K19" s="11"/>
      <c r="L19" s="11">
        <v>0.3</v>
      </c>
      <c r="M19" s="9"/>
      <c r="N19" s="21">
        <v>50</v>
      </c>
      <c r="O19" s="21">
        <v>50</v>
      </c>
      <c r="P19" s="2"/>
      <c r="Q19" s="225" t="s">
        <v>4170</v>
      </c>
      <c r="R19" s="222"/>
      <c r="S19" s="2"/>
      <c r="T19" s="21">
        <f t="shared" si="0"/>
        <v>0</v>
      </c>
    </row>
    <row r="20" spans="1:20" x14ac:dyDescent="0.4">
      <c r="A20" s="9" t="s">
        <v>14759</v>
      </c>
      <c r="B20" s="9" t="s">
        <v>12052</v>
      </c>
      <c r="C20" s="180" t="s">
        <v>14046</v>
      </c>
      <c r="D20" s="11"/>
      <c r="E20" s="35" t="s">
        <v>8761</v>
      </c>
      <c r="F20" s="162">
        <v>1996</v>
      </c>
      <c r="G20" s="161"/>
      <c r="H20" s="9" t="s">
        <v>14389</v>
      </c>
      <c r="I20" s="9"/>
      <c r="J20" s="9"/>
      <c r="K20" s="11"/>
      <c r="L20" s="11">
        <v>0.1</v>
      </c>
      <c r="M20" s="9"/>
      <c r="N20" s="21">
        <v>100</v>
      </c>
      <c r="O20" s="21">
        <v>100</v>
      </c>
      <c r="P20" s="2"/>
      <c r="Q20" s="225" t="s">
        <v>4170</v>
      </c>
      <c r="R20" s="222"/>
      <c r="S20" s="2"/>
      <c r="T20" s="21">
        <f>IF(Q20="Nuova",IF(N20="p.a.r.",300,N20),IF(Q20="Usata",IF(O20="p.a.r.",300,N20),0))</f>
        <v>0</v>
      </c>
    </row>
    <row r="21" spans="1:20" x14ac:dyDescent="0.4">
      <c r="A21" s="9" t="s">
        <v>14759</v>
      </c>
      <c r="B21" s="9" t="s">
        <v>12052</v>
      </c>
      <c r="C21" s="180" t="s">
        <v>14047</v>
      </c>
      <c r="D21" s="11"/>
      <c r="E21" s="35" t="s">
        <v>8761</v>
      </c>
      <c r="F21" s="162">
        <v>1996</v>
      </c>
      <c r="G21" s="161"/>
      <c r="H21" s="9" t="s">
        <v>14388</v>
      </c>
      <c r="I21" s="9"/>
      <c r="J21" s="9"/>
      <c r="K21" s="11"/>
      <c r="L21" s="11">
        <v>0.1</v>
      </c>
      <c r="M21" s="9"/>
      <c r="N21" s="21">
        <v>100</v>
      </c>
      <c r="O21" s="21">
        <v>100</v>
      </c>
      <c r="P21" s="2"/>
      <c r="Q21" s="225" t="s">
        <v>4170</v>
      </c>
      <c r="R21" s="222"/>
      <c r="S21" s="2"/>
      <c r="T21" s="21">
        <f t="shared" si="0"/>
        <v>0</v>
      </c>
    </row>
    <row r="22" spans="1:20" x14ac:dyDescent="0.4">
      <c r="A22" s="9" t="s">
        <v>14759</v>
      </c>
      <c r="B22" s="9" t="s">
        <v>12052</v>
      </c>
      <c r="C22" s="180" t="s">
        <v>14048</v>
      </c>
      <c r="D22" s="11"/>
      <c r="E22" s="35" t="s">
        <v>14361</v>
      </c>
      <c r="F22" s="162">
        <v>1996</v>
      </c>
      <c r="G22" s="161"/>
      <c r="H22" s="9" t="s">
        <v>14390</v>
      </c>
      <c r="I22" s="9"/>
      <c r="J22" s="9"/>
      <c r="K22" s="11"/>
      <c r="L22" s="11">
        <v>0.5</v>
      </c>
      <c r="M22" s="9"/>
      <c r="N22" s="21">
        <v>70</v>
      </c>
      <c r="O22" s="21">
        <v>70</v>
      </c>
      <c r="P22" s="2"/>
      <c r="Q22" s="225" t="s">
        <v>4170</v>
      </c>
      <c r="R22" s="222"/>
      <c r="S22" s="2"/>
      <c r="T22" s="21">
        <f t="shared" si="0"/>
        <v>0</v>
      </c>
    </row>
    <row r="23" spans="1:20" x14ac:dyDescent="0.4">
      <c r="A23" s="9" t="s">
        <v>14759</v>
      </c>
      <c r="B23" s="9" t="s">
        <v>12052</v>
      </c>
      <c r="C23" s="180" t="s">
        <v>14049</v>
      </c>
      <c r="D23" s="11"/>
      <c r="E23" s="35" t="s">
        <v>14362</v>
      </c>
      <c r="F23" s="162">
        <v>1996</v>
      </c>
      <c r="G23" s="161"/>
      <c r="H23" s="9" t="s">
        <v>14391</v>
      </c>
      <c r="I23" s="9"/>
      <c r="J23" s="9"/>
      <c r="K23" s="11"/>
      <c r="L23" s="11">
        <v>0.5</v>
      </c>
      <c r="M23" s="9"/>
      <c r="N23" s="21">
        <v>30</v>
      </c>
      <c r="O23" s="21">
        <v>30</v>
      </c>
      <c r="P23" s="2"/>
      <c r="Q23" s="225" t="s">
        <v>4170</v>
      </c>
      <c r="R23" s="222"/>
      <c r="S23" s="2"/>
      <c r="T23" s="21">
        <f t="shared" si="0"/>
        <v>0</v>
      </c>
    </row>
    <row r="24" spans="1:20" x14ac:dyDescent="0.4">
      <c r="A24" s="9" t="s">
        <v>14759</v>
      </c>
      <c r="B24" s="9" t="s">
        <v>12052</v>
      </c>
      <c r="C24" s="180" t="s">
        <v>14050</v>
      </c>
      <c r="D24" s="11"/>
      <c r="E24" s="35" t="s">
        <v>14361</v>
      </c>
      <c r="F24" s="162">
        <v>1996</v>
      </c>
      <c r="G24" s="161"/>
      <c r="H24" s="9" t="s">
        <v>14392</v>
      </c>
      <c r="I24" s="9"/>
      <c r="J24" s="9"/>
      <c r="K24" s="9"/>
      <c r="L24" s="11">
        <v>1</v>
      </c>
      <c r="M24" s="9"/>
      <c r="N24" s="21">
        <v>8</v>
      </c>
      <c r="O24" s="21">
        <v>8</v>
      </c>
      <c r="P24" s="2"/>
      <c r="Q24" s="225" t="s">
        <v>4167</v>
      </c>
      <c r="R24" s="222"/>
      <c r="S24" s="2"/>
      <c r="T24" s="21">
        <f t="shared" si="0"/>
        <v>8</v>
      </c>
    </row>
    <row r="25" spans="1:20" x14ac:dyDescent="0.4">
      <c r="A25" s="9" t="s">
        <v>14759</v>
      </c>
      <c r="B25" s="9" t="s">
        <v>12052</v>
      </c>
      <c r="C25" s="180" t="s">
        <v>14051</v>
      </c>
      <c r="D25" s="11"/>
      <c r="E25" s="35" t="s">
        <v>14361</v>
      </c>
      <c r="F25" s="162">
        <v>1996</v>
      </c>
      <c r="G25" s="161"/>
      <c r="H25" s="9" t="s">
        <v>14393</v>
      </c>
      <c r="I25" s="9"/>
      <c r="J25" s="9"/>
      <c r="K25" s="9"/>
      <c r="L25" s="11">
        <v>1</v>
      </c>
      <c r="M25" s="9"/>
      <c r="N25" s="21">
        <v>8</v>
      </c>
      <c r="O25" s="21">
        <v>8</v>
      </c>
      <c r="P25" s="2"/>
      <c r="Q25" s="225" t="s">
        <v>4167</v>
      </c>
      <c r="R25" s="222"/>
      <c r="S25" s="2"/>
      <c r="T25" s="21">
        <f t="shared" si="0"/>
        <v>8</v>
      </c>
    </row>
    <row r="26" spans="1:20" x14ac:dyDescent="0.4">
      <c r="A26" s="9" t="s">
        <v>14759</v>
      </c>
      <c r="B26" s="9" t="s">
        <v>12052</v>
      </c>
      <c r="C26" s="180" t="s">
        <v>14052</v>
      </c>
      <c r="D26" s="11"/>
      <c r="E26" s="35" t="s">
        <v>14361</v>
      </c>
      <c r="F26" s="162">
        <v>1996</v>
      </c>
      <c r="G26" s="161"/>
      <c r="H26" s="9" t="s">
        <v>14394</v>
      </c>
      <c r="I26" s="9"/>
      <c r="J26" s="9"/>
      <c r="K26" s="9"/>
      <c r="L26" s="11">
        <v>1</v>
      </c>
      <c r="M26" s="9"/>
      <c r="N26" s="21">
        <v>8</v>
      </c>
      <c r="O26" s="21">
        <v>8</v>
      </c>
      <c r="P26" s="2"/>
      <c r="Q26" s="225" t="s">
        <v>4167</v>
      </c>
      <c r="R26" s="222"/>
      <c r="S26" s="2"/>
      <c r="T26" s="21">
        <f t="shared" si="0"/>
        <v>8</v>
      </c>
    </row>
    <row r="27" spans="1:20" x14ac:dyDescent="0.4">
      <c r="A27" s="9" t="s">
        <v>14759</v>
      </c>
      <c r="B27" s="9" t="s">
        <v>12052</v>
      </c>
      <c r="C27" s="180" t="s">
        <v>14053</v>
      </c>
      <c r="D27" s="11"/>
      <c r="E27" s="35" t="s">
        <v>8757</v>
      </c>
      <c r="F27" s="162">
        <v>1996</v>
      </c>
      <c r="G27" s="161"/>
      <c r="H27" s="9" t="s">
        <v>14395</v>
      </c>
      <c r="I27" s="9"/>
      <c r="J27" s="9"/>
      <c r="K27" s="9"/>
      <c r="L27" s="11">
        <v>1</v>
      </c>
      <c r="M27" s="9"/>
      <c r="N27" s="21">
        <v>8</v>
      </c>
      <c r="O27" s="21">
        <v>8</v>
      </c>
      <c r="P27" s="2"/>
      <c r="Q27" s="225" t="s">
        <v>4170</v>
      </c>
      <c r="R27" s="222"/>
      <c r="S27" s="2"/>
      <c r="T27" s="21">
        <f t="shared" si="0"/>
        <v>0</v>
      </c>
    </row>
    <row r="28" spans="1:20" x14ac:dyDescent="0.4">
      <c r="A28" s="9" t="s">
        <v>14759</v>
      </c>
      <c r="B28" s="9" t="s">
        <v>12052</v>
      </c>
      <c r="C28" s="180" t="s">
        <v>14054</v>
      </c>
      <c r="D28" s="11"/>
      <c r="E28" s="35" t="s">
        <v>8757</v>
      </c>
      <c r="F28" s="162">
        <v>1996</v>
      </c>
      <c r="G28" s="161"/>
      <c r="H28" s="9" t="s">
        <v>14396</v>
      </c>
      <c r="I28" s="9"/>
      <c r="J28" s="9"/>
      <c r="K28" s="9"/>
      <c r="L28" s="11">
        <v>1</v>
      </c>
      <c r="M28" s="9"/>
      <c r="N28" s="21">
        <v>8</v>
      </c>
      <c r="O28" s="21">
        <v>8</v>
      </c>
      <c r="P28" s="2"/>
      <c r="Q28" s="225" t="s">
        <v>4167</v>
      </c>
      <c r="R28" s="222"/>
      <c r="S28" s="2"/>
      <c r="T28" s="21">
        <f t="shared" si="0"/>
        <v>8</v>
      </c>
    </row>
    <row r="29" spans="1:20" x14ac:dyDescent="0.4">
      <c r="A29" s="9" t="s">
        <v>14759</v>
      </c>
      <c r="B29" s="9" t="s">
        <v>12052</v>
      </c>
      <c r="C29" s="180" t="s">
        <v>14055</v>
      </c>
      <c r="D29" s="11"/>
      <c r="E29" s="35" t="s">
        <v>8757</v>
      </c>
      <c r="F29" s="162">
        <v>1996</v>
      </c>
      <c r="G29" s="161"/>
      <c r="H29" s="9" t="s">
        <v>14397</v>
      </c>
      <c r="I29" s="9"/>
      <c r="J29" s="9"/>
      <c r="K29" s="9"/>
      <c r="L29" s="11">
        <v>1</v>
      </c>
      <c r="M29" s="9"/>
      <c r="N29" s="21">
        <v>8</v>
      </c>
      <c r="O29" s="21">
        <v>8</v>
      </c>
      <c r="P29" s="2"/>
      <c r="Q29" s="225" t="s">
        <v>4170</v>
      </c>
      <c r="R29" s="222"/>
      <c r="S29" s="2"/>
      <c r="T29" s="21">
        <f t="shared" si="0"/>
        <v>0</v>
      </c>
    </row>
    <row r="30" spans="1:20" x14ac:dyDescent="0.4">
      <c r="A30" s="9" t="s">
        <v>14759</v>
      </c>
      <c r="B30" s="9" t="s">
        <v>12052</v>
      </c>
      <c r="C30" s="180" t="s">
        <v>14056</v>
      </c>
      <c r="D30" s="11"/>
      <c r="E30" s="35" t="s">
        <v>9729</v>
      </c>
      <c r="F30" s="162">
        <v>1996</v>
      </c>
      <c r="G30" s="161"/>
      <c r="H30" s="9" t="s">
        <v>14398</v>
      </c>
      <c r="I30" s="9"/>
      <c r="J30" s="9"/>
      <c r="K30" s="9"/>
      <c r="L30" s="11">
        <v>1</v>
      </c>
      <c r="M30" s="9"/>
      <c r="N30" s="21">
        <v>8</v>
      </c>
      <c r="O30" s="21">
        <v>8</v>
      </c>
      <c r="P30" s="2"/>
      <c r="Q30" s="225" t="s">
        <v>4170</v>
      </c>
      <c r="R30" s="222"/>
      <c r="S30" s="2"/>
      <c r="T30" s="21">
        <f>IF(Q30="Nuova",IF(N30="p.a.r.",300,N30),IF(Q30="Usata",IF(O30="p.a.r.",300,N30),0))</f>
        <v>0</v>
      </c>
    </row>
    <row r="31" spans="1:20" x14ac:dyDescent="0.4">
      <c r="A31" s="9" t="s">
        <v>14759</v>
      </c>
      <c r="B31" s="9" t="s">
        <v>12052</v>
      </c>
      <c r="C31" s="180" t="s">
        <v>14057</v>
      </c>
      <c r="D31" s="11"/>
      <c r="E31" s="35" t="s">
        <v>9732</v>
      </c>
      <c r="F31" s="162">
        <v>1996</v>
      </c>
      <c r="G31" s="161"/>
      <c r="H31" s="9" t="s">
        <v>14398</v>
      </c>
      <c r="I31" s="9"/>
      <c r="J31" s="9"/>
      <c r="K31" s="9"/>
      <c r="L31" s="11">
        <v>3</v>
      </c>
      <c r="M31" s="9"/>
      <c r="N31" s="21">
        <v>15</v>
      </c>
      <c r="O31" s="21">
        <v>15</v>
      </c>
      <c r="P31" s="2"/>
      <c r="Q31" s="225" t="s">
        <v>4170</v>
      </c>
      <c r="R31" s="222"/>
      <c r="S31" s="2"/>
      <c r="T31" s="21">
        <f>IF(Q31="Nuova",IF(N31="p.a.r.",300,N31),IF(Q31="Usata",IF(O31="p.a.r.",300,N31),0))</f>
        <v>0</v>
      </c>
    </row>
    <row r="32" spans="1:20" x14ac:dyDescent="0.4">
      <c r="A32" s="9" t="s">
        <v>14759</v>
      </c>
      <c r="B32" s="9" t="s">
        <v>12052</v>
      </c>
      <c r="C32" s="180" t="s">
        <v>14058</v>
      </c>
      <c r="D32" s="11"/>
      <c r="E32" s="35" t="s">
        <v>9729</v>
      </c>
      <c r="F32" s="162">
        <v>1996</v>
      </c>
      <c r="G32" s="161"/>
      <c r="H32" s="9" t="s">
        <v>14399</v>
      </c>
      <c r="I32" s="9"/>
      <c r="J32" s="9"/>
      <c r="K32" s="9"/>
      <c r="L32" s="11">
        <v>1</v>
      </c>
      <c r="M32" s="9"/>
      <c r="N32" s="21">
        <v>7</v>
      </c>
      <c r="O32" s="21">
        <v>7</v>
      </c>
      <c r="P32" s="2"/>
      <c r="Q32" s="225" t="s">
        <v>4170</v>
      </c>
      <c r="R32" s="222"/>
      <c r="S32" s="2"/>
      <c r="T32" s="21">
        <f t="shared" si="0"/>
        <v>0</v>
      </c>
    </row>
    <row r="33" spans="1:20" x14ac:dyDescent="0.4">
      <c r="A33" s="9" t="s">
        <v>14759</v>
      </c>
      <c r="B33" s="9" t="s">
        <v>12052</v>
      </c>
      <c r="C33" s="180" t="s">
        <v>14059</v>
      </c>
      <c r="D33" s="11"/>
      <c r="E33" s="35" t="s">
        <v>14361</v>
      </c>
      <c r="F33" s="162">
        <v>1996</v>
      </c>
      <c r="G33" s="161"/>
      <c r="H33" s="9" t="s">
        <v>14399</v>
      </c>
      <c r="I33" s="9"/>
      <c r="J33" s="9"/>
      <c r="K33" s="9"/>
      <c r="L33" s="11">
        <v>1</v>
      </c>
      <c r="M33" s="9"/>
      <c r="N33" s="21">
        <v>7</v>
      </c>
      <c r="O33" s="21">
        <v>7</v>
      </c>
      <c r="P33" s="2"/>
      <c r="Q33" s="225" t="s">
        <v>4170</v>
      </c>
      <c r="R33" s="222"/>
      <c r="S33" s="2"/>
      <c r="T33" s="21">
        <f t="shared" si="0"/>
        <v>0</v>
      </c>
    </row>
    <row r="34" spans="1:20" x14ac:dyDescent="0.4">
      <c r="A34" s="9" t="s">
        <v>14759</v>
      </c>
      <c r="B34" s="9" t="s">
        <v>12052</v>
      </c>
      <c r="C34" s="180" t="s">
        <v>14060</v>
      </c>
      <c r="D34" s="11"/>
      <c r="E34" s="35" t="s">
        <v>8757</v>
      </c>
      <c r="F34" s="162">
        <v>1996</v>
      </c>
      <c r="G34" s="161"/>
      <c r="H34" s="9" t="s">
        <v>14399</v>
      </c>
      <c r="I34" s="9"/>
      <c r="J34" s="9"/>
      <c r="K34" s="9"/>
      <c r="L34" s="11">
        <v>1</v>
      </c>
      <c r="M34" s="9"/>
      <c r="N34" s="21">
        <v>7</v>
      </c>
      <c r="O34" s="21">
        <v>7</v>
      </c>
      <c r="P34" s="2"/>
      <c r="Q34" s="225" t="s">
        <v>4170</v>
      </c>
      <c r="R34" s="222"/>
      <c r="S34" s="2"/>
      <c r="T34" s="21">
        <f t="shared" si="0"/>
        <v>0</v>
      </c>
    </row>
    <row r="35" spans="1:20" x14ac:dyDescent="0.4">
      <c r="A35" s="9" t="s">
        <v>14759</v>
      </c>
      <c r="B35" s="9" t="s">
        <v>12052</v>
      </c>
      <c r="C35" s="180" t="s">
        <v>14061</v>
      </c>
      <c r="D35" s="11"/>
      <c r="E35" s="35" t="s">
        <v>9729</v>
      </c>
      <c r="F35" s="162">
        <v>1996</v>
      </c>
      <c r="G35" s="161"/>
      <c r="H35" s="9" t="s">
        <v>14400</v>
      </c>
      <c r="I35" s="9"/>
      <c r="J35" s="9"/>
      <c r="K35" s="9"/>
      <c r="L35" s="11">
        <v>1</v>
      </c>
      <c r="M35" s="9"/>
      <c r="N35" s="21">
        <v>7</v>
      </c>
      <c r="O35" s="21">
        <v>7</v>
      </c>
      <c r="P35" s="2"/>
      <c r="Q35" s="225" t="s">
        <v>4170</v>
      </c>
      <c r="R35" s="222"/>
      <c r="S35" s="2"/>
      <c r="T35" s="21">
        <f t="shared" si="0"/>
        <v>0</v>
      </c>
    </row>
    <row r="36" spans="1:20" x14ac:dyDescent="0.4">
      <c r="A36" s="9" t="s">
        <v>14759</v>
      </c>
      <c r="B36" s="9" t="s">
        <v>12052</v>
      </c>
      <c r="C36" s="180" t="s">
        <v>14062</v>
      </c>
      <c r="D36" s="11"/>
      <c r="E36" s="35" t="s">
        <v>14361</v>
      </c>
      <c r="F36" s="162">
        <v>1996</v>
      </c>
      <c r="G36" s="161"/>
      <c r="H36" s="9" t="s">
        <v>14400</v>
      </c>
      <c r="I36" s="9"/>
      <c r="J36" s="9"/>
      <c r="K36" s="9"/>
      <c r="L36" s="11">
        <v>1</v>
      </c>
      <c r="M36" s="9"/>
      <c r="N36" s="21">
        <v>7</v>
      </c>
      <c r="O36" s="21">
        <v>7</v>
      </c>
      <c r="P36" s="2"/>
      <c r="Q36" s="225" t="s">
        <v>4170</v>
      </c>
      <c r="R36" s="222"/>
      <c r="S36" s="2"/>
      <c r="T36" s="21">
        <f t="shared" si="0"/>
        <v>0</v>
      </c>
    </row>
    <row r="37" spans="1:20" x14ac:dyDescent="0.4">
      <c r="A37" s="9" t="s">
        <v>14759</v>
      </c>
      <c r="B37" s="9" t="s">
        <v>12052</v>
      </c>
      <c r="C37" s="180" t="s">
        <v>14063</v>
      </c>
      <c r="D37" s="11"/>
      <c r="E37" s="35" t="s">
        <v>8757</v>
      </c>
      <c r="F37" s="162">
        <v>1996</v>
      </c>
      <c r="G37" s="161"/>
      <c r="H37" s="9" t="s">
        <v>14400</v>
      </c>
      <c r="I37" s="9"/>
      <c r="J37" s="9"/>
      <c r="K37" s="9"/>
      <c r="L37" s="11">
        <v>1</v>
      </c>
      <c r="M37" s="9"/>
      <c r="N37" s="21">
        <v>7</v>
      </c>
      <c r="O37" s="21">
        <v>7</v>
      </c>
      <c r="P37" s="2"/>
      <c r="Q37" s="225" t="s">
        <v>4170</v>
      </c>
      <c r="R37" s="222"/>
      <c r="S37" s="2"/>
      <c r="T37" s="21">
        <f t="shared" si="0"/>
        <v>0</v>
      </c>
    </row>
    <row r="38" spans="1:20" x14ac:dyDescent="0.4">
      <c r="A38" s="9" t="s">
        <v>14759</v>
      </c>
      <c r="B38" s="9" t="s">
        <v>12052</v>
      </c>
      <c r="C38" s="180" t="s">
        <v>14683</v>
      </c>
      <c r="D38" s="11"/>
      <c r="E38" s="35" t="s">
        <v>14361</v>
      </c>
      <c r="F38" s="162">
        <v>1996</v>
      </c>
      <c r="G38" s="161"/>
      <c r="H38" s="9" t="s">
        <v>14684</v>
      </c>
      <c r="I38" s="9"/>
      <c r="J38" s="9"/>
      <c r="K38" s="9"/>
      <c r="L38" s="11">
        <v>3</v>
      </c>
      <c r="M38" s="9"/>
      <c r="N38" s="21">
        <v>5</v>
      </c>
      <c r="O38" s="21">
        <v>5</v>
      </c>
      <c r="P38" s="2"/>
      <c r="Q38" s="225" t="s">
        <v>4170</v>
      </c>
      <c r="R38" s="222"/>
      <c r="S38" s="2"/>
      <c r="T38" s="21">
        <f t="shared" si="0"/>
        <v>0</v>
      </c>
    </row>
    <row r="39" spans="1:20" x14ac:dyDescent="0.4">
      <c r="A39" s="164" t="s">
        <v>14759</v>
      </c>
      <c r="B39" s="164" t="s">
        <v>12052</v>
      </c>
      <c r="C39" s="232" t="s">
        <v>14685</v>
      </c>
      <c r="D39" s="166"/>
      <c r="E39" s="172" t="s">
        <v>14361</v>
      </c>
      <c r="F39" s="168">
        <v>1996</v>
      </c>
      <c r="G39" s="233"/>
      <c r="H39" s="164" t="s">
        <v>14686</v>
      </c>
      <c r="I39" s="164" t="s">
        <v>4074</v>
      </c>
      <c r="J39" s="164"/>
      <c r="K39" s="164"/>
      <c r="L39" s="166">
        <v>3</v>
      </c>
      <c r="M39" s="164"/>
      <c r="N39" s="174">
        <v>5</v>
      </c>
      <c r="O39" s="174">
        <v>5</v>
      </c>
      <c r="P39" s="2"/>
      <c r="Q39" s="225" t="s">
        <v>4170</v>
      </c>
      <c r="R39" s="222"/>
      <c r="S39" s="2"/>
      <c r="T39" s="21">
        <f t="shared" ref="T39:T40" si="1">IF(Q39="Nuova",IF(N39="p.a.r.",300,N39),IF(Q39="Usata",IF(O39="p.a.r.",300,N39),0))</f>
        <v>0</v>
      </c>
    </row>
    <row r="40" spans="1:20" x14ac:dyDescent="0.4">
      <c r="A40" s="164" t="s">
        <v>14759</v>
      </c>
      <c r="B40" s="164" t="s">
        <v>12052</v>
      </c>
      <c r="C40" s="232" t="s">
        <v>14687</v>
      </c>
      <c r="D40" s="166"/>
      <c r="E40" s="172" t="s">
        <v>14361</v>
      </c>
      <c r="F40" s="168">
        <v>1996</v>
      </c>
      <c r="G40" s="233"/>
      <c r="H40" s="164" t="s">
        <v>14688</v>
      </c>
      <c r="I40" s="164" t="s">
        <v>4074</v>
      </c>
      <c r="J40" s="164"/>
      <c r="K40" s="164"/>
      <c r="L40" s="166">
        <v>3</v>
      </c>
      <c r="M40" s="164"/>
      <c r="N40" s="174">
        <v>5</v>
      </c>
      <c r="O40" s="174">
        <v>5</v>
      </c>
      <c r="P40" s="2"/>
      <c r="Q40" s="225" t="s">
        <v>4170</v>
      </c>
      <c r="R40" s="222"/>
      <c r="S40" s="2"/>
      <c r="T40" s="21">
        <f t="shared" si="1"/>
        <v>0</v>
      </c>
    </row>
    <row r="41" spans="1:20" x14ac:dyDescent="0.4">
      <c r="A41" s="164" t="s">
        <v>14759</v>
      </c>
      <c r="B41" s="164" t="s">
        <v>12052</v>
      </c>
      <c r="C41" s="232" t="s">
        <v>14689</v>
      </c>
      <c r="D41" s="166"/>
      <c r="E41" s="172" t="s">
        <v>14361</v>
      </c>
      <c r="F41" s="168">
        <v>1996</v>
      </c>
      <c r="G41" s="233"/>
      <c r="H41" s="164" t="s">
        <v>14690</v>
      </c>
      <c r="I41" s="164" t="s">
        <v>4074</v>
      </c>
      <c r="J41" s="164"/>
      <c r="K41" s="164"/>
      <c r="L41" s="166">
        <v>3</v>
      </c>
      <c r="M41" s="164"/>
      <c r="N41" s="174">
        <v>5</v>
      </c>
      <c r="O41" s="174">
        <v>5</v>
      </c>
      <c r="P41" s="2"/>
      <c r="Q41" s="225" t="s">
        <v>4167</v>
      </c>
      <c r="R41" s="222"/>
      <c r="S41" s="2"/>
      <c r="T41" s="21">
        <f t="shared" ref="T41" si="2">IF(Q41="Nuova",IF(N41="p.a.r.",300,N41),IF(Q41="Usata",IF(O41="p.a.r.",300,N41),0))</f>
        <v>5</v>
      </c>
    </row>
    <row r="42" spans="1:20" x14ac:dyDescent="0.4">
      <c r="A42" s="9" t="s">
        <v>14759</v>
      </c>
      <c r="B42" s="9" t="s">
        <v>12052</v>
      </c>
      <c r="C42" s="180" t="s">
        <v>14064</v>
      </c>
      <c r="D42" s="11"/>
      <c r="E42" s="35" t="s">
        <v>14363</v>
      </c>
      <c r="F42" s="162">
        <v>1996</v>
      </c>
      <c r="G42" s="161"/>
      <c r="H42" s="9" t="s">
        <v>14401</v>
      </c>
      <c r="I42" s="9"/>
      <c r="J42" s="9"/>
      <c r="K42" s="9"/>
      <c r="L42" s="11">
        <v>10</v>
      </c>
      <c r="M42" s="9"/>
      <c r="N42" s="21">
        <v>7</v>
      </c>
      <c r="O42" s="21">
        <v>7</v>
      </c>
      <c r="P42" s="2"/>
      <c r="Q42" s="225" t="s">
        <v>4167</v>
      </c>
      <c r="R42" s="222"/>
      <c r="S42" s="2"/>
      <c r="T42" s="21">
        <f t="shared" si="0"/>
        <v>7</v>
      </c>
    </row>
    <row r="43" spans="1:20" x14ac:dyDescent="0.4">
      <c r="A43" s="9" t="s">
        <v>14759</v>
      </c>
      <c r="B43" s="9" t="s">
        <v>12052</v>
      </c>
      <c r="C43" s="180" t="s">
        <v>14065</v>
      </c>
      <c r="D43" s="11"/>
      <c r="E43" s="35" t="s">
        <v>14363</v>
      </c>
      <c r="F43" s="162">
        <v>1996</v>
      </c>
      <c r="G43" s="161"/>
      <c r="H43" s="9" t="s">
        <v>14691</v>
      </c>
      <c r="I43" s="9"/>
      <c r="J43" s="9"/>
      <c r="K43" s="9"/>
      <c r="L43" s="11" t="s">
        <v>0</v>
      </c>
      <c r="M43" s="9"/>
      <c r="N43" s="21">
        <v>10</v>
      </c>
      <c r="O43" s="21">
        <v>10</v>
      </c>
      <c r="P43" s="2"/>
      <c r="Q43" s="225" t="s">
        <v>4170</v>
      </c>
      <c r="R43" s="222"/>
      <c r="S43" s="2"/>
      <c r="T43" s="21">
        <f t="shared" si="0"/>
        <v>0</v>
      </c>
    </row>
    <row r="44" spans="1:20" x14ac:dyDescent="0.4">
      <c r="A44" s="9" t="s">
        <v>14759</v>
      </c>
      <c r="B44" s="9" t="s">
        <v>12052</v>
      </c>
      <c r="C44" s="180" t="s">
        <v>14066</v>
      </c>
      <c r="D44" s="11"/>
      <c r="E44" s="35" t="s">
        <v>8761</v>
      </c>
      <c r="F44" s="162">
        <v>1996</v>
      </c>
      <c r="G44" s="161"/>
      <c r="H44" s="9" t="s">
        <v>14402</v>
      </c>
      <c r="I44" s="9"/>
      <c r="J44" s="9"/>
      <c r="K44" s="9"/>
      <c r="L44" s="11">
        <v>0.25</v>
      </c>
      <c r="M44" s="9"/>
      <c r="N44" s="21">
        <v>30</v>
      </c>
      <c r="O44" s="21">
        <v>30</v>
      </c>
      <c r="P44" s="2"/>
      <c r="Q44" s="225" t="s">
        <v>4170</v>
      </c>
      <c r="R44" s="222"/>
      <c r="S44" s="2"/>
      <c r="T44" s="21">
        <f>IF(Q44="Nuova",IF(N44="p.a.r.",300,N44),IF(Q44="Usata",IF(O44="p.a.r.",300,N44),0))</f>
        <v>0</v>
      </c>
    </row>
    <row r="45" spans="1:20" x14ac:dyDescent="0.4">
      <c r="A45" s="9" t="s">
        <v>14759</v>
      </c>
      <c r="B45" s="9" t="s">
        <v>12052</v>
      </c>
      <c r="C45" s="180" t="s">
        <v>14067</v>
      </c>
      <c r="D45" s="11"/>
      <c r="E45" s="35" t="s">
        <v>0</v>
      </c>
      <c r="F45" s="162">
        <v>1996</v>
      </c>
      <c r="G45" s="161"/>
      <c r="H45" s="9" t="s">
        <v>14691</v>
      </c>
      <c r="I45" s="9"/>
      <c r="J45" s="9"/>
      <c r="K45" s="9"/>
      <c r="L45" s="11" t="s">
        <v>0</v>
      </c>
      <c r="M45" s="9"/>
      <c r="N45" s="21">
        <v>2</v>
      </c>
      <c r="O45" s="21">
        <v>2</v>
      </c>
      <c r="P45" s="2"/>
      <c r="Q45" s="225" t="s">
        <v>4170</v>
      </c>
      <c r="R45" s="222"/>
      <c r="S45" s="2"/>
      <c r="T45" s="21">
        <f>IF(Q45="Nuova",IF(N45="p.a.r.",300,N45),IF(Q45="Usata",IF(O45="p.a.r.",300,N45),0))</f>
        <v>0</v>
      </c>
    </row>
    <row r="46" spans="1:20" x14ac:dyDescent="0.4">
      <c r="A46" s="9" t="s">
        <v>14759</v>
      </c>
      <c r="B46" s="9" t="s">
        <v>12052</v>
      </c>
      <c r="C46" s="180" t="s">
        <v>14692</v>
      </c>
      <c r="D46" s="11"/>
      <c r="E46" s="35" t="s">
        <v>8761</v>
      </c>
      <c r="F46" s="162">
        <v>1996</v>
      </c>
      <c r="G46" s="161"/>
      <c r="H46" s="9" t="s">
        <v>14693</v>
      </c>
      <c r="I46" s="9"/>
      <c r="J46" s="9"/>
      <c r="K46" s="9"/>
      <c r="L46" s="11">
        <v>5</v>
      </c>
      <c r="M46" s="9"/>
      <c r="N46" s="21">
        <v>5</v>
      </c>
      <c r="O46" s="21">
        <v>5</v>
      </c>
      <c r="P46" s="2"/>
      <c r="Q46" s="225" t="s">
        <v>4167</v>
      </c>
      <c r="R46" s="222"/>
      <c r="S46" s="2"/>
      <c r="T46" s="21">
        <f t="shared" ref="T46:T109" si="3">IF(Q46="Nuova",IF(N46="p.a.r.",300,N46),IF(Q46="Usata",IF(O46="p.a.r.",300,N46),0))</f>
        <v>5</v>
      </c>
    </row>
    <row r="47" spans="1:20" x14ac:dyDescent="0.4">
      <c r="A47" s="164" t="s">
        <v>14759</v>
      </c>
      <c r="B47" s="164" t="s">
        <v>12052</v>
      </c>
      <c r="C47" s="232" t="s">
        <v>14694</v>
      </c>
      <c r="D47" s="166"/>
      <c r="E47" s="172" t="s">
        <v>8761</v>
      </c>
      <c r="F47" s="168">
        <v>1996</v>
      </c>
      <c r="G47" s="233"/>
      <c r="H47" s="164" t="s">
        <v>14695</v>
      </c>
      <c r="I47" s="164" t="s">
        <v>4074</v>
      </c>
      <c r="J47" s="164"/>
      <c r="K47" s="164"/>
      <c r="L47" s="166">
        <v>5</v>
      </c>
      <c r="M47" s="164"/>
      <c r="N47" s="174">
        <v>5</v>
      </c>
      <c r="O47" s="174">
        <v>5</v>
      </c>
      <c r="P47" s="2"/>
      <c r="Q47" s="225" t="s">
        <v>4170</v>
      </c>
      <c r="R47" s="222"/>
      <c r="S47" s="2"/>
      <c r="T47" s="21">
        <f t="shared" si="3"/>
        <v>0</v>
      </c>
    </row>
    <row r="48" spans="1:20" x14ac:dyDescent="0.4">
      <c r="A48" s="164" t="s">
        <v>14759</v>
      </c>
      <c r="B48" s="164" t="s">
        <v>12052</v>
      </c>
      <c r="C48" s="232" t="s">
        <v>14696</v>
      </c>
      <c r="D48" s="166"/>
      <c r="E48" s="172" t="s">
        <v>8761</v>
      </c>
      <c r="F48" s="168">
        <v>1996</v>
      </c>
      <c r="G48" s="233"/>
      <c r="H48" s="164" t="s">
        <v>14698</v>
      </c>
      <c r="I48" s="164" t="s">
        <v>4074</v>
      </c>
      <c r="J48" s="164"/>
      <c r="K48" s="164"/>
      <c r="L48" s="166">
        <v>5</v>
      </c>
      <c r="M48" s="164"/>
      <c r="N48" s="174">
        <v>5</v>
      </c>
      <c r="O48" s="174">
        <v>5</v>
      </c>
      <c r="P48" s="2"/>
      <c r="Q48" s="225" t="s">
        <v>4167</v>
      </c>
      <c r="R48" s="222"/>
      <c r="S48" s="2"/>
      <c r="T48" s="21">
        <f t="shared" si="3"/>
        <v>5</v>
      </c>
    </row>
    <row r="49" spans="1:20" x14ac:dyDescent="0.4">
      <c r="A49" s="164" t="s">
        <v>14759</v>
      </c>
      <c r="B49" s="164" t="s">
        <v>12052</v>
      </c>
      <c r="C49" s="232" t="s">
        <v>14697</v>
      </c>
      <c r="D49" s="166"/>
      <c r="E49" s="172" t="s">
        <v>8761</v>
      </c>
      <c r="F49" s="168">
        <v>1996</v>
      </c>
      <c r="G49" s="233"/>
      <c r="H49" s="164" t="s">
        <v>14699</v>
      </c>
      <c r="I49" s="164" t="s">
        <v>4074</v>
      </c>
      <c r="J49" s="164"/>
      <c r="K49" s="164"/>
      <c r="L49" s="166">
        <v>5</v>
      </c>
      <c r="M49" s="164"/>
      <c r="N49" s="174">
        <v>5</v>
      </c>
      <c r="O49" s="174">
        <v>5</v>
      </c>
      <c r="P49" s="2"/>
      <c r="Q49" s="225" t="s">
        <v>4170</v>
      </c>
      <c r="R49" s="222"/>
      <c r="S49" s="2"/>
      <c r="T49" s="21">
        <f t="shared" si="3"/>
        <v>0</v>
      </c>
    </row>
    <row r="50" spans="1:20" x14ac:dyDescent="0.4">
      <c r="A50" s="9" t="s">
        <v>14759</v>
      </c>
      <c r="B50" s="9" t="s">
        <v>12052</v>
      </c>
      <c r="C50" s="180" t="s">
        <v>14068</v>
      </c>
      <c r="D50" s="11"/>
      <c r="E50" s="35" t="s">
        <v>0</v>
      </c>
      <c r="F50" s="162">
        <v>1996</v>
      </c>
      <c r="G50" s="161"/>
      <c r="H50" s="9" t="s">
        <v>14403</v>
      </c>
      <c r="I50" s="9"/>
      <c r="J50" s="9"/>
      <c r="K50" s="9"/>
      <c r="L50" s="11" t="s">
        <v>0</v>
      </c>
      <c r="M50" s="9"/>
      <c r="N50" s="21">
        <v>25</v>
      </c>
      <c r="O50" s="21">
        <v>25</v>
      </c>
      <c r="P50" s="2"/>
      <c r="Q50" s="225" t="s">
        <v>4170</v>
      </c>
      <c r="R50" s="222"/>
      <c r="S50" s="2"/>
      <c r="T50" s="21">
        <f t="shared" si="3"/>
        <v>0</v>
      </c>
    </row>
    <row r="51" spans="1:20" x14ac:dyDescent="0.4">
      <c r="A51" s="9" t="s">
        <v>14759</v>
      </c>
      <c r="B51" s="9" t="s">
        <v>12052</v>
      </c>
      <c r="C51" s="180" t="s">
        <v>14069</v>
      </c>
      <c r="D51" s="11"/>
      <c r="E51" s="35" t="s">
        <v>14363</v>
      </c>
      <c r="F51" s="162">
        <v>1996</v>
      </c>
      <c r="G51" s="161"/>
      <c r="H51" s="9" t="s">
        <v>14404</v>
      </c>
      <c r="I51" s="9"/>
      <c r="J51" s="9"/>
      <c r="K51" s="9"/>
      <c r="L51" s="11">
        <v>1</v>
      </c>
      <c r="M51" s="9"/>
      <c r="N51" s="21">
        <v>15</v>
      </c>
      <c r="O51" s="21">
        <v>15</v>
      </c>
      <c r="P51" s="2"/>
      <c r="Q51" s="225" t="s">
        <v>4170</v>
      </c>
      <c r="R51" s="222"/>
      <c r="S51" s="2"/>
      <c r="T51" s="21">
        <f t="shared" si="3"/>
        <v>0</v>
      </c>
    </row>
    <row r="52" spans="1:20" x14ac:dyDescent="0.4">
      <c r="A52" s="9" t="s">
        <v>14759</v>
      </c>
      <c r="B52" s="9" t="s">
        <v>12052</v>
      </c>
      <c r="C52" s="180" t="s">
        <v>14070</v>
      </c>
      <c r="D52" s="11"/>
      <c r="E52" s="35" t="s">
        <v>14364</v>
      </c>
      <c r="F52" s="162">
        <v>1996</v>
      </c>
      <c r="G52" s="161"/>
      <c r="H52" s="9" t="s">
        <v>14405</v>
      </c>
      <c r="I52" s="9"/>
      <c r="J52" s="9"/>
      <c r="K52" s="9"/>
      <c r="L52" s="11">
        <v>1</v>
      </c>
      <c r="M52" s="9"/>
      <c r="N52" s="21">
        <v>25</v>
      </c>
      <c r="O52" s="21">
        <v>25</v>
      </c>
      <c r="P52" s="2"/>
      <c r="Q52" s="225" t="s">
        <v>4170</v>
      </c>
      <c r="R52" s="222"/>
      <c r="S52" s="2"/>
      <c r="T52" s="21">
        <f t="shared" si="3"/>
        <v>0</v>
      </c>
    </row>
    <row r="53" spans="1:20" x14ac:dyDescent="0.4">
      <c r="A53" s="9" t="s">
        <v>14759</v>
      </c>
      <c r="B53" s="9" t="s">
        <v>12052</v>
      </c>
      <c r="C53" s="180" t="s">
        <v>14071</v>
      </c>
      <c r="D53" s="11"/>
      <c r="E53" s="35" t="s">
        <v>14364</v>
      </c>
      <c r="F53" s="162">
        <v>1996</v>
      </c>
      <c r="G53" s="161"/>
      <c r="H53" s="9" t="s">
        <v>14406</v>
      </c>
      <c r="I53" s="9"/>
      <c r="J53" s="9"/>
      <c r="K53" s="9"/>
      <c r="L53" s="11">
        <v>1</v>
      </c>
      <c r="M53" s="9"/>
      <c r="N53" s="21">
        <v>25</v>
      </c>
      <c r="O53" s="21">
        <v>25</v>
      </c>
      <c r="P53" s="2"/>
      <c r="Q53" s="225" t="s">
        <v>4170</v>
      </c>
      <c r="R53" s="222"/>
      <c r="S53" s="2"/>
      <c r="T53" s="21">
        <f t="shared" si="3"/>
        <v>0</v>
      </c>
    </row>
    <row r="54" spans="1:20" x14ac:dyDescent="0.4">
      <c r="A54" s="9" t="s">
        <v>14759</v>
      </c>
      <c r="B54" s="9" t="s">
        <v>12052</v>
      </c>
      <c r="C54" s="180" t="s">
        <v>14072</v>
      </c>
      <c r="D54" s="11"/>
      <c r="E54" s="35" t="s">
        <v>14364</v>
      </c>
      <c r="F54" s="162">
        <v>1996</v>
      </c>
      <c r="G54" s="161"/>
      <c r="H54" s="9" t="s">
        <v>14407</v>
      </c>
      <c r="I54" s="9"/>
      <c r="J54" s="9"/>
      <c r="K54" s="9"/>
      <c r="L54" s="11">
        <v>1</v>
      </c>
      <c r="M54" s="9"/>
      <c r="N54" s="21">
        <v>25</v>
      </c>
      <c r="O54" s="21">
        <v>25</v>
      </c>
      <c r="P54" s="2"/>
      <c r="Q54" s="225" t="s">
        <v>4170</v>
      </c>
      <c r="R54" s="222"/>
      <c r="S54" s="2"/>
      <c r="T54" s="21">
        <f t="shared" si="3"/>
        <v>0</v>
      </c>
    </row>
    <row r="55" spans="1:20" x14ac:dyDescent="0.4">
      <c r="A55" s="9" t="s">
        <v>14759</v>
      </c>
      <c r="B55" s="9" t="s">
        <v>12052</v>
      </c>
      <c r="C55" s="180" t="s">
        <v>14073</v>
      </c>
      <c r="D55" s="11"/>
      <c r="E55" s="35" t="s">
        <v>14364</v>
      </c>
      <c r="F55" s="162">
        <v>1996</v>
      </c>
      <c r="G55" s="161"/>
      <c r="H55" s="9" t="s">
        <v>14408</v>
      </c>
      <c r="I55" s="9"/>
      <c r="J55" s="9"/>
      <c r="K55" s="9"/>
      <c r="L55" s="11">
        <v>1</v>
      </c>
      <c r="M55" s="9"/>
      <c r="N55" s="21">
        <v>25</v>
      </c>
      <c r="O55" s="21">
        <v>25</v>
      </c>
      <c r="P55" s="2"/>
      <c r="Q55" s="225" t="s">
        <v>4170</v>
      </c>
      <c r="R55" s="222"/>
      <c r="S55" s="2"/>
      <c r="T55" s="21">
        <f t="shared" si="3"/>
        <v>0</v>
      </c>
    </row>
    <row r="56" spans="1:20" x14ac:dyDescent="0.4">
      <c r="A56" s="9" t="s">
        <v>14759</v>
      </c>
      <c r="B56" s="9" t="s">
        <v>12052</v>
      </c>
      <c r="C56" s="180" t="s">
        <v>14074</v>
      </c>
      <c r="D56" s="11"/>
      <c r="E56" s="35" t="s">
        <v>14364</v>
      </c>
      <c r="F56" s="162">
        <v>1996</v>
      </c>
      <c r="G56" s="240"/>
      <c r="H56" s="9" t="s">
        <v>14409</v>
      </c>
      <c r="I56" s="9"/>
      <c r="J56" s="9"/>
      <c r="K56" s="9"/>
      <c r="L56" s="11">
        <v>1</v>
      </c>
      <c r="M56" s="9"/>
      <c r="N56" s="21">
        <v>25</v>
      </c>
      <c r="O56" s="21">
        <v>25</v>
      </c>
      <c r="P56" s="2"/>
      <c r="Q56" s="225" t="s">
        <v>4170</v>
      </c>
      <c r="R56" s="222"/>
      <c r="S56" s="2"/>
      <c r="T56" s="21">
        <f t="shared" si="3"/>
        <v>0</v>
      </c>
    </row>
    <row r="57" spans="1:20" x14ac:dyDescent="0.4">
      <c r="A57" s="9" t="s">
        <v>14759</v>
      </c>
      <c r="B57" s="9" t="s">
        <v>12052</v>
      </c>
      <c r="C57" s="180" t="s">
        <v>14075</v>
      </c>
      <c r="D57" s="11"/>
      <c r="E57" s="35" t="s">
        <v>14364</v>
      </c>
      <c r="F57" s="162">
        <v>1996</v>
      </c>
      <c r="G57" s="240"/>
      <c r="H57" s="9" t="s">
        <v>14410</v>
      </c>
      <c r="I57" s="9"/>
      <c r="J57" s="9"/>
      <c r="K57" s="9"/>
      <c r="L57" s="11">
        <v>1</v>
      </c>
      <c r="M57" s="9"/>
      <c r="N57" s="21">
        <v>25</v>
      </c>
      <c r="O57" s="21">
        <v>25</v>
      </c>
      <c r="P57" s="2"/>
      <c r="Q57" s="225" t="s">
        <v>4170</v>
      </c>
      <c r="R57" s="222"/>
      <c r="S57" s="2"/>
      <c r="T57" s="21">
        <f t="shared" si="3"/>
        <v>0</v>
      </c>
    </row>
    <row r="58" spans="1:20" x14ac:dyDescent="0.4">
      <c r="A58" s="9" t="s">
        <v>14759</v>
      </c>
      <c r="B58" s="9" t="s">
        <v>12052</v>
      </c>
      <c r="C58" s="180" t="s">
        <v>14076</v>
      </c>
      <c r="D58" s="11"/>
      <c r="E58" s="35" t="s">
        <v>14364</v>
      </c>
      <c r="F58" s="162">
        <v>1996</v>
      </c>
      <c r="G58" s="240"/>
      <c r="H58" s="9" t="s">
        <v>14411</v>
      </c>
      <c r="I58" s="9"/>
      <c r="J58" s="9"/>
      <c r="K58" s="9"/>
      <c r="L58" s="11">
        <v>1</v>
      </c>
      <c r="M58" s="9"/>
      <c r="N58" s="21">
        <v>25</v>
      </c>
      <c r="O58" s="21">
        <v>25</v>
      </c>
      <c r="P58" s="2"/>
      <c r="Q58" s="225" t="s">
        <v>4170</v>
      </c>
      <c r="R58" s="222"/>
      <c r="S58" s="2"/>
      <c r="T58" s="21">
        <f t="shared" si="3"/>
        <v>0</v>
      </c>
    </row>
    <row r="59" spans="1:20" x14ac:dyDescent="0.4">
      <c r="A59" s="9" t="s">
        <v>14759</v>
      </c>
      <c r="B59" s="9" t="s">
        <v>12052</v>
      </c>
      <c r="C59" s="180" t="s">
        <v>14077</v>
      </c>
      <c r="D59" s="11"/>
      <c r="E59" s="35" t="s">
        <v>14364</v>
      </c>
      <c r="F59" s="162">
        <v>1996</v>
      </c>
      <c r="G59" s="240"/>
      <c r="H59" s="9" t="s">
        <v>14412</v>
      </c>
      <c r="I59" s="9"/>
      <c r="J59" s="9"/>
      <c r="K59" s="9"/>
      <c r="L59" s="11">
        <v>1</v>
      </c>
      <c r="M59" s="9"/>
      <c r="N59" s="21">
        <v>25</v>
      </c>
      <c r="O59" s="21">
        <v>25</v>
      </c>
      <c r="P59" s="2"/>
      <c r="Q59" s="225" t="s">
        <v>4170</v>
      </c>
      <c r="R59" s="222"/>
      <c r="S59" s="2"/>
      <c r="T59" s="21">
        <f t="shared" si="3"/>
        <v>0</v>
      </c>
    </row>
    <row r="60" spans="1:20" x14ac:dyDescent="0.4">
      <c r="A60" s="9" t="s">
        <v>14759</v>
      </c>
      <c r="B60" s="9" t="s">
        <v>12052</v>
      </c>
      <c r="C60" s="180" t="s">
        <v>14078</v>
      </c>
      <c r="D60" s="11"/>
      <c r="E60" s="35" t="s">
        <v>14364</v>
      </c>
      <c r="F60" s="162">
        <v>1996</v>
      </c>
      <c r="G60" s="240"/>
      <c r="H60" s="9" t="s">
        <v>14413</v>
      </c>
      <c r="I60" s="9"/>
      <c r="J60" s="9"/>
      <c r="K60" s="9"/>
      <c r="L60" s="11">
        <v>1</v>
      </c>
      <c r="M60" s="9"/>
      <c r="N60" s="21">
        <v>25</v>
      </c>
      <c r="O60" s="21">
        <v>25</v>
      </c>
      <c r="P60" s="2"/>
      <c r="Q60" s="225" t="s">
        <v>4170</v>
      </c>
      <c r="R60" s="222"/>
      <c r="S60" s="2"/>
      <c r="T60" s="21">
        <f t="shared" si="3"/>
        <v>0</v>
      </c>
    </row>
    <row r="61" spans="1:20" x14ac:dyDescent="0.4">
      <c r="A61" s="9" t="s">
        <v>14759</v>
      </c>
      <c r="B61" s="9" t="s">
        <v>12052</v>
      </c>
      <c r="C61" s="180" t="s">
        <v>14079</v>
      </c>
      <c r="D61" s="11"/>
      <c r="E61" s="35" t="s">
        <v>14364</v>
      </c>
      <c r="F61" s="162">
        <v>1996</v>
      </c>
      <c r="G61" s="240"/>
      <c r="H61" s="9" t="s">
        <v>14414</v>
      </c>
      <c r="I61" s="9"/>
      <c r="J61" s="9"/>
      <c r="K61" s="9"/>
      <c r="L61" s="11">
        <v>1</v>
      </c>
      <c r="M61" s="9"/>
      <c r="N61" s="21">
        <v>25</v>
      </c>
      <c r="O61" s="21">
        <v>25</v>
      </c>
      <c r="P61" s="2"/>
      <c r="Q61" s="225" t="s">
        <v>4170</v>
      </c>
      <c r="R61" s="222"/>
      <c r="S61" s="2"/>
      <c r="T61" s="21">
        <f t="shared" si="3"/>
        <v>0</v>
      </c>
    </row>
    <row r="62" spans="1:20" x14ac:dyDescent="0.4">
      <c r="A62" s="9" t="s">
        <v>14759</v>
      </c>
      <c r="B62" s="9" t="s">
        <v>12052</v>
      </c>
      <c r="C62" s="180" t="s">
        <v>14080</v>
      </c>
      <c r="D62" s="11"/>
      <c r="E62" s="35" t="s">
        <v>14364</v>
      </c>
      <c r="F62" s="162">
        <v>1996</v>
      </c>
      <c r="G62" s="240"/>
      <c r="H62" s="9" t="s">
        <v>14415</v>
      </c>
      <c r="I62" s="9"/>
      <c r="J62" s="9"/>
      <c r="K62" s="9"/>
      <c r="L62" s="11">
        <v>1</v>
      </c>
      <c r="M62" s="9"/>
      <c r="N62" s="21">
        <v>25</v>
      </c>
      <c r="O62" s="21">
        <v>25</v>
      </c>
      <c r="P62" s="2"/>
      <c r="Q62" s="225" t="s">
        <v>4170</v>
      </c>
      <c r="R62" s="222"/>
      <c r="S62" s="2"/>
      <c r="T62" s="21">
        <f t="shared" si="3"/>
        <v>0</v>
      </c>
    </row>
    <row r="63" spans="1:20" x14ac:dyDescent="0.4">
      <c r="A63" s="9" t="s">
        <v>14759</v>
      </c>
      <c r="B63" s="9" t="s">
        <v>12052</v>
      </c>
      <c r="C63" s="180" t="s">
        <v>14081</v>
      </c>
      <c r="D63" s="11"/>
      <c r="E63" s="35" t="s">
        <v>14364</v>
      </c>
      <c r="F63" s="162">
        <v>1996</v>
      </c>
      <c r="G63" s="240"/>
      <c r="H63" s="9" t="s">
        <v>14416</v>
      </c>
      <c r="I63" s="9"/>
      <c r="J63" s="9"/>
      <c r="K63" s="9"/>
      <c r="L63" s="11">
        <v>1</v>
      </c>
      <c r="M63" s="9"/>
      <c r="N63" s="21">
        <v>25</v>
      </c>
      <c r="O63" s="21">
        <v>25</v>
      </c>
      <c r="P63" s="2"/>
      <c r="Q63" s="225" t="s">
        <v>4170</v>
      </c>
      <c r="R63" s="222"/>
      <c r="S63" s="2"/>
      <c r="T63" s="21">
        <f t="shared" si="3"/>
        <v>0</v>
      </c>
    </row>
    <row r="64" spans="1:20" x14ac:dyDescent="0.4">
      <c r="A64" s="9" t="s">
        <v>14759</v>
      </c>
      <c r="B64" s="9" t="s">
        <v>12052</v>
      </c>
      <c r="C64" s="180" t="s">
        <v>14082</v>
      </c>
      <c r="D64" s="11"/>
      <c r="E64" s="35" t="s">
        <v>9729</v>
      </c>
      <c r="F64" s="162">
        <v>1997</v>
      </c>
      <c r="G64" s="240"/>
      <c r="H64" s="9" t="s">
        <v>14417</v>
      </c>
      <c r="I64" s="9"/>
      <c r="J64" s="9"/>
      <c r="K64" s="9"/>
      <c r="L64" s="11">
        <v>1</v>
      </c>
      <c r="M64" s="9"/>
      <c r="N64" s="21">
        <v>7</v>
      </c>
      <c r="O64" s="21">
        <v>7</v>
      </c>
      <c r="P64" s="2"/>
      <c r="Q64" s="225" t="s">
        <v>4170</v>
      </c>
      <c r="R64" s="222"/>
      <c r="S64" s="2"/>
      <c r="T64" s="21">
        <f t="shared" si="3"/>
        <v>0</v>
      </c>
    </row>
    <row r="65" spans="1:20" x14ac:dyDescent="0.4">
      <c r="A65" s="9" t="s">
        <v>14759</v>
      </c>
      <c r="B65" s="9" t="s">
        <v>12052</v>
      </c>
      <c r="C65" s="180" t="s">
        <v>14083</v>
      </c>
      <c r="D65" s="11"/>
      <c r="E65" s="35" t="s">
        <v>9729</v>
      </c>
      <c r="F65" s="162">
        <v>1997</v>
      </c>
      <c r="G65" s="240"/>
      <c r="H65" s="9" t="s">
        <v>14418</v>
      </c>
      <c r="I65" s="9"/>
      <c r="J65" s="9"/>
      <c r="K65" s="9"/>
      <c r="L65" s="11">
        <v>1</v>
      </c>
      <c r="M65" s="9"/>
      <c r="N65" s="21">
        <v>7</v>
      </c>
      <c r="O65" s="21">
        <v>7</v>
      </c>
      <c r="P65" s="2"/>
      <c r="Q65" s="225" t="s">
        <v>4170</v>
      </c>
      <c r="R65" s="222"/>
      <c r="S65" s="2"/>
      <c r="T65" s="21">
        <f t="shared" si="3"/>
        <v>0</v>
      </c>
    </row>
    <row r="66" spans="1:20" x14ac:dyDescent="0.4">
      <c r="A66" s="9" t="s">
        <v>14759</v>
      </c>
      <c r="B66" s="9" t="s">
        <v>12052</v>
      </c>
      <c r="C66" s="180" t="s">
        <v>14084</v>
      </c>
      <c r="D66" s="11"/>
      <c r="E66" s="35" t="s">
        <v>9729</v>
      </c>
      <c r="F66" s="162">
        <v>1997</v>
      </c>
      <c r="G66" s="240"/>
      <c r="H66" s="9" t="s">
        <v>14419</v>
      </c>
      <c r="I66" s="9"/>
      <c r="J66" s="9"/>
      <c r="K66" s="9"/>
      <c r="L66" s="11">
        <v>1</v>
      </c>
      <c r="M66" s="9"/>
      <c r="N66" s="21">
        <v>7</v>
      </c>
      <c r="O66" s="21">
        <v>7</v>
      </c>
      <c r="P66" s="2"/>
      <c r="Q66" s="225" t="s">
        <v>4170</v>
      </c>
      <c r="R66" s="222"/>
      <c r="S66" s="2"/>
      <c r="T66" s="21">
        <f t="shared" si="3"/>
        <v>0</v>
      </c>
    </row>
    <row r="67" spans="1:20" x14ac:dyDescent="0.4">
      <c r="A67" s="9" t="s">
        <v>14759</v>
      </c>
      <c r="B67" s="9" t="s">
        <v>12052</v>
      </c>
      <c r="C67" s="180" t="s">
        <v>14085</v>
      </c>
      <c r="D67" s="11"/>
      <c r="E67" s="35" t="s">
        <v>9729</v>
      </c>
      <c r="F67" s="162">
        <v>1997</v>
      </c>
      <c r="G67" s="240"/>
      <c r="H67" s="9" t="s">
        <v>14420</v>
      </c>
      <c r="I67" s="9"/>
      <c r="J67" s="9"/>
      <c r="K67" s="9"/>
      <c r="L67" s="11">
        <v>1</v>
      </c>
      <c r="M67" s="9"/>
      <c r="N67" s="21">
        <v>7</v>
      </c>
      <c r="O67" s="21">
        <v>7</v>
      </c>
      <c r="P67" s="2"/>
      <c r="Q67" s="225" t="s">
        <v>4170</v>
      </c>
      <c r="R67" s="222"/>
      <c r="S67" s="2"/>
      <c r="T67" s="21">
        <f t="shared" si="3"/>
        <v>0</v>
      </c>
    </row>
    <row r="68" spans="1:20" x14ac:dyDescent="0.4">
      <c r="A68" s="9" t="s">
        <v>14759</v>
      </c>
      <c r="B68" s="9" t="s">
        <v>12052</v>
      </c>
      <c r="C68" s="180" t="s">
        <v>14086</v>
      </c>
      <c r="D68" s="11"/>
      <c r="E68" s="35" t="s">
        <v>9729</v>
      </c>
      <c r="F68" s="162">
        <v>1997</v>
      </c>
      <c r="G68" s="240"/>
      <c r="H68" s="9" t="s">
        <v>14421</v>
      </c>
      <c r="I68" s="9"/>
      <c r="J68" s="9"/>
      <c r="K68" s="9"/>
      <c r="L68" s="11">
        <v>1</v>
      </c>
      <c r="M68" s="9"/>
      <c r="N68" s="21">
        <v>7</v>
      </c>
      <c r="O68" s="21">
        <v>7</v>
      </c>
      <c r="P68" s="2"/>
      <c r="Q68" s="225" t="s">
        <v>4170</v>
      </c>
      <c r="R68" s="222"/>
      <c r="S68" s="2"/>
      <c r="T68" s="21">
        <f t="shared" si="3"/>
        <v>0</v>
      </c>
    </row>
    <row r="69" spans="1:20" x14ac:dyDescent="0.4">
      <c r="A69" s="9" t="s">
        <v>14759</v>
      </c>
      <c r="B69" s="9" t="s">
        <v>12052</v>
      </c>
      <c r="C69" s="180" t="s">
        <v>14087</v>
      </c>
      <c r="D69" s="11"/>
      <c r="E69" s="35" t="s">
        <v>9729</v>
      </c>
      <c r="F69" s="162">
        <v>1997</v>
      </c>
      <c r="G69" s="240"/>
      <c r="H69" s="9" t="s">
        <v>14422</v>
      </c>
      <c r="I69" s="9"/>
      <c r="J69" s="9"/>
      <c r="K69" s="9"/>
      <c r="L69" s="11">
        <v>1</v>
      </c>
      <c r="M69" s="9"/>
      <c r="N69" s="21">
        <v>7</v>
      </c>
      <c r="O69" s="21">
        <v>7</v>
      </c>
      <c r="P69" s="2"/>
      <c r="Q69" s="225" t="s">
        <v>4170</v>
      </c>
      <c r="R69" s="222"/>
      <c r="S69" s="2"/>
      <c r="T69" s="21">
        <f t="shared" si="3"/>
        <v>0</v>
      </c>
    </row>
    <row r="70" spans="1:20" x14ac:dyDescent="0.4">
      <c r="A70" s="9" t="s">
        <v>14759</v>
      </c>
      <c r="B70" s="9" t="s">
        <v>12052</v>
      </c>
      <c r="C70" s="180" t="s">
        <v>14088</v>
      </c>
      <c r="D70" s="11"/>
      <c r="E70" s="35" t="s">
        <v>9729</v>
      </c>
      <c r="F70" s="162">
        <v>1997</v>
      </c>
      <c r="G70" s="240"/>
      <c r="H70" s="9" t="s">
        <v>14423</v>
      </c>
      <c r="I70" s="9"/>
      <c r="J70" s="9"/>
      <c r="K70" s="9"/>
      <c r="L70" s="11">
        <v>1</v>
      </c>
      <c r="M70" s="9"/>
      <c r="N70" s="21">
        <v>7</v>
      </c>
      <c r="O70" s="21">
        <v>7</v>
      </c>
      <c r="P70" s="2"/>
      <c r="Q70" s="225" t="s">
        <v>4170</v>
      </c>
      <c r="R70" s="222"/>
      <c r="S70" s="2"/>
      <c r="T70" s="21">
        <f t="shared" si="3"/>
        <v>0</v>
      </c>
    </row>
    <row r="71" spans="1:20" x14ac:dyDescent="0.4">
      <c r="A71" s="9" t="s">
        <v>14759</v>
      </c>
      <c r="B71" s="9" t="s">
        <v>12052</v>
      </c>
      <c r="C71" s="180" t="s">
        <v>14089</v>
      </c>
      <c r="D71" s="11"/>
      <c r="E71" s="35" t="s">
        <v>9729</v>
      </c>
      <c r="F71" s="162">
        <v>1997</v>
      </c>
      <c r="G71" s="240"/>
      <c r="H71" s="9" t="s">
        <v>14424</v>
      </c>
      <c r="I71" s="9"/>
      <c r="J71" s="9"/>
      <c r="K71" s="9"/>
      <c r="L71" s="11">
        <v>1</v>
      </c>
      <c r="M71" s="9"/>
      <c r="N71" s="21">
        <v>7</v>
      </c>
      <c r="O71" s="21">
        <v>7</v>
      </c>
      <c r="P71" s="2"/>
      <c r="Q71" s="225" t="s">
        <v>4170</v>
      </c>
      <c r="R71" s="222"/>
      <c r="S71" s="2"/>
      <c r="T71" s="21">
        <f t="shared" si="3"/>
        <v>0</v>
      </c>
    </row>
    <row r="72" spans="1:20" x14ac:dyDescent="0.4">
      <c r="A72" s="9" t="s">
        <v>14759</v>
      </c>
      <c r="B72" s="9" t="s">
        <v>12052</v>
      </c>
      <c r="C72" s="180" t="s">
        <v>14090</v>
      </c>
      <c r="D72" s="11"/>
      <c r="E72" s="35" t="s">
        <v>9729</v>
      </c>
      <c r="F72" s="162">
        <v>1997</v>
      </c>
      <c r="G72" s="240"/>
      <c r="H72" s="9" t="s">
        <v>14425</v>
      </c>
      <c r="I72" s="9"/>
      <c r="J72" s="9"/>
      <c r="K72" s="9"/>
      <c r="L72" s="11">
        <v>1</v>
      </c>
      <c r="M72" s="9"/>
      <c r="N72" s="21">
        <v>7</v>
      </c>
      <c r="O72" s="21">
        <v>7</v>
      </c>
      <c r="P72" s="2"/>
      <c r="Q72" s="225" t="s">
        <v>4170</v>
      </c>
      <c r="R72" s="222"/>
      <c r="S72" s="2"/>
      <c r="T72" s="21">
        <f t="shared" si="3"/>
        <v>0</v>
      </c>
    </row>
    <row r="73" spans="1:20" x14ac:dyDescent="0.4">
      <c r="A73" s="9" t="s">
        <v>14759</v>
      </c>
      <c r="B73" s="9" t="s">
        <v>12052</v>
      </c>
      <c r="C73" s="180" t="s">
        <v>14091</v>
      </c>
      <c r="D73" s="11"/>
      <c r="E73" s="35" t="s">
        <v>9729</v>
      </c>
      <c r="F73" s="162">
        <v>1997</v>
      </c>
      <c r="G73" s="240"/>
      <c r="H73" s="9" t="s">
        <v>14426</v>
      </c>
      <c r="I73" s="9"/>
      <c r="J73" s="9"/>
      <c r="K73" s="9"/>
      <c r="L73" s="11">
        <v>1</v>
      </c>
      <c r="M73" s="9"/>
      <c r="N73" s="21">
        <v>7</v>
      </c>
      <c r="O73" s="21">
        <v>7</v>
      </c>
      <c r="P73" s="2"/>
      <c r="Q73" s="225" t="s">
        <v>4170</v>
      </c>
      <c r="R73" s="222"/>
      <c r="S73" s="2"/>
      <c r="T73" s="21">
        <f t="shared" si="3"/>
        <v>0</v>
      </c>
    </row>
    <row r="74" spans="1:20" x14ac:dyDescent="0.4">
      <c r="A74" s="9" t="s">
        <v>14759</v>
      </c>
      <c r="B74" s="9" t="s">
        <v>12052</v>
      </c>
      <c r="C74" s="180" t="s">
        <v>14092</v>
      </c>
      <c r="D74" s="11"/>
      <c r="E74" s="35" t="s">
        <v>9729</v>
      </c>
      <c r="F74" s="162">
        <v>1997</v>
      </c>
      <c r="G74" s="240"/>
      <c r="H74" s="9" t="s">
        <v>14427</v>
      </c>
      <c r="I74" s="9"/>
      <c r="J74" s="9"/>
      <c r="K74" s="9"/>
      <c r="L74" s="11">
        <v>1</v>
      </c>
      <c r="M74" s="9"/>
      <c r="N74" s="21">
        <v>7</v>
      </c>
      <c r="O74" s="21">
        <v>7</v>
      </c>
      <c r="P74" s="2"/>
      <c r="Q74" s="225" t="s">
        <v>4170</v>
      </c>
      <c r="R74" s="222"/>
      <c r="S74" s="2"/>
      <c r="T74" s="21">
        <f t="shared" si="3"/>
        <v>0</v>
      </c>
    </row>
    <row r="75" spans="1:20" x14ac:dyDescent="0.4">
      <c r="A75" s="9" t="s">
        <v>14759</v>
      </c>
      <c r="B75" s="9" t="s">
        <v>12052</v>
      </c>
      <c r="C75" s="180" t="s">
        <v>14093</v>
      </c>
      <c r="D75" s="11"/>
      <c r="E75" s="35" t="s">
        <v>9729</v>
      </c>
      <c r="F75" s="162">
        <v>1997</v>
      </c>
      <c r="G75" s="240"/>
      <c r="H75" s="9" t="s">
        <v>14428</v>
      </c>
      <c r="I75" s="9"/>
      <c r="J75" s="9"/>
      <c r="K75" s="9"/>
      <c r="L75" s="11">
        <v>1</v>
      </c>
      <c r="M75" s="9"/>
      <c r="N75" s="21">
        <v>7</v>
      </c>
      <c r="O75" s="21">
        <v>7</v>
      </c>
      <c r="P75" s="2"/>
      <c r="Q75" s="225" t="s">
        <v>4170</v>
      </c>
      <c r="R75" s="222"/>
      <c r="S75" s="2"/>
      <c r="T75" s="21">
        <f t="shared" si="3"/>
        <v>0</v>
      </c>
    </row>
    <row r="76" spans="1:20" x14ac:dyDescent="0.4">
      <c r="A76" s="9" t="s">
        <v>14759</v>
      </c>
      <c r="B76" s="9" t="s">
        <v>12052</v>
      </c>
      <c r="C76" s="180" t="s">
        <v>14094</v>
      </c>
      <c r="D76" s="11"/>
      <c r="E76" s="35" t="s">
        <v>9729</v>
      </c>
      <c r="F76" s="162">
        <v>1997</v>
      </c>
      <c r="G76" s="240"/>
      <c r="H76" s="9" t="s">
        <v>14429</v>
      </c>
      <c r="I76" s="9"/>
      <c r="J76" s="9"/>
      <c r="K76" s="9"/>
      <c r="L76" s="11">
        <v>1.5</v>
      </c>
      <c r="M76" s="9"/>
      <c r="N76" s="21">
        <v>6</v>
      </c>
      <c r="O76" s="21">
        <v>6</v>
      </c>
      <c r="P76" s="2"/>
      <c r="Q76" s="225" t="s">
        <v>4168</v>
      </c>
      <c r="R76" s="222"/>
      <c r="S76" s="2"/>
      <c r="T76" s="21">
        <f t="shared" si="3"/>
        <v>6</v>
      </c>
    </row>
    <row r="77" spans="1:20" x14ac:dyDescent="0.4">
      <c r="A77" s="9" t="s">
        <v>14759</v>
      </c>
      <c r="B77" s="9" t="s">
        <v>12052</v>
      </c>
      <c r="C77" s="180" t="s">
        <v>14095</v>
      </c>
      <c r="D77" s="11"/>
      <c r="E77" s="35" t="s">
        <v>9729</v>
      </c>
      <c r="F77" s="162">
        <v>1997</v>
      </c>
      <c r="G77" s="240"/>
      <c r="H77" s="9" t="s">
        <v>14430</v>
      </c>
      <c r="I77" s="9"/>
      <c r="J77" s="9"/>
      <c r="K77" s="9"/>
      <c r="L77" s="11">
        <v>1.5</v>
      </c>
      <c r="M77" s="9"/>
      <c r="N77" s="21">
        <v>6</v>
      </c>
      <c r="O77" s="21">
        <v>6</v>
      </c>
      <c r="P77" s="2"/>
      <c r="Q77" s="225" t="s">
        <v>4168</v>
      </c>
      <c r="R77" s="222"/>
      <c r="S77" s="2"/>
      <c r="T77" s="21">
        <f t="shared" si="3"/>
        <v>6</v>
      </c>
    </row>
    <row r="78" spans="1:20" x14ac:dyDescent="0.4">
      <c r="A78" s="9" t="s">
        <v>14759</v>
      </c>
      <c r="B78" s="9" t="s">
        <v>12052</v>
      </c>
      <c r="C78" s="180" t="s">
        <v>14096</v>
      </c>
      <c r="D78" s="11"/>
      <c r="E78" s="35" t="s">
        <v>9729</v>
      </c>
      <c r="F78" s="162">
        <v>1997</v>
      </c>
      <c r="G78" s="240"/>
      <c r="H78" s="9" t="s">
        <v>14431</v>
      </c>
      <c r="I78" s="9"/>
      <c r="J78" s="9"/>
      <c r="K78" s="9"/>
      <c r="L78" s="11">
        <v>1.5</v>
      </c>
      <c r="M78" s="9"/>
      <c r="N78" s="21">
        <v>6</v>
      </c>
      <c r="O78" s="21">
        <v>6</v>
      </c>
      <c r="P78" s="2"/>
      <c r="Q78" s="225" t="s">
        <v>4168</v>
      </c>
      <c r="R78" s="222"/>
      <c r="S78" s="2"/>
      <c r="T78" s="21">
        <f t="shared" si="3"/>
        <v>6</v>
      </c>
    </row>
    <row r="79" spans="1:20" x14ac:dyDescent="0.4">
      <c r="A79" s="9" t="s">
        <v>14759</v>
      </c>
      <c r="B79" s="9" t="s">
        <v>12052</v>
      </c>
      <c r="C79" s="180" t="s">
        <v>14097</v>
      </c>
      <c r="D79" s="11"/>
      <c r="E79" s="35" t="s">
        <v>9729</v>
      </c>
      <c r="F79" s="162">
        <v>1997</v>
      </c>
      <c r="G79" s="240"/>
      <c r="H79" s="9" t="s">
        <v>14432</v>
      </c>
      <c r="I79" s="9"/>
      <c r="J79" s="9"/>
      <c r="K79" s="9"/>
      <c r="L79" s="11">
        <v>1.5</v>
      </c>
      <c r="M79" s="9"/>
      <c r="N79" s="21">
        <v>6</v>
      </c>
      <c r="O79" s="21">
        <v>6</v>
      </c>
      <c r="P79" s="2"/>
      <c r="Q79" s="225" t="s">
        <v>4168</v>
      </c>
      <c r="R79" s="222"/>
      <c r="S79" s="2"/>
      <c r="T79" s="21">
        <f t="shared" si="3"/>
        <v>6</v>
      </c>
    </row>
    <row r="80" spans="1:20" x14ac:dyDescent="0.4">
      <c r="A80" s="9" t="s">
        <v>14759</v>
      </c>
      <c r="B80" s="9" t="s">
        <v>12052</v>
      </c>
      <c r="C80" s="180" t="s">
        <v>14098</v>
      </c>
      <c r="D80" s="11"/>
      <c r="E80" s="35" t="s">
        <v>9729</v>
      </c>
      <c r="F80" s="162">
        <v>1997</v>
      </c>
      <c r="G80" s="240"/>
      <c r="H80" s="9" t="s">
        <v>14433</v>
      </c>
      <c r="I80" s="9"/>
      <c r="J80" s="9"/>
      <c r="K80" s="9"/>
      <c r="L80" s="11">
        <v>1.5</v>
      </c>
      <c r="M80" s="9"/>
      <c r="N80" s="21">
        <v>6</v>
      </c>
      <c r="O80" s="21">
        <v>6</v>
      </c>
      <c r="P80" s="2"/>
      <c r="Q80" s="225" t="s">
        <v>4168</v>
      </c>
      <c r="R80" s="222"/>
      <c r="S80" s="2"/>
      <c r="T80" s="21">
        <f t="shared" si="3"/>
        <v>6</v>
      </c>
    </row>
    <row r="81" spans="1:20" x14ac:dyDescent="0.4">
      <c r="A81" s="9" t="s">
        <v>14759</v>
      </c>
      <c r="B81" s="9" t="s">
        <v>12052</v>
      </c>
      <c r="C81" s="180" t="s">
        <v>14099</v>
      </c>
      <c r="D81" s="11"/>
      <c r="E81" s="35" t="s">
        <v>9729</v>
      </c>
      <c r="F81" s="162">
        <v>1997</v>
      </c>
      <c r="G81" s="161"/>
      <c r="H81" s="9" t="s">
        <v>14434</v>
      </c>
      <c r="I81" s="9"/>
      <c r="J81" s="9"/>
      <c r="K81" s="9"/>
      <c r="L81" s="11">
        <v>1.5</v>
      </c>
      <c r="M81" s="9"/>
      <c r="N81" s="21">
        <v>6</v>
      </c>
      <c r="O81" s="21">
        <v>6</v>
      </c>
      <c r="P81" s="2"/>
      <c r="Q81" s="225" t="s">
        <v>4168</v>
      </c>
      <c r="R81" s="222"/>
      <c r="S81" s="2"/>
      <c r="T81" s="21">
        <f t="shared" si="3"/>
        <v>6</v>
      </c>
    </row>
    <row r="82" spans="1:20" x14ac:dyDescent="0.4">
      <c r="A82" s="9" t="s">
        <v>14759</v>
      </c>
      <c r="B82" s="9" t="s">
        <v>12052</v>
      </c>
      <c r="C82" s="180" t="s">
        <v>14100</v>
      </c>
      <c r="D82" s="11"/>
      <c r="E82" s="35" t="s">
        <v>9729</v>
      </c>
      <c r="F82" s="162">
        <v>1997</v>
      </c>
      <c r="G82" s="161"/>
      <c r="H82" s="9" t="s">
        <v>14435</v>
      </c>
      <c r="I82" s="9"/>
      <c r="J82" s="9"/>
      <c r="K82" s="9"/>
      <c r="L82" s="11">
        <v>1.5</v>
      </c>
      <c r="M82" s="9"/>
      <c r="N82" s="21">
        <v>6</v>
      </c>
      <c r="O82" s="21">
        <v>6</v>
      </c>
      <c r="P82" s="2"/>
      <c r="Q82" s="225" t="s">
        <v>4170</v>
      </c>
      <c r="R82" s="222"/>
      <c r="S82" s="2"/>
      <c r="T82" s="21">
        <f t="shared" si="3"/>
        <v>0</v>
      </c>
    </row>
    <row r="83" spans="1:20" x14ac:dyDescent="0.4">
      <c r="A83" s="9" t="s">
        <v>14759</v>
      </c>
      <c r="B83" s="9" t="s">
        <v>12052</v>
      </c>
      <c r="C83" s="180" t="s">
        <v>14101</v>
      </c>
      <c r="D83" s="11"/>
      <c r="E83" s="35" t="s">
        <v>9729</v>
      </c>
      <c r="F83" s="162">
        <v>1997</v>
      </c>
      <c r="G83" s="161"/>
      <c r="H83" s="9" t="s">
        <v>14436</v>
      </c>
      <c r="I83" s="9"/>
      <c r="J83" s="9"/>
      <c r="K83" s="9"/>
      <c r="L83" s="11">
        <v>0.3</v>
      </c>
      <c r="M83" s="9"/>
      <c r="N83" s="21">
        <v>8</v>
      </c>
      <c r="O83" s="21">
        <v>8</v>
      </c>
      <c r="P83" s="2"/>
      <c r="Q83" s="225" t="s">
        <v>4170</v>
      </c>
      <c r="R83" s="222"/>
      <c r="S83" s="2"/>
      <c r="T83" s="21">
        <f t="shared" si="3"/>
        <v>0</v>
      </c>
    </row>
    <row r="84" spans="1:20" x14ac:dyDescent="0.4">
      <c r="A84" s="9" t="s">
        <v>14759</v>
      </c>
      <c r="B84" s="9" t="s">
        <v>12052</v>
      </c>
      <c r="C84" s="180" t="s">
        <v>14102</v>
      </c>
      <c r="D84" s="11"/>
      <c r="E84" s="35" t="s">
        <v>9729</v>
      </c>
      <c r="F84" s="162">
        <v>1997</v>
      </c>
      <c r="G84" s="161"/>
      <c r="H84" s="9" t="s">
        <v>14437</v>
      </c>
      <c r="I84" s="9"/>
      <c r="J84" s="9"/>
      <c r="K84" s="9"/>
      <c r="L84" s="11">
        <v>1</v>
      </c>
      <c r="M84" s="9"/>
      <c r="N84" s="21">
        <v>25</v>
      </c>
      <c r="O84" s="21">
        <v>25</v>
      </c>
      <c r="P84" s="2"/>
      <c r="Q84" s="225" t="s">
        <v>4170</v>
      </c>
      <c r="R84" s="222"/>
      <c r="S84" s="2"/>
      <c r="T84" s="21">
        <f t="shared" si="3"/>
        <v>0</v>
      </c>
    </row>
    <row r="85" spans="1:20" x14ac:dyDescent="0.4">
      <c r="A85" s="9" t="s">
        <v>14759</v>
      </c>
      <c r="B85" s="9" t="s">
        <v>12052</v>
      </c>
      <c r="C85" s="180" t="s">
        <v>14103</v>
      </c>
      <c r="D85" s="11"/>
      <c r="E85" s="35" t="s">
        <v>9729</v>
      </c>
      <c r="F85" s="162">
        <v>1997</v>
      </c>
      <c r="G85" s="161"/>
      <c r="H85" s="9" t="s">
        <v>14438</v>
      </c>
      <c r="I85" s="9"/>
      <c r="J85" s="9"/>
      <c r="K85" s="9"/>
      <c r="L85" s="11">
        <v>1</v>
      </c>
      <c r="M85" s="9"/>
      <c r="N85" s="21">
        <v>25</v>
      </c>
      <c r="O85" s="21">
        <v>25</v>
      </c>
      <c r="P85" s="2"/>
      <c r="Q85" s="225" t="s">
        <v>4170</v>
      </c>
      <c r="R85" s="222"/>
      <c r="S85" s="2"/>
      <c r="T85" s="21">
        <f t="shared" si="3"/>
        <v>0</v>
      </c>
    </row>
    <row r="86" spans="1:20" x14ac:dyDescent="0.4">
      <c r="A86" s="9" t="s">
        <v>14759</v>
      </c>
      <c r="B86" s="9" t="s">
        <v>12052</v>
      </c>
      <c r="C86" s="180" t="s">
        <v>14104</v>
      </c>
      <c r="D86" s="11"/>
      <c r="E86" s="35" t="s">
        <v>9729</v>
      </c>
      <c r="F86" s="162">
        <v>1997</v>
      </c>
      <c r="G86" s="161"/>
      <c r="H86" s="9" t="s">
        <v>14439</v>
      </c>
      <c r="I86" s="9"/>
      <c r="J86" s="9"/>
      <c r="K86" s="9"/>
      <c r="L86" s="11">
        <v>1</v>
      </c>
      <c r="M86" s="9"/>
      <c r="N86" s="21">
        <v>25</v>
      </c>
      <c r="O86" s="21">
        <v>25</v>
      </c>
      <c r="P86" s="2"/>
      <c r="Q86" s="225" t="s">
        <v>4170</v>
      </c>
      <c r="R86" s="222"/>
      <c r="S86" s="2"/>
      <c r="T86" s="21">
        <f t="shared" si="3"/>
        <v>0</v>
      </c>
    </row>
    <row r="87" spans="1:20" x14ac:dyDescent="0.4">
      <c r="A87" s="9" t="s">
        <v>14759</v>
      </c>
      <c r="B87" s="9" t="s">
        <v>12052</v>
      </c>
      <c r="C87" s="180" t="s">
        <v>14105</v>
      </c>
      <c r="D87" s="11"/>
      <c r="E87" s="35" t="s">
        <v>14363</v>
      </c>
      <c r="F87" s="162">
        <v>1997</v>
      </c>
      <c r="G87" s="161"/>
      <c r="H87" s="9" t="s">
        <v>14443</v>
      </c>
      <c r="I87" s="9"/>
      <c r="J87" s="9"/>
      <c r="K87" s="9"/>
      <c r="L87" s="11">
        <v>1.2</v>
      </c>
      <c r="M87" s="9"/>
      <c r="N87" s="21">
        <v>15</v>
      </c>
      <c r="O87" s="21">
        <v>15</v>
      </c>
      <c r="P87" s="2"/>
      <c r="Q87" s="225" t="s">
        <v>4170</v>
      </c>
      <c r="R87" s="222"/>
      <c r="S87" s="2"/>
      <c r="T87" s="21">
        <f t="shared" si="3"/>
        <v>0</v>
      </c>
    </row>
    <row r="88" spans="1:20" x14ac:dyDescent="0.4">
      <c r="A88" s="9" t="s">
        <v>14759</v>
      </c>
      <c r="B88" s="9" t="s">
        <v>12052</v>
      </c>
      <c r="C88" s="180" t="s">
        <v>14106</v>
      </c>
      <c r="D88" s="11"/>
      <c r="E88" s="35" t="s">
        <v>14363</v>
      </c>
      <c r="F88" s="162">
        <v>1997</v>
      </c>
      <c r="G88" s="161"/>
      <c r="H88" s="9" t="s">
        <v>14444</v>
      </c>
      <c r="I88" s="9"/>
      <c r="J88" s="9"/>
      <c r="K88" s="9"/>
      <c r="L88" s="11">
        <v>1</v>
      </c>
      <c r="M88" s="9"/>
      <c r="N88" s="21">
        <v>15</v>
      </c>
      <c r="O88" s="21">
        <v>15</v>
      </c>
      <c r="P88" s="2"/>
      <c r="Q88" s="225" t="s">
        <v>4170</v>
      </c>
      <c r="R88" s="222"/>
      <c r="S88" s="2"/>
      <c r="T88" s="21">
        <f t="shared" si="3"/>
        <v>0</v>
      </c>
    </row>
    <row r="89" spans="1:20" x14ac:dyDescent="0.4">
      <c r="A89" s="9" t="s">
        <v>14759</v>
      </c>
      <c r="B89" s="9" t="s">
        <v>12052</v>
      </c>
      <c r="C89" s="180" t="s">
        <v>14107</v>
      </c>
      <c r="D89" s="11"/>
      <c r="E89" s="35" t="s">
        <v>9729</v>
      </c>
      <c r="F89" s="162">
        <v>1997</v>
      </c>
      <c r="G89" s="161"/>
      <c r="H89" s="9" t="s">
        <v>14445</v>
      </c>
      <c r="I89" s="9"/>
      <c r="J89" s="9"/>
      <c r="K89" s="9"/>
      <c r="L89" s="11">
        <v>1</v>
      </c>
      <c r="M89" s="9"/>
      <c r="N89" s="21">
        <v>8</v>
      </c>
      <c r="O89" s="21">
        <v>8</v>
      </c>
      <c r="P89" s="2"/>
      <c r="Q89" s="225" t="s">
        <v>4170</v>
      </c>
      <c r="R89" s="222"/>
      <c r="S89" s="2"/>
      <c r="T89" s="21">
        <f t="shared" si="3"/>
        <v>0</v>
      </c>
    </row>
    <row r="90" spans="1:20" x14ac:dyDescent="0.4">
      <c r="A90" s="9" t="s">
        <v>14759</v>
      </c>
      <c r="B90" s="9" t="s">
        <v>12052</v>
      </c>
      <c r="C90" s="180" t="s">
        <v>14108</v>
      </c>
      <c r="D90" s="11"/>
      <c r="E90" s="35" t="s">
        <v>9729</v>
      </c>
      <c r="F90" s="162">
        <v>1997</v>
      </c>
      <c r="G90" s="161"/>
      <c r="H90" s="9" t="s">
        <v>14446</v>
      </c>
      <c r="I90" s="9"/>
      <c r="J90" s="9"/>
      <c r="K90" s="9"/>
      <c r="L90" s="11">
        <v>1</v>
      </c>
      <c r="M90" s="9"/>
      <c r="N90" s="21">
        <v>8</v>
      </c>
      <c r="O90" s="21">
        <v>8</v>
      </c>
      <c r="P90" s="2"/>
      <c r="Q90" s="225" t="s">
        <v>4170</v>
      </c>
      <c r="R90" s="222"/>
      <c r="S90" s="2"/>
      <c r="T90" s="21">
        <f t="shared" si="3"/>
        <v>0</v>
      </c>
    </row>
    <row r="91" spans="1:20" x14ac:dyDescent="0.4">
      <c r="A91" s="9" t="s">
        <v>14759</v>
      </c>
      <c r="B91" s="9" t="s">
        <v>12052</v>
      </c>
      <c r="C91" s="180" t="s">
        <v>14109</v>
      </c>
      <c r="D91" s="11"/>
      <c r="E91" s="35" t="s">
        <v>9729</v>
      </c>
      <c r="F91" s="162">
        <v>1997</v>
      </c>
      <c r="G91" s="161"/>
      <c r="H91" s="9" t="s">
        <v>14447</v>
      </c>
      <c r="I91" s="9"/>
      <c r="J91" s="9"/>
      <c r="K91" s="9"/>
      <c r="L91" s="11">
        <v>1</v>
      </c>
      <c r="M91" s="9"/>
      <c r="N91" s="21">
        <v>8</v>
      </c>
      <c r="O91" s="21">
        <v>8</v>
      </c>
      <c r="P91" s="2"/>
      <c r="Q91" s="225" t="s">
        <v>4170</v>
      </c>
      <c r="R91" s="222"/>
      <c r="S91" s="2"/>
      <c r="T91" s="21">
        <f t="shared" si="3"/>
        <v>0</v>
      </c>
    </row>
    <row r="92" spans="1:20" x14ac:dyDescent="0.4">
      <c r="A92" s="9" t="s">
        <v>14759</v>
      </c>
      <c r="B92" s="9" t="s">
        <v>12052</v>
      </c>
      <c r="C92" s="180" t="s">
        <v>14110</v>
      </c>
      <c r="D92" s="11"/>
      <c r="E92" s="35" t="s">
        <v>9729</v>
      </c>
      <c r="F92" s="162">
        <v>1997</v>
      </c>
      <c r="G92" s="161"/>
      <c r="H92" s="9" t="s">
        <v>14448</v>
      </c>
      <c r="I92" s="9"/>
      <c r="J92" s="9"/>
      <c r="K92" s="9"/>
      <c r="L92" s="11">
        <v>1</v>
      </c>
      <c r="M92" s="9"/>
      <c r="N92" s="21">
        <v>8</v>
      </c>
      <c r="O92" s="21">
        <v>8</v>
      </c>
      <c r="P92" s="2"/>
      <c r="Q92" s="225" t="s">
        <v>4170</v>
      </c>
      <c r="R92" s="222"/>
      <c r="S92" s="2"/>
      <c r="T92" s="21">
        <f t="shared" si="3"/>
        <v>0</v>
      </c>
    </row>
    <row r="93" spans="1:20" x14ac:dyDescent="0.4">
      <c r="A93" s="9" t="s">
        <v>14759</v>
      </c>
      <c r="B93" s="9" t="s">
        <v>12052</v>
      </c>
      <c r="C93" s="180" t="s">
        <v>14111</v>
      </c>
      <c r="D93" s="11"/>
      <c r="E93" s="35" t="s">
        <v>9729</v>
      </c>
      <c r="F93" s="162">
        <v>1997</v>
      </c>
      <c r="G93" s="161"/>
      <c r="H93" s="9" t="s">
        <v>14449</v>
      </c>
      <c r="I93" s="9"/>
      <c r="J93" s="9"/>
      <c r="K93" s="9"/>
      <c r="L93" s="11">
        <v>1</v>
      </c>
      <c r="M93" s="9"/>
      <c r="N93" s="21">
        <v>8</v>
      </c>
      <c r="O93" s="21">
        <v>8</v>
      </c>
      <c r="P93" s="2"/>
      <c r="Q93" s="225" t="s">
        <v>4170</v>
      </c>
      <c r="R93" s="222"/>
      <c r="S93" s="2"/>
      <c r="T93" s="21">
        <f t="shared" si="3"/>
        <v>0</v>
      </c>
    </row>
    <row r="94" spans="1:20" x14ac:dyDescent="0.4">
      <c r="A94" s="9" t="s">
        <v>14759</v>
      </c>
      <c r="B94" s="9" t="s">
        <v>12052</v>
      </c>
      <c r="C94" s="180" t="s">
        <v>14112</v>
      </c>
      <c r="D94" s="11"/>
      <c r="E94" s="35" t="s">
        <v>9729</v>
      </c>
      <c r="F94" s="162">
        <v>1997</v>
      </c>
      <c r="G94" s="161"/>
      <c r="H94" s="9" t="s">
        <v>14440</v>
      </c>
      <c r="I94" s="9"/>
      <c r="J94" s="9"/>
      <c r="K94" s="9"/>
      <c r="L94" s="11">
        <v>1</v>
      </c>
      <c r="M94" s="9"/>
      <c r="N94" s="21">
        <v>25</v>
      </c>
      <c r="O94" s="21">
        <v>25</v>
      </c>
      <c r="P94" s="2"/>
      <c r="Q94" s="225" t="s">
        <v>4170</v>
      </c>
      <c r="R94" s="222"/>
      <c r="S94" s="2"/>
      <c r="T94" s="21">
        <f t="shared" si="3"/>
        <v>0</v>
      </c>
    </row>
    <row r="95" spans="1:20" x14ac:dyDescent="0.4">
      <c r="A95" s="9" t="s">
        <v>14759</v>
      </c>
      <c r="B95" s="9" t="s">
        <v>12052</v>
      </c>
      <c r="C95" s="180" t="s">
        <v>14113</v>
      </c>
      <c r="D95" s="11"/>
      <c r="E95" s="35" t="s">
        <v>9729</v>
      </c>
      <c r="F95" s="162">
        <v>1997</v>
      </c>
      <c r="G95" s="161"/>
      <c r="H95" s="9" t="s">
        <v>14441</v>
      </c>
      <c r="I95" s="9"/>
      <c r="J95" s="9"/>
      <c r="K95" s="9"/>
      <c r="L95" s="11">
        <v>1</v>
      </c>
      <c r="M95" s="9"/>
      <c r="N95" s="21">
        <v>25</v>
      </c>
      <c r="O95" s="21">
        <v>25</v>
      </c>
      <c r="P95" s="2"/>
      <c r="Q95" s="225" t="s">
        <v>4168</v>
      </c>
      <c r="R95" s="222"/>
      <c r="S95" s="2"/>
      <c r="T95" s="21">
        <f t="shared" si="3"/>
        <v>25</v>
      </c>
    </row>
    <row r="96" spans="1:20" x14ac:dyDescent="0.4">
      <c r="A96" s="9" t="s">
        <v>14759</v>
      </c>
      <c r="B96" s="9" t="s">
        <v>12052</v>
      </c>
      <c r="C96" s="180" t="s">
        <v>14114</v>
      </c>
      <c r="D96" s="11"/>
      <c r="E96" s="35" t="s">
        <v>9729</v>
      </c>
      <c r="F96" s="162">
        <v>1997</v>
      </c>
      <c r="G96" s="161"/>
      <c r="H96" s="9" t="s">
        <v>14442</v>
      </c>
      <c r="I96" s="9"/>
      <c r="J96" s="9"/>
      <c r="K96" s="9"/>
      <c r="L96" s="11">
        <v>1</v>
      </c>
      <c r="M96" s="9"/>
      <c r="N96" s="21">
        <v>25</v>
      </c>
      <c r="O96" s="21">
        <v>25</v>
      </c>
      <c r="P96" s="2"/>
      <c r="Q96" s="225" t="s">
        <v>4170</v>
      </c>
      <c r="R96" s="222"/>
      <c r="S96" s="2"/>
      <c r="T96" s="21">
        <f t="shared" si="3"/>
        <v>0</v>
      </c>
    </row>
    <row r="97" spans="1:20" x14ac:dyDescent="0.4">
      <c r="A97" s="9" t="s">
        <v>14759</v>
      </c>
      <c r="B97" s="9" t="s">
        <v>12052</v>
      </c>
      <c r="C97" s="180" t="s">
        <v>14115</v>
      </c>
      <c r="D97" s="11"/>
      <c r="E97" s="35"/>
      <c r="F97" s="162">
        <v>1997</v>
      </c>
      <c r="G97" s="161"/>
      <c r="H97" s="9" t="s">
        <v>14450</v>
      </c>
      <c r="I97" s="9"/>
      <c r="J97" s="9"/>
      <c r="K97" s="9"/>
      <c r="L97" s="11" t="s">
        <v>0</v>
      </c>
      <c r="M97" s="9"/>
      <c r="N97" s="21">
        <v>20</v>
      </c>
      <c r="O97" s="21">
        <v>20</v>
      </c>
      <c r="P97" s="2"/>
      <c r="Q97" s="225" t="s">
        <v>4170</v>
      </c>
      <c r="R97" s="222"/>
      <c r="S97" s="2"/>
      <c r="T97" s="21">
        <f t="shared" si="3"/>
        <v>0</v>
      </c>
    </row>
    <row r="98" spans="1:20" x14ac:dyDescent="0.4">
      <c r="A98" s="9" t="s">
        <v>14759</v>
      </c>
      <c r="B98" s="9" t="s">
        <v>12052</v>
      </c>
      <c r="C98" s="180" t="s">
        <v>14116</v>
      </c>
      <c r="D98" s="11"/>
      <c r="E98" s="35" t="s">
        <v>9729</v>
      </c>
      <c r="F98" s="162">
        <v>1997</v>
      </c>
      <c r="G98" s="161"/>
      <c r="H98" s="9" t="s">
        <v>14451</v>
      </c>
      <c r="I98" s="9"/>
      <c r="J98" s="9"/>
      <c r="K98" s="9"/>
      <c r="L98" s="11">
        <v>1</v>
      </c>
      <c r="M98" s="9"/>
      <c r="N98" s="21">
        <v>20</v>
      </c>
      <c r="O98" s="21">
        <v>20</v>
      </c>
      <c r="P98" s="2"/>
      <c r="Q98" s="225" t="s">
        <v>4170</v>
      </c>
      <c r="R98" s="222"/>
      <c r="S98" s="2"/>
      <c r="T98" s="21">
        <f t="shared" si="3"/>
        <v>0</v>
      </c>
    </row>
    <row r="99" spans="1:20" x14ac:dyDescent="0.4">
      <c r="A99" s="9" t="s">
        <v>14759</v>
      </c>
      <c r="B99" s="9" t="s">
        <v>12052</v>
      </c>
      <c r="C99" s="180" t="s">
        <v>14117</v>
      </c>
      <c r="D99" s="11"/>
      <c r="E99" s="35" t="s">
        <v>9729</v>
      </c>
      <c r="F99" s="162">
        <v>1997</v>
      </c>
      <c r="G99" s="161"/>
      <c r="H99" s="9" t="s">
        <v>14452</v>
      </c>
      <c r="I99" s="9"/>
      <c r="J99" s="9"/>
      <c r="K99" s="9"/>
      <c r="L99" s="11">
        <v>1</v>
      </c>
      <c r="M99" s="9"/>
      <c r="N99" s="21">
        <v>20</v>
      </c>
      <c r="O99" s="21">
        <v>20</v>
      </c>
      <c r="P99" s="2"/>
      <c r="Q99" s="225" t="s">
        <v>4170</v>
      </c>
      <c r="R99" s="222"/>
      <c r="S99" s="2"/>
      <c r="T99" s="21">
        <f t="shared" si="3"/>
        <v>0</v>
      </c>
    </row>
    <row r="100" spans="1:20" x14ac:dyDescent="0.4">
      <c r="A100" s="9" t="s">
        <v>14759</v>
      </c>
      <c r="B100" s="9" t="s">
        <v>12052</v>
      </c>
      <c r="C100" s="180" t="s">
        <v>14118</v>
      </c>
      <c r="D100" s="11"/>
      <c r="E100" s="35" t="s">
        <v>9729</v>
      </c>
      <c r="F100" s="162">
        <v>1997</v>
      </c>
      <c r="G100" s="161"/>
      <c r="H100" s="9" t="s">
        <v>14453</v>
      </c>
      <c r="I100" s="9"/>
      <c r="J100" s="9"/>
      <c r="K100" s="9"/>
      <c r="L100" s="11">
        <v>1</v>
      </c>
      <c r="M100" s="9"/>
      <c r="N100" s="21">
        <v>20</v>
      </c>
      <c r="O100" s="21">
        <v>20</v>
      </c>
      <c r="P100" s="2"/>
      <c r="Q100" s="225" t="s">
        <v>4170</v>
      </c>
      <c r="R100" s="222"/>
      <c r="S100" s="2"/>
      <c r="T100" s="21">
        <f t="shared" si="3"/>
        <v>0</v>
      </c>
    </row>
    <row r="101" spans="1:20" x14ac:dyDescent="0.4">
      <c r="A101" s="9" t="s">
        <v>14759</v>
      </c>
      <c r="B101" s="9" t="s">
        <v>12052</v>
      </c>
      <c r="C101" s="180" t="s">
        <v>14119</v>
      </c>
      <c r="D101" s="11"/>
      <c r="E101" s="35" t="s">
        <v>9729</v>
      </c>
      <c r="F101" s="162">
        <v>1997</v>
      </c>
      <c r="G101" s="161"/>
      <c r="H101" s="9" t="s">
        <v>14454</v>
      </c>
      <c r="I101" s="9"/>
      <c r="J101" s="9"/>
      <c r="K101" s="9"/>
      <c r="L101" s="11">
        <v>0.5</v>
      </c>
      <c r="M101" s="9"/>
      <c r="N101" s="21">
        <v>25</v>
      </c>
      <c r="O101" s="21">
        <v>25</v>
      </c>
      <c r="P101" s="2"/>
      <c r="Q101" s="225" t="s">
        <v>4170</v>
      </c>
      <c r="R101" s="222"/>
      <c r="S101" s="2"/>
      <c r="T101" s="21">
        <f t="shared" si="3"/>
        <v>0</v>
      </c>
    </row>
    <row r="102" spans="1:20" x14ac:dyDescent="0.4">
      <c r="A102" s="9" t="s">
        <v>14759</v>
      </c>
      <c r="B102" s="9" t="s">
        <v>12052</v>
      </c>
      <c r="C102" s="180" t="s">
        <v>14120</v>
      </c>
      <c r="D102" s="11"/>
      <c r="E102" s="35" t="s">
        <v>9729</v>
      </c>
      <c r="F102" s="162">
        <v>1997</v>
      </c>
      <c r="G102" s="161"/>
      <c r="H102" s="9" t="s">
        <v>14455</v>
      </c>
      <c r="I102" s="9"/>
      <c r="J102" s="9"/>
      <c r="K102" s="9"/>
      <c r="L102" s="11">
        <v>0.5</v>
      </c>
      <c r="M102" s="9"/>
      <c r="N102" s="21">
        <v>25</v>
      </c>
      <c r="O102" s="21">
        <v>25</v>
      </c>
      <c r="P102" s="2"/>
      <c r="Q102" s="225" t="s">
        <v>4170</v>
      </c>
      <c r="R102" s="222"/>
      <c r="S102" s="2"/>
      <c r="T102" s="21">
        <f t="shared" si="3"/>
        <v>0</v>
      </c>
    </row>
    <row r="103" spans="1:20" x14ac:dyDescent="0.4">
      <c r="A103" s="9" t="s">
        <v>14759</v>
      </c>
      <c r="B103" s="9" t="s">
        <v>12052</v>
      </c>
      <c r="C103" s="180" t="s">
        <v>14121</v>
      </c>
      <c r="D103" s="11"/>
      <c r="E103" s="35" t="s">
        <v>9729</v>
      </c>
      <c r="F103" s="162">
        <v>1997</v>
      </c>
      <c r="G103" s="161"/>
      <c r="H103" s="9" t="s">
        <v>14456</v>
      </c>
      <c r="I103" s="9"/>
      <c r="J103" s="9"/>
      <c r="K103" s="9"/>
      <c r="L103" s="11">
        <v>0.5</v>
      </c>
      <c r="M103" s="9"/>
      <c r="N103" s="21">
        <v>25</v>
      </c>
      <c r="O103" s="21">
        <v>25</v>
      </c>
      <c r="P103" s="2"/>
      <c r="Q103" s="225" t="s">
        <v>4170</v>
      </c>
      <c r="R103" s="222"/>
      <c r="S103" s="2"/>
      <c r="T103" s="21">
        <f t="shared" si="3"/>
        <v>0</v>
      </c>
    </row>
    <row r="104" spans="1:20" x14ac:dyDescent="0.4">
      <c r="A104" s="9" t="s">
        <v>14759</v>
      </c>
      <c r="B104" s="9" t="s">
        <v>12052</v>
      </c>
      <c r="C104" s="180" t="s">
        <v>14700</v>
      </c>
      <c r="D104" s="11"/>
      <c r="E104" s="35" t="s">
        <v>14365</v>
      </c>
      <c r="F104" s="162">
        <v>1997</v>
      </c>
      <c r="G104" s="161"/>
      <c r="H104" s="9" t="s">
        <v>14457</v>
      </c>
      <c r="I104" s="9"/>
      <c r="J104" s="9"/>
      <c r="K104" s="9"/>
      <c r="L104" s="11">
        <v>10</v>
      </c>
      <c r="M104" s="9"/>
      <c r="N104" s="21">
        <v>5</v>
      </c>
      <c r="O104" s="21">
        <v>5</v>
      </c>
      <c r="P104" s="2"/>
      <c r="Q104" s="225" t="s">
        <v>4168</v>
      </c>
      <c r="R104" s="222"/>
      <c r="S104" s="2"/>
      <c r="T104" s="21">
        <f t="shared" si="3"/>
        <v>5</v>
      </c>
    </row>
    <row r="105" spans="1:20" x14ac:dyDescent="0.4">
      <c r="A105" s="164" t="s">
        <v>14759</v>
      </c>
      <c r="B105" s="164" t="s">
        <v>12052</v>
      </c>
      <c r="C105" s="232" t="s">
        <v>14701</v>
      </c>
      <c r="D105" s="166"/>
      <c r="E105" s="172" t="s">
        <v>14365</v>
      </c>
      <c r="F105" s="168">
        <v>1997</v>
      </c>
      <c r="G105" s="233"/>
      <c r="H105" s="164" t="s">
        <v>14702</v>
      </c>
      <c r="I105" s="164" t="s">
        <v>4074</v>
      </c>
      <c r="J105" s="164"/>
      <c r="K105" s="164"/>
      <c r="L105" s="166">
        <v>10</v>
      </c>
      <c r="M105" s="164"/>
      <c r="N105" s="174">
        <v>5</v>
      </c>
      <c r="O105" s="174">
        <v>5</v>
      </c>
      <c r="P105" s="2"/>
      <c r="Q105" s="225" t="s">
        <v>4170</v>
      </c>
      <c r="R105" s="222"/>
      <c r="S105" s="2"/>
      <c r="T105" s="21">
        <f t="shared" si="3"/>
        <v>0</v>
      </c>
    </row>
    <row r="106" spans="1:20" x14ac:dyDescent="0.4">
      <c r="A106" s="9" t="s">
        <v>14759</v>
      </c>
      <c r="B106" s="9" t="s">
        <v>12052</v>
      </c>
      <c r="C106" s="180" t="s">
        <v>14122</v>
      </c>
      <c r="D106" s="11"/>
      <c r="E106" s="35" t="s">
        <v>14366</v>
      </c>
      <c r="F106" s="162">
        <v>1997</v>
      </c>
      <c r="G106" s="161"/>
      <c r="H106" s="9" t="s">
        <v>14458</v>
      </c>
      <c r="I106" s="9"/>
      <c r="J106" s="9"/>
      <c r="K106" s="9"/>
      <c r="L106" s="11">
        <v>1</v>
      </c>
      <c r="M106" s="9"/>
      <c r="N106" s="21">
        <v>6</v>
      </c>
      <c r="O106" s="21">
        <v>6</v>
      </c>
      <c r="P106" s="2"/>
      <c r="Q106" s="225" t="s">
        <v>4170</v>
      </c>
      <c r="R106" s="222"/>
      <c r="S106" s="2"/>
      <c r="T106" s="21">
        <f t="shared" si="3"/>
        <v>0</v>
      </c>
    </row>
    <row r="107" spans="1:20" x14ac:dyDescent="0.4">
      <c r="A107" s="9" t="s">
        <v>14759</v>
      </c>
      <c r="B107" s="9" t="s">
        <v>12052</v>
      </c>
      <c r="C107" s="180" t="s">
        <v>14123</v>
      </c>
      <c r="D107" s="11"/>
      <c r="E107" s="35" t="s">
        <v>14366</v>
      </c>
      <c r="F107" s="162">
        <v>1997</v>
      </c>
      <c r="G107" s="161"/>
      <c r="H107" s="9" t="s">
        <v>14459</v>
      </c>
      <c r="I107" s="9"/>
      <c r="J107" s="9"/>
      <c r="K107" s="9"/>
      <c r="L107" s="11">
        <v>1</v>
      </c>
      <c r="M107" s="9"/>
      <c r="N107" s="21">
        <v>6</v>
      </c>
      <c r="O107" s="21">
        <v>6</v>
      </c>
      <c r="P107" s="2"/>
      <c r="Q107" s="225" t="s">
        <v>4170</v>
      </c>
      <c r="R107" s="222"/>
      <c r="S107" s="2"/>
      <c r="T107" s="21">
        <f t="shared" si="3"/>
        <v>0</v>
      </c>
    </row>
    <row r="108" spans="1:20" x14ac:dyDescent="0.4">
      <c r="A108" s="9" t="s">
        <v>14759</v>
      </c>
      <c r="B108" s="9" t="s">
        <v>12052</v>
      </c>
      <c r="C108" s="180" t="s">
        <v>14124</v>
      </c>
      <c r="D108" s="11"/>
      <c r="E108" s="35" t="s">
        <v>14366</v>
      </c>
      <c r="F108" s="162">
        <v>1997</v>
      </c>
      <c r="G108" s="161"/>
      <c r="H108" s="9" t="s">
        <v>14460</v>
      </c>
      <c r="I108" s="9"/>
      <c r="J108" s="9"/>
      <c r="K108" s="9"/>
      <c r="L108" s="11">
        <v>1</v>
      </c>
      <c r="M108" s="9"/>
      <c r="N108" s="21">
        <v>6</v>
      </c>
      <c r="O108" s="21">
        <v>6</v>
      </c>
      <c r="P108" s="2"/>
      <c r="Q108" s="225" t="s">
        <v>4170</v>
      </c>
      <c r="R108" s="222"/>
      <c r="S108" s="2"/>
      <c r="T108" s="21">
        <f t="shared" si="3"/>
        <v>0</v>
      </c>
    </row>
    <row r="109" spans="1:20" x14ac:dyDescent="0.4">
      <c r="A109" s="9" t="s">
        <v>14759</v>
      </c>
      <c r="B109" s="9" t="s">
        <v>12052</v>
      </c>
      <c r="C109" s="180" t="s">
        <v>14125</v>
      </c>
      <c r="D109" s="11"/>
      <c r="E109" s="35" t="s">
        <v>14366</v>
      </c>
      <c r="F109" s="162">
        <v>1997</v>
      </c>
      <c r="G109" s="161"/>
      <c r="H109" s="9" t="s">
        <v>14461</v>
      </c>
      <c r="I109" s="9"/>
      <c r="J109" s="9"/>
      <c r="K109" s="9"/>
      <c r="L109" s="11">
        <v>1</v>
      </c>
      <c r="M109" s="9"/>
      <c r="N109" s="21">
        <v>6</v>
      </c>
      <c r="O109" s="21">
        <v>6</v>
      </c>
      <c r="P109" s="2"/>
      <c r="Q109" s="225" t="s">
        <v>4170</v>
      </c>
      <c r="R109" s="222"/>
      <c r="S109" s="2"/>
      <c r="T109" s="21">
        <f t="shared" si="3"/>
        <v>0</v>
      </c>
    </row>
    <row r="110" spans="1:20" x14ac:dyDescent="0.4">
      <c r="A110" s="9" t="s">
        <v>14759</v>
      </c>
      <c r="B110" s="9" t="s">
        <v>12052</v>
      </c>
      <c r="C110" s="180" t="s">
        <v>14126</v>
      </c>
      <c r="D110" s="11"/>
      <c r="E110" s="35" t="s">
        <v>14366</v>
      </c>
      <c r="F110" s="162">
        <v>1997</v>
      </c>
      <c r="G110" s="161"/>
      <c r="H110" s="9" t="s">
        <v>14462</v>
      </c>
      <c r="I110" s="9"/>
      <c r="J110" s="9"/>
      <c r="K110" s="9"/>
      <c r="L110" s="11">
        <v>1</v>
      </c>
      <c r="M110" s="9"/>
      <c r="N110" s="21">
        <v>6</v>
      </c>
      <c r="O110" s="21">
        <v>6</v>
      </c>
      <c r="P110" s="2"/>
      <c r="Q110" s="225" t="s">
        <v>4168</v>
      </c>
      <c r="R110" s="222"/>
      <c r="S110" s="2"/>
      <c r="T110" s="21">
        <f t="shared" ref="T110:T173" si="4">IF(Q110="Nuova",IF(N110="p.a.r.",300,N110),IF(Q110="Usata",IF(O110="p.a.r.",300,N110),0))</f>
        <v>6</v>
      </c>
    </row>
    <row r="111" spans="1:20" x14ac:dyDescent="0.4">
      <c r="A111" s="9" t="s">
        <v>14759</v>
      </c>
      <c r="B111" s="9" t="s">
        <v>12052</v>
      </c>
      <c r="C111" s="180" t="s">
        <v>14127</v>
      </c>
      <c r="D111" s="11"/>
      <c r="E111" s="35" t="s">
        <v>14365</v>
      </c>
      <c r="F111" s="162">
        <v>1997</v>
      </c>
      <c r="G111" s="161"/>
      <c r="H111" s="9" t="s">
        <v>14463</v>
      </c>
      <c r="I111" s="9"/>
      <c r="J111" s="9"/>
      <c r="K111" s="9"/>
      <c r="L111" s="11">
        <v>2.5</v>
      </c>
      <c r="M111" s="9"/>
      <c r="N111" s="21">
        <v>1</v>
      </c>
      <c r="O111" s="21">
        <v>1</v>
      </c>
      <c r="P111" s="2"/>
      <c r="Q111" s="225" t="s">
        <v>4168</v>
      </c>
      <c r="R111" s="222"/>
      <c r="S111" s="2"/>
      <c r="T111" s="21">
        <f t="shared" si="4"/>
        <v>1</v>
      </c>
    </row>
    <row r="112" spans="1:20" x14ac:dyDescent="0.4">
      <c r="A112" s="9" t="s">
        <v>14759</v>
      </c>
      <c r="B112" s="9" t="s">
        <v>12052</v>
      </c>
      <c r="C112" s="180" t="s">
        <v>14128</v>
      </c>
      <c r="D112" s="11"/>
      <c r="E112" s="35" t="s">
        <v>14365</v>
      </c>
      <c r="F112" s="162">
        <v>1997</v>
      </c>
      <c r="G112" s="161"/>
      <c r="H112" s="9" t="s">
        <v>14464</v>
      </c>
      <c r="I112" s="9"/>
      <c r="J112" s="9"/>
      <c r="K112" s="9"/>
      <c r="L112" s="11">
        <v>2.5</v>
      </c>
      <c r="M112" s="9"/>
      <c r="N112" s="21">
        <v>1</v>
      </c>
      <c r="O112" s="21">
        <v>1</v>
      </c>
      <c r="P112" s="2"/>
      <c r="Q112" s="225" t="s">
        <v>4168</v>
      </c>
      <c r="R112" s="222"/>
      <c r="S112" s="2"/>
      <c r="T112" s="21">
        <f t="shared" si="4"/>
        <v>1</v>
      </c>
    </row>
    <row r="113" spans="1:20" x14ac:dyDescent="0.4">
      <c r="A113" s="9" t="s">
        <v>14759</v>
      </c>
      <c r="B113" s="9" t="s">
        <v>12052</v>
      </c>
      <c r="C113" s="180" t="s">
        <v>14129</v>
      </c>
      <c r="D113" s="11"/>
      <c r="E113" s="35" t="s">
        <v>14365</v>
      </c>
      <c r="F113" s="162">
        <v>1997</v>
      </c>
      <c r="G113" s="161"/>
      <c r="H113" s="9" t="s">
        <v>14465</v>
      </c>
      <c r="I113" s="9"/>
      <c r="J113" s="9"/>
      <c r="K113" s="9"/>
      <c r="L113" s="11">
        <v>2.5</v>
      </c>
      <c r="M113" s="9"/>
      <c r="N113" s="21">
        <v>1</v>
      </c>
      <c r="O113" s="21">
        <v>1</v>
      </c>
      <c r="P113" s="2"/>
      <c r="Q113" s="225" t="s">
        <v>4168</v>
      </c>
      <c r="R113" s="222"/>
      <c r="S113" s="2"/>
      <c r="T113" s="21">
        <f t="shared" si="4"/>
        <v>1</v>
      </c>
    </row>
    <row r="114" spans="1:20" x14ac:dyDescent="0.4">
      <c r="A114" s="9" t="s">
        <v>14759</v>
      </c>
      <c r="B114" s="9" t="s">
        <v>12052</v>
      </c>
      <c r="C114" s="180" t="s">
        <v>14130</v>
      </c>
      <c r="D114" s="11"/>
      <c r="E114" s="35" t="s">
        <v>14365</v>
      </c>
      <c r="F114" s="162">
        <v>1997</v>
      </c>
      <c r="G114" s="161"/>
      <c r="H114" s="9" t="s">
        <v>14466</v>
      </c>
      <c r="I114" s="9"/>
      <c r="J114" s="9"/>
      <c r="K114" s="9"/>
      <c r="L114" s="11">
        <v>2.5</v>
      </c>
      <c r="M114" s="9"/>
      <c r="N114" s="21">
        <v>1</v>
      </c>
      <c r="O114" s="21">
        <v>1</v>
      </c>
      <c r="P114" s="2"/>
      <c r="Q114" s="225" t="s">
        <v>4168</v>
      </c>
      <c r="R114" s="222"/>
      <c r="S114" s="2"/>
      <c r="T114" s="21">
        <f t="shared" si="4"/>
        <v>1</v>
      </c>
    </row>
    <row r="115" spans="1:20" x14ac:dyDescent="0.4">
      <c r="A115" s="9" t="s">
        <v>14759</v>
      </c>
      <c r="B115" s="9" t="s">
        <v>12052</v>
      </c>
      <c r="C115" s="180" t="s">
        <v>14131</v>
      </c>
      <c r="D115" s="11"/>
      <c r="E115" s="35" t="s">
        <v>14365</v>
      </c>
      <c r="F115" s="162">
        <v>1997</v>
      </c>
      <c r="G115" s="161"/>
      <c r="H115" s="9" t="s">
        <v>14467</v>
      </c>
      <c r="I115" s="9"/>
      <c r="J115" s="9"/>
      <c r="K115" s="9"/>
      <c r="L115" s="11">
        <v>2.5</v>
      </c>
      <c r="M115" s="9"/>
      <c r="N115" s="21">
        <v>1</v>
      </c>
      <c r="O115" s="21">
        <v>1</v>
      </c>
      <c r="P115" s="2"/>
      <c r="Q115" s="225" t="s">
        <v>4170</v>
      </c>
      <c r="R115" s="222"/>
      <c r="S115" s="2"/>
      <c r="T115" s="21">
        <f t="shared" si="4"/>
        <v>0</v>
      </c>
    </row>
    <row r="116" spans="1:20" x14ac:dyDescent="0.4">
      <c r="A116" s="9" t="s">
        <v>14759</v>
      </c>
      <c r="B116" s="9" t="s">
        <v>12052</v>
      </c>
      <c r="C116" s="180" t="s">
        <v>14132</v>
      </c>
      <c r="D116" s="11"/>
      <c r="E116" s="35" t="s">
        <v>14365</v>
      </c>
      <c r="F116" s="162">
        <v>1997</v>
      </c>
      <c r="G116" s="161"/>
      <c r="H116" s="9" t="s">
        <v>14468</v>
      </c>
      <c r="I116" s="9"/>
      <c r="J116" s="9"/>
      <c r="K116" s="9"/>
      <c r="L116" s="11">
        <v>2.5</v>
      </c>
      <c r="M116" s="9"/>
      <c r="N116" s="21">
        <v>1</v>
      </c>
      <c r="O116" s="21">
        <v>1</v>
      </c>
      <c r="P116" s="2"/>
      <c r="Q116" s="225" t="s">
        <v>4168</v>
      </c>
      <c r="R116" s="222"/>
      <c r="S116" s="2"/>
      <c r="T116" s="21">
        <f t="shared" si="4"/>
        <v>1</v>
      </c>
    </row>
    <row r="117" spans="1:20" x14ac:dyDescent="0.4">
      <c r="A117" s="9" t="s">
        <v>14759</v>
      </c>
      <c r="B117" s="9" t="s">
        <v>12052</v>
      </c>
      <c r="C117" s="180" t="s">
        <v>14133</v>
      </c>
      <c r="D117" s="11"/>
      <c r="E117" s="35" t="s">
        <v>14365</v>
      </c>
      <c r="F117" s="162">
        <v>1997</v>
      </c>
      <c r="G117" s="161"/>
      <c r="H117" s="9" t="s">
        <v>14469</v>
      </c>
      <c r="I117" s="9"/>
      <c r="J117" s="9"/>
      <c r="K117" s="9"/>
      <c r="L117" s="11">
        <v>10</v>
      </c>
      <c r="M117" s="9"/>
      <c r="N117" s="21">
        <v>1</v>
      </c>
      <c r="O117" s="21">
        <v>1</v>
      </c>
      <c r="P117" s="2"/>
      <c r="Q117" s="225" t="s">
        <v>4168</v>
      </c>
      <c r="R117" s="222"/>
      <c r="S117" s="2"/>
      <c r="T117" s="21">
        <f t="shared" si="4"/>
        <v>1</v>
      </c>
    </row>
    <row r="118" spans="1:20" x14ac:dyDescent="0.4">
      <c r="A118" s="9" t="s">
        <v>14759</v>
      </c>
      <c r="B118" s="9" t="s">
        <v>12052</v>
      </c>
      <c r="C118" s="180" t="s">
        <v>14134</v>
      </c>
      <c r="D118" s="11"/>
      <c r="E118" s="35" t="s">
        <v>14365</v>
      </c>
      <c r="F118" s="162">
        <v>1997</v>
      </c>
      <c r="G118" s="161"/>
      <c r="H118" s="9" t="s">
        <v>14470</v>
      </c>
      <c r="I118" s="9"/>
      <c r="J118" s="9"/>
      <c r="K118" s="9"/>
      <c r="L118" s="11">
        <v>10</v>
      </c>
      <c r="M118" s="9"/>
      <c r="N118" s="21">
        <v>1</v>
      </c>
      <c r="O118" s="21">
        <v>1</v>
      </c>
      <c r="P118" s="2"/>
      <c r="Q118" s="225" t="s">
        <v>4168</v>
      </c>
      <c r="R118" s="222"/>
      <c r="S118" s="2"/>
      <c r="T118" s="21">
        <f t="shared" si="4"/>
        <v>1</v>
      </c>
    </row>
    <row r="119" spans="1:20" x14ac:dyDescent="0.4">
      <c r="A119" s="9" t="s">
        <v>14759</v>
      </c>
      <c r="B119" s="9" t="s">
        <v>12052</v>
      </c>
      <c r="C119" s="180" t="s">
        <v>14135</v>
      </c>
      <c r="D119" s="11"/>
      <c r="E119" s="35" t="s">
        <v>14365</v>
      </c>
      <c r="F119" s="162">
        <v>1997</v>
      </c>
      <c r="G119" s="161"/>
      <c r="H119" s="9" t="s">
        <v>14471</v>
      </c>
      <c r="I119" s="9"/>
      <c r="J119" s="9"/>
      <c r="K119" s="9"/>
      <c r="L119" s="11">
        <v>5</v>
      </c>
      <c r="M119" s="9"/>
      <c r="N119" s="21">
        <v>1</v>
      </c>
      <c r="O119" s="21">
        <v>1</v>
      </c>
      <c r="P119" s="2"/>
      <c r="Q119" s="225" t="s">
        <v>4168</v>
      </c>
      <c r="R119" s="222"/>
      <c r="S119" s="2"/>
      <c r="T119" s="21">
        <f t="shared" si="4"/>
        <v>1</v>
      </c>
    </row>
    <row r="120" spans="1:20" x14ac:dyDescent="0.4">
      <c r="A120" s="9" t="s">
        <v>14759</v>
      </c>
      <c r="B120" s="9" t="s">
        <v>12052</v>
      </c>
      <c r="C120" s="180" t="s">
        <v>14136</v>
      </c>
      <c r="D120" s="11"/>
      <c r="E120" s="35" t="s">
        <v>14365</v>
      </c>
      <c r="F120" s="162">
        <v>1997</v>
      </c>
      <c r="G120" s="161"/>
      <c r="H120" s="9" t="s">
        <v>14472</v>
      </c>
      <c r="I120" s="9"/>
      <c r="J120" s="9"/>
      <c r="K120" s="9"/>
      <c r="L120" s="11">
        <v>10</v>
      </c>
      <c r="M120" s="9"/>
      <c r="N120" s="21">
        <v>1</v>
      </c>
      <c r="O120" s="21">
        <v>1</v>
      </c>
      <c r="P120" s="2"/>
      <c r="Q120" s="225" t="s">
        <v>4168</v>
      </c>
      <c r="R120" s="222"/>
      <c r="S120" s="2"/>
      <c r="T120" s="21">
        <f t="shared" si="4"/>
        <v>1</v>
      </c>
    </row>
    <row r="121" spans="1:20" x14ac:dyDescent="0.4">
      <c r="A121" s="9" t="s">
        <v>14759</v>
      </c>
      <c r="B121" s="9" t="s">
        <v>12052</v>
      </c>
      <c r="C121" s="180" t="s">
        <v>14137</v>
      </c>
      <c r="D121" s="11"/>
      <c r="E121" s="35" t="s">
        <v>14366</v>
      </c>
      <c r="F121" s="162">
        <v>1997</v>
      </c>
      <c r="G121" s="161"/>
      <c r="H121" s="9" t="s">
        <v>14473</v>
      </c>
      <c r="I121" s="9"/>
      <c r="J121" s="9"/>
      <c r="K121" s="9"/>
      <c r="L121" s="11">
        <v>1.5</v>
      </c>
      <c r="M121" s="9"/>
      <c r="N121" s="21">
        <v>3</v>
      </c>
      <c r="O121" s="21">
        <v>3</v>
      </c>
      <c r="P121" s="2"/>
      <c r="Q121" s="225" t="s">
        <v>4170</v>
      </c>
      <c r="R121" s="222"/>
      <c r="S121" s="2"/>
      <c r="T121" s="21">
        <f t="shared" si="4"/>
        <v>0</v>
      </c>
    </row>
    <row r="122" spans="1:20" x14ac:dyDescent="0.4">
      <c r="A122" s="9" t="s">
        <v>14759</v>
      </c>
      <c r="B122" s="9" t="s">
        <v>12052</v>
      </c>
      <c r="C122" s="180" t="s">
        <v>14138</v>
      </c>
      <c r="D122" s="11"/>
      <c r="E122" s="35" t="s">
        <v>14366</v>
      </c>
      <c r="F122" s="162">
        <v>1997</v>
      </c>
      <c r="G122" s="161"/>
      <c r="H122" s="9" t="s">
        <v>14474</v>
      </c>
      <c r="I122" s="9"/>
      <c r="J122" s="9"/>
      <c r="K122" s="9"/>
      <c r="L122" s="11">
        <v>1.5</v>
      </c>
      <c r="M122" s="9"/>
      <c r="N122" s="21">
        <v>3</v>
      </c>
      <c r="O122" s="21">
        <v>3</v>
      </c>
      <c r="P122" s="2"/>
      <c r="Q122" s="225" t="s">
        <v>4168</v>
      </c>
      <c r="R122" s="222"/>
      <c r="S122" s="2"/>
      <c r="T122" s="21">
        <f t="shared" si="4"/>
        <v>3</v>
      </c>
    </row>
    <row r="123" spans="1:20" x14ac:dyDescent="0.4">
      <c r="A123" s="9" t="s">
        <v>14759</v>
      </c>
      <c r="B123" s="9" t="s">
        <v>12052</v>
      </c>
      <c r="C123" s="180" t="s">
        <v>14139</v>
      </c>
      <c r="D123" s="11"/>
      <c r="E123" s="35" t="s">
        <v>14367</v>
      </c>
      <c r="F123" s="162">
        <v>1997</v>
      </c>
      <c r="G123" s="161"/>
      <c r="H123" s="9" t="s">
        <v>14475</v>
      </c>
      <c r="I123" s="9"/>
      <c r="J123" s="9"/>
      <c r="K123" s="9"/>
      <c r="L123" s="11">
        <v>1.2</v>
      </c>
      <c r="M123" s="9"/>
      <c r="N123" s="21">
        <v>3</v>
      </c>
      <c r="O123" s="21">
        <v>3</v>
      </c>
      <c r="P123" s="2"/>
      <c r="Q123" s="225" t="s">
        <v>4170</v>
      </c>
      <c r="R123" s="222"/>
      <c r="S123" s="2"/>
      <c r="T123" s="21">
        <f t="shared" si="4"/>
        <v>0</v>
      </c>
    </row>
    <row r="124" spans="1:20" x14ac:dyDescent="0.4">
      <c r="A124" s="9" t="s">
        <v>14759</v>
      </c>
      <c r="B124" s="9" t="s">
        <v>12052</v>
      </c>
      <c r="C124" s="180" t="s">
        <v>14140</v>
      </c>
      <c r="D124" s="11"/>
      <c r="E124" s="35" t="s">
        <v>14363</v>
      </c>
      <c r="F124" s="162">
        <v>1998</v>
      </c>
      <c r="G124" s="161"/>
      <c r="H124" s="9" t="s">
        <v>14476</v>
      </c>
      <c r="I124" s="9"/>
      <c r="J124" s="9"/>
      <c r="K124" s="9"/>
      <c r="L124" s="11">
        <v>1.2</v>
      </c>
      <c r="M124" s="9"/>
      <c r="N124" s="21">
        <v>25</v>
      </c>
      <c r="O124" s="21">
        <v>25</v>
      </c>
      <c r="P124" s="2"/>
      <c r="Q124" s="225" t="s">
        <v>4170</v>
      </c>
      <c r="R124" s="222"/>
      <c r="S124" s="2"/>
      <c r="T124" s="21">
        <f t="shared" si="4"/>
        <v>0</v>
      </c>
    </row>
    <row r="125" spans="1:20" x14ac:dyDescent="0.4">
      <c r="A125" s="9" t="s">
        <v>14759</v>
      </c>
      <c r="B125" s="9" t="s">
        <v>12052</v>
      </c>
      <c r="C125" s="180" t="s">
        <v>14141</v>
      </c>
      <c r="D125" s="11"/>
      <c r="E125" s="35" t="s">
        <v>14363</v>
      </c>
      <c r="F125" s="162">
        <v>1998</v>
      </c>
      <c r="G125" s="161"/>
      <c r="H125" s="9" t="s">
        <v>14477</v>
      </c>
      <c r="I125" s="9"/>
      <c r="J125" s="9"/>
      <c r="K125" s="9"/>
      <c r="L125" s="11">
        <v>1</v>
      </c>
      <c r="M125" s="9"/>
      <c r="N125" s="21">
        <v>25</v>
      </c>
      <c r="O125" s="21">
        <v>25</v>
      </c>
      <c r="P125" s="2"/>
      <c r="Q125" s="225" t="s">
        <v>4167</v>
      </c>
      <c r="R125" s="222"/>
      <c r="S125" s="2"/>
      <c r="T125" s="21">
        <f t="shared" si="4"/>
        <v>25</v>
      </c>
    </row>
    <row r="126" spans="1:20" x14ac:dyDescent="0.4">
      <c r="A126" s="9" t="s">
        <v>14759</v>
      </c>
      <c r="B126" s="9" t="s">
        <v>12052</v>
      </c>
      <c r="C126" s="180" t="s">
        <v>14142</v>
      </c>
      <c r="D126" s="11"/>
      <c r="E126" s="35" t="s">
        <v>14363</v>
      </c>
      <c r="F126" s="162">
        <v>1998</v>
      </c>
      <c r="G126" s="161"/>
      <c r="H126" s="9" t="s">
        <v>14478</v>
      </c>
      <c r="I126" s="9"/>
      <c r="J126" s="9"/>
      <c r="K126" s="9"/>
      <c r="L126" s="11">
        <v>1</v>
      </c>
      <c r="M126" s="9"/>
      <c r="N126" s="21">
        <v>25</v>
      </c>
      <c r="O126" s="21">
        <v>25</v>
      </c>
      <c r="P126" s="2"/>
      <c r="Q126" s="225" t="s">
        <v>4170</v>
      </c>
      <c r="R126" s="222"/>
      <c r="S126" s="2"/>
      <c r="T126" s="21">
        <f t="shared" si="4"/>
        <v>0</v>
      </c>
    </row>
    <row r="127" spans="1:20" x14ac:dyDescent="0.4">
      <c r="A127" s="9" t="s">
        <v>14759</v>
      </c>
      <c r="B127" s="9" t="s">
        <v>12052</v>
      </c>
      <c r="C127" s="180" t="s">
        <v>14143</v>
      </c>
      <c r="D127" s="11"/>
      <c r="E127" s="35" t="s">
        <v>14363</v>
      </c>
      <c r="F127" s="162">
        <v>1998</v>
      </c>
      <c r="G127" s="161"/>
      <c r="H127" s="9" t="s">
        <v>14479</v>
      </c>
      <c r="I127" s="9"/>
      <c r="J127" s="9"/>
      <c r="K127" s="9"/>
      <c r="L127" s="11">
        <v>1.5</v>
      </c>
      <c r="M127" s="9"/>
      <c r="N127" s="21">
        <v>25</v>
      </c>
      <c r="O127" s="21">
        <v>25</v>
      </c>
      <c r="P127" s="2"/>
      <c r="Q127" s="225" t="s">
        <v>4170</v>
      </c>
      <c r="R127" s="222"/>
      <c r="S127" s="2"/>
      <c r="T127" s="21">
        <f t="shared" si="4"/>
        <v>0</v>
      </c>
    </row>
    <row r="128" spans="1:20" x14ac:dyDescent="0.4">
      <c r="A128" s="9" t="s">
        <v>14759</v>
      </c>
      <c r="B128" s="9" t="s">
        <v>12052</v>
      </c>
      <c r="C128" s="180" t="s">
        <v>14144</v>
      </c>
      <c r="D128" s="11"/>
      <c r="E128" s="35" t="s">
        <v>14363</v>
      </c>
      <c r="F128" s="162">
        <v>1998</v>
      </c>
      <c r="G128" s="161"/>
      <c r="H128" s="9" t="s">
        <v>14480</v>
      </c>
      <c r="I128" s="9"/>
      <c r="J128" s="9"/>
      <c r="K128" s="9"/>
      <c r="L128" s="11">
        <v>1.2</v>
      </c>
      <c r="M128" s="9"/>
      <c r="N128" s="21">
        <v>50</v>
      </c>
      <c r="O128" s="21">
        <v>50</v>
      </c>
      <c r="P128" s="2"/>
      <c r="Q128" s="225" t="s">
        <v>4168</v>
      </c>
      <c r="R128" s="222"/>
      <c r="S128" s="2"/>
      <c r="T128" s="21">
        <f t="shared" si="4"/>
        <v>50</v>
      </c>
    </row>
    <row r="129" spans="1:20" x14ac:dyDescent="0.4">
      <c r="A129" s="9" t="s">
        <v>14759</v>
      </c>
      <c r="B129" s="9" t="s">
        <v>12052</v>
      </c>
      <c r="C129" s="180" t="s">
        <v>14145</v>
      </c>
      <c r="D129" s="11"/>
      <c r="E129" s="35" t="s">
        <v>14367</v>
      </c>
      <c r="F129" s="162">
        <v>1998</v>
      </c>
      <c r="G129" s="161"/>
      <c r="H129" s="9" t="s">
        <v>14481</v>
      </c>
      <c r="I129" s="9"/>
      <c r="J129" s="9"/>
      <c r="K129" s="9"/>
      <c r="L129" s="11">
        <v>1</v>
      </c>
      <c r="M129" s="9"/>
      <c r="N129" s="21">
        <v>60</v>
      </c>
      <c r="O129" s="21">
        <v>60</v>
      </c>
      <c r="P129" s="2"/>
      <c r="Q129" s="225" t="s">
        <v>4170</v>
      </c>
      <c r="R129" s="222"/>
      <c r="S129" s="2"/>
      <c r="T129" s="21">
        <f t="shared" si="4"/>
        <v>0</v>
      </c>
    </row>
    <row r="130" spans="1:20" x14ac:dyDescent="0.4">
      <c r="A130" s="9" t="s">
        <v>14759</v>
      </c>
      <c r="B130" s="9" t="s">
        <v>12052</v>
      </c>
      <c r="C130" s="180" t="s">
        <v>14146</v>
      </c>
      <c r="D130" s="11"/>
      <c r="E130" s="35" t="s">
        <v>0</v>
      </c>
      <c r="F130" s="162">
        <v>1998</v>
      </c>
      <c r="G130" s="161"/>
      <c r="H130" s="9" t="s">
        <v>14482</v>
      </c>
      <c r="I130" s="9"/>
      <c r="J130" s="9"/>
      <c r="K130" s="9"/>
      <c r="L130" s="11">
        <v>1</v>
      </c>
      <c r="M130" s="9"/>
      <c r="N130" s="21">
        <v>25</v>
      </c>
      <c r="O130" s="21">
        <v>25</v>
      </c>
      <c r="P130" s="2"/>
      <c r="Q130" s="225" t="s">
        <v>4168</v>
      </c>
      <c r="R130" s="222"/>
      <c r="S130" s="2"/>
      <c r="T130" s="21">
        <f t="shared" si="4"/>
        <v>25</v>
      </c>
    </row>
    <row r="131" spans="1:20" x14ac:dyDescent="0.4">
      <c r="A131" s="9" t="s">
        <v>14759</v>
      </c>
      <c r="B131" s="9" t="s">
        <v>12052</v>
      </c>
      <c r="C131" s="180" t="s">
        <v>14147</v>
      </c>
      <c r="D131" s="11"/>
      <c r="E131" s="35" t="s">
        <v>0</v>
      </c>
      <c r="F131" s="162">
        <v>1998</v>
      </c>
      <c r="G131" s="161"/>
      <c r="H131" s="9" t="s">
        <v>14703</v>
      </c>
      <c r="I131" s="9"/>
      <c r="J131" s="9"/>
      <c r="K131" s="9"/>
      <c r="L131" s="11">
        <v>1</v>
      </c>
      <c r="M131" s="9"/>
      <c r="N131" s="21">
        <v>50</v>
      </c>
      <c r="O131" s="21">
        <v>50</v>
      </c>
      <c r="P131" s="2"/>
      <c r="Q131" s="225" t="s">
        <v>4168</v>
      </c>
      <c r="R131" s="222"/>
      <c r="S131" s="2"/>
      <c r="T131" s="21">
        <f t="shared" si="4"/>
        <v>50</v>
      </c>
    </row>
    <row r="132" spans="1:20" x14ac:dyDescent="0.4">
      <c r="A132" s="9" t="s">
        <v>14759</v>
      </c>
      <c r="B132" s="9" t="s">
        <v>12052</v>
      </c>
      <c r="C132" s="180" t="s">
        <v>14148</v>
      </c>
      <c r="D132" s="11"/>
      <c r="E132" s="35" t="s">
        <v>14367</v>
      </c>
      <c r="F132" s="162">
        <v>1998</v>
      </c>
      <c r="G132" s="161"/>
      <c r="H132" s="9" t="s">
        <v>14483</v>
      </c>
      <c r="I132" s="9"/>
      <c r="J132" s="9"/>
      <c r="K132" s="9"/>
      <c r="L132" s="11">
        <v>2</v>
      </c>
      <c r="M132" s="9"/>
      <c r="N132" s="21">
        <v>15</v>
      </c>
      <c r="O132" s="21">
        <v>15</v>
      </c>
      <c r="P132" s="2"/>
      <c r="Q132" s="225" t="s">
        <v>4168</v>
      </c>
      <c r="R132" s="222"/>
      <c r="S132" s="2"/>
      <c r="T132" s="21">
        <f t="shared" si="4"/>
        <v>15</v>
      </c>
    </row>
    <row r="133" spans="1:20" x14ac:dyDescent="0.4">
      <c r="A133" s="9" t="s">
        <v>14759</v>
      </c>
      <c r="B133" s="9" t="s">
        <v>12052</v>
      </c>
      <c r="C133" s="180" t="s">
        <v>14149</v>
      </c>
      <c r="D133" s="11"/>
      <c r="E133" s="35" t="s">
        <v>0</v>
      </c>
      <c r="F133" s="162">
        <v>1998</v>
      </c>
      <c r="G133" s="161"/>
      <c r="H133" s="9" t="s">
        <v>14484</v>
      </c>
      <c r="I133" s="9"/>
      <c r="J133" s="9"/>
      <c r="K133" s="9"/>
      <c r="L133" s="11">
        <v>20</v>
      </c>
      <c r="M133" s="9"/>
      <c r="N133" s="21">
        <v>0.5</v>
      </c>
      <c r="O133" s="21">
        <v>0.5</v>
      </c>
      <c r="P133" s="2"/>
      <c r="Q133" s="225" t="s">
        <v>4168</v>
      </c>
      <c r="R133" s="222"/>
      <c r="S133" s="2"/>
      <c r="T133" s="21">
        <f t="shared" si="4"/>
        <v>0.5</v>
      </c>
    </row>
    <row r="134" spans="1:20" x14ac:dyDescent="0.4">
      <c r="A134" s="9" t="s">
        <v>14759</v>
      </c>
      <c r="B134" s="9" t="s">
        <v>12052</v>
      </c>
      <c r="C134" s="180" t="s">
        <v>14150</v>
      </c>
      <c r="D134" s="11"/>
      <c r="E134" s="35" t="s">
        <v>0</v>
      </c>
      <c r="F134" s="162">
        <v>1998</v>
      </c>
      <c r="G134" s="161"/>
      <c r="H134" s="9" t="s">
        <v>14485</v>
      </c>
      <c r="I134" s="9"/>
      <c r="J134" s="9"/>
      <c r="K134" s="9"/>
      <c r="L134" s="11">
        <v>20</v>
      </c>
      <c r="M134" s="9"/>
      <c r="N134" s="21">
        <v>0.5</v>
      </c>
      <c r="O134" s="21">
        <v>0.5</v>
      </c>
      <c r="P134" s="2"/>
      <c r="Q134" s="225" t="s">
        <v>4168</v>
      </c>
      <c r="R134" s="222"/>
      <c r="S134" s="2"/>
      <c r="T134" s="21">
        <f t="shared" si="4"/>
        <v>0.5</v>
      </c>
    </row>
    <row r="135" spans="1:20" x14ac:dyDescent="0.4">
      <c r="A135" s="9" t="s">
        <v>14759</v>
      </c>
      <c r="B135" s="9" t="s">
        <v>12052</v>
      </c>
      <c r="C135" s="180" t="s">
        <v>14151</v>
      </c>
      <c r="D135" s="11"/>
      <c r="E135" s="35" t="s">
        <v>0</v>
      </c>
      <c r="F135" s="162">
        <v>1998</v>
      </c>
      <c r="G135" s="240"/>
      <c r="H135" s="9" t="s">
        <v>14486</v>
      </c>
      <c r="I135" s="9"/>
      <c r="J135" s="9"/>
      <c r="K135" s="9"/>
      <c r="L135" s="11">
        <v>20</v>
      </c>
      <c r="M135" s="9"/>
      <c r="N135" s="21">
        <v>0.5</v>
      </c>
      <c r="O135" s="21">
        <v>0.5</v>
      </c>
      <c r="P135" s="2"/>
      <c r="Q135" s="225" t="s">
        <v>4168</v>
      </c>
      <c r="R135" s="222"/>
      <c r="S135" s="2"/>
      <c r="T135" s="21">
        <f t="shared" si="4"/>
        <v>0.5</v>
      </c>
    </row>
    <row r="136" spans="1:20" x14ac:dyDescent="0.4">
      <c r="A136" s="9" t="s">
        <v>14759</v>
      </c>
      <c r="B136" s="9" t="s">
        <v>12052</v>
      </c>
      <c r="C136" s="180" t="s">
        <v>14152</v>
      </c>
      <c r="D136" s="11"/>
      <c r="E136" s="35" t="s">
        <v>0</v>
      </c>
      <c r="F136" s="162">
        <v>1998</v>
      </c>
      <c r="G136" s="161"/>
      <c r="H136" s="9" t="s">
        <v>14487</v>
      </c>
      <c r="I136" s="9"/>
      <c r="J136" s="9"/>
      <c r="K136" s="9"/>
      <c r="L136" s="11">
        <v>20</v>
      </c>
      <c r="M136" s="9"/>
      <c r="N136" s="21">
        <v>0.5</v>
      </c>
      <c r="O136" s="21">
        <v>0.5</v>
      </c>
      <c r="P136" s="2"/>
      <c r="Q136" s="225" t="s">
        <v>4168</v>
      </c>
      <c r="R136" s="222"/>
      <c r="S136" s="2"/>
      <c r="T136" s="21">
        <f t="shared" si="4"/>
        <v>0.5</v>
      </c>
    </row>
    <row r="137" spans="1:20" x14ac:dyDescent="0.4">
      <c r="A137" s="9" t="s">
        <v>14759</v>
      </c>
      <c r="B137" s="9" t="s">
        <v>12052</v>
      </c>
      <c r="C137" s="180" t="s">
        <v>14153</v>
      </c>
      <c r="D137" s="11"/>
      <c r="E137" s="35" t="s">
        <v>0</v>
      </c>
      <c r="F137" s="162">
        <v>1998</v>
      </c>
      <c r="G137" s="161"/>
      <c r="H137" s="9" t="s">
        <v>14488</v>
      </c>
      <c r="I137" s="9"/>
      <c r="J137" s="9"/>
      <c r="K137" s="9"/>
      <c r="L137" s="11">
        <v>20</v>
      </c>
      <c r="M137" s="9"/>
      <c r="N137" s="21">
        <v>0.5</v>
      </c>
      <c r="O137" s="21">
        <v>0.5</v>
      </c>
      <c r="P137" s="2"/>
      <c r="Q137" s="225" t="s">
        <v>4168</v>
      </c>
      <c r="R137" s="222"/>
      <c r="S137" s="2"/>
      <c r="T137" s="21">
        <f t="shared" si="4"/>
        <v>0.5</v>
      </c>
    </row>
    <row r="138" spans="1:20" x14ac:dyDescent="0.4">
      <c r="A138" s="9" t="s">
        <v>14759</v>
      </c>
      <c r="B138" s="9" t="s">
        <v>12052</v>
      </c>
      <c r="C138" s="180" t="s">
        <v>14154</v>
      </c>
      <c r="D138" s="11"/>
      <c r="E138" s="35" t="s">
        <v>0</v>
      </c>
      <c r="F138" s="162">
        <v>1998</v>
      </c>
      <c r="G138" s="161"/>
      <c r="H138" s="9" t="s">
        <v>14489</v>
      </c>
      <c r="I138" s="9"/>
      <c r="J138" s="9"/>
      <c r="K138" s="9"/>
      <c r="L138" s="11">
        <v>20</v>
      </c>
      <c r="M138" s="9"/>
      <c r="N138" s="21">
        <v>0.5</v>
      </c>
      <c r="O138" s="21">
        <v>0.5</v>
      </c>
      <c r="P138" s="2"/>
      <c r="Q138" s="225" t="s">
        <v>4168</v>
      </c>
      <c r="R138" s="222"/>
      <c r="S138" s="2"/>
      <c r="T138" s="21">
        <f t="shared" si="4"/>
        <v>0.5</v>
      </c>
    </row>
    <row r="139" spans="1:20" x14ac:dyDescent="0.4">
      <c r="A139" s="9" t="s">
        <v>14759</v>
      </c>
      <c r="B139" s="9" t="s">
        <v>12052</v>
      </c>
      <c r="C139" s="180" t="s">
        <v>14155</v>
      </c>
      <c r="D139" s="11"/>
      <c r="E139" s="35" t="s">
        <v>0</v>
      </c>
      <c r="F139" s="162">
        <v>1998</v>
      </c>
      <c r="G139" s="161"/>
      <c r="H139" s="9" t="s">
        <v>14490</v>
      </c>
      <c r="I139" s="9"/>
      <c r="J139" s="9"/>
      <c r="K139" s="9"/>
      <c r="L139" s="11">
        <v>5</v>
      </c>
      <c r="M139" s="9"/>
      <c r="N139" s="21">
        <v>15</v>
      </c>
      <c r="O139" s="21">
        <v>15</v>
      </c>
      <c r="P139" s="2"/>
      <c r="Q139" s="225" t="s">
        <v>4170</v>
      </c>
      <c r="R139" s="222"/>
      <c r="S139" s="2"/>
      <c r="T139" s="21">
        <f t="shared" si="4"/>
        <v>0</v>
      </c>
    </row>
    <row r="140" spans="1:20" x14ac:dyDescent="0.4">
      <c r="A140" s="9" t="s">
        <v>14759</v>
      </c>
      <c r="B140" s="9" t="s">
        <v>12052</v>
      </c>
      <c r="C140" s="180" t="s">
        <v>14156</v>
      </c>
      <c r="D140" s="11"/>
      <c r="E140" s="35" t="s">
        <v>14361</v>
      </c>
      <c r="F140" s="162">
        <v>1998</v>
      </c>
      <c r="G140" s="240"/>
      <c r="H140" s="9" t="s">
        <v>14491</v>
      </c>
      <c r="I140" s="9"/>
      <c r="J140" s="9"/>
      <c r="K140" s="9"/>
      <c r="L140" s="11">
        <v>5</v>
      </c>
      <c r="M140" s="9"/>
      <c r="N140" s="21">
        <v>15</v>
      </c>
      <c r="O140" s="21">
        <v>15</v>
      </c>
      <c r="P140" s="2"/>
      <c r="Q140" s="225" t="s">
        <v>4167</v>
      </c>
      <c r="R140" s="222"/>
      <c r="S140" s="2"/>
      <c r="T140" s="21">
        <f t="shared" si="4"/>
        <v>15</v>
      </c>
    </row>
    <row r="141" spans="1:20" x14ac:dyDescent="0.4">
      <c r="A141" s="9" t="s">
        <v>14759</v>
      </c>
      <c r="B141" s="9" t="s">
        <v>12052</v>
      </c>
      <c r="C141" s="180" t="s">
        <v>14157</v>
      </c>
      <c r="D141" s="11"/>
      <c r="E141" s="35">
        <v>22000</v>
      </c>
      <c r="F141" s="162">
        <v>1998</v>
      </c>
      <c r="G141" s="240"/>
      <c r="H141" s="9" t="s">
        <v>14492</v>
      </c>
      <c r="I141" s="9"/>
      <c r="J141" s="9"/>
      <c r="K141" s="9"/>
      <c r="L141" s="11">
        <v>30</v>
      </c>
      <c r="M141" s="9"/>
      <c r="N141" s="21">
        <v>1</v>
      </c>
      <c r="O141" s="21">
        <v>1</v>
      </c>
      <c r="P141" s="2"/>
      <c r="Q141" s="225" t="s">
        <v>4167</v>
      </c>
      <c r="R141" s="222"/>
      <c r="S141" s="2"/>
      <c r="T141" s="21">
        <f t="shared" si="4"/>
        <v>1</v>
      </c>
    </row>
    <row r="142" spans="1:20" x14ac:dyDescent="0.4">
      <c r="A142" s="9" t="s">
        <v>14759</v>
      </c>
      <c r="B142" s="9" t="s">
        <v>12052</v>
      </c>
      <c r="C142" s="180" t="s">
        <v>14158</v>
      </c>
      <c r="D142" s="11"/>
      <c r="E142" s="35" t="s">
        <v>0</v>
      </c>
      <c r="F142" s="162">
        <v>1998</v>
      </c>
      <c r="G142" s="240"/>
      <c r="H142" s="9" t="s">
        <v>14705</v>
      </c>
      <c r="I142" s="9"/>
      <c r="J142" s="9"/>
      <c r="K142" s="9"/>
      <c r="L142" s="11" t="s">
        <v>0</v>
      </c>
      <c r="M142" s="9"/>
      <c r="N142" s="21">
        <v>1</v>
      </c>
      <c r="O142" s="21">
        <v>1</v>
      </c>
      <c r="P142" s="2"/>
      <c r="Q142" s="225" t="s">
        <v>4168</v>
      </c>
      <c r="R142" s="222"/>
      <c r="S142" s="2"/>
      <c r="T142" s="21">
        <f t="shared" si="4"/>
        <v>1</v>
      </c>
    </row>
    <row r="143" spans="1:20" x14ac:dyDescent="0.4">
      <c r="A143" s="164" t="s">
        <v>14759</v>
      </c>
      <c r="B143" s="164" t="s">
        <v>12052</v>
      </c>
      <c r="C143" s="232" t="s">
        <v>14704</v>
      </c>
      <c r="D143" s="166"/>
      <c r="E143" s="172" t="s">
        <v>0</v>
      </c>
      <c r="F143" s="168">
        <v>1998</v>
      </c>
      <c r="G143" s="243"/>
      <c r="H143" s="164" t="s">
        <v>14706</v>
      </c>
      <c r="I143" s="164" t="s">
        <v>4074</v>
      </c>
      <c r="J143" s="164"/>
      <c r="K143" s="164"/>
      <c r="L143" s="166" t="s">
        <v>0</v>
      </c>
      <c r="M143" s="164"/>
      <c r="N143" s="174">
        <v>1</v>
      </c>
      <c r="O143" s="174">
        <v>1</v>
      </c>
      <c r="P143" s="2"/>
      <c r="Q143" s="225" t="s">
        <v>4167</v>
      </c>
      <c r="R143" s="222"/>
      <c r="S143" s="2"/>
      <c r="T143" s="21">
        <f t="shared" si="4"/>
        <v>1</v>
      </c>
    </row>
    <row r="144" spans="1:20" x14ac:dyDescent="0.4">
      <c r="A144" s="9" t="s">
        <v>14759</v>
      </c>
      <c r="B144" s="9" t="s">
        <v>12052</v>
      </c>
      <c r="C144" s="180" t="s">
        <v>14159</v>
      </c>
      <c r="D144" s="11"/>
      <c r="E144" s="35" t="s">
        <v>9729</v>
      </c>
      <c r="F144" s="162">
        <v>1997</v>
      </c>
      <c r="G144" s="240"/>
      <c r="H144" s="9" t="s">
        <v>14493</v>
      </c>
      <c r="I144" s="9"/>
      <c r="J144" s="9"/>
      <c r="K144" s="9"/>
      <c r="L144" s="11">
        <v>0.3</v>
      </c>
      <c r="M144" s="9"/>
      <c r="N144" s="21">
        <v>12</v>
      </c>
      <c r="O144" s="21">
        <v>12</v>
      </c>
      <c r="P144" s="2"/>
      <c r="Q144" s="225" t="s">
        <v>4170</v>
      </c>
      <c r="R144" s="222"/>
      <c r="S144" s="2"/>
      <c r="T144" s="21">
        <f t="shared" si="4"/>
        <v>0</v>
      </c>
    </row>
    <row r="145" spans="1:20" x14ac:dyDescent="0.4">
      <c r="A145" s="9" t="s">
        <v>14759</v>
      </c>
      <c r="B145" s="9" t="s">
        <v>12052</v>
      </c>
      <c r="C145" s="180" t="s">
        <v>14160</v>
      </c>
      <c r="D145" s="11"/>
      <c r="E145" s="35" t="s">
        <v>9729</v>
      </c>
      <c r="F145" s="162">
        <v>1997</v>
      </c>
      <c r="G145" s="240"/>
      <c r="H145" s="9" t="s">
        <v>14494</v>
      </c>
      <c r="I145" s="9"/>
      <c r="J145" s="9"/>
      <c r="K145" s="9"/>
      <c r="L145" s="11">
        <v>0.3</v>
      </c>
      <c r="M145" s="9"/>
      <c r="N145" s="21">
        <v>12</v>
      </c>
      <c r="O145" s="21">
        <v>12</v>
      </c>
      <c r="P145" s="2"/>
      <c r="Q145" s="225" t="s">
        <v>4170</v>
      </c>
      <c r="R145" s="222"/>
      <c r="S145" s="2"/>
      <c r="T145" s="21">
        <f t="shared" si="4"/>
        <v>0</v>
      </c>
    </row>
    <row r="146" spans="1:20" x14ac:dyDescent="0.4">
      <c r="A146" s="9" t="s">
        <v>14759</v>
      </c>
      <c r="B146" s="9" t="s">
        <v>12052</v>
      </c>
      <c r="C146" s="180" t="s">
        <v>14161</v>
      </c>
      <c r="D146" s="11"/>
      <c r="E146" s="35" t="s">
        <v>9729</v>
      </c>
      <c r="F146" s="162">
        <v>1997</v>
      </c>
      <c r="G146" s="240"/>
      <c r="H146" s="9" t="s">
        <v>14495</v>
      </c>
      <c r="I146" s="9"/>
      <c r="J146" s="9"/>
      <c r="K146" s="9"/>
      <c r="L146" s="11">
        <v>0.3</v>
      </c>
      <c r="M146" s="9"/>
      <c r="N146" s="21">
        <v>12</v>
      </c>
      <c r="O146" s="21">
        <v>12</v>
      </c>
      <c r="P146" s="2"/>
      <c r="Q146" s="225" t="s">
        <v>4170</v>
      </c>
      <c r="R146" s="222"/>
      <c r="S146" s="2"/>
      <c r="T146" s="21">
        <f t="shared" si="4"/>
        <v>0</v>
      </c>
    </row>
    <row r="147" spans="1:20" x14ac:dyDescent="0.4">
      <c r="A147" s="9" t="s">
        <v>14759</v>
      </c>
      <c r="B147" s="9" t="s">
        <v>12052</v>
      </c>
      <c r="C147" s="180" t="s">
        <v>14162</v>
      </c>
      <c r="D147" s="11"/>
      <c r="E147" s="35" t="s">
        <v>9729</v>
      </c>
      <c r="F147" s="162">
        <v>1997</v>
      </c>
      <c r="G147" s="240"/>
      <c r="H147" s="9" t="s">
        <v>14496</v>
      </c>
      <c r="I147" s="9"/>
      <c r="J147" s="9"/>
      <c r="K147" s="9"/>
      <c r="L147" s="11">
        <v>0.3</v>
      </c>
      <c r="M147" s="9"/>
      <c r="N147" s="21">
        <v>12</v>
      </c>
      <c r="O147" s="21">
        <v>12</v>
      </c>
      <c r="P147" s="2"/>
      <c r="Q147" s="225" t="s">
        <v>4170</v>
      </c>
      <c r="R147" s="222"/>
      <c r="S147" s="2"/>
      <c r="T147" s="21">
        <f t="shared" si="4"/>
        <v>0</v>
      </c>
    </row>
    <row r="148" spans="1:20" x14ac:dyDescent="0.4">
      <c r="A148" s="9" t="s">
        <v>14759</v>
      </c>
      <c r="B148" s="9" t="s">
        <v>12052</v>
      </c>
      <c r="C148" s="180" t="s">
        <v>14163</v>
      </c>
      <c r="D148" s="11"/>
      <c r="E148" s="35" t="s">
        <v>9729</v>
      </c>
      <c r="F148" s="162">
        <v>1997</v>
      </c>
      <c r="G148" s="240"/>
      <c r="H148" s="9" t="s">
        <v>14497</v>
      </c>
      <c r="I148" s="9"/>
      <c r="J148" s="9"/>
      <c r="K148" s="9"/>
      <c r="L148" s="11">
        <v>0.3</v>
      </c>
      <c r="M148" s="9"/>
      <c r="N148" s="21">
        <v>12</v>
      </c>
      <c r="O148" s="21">
        <v>12</v>
      </c>
      <c r="P148" s="2"/>
      <c r="Q148" s="225" t="s">
        <v>4170</v>
      </c>
      <c r="R148" s="222"/>
      <c r="S148" s="2"/>
      <c r="T148" s="21">
        <f t="shared" si="4"/>
        <v>0</v>
      </c>
    </row>
    <row r="149" spans="1:20" x14ac:dyDescent="0.4">
      <c r="A149" s="9" t="s">
        <v>14759</v>
      </c>
      <c r="B149" s="9" t="s">
        <v>12052</v>
      </c>
      <c r="C149" s="180" t="s">
        <v>14164</v>
      </c>
      <c r="D149" s="11"/>
      <c r="E149" s="35" t="s">
        <v>9729</v>
      </c>
      <c r="F149" s="162">
        <v>1997</v>
      </c>
      <c r="G149" s="240"/>
      <c r="H149" s="9" t="s">
        <v>14498</v>
      </c>
      <c r="I149" s="9"/>
      <c r="J149" s="9"/>
      <c r="K149" s="9"/>
      <c r="L149" s="11">
        <v>0.3</v>
      </c>
      <c r="M149" s="9"/>
      <c r="N149" s="21">
        <v>12</v>
      </c>
      <c r="O149" s="21">
        <v>12</v>
      </c>
      <c r="P149" s="2"/>
      <c r="Q149" s="225" t="s">
        <v>4170</v>
      </c>
      <c r="R149" s="222"/>
      <c r="S149" s="2"/>
      <c r="T149" s="21">
        <f t="shared" si="4"/>
        <v>0</v>
      </c>
    </row>
    <row r="150" spans="1:20" x14ac:dyDescent="0.4">
      <c r="A150" s="9" t="s">
        <v>14759</v>
      </c>
      <c r="B150" s="9" t="s">
        <v>12052</v>
      </c>
      <c r="C150" s="180" t="s">
        <v>14165</v>
      </c>
      <c r="D150" s="11"/>
      <c r="E150" s="35" t="s">
        <v>9729</v>
      </c>
      <c r="F150" s="162">
        <v>1997</v>
      </c>
      <c r="G150" s="240"/>
      <c r="H150" s="9" t="s">
        <v>14499</v>
      </c>
      <c r="I150" s="9"/>
      <c r="J150" s="9"/>
      <c r="K150" s="9"/>
      <c r="L150" s="11">
        <v>0.3</v>
      </c>
      <c r="M150" s="9"/>
      <c r="N150" s="21">
        <v>12</v>
      </c>
      <c r="O150" s="21">
        <v>12</v>
      </c>
      <c r="P150" s="2"/>
      <c r="Q150" s="225" t="s">
        <v>4170</v>
      </c>
      <c r="R150" s="222"/>
      <c r="S150" s="2"/>
      <c r="T150" s="21">
        <f t="shared" si="4"/>
        <v>0</v>
      </c>
    </row>
    <row r="151" spans="1:20" x14ac:dyDescent="0.4">
      <c r="A151" s="9" t="s">
        <v>14759</v>
      </c>
      <c r="B151" s="9" t="s">
        <v>12052</v>
      </c>
      <c r="C151" s="180" t="s">
        <v>14166</v>
      </c>
      <c r="D151" s="11"/>
      <c r="E151" s="35" t="s">
        <v>9729</v>
      </c>
      <c r="F151" s="162">
        <v>1997</v>
      </c>
      <c r="G151" s="240"/>
      <c r="H151" s="9" t="s">
        <v>14500</v>
      </c>
      <c r="I151" s="9"/>
      <c r="J151" s="9"/>
      <c r="K151" s="9"/>
      <c r="L151" s="11">
        <v>0.3</v>
      </c>
      <c r="M151" s="9"/>
      <c r="N151" s="21">
        <v>12</v>
      </c>
      <c r="O151" s="21">
        <v>12</v>
      </c>
      <c r="P151" s="2"/>
      <c r="Q151" s="225" t="s">
        <v>4170</v>
      </c>
      <c r="R151" s="222"/>
      <c r="S151" s="2"/>
      <c r="T151" s="21">
        <f t="shared" si="4"/>
        <v>0</v>
      </c>
    </row>
    <row r="152" spans="1:20" x14ac:dyDescent="0.4">
      <c r="A152" s="9" t="s">
        <v>14759</v>
      </c>
      <c r="B152" s="9" t="s">
        <v>12052</v>
      </c>
      <c r="C152" s="180" t="s">
        <v>14167</v>
      </c>
      <c r="D152" s="11"/>
      <c r="E152" s="35" t="s">
        <v>9729</v>
      </c>
      <c r="F152" s="162">
        <v>1997</v>
      </c>
      <c r="G152" s="240"/>
      <c r="H152" s="9" t="s">
        <v>14501</v>
      </c>
      <c r="I152" s="9"/>
      <c r="J152" s="9"/>
      <c r="K152" s="9"/>
      <c r="L152" s="11">
        <v>0.3</v>
      </c>
      <c r="M152" s="9"/>
      <c r="N152" s="21">
        <v>12</v>
      </c>
      <c r="O152" s="21">
        <v>12</v>
      </c>
      <c r="P152" s="2"/>
      <c r="Q152" s="225" t="s">
        <v>4170</v>
      </c>
      <c r="R152" s="222"/>
      <c r="S152" s="2"/>
      <c r="T152" s="21">
        <f t="shared" si="4"/>
        <v>0</v>
      </c>
    </row>
    <row r="153" spans="1:20" x14ac:dyDescent="0.4">
      <c r="A153" s="9" t="s">
        <v>14759</v>
      </c>
      <c r="B153" s="9" t="s">
        <v>12052</v>
      </c>
      <c r="C153" s="180" t="s">
        <v>14168</v>
      </c>
      <c r="D153" s="11"/>
      <c r="E153" s="35" t="s">
        <v>9729</v>
      </c>
      <c r="F153" s="162">
        <v>1997</v>
      </c>
      <c r="G153" s="240"/>
      <c r="H153" s="9" t="s">
        <v>14502</v>
      </c>
      <c r="I153" s="9"/>
      <c r="J153" s="9"/>
      <c r="K153" s="9"/>
      <c r="L153" s="11">
        <v>0.3</v>
      </c>
      <c r="M153" s="9"/>
      <c r="N153" s="21">
        <v>12</v>
      </c>
      <c r="O153" s="21">
        <v>12</v>
      </c>
      <c r="P153" s="2"/>
      <c r="Q153" s="225" t="s">
        <v>4170</v>
      </c>
      <c r="R153" s="222"/>
      <c r="S153" s="2"/>
      <c r="T153" s="21">
        <f t="shared" si="4"/>
        <v>0</v>
      </c>
    </row>
    <row r="154" spans="1:20" x14ac:dyDescent="0.4">
      <c r="A154" s="9" t="s">
        <v>14759</v>
      </c>
      <c r="B154" s="9" t="s">
        <v>12052</v>
      </c>
      <c r="C154" s="180" t="s">
        <v>14169</v>
      </c>
      <c r="D154" s="11"/>
      <c r="E154" s="35" t="s">
        <v>9729</v>
      </c>
      <c r="F154" s="162">
        <v>1997</v>
      </c>
      <c r="G154" s="240"/>
      <c r="H154" s="9" t="s">
        <v>14503</v>
      </c>
      <c r="I154" s="9"/>
      <c r="J154" s="9"/>
      <c r="K154" s="9"/>
      <c r="L154" s="11">
        <v>0.3</v>
      </c>
      <c r="M154" s="9"/>
      <c r="N154" s="21">
        <v>12</v>
      </c>
      <c r="O154" s="21">
        <v>12</v>
      </c>
      <c r="P154" s="2"/>
      <c r="Q154" s="225" t="s">
        <v>4170</v>
      </c>
      <c r="R154" s="222"/>
      <c r="S154" s="2"/>
      <c r="T154" s="21">
        <f t="shared" si="4"/>
        <v>0</v>
      </c>
    </row>
    <row r="155" spans="1:20" x14ac:dyDescent="0.4">
      <c r="A155" s="9" t="s">
        <v>14759</v>
      </c>
      <c r="B155" s="9" t="s">
        <v>12052</v>
      </c>
      <c r="C155" s="180" t="s">
        <v>14170</v>
      </c>
      <c r="D155" s="11"/>
      <c r="E155" s="35" t="s">
        <v>9729</v>
      </c>
      <c r="F155" s="162">
        <v>1997</v>
      </c>
      <c r="G155" s="240"/>
      <c r="H155" s="9" t="s">
        <v>14504</v>
      </c>
      <c r="I155" s="9"/>
      <c r="J155" s="9"/>
      <c r="K155" s="9"/>
      <c r="L155" s="11">
        <v>0.3</v>
      </c>
      <c r="M155" s="9"/>
      <c r="N155" s="21">
        <v>12</v>
      </c>
      <c r="O155" s="21">
        <v>12</v>
      </c>
      <c r="P155" s="2"/>
      <c r="Q155" s="225" t="s">
        <v>4170</v>
      </c>
      <c r="R155" s="222"/>
      <c r="S155" s="2"/>
      <c r="T155" s="21">
        <f t="shared" si="4"/>
        <v>0</v>
      </c>
    </row>
    <row r="156" spans="1:20" x14ac:dyDescent="0.4">
      <c r="A156" s="9" t="s">
        <v>14759</v>
      </c>
      <c r="B156" s="9" t="s">
        <v>12052</v>
      </c>
      <c r="C156" s="180" t="s">
        <v>14171</v>
      </c>
      <c r="D156" s="11"/>
      <c r="E156" s="35" t="s">
        <v>9729</v>
      </c>
      <c r="F156" s="162">
        <v>1997</v>
      </c>
      <c r="G156" s="240"/>
      <c r="H156" s="9" t="s">
        <v>14505</v>
      </c>
      <c r="I156" s="9"/>
      <c r="J156" s="9"/>
      <c r="K156" s="9"/>
      <c r="L156" s="11">
        <v>0.3</v>
      </c>
      <c r="M156" s="9"/>
      <c r="N156" s="21">
        <v>12</v>
      </c>
      <c r="O156" s="21">
        <v>12</v>
      </c>
      <c r="P156" s="2"/>
      <c r="Q156" s="225" t="s">
        <v>4170</v>
      </c>
      <c r="R156" s="222"/>
      <c r="S156" s="2"/>
      <c r="T156" s="21">
        <f t="shared" si="4"/>
        <v>0</v>
      </c>
    </row>
    <row r="157" spans="1:20" x14ac:dyDescent="0.4">
      <c r="A157" s="9" t="s">
        <v>14759</v>
      </c>
      <c r="B157" s="9" t="s">
        <v>12052</v>
      </c>
      <c r="C157" s="180" t="s">
        <v>14172</v>
      </c>
      <c r="D157" s="11"/>
      <c r="E157" s="35" t="s">
        <v>9729</v>
      </c>
      <c r="F157" s="162">
        <v>1997</v>
      </c>
      <c r="G157" s="240"/>
      <c r="H157" s="9" t="s">
        <v>14506</v>
      </c>
      <c r="I157" s="9"/>
      <c r="J157" s="9"/>
      <c r="K157" s="9"/>
      <c r="L157" s="11">
        <v>0.3</v>
      </c>
      <c r="M157" s="9"/>
      <c r="N157" s="21">
        <v>12</v>
      </c>
      <c r="O157" s="21">
        <v>12</v>
      </c>
      <c r="P157" s="2"/>
      <c r="Q157" s="225" t="s">
        <v>4170</v>
      </c>
      <c r="R157" s="222"/>
      <c r="S157" s="2"/>
      <c r="T157" s="21">
        <f t="shared" si="4"/>
        <v>0</v>
      </c>
    </row>
    <row r="158" spans="1:20" x14ac:dyDescent="0.4">
      <c r="A158" s="9" t="s">
        <v>14759</v>
      </c>
      <c r="B158" s="9" t="s">
        <v>12052</v>
      </c>
      <c r="C158" s="180" t="s">
        <v>14173</v>
      </c>
      <c r="D158" s="11"/>
      <c r="E158" s="35" t="s">
        <v>9729</v>
      </c>
      <c r="F158" s="162">
        <v>1997</v>
      </c>
      <c r="G158" s="240"/>
      <c r="H158" s="9" t="s">
        <v>14507</v>
      </c>
      <c r="I158" s="9"/>
      <c r="J158" s="9"/>
      <c r="K158" s="9"/>
      <c r="L158" s="11">
        <v>0.2</v>
      </c>
      <c r="M158" s="9"/>
      <c r="N158" s="21">
        <v>15</v>
      </c>
      <c r="O158" s="21">
        <v>15</v>
      </c>
      <c r="P158" s="2"/>
      <c r="Q158" s="225" t="s">
        <v>4168</v>
      </c>
      <c r="R158" s="222"/>
      <c r="S158" s="2"/>
      <c r="T158" s="21">
        <f t="shared" si="4"/>
        <v>15</v>
      </c>
    </row>
    <row r="159" spans="1:20" x14ac:dyDescent="0.4">
      <c r="A159" s="9" t="s">
        <v>14759</v>
      </c>
      <c r="B159" s="9" t="s">
        <v>12052</v>
      </c>
      <c r="C159" s="180" t="s">
        <v>14174</v>
      </c>
      <c r="D159" s="11"/>
      <c r="E159" s="35" t="s">
        <v>9729</v>
      </c>
      <c r="F159" s="162">
        <v>1997</v>
      </c>
      <c r="G159" s="240"/>
      <c r="H159" s="9" t="s">
        <v>14508</v>
      </c>
      <c r="I159" s="9"/>
      <c r="J159" s="9"/>
      <c r="K159" s="9"/>
      <c r="L159" s="11">
        <v>0.2</v>
      </c>
      <c r="M159" s="9"/>
      <c r="N159" s="21">
        <v>15</v>
      </c>
      <c r="O159" s="21">
        <v>15</v>
      </c>
      <c r="P159" s="2"/>
      <c r="Q159" s="225" t="s">
        <v>4168</v>
      </c>
      <c r="R159" s="222"/>
      <c r="S159" s="2"/>
      <c r="T159" s="21">
        <f t="shared" si="4"/>
        <v>15</v>
      </c>
    </row>
    <row r="160" spans="1:20" x14ac:dyDescent="0.4">
      <c r="A160" s="9" t="s">
        <v>14759</v>
      </c>
      <c r="B160" s="9" t="s">
        <v>12052</v>
      </c>
      <c r="C160" s="180" t="s">
        <v>14175</v>
      </c>
      <c r="D160" s="11"/>
      <c r="E160" s="35" t="s">
        <v>9729</v>
      </c>
      <c r="F160" s="162">
        <v>1997</v>
      </c>
      <c r="G160" s="240"/>
      <c r="H160" s="9" t="s">
        <v>14509</v>
      </c>
      <c r="I160" s="9"/>
      <c r="J160" s="9"/>
      <c r="K160" s="9"/>
      <c r="L160" s="11">
        <v>0.2</v>
      </c>
      <c r="M160" s="9"/>
      <c r="N160" s="21">
        <v>15</v>
      </c>
      <c r="O160" s="21">
        <v>15</v>
      </c>
      <c r="P160" s="2"/>
      <c r="Q160" s="225" t="s">
        <v>4168</v>
      </c>
      <c r="R160" s="222"/>
      <c r="S160" s="2"/>
      <c r="T160" s="21">
        <f t="shared" si="4"/>
        <v>15</v>
      </c>
    </row>
    <row r="161" spans="1:20" x14ac:dyDescent="0.4">
      <c r="A161" s="9" t="s">
        <v>14759</v>
      </c>
      <c r="B161" s="9" t="s">
        <v>12052</v>
      </c>
      <c r="C161" s="180" t="s">
        <v>14176</v>
      </c>
      <c r="D161" s="11"/>
      <c r="E161" s="35" t="s">
        <v>9729</v>
      </c>
      <c r="F161" s="162">
        <v>1997</v>
      </c>
      <c r="G161" s="240"/>
      <c r="H161" s="9" t="s">
        <v>14510</v>
      </c>
      <c r="I161" s="9"/>
      <c r="J161" s="9"/>
      <c r="K161" s="9"/>
      <c r="L161" s="11">
        <v>0.2</v>
      </c>
      <c r="M161" s="9"/>
      <c r="N161" s="21">
        <v>15</v>
      </c>
      <c r="O161" s="21">
        <v>15</v>
      </c>
      <c r="P161" s="2"/>
      <c r="Q161" s="225" t="s">
        <v>4168</v>
      </c>
      <c r="R161" s="222"/>
      <c r="S161" s="2"/>
      <c r="T161" s="21">
        <f t="shared" si="4"/>
        <v>15</v>
      </c>
    </row>
    <row r="162" spans="1:20" x14ac:dyDescent="0.4">
      <c r="A162" s="9" t="s">
        <v>14759</v>
      </c>
      <c r="B162" s="9" t="s">
        <v>12052</v>
      </c>
      <c r="C162" s="180" t="s">
        <v>14177</v>
      </c>
      <c r="D162" s="11"/>
      <c r="E162" s="35" t="s">
        <v>9729</v>
      </c>
      <c r="F162" s="162">
        <v>1997</v>
      </c>
      <c r="G162" s="240"/>
      <c r="H162" s="9" t="s">
        <v>14511</v>
      </c>
      <c r="I162" s="9"/>
      <c r="J162" s="9"/>
      <c r="K162" s="9"/>
      <c r="L162" s="11">
        <v>0.1</v>
      </c>
      <c r="M162" s="9"/>
      <c r="N162" s="21">
        <v>25</v>
      </c>
      <c r="O162" s="21">
        <v>25</v>
      </c>
      <c r="P162" s="2"/>
      <c r="Q162" s="225" t="s">
        <v>4168</v>
      </c>
      <c r="R162" s="222"/>
      <c r="S162" s="2"/>
      <c r="T162" s="21">
        <f t="shared" si="4"/>
        <v>25</v>
      </c>
    </row>
    <row r="163" spans="1:20" x14ac:dyDescent="0.4">
      <c r="A163" s="9" t="s">
        <v>14759</v>
      </c>
      <c r="B163" s="9" t="s">
        <v>12052</v>
      </c>
      <c r="C163" s="180" t="s">
        <v>14178</v>
      </c>
      <c r="D163" s="11"/>
      <c r="E163" s="35" t="s">
        <v>9729</v>
      </c>
      <c r="F163" s="162">
        <v>1997</v>
      </c>
      <c r="G163" s="240"/>
      <c r="H163" s="9" t="s">
        <v>14512</v>
      </c>
      <c r="I163" s="9"/>
      <c r="J163" s="9"/>
      <c r="K163" s="9"/>
      <c r="L163" s="11">
        <v>0.1</v>
      </c>
      <c r="M163" s="9"/>
      <c r="N163" s="21">
        <v>25</v>
      </c>
      <c r="O163" s="21">
        <v>25</v>
      </c>
      <c r="P163" s="2"/>
      <c r="Q163" s="225" t="s">
        <v>4170</v>
      </c>
      <c r="R163" s="222"/>
      <c r="S163" s="2"/>
      <c r="T163" s="21">
        <f t="shared" si="4"/>
        <v>0</v>
      </c>
    </row>
    <row r="164" spans="1:20" x14ac:dyDescent="0.4">
      <c r="A164" s="9" t="s">
        <v>14759</v>
      </c>
      <c r="B164" s="9" t="s">
        <v>12052</v>
      </c>
      <c r="C164" s="180" t="s">
        <v>14179</v>
      </c>
      <c r="D164" s="11"/>
      <c r="E164" s="35" t="s">
        <v>9729</v>
      </c>
      <c r="F164" s="162">
        <v>1998</v>
      </c>
      <c r="G164" s="240"/>
      <c r="H164" s="9" t="s">
        <v>14513</v>
      </c>
      <c r="I164" s="9"/>
      <c r="J164" s="9"/>
      <c r="K164" s="9"/>
      <c r="L164" s="11">
        <v>0.2</v>
      </c>
      <c r="M164" s="9"/>
      <c r="N164" s="21">
        <v>15</v>
      </c>
      <c r="O164" s="21">
        <v>15</v>
      </c>
      <c r="P164" s="2"/>
      <c r="Q164" s="225" t="s">
        <v>4168</v>
      </c>
      <c r="R164" s="222"/>
      <c r="S164" s="2"/>
      <c r="T164" s="21">
        <f t="shared" si="4"/>
        <v>15</v>
      </c>
    </row>
    <row r="165" spans="1:20" x14ac:dyDescent="0.4">
      <c r="A165" s="9" t="s">
        <v>14759</v>
      </c>
      <c r="B165" s="9" t="s">
        <v>12052</v>
      </c>
      <c r="C165" s="180" t="s">
        <v>14180</v>
      </c>
      <c r="D165" s="11"/>
      <c r="E165" s="35" t="s">
        <v>9729</v>
      </c>
      <c r="F165" s="162">
        <v>1998</v>
      </c>
      <c r="G165" s="240"/>
      <c r="H165" s="9" t="s">
        <v>14512</v>
      </c>
      <c r="I165" s="9"/>
      <c r="J165" s="9"/>
      <c r="K165" s="9"/>
      <c r="L165" s="11">
        <v>0.2</v>
      </c>
      <c r="M165" s="9"/>
      <c r="N165" s="21">
        <v>15</v>
      </c>
      <c r="O165" s="21">
        <v>15</v>
      </c>
      <c r="P165" s="2"/>
      <c r="Q165" s="225" t="s">
        <v>4168</v>
      </c>
      <c r="R165" s="222"/>
      <c r="S165" s="2"/>
      <c r="T165" s="21">
        <f t="shared" si="4"/>
        <v>15</v>
      </c>
    </row>
    <row r="166" spans="1:20" x14ac:dyDescent="0.4">
      <c r="A166" s="9" t="s">
        <v>14759</v>
      </c>
      <c r="B166" s="9" t="s">
        <v>12052</v>
      </c>
      <c r="C166" s="180" t="s">
        <v>14181</v>
      </c>
      <c r="D166" s="11"/>
      <c r="E166" s="35" t="s">
        <v>9729</v>
      </c>
      <c r="F166" s="162">
        <v>1998</v>
      </c>
      <c r="G166" s="240"/>
      <c r="H166" s="9" t="s">
        <v>14514</v>
      </c>
      <c r="I166" s="9"/>
      <c r="J166" s="9"/>
      <c r="K166" s="9"/>
      <c r="L166" s="11">
        <v>0.2</v>
      </c>
      <c r="M166" s="9"/>
      <c r="N166" s="21">
        <v>15</v>
      </c>
      <c r="O166" s="21">
        <v>15</v>
      </c>
      <c r="P166" s="2"/>
      <c r="Q166" s="225" t="s">
        <v>4168</v>
      </c>
      <c r="R166" s="222"/>
      <c r="S166" s="2"/>
      <c r="T166" s="21">
        <f t="shared" si="4"/>
        <v>15</v>
      </c>
    </row>
    <row r="167" spans="1:20" x14ac:dyDescent="0.4">
      <c r="A167" s="9" t="s">
        <v>14759</v>
      </c>
      <c r="B167" s="9" t="s">
        <v>12052</v>
      </c>
      <c r="C167" s="180" t="s">
        <v>14182</v>
      </c>
      <c r="D167" s="11"/>
      <c r="E167" s="35" t="s">
        <v>9729</v>
      </c>
      <c r="F167" s="162">
        <v>1998</v>
      </c>
      <c r="G167" s="240"/>
      <c r="H167" s="9" t="s">
        <v>14515</v>
      </c>
      <c r="I167" s="9"/>
      <c r="J167" s="9"/>
      <c r="K167" s="9"/>
      <c r="L167" s="11">
        <v>0.2</v>
      </c>
      <c r="M167" s="9"/>
      <c r="N167" s="21">
        <v>15</v>
      </c>
      <c r="O167" s="21">
        <v>15</v>
      </c>
      <c r="P167" s="2"/>
      <c r="Q167" s="225" t="s">
        <v>4168</v>
      </c>
      <c r="R167" s="222"/>
      <c r="S167" s="2"/>
      <c r="T167" s="21">
        <f t="shared" si="4"/>
        <v>15</v>
      </c>
    </row>
    <row r="168" spans="1:20" x14ac:dyDescent="0.4">
      <c r="A168" s="9" t="s">
        <v>14759</v>
      </c>
      <c r="B168" s="9" t="s">
        <v>12052</v>
      </c>
      <c r="C168" s="180" t="s">
        <v>14183</v>
      </c>
      <c r="D168" s="11"/>
      <c r="E168" s="35" t="s">
        <v>0</v>
      </c>
      <c r="F168" s="162">
        <v>1998</v>
      </c>
      <c r="G168" s="240"/>
      <c r="H168" s="9" t="s">
        <v>14516</v>
      </c>
      <c r="I168" s="9"/>
      <c r="J168" s="9"/>
      <c r="K168" s="9"/>
      <c r="L168" s="11" t="s">
        <v>0</v>
      </c>
      <c r="M168" s="9"/>
      <c r="N168" s="21">
        <v>60</v>
      </c>
      <c r="O168" s="21">
        <v>60</v>
      </c>
      <c r="P168" s="2"/>
      <c r="Q168" s="225" t="s">
        <v>4168</v>
      </c>
      <c r="R168" s="222"/>
      <c r="S168" s="2"/>
      <c r="T168" s="21">
        <f t="shared" si="4"/>
        <v>60</v>
      </c>
    </row>
    <row r="169" spans="1:20" x14ac:dyDescent="0.4">
      <c r="A169" s="9" t="s">
        <v>14759</v>
      </c>
      <c r="B169" s="9" t="s">
        <v>12052</v>
      </c>
      <c r="C169" s="180" t="s">
        <v>14184</v>
      </c>
      <c r="D169" s="11"/>
      <c r="E169" s="35" t="s">
        <v>14365</v>
      </c>
      <c r="F169" s="162">
        <v>1998</v>
      </c>
      <c r="G169" s="240"/>
      <c r="H169" s="9" t="s">
        <v>14517</v>
      </c>
      <c r="I169" s="9"/>
      <c r="J169" s="9"/>
      <c r="K169" s="9"/>
      <c r="L169" s="11">
        <v>0.3</v>
      </c>
      <c r="M169" s="9"/>
      <c r="N169" s="21">
        <v>10</v>
      </c>
      <c r="O169" s="21">
        <v>10</v>
      </c>
      <c r="P169" s="2"/>
      <c r="Q169" s="225" t="s">
        <v>4168</v>
      </c>
      <c r="R169" s="222"/>
      <c r="S169" s="2"/>
      <c r="T169" s="21">
        <f t="shared" si="4"/>
        <v>10</v>
      </c>
    </row>
    <row r="170" spans="1:20" x14ac:dyDescent="0.4">
      <c r="A170" s="9" t="s">
        <v>14759</v>
      </c>
      <c r="B170" s="9" t="s">
        <v>12052</v>
      </c>
      <c r="C170" s="180" t="s">
        <v>14185</v>
      </c>
      <c r="D170" s="11"/>
      <c r="E170" s="35" t="s">
        <v>14365</v>
      </c>
      <c r="F170" s="162">
        <v>1998</v>
      </c>
      <c r="G170" s="240"/>
      <c r="H170" s="9" t="s">
        <v>14518</v>
      </c>
      <c r="I170" s="9"/>
      <c r="J170" s="9"/>
      <c r="K170" s="9"/>
      <c r="L170" s="11">
        <v>0.3</v>
      </c>
      <c r="M170" s="9"/>
      <c r="N170" s="21">
        <v>10</v>
      </c>
      <c r="O170" s="21">
        <v>10</v>
      </c>
      <c r="P170" s="2"/>
      <c r="Q170" s="225" t="s">
        <v>4168</v>
      </c>
      <c r="R170" s="222"/>
      <c r="S170" s="2"/>
      <c r="T170" s="21">
        <f t="shared" si="4"/>
        <v>10</v>
      </c>
    </row>
    <row r="171" spans="1:20" x14ac:dyDescent="0.4">
      <c r="A171" s="9" t="s">
        <v>14759</v>
      </c>
      <c r="B171" s="9" t="s">
        <v>12052</v>
      </c>
      <c r="C171" s="180" t="s">
        <v>14186</v>
      </c>
      <c r="D171" s="11"/>
      <c r="E171" s="35" t="s">
        <v>14365</v>
      </c>
      <c r="F171" s="162">
        <v>1998</v>
      </c>
      <c r="G171" s="240"/>
      <c r="H171" s="9" t="s">
        <v>14519</v>
      </c>
      <c r="I171" s="9"/>
      <c r="J171" s="9"/>
      <c r="K171" s="9"/>
      <c r="L171" s="11">
        <v>0.3</v>
      </c>
      <c r="M171" s="9"/>
      <c r="N171" s="21">
        <v>10</v>
      </c>
      <c r="O171" s="21">
        <v>10</v>
      </c>
      <c r="P171" s="2"/>
      <c r="Q171" s="225" t="s">
        <v>4168</v>
      </c>
      <c r="R171" s="222"/>
      <c r="S171" s="2"/>
      <c r="T171" s="21">
        <f t="shared" si="4"/>
        <v>10</v>
      </c>
    </row>
    <row r="172" spans="1:20" x14ac:dyDescent="0.4">
      <c r="A172" s="9" t="s">
        <v>14759</v>
      </c>
      <c r="B172" s="9" t="s">
        <v>12052</v>
      </c>
      <c r="C172" s="180" t="s">
        <v>14187</v>
      </c>
      <c r="D172" s="11"/>
      <c r="E172" s="35">
        <v>2000</v>
      </c>
      <c r="F172" s="162">
        <v>1998</v>
      </c>
      <c r="G172" s="240"/>
      <c r="H172" s="9" t="s">
        <v>14710</v>
      </c>
      <c r="I172" s="9"/>
      <c r="J172" s="9"/>
      <c r="K172" s="9"/>
      <c r="L172" s="11">
        <v>10</v>
      </c>
      <c r="M172" s="9"/>
      <c r="N172" s="21">
        <v>1</v>
      </c>
      <c r="O172" s="21">
        <v>1</v>
      </c>
      <c r="P172" s="2"/>
      <c r="Q172" s="225" t="s">
        <v>4170</v>
      </c>
      <c r="R172" s="222"/>
      <c r="S172" s="2"/>
      <c r="T172" s="21">
        <f t="shared" si="4"/>
        <v>0</v>
      </c>
    </row>
    <row r="173" spans="1:20" x14ac:dyDescent="0.4">
      <c r="A173" s="164" t="s">
        <v>14759</v>
      </c>
      <c r="B173" s="164" t="s">
        <v>12052</v>
      </c>
      <c r="C173" s="232" t="s">
        <v>14707</v>
      </c>
      <c r="D173" s="166"/>
      <c r="E173" s="172">
        <v>2000</v>
      </c>
      <c r="F173" s="168">
        <v>1998</v>
      </c>
      <c r="G173" s="243"/>
      <c r="H173" s="164" t="s">
        <v>14711</v>
      </c>
      <c r="I173" s="164" t="s">
        <v>4074</v>
      </c>
      <c r="J173" s="164"/>
      <c r="K173" s="164"/>
      <c r="L173" s="166">
        <v>10</v>
      </c>
      <c r="M173" s="164"/>
      <c r="N173" s="174">
        <v>1</v>
      </c>
      <c r="O173" s="174">
        <v>1</v>
      </c>
      <c r="P173" s="2"/>
      <c r="Q173" s="225" t="s">
        <v>4168</v>
      </c>
      <c r="R173" s="222"/>
      <c r="S173" s="2"/>
      <c r="T173" s="21">
        <f t="shared" si="4"/>
        <v>1</v>
      </c>
    </row>
    <row r="174" spans="1:20" x14ac:dyDescent="0.4">
      <c r="A174" s="9" t="s">
        <v>14759</v>
      </c>
      <c r="B174" s="9" t="s">
        <v>12052</v>
      </c>
      <c r="C174" s="180" t="s">
        <v>14188</v>
      </c>
      <c r="D174" s="11"/>
      <c r="E174" s="35">
        <v>5000</v>
      </c>
      <c r="F174" s="162">
        <v>1998</v>
      </c>
      <c r="G174" s="240"/>
      <c r="H174" s="9" t="s">
        <v>14710</v>
      </c>
      <c r="I174" s="9"/>
      <c r="J174" s="9"/>
      <c r="K174" s="9"/>
      <c r="L174" s="11">
        <v>10</v>
      </c>
      <c r="M174" s="9"/>
      <c r="N174" s="21">
        <v>1</v>
      </c>
      <c r="O174" s="21">
        <v>1</v>
      </c>
      <c r="P174" s="2"/>
      <c r="Q174" s="225" t="s">
        <v>4170</v>
      </c>
      <c r="R174" s="222"/>
      <c r="S174" s="2"/>
      <c r="T174" s="21">
        <f t="shared" ref="T174:T237" si="5">IF(Q174="Nuova",IF(N174="p.a.r.",300,N174),IF(Q174="Usata",IF(O174="p.a.r.",300,N174),0))</f>
        <v>0</v>
      </c>
    </row>
    <row r="175" spans="1:20" x14ac:dyDescent="0.4">
      <c r="A175" s="164" t="s">
        <v>14759</v>
      </c>
      <c r="B175" s="164" t="s">
        <v>12052</v>
      </c>
      <c r="C175" s="232" t="s">
        <v>14708</v>
      </c>
      <c r="D175" s="166"/>
      <c r="E175" s="172">
        <v>5000</v>
      </c>
      <c r="F175" s="168">
        <v>1998</v>
      </c>
      <c r="G175" s="243"/>
      <c r="H175" s="164" t="s">
        <v>14711</v>
      </c>
      <c r="I175" s="164" t="s">
        <v>4074</v>
      </c>
      <c r="J175" s="164"/>
      <c r="K175" s="164"/>
      <c r="L175" s="166">
        <v>10</v>
      </c>
      <c r="M175" s="164"/>
      <c r="N175" s="174">
        <v>1</v>
      </c>
      <c r="O175" s="174">
        <v>1</v>
      </c>
      <c r="P175" s="2"/>
      <c r="Q175" s="225" t="s">
        <v>4168</v>
      </c>
      <c r="R175" s="222"/>
      <c r="S175" s="2"/>
      <c r="T175" s="21">
        <f t="shared" si="5"/>
        <v>1</v>
      </c>
    </row>
    <row r="176" spans="1:20" x14ac:dyDescent="0.4">
      <c r="A176" s="9" t="s">
        <v>14759</v>
      </c>
      <c r="B176" s="9" t="s">
        <v>12052</v>
      </c>
      <c r="C176" s="180" t="s">
        <v>14189</v>
      </c>
      <c r="D176" s="11"/>
      <c r="E176" s="35">
        <v>10000</v>
      </c>
      <c r="F176" s="162">
        <v>1998</v>
      </c>
      <c r="G176" s="240"/>
      <c r="H176" s="9" t="s">
        <v>14710</v>
      </c>
      <c r="I176" s="9"/>
      <c r="J176" s="9"/>
      <c r="K176" s="9"/>
      <c r="L176" s="11">
        <v>10</v>
      </c>
      <c r="M176" s="9"/>
      <c r="N176" s="21">
        <v>1</v>
      </c>
      <c r="O176" s="21">
        <v>1</v>
      </c>
      <c r="P176" s="2"/>
      <c r="Q176" s="225" t="s">
        <v>4168</v>
      </c>
      <c r="R176" s="222"/>
      <c r="S176" s="2"/>
      <c r="T176" s="21">
        <f t="shared" si="5"/>
        <v>1</v>
      </c>
    </row>
    <row r="177" spans="1:20" x14ac:dyDescent="0.4">
      <c r="A177" s="164" t="s">
        <v>14759</v>
      </c>
      <c r="B177" s="164" t="s">
        <v>12052</v>
      </c>
      <c r="C177" s="232" t="s">
        <v>14709</v>
      </c>
      <c r="D177" s="166"/>
      <c r="E177" s="172">
        <v>10000</v>
      </c>
      <c r="F177" s="168">
        <v>1998</v>
      </c>
      <c r="G177" s="243"/>
      <c r="H177" s="164" t="s">
        <v>14711</v>
      </c>
      <c r="I177" s="164" t="s">
        <v>4074</v>
      </c>
      <c r="J177" s="164"/>
      <c r="K177" s="164"/>
      <c r="L177" s="166">
        <v>10</v>
      </c>
      <c r="M177" s="164"/>
      <c r="N177" s="174">
        <v>1</v>
      </c>
      <c r="O177" s="174">
        <v>1</v>
      </c>
      <c r="P177" s="2"/>
      <c r="Q177" s="225" t="s">
        <v>4168</v>
      </c>
      <c r="R177" s="222"/>
      <c r="S177" s="2"/>
      <c r="T177" s="21">
        <f t="shared" si="5"/>
        <v>1</v>
      </c>
    </row>
    <row r="178" spans="1:20" x14ac:dyDescent="0.4">
      <c r="A178" s="9" t="s">
        <v>14759</v>
      </c>
      <c r="B178" s="9" t="s">
        <v>12052</v>
      </c>
      <c r="C178" s="180" t="s">
        <v>14190</v>
      </c>
      <c r="D178" s="11"/>
      <c r="E178" s="35" t="s">
        <v>14361</v>
      </c>
      <c r="F178" s="162">
        <v>1998</v>
      </c>
      <c r="G178" s="240"/>
      <c r="H178" s="9" t="s">
        <v>14520</v>
      </c>
      <c r="I178" s="9"/>
      <c r="J178" s="9"/>
      <c r="K178" s="9"/>
      <c r="L178" s="11">
        <v>3</v>
      </c>
      <c r="M178" s="9"/>
      <c r="N178" s="21">
        <v>2</v>
      </c>
      <c r="O178" s="21">
        <v>2</v>
      </c>
      <c r="P178" s="2"/>
      <c r="Q178" s="225" t="s">
        <v>4167</v>
      </c>
      <c r="R178" s="222"/>
      <c r="S178" s="2"/>
      <c r="T178" s="21">
        <f t="shared" si="5"/>
        <v>2</v>
      </c>
    </row>
    <row r="179" spans="1:20" x14ac:dyDescent="0.4">
      <c r="A179" s="9" t="s">
        <v>14759</v>
      </c>
      <c r="B179" s="9" t="s">
        <v>12052</v>
      </c>
      <c r="C179" s="180" t="s">
        <v>14191</v>
      </c>
      <c r="D179" s="11"/>
      <c r="E179" s="35" t="s">
        <v>8757</v>
      </c>
      <c r="F179" s="162">
        <v>1998</v>
      </c>
      <c r="G179" s="240"/>
      <c r="H179" s="9" t="s">
        <v>14521</v>
      </c>
      <c r="I179" s="9"/>
      <c r="J179" s="9"/>
      <c r="K179" s="9"/>
      <c r="L179" s="11">
        <v>5</v>
      </c>
      <c r="M179" s="9"/>
      <c r="N179" s="21">
        <v>2</v>
      </c>
      <c r="O179" s="21">
        <v>2</v>
      </c>
      <c r="P179" s="2"/>
      <c r="Q179" s="225" t="s">
        <v>4167</v>
      </c>
      <c r="R179" s="222"/>
      <c r="S179" s="2"/>
      <c r="T179" s="21">
        <f t="shared" si="5"/>
        <v>2</v>
      </c>
    </row>
    <row r="180" spans="1:20" x14ac:dyDescent="0.4">
      <c r="A180" s="9" t="s">
        <v>14759</v>
      </c>
      <c r="B180" s="9" t="s">
        <v>12052</v>
      </c>
      <c r="C180" s="180" t="s">
        <v>14192</v>
      </c>
      <c r="D180" s="11"/>
      <c r="E180" s="35" t="s">
        <v>9732</v>
      </c>
      <c r="F180" s="162">
        <v>1998</v>
      </c>
      <c r="G180" s="240"/>
      <c r="H180" s="9" t="s">
        <v>14522</v>
      </c>
      <c r="I180" s="9"/>
      <c r="J180" s="9"/>
      <c r="K180" s="9"/>
      <c r="L180" s="11">
        <v>3</v>
      </c>
      <c r="M180" s="9"/>
      <c r="N180" s="21">
        <v>2</v>
      </c>
      <c r="O180" s="21">
        <v>2</v>
      </c>
      <c r="P180" s="2"/>
      <c r="Q180" s="225" t="s">
        <v>4167</v>
      </c>
      <c r="R180" s="222"/>
      <c r="S180" s="2"/>
      <c r="T180" s="21">
        <f t="shared" si="5"/>
        <v>2</v>
      </c>
    </row>
    <row r="181" spans="1:20" x14ac:dyDescent="0.4">
      <c r="A181" s="9" t="s">
        <v>14759</v>
      </c>
      <c r="B181" s="9" t="s">
        <v>12052</v>
      </c>
      <c r="C181" s="180" t="s">
        <v>14193</v>
      </c>
      <c r="D181" s="11"/>
      <c r="E181" s="35" t="s">
        <v>0</v>
      </c>
      <c r="F181" s="162">
        <v>1998</v>
      </c>
      <c r="G181" s="240"/>
      <c r="H181" s="9" t="s">
        <v>14523</v>
      </c>
      <c r="I181" s="9"/>
      <c r="J181" s="9"/>
      <c r="K181" s="9"/>
      <c r="L181" s="11">
        <v>6</v>
      </c>
      <c r="M181" s="9"/>
      <c r="N181" s="21">
        <v>2</v>
      </c>
      <c r="O181" s="21">
        <v>2</v>
      </c>
      <c r="P181" s="2"/>
      <c r="Q181" s="225" t="s">
        <v>4167</v>
      </c>
      <c r="R181" s="222"/>
      <c r="S181" s="2"/>
      <c r="T181" s="21">
        <f t="shared" si="5"/>
        <v>2</v>
      </c>
    </row>
    <row r="182" spans="1:20" x14ac:dyDescent="0.4">
      <c r="A182" s="9" t="s">
        <v>14759</v>
      </c>
      <c r="B182" s="9" t="s">
        <v>12052</v>
      </c>
      <c r="C182" s="180" t="s">
        <v>14194</v>
      </c>
      <c r="D182" s="11"/>
      <c r="E182" s="35" t="s">
        <v>8757</v>
      </c>
      <c r="F182" s="162">
        <v>1998</v>
      </c>
      <c r="G182" s="240"/>
      <c r="H182" s="9" t="s">
        <v>14524</v>
      </c>
      <c r="I182" s="9"/>
      <c r="J182" s="9"/>
      <c r="K182" s="9"/>
      <c r="L182" s="11">
        <v>11.5</v>
      </c>
      <c r="M182" s="9"/>
      <c r="N182" s="21">
        <v>2</v>
      </c>
      <c r="O182" s="21">
        <v>2</v>
      </c>
      <c r="P182" s="2"/>
      <c r="Q182" s="225" t="s">
        <v>4167</v>
      </c>
      <c r="R182" s="222"/>
      <c r="S182" s="2"/>
      <c r="T182" s="21">
        <f t="shared" si="5"/>
        <v>2</v>
      </c>
    </row>
    <row r="183" spans="1:20" x14ac:dyDescent="0.4">
      <c r="A183" s="9" t="s">
        <v>14759</v>
      </c>
      <c r="B183" s="9" t="s">
        <v>12052</v>
      </c>
      <c r="C183" s="180" t="s">
        <v>14195</v>
      </c>
      <c r="D183" s="11"/>
      <c r="E183" s="239" t="s">
        <v>0</v>
      </c>
      <c r="F183" s="162">
        <v>1998</v>
      </c>
      <c r="G183" s="240"/>
      <c r="H183" s="9" t="s">
        <v>14525</v>
      </c>
      <c r="I183" s="9"/>
      <c r="J183" s="9"/>
      <c r="K183" s="9"/>
      <c r="L183" s="11">
        <v>2.4</v>
      </c>
      <c r="M183" s="9"/>
      <c r="N183" s="21">
        <v>2</v>
      </c>
      <c r="O183" s="21">
        <v>2</v>
      </c>
      <c r="P183" s="2"/>
      <c r="Q183" s="225" t="s">
        <v>4170</v>
      </c>
      <c r="R183" s="222"/>
      <c r="S183" s="2"/>
      <c r="T183" s="21">
        <f t="shared" si="5"/>
        <v>0</v>
      </c>
    </row>
    <row r="184" spans="1:20" x14ac:dyDescent="0.4">
      <c r="A184" s="9" t="s">
        <v>14759</v>
      </c>
      <c r="B184" s="9" t="s">
        <v>12052</v>
      </c>
      <c r="C184" s="180" t="s">
        <v>14196</v>
      </c>
      <c r="D184" s="11"/>
      <c r="E184" s="35" t="s">
        <v>0</v>
      </c>
      <c r="F184" s="162">
        <v>1998</v>
      </c>
      <c r="G184" s="240"/>
      <c r="H184" s="9" t="s">
        <v>14526</v>
      </c>
      <c r="I184" s="9"/>
      <c r="J184" s="9"/>
      <c r="K184" s="9"/>
      <c r="L184" s="11">
        <v>2.4</v>
      </c>
      <c r="M184" s="9"/>
      <c r="N184" s="21">
        <v>2</v>
      </c>
      <c r="O184" s="21">
        <v>2</v>
      </c>
      <c r="P184" s="2"/>
      <c r="Q184" s="225" t="s">
        <v>4168</v>
      </c>
      <c r="R184" s="222"/>
      <c r="S184" s="2"/>
      <c r="T184" s="21">
        <f t="shared" si="5"/>
        <v>2</v>
      </c>
    </row>
    <row r="185" spans="1:20" x14ac:dyDescent="0.4">
      <c r="A185" s="9" t="s">
        <v>14759</v>
      </c>
      <c r="B185" s="9" t="s">
        <v>12052</v>
      </c>
      <c r="C185" s="180" t="s">
        <v>14197</v>
      </c>
      <c r="D185" s="11"/>
      <c r="E185" s="35" t="s">
        <v>0</v>
      </c>
      <c r="F185" s="162">
        <v>1998</v>
      </c>
      <c r="G185" s="240"/>
      <c r="H185" s="9" t="s">
        <v>14527</v>
      </c>
      <c r="I185" s="9"/>
      <c r="J185" s="9"/>
      <c r="K185" s="9"/>
      <c r="L185" s="11" t="s">
        <v>0</v>
      </c>
      <c r="M185" s="9"/>
      <c r="N185" s="21">
        <v>0.5</v>
      </c>
      <c r="O185" s="21">
        <v>0.5</v>
      </c>
      <c r="P185" s="2"/>
      <c r="Q185" s="225" t="s">
        <v>4168</v>
      </c>
      <c r="R185" s="222"/>
      <c r="S185" s="2"/>
      <c r="T185" s="21">
        <f t="shared" si="5"/>
        <v>0.5</v>
      </c>
    </row>
    <row r="186" spans="1:20" x14ac:dyDescent="0.4">
      <c r="A186" s="9" t="s">
        <v>14759</v>
      </c>
      <c r="B186" s="9" t="s">
        <v>12052</v>
      </c>
      <c r="C186" s="180" t="s">
        <v>14198</v>
      </c>
      <c r="D186" s="11"/>
      <c r="E186" s="35" t="s">
        <v>0</v>
      </c>
      <c r="F186" s="162">
        <v>1998</v>
      </c>
      <c r="G186" s="240"/>
      <c r="H186" s="9" t="s">
        <v>14528</v>
      </c>
      <c r="I186" s="9"/>
      <c r="J186" s="9"/>
      <c r="K186" s="9"/>
      <c r="L186" s="11" t="s">
        <v>0</v>
      </c>
      <c r="M186" s="9"/>
      <c r="N186" s="21">
        <v>0.5</v>
      </c>
      <c r="O186" s="21">
        <v>0.5</v>
      </c>
      <c r="P186" s="2"/>
      <c r="Q186" s="225" t="s">
        <v>4168</v>
      </c>
      <c r="R186" s="222"/>
      <c r="S186" s="2"/>
      <c r="T186" s="21">
        <f t="shared" si="5"/>
        <v>0.5</v>
      </c>
    </row>
    <row r="187" spans="1:20" x14ac:dyDescent="0.4">
      <c r="A187" s="9" t="s">
        <v>14759</v>
      </c>
      <c r="B187" s="9" t="s">
        <v>12052</v>
      </c>
      <c r="C187" s="180" t="s">
        <v>14199</v>
      </c>
      <c r="D187" s="11"/>
      <c r="E187" s="35" t="s">
        <v>0</v>
      </c>
      <c r="F187" s="162">
        <v>1998</v>
      </c>
      <c r="G187" s="240"/>
      <c r="H187" s="9" t="s">
        <v>14529</v>
      </c>
      <c r="I187" s="9"/>
      <c r="J187" s="9"/>
      <c r="K187" s="9"/>
      <c r="L187" s="11" t="s">
        <v>0</v>
      </c>
      <c r="M187" s="9"/>
      <c r="N187" s="21">
        <v>0.5</v>
      </c>
      <c r="O187" s="21">
        <v>0.5</v>
      </c>
      <c r="P187" s="2"/>
      <c r="Q187" s="225" t="s">
        <v>4168</v>
      </c>
      <c r="R187" s="222"/>
      <c r="S187" s="2"/>
      <c r="T187" s="21">
        <f t="shared" si="5"/>
        <v>0.5</v>
      </c>
    </row>
    <row r="188" spans="1:20" x14ac:dyDescent="0.4">
      <c r="A188" s="9" t="s">
        <v>14759</v>
      </c>
      <c r="B188" s="9" t="s">
        <v>12052</v>
      </c>
      <c r="C188" s="180" t="s">
        <v>14200</v>
      </c>
      <c r="D188" s="11"/>
      <c r="E188" s="35" t="s">
        <v>0</v>
      </c>
      <c r="F188" s="162">
        <v>1998</v>
      </c>
      <c r="G188" s="240"/>
      <c r="H188" s="9" t="s">
        <v>14530</v>
      </c>
      <c r="I188" s="9"/>
      <c r="J188" s="9"/>
      <c r="K188" s="9"/>
      <c r="L188" s="11" t="s">
        <v>0</v>
      </c>
      <c r="M188" s="9"/>
      <c r="N188" s="21">
        <v>0.5</v>
      </c>
      <c r="O188" s="21">
        <v>0.5</v>
      </c>
      <c r="P188" s="2"/>
      <c r="Q188" s="225" t="s">
        <v>4168</v>
      </c>
      <c r="R188" s="222"/>
      <c r="S188" s="2"/>
      <c r="T188" s="21">
        <f t="shared" si="5"/>
        <v>0.5</v>
      </c>
    </row>
    <row r="189" spans="1:20" x14ac:dyDescent="0.4">
      <c r="A189" s="9" t="s">
        <v>14759</v>
      </c>
      <c r="B189" s="9" t="s">
        <v>12052</v>
      </c>
      <c r="C189" s="180" t="s">
        <v>14201</v>
      </c>
      <c r="D189" s="11"/>
      <c r="E189" s="35" t="s">
        <v>0</v>
      </c>
      <c r="F189" s="162">
        <v>1998</v>
      </c>
      <c r="G189" s="240"/>
      <c r="H189" s="9" t="s">
        <v>14531</v>
      </c>
      <c r="I189" s="9"/>
      <c r="J189" s="9"/>
      <c r="K189" s="9"/>
      <c r="L189" s="11" t="s">
        <v>0</v>
      </c>
      <c r="M189" s="9"/>
      <c r="N189" s="21">
        <v>0.5</v>
      </c>
      <c r="O189" s="21">
        <v>0.5</v>
      </c>
      <c r="P189" s="2"/>
      <c r="Q189" s="225" t="s">
        <v>4168</v>
      </c>
      <c r="R189" s="222"/>
      <c r="S189" s="2"/>
      <c r="T189" s="21">
        <f t="shared" si="5"/>
        <v>0.5</v>
      </c>
    </row>
    <row r="190" spans="1:20" x14ac:dyDescent="0.4">
      <c r="A190" s="9" t="s">
        <v>14759</v>
      </c>
      <c r="B190" s="9" t="s">
        <v>12052</v>
      </c>
      <c r="C190" s="180" t="s">
        <v>14202</v>
      </c>
      <c r="D190" s="11"/>
      <c r="E190" s="35" t="s">
        <v>0</v>
      </c>
      <c r="F190" s="162">
        <v>1998</v>
      </c>
      <c r="G190" s="240"/>
      <c r="H190" s="9" t="s">
        <v>14532</v>
      </c>
      <c r="I190" s="9"/>
      <c r="J190" s="9"/>
      <c r="K190" s="9"/>
      <c r="L190" s="11" t="s">
        <v>0</v>
      </c>
      <c r="M190" s="9"/>
      <c r="N190" s="21">
        <v>0.5</v>
      </c>
      <c r="O190" s="21">
        <v>0.5</v>
      </c>
      <c r="P190" s="2"/>
      <c r="Q190" s="225" t="s">
        <v>4168</v>
      </c>
      <c r="R190" s="222"/>
      <c r="S190" s="2"/>
      <c r="T190" s="21">
        <f t="shared" si="5"/>
        <v>0.5</v>
      </c>
    </row>
    <row r="191" spans="1:20" x14ac:dyDescent="0.4">
      <c r="A191" s="9" t="s">
        <v>14759</v>
      </c>
      <c r="B191" s="9" t="s">
        <v>12052</v>
      </c>
      <c r="C191" s="180" t="s">
        <v>14203</v>
      </c>
      <c r="D191" s="11"/>
      <c r="E191" s="35" t="s">
        <v>0</v>
      </c>
      <c r="F191" s="162">
        <v>1998</v>
      </c>
      <c r="G191" s="240"/>
      <c r="H191" s="9" t="s">
        <v>14533</v>
      </c>
      <c r="I191" s="9"/>
      <c r="J191" s="9"/>
      <c r="K191" s="9"/>
      <c r="L191" s="11" t="s">
        <v>0</v>
      </c>
      <c r="M191" s="9"/>
      <c r="N191" s="21">
        <v>0.5</v>
      </c>
      <c r="O191" s="21">
        <v>0.5</v>
      </c>
      <c r="P191" s="2"/>
      <c r="Q191" s="225" t="s">
        <v>4168</v>
      </c>
      <c r="R191" s="222"/>
      <c r="S191" s="2"/>
      <c r="T191" s="21">
        <f t="shared" si="5"/>
        <v>0.5</v>
      </c>
    </row>
    <row r="192" spans="1:20" x14ac:dyDescent="0.4">
      <c r="A192" s="9" t="s">
        <v>14759</v>
      </c>
      <c r="B192" s="9" t="s">
        <v>12052</v>
      </c>
      <c r="C192" s="180" t="s">
        <v>14204</v>
      </c>
      <c r="D192" s="11"/>
      <c r="E192" s="35" t="s">
        <v>0</v>
      </c>
      <c r="F192" s="162">
        <v>1998</v>
      </c>
      <c r="G192" s="240"/>
      <c r="H192" s="9" t="s">
        <v>14534</v>
      </c>
      <c r="I192" s="9"/>
      <c r="J192" s="9"/>
      <c r="K192" s="9"/>
      <c r="L192" s="11" t="s">
        <v>0</v>
      </c>
      <c r="M192" s="9"/>
      <c r="N192" s="21">
        <v>0.5</v>
      </c>
      <c r="O192" s="21">
        <v>0.5</v>
      </c>
      <c r="P192" s="2"/>
      <c r="Q192" s="225" t="s">
        <v>4168</v>
      </c>
      <c r="R192" s="222"/>
      <c r="S192" s="2"/>
      <c r="T192" s="21">
        <f t="shared" si="5"/>
        <v>0.5</v>
      </c>
    </row>
    <row r="193" spans="1:20" x14ac:dyDescent="0.4">
      <c r="A193" s="9" t="s">
        <v>14759</v>
      </c>
      <c r="B193" s="9" t="s">
        <v>12052</v>
      </c>
      <c r="C193" s="180" t="s">
        <v>14205</v>
      </c>
      <c r="D193" s="11"/>
      <c r="E193" s="35" t="s">
        <v>0</v>
      </c>
      <c r="F193" s="162">
        <v>1998</v>
      </c>
      <c r="G193" s="240"/>
      <c r="H193" s="9" t="s">
        <v>14535</v>
      </c>
      <c r="I193" s="9"/>
      <c r="J193" s="9"/>
      <c r="K193" s="9"/>
      <c r="L193" s="11" t="s">
        <v>0</v>
      </c>
      <c r="M193" s="9"/>
      <c r="N193" s="21">
        <v>0.5</v>
      </c>
      <c r="O193" s="21">
        <v>0.5</v>
      </c>
      <c r="P193" s="2"/>
      <c r="Q193" s="225" t="s">
        <v>4168</v>
      </c>
      <c r="R193" s="222"/>
      <c r="S193" s="2"/>
      <c r="T193" s="21">
        <f t="shared" si="5"/>
        <v>0.5</v>
      </c>
    </row>
    <row r="194" spans="1:20" x14ac:dyDescent="0.4">
      <c r="A194" s="9" t="s">
        <v>14759</v>
      </c>
      <c r="B194" s="9" t="s">
        <v>12052</v>
      </c>
      <c r="C194" s="180" t="s">
        <v>14206</v>
      </c>
      <c r="D194" s="11"/>
      <c r="E194" s="35" t="s">
        <v>0</v>
      </c>
      <c r="F194" s="162">
        <v>1998</v>
      </c>
      <c r="G194" s="240"/>
      <c r="H194" s="9" t="s">
        <v>14536</v>
      </c>
      <c r="I194" s="9"/>
      <c r="J194" s="9"/>
      <c r="K194" s="9"/>
      <c r="L194" s="11" t="s">
        <v>0</v>
      </c>
      <c r="M194" s="9"/>
      <c r="N194" s="21">
        <v>0.5</v>
      </c>
      <c r="O194" s="21">
        <v>0.5</v>
      </c>
      <c r="P194" s="2"/>
      <c r="Q194" s="225" t="s">
        <v>4168</v>
      </c>
      <c r="R194" s="222"/>
      <c r="S194" s="2"/>
      <c r="T194" s="21">
        <f t="shared" si="5"/>
        <v>0.5</v>
      </c>
    </row>
    <row r="195" spans="1:20" x14ac:dyDescent="0.4">
      <c r="A195" s="9" t="s">
        <v>14759</v>
      </c>
      <c r="B195" s="9" t="s">
        <v>12052</v>
      </c>
      <c r="C195" s="180" t="s">
        <v>14207</v>
      </c>
      <c r="D195" s="11"/>
      <c r="E195" s="35" t="s">
        <v>0</v>
      </c>
      <c r="F195" s="162">
        <v>1998</v>
      </c>
      <c r="G195" s="240"/>
      <c r="H195" s="9" t="s">
        <v>14537</v>
      </c>
      <c r="I195" s="9"/>
      <c r="J195" s="9"/>
      <c r="K195" s="9"/>
      <c r="L195" s="11" t="s">
        <v>0</v>
      </c>
      <c r="M195" s="9"/>
      <c r="N195" s="21">
        <v>0.5</v>
      </c>
      <c r="O195" s="21">
        <v>0.5</v>
      </c>
      <c r="P195" s="2"/>
      <c r="Q195" s="225" t="s">
        <v>4168</v>
      </c>
      <c r="R195" s="222"/>
      <c r="S195" s="2"/>
      <c r="T195" s="21">
        <f t="shared" si="5"/>
        <v>0.5</v>
      </c>
    </row>
    <row r="196" spans="1:20" x14ac:dyDescent="0.4">
      <c r="A196" s="9" t="s">
        <v>14759</v>
      </c>
      <c r="B196" s="9" t="s">
        <v>12052</v>
      </c>
      <c r="C196" s="180" t="s">
        <v>14208</v>
      </c>
      <c r="D196" s="11"/>
      <c r="E196" s="35" t="s">
        <v>0</v>
      </c>
      <c r="F196" s="162">
        <v>1998</v>
      </c>
      <c r="G196" s="240"/>
      <c r="H196" s="9" t="s">
        <v>14538</v>
      </c>
      <c r="I196" s="9"/>
      <c r="J196" s="9"/>
      <c r="K196" s="9"/>
      <c r="L196" s="11" t="s">
        <v>0</v>
      </c>
      <c r="M196" s="9"/>
      <c r="N196" s="21">
        <v>0.5</v>
      </c>
      <c r="O196" s="21">
        <v>0.5</v>
      </c>
      <c r="P196" s="2"/>
      <c r="Q196" s="225" t="s">
        <v>4168</v>
      </c>
      <c r="R196" s="222"/>
      <c r="S196" s="2"/>
      <c r="T196" s="21">
        <f t="shared" si="5"/>
        <v>0.5</v>
      </c>
    </row>
    <row r="197" spans="1:20" x14ac:dyDescent="0.4">
      <c r="A197" s="9" t="s">
        <v>14759</v>
      </c>
      <c r="B197" s="9" t="s">
        <v>12052</v>
      </c>
      <c r="C197" s="180" t="s">
        <v>14209</v>
      </c>
      <c r="D197" s="11"/>
      <c r="E197" s="35" t="s">
        <v>0</v>
      </c>
      <c r="F197" s="162">
        <v>1998</v>
      </c>
      <c r="G197" s="240"/>
      <c r="H197" s="9" t="s">
        <v>14539</v>
      </c>
      <c r="I197" s="9"/>
      <c r="J197" s="9"/>
      <c r="K197" s="9"/>
      <c r="L197" s="11" t="s">
        <v>0</v>
      </c>
      <c r="M197" s="9"/>
      <c r="N197" s="21">
        <v>0.5</v>
      </c>
      <c r="O197" s="21">
        <v>0.5</v>
      </c>
      <c r="P197" s="2"/>
      <c r="Q197" s="225" t="s">
        <v>4168</v>
      </c>
      <c r="R197" s="222"/>
      <c r="S197" s="2"/>
      <c r="T197" s="21">
        <f t="shared" si="5"/>
        <v>0.5</v>
      </c>
    </row>
    <row r="198" spans="1:20" x14ac:dyDescent="0.4">
      <c r="A198" s="9" t="s">
        <v>14759</v>
      </c>
      <c r="B198" s="9" t="s">
        <v>12052</v>
      </c>
      <c r="C198" s="180" t="s">
        <v>14210</v>
      </c>
      <c r="D198" s="11"/>
      <c r="E198" s="35" t="s">
        <v>0</v>
      </c>
      <c r="F198" s="162">
        <v>1998</v>
      </c>
      <c r="G198" s="240"/>
      <c r="H198" s="9" t="s">
        <v>14540</v>
      </c>
      <c r="I198" s="9"/>
      <c r="J198" s="9"/>
      <c r="K198" s="9"/>
      <c r="L198" s="11" t="s">
        <v>0</v>
      </c>
      <c r="M198" s="9"/>
      <c r="N198" s="21">
        <v>0.5</v>
      </c>
      <c r="O198" s="21">
        <v>0.5</v>
      </c>
      <c r="P198" s="2"/>
      <c r="Q198" s="225" t="s">
        <v>4168</v>
      </c>
      <c r="R198" s="222"/>
      <c r="S198" s="2"/>
      <c r="T198" s="21">
        <f t="shared" si="5"/>
        <v>0.5</v>
      </c>
    </row>
    <row r="199" spans="1:20" x14ac:dyDescent="0.4">
      <c r="A199" s="9" t="s">
        <v>14759</v>
      </c>
      <c r="B199" s="9" t="s">
        <v>12052</v>
      </c>
      <c r="C199" s="180" t="s">
        <v>14211</v>
      </c>
      <c r="D199" s="11"/>
      <c r="E199" s="35" t="s">
        <v>0</v>
      </c>
      <c r="F199" s="162">
        <v>1998</v>
      </c>
      <c r="G199" s="240"/>
      <c r="H199" s="9" t="s">
        <v>14541</v>
      </c>
      <c r="I199" s="9"/>
      <c r="J199" s="9"/>
      <c r="K199" s="9"/>
      <c r="L199" s="11" t="s">
        <v>0</v>
      </c>
      <c r="M199" s="9"/>
      <c r="N199" s="21">
        <v>0.5</v>
      </c>
      <c r="O199" s="21">
        <v>0.5</v>
      </c>
      <c r="P199" s="2"/>
      <c r="Q199" s="225" t="s">
        <v>4168</v>
      </c>
      <c r="R199" s="222"/>
      <c r="S199" s="2"/>
      <c r="T199" s="21">
        <f t="shared" si="5"/>
        <v>0.5</v>
      </c>
    </row>
    <row r="200" spans="1:20" x14ac:dyDescent="0.4">
      <c r="A200" s="9" t="s">
        <v>14759</v>
      </c>
      <c r="B200" s="9" t="s">
        <v>12052</v>
      </c>
      <c r="C200" s="180" t="s">
        <v>14212</v>
      </c>
      <c r="D200" s="11"/>
      <c r="E200" s="35" t="s">
        <v>0</v>
      </c>
      <c r="F200" s="162">
        <v>1998</v>
      </c>
      <c r="G200" s="240"/>
      <c r="H200" s="9" t="s">
        <v>14542</v>
      </c>
      <c r="I200" s="9"/>
      <c r="J200" s="9"/>
      <c r="K200" s="9"/>
      <c r="L200" s="11" t="s">
        <v>0</v>
      </c>
      <c r="M200" s="9"/>
      <c r="N200" s="21">
        <v>0.5</v>
      </c>
      <c r="O200" s="21">
        <v>0.5</v>
      </c>
      <c r="P200" s="2"/>
      <c r="Q200" s="225" t="s">
        <v>4168</v>
      </c>
      <c r="R200" s="222"/>
      <c r="S200" s="2"/>
      <c r="T200" s="21">
        <f t="shared" si="5"/>
        <v>0.5</v>
      </c>
    </row>
    <row r="201" spans="1:20" x14ac:dyDescent="0.4">
      <c r="A201" s="9" t="s">
        <v>14759</v>
      </c>
      <c r="B201" s="9" t="s">
        <v>12052</v>
      </c>
      <c r="C201" s="180" t="s">
        <v>14213</v>
      </c>
      <c r="D201" s="11"/>
      <c r="E201" s="35" t="s">
        <v>0</v>
      </c>
      <c r="F201" s="162">
        <v>1998</v>
      </c>
      <c r="G201" s="161"/>
      <c r="H201" s="9" t="s">
        <v>14543</v>
      </c>
      <c r="I201" s="9"/>
      <c r="J201" s="9"/>
      <c r="K201" s="9"/>
      <c r="L201" s="11" t="s">
        <v>0</v>
      </c>
      <c r="M201" s="9"/>
      <c r="N201" s="21">
        <v>0.5</v>
      </c>
      <c r="O201" s="21">
        <v>0.5</v>
      </c>
      <c r="P201" s="2"/>
      <c r="Q201" s="225" t="s">
        <v>4168</v>
      </c>
      <c r="R201" s="222"/>
      <c r="S201" s="2"/>
      <c r="T201" s="21">
        <f t="shared" si="5"/>
        <v>0.5</v>
      </c>
    </row>
    <row r="202" spans="1:20" x14ac:dyDescent="0.4">
      <c r="A202" s="9" t="s">
        <v>14759</v>
      </c>
      <c r="B202" s="9" t="s">
        <v>12052</v>
      </c>
      <c r="C202" s="180" t="s">
        <v>14214</v>
      </c>
      <c r="D202" s="11"/>
      <c r="E202" s="35" t="s">
        <v>0</v>
      </c>
      <c r="F202" s="162">
        <v>1998</v>
      </c>
      <c r="G202" s="161"/>
      <c r="H202" s="9" t="s">
        <v>14544</v>
      </c>
      <c r="I202" s="9"/>
      <c r="J202" s="9"/>
      <c r="K202" s="9"/>
      <c r="L202" s="11" t="s">
        <v>0</v>
      </c>
      <c r="M202" s="9"/>
      <c r="N202" s="21">
        <v>0.5</v>
      </c>
      <c r="O202" s="21">
        <v>0.5</v>
      </c>
      <c r="P202" s="2"/>
      <c r="Q202" s="225" t="s">
        <v>4168</v>
      </c>
      <c r="R202" s="222"/>
      <c r="S202" s="2"/>
      <c r="T202" s="21">
        <f t="shared" si="5"/>
        <v>0.5</v>
      </c>
    </row>
    <row r="203" spans="1:20" x14ac:dyDescent="0.4">
      <c r="A203" s="9" t="s">
        <v>14759</v>
      </c>
      <c r="B203" s="9" t="s">
        <v>12052</v>
      </c>
      <c r="C203" s="180" t="s">
        <v>14215</v>
      </c>
      <c r="D203" s="11"/>
      <c r="E203" s="35" t="s">
        <v>0</v>
      </c>
      <c r="F203" s="162">
        <v>1998</v>
      </c>
      <c r="G203" s="161"/>
      <c r="H203" s="9" t="s">
        <v>14545</v>
      </c>
      <c r="I203" s="9"/>
      <c r="J203" s="9"/>
      <c r="K203" s="9"/>
      <c r="L203" s="11" t="s">
        <v>0</v>
      </c>
      <c r="M203" s="9"/>
      <c r="N203" s="21">
        <v>0.5</v>
      </c>
      <c r="O203" s="21">
        <v>0.5</v>
      </c>
      <c r="P203" s="2"/>
      <c r="Q203" s="225" t="s">
        <v>4168</v>
      </c>
      <c r="R203" s="222"/>
      <c r="S203" s="2"/>
      <c r="T203" s="21">
        <f t="shared" si="5"/>
        <v>0.5</v>
      </c>
    </row>
    <row r="204" spans="1:20" x14ac:dyDescent="0.4">
      <c r="A204" s="9" t="s">
        <v>14759</v>
      </c>
      <c r="B204" s="9" t="s">
        <v>12052</v>
      </c>
      <c r="C204" s="180" t="s">
        <v>14216</v>
      </c>
      <c r="D204" s="11"/>
      <c r="E204" s="35" t="s">
        <v>0</v>
      </c>
      <c r="F204" s="162">
        <v>1998</v>
      </c>
      <c r="G204" s="161"/>
      <c r="H204" s="9" t="s">
        <v>14546</v>
      </c>
      <c r="I204" s="9"/>
      <c r="J204" s="9"/>
      <c r="K204" s="9"/>
      <c r="L204" s="11" t="s">
        <v>0</v>
      </c>
      <c r="M204" s="9"/>
      <c r="N204" s="21">
        <v>0.5</v>
      </c>
      <c r="O204" s="21">
        <v>0.5</v>
      </c>
      <c r="P204" s="2"/>
      <c r="Q204" s="225" t="s">
        <v>4168</v>
      </c>
      <c r="R204" s="222"/>
      <c r="S204" s="2"/>
      <c r="T204" s="21">
        <f t="shared" si="5"/>
        <v>0.5</v>
      </c>
    </row>
    <row r="205" spans="1:20" x14ac:dyDescent="0.4">
      <c r="A205" s="9" t="s">
        <v>14759</v>
      </c>
      <c r="B205" s="9" t="s">
        <v>12052</v>
      </c>
      <c r="C205" s="180" t="s">
        <v>14217</v>
      </c>
      <c r="D205" s="11"/>
      <c r="E205" s="35" t="s">
        <v>0</v>
      </c>
      <c r="F205" s="162">
        <v>1998</v>
      </c>
      <c r="G205" s="161"/>
      <c r="H205" s="9" t="s">
        <v>14547</v>
      </c>
      <c r="I205" s="9"/>
      <c r="J205" s="9"/>
      <c r="K205" s="9"/>
      <c r="L205" s="11" t="s">
        <v>0</v>
      </c>
      <c r="M205" s="9"/>
      <c r="N205" s="21">
        <v>0.5</v>
      </c>
      <c r="O205" s="21">
        <v>0.5</v>
      </c>
      <c r="P205" s="2"/>
      <c r="Q205" s="225" t="s">
        <v>4168</v>
      </c>
      <c r="R205" s="222"/>
      <c r="S205" s="2"/>
      <c r="T205" s="21">
        <f t="shared" si="5"/>
        <v>0.5</v>
      </c>
    </row>
    <row r="206" spans="1:20" x14ac:dyDescent="0.4">
      <c r="A206" s="9" t="s">
        <v>14759</v>
      </c>
      <c r="B206" s="9" t="s">
        <v>12052</v>
      </c>
      <c r="C206" s="180" t="s">
        <v>14218</v>
      </c>
      <c r="D206" s="11"/>
      <c r="E206" s="35" t="s">
        <v>0</v>
      </c>
      <c r="F206" s="162">
        <v>1998</v>
      </c>
      <c r="G206" s="161"/>
      <c r="H206" s="9" t="s">
        <v>14548</v>
      </c>
      <c r="I206" s="9"/>
      <c r="J206" s="9"/>
      <c r="K206" s="9"/>
      <c r="L206" s="11" t="s">
        <v>0</v>
      </c>
      <c r="M206" s="9"/>
      <c r="N206" s="21">
        <v>0.5</v>
      </c>
      <c r="O206" s="21">
        <v>0.5</v>
      </c>
      <c r="P206" s="2"/>
      <c r="Q206" s="225" t="s">
        <v>4168</v>
      </c>
      <c r="R206" s="222"/>
      <c r="S206" s="2"/>
      <c r="T206" s="21">
        <f t="shared" si="5"/>
        <v>0.5</v>
      </c>
    </row>
    <row r="207" spans="1:20" x14ac:dyDescent="0.4">
      <c r="A207" s="9" t="s">
        <v>14759</v>
      </c>
      <c r="B207" s="9" t="s">
        <v>12052</v>
      </c>
      <c r="C207" s="180" t="s">
        <v>14219</v>
      </c>
      <c r="D207" s="11"/>
      <c r="E207" s="35" t="s">
        <v>0</v>
      </c>
      <c r="F207" s="162">
        <v>1998</v>
      </c>
      <c r="G207" s="161"/>
      <c r="H207" s="9" t="s">
        <v>14549</v>
      </c>
      <c r="I207" s="9"/>
      <c r="J207" s="9"/>
      <c r="K207" s="9"/>
      <c r="L207" s="11" t="s">
        <v>0</v>
      </c>
      <c r="M207" s="9"/>
      <c r="N207" s="21">
        <v>0.5</v>
      </c>
      <c r="O207" s="21">
        <v>0.5</v>
      </c>
      <c r="P207" s="2"/>
      <c r="Q207" s="225" t="s">
        <v>4168</v>
      </c>
      <c r="R207" s="222"/>
      <c r="S207" s="2"/>
      <c r="T207" s="21">
        <f t="shared" si="5"/>
        <v>0.5</v>
      </c>
    </row>
    <row r="208" spans="1:20" x14ac:dyDescent="0.4">
      <c r="A208" s="9" t="s">
        <v>14759</v>
      </c>
      <c r="B208" s="9" t="s">
        <v>12052</v>
      </c>
      <c r="C208" s="180" t="s">
        <v>14220</v>
      </c>
      <c r="D208" s="11"/>
      <c r="E208" s="35" t="s">
        <v>0</v>
      </c>
      <c r="F208" s="162">
        <v>1998</v>
      </c>
      <c r="G208" s="240"/>
      <c r="H208" s="9" t="s">
        <v>14550</v>
      </c>
      <c r="I208" s="9"/>
      <c r="J208" s="9"/>
      <c r="K208" s="9"/>
      <c r="L208" s="11" t="s">
        <v>0</v>
      </c>
      <c r="M208" s="9"/>
      <c r="N208" s="21">
        <v>0.5</v>
      </c>
      <c r="O208" s="21">
        <v>0.5</v>
      </c>
      <c r="P208" s="2"/>
      <c r="Q208" s="225" t="s">
        <v>4168</v>
      </c>
      <c r="R208" s="222"/>
      <c r="S208" s="2"/>
      <c r="T208" s="21">
        <f t="shared" si="5"/>
        <v>0.5</v>
      </c>
    </row>
    <row r="209" spans="1:20" x14ac:dyDescent="0.4">
      <c r="A209" s="9" t="s">
        <v>14759</v>
      </c>
      <c r="B209" s="9" t="s">
        <v>12052</v>
      </c>
      <c r="C209" s="180" t="s">
        <v>14221</v>
      </c>
      <c r="D209" s="11"/>
      <c r="E209" s="35" t="s">
        <v>0</v>
      </c>
      <c r="F209" s="162">
        <v>1998</v>
      </c>
      <c r="G209" s="240"/>
      <c r="H209" s="9" t="s">
        <v>14551</v>
      </c>
      <c r="I209" s="9"/>
      <c r="J209" s="9"/>
      <c r="K209" s="9"/>
      <c r="L209" s="11" t="s">
        <v>0</v>
      </c>
      <c r="M209" s="9"/>
      <c r="N209" s="21">
        <v>0.5</v>
      </c>
      <c r="O209" s="21">
        <v>0.5</v>
      </c>
      <c r="P209" s="2"/>
      <c r="Q209" s="225" t="s">
        <v>4168</v>
      </c>
      <c r="R209" s="222"/>
      <c r="S209" s="2"/>
      <c r="T209" s="21">
        <f t="shared" si="5"/>
        <v>0.5</v>
      </c>
    </row>
    <row r="210" spans="1:20" x14ac:dyDescent="0.4">
      <c r="A210" s="9" t="s">
        <v>14759</v>
      </c>
      <c r="B210" s="9" t="s">
        <v>12052</v>
      </c>
      <c r="C210" s="180" t="s">
        <v>14222</v>
      </c>
      <c r="D210" s="11"/>
      <c r="E210" s="35" t="s">
        <v>0</v>
      </c>
      <c r="F210" s="162">
        <v>1998</v>
      </c>
      <c r="G210" s="240"/>
      <c r="H210" s="9" t="s">
        <v>14552</v>
      </c>
      <c r="I210" s="9"/>
      <c r="J210" s="9"/>
      <c r="K210" s="9"/>
      <c r="L210" s="11" t="s">
        <v>0</v>
      </c>
      <c r="M210" s="9"/>
      <c r="N210" s="21">
        <v>0.5</v>
      </c>
      <c r="O210" s="21">
        <v>0.5</v>
      </c>
      <c r="P210" s="2"/>
      <c r="Q210" s="225" t="s">
        <v>4168</v>
      </c>
      <c r="R210" s="222"/>
      <c r="S210" s="2"/>
      <c r="T210" s="21">
        <f t="shared" si="5"/>
        <v>0.5</v>
      </c>
    </row>
    <row r="211" spans="1:20" x14ac:dyDescent="0.4">
      <c r="A211" s="9" t="s">
        <v>14759</v>
      </c>
      <c r="B211" s="9" t="s">
        <v>12052</v>
      </c>
      <c r="C211" s="180" t="s">
        <v>14223</v>
      </c>
      <c r="D211" s="11"/>
      <c r="E211" s="35" t="s">
        <v>0</v>
      </c>
      <c r="F211" s="162">
        <v>1998</v>
      </c>
      <c r="G211" s="240"/>
      <c r="H211" s="9" t="s">
        <v>14553</v>
      </c>
      <c r="I211" s="9"/>
      <c r="J211" s="9"/>
      <c r="K211" s="9"/>
      <c r="L211" s="11" t="s">
        <v>0</v>
      </c>
      <c r="M211" s="9"/>
      <c r="N211" s="21">
        <v>0.5</v>
      </c>
      <c r="O211" s="21">
        <v>0.5</v>
      </c>
      <c r="P211" s="2"/>
      <c r="Q211" s="225" t="s">
        <v>4168</v>
      </c>
      <c r="R211" s="222"/>
      <c r="S211" s="2"/>
      <c r="T211" s="21">
        <f t="shared" si="5"/>
        <v>0.5</v>
      </c>
    </row>
    <row r="212" spans="1:20" x14ac:dyDescent="0.4">
      <c r="A212" s="9" t="s">
        <v>14759</v>
      </c>
      <c r="B212" s="9" t="s">
        <v>12052</v>
      </c>
      <c r="C212" s="180" t="s">
        <v>14224</v>
      </c>
      <c r="D212" s="11"/>
      <c r="E212" s="35" t="s">
        <v>0</v>
      </c>
      <c r="F212" s="162">
        <v>1998</v>
      </c>
      <c r="G212" s="240"/>
      <c r="H212" s="9" t="s">
        <v>14554</v>
      </c>
      <c r="I212" s="9"/>
      <c r="J212" s="9"/>
      <c r="K212" s="9"/>
      <c r="L212" s="11" t="s">
        <v>0</v>
      </c>
      <c r="M212" s="9"/>
      <c r="N212" s="21">
        <v>0.5</v>
      </c>
      <c r="O212" s="21">
        <v>0.5</v>
      </c>
      <c r="P212" s="2"/>
      <c r="Q212" s="225" t="s">
        <v>4168</v>
      </c>
      <c r="R212" s="222"/>
      <c r="S212" s="2"/>
      <c r="T212" s="21">
        <f t="shared" si="5"/>
        <v>0.5</v>
      </c>
    </row>
    <row r="213" spans="1:20" x14ac:dyDescent="0.4">
      <c r="A213" s="9" t="s">
        <v>14759</v>
      </c>
      <c r="B213" s="9" t="s">
        <v>12052</v>
      </c>
      <c r="C213" s="180" t="s">
        <v>14225</v>
      </c>
      <c r="D213" s="11"/>
      <c r="E213" s="35" t="s">
        <v>0</v>
      </c>
      <c r="F213" s="162">
        <v>1998</v>
      </c>
      <c r="G213" s="240"/>
      <c r="H213" s="9" t="s">
        <v>14555</v>
      </c>
      <c r="I213" s="9"/>
      <c r="J213" s="9"/>
      <c r="K213" s="9"/>
      <c r="L213" s="11" t="s">
        <v>0</v>
      </c>
      <c r="M213" s="9"/>
      <c r="N213" s="21">
        <v>0.5</v>
      </c>
      <c r="O213" s="21">
        <v>0.5</v>
      </c>
      <c r="P213" s="2"/>
      <c r="Q213" s="225" t="s">
        <v>4168</v>
      </c>
      <c r="R213" s="222"/>
      <c r="S213" s="2"/>
      <c r="T213" s="21">
        <f t="shared" si="5"/>
        <v>0.5</v>
      </c>
    </row>
    <row r="214" spans="1:20" x14ac:dyDescent="0.4">
      <c r="A214" s="9" t="s">
        <v>14759</v>
      </c>
      <c r="B214" s="9" t="s">
        <v>12052</v>
      </c>
      <c r="C214" s="180" t="s">
        <v>14226</v>
      </c>
      <c r="D214" s="11"/>
      <c r="E214" s="35" t="s">
        <v>0</v>
      </c>
      <c r="F214" s="162">
        <v>1998</v>
      </c>
      <c r="G214" s="240"/>
      <c r="H214" s="9" t="s">
        <v>14556</v>
      </c>
      <c r="I214" s="9"/>
      <c r="J214" s="9"/>
      <c r="K214" s="9"/>
      <c r="L214" s="11" t="s">
        <v>0</v>
      </c>
      <c r="M214" s="9"/>
      <c r="N214" s="21">
        <v>0.5</v>
      </c>
      <c r="O214" s="21">
        <v>0.5</v>
      </c>
      <c r="P214" s="2"/>
      <c r="Q214" s="225" t="s">
        <v>4168</v>
      </c>
      <c r="R214" s="222"/>
      <c r="S214" s="2"/>
      <c r="T214" s="21">
        <f t="shared" si="5"/>
        <v>0.5</v>
      </c>
    </row>
    <row r="215" spans="1:20" x14ac:dyDescent="0.4">
      <c r="A215" s="9" t="s">
        <v>14759</v>
      </c>
      <c r="B215" s="9" t="s">
        <v>12052</v>
      </c>
      <c r="C215" s="180" t="s">
        <v>14227</v>
      </c>
      <c r="D215" s="11"/>
      <c r="E215" s="35" t="s">
        <v>0</v>
      </c>
      <c r="F215" s="162">
        <v>1998</v>
      </c>
      <c r="G215" s="240"/>
      <c r="H215" s="9" t="s">
        <v>14557</v>
      </c>
      <c r="I215" s="9"/>
      <c r="J215" s="9"/>
      <c r="K215" s="9"/>
      <c r="L215" s="11" t="s">
        <v>0</v>
      </c>
      <c r="M215" s="9"/>
      <c r="N215" s="21">
        <v>0.5</v>
      </c>
      <c r="O215" s="21">
        <v>0.5</v>
      </c>
      <c r="P215" s="2"/>
      <c r="Q215" s="225" t="s">
        <v>4168</v>
      </c>
      <c r="R215" s="222"/>
      <c r="S215" s="2"/>
      <c r="T215" s="21">
        <f t="shared" si="5"/>
        <v>0.5</v>
      </c>
    </row>
    <row r="216" spans="1:20" x14ac:dyDescent="0.4">
      <c r="A216" s="9" t="s">
        <v>14759</v>
      </c>
      <c r="B216" s="9" t="s">
        <v>12052</v>
      </c>
      <c r="C216" s="180" t="s">
        <v>14228</v>
      </c>
      <c r="D216" s="11"/>
      <c r="E216" s="35" t="s">
        <v>0</v>
      </c>
      <c r="F216" s="162">
        <v>1998</v>
      </c>
      <c r="G216" s="240"/>
      <c r="H216" s="9" t="s">
        <v>14558</v>
      </c>
      <c r="I216" s="9"/>
      <c r="J216" s="9"/>
      <c r="K216" s="9"/>
      <c r="L216" s="11" t="s">
        <v>0</v>
      </c>
      <c r="M216" s="9"/>
      <c r="N216" s="21">
        <v>0.5</v>
      </c>
      <c r="O216" s="21">
        <v>0.5</v>
      </c>
      <c r="P216" s="2"/>
      <c r="Q216" s="225" t="s">
        <v>4168</v>
      </c>
      <c r="R216" s="222"/>
      <c r="S216" s="2"/>
      <c r="T216" s="21">
        <f t="shared" si="5"/>
        <v>0.5</v>
      </c>
    </row>
    <row r="217" spans="1:20" x14ac:dyDescent="0.4">
      <c r="A217" s="9" t="s">
        <v>14759</v>
      </c>
      <c r="B217" s="9" t="s">
        <v>12052</v>
      </c>
      <c r="C217" s="180" t="s">
        <v>14229</v>
      </c>
      <c r="D217" s="11"/>
      <c r="E217" s="35" t="s">
        <v>0</v>
      </c>
      <c r="F217" s="162">
        <v>1998</v>
      </c>
      <c r="G217" s="240"/>
      <c r="H217" s="9" t="s">
        <v>14559</v>
      </c>
      <c r="I217" s="9"/>
      <c r="J217" s="9"/>
      <c r="K217" s="9"/>
      <c r="L217" s="11" t="s">
        <v>0</v>
      </c>
      <c r="M217" s="9"/>
      <c r="N217" s="21">
        <v>0.5</v>
      </c>
      <c r="O217" s="21">
        <v>0.5</v>
      </c>
      <c r="P217" s="2"/>
      <c r="Q217" s="225" t="s">
        <v>4168</v>
      </c>
      <c r="R217" s="222"/>
      <c r="S217" s="2"/>
      <c r="T217" s="21">
        <f t="shared" si="5"/>
        <v>0.5</v>
      </c>
    </row>
    <row r="218" spans="1:20" x14ac:dyDescent="0.4">
      <c r="A218" s="9" t="s">
        <v>14759</v>
      </c>
      <c r="B218" s="9" t="s">
        <v>12052</v>
      </c>
      <c r="C218" s="180" t="s">
        <v>14230</v>
      </c>
      <c r="D218" s="11"/>
      <c r="E218" s="35" t="s">
        <v>0</v>
      </c>
      <c r="F218" s="162">
        <v>1998</v>
      </c>
      <c r="G218" s="240"/>
      <c r="H218" s="9" t="s">
        <v>14560</v>
      </c>
      <c r="I218" s="9"/>
      <c r="J218" s="9"/>
      <c r="K218" s="9"/>
      <c r="L218" s="11" t="s">
        <v>0</v>
      </c>
      <c r="M218" s="9"/>
      <c r="N218" s="21">
        <v>0.5</v>
      </c>
      <c r="O218" s="21">
        <v>0.5</v>
      </c>
      <c r="P218" s="2"/>
      <c r="Q218" s="225" t="s">
        <v>4168</v>
      </c>
      <c r="R218" s="222"/>
      <c r="S218" s="2"/>
      <c r="T218" s="21">
        <f t="shared" si="5"/>
        <v>0.5</v>
      </c>
    </row>
    <row r="219" spans="1:20" x14ac:dyDescent="0.4">
      <c r="A219" s="9" t="s">
        <v>14759</v>
      </c>
      <c r="B219" s="9" t="s">
        <v>12052</v>
      </c>
      <c r="C219" s="180" t="s">
        <v>14231</v>
      </c>
      <c r="D219" s="11"/>
      <c r="E219" s="35" t="s">
        <v>0</v>
      </c>
      <c r="F219" s="162">
        <v>1998</v>
      </c>
      <c r="G219" s="240"/>
      <c r="H219" s="9" t="s">
        <v>14561</v>
      </c>
      <c r="I219" s="9"/>
      <c r="J219" s="9"/>
      <c r="K219" s="9"/>
      <c r="L219" s="11" t="s">
        <v>0</v>
      </c>
      <c r="M219" s="9"/>
      <c r="N219" s="21">
        <v>0.5</v>
      </c>
      <c r="O219" s="21">
        <v>0.5</v>
      </c>
      <c r="P219" s="2"/>
      <c r="Q219" s="225" t="s">
        <v>4168</v>
      </c>
      <c r="R219" s="222"/>
      <c r="S219" s="2"/>
      <c r="T219" s="21">
        <f t="shared" si="5"/>
        <v>0.5</v>
      </c>
    </row>
    <row r="220" spans="1:20" x14ac:dyDescent="0.4">
      <c r="A220" s="9" t="s">
        <v>14759</v>
      </c>
      <c r="B220" s="9" t="s">
        <v>12052</v>
      </c>
      <c r="C220" s="180" t="s">
        <v>14232</v>
      </c>
      <c r="D220" s="11"/>
      <c r="E220" s="35" t="s">
        <v>0</v>
      </c>
      <c r="F220" s="162">
        <v>1998</v>
      </c>
      <c r="G220" s="240"/>
      <c r="H220" s="9" t="s">
        <v>14562</v>
      </c>
      <c r="I220" s="9"/>
      <c r="J220" s="9"/>
      <c r="K220" s="9"/>
      <c r="L220" s="11" t="s">
        <v>0</v>
      </c>
      <c r="M220" s="9"/>
      <c r="N220" s="21">
        <v>0.5</v>
      </c>
      <c r="O220" s="21">
        <v>0.5</v>
      </c>
      <c r="P220" s="2"/>
      <c r="Q220" s="225" t="s">
        <v>4168</v>
      </c>
      <c r="R220" s="222"/>
      <c r="S220" s="2"/>
      <c r="T220" s="21">
        <f t="shared" si="5"/>
        <v>0.5</v>
      </c>
    </row>
    <row r="221" spans="1:20" x14ac:dyDescent="0.4">
      <c r="A221" s="9" t="s">
        <v>14759</v>
      </c>
      <c r="B221" s="9" t="s">
        <v>12052</v>
      </c>
      <c r="C221" s="180" t="s">
        <v>14233</v>
      </c>
      <c r="D221" s="11"/>
      <c r="E221" s="35" t="s">
        <v>0</v>
      </c>
      <c r="F221" s="162">
        <v>1998</v>
      </c>
      <c r="G221" s="240"/>
      <c r="H221" s="9" t="s">
        <v>14563</v>
      </c>
      <c r="I221" s="9"/>
      <c r="J221" s="9"/>
      <c r="K221" s="9"/>
      <c r="L221" s="11" t="s">
        <v>0</v>
      </c>
      <c r="M221" s="9"/>
      <c r="N221" s="21">
        <v>0.5</v>
      </c>
      <c r="O221" s="21">
        <v>0.5</v>
      </c>
      <c r="P221" s="2"/>
      <c r="Q221" s="225" t="s">
        <v>4168</v>
      </c>
      <c r="R221" s="222"/>
      <c r="S221" s="2"/>
      <c r="T221" s="21">
        <f t="shared" si="5"/>
        <v>0.5</v>
      </c>
    </row>
    <row r="222" spans="1:20" x14ac:dyDescent="0.4">
      <c r="A222" s="9" t="s">
        <v>14759</v>
      </c>
      <c r="B222" s="9" t="s">
        <v>12052</v>
      </c>
      <c r="C222" s="180" t="s">
        <v>14234</v>
      </c>
      <c r="D222" s="11"/>
      <c r="E222" s="35" t="s">
        <v>0</v>
      </c>
      <c r="F222" s="162">
        <v>1998</v>
      </c>
      <c r="G222" s="240"/>
      <c r="H222" s="9" t="s">
        <v>14564</v>
      </c>
      <c r="I222" s="9"/>
      <c r="J222" s="9"/>
      <c r="K222" s="9"/>
      <c r="L222" s="11" t="s">
        <v>0</v>
      </c>
      <c r="M222" s="9"/>
      <c r="N222" s="21">
        <v>0.5</v>
      </c>
      <c r="O222" s="21">
        <v>0.5</v>
      </c>
      <c r="P222" s="2"/>
      <c r="Q222" s="225" t="s">
        <v>4168</v>
      </c>
      <c r="R222" s="222"/>
      <c r="S222" s="2"/>
      <c r="T222" s="21">
        <f t="shared" si="5"/>
        <v>0.5</v>
      </c>
    </row>
    <row r="223" spans="1:20" x14ac:dyDescent="0.4">
      <c r="A223" s="9" t="s">
        <v>14759</v>
      </c>
      <c r="B223" s="9" t="s">
        <v>12052</v>
      </c>
      <c r="C223" s="180" t="s">
        <v>14235</v>
      </c>
      <c r="D223" s="11"/>
      <c r="E223" s="35" t="s">
        <v>0</v>
      </c>
      <c r="F223" s="162">
        <v>1998</v>
      </c>
      <c r="G223" s="240"/>
      <c r="H223" s="9" t="s">
        <v>14565</v>
      </c>
      <c r="I223" s="9"/>
      <c r="J223" s="9"/>
      <c r="K223" s="9"/>
      <c r="L223" s="11" t="s">
        <v>0</v>
      </c>
      <c r="M223" s="9"/>
      <c r="N223" s="21">
        <v>0.5</v>
      </c>
      <c r="O223" s="21">
        <v>0.5</v>
      </c>
      <c r="P223" s="2"/>
      <c r="Q223" s="225" t="s">
        <v>4168</v>
      </c>
      <c r="R223" s="222"/>
      <c r="S223" s="2"/>
      <c r="T223" s="21">
        <f t="shared" si="5"/>
        <v>0.5</v>
      </c>
    </row>
    <row r="224" spans="1:20" x14ac:dyDescent="0.4">
      <c r="A224" s="9" t="s">
        <v>14759</v>
      </c>
      <c r="B224" s="9" t="s">
        <v>12052</v>
      </c>
      <c r="C224" s="180" t="s">
        <v>14236</v>
      </c>
      <c r="D224" s="11"/>
      <c r="E224" s="35" t="s">
        <v>0</v>
      </c>
      <c r="F224" s="162">
        <v>1998</v>
      </c>
      <c r="G224" s="240"/>
      <c r="H224" s="9" t="s">
        <v>14566</v>
      </c>
      <c r="I224" s="9"/>
      <c r="J224" s="9"/>
      <c r="K224" s="9"/>
      <c r="L224" s="11" t="s">
        <v>0</v>
      </c>
      <c r="M224" s="9"/>
      <c r="N224" s="21">
        <v>0.5</v>
      </c>
      <c r="O224" s="21">
        <v>0.5</v>
      </c>
      <c r="P224" s="2"/>
      <c r="Q224" s="225" t="s">
        <v>4168</v>
      </c>
      <c r="R224" s="222"/>
      <c r="S224" s="2"/>
      <c r="T224" s="21">
        <f t="shared" si="5"/>
        <v>0.5</v>
      </c>
    </row>
    <row r="225" spans="1:20" x14ac:dyDescent="0.4">
      <c r="A225" s="9" t="s">
        <v>14759</v>
      </c>
      <c r="B225" s="9" t="s">
        <v>12052</v>
      </c>
      <c r="C225" s="180" t="s">
        <v>14237</v>
      </c>
      <c r="D225" s="11"/>
      <c r="E225" s="35" t="s">
        <v>0</v>
      </c>
      <c r="F225" s="162">
        <v>1998</v>
      </c>
      <c r="G225" s="240"/>
      <c r="H225" s="9" t="s">
        <v>14567</v>
      </c>
      <c r="I225" s="9"/>
      <c r="J225" s="9"/>
      <c r="K225" s="9"/>
      <c r="L225" s="11" t="s">
        <v>0</v>
      </c>
      <c r="M225" s="9"/>
      <c r="N225" s="21">
        <v>0.5</v>
      </c>
      <c r="O225" s="21">
        <v>0.5</v>
      </c>
      <c r="P225" s="2"/>
      <c r="Q225" s="225" t="s">
        <v>4168</v>
      </c>
      <c r="R225" s="222"/>
      <c r="S225" s="2"/>
      <c r="T225" s="21">
        <f t="shared" si="5"/>
        <v>0.5</v>
      </c>
    </row>
    <row r="226" spans="1:20" x14ac:dyDescent="0.4">
      <c r="A226" s="9" t="s">
        <v>14759</v>
      </c>
      <c r="B226" s="9" t="s">
        <v>12052</v>
      </c>
      <c r="C226" s="180" t="s">
        <v>14238</v>
      </c>
      <c r="D226" s="11"/>
      <c r="E226" s="35" t="s">
        <v>0</v>
      </c>
      <c r="F226" s="162">
        <v>1998</v>
      </c>
      <c r="G226" s="240"/>
      <c r="H226" s="9" t="s">
        <v>14568</v>
      </c>
      <c r="I226" s="9"/>
      <c r="J226" s="9"/>
      <c r="K226" s="9"/>
      <c r="L226" s="11" t="s">
        <v>0</v>
      </c>
      <c r="M226" s="9"/>
      <c r="N226" s="21">
        <v>0.5</v>
      </c>
      <c r="O226" s="21">
        <v>0.5</v>
      </c>
      <c r="P226" s="2"/>
      <c r="Q226" s="225" t="s">
        <v>4168</v>
      </c>
      <c r="R226" s="222"/>
      <c r="S226" s="2"/>
      <c r="T226" s="21">
        <f t="shared" si="5"/>
        <v>0.5</v>
      </c>
    </row>
    <row r="227" spans="1:20" x14ac:dyDescent="0.4">
      <c r="A227" s="9" t="s">
        <v>14759</v>
      </c>
      <c r="B227" s="9" t="s">
        <v>12052</v>
      </c>
      <c r="C227" s="180" t="s">
        <v>14239</v>
      </c>
      <c r="D227" s="11"/>
      <c r="E227" s="35" t="s">
        <v>0</v>
      </c>
      <c r="F227" s="162">
        <v>1998</v>
      </c>
      <c r="G227" s="240"/>
      <c r="H227" s="9" t="s">
        <v>14569</v>
      </c>
      <c r="I227" s="9"/>
      <c r="J227" s="9"/>
      <c r="K227" s="9"/>
      <c r="L227" s="11" t="s">
        <v>0</v>
      </c>
      <c r="M227" s="9"/>
      <c r="N227" s="21">
        <v>0.5</v>
      </c>
      <c r="O227" s="21">
        <v>0.5</v>
      </c>
      <c r="P227" s="2"/>
      <c r="Q227" s="225" t="s">
        <v>4168</v>
      </c>
      <c r="R227" s="222"/>
      <c r="S227" s="2"/>
      <c r="T227" s="21">
        <f t="shared" si="5"/>
        <v>0.5</v>
      </c>
    </row>
    <row r="228" spans="1:20" x14ac:dyDescent="0.4">
      <c r="A228" s="9" t="s">
        <v>14759</v>
      </c>
      <c r="B228" s="9" t="s">
        <v>12052</v>
      </c>
      <c r="C228" s="180" t="s">
        <v>14240</v>
      </c>
      <c r="D228" s="11"/>
      <c r="E228" s="35" t="s">
        <v>0</v>
      </c>
      <c r="F228" s="162">
        <v>1998</v>
      </c>
      <c r="G228" s="240"/>
      <c r="H228" s="9" t="s">
        <v>14570</v>
      </c>
      <c r="I228" s="9"/>
      <c r="J228" s="9"/>
      <c r="K228" s="9"/>
      <c r="L228" s="11" t="s">
        <v>0</v>
      </c>
      <c r="M228" s="9"/>
      <c r="N228" s="21">
        <v>0.5</v>
      </c>
      <c r="O228" s="21">
        <v>0.5</v>
      </c>
      <c r="P228" s="2"/>
      <c r="Q228" s="225" t="s">
        <v>4168</v>
      </c>
      <c r="R228" s="222"/>
      <c r="S228" s="2"/>
      <c r="T228" s="21">
        <f t="shared" si="5"/>
        <v>0.5</v>
      </c>
    </row>
    <row r="229" spans="1:20" x14ac:dyDescent="0.4">
      <c r="A229" s="9" t="s">
        <v>14759</v>
      </c>
      <c r="B229" s="9" t="s">
        <v>12052</v>
      </c>
      <c r="C229" s="180" t="s">
        <v>14241</v>
      </c>
      <c r="D229" s="11"/>
      <c r="E229" s="35" t="s">
        <v>0</v>
      </c>
      <c r="F229" s="162">
        <v>1998</v>
      </c>
      <c r="G229" s="240"/>
      <c r="H229" s="9" t="s">
        <v>14571</v>
      </c>
      <c r="I229" s="9"/>
      <c r="J229" s="9"/>
      <c r="K229" s="9"/>
      <c r="L229" s="11" t="s">
        <v>0</v>
      </c>
      <c r="M229" s="9"/>
      <c r="N229" s="21">
        <v>0.5</v>
      </c>
      <c r="O229" s="21">
        <v>0.5</v>
      </c>
      <c r="P229" s="2"/>
      <c r="Q229" s="225" t="s">
        <v>4168</v>
      </c>
      <c r="R229" s="222"/>
      <c r="S229" s="2"/>
      <c r="T229" s="21">
        <f t="shared" si="5"/>
        <v>0.5</v>
      </c>
    </row>
    <row r="230" spans="1:20" x14ac:dyDescent="0.4">
      <c r="A230" s="9" t="s">
        <v>14759</v>
      </c>
      <c r="B230" s="9" t="s">
        <v>12052</v>
      </c>
      <c r="C230" s="180" t="s">
        <v>14242</v>
      </c>
      <c r="D230" s="11"/>
      <c r="E230" s="35" t="s">
        <v>0</v>
      </c>
      <c r="F230" s="162">
        <v>1998</v>
      </c>
      <c r="G230" s="240"/>
      <c r="H230" s="9" t="s">
        <v>14572</v>
      </c>
      <c r="I230" s="9"/>
      <c r="J230" s="9"/>
      <c r="K230" s="9"/>
      <c r="L230" s="11" t="s">
        <v>0</v>
      </c>
      <c r="M230" s="9"/>
      <c r="N230" s="21">
        <v>0.5</v>
      </c>
      <c r="O230" s="21">
        <v>0.5</v>
      </c>
      <c r="P230" s="2"/>
      <c r="Q230" s="225" t="s">
        <v>4168</v>
      </c>
      <c r="R230" s="222"/>
      <c r="S230" s="2"/>
      <c r="T230" s="21">
        <f t="shared" si="5"/>
        <v>0.5</v>
      </c>
    </row>
    <row r="231" spans="1:20" x14ac:dyDescent="0.4">
      <c r="A231" s="9" t="s">
        <v>14759</v>
      </c>
      <c r="B231" s="9" t="s">
        <v>12052</v>
      </c>
      <c r="C231" s="180" t="s">
        <v>14243</v>
      </c>
      <c r="D231" s="11"/>
      <c r="E231" s="35" t="s">
        <v>0</v>
      </c>
      <c r="F231" s="162">
        <v>1998</v>
      </c>
      <c r="G231" s="240"/>
      <c r="H231" s="9" t="s">
        <v>14573</v>
      </c>
      <c r="I231" s="9"/>
      <c r="J231" s="9"/>
      <c r="K231" s="9"/>
      <c r="L231" s="11" t="s">
        <v>0</v>
      </c>
      <c r="M231" s="9"/>
      <c r="N231" s="21">
        <v>0.5</v>
      </c>
      <c r="O231" s="21">
        <v>0.5</v>
      </c>
      <c r="P231" s="2"/>
      <c r="Q231" s="225" t="s">
        <v>4168</v>
      </c>
      <c r="R231" s="222"/>
      <c r="S231" s="2"/>
      <c r="T231" s="21">
        <f t="shared" si="5"/>
        <v>0.5</v>
      </c>
    </row>
    <row r="232" spans="1:20" x14ac:dyDescent="0.4">
      <c r="A232" s="9" t="s">
        <v>14759</v>
      </c>
      <c r="B232" s="9" t="s">
        <v>12052</v>
      </c>
      <c r="C232" s="180" t="s">
        <v>14244</v>
      </c>
      <c r="D232" s="11"/>
      <c r="E232" s="35" t="s">
        <v>0</v>
      </c>
      <c r="F232" s="162">
        <v>1998</v>
      </c>
      <c r="G232" s="240"/>
      <c r="H232" s="9" t="s">
        <v>14574</v>
      </c>
      <c r="I232" s="9"/>
      <c r="J232" s="9"/>
      <c r="K232" s="9"/>
      <c r="L232" s="11" t="s">
        <v>0</v>
      </c>
      <c r="M232" s="9"/>
      <c r="N232" s="21">
        <v>0.5</v>
      </c>
      <c r="O232" s="21">
        <v>0.5</v>
      </c>
      <c r="P232" s="2"/>
      <c r="Q232" s="225" t="s">
        <v>4168</v>
      </c>
      <c r="R232" s="222"/>
      <c r="S232" s="2"/>
      <c r="T232" s="21">
        <f t="shared" si="5"/>
        <v>0.5</v>
      </c>
    </row>
    <row r="233" spans="1:20" x14ac:dyDescent="0.4">
      <c r="A233" s="9" t="s">
        <v>14759</v>
      </c>
      <c r="B233" s="9" t="s">
        <v>12052</v>
      </c>
      <c r="C233" s="180" t="s">
        <v>14245</v>
      </c>
      <c r="D233" s="11"/>
      <c r="E233" s="35" t="s">
        <v>0</v>
      </c>
      <c r="F233" s="162">
        <v>1998</v>
      </c>
      <c r="G233" s="240"/>
      <c r="H233" s="9" t="s">
        <v>14575</v>
      </c>
      <c r="I233" s="9"/>
      <c r="J233" s="9"/>
      <c r="K233" s="9"/>
      <c r="L233" s="11" t="s">
        <v>0</v>
      </c>
      <c r="M233" s="9"/>
      <c r="N233" s="21">
        <v>0.5</v>
      </c>
      <c r="O233" s="21">
        <v>0.5</v>
      </c>
      <c r="P233" s="2"/>
      <c r="Q233" s="225" t="s">
        <v>4168</v>
      </c>
      <c r="R233" s="222"/>
      <c r="S233" s="2"/>
      <c r="T233" s="21">
        <f t="shared" si="5"/>
        <v>0.5</v>
      </c>
    </row>
    <row r="234" spans="1:20" x14ac:dyDescent="0.4">
      <c r="A234" s="9" t="s">
        <v>14759</v>
      </c>
      <c r="B234" s="9" t="s">
        <v>12052</v>
      </c>
      <c r="C234" s="180" t="s">
        <v>14246</v>
      </c>
      <c r="D234" s="11"/>
      <c r="E234" s="35" t="s">
        <v>0</v>
      </c>
      <c r="F234" s="162">
        <v>1998</v>
      </c>
      <c r="G234" s="240"/>
      <c r="H234" s="9" t="s">
        <v>14576</v>
      </c>
      <c r="I234" s="9"/>
      <c r="J234" s="9"/>
      <c r="K234" s="9"/>
      <c r="L234" s="11" t="s">
        <v>0</v>
      </c>
      <c r="M234" s="9"/>
      <c r="N234" s="21">
        <v>0.5</v>
      </c>
      <c r="O234" s="21">
        <v>0.5</v>
      </c>
      <c r="P234" s="2"/>
      <c r="Q234" s="225" t="s">
        <v>4168</v>
      </c>
      <c r="R234" s="222"/>
      <c r="S234" s="2"/>
      <c r="T234" s="21">
        <f t="shared" si="5"/>
        <v>0.5</v>
      </c>
    </row>
    <row r="235" spans="1:20" x14ac:dyDescent="0.4">
      <c r="A235" s="9" t="s">
        <v>14759</v>
      </c>
      <c r="B235" s="9" t="s">
        <v>12052</v>
      </c>
      <c r="C235" s="180" t="s">
        <v>14247</v>
      </c>
      <c r="D235" s="11"/>
      <c r="E235" s="35" t="s">
        <v>0</v>
      </c>
      <c r="F235" s="162">
        <v>1998</v>
      </c>
      <c r="G235" s="240"/>
      <c r="H235" s="9" t="s">
        <v>14577</v>
      </c>
      <c r="I235" s="9"/>
      <c r="J235" s="9"/>
      <c r="K235" s="9"/>
      <c r="L235" s="11" t="s">
        <v>0</v>
      </c>
      <c r="M235" s="9"/>
      <c r="N235" s="21">
        <v>0.5</v>
      </c>
      <c r="O235" s="21">
        <v>0.5</v>
      </c>
      <c r="P235" s="2"/>
      <c r="Q235" s="225" t="s">
        <v>4168</v>
      </c>
      <c r="R235" s="222"/>
      <c r="S235" s="2"/>
      <c r="T235" s="21">
        <f t="shared" si="5"/>
        <v>0.5</v>
      </c>
    </row>
    <row r="236" spans="1:20" x14ac:dyDescent="0.4">
      <c r="A236" s="9" t="s">
        <v>14759</v>
      </c>
      <c r="B236" s="9" t="s">
        <v>12052</v>
      </c>
      <c r="C236" s="180" t="s">
        <v>14248</v>
      </c>
      <c r="D236" s="11"/>
      <c r="E236" s="35" t="s">
        <v>0</v>
      </c>
      <c r="F236" s="162">
        <v>1998</v>
      </c>
      <c r="G236" s="240"/>
      <c r="H236" s="9" t="s">
        <v>14578</v>
      </c>
      <c r="I236" s="9"/>
      <c r="J236" s="9"/>
      <c r="K236" s="9"/>
      <c r="L236" s="11" t="s">
        <v>0</v>
      </c>
      <c r="M236" s="9"/>
      <c r="N236" s="21">
        <v>0.5</v>
      </c>
      <c r="O236" s="21">
        <v>0.5</v>
      </c>
      <c r="P236" s="2"/>
      <c r="Q236" s="225" t="s">
        <v>4168</v>
      </c>
      <c r="R236" s="222"/>
      <c r="S236" s="2"/>
      <c r="T236" s="21">
        <f t="shared" si="5"/>
        <v>0.5</v>
      </c>
    </row>
    <row r="237" spans="1:20" x14ac:dyDescent="0.4">
      <c r="A237" s="9" t="s">
        <v>14759</v>
      </c>
      <c r="B237" s="9" t="s">
        <v>12052</v>
      </c>
      <c r="C237" s="180" t="s">
        <v>14249</v>
      </c>
      <c r="D237" s="11"/>
      <c r="E237" s="35" t="s">
        <v>0</v>
      </c>
      <c r="F237" s="162">
        <v>1998</v>
      </c>
      <c r="G237" s="240"/>
      <c r="H237" s="9" t="s">
        <v>14579</v>
      </c>
      <c r="I237" s="9"/>
      <c r="J237" s="9"/>
      <c r="K237" s="9"/>
      <c r="L237" s="11" t="s">
        <v>0</v>
      </c>
      <c r="M237" s="9"/>
      <c r="N237" s="21">
        <v>0.5</v>
      </c>
      <c r="O237" s="21">
        <v>0.5</v>
      </c>
      <c r="P237" s="2"/>
      <c r="Q237" s="225" t="s">
        <v>4168</v>
      </c>
      <c r="R237" s="222"/>
      <c r="S237" s="2"/>
      <c r="T237" s="21">
        <f t="shared" si="5"/>
        <v>0.5</v>
      </c>
    </row>
    <row r="238" spans="1:20" x14ac:dyDescent="0.4">
      <c r="A238" s="9" t="s">
        <v>14759</v>
      </c>
      <c r="B238" s="9" t="s">
        <v>12052</v>
      </c>
      <c r="C238" s="180" t="s">
        <v>14250</v>
      </c>
      <c r="D238" s="11"/>
      <c r="E238" s="35" t="s">
        <v>0</v>
      </c>
      <c r="F238" s="162">
        <v>1998</v>
      </c>
      <c r="G238" s="240"/>
      <c r="H238" s="9" t="s">
        <v>14580</v>
      </c>
      <c r="I238" s="9"/>
      <c r="J238" s="9"/>
      <c r="K238" s="9"/>
      <c r="L238" s="11" t="s">
        <v>0</v>
      </c>
      <c r="M238" s="9"/>
      <c r="N238" s="21">
        <v>0.5</v>
      </c>
      <c r="O238" s="21">
        <v>0.5</v>
      </c>
      <c r="P238" s="2"/>
      <c r="Q238" s="225" t="s">
        <v>4168</v>
      </c>
      <c r="R238" s="222"/>
      <c r="S238" s="2"/>
      <c r="T238" s="21">
        <f t="shared" ref="T238:T301" si="6">IF(Q238="Nuova",IF(N238="p.a.r.",300,N238),IF(Q238="Usata",IF(O238="p.a.r.",300,N238),0))</f>
        <v>0.5</v>
      </c>
    </row>
    <row r="239" spans="1:20" x14ac:dyDescent="0.4">
      <c r="A239" s="9" t="s">
        <v>14759</v>
      </c>
      <c r="B239" s="9" t="s">
        <v>12052</v>
      </c>
      <c r="C239" s="180" t="s">
        <v>14251</v>
      </c>
      <c r="D239" s="11"/>
      <c r="E239" s="35" t="s">
        <v>0</v>
      </c>
      <c r="F239" s="162">
        <v>1998</v>
      </c>
      <c r="G239" s="240"/>
      <c r="H239" s="9" t="s">
        <v>14581</v>
      </c>
      <c r="I239" s="9"/>
      <c r="J239" s="9"/>
      <c r="K239" s="9"/>
      <c r="L239" s="11" t="s">
        <v>0</v>
      </c>
      <c r="M239" s="9"/>
      <c r="N239" s="21">
        <v>0.5</v>
      </c>
      <c r="O239" s="21">
        <v>0.5</v>
      </c>
      <c r="P239" s="2"/>
      <c r="Q239" s="225" t="s">
        <v>4168</v>
      </c>
      <c r="R239" s="222"/>
      <c r="S239" s="2"/>
      <c r="T239" s="21">
        <f t="shared" si="6"/>
        <v>0.5</v>
      </c>
    </row>
    <row r="240" spans="1:20" x14ac:dyDescent="0.4">
      <c r="A240" s="9" t="s">
        <v>14759</v>
      </c>
      <c r="B240" s="9" t="s">
        <v>12052</v>
      </c>
      <c r="C240" s="180" t="s">
        <v>14252</v>
      </c>
      <c r="D240" s="11"/>
      <c r="E240" s="35" t="s">
        <v>0</v>
      </c>
      <c r="F240" s="162">
        <v>1998</v>
      </c>
      <c r="G240" s="240"/>
      <c r="H240" s="9" t="s">
        <v>14582</v>
      </c>
      <c r="I240" s="9"/>
      <c r="J240" s="9"/>
      <c r="K240" s="9"/>
      <c r="L240" s="11" t="s">
        <v>0</v>
      </c>
      <c r="M240" s="9"/>
      <c r="N240" s="21">
        <v>0.5</v>
      </c>
      <c r="O240" s="21">
        <v>0.5</v>
      </c>
      <c r="P240" s="2"/>
      <c r="Q240" s="225" t="s">
        <v>4168</v>
      </c>
      <c r="R240" s="222"/>
      <c r="S240" s="2"/>
      <c r="T240" s="21">
        <f t="shared" si="6"/>
        <v>0.5</v>
      </c>
    </row>
    <row r="241" spans="1:20" x14ac:dyDescent="0.4">
      <c r="A241" s="9" t="s">
        <v>14759</v>
      </c>
      <c r="B241" s="9" t="s">
        <v>12052</v>
      </c>
      <c r="C241" s="180" t="s">
        <v>14253</v>
      </c>
      <c r="D241" s="11"/>
      <c r="E241" s="35" t="s">
        <v>0</v>
      </c>
      <c r="F241" s="162">
        <v>1999</v>
      </c>
      <c r="G241" s="240"/>
      <c r="H241" s="9" t="s">
        <v>14712</v>
      </c>
      <c r="I241" s="9"/>
      <c r="J241" s="9"/>
      <c r="K241" s="9"/>
      <c r="L241" s="11" t="s">
        <v>0</v>
      </c>
      <c r="M241" s="9"/>
      <c r="N241" s="21">
        <v>0.5</v>
      </c>
      <c r="O241" s="21">
        <v>0.5</v>
      </c>
      <c r="P241" s="2"/>
      <c r="Q241" s="225" t="s">
        <v>4168</v>
      </c>
      <c r="R241" s="222"/>
      <c r="S241" s="2"/>
      <c r="T241" s="21">
        <f t="shared" si="6"/>
        <v>0.5</v>
      </c>
    </row>
    <row r="242" spans="1:20" x14ac:dyDescent="0.4">
      <c r="A242" s="9" t="s">
        <v>14759</v>
      </c>
      <c r="B242" s="9" t="s">
        <v>12052</v>
      </c>
      <c r="C242" s="180" t="s">
        <v>14254</v>
      </c>
      <c r="D242" s="11"/>
      <c r="E242" s="35" t="s">
        <v>0</v>
      </c>
      <c r="F242" s="162">
        <v>1999</v>
      </c>
      <c r="G242" s="240"/>
      <c r="H242" s="9" t="s">
        <v>14713</v>
      </c>
      <c r="I242" s="9"/>
      <c r="J242" s="9"/>
      <c r="K242" s="9"/>
      <c r="L242" s="11" t="s">
        <v>0</v>
      </c>
      <c r="M242" s="9"/>
      <c r="N242" s="21">
        <v>0.5</v>
      </c>
      <c r="O242" s="21">
        <v>0.5</v>
      </c>
      <c r="P242" s="2"/>
      <c r="Q242" s="225" t="s">
        <v>4168</v>
      </c>
      <c r="R242" s="222"/>
      <c r="S242" s="2"/>
      <c r="T242" s="21">
        <f t="shared" si="6"/>
        <v>0.5</v>
      </c>
    </row>
    <row r="243" spans="1:20" x14ac:dyDescent="0.4">
      <c r="A243" s="9" t="s">
        <v>14759</v>
      </c>
      <c r="B243" s="9" t="s">
        <v>12052</v>
      </c>
      <c r="C243" s="180" t="s">
        <v>14255</v>
      </c>
      <c r="D243" s="11"/>
      <c r="E243" s="35" t="s">
        <v>0</v>
      </c>
      <c r="F243" s="162">
        <v>1999</v>
      </c>
      <c r="G243" s="240"/>
      <c r="H243" s="9" t="s">
        <v>14714</v>
      </c>
      <c r="I243" s="9"/>
      <c r="J243" s="9"/>
      <c r="K243" s="9"/>
      <c r="L243" s="11" t="s">
        <v>0</v>
      </c>
      <c r="M243" s="9"/>
      <c r="N243" s="21">
        <v>0.5</v>
      </c>
      <c r="O243" s="21">
        <v>0.5</v>
      </c>
      <c r="P243" s="2"/>
      <c r="Q243" s="225" t="s">
        <v>4168</v>
      </c>
      <c r="R243" s="222"/>
      <c r="S243" s="2"/>
      <c r="T243" s="21">
        <f t="shared" si="6"/>
        <v>0.5</v>
      </c>
    </row>
    <row r="244" spans="1:20" x14ac:dyDescent="0.4">
      <c r="A244" s="9" t="s">
        <v>14759</v>
      </c>
      <c r="B244" s="9" t="s">
        <v>12052</v>
      </c>
      <c r="C244" s="180" t="s">
        <v>14256</v>
      </c>
      <c r="D244" s="11"/>
      <c r="E244" s="35" t="s">
        <v>0</v>
      </c>
      <c r="F244" s="162">
        <v>1999</v>
      </c>
      <c r="G244" s="240"/>
      <c r="H244" s="9" t="s">
        <v>14715</v>
      </c>
      <c r="I244" s="9"/>
      <c r="J244" s="9"/>
      <c r="K244" s="9"/>
      <c r="L244" s="11" t="s">
        <v>0</v>
      </c>
      <c r="M244" s="9"/>
      <c r="N244" s="21">
        <v>0.5</v>
      </c>
      <c r="O244" s="21">
        <v>0.5</v>
      </c>
      <c r="P244" s="2"/>
      <c r="Q244" s="225" t="s">
        <v>4168</v>
      </c>
      <c r="R244" s="222"/>
      <c r="S244" s="2"/>
      <c r="T244" s="21">
        <f t="shared" si="6"/>
        <v>0.5</v>
      </c>
    </row>
    <row r="245" spans="1:20" x14ac:dyDescent="0.4">
      <c r="A245" s="9" t="s">
        <v>14759</v>
      </c>
      <c r="B245" s="9" t="s">
        <v>12052</v>
      </c>
      <c r="C245" s="180" t="s">
        <v>14257</v>
      </c>
      <c r="D245" s="11"/>
      <c r="E245" s="35" t="s">
        <v>0</v>
      </c>
      <c r="F245" s="162">
        <v>1998</v>
      </c>
      <c r="G245" s="240"/>
      <c r="H245" s="9" t="s">
        <v>14583</v>
      </c>
      <c r="I245" s="9"/>
      <c r="J245" s="9"/>
      <c r="K245" s="9"/>
      <c r="L245" s="11">
        <v>40</v>
      </c>
      <c r="M245" s="9"/>
      <c r="N245" s="21">
        <v>0.5</v>
      </c>
      <c r="O245" s="21">
        <v>0.5</v>
      </c>
      <c r="P245" s="2"/>
      <c r="Q245" s="225" t="s">
        <v>4168</v>
      </c>
      <c r="R245" s="222"/>
      <c r="S245" s="2"/>
      <c r="T245" s="21">
        <f t="shared" si="6"/>
        <v>0.5</v>
      </c>
    </row>
    <row r="246" spans="1:20" x14ac:dyDescent="0.4">
      <c r="A246" s="9" t="s">
        <v>14759</v>
      </c>
      <c r="B246" s="9" t="s">
        <v>12052</v>
      </c>
      <c r="C246" s="180" t="s">
        <v>14258</v>
      </c>
      <c r="D246" s="11"/>
      <c r="E246" s="35" t="s">
        <v>0</v>
      </c>
      <c r="F246" s="162">
        <v>1998</v>
      </c>
      <c r="G246" s="240"/>
      <c r="H246" s="9" t="s">
        <v>14584</v>
      </c>
      <c r="I246" s="9"/>
      <c r="J246" s="9"/>
      <c r="K246" s="9"/>
      <c r="L246" s="11">
        <v>40</v>
      </c>
      <c r="M246" s="9"/>
      <c r="N246" s="21">
        <v>0.5</v>
      </c>
      <c r="O246" s="21">
        <v>0.5</v>
      </c>
      <c r="P246" s="2"/>
      <c r="Q246" s="225" t="s">
        <v>4168</v>
      </c>
      <c r="R246" s="222"/>
      <c r="S246" s="2"/>
      <c r="T246" s="21">
        <f t="shared" si="6"/>
        <v>0.5</v>
      </c>
    </row>
    <row r="247" spans="1:20" x14ac:dyDescent="0.4">
      <c r="A247" s="9" t="s">
        <v>14759</v>
      </c>
      <c r="B247" s="9" t="s">
        <v>12052</v>
      </c>
      <c r="C247" s="180" t="s">
        <v>14259</v>
      </c>
      <c r="D247" s="11"/>
      <c r="E247" s="35" t="s">
        <v>0</v>
      </c>
      <c r="F247" s="162">
        <v>1998</v>
      </c>
      <c r="G247" s="240"/>
      <c r="H247" s="9" t="s">
        <v>14585</v>
      </c>
      <c r="I247" s="9"/>
      <c r="J247" s="9"/>
      <c r="K247" s="9"/>
      <c r="L247" s="11">
        <v>40</v>
      </c>
      <c r="M247" s="9"/>
      <c r="N247" s="21">
        <v>0.5</v>
      </c>
      <c r="O247" s="21">
        <v>0.5</v>
      </c>
      <c r="P247" s="2"/>
      <c r="Q247" s="225" t="s">
        <v>4168</v>
      </c>
      <c r="R247" s="222"/>
      <c r="S247" s="2"/>
      <c r="T247" s="21">
        <f t="shared" si="6"/>
        <v>0.5</v>
      </c>
    </row>
    <row r="248" spans="1:20" x14ac:dyDescent="0.4">
      <c r="A248" s="9" t="s">
        <v>14759</v>
      </c>
      <c r="B248" s="9" t="s">
        <v>12052</v>
      </c>
      <c r="C248" s="180" t="s">
        <v>14260</v>
      </c>
      <c r="D248" s="11"/>
      <c r="E248" s="35" t="s">
        <v>0</v>
      </c>
      <c r="F248" s="162">
        <v>1998</v>
      </c>
      <c r="G248" s="240"/>
      <c r="H248" s="9" t="s">
        <v>14586</v>
      </c>
      <c r="I248" s="9"/>
      <c r="J248" s="9"/>
      <c r="K248" s="9"/>
      <c r="L248" s="11">
        <v>12</v>
      </c>
      <c r="M248" s="9"/>
      <c r="N248" s="21">
        <v>0.5</v>
      </c>
      <c r="O248" s="21">
        <v>0.5</v>
      </c>
      <c r="P248" s="2"/>
      <c r="Q248" s="225" t="s">
        <v>4168</v>
      </c>
      <c r="R248" s="222"/>
      <c r="S248" s="2"/>
      <c r="T248" s="21">
        <f t="shared" si="6"/>
        <v>0.5</v>
      </c>
    </row>
    <row r="249" spans="1:20" x14ac:dyDescent="0.4">
      <c r="A249" s="9" t="s">
        <v>14759</v>
      </c>
      <c r="B249" s="9" t="s">
        <v>12052</v>
      </c>
      <c r="C249" s="180" t="s">
        <v>14261</v>
      </c>
      <c r="D249" s="11"/>
      <c r="E249" s="35" t="s">
        <v>0</v>
      </c>
      <c r="F249" s="162">
        <v>1998</v>
      </c>
      <c r="G249" s="240"/>
      <c r="H249" s="9" t="s">
        <v>14587</v>
      </c>
      <c r="I249" s="9"/>
      <c r="J249" s="9"/>
      <c r="K249" s="9"/>
      <c r="L249" s="11">
        <v>12</v>
      </c>
      <c r="M249" s="9"/>
      <c r="N249" s="21">
        <v>0.5</v>
      </c>
      <c r="O249" s="21">
        <v>0.5</v>
      </c>
      <c r="P249" s="2"/>
      <c r="Q249" s="225" t="s">
        <v>4168</v>
      </c>
      <c r="R249" s="222"/>
      <c r="S249" s="2"/>
      <c r="T249" s="21">
        <f t="shared" si="6"/>
        <v>0.5</v>
      </c>
    </row>
    <row r="250" spans="1:20" x14ac:dyDescent="0.4">
      <c r="A250" s="9" t="s">
        <v>14759</v>
      </c>
      <c r="B250" s="9" t="s">
        <v>12052</v>
      </c>
      <c r="C250" s="180" t="s">
        <v>14262</v>
      </c>
      <c r="D250" s="11"/>
      <c r="E250" s="35" t="s">
        <v>0</v>
      </c>
      <c r="F250" s="162">
        <v>1998</v>
      </c>
      <c r="G250" s="240"/>
      <c r="H250" s="9" t="s">
        <v>14588</v>
      </c>
      <c r="I250" s="9"/>
      <c r="J250" s="9"/>
      <c r="K250" s="9"/>
      <c r="L250" s="11">
        <v>12</v>
      </c>
      <c r="M250" s="9"/>
      <c r="N250" s="21">
        <v>0.5</v>
      </c>
      <c r="O250" s="21">
        <v>0.5</v>
      </c>
      <c r="P250" s="2"/>
      <c r="Q250" s="225" t="s">
        <v>4168</v>
      </c>
      <c r="R250" s="222"/>
      <c r="S250" s="2"/>
      <c r="T250" s="21">
        <f t="shared" si="6"/>
        <v>0.5</v>
      </c>
    </row>
    <row r="251" spans="1:20" x14ac:dyDescent="0.4">
      <c r="A251" s="9" t="s">
        <v>14759</v>
      </c>
      <c r="B251" s="9" t="s">
        <v>12052</v>
      </c>
      <c r="C251" s="180" t="s">
        <v>14263</v>
      </c>
      <c r="D251" s="11"/>
      <c r="E251" s="35" t="s">
        <v>0</v>
      </c>
      <c r="F251" s="162">
        <v>1998</v>
      </c>
      <c r="G251" s="240"/>
      <c r="H251" s="9" t="s">
        <v>14589</v>
      </c>
      <c r="I251" s="9"/>
      <c r="J251" s="9"/>
      <c r="K251" s="9"/>
      <c r="L251" s="11" t="s">
        <v>0</v>
      </c>
      <c r="M251" s="9"/>
      <c r="N251" s="21">
        <v>0.5</v>
      </c>
      <c r="O251" s="21">
        <v>0.5</v>
      </c>
      <c r="P251" s="2"/>
      <c r="Q251" s="225" t="s">
        <v>4168</v>
      </c>
      <c r="R251" s="222"/>
      <c r="S251" s="2"/>
      <c r="T251" s="21">
        <f t="shared" si="6"/>
        <v>0.5</v>
      </c>
    </row>
    <row r="252" spans="1:20" x14ac:dyDescent="0.4">
      <c r="A252" s="9" t="s">
        <v>14759</v>
      </c>
      <c r="B252" s="9" t="s">
        <v>12052</v>
      </c>
      <c r="C252" s="180" t="s">
        <v>14264</v>
      </c>
      <c r="D252" s="11"/>
      <c r="E252" s="35" t="s">
        <v>0</v>
      </c>
      <c r="F252" s="162">
        <v>1998</v>
      </c>
      <c r="G252" s="240"/>
      <c r="H252" s="9" t="s">
        <v>14590</v>
      </c>
      <c r="I252" s="9"/>
      <c r="J252" s="9"/>
      <c r="K252" s="9"/>
      <c r="L252" s="11" t="s">
        <v>0</v>
      </c>
      <c r="M252" s="9"/>
      <c r="N252" s="21">
        <v>0.5</v>
      </c>
      <c r="O252" s="21">
        <v>0.5</v>
      </c>
      <c r="P252" s="2"/>
      <c r="Q252" s="225" t="s">
        <v>4168</v>
      </c>
      <c r="R252" s="222"/>
      <c r="S252" s="2"/>
      <c r="T252" s="21">
        <f t="shared" si="6"/>
        <v>0.5</v>
      </c>
    </row>
    <row r="253" spans="1:20" x14ac:dyDescent="0.4">
      <c r="A253" s="9" t="s">
        <v>14759</v>
      </c>
      <c r="B253" s="9" t="s">
        <v>12052</v>
      </c>
      <c r="C253" s="180" t="s">
        <v>14265</v>
      </c>
      <c r="D253" s="11"/>
      <c r="E253" s="35" t="s">
        <v>0</v>
      </c>
      <c r="F253" s="162">
        <v>1998</v>
      </c>
      <c r="G253" s="240"/>
      <c r="H253" s="9" t="s">
        <v>14591</v>
      </c>
      <c r="I253" s="9"/>
      <c r="J253" s="9"/>
      <c r="K253" s="9"/>
      <c r="L253" s="11" t="s">
        <v>0</v>
      </c>
      <c r="M253" s="9"/>
      <c r="N253" s="21">
        <v>0.5</v>
      </c>
      <c r="O253" s="21">
        <v>0.5</v>
      </c>
      <c r="P253" s="2"/>
      <c r="Q253" s="225" t="s">
        <v>4168</v>
      </c>
      <c r="R253" s="222"/>
      <c r="S253" s="2"/>
      <c r="T253" s="21">
        <f t="shared" si="6"/>
        <v>0.5</v>
      </c>
    </row>
    <row r="254" spans="1:20" x14ac:dyDescent="0.4">
      <c r="A254" s="9" t="s">
        <v>14759</v>
      </c>
      <c r="B254" s="9" t="s">
        <v>12052</v>
      </c>
      <c r="C254" s="180" t="s">
        <v>14266</v>
      </c>
      <c r="D254" s="11"/>
      <c r="E254" s="35" t="s">
        <v>0</v>
      </c>
      <c r="F254" s="162">
        <v>1998</v>
      </c>
      <c r="G254" s="240"/>
      <c r="H254" s="9" t="s">
        <v>14592</v>
      </c>
      <c r="I254" s="9"/>
      <c r="J254" s="9"/>
      <c r="K254" s="9"/>
      <c r="L254" s="11" t="s">
        <v>0</v>
      </c>
      <c r="M254" s="9"/>
      <c r="N254" s="21">
        <v>0.5</v>
      </c>
      <c r="O254" s="21">
        <v>0.5</v>
      </c>
      <c r="P254" s="2"/>
      <c r="Q254" s="225" t="s">
        <v>4168</v>
      </c>
      <c r="R254" s="222"/>
      <c r="S254" s="2"/>
      <c r="T254" s="21">
        <f t="shared" si="6"/>
        <v>0.5</v>
      </c>
    </row>
    <row r="255" spans="1:20" x14ac:dyDescent="0.4">
      <c r="A255" s="9" t="s">
        <v>14759</v>
      </c>
      <c r="B255" s="9" t="s">
        <v>12052</v>
      </c>
      <c r="C255" s="180" t="s">
        <v>14267</v>
      </c>
      <c r="D255" s="11"/>
      <c r="E255" s="35" t="s">
        <v>0</v>
      </c>
      <c r="F255" s="162">
        <v>1998</v>
      </c>
      <c r="G255" s="240"/>
      <c r="H255" s="9" t="s">
        <v>14593</v>
      </c>
      <c r="I255" s="9"/>
      <c r="J255" s="9"/>
      <c r="K255" s="9"/>
      <c r="L255" s="11" t="s">
        <v>0</v>
      </c>
      <c r="M255" s="9"/>
      <c r="N255" s="21">
        <v>0.5</v>
      </c>
      <c r="O255" s="21">
        <v>0.5</v>
      </c>
      <c r="P255" s="2"/>
      <c r="Q255" s="225" t="s">
        <v>4168</v>
      </c>
      <c r="R255" s="222"/>
      <c r="S255" s="2"/>
      <c r="T255" s="21">
        <f t="shared" si="6"/>
        <v>0.5</v>
      </c>
    </row>
    <row r="256" spans="1:20" x14ac:dyDescent="0.4">
      <c r="A256" s="9" t="s">
        <v>14759</v>
      </c>
      <c r="B256" s="9" t="s">
        <v>12052</v>
      </c>
      <c r="C256" s="180" t="s">
        <v>14268</v>
      </c>
      <c r="D256" s="11"/>
      <c r="E256" s="35" t="s">
        <v>0</v>
      </c>
      <c r="F256" s="162">
        <v>1998</v>
      </c>
      <c r="G256" s="240"/>
      <c r="H256" s="9" t="s">
        <v>14594</v>
      </c>
      <c r="I256" s="9"/>
      <c r="J256" s="9"/>
      <c r="K256" s="9"/>
      <c r="L256" s="11" t="s">
        <v>0</v>
      </c>
      <c r="M256" s="9"/>
      <c r="N256" s="21">
        <v>0.5</v>
      </c>
      <c r="O256" s="21">
        <v>0.5</v>
      </c>
      <c r="P256" s="2"/>
      <c r="Q256" s="225" t="s">
        <v>4168</v>
      </c>
      <c r="R256" s="222"/>
      <c r="S256" s="2"/>
      <c r="T256" s="21">
        <f t="shared" si="6"/>
        <v>0.5</v>
      </c>
    </row>
    <row r="257" spans="1:20" x14ac:dyDescent="0.4">
      <c r="A257" s="9" t="s">
        <v>14759</v>
      </c>
      <c r="B257" s="9" t="s">
        <v>12052</v>
      </c>
      <c r="C257" s="180" t="s">
        <v>14269</v>
      </c>
      <c r="D257" s="11"/>
      <c r="E257" s="35" t="s">
        <v>0</v>
      </c>
      <c r="F257" s="162">
        <v>1998</v>
      </c>
      <c r="G257" s="240"/>
      <c r="H257" s="9" t="s">
        <v>14595</v>
      </c>
      <c r="I257" s="9"/>
      <c r="J257" s="9"/>
      <c r="K257" s="9"/>
      <c r="L257" s="11" t="s">
        <v>0</v>
      </c>
      <c r="M257" s="9"/>
      <c r="N257" s="21">
        <v>0.5</v>
      </c>
      <c r="O257" s="21">
        <v>0.5</v>
      </c>
      <c r="P257" s="2"/>
      <c r="Q257" s="225" t="s">
        <v>4168</v>
      </c>
      <c r="R257" s="222"/>
      <c r="S257" s="2"/>
      <c r="T257" s="21">
        <f t="shared" si="6"/>
        <v>0.5</v>
      </c>
    </row>
    <row r="258" spans="1:20" x14ac:dyDescent="0.4">
      <c r="A258" s="9" t="s">
        <v>14759</v>
      </c>
      <c r="B258" s="9" t="s">
        <v>12052</v>
      </c>
      <c r="C258" s="180" t="s">
        <v>14270</v>
      </c>
      <c r="D258" s="11"/>
      <c r="E258" s="35" t="s">
        <v>0</v>
      </c>
      <c r="F258" s="162">
        <v>1998</v>
      </c>
      <c r="G258" s="240"/>
      <c r="H258" s="9" t="s">
        <v>14596</v>
      </c>
      <c r="I258" s="9"/>
      <c r="J258" s="9"/>
      <c r="K258" s="9"/>
      <c r="L258" s="11" t="s">
        <v>0</v>
      </c>
      <c r="M258" s="9"/>
      <c r="N258" s="21">
        <v>0.5</v>
      </c>
      <c r="O258" s="21">
        <v>0.5</v>
      </c>
      <c r="P258" s="2"/>
      <c r="Q258" s="225" t="s">
        <v>4168</v>
      </c>
      <c r="R258" s="222"/>
      <c r="S258" s="2"/>
      <c r="T258" s="21">
        <f t="shared" si="6"/>
        <v>0.5</v>
      </c>
    </row>
    <row r="259" spans="1:20" x14ac:dyDescent="0.4">
      <c r="A259" s="9" t="s">
        <v>14759</v>
      </c>
      <c r="B259" s="9" t="s">
        <v>12052</v>
      </c>
      <c r="C259" s="180" t="s">
        <v>14271</v>
      </c>
      <c r="D259" s="11"/>
      <c r="E259" s="35" t="s">
        <v>0</v>
      </c>
      <c r="F259" s="162">
        <v>1998</v>
      </c>
      <c r="G259" s="240"/>
      <c r="H259" s="9" t="s">
        <v>14597</v>
      </c>
      <c r="I259" s="9"/>
      <c r="J259" s="9"/>
      <c r="K259" s="9"/>
      <c r="L259" s="11" t="s">
        <v>0</v>
      </c>
      <c r="M259" s="9"/>
      <c r="N259" s="21">
        <v>0.5</v>
      </c>
      <c r="O259" s="21">
        <v>0.5</v>
      </c>
      <c r="P259" s="2"/>
      <c r="Q259" s="225" t="s">
        <v>4168</v>
      </c>
      <c r="R259" s="222"/>
      <c r="S259" s="2"/>
      <c r="T259" s="21">
        <f t="shared" si="6"/>
        <v>0.5</v>
      </c>
    </row>
    <row r="260" spans="1:20" x14ac:dyDescent="0.4">
      <c r="A260" s="9" t="s">
        <v>14759</v>
      </c>
      <c r="B260" s="9" t="s">
        <v>12052</v>
      </c>
      <c r="C260" s="180" t="s">
        <v>14272</v>
      </c>
      <c r="D260" s="11"/>
      <c r="E260" s="35" t="s">
        <v>0</v>
      </c>
      <c r="F260" s="162">
        <v>1998</v>
      </c>
      <c r="G260" s="240"/>
      <c r="H260" s="9" t="s">
        <v>14598</v>
      </c>
      <c r="I260" s="9"/>
      <c r="J260" s="9"/>
      <c r="K260" s="9"/>
      <c r="L260" s="11" t="s">
        <v>0</v>
      </c>
      <c r="M260" s="9"/>
      <c r="N260" s="21">
        <v>0.5</v>
      </c>
      <c r="O260" s="21">
        <v>0.5</v>
      </c>
      <c r="P260" s="2"/>
      <c r="Q260" s="225" t="s">
        <v>4168</v>
      </c>
      <c r="R260" s="222"/>
      <c r="S260" s="2"/>
      <c r="T260" s="21">
        <f t="shared" si="6"/>
        <v>0.5</v>
      </c>
    </row>
    <row r="261" spans="1:20" x14ac:dyDescent="0.4">
      <c r="A261" s="9" t="s">
        <v>14759</v>
      </c>
      <c r="B261" s="9" t="s">
        <v>12052</v>
      </c>
      <c r="C261" s="180" t="s">
        <v>14273</v>
      </c>
      <c r="D261" s="11"/>
      <c r="E261" s="35" t="s">
        <v>0</v>
      </c>
      <c r="F261" s="162">
        <v>1998</v>
      </c>
      <c r="G261" s="240"/>
      <c r="H261" s="9" t="s">
        <v>14599</v>
      </c>
      <c r="I261" s="9"/>
      <c r="J261" s="9"/>
      <c r="K261" s="9"/>
      <c r="L261" s="11" t="s">
        <v>0</v>
      </c>
      <c r="M261" s="9"/>
      <c r="N261" s="21">
        <v>0.5</v>
      </c>
      <c r="O261" s="21">
        <v>0.5</v>
      </c>
      <c r="P261" s="2"/>
      <c r="Q261" s="225" t="s">
        <v>4168</v>
      </c>
      <c r="R261" s="222"/>
      <c r="S261" s="2"/>
      <c r="T261" s="21">
        <f t="shared" si="6"/>
        <v>0.5</v>
      </c>
    </row>
    <row r="262" spans="1:20" x14ac:dyDescent="0.4">
      <c r="A262" s="9" t="s">
        <v>14759</v>
      </c>
      <c r="B262" s="9" t="s">
        <v>12052</v>
      </c>
      <c r="C262" s="180" t="s">
        <v>14274</v>
      </c>
      <c r="D262" s="11"/>
      <c r="E262" s="35" t="s">
        <v>0</v>
      </c>
      <c r="F262" s="162">
        <v>1998</v>
      </c>
      <c r="G262" s="240"/>
      <c r="H262" s="9" t="s">
        <v>14600</v>
      </c>
      <c r="I262" s="9"/>
      <c r="J262" s="9"/>
      <c r="K262" s="9"/>
      <c r="L262" s="11" t="s">
        <v>0</v>
      </c>
      <c r="M262" s="9"/>
      <c r="N262" s="21">
        <v>0.5</v>
      </c>
      <c r="O262" s="21">
        <v>0.5</v>
      </c>
      <c r="P262" s="2"/>
      <c r="Q262" s="225" t="s">
        <v>4168</v>
      </c>
      <c r="R262" s="222"/>
      <c r="S262" s="2"/>
      <c r="T262" s="21">
        <f t="shared" si="6"/>
        <v>0.5</v>
      </c>
    </row>
    <row r="263" spans="1:20" x14ac:dyDescent="0.4">
      <c r="A263" s="9" t="s">
        <v>14759</v>
      </c>
      <c r="B263" s="9" t="s">
        <v>12052</v>
      </c>
      <c r="C263" s="180" t="s">
        <v>14275</v>
      </c>
      <c r="D263" s="11"/>
      <c r="E263" s="35" t="s">
        <v>0</v>
      </c>
      <c r="F263" s="162">
        <v>1998</v>
      </c>
      <c r="G263" s="240"/>
      <c r="H263" s="9" t="s">
        <v>14601</v>
      </c>
      <c r="I263" s="9"/>
      <c r="J263" s="9"/>
      <c r="K263" s="9"/>
      <c r="L263" s="11" t="s">
        <v>0</v>
      </c>
      <c r="M263" s="9"/>
      <c r="N263" s="21">
        <v>0.5</v>
      </c>
      <c r="O263" s="21">
        <v>0.5</v>
      </c>
      <c r="P263" s="2"/>
      <c r="Q263" s="225" t="s">
        <v>4168</v>
      </c>
      <c r="R263" s="222"/>
      <c r="S263" s="2"/>
      <c r="T263" s="21">
        <f t="shared" si="6"/>
        <v>0.5</v>
      </c>
    </row>
    <row r="264" spans="1:20" x14ac:dyDescent="0.4">
      <c r="A264" s="9" t="s">
        <v>14759</v>
      </c>
      <c r="B264" s="9" t="s">
        <v>12052</v>
      </c>
      <c r="C264" s="180" t="s">
        <v>14276</v>
      </c>
      <c r="D264" s="11"/>
      <c r="E264" s="35" t="s">
        <v>0</v>
      </c>
      <c r="F264" s="162">
        <v>1998</v>
      </c>
      <c r="G264" s="240"/>
      <c r="H264" s="9" t="s">
        <v>14602</v>
      </c>
      <c r="I264" s="9"/>
      <c r="J264" s="9"/>
      <c r="K264" s="9"/>
      <c r="L264" s="11" t="s">
        <v>0</v>
      </c>
      <c r="M264" s="9"/>
      <c r="N264" s="21">
        <v>0.5</v>
      </c>
      <c r="O264" s="21">
        <v>0.5</v>
      </c>
      <c r="P264" s="2"/>
      <c r="Q264" s="225" t="s">
        <v>4168</v>
      </c>
      <c r="R264" s="222"/>
      <c r="S264" s="2"/>
      <c r="T264" s="21">
        <f t="shared" si="6"/>
        <v>0.5</v>
      </c>
    </row>
    <row r="265" spans="1:20" x14ac:dyDescent="0.4">
      <c r="A265" s="9" t="s">
        <v>14759</v>
      </c>
      <c r="B265" s="9" t="s">
        <v>12052</v>
      </c>
      <c r="C265" s="180" t="s">
        <v>14277</v>
      </c>
      <c r="D265" s="11"/>
      <c r="E265" s="35" t="s">
        <v>0</v>
      </c>
      <c r="F265" s="162">
        <v>1998</v>
      </c>
      <c r="G265" s="240"/>
      <c r="H265" s="9" t="s">
        <v>14603</v>
      </c>
      <c r="I265" s="9"/>
      <c r="J265" s="9"/>
      <c r="K265" s="9"/>
      <c r="L265" s="11" t="s">
        <v>0</v>
      </c>
      <c r="M265" s="9"/>
      <c r="N265" s="21">
        <v>0.5</v>
      </c>
      <c r="O265" s="21">
        <v>0.5</v>
      </c>
      <c r="P265" s="2"/>
      <c r="Q265" s="225" t="s">
        <v>4168</v>
      </c>
      <c r="R265" s="222"/>
      <c r="S265" s="2"/>
      <c r="T265" s="21">
        <f t="shared" si="6"/>
        <v>0.5</v>
      </c>
    </row>
    <row r="266" spans="1:20" x14ac:dyDescent="0.4">
      <c r="A266" s="9" t="s">
        <v>14759</v>
      </c>
      <c r="B266" s="9" t="s">
        <v>12052</v>
      </c>
      <c r="C266" s="180" t="s">
        <v>14278</v>
      </c>
      <c r="D266" s="11"/>
      <c r="E266" s="35" t="s">
        <v>0</v>
      </c>
      <c r="F266" s="162">
        <v>1998</v>
      </c>
      <c r="G266" s="240"/>
      <c r="H266" s="9" t="s">
        <v>14604</v>
      </c>
      <c r="I266" s="9"/>
      <c r="J266" s="9"/>
      <c r="K266" s="9"/>
      <c r="L266" s="11" t="s">
        <v>0</v>
      </c>
      <c r="M266" s="9"/>
      <c r="N266" s="21">
        <v>0.5</v>
      </c>
      <c r="O266" s="21">
        <v>0.5</v>
      </c>
      <c r="P266" s="2"/>
      <c r="Q266" s="225" t="s">
        <v>4168</v>
      </c>
      <c r="R266" s="222"/>
      <c r="S266" s="2"/>
      <c r="T266" s="21">
        <f t="shared" si="6"/>
        <v>0.5</v>
      </c>
    </row>
    <row r="267" spans="1:20" x14ac:dyDescent="0.4">
      <c r="A267" s="9" t="s">
        <v>14759</v>
      </c>
      <c r="B267" s="9" t="s">
        <v>12052</v>
      </c>
      <c r="C267" s="180" t="s">
        <v>14279</v>
      </c>
      <c r="D267" s="11"/>
      <c r="E267" s="35" t="s">
        <v>0</v>
      </c>
      <c r="F267" s="162">
        <v>1998</v>
      </c>
      <c r="G267" s="240"/>
      <c r="H267" s="9" t="s">
        <v>14605</v>
      </c>
      <c r="I267" s="9"/>
      <c r="J267" s="9"/>
      <c r="K267" s="9"/>
      <c r="L267" s="11" t="s">
        <v>0</v>
      </c>
      <c r="M267" s="9"/>
      <c r="N267" s="21">
        <v>0.5</v>
      </c>
      <c r="O267" s="21">
        <v>0.5</v>
      </c>
      <c r="P267" s="2"/>
      <c r="Q267" s="225" t="s">
        <v>4168</v>
      </c>
      <c r="R267" s="222"/>
      <c r="S267" s="2"/>
      <c r="T267" s="21">
        <f t="shared" si="6"/>
        <v>0.5</v>
      </c>
    </row>
    <row r="268" spans="1:20" x14ac:dyDescent="0.4">
      <c r="A268" s="9" t="s">
        <v>14759</v>
      </c>
      <c r="B268" s="9" t="s">
        <v>12052</v>
      </c>
      <c r="C268" s="180" t="s">
        <v>14280</v>
      </c>
      <c r="D268" s="11"/>
      <c r="E268" s="35" t="s">
        <v>0</v>
      </c>
      <c r="F268" s="162">
        <v>1998</v>
      </c>
      <c r="G268" s="240"/>
      <c r="H268" s="9" t="s">
        <v>14606</v>
      </c>
      <c r="I268" s="9"/>
      <c r="J268" s="9"/>
      <c r="K268" s="9"/>
      <c r="L268" s="11" t="s">
        <v>0</v>
      </c>
      <c r="M268" s="9"/>
      <c r="N268" s="21">
        <v>0.5</v>
      </c>
      <c r="O268" s="21">
        <v>0.5</v>
      </c>
      <c r="P268" s="2"/>
      <c r="Q268" s="225" t="s">
        <v>4168</v>
      </c>
      <c r="R268" s="222"/>
      <c r="S268" s="2"/>
      <c r="T268" s="21">
        <f t="shared" si="6"/>
        <v>0.5</v>
      </c>
    </row>
    <row r="269" spans="1:20" x14ac:dyDescent="0.4">
      <c r="A269" s="9" t="s">
        <v>14759</v>
      </c>
      <c r="B269" s="9" t="s">
        <v>12052</v>
      </c>
      <c r="C269" s="180" t="s">
        <v>14281</v>
      </c>
      <c r="D269" s="11"/>
      <c r="E269" s="35" t="s">
        <v>0</v>
      </c>
      <c r="F269" s="162">
        <v>1998</v>
      </c>
      <c r="G269" s="240"/>
      <c r="H269" s="9" t="s">
        <v>14607</v>
      </c>
      <c r="I269" s="9"/>
      <c r="J269" s="9"/>
      <c r="K269" s="9"/>
      <c r="L269" s="11" t="s">
        <v>0</v>
      </c>
      <c r="M269" s="9"/>
      <c r="N269" s="21">
        <v>0.5</v>
      </c>
      <c r="O269" s="21">
        <v>0.5</v>
      </c>
      <c r="P269" s="2"/>
      <c r="Q269" s="225" t="s">
        <v>4168</v>
      </c>
      <c r="R269" s="222"/>
      <c r="S269" s="2"/>
      <c r="T269" s="21">
        <f t="shared" si="6"/>
        <v>0.5</v>
      </c>
    </row>
    <row r="270" spans="1:20" x14ac:dyDescent="0.4">
      <c r="A270" s="9" t="s">
        <v>14759</v>
      </c>
      <c r="B270" s="9" t="s">
        <v>12052</v>
      </c>
      <c r="C270" s="180" t="s">
        <v>14282</v>
      </c>
      <c r="D270" s="11"/>
      <c r="E270" s="35" t="s">
        <v>0</v>
      </c>
      <c r="F270" s="162">
        <v>1998</v>
      </c>
      <c r="G270" s="240"/>
      <c r="H270" s="9" t="s">
        <v>14608</v>
      </c>
      <c r="I270" s="9"/>
      <c r="J270" s="9"/>
      <c r="K270" s="9"/>
      <c r="L270" s="11" t="s">
        <v>0</v>
      </c>
      <c r="M270" s="9"/>
      <c r="N270" s="21">
        <v>0.5</v>
      </c>
      <c r="O270" s="21">
        <v>0.5</v>
      </c>
      <c r="P270" s="2"/>
      <c r="Q270" s="225" t="s">
        <v>4168</v>
      </c>
      <c r="R270" s="222"/>
      <c r="S270" s="2"/>
      <c r="T270" s="21">
        <f t="shared" si="6"/>
        <v>0.5</v>
      </c>
    </row>
    <row r="271" spans="1:20" x14ac:dyDescent="0.4">
      <c r="A271" s="9" t="s">
        <v>14759</v>
      </c>
      <c r="B271" s="9" t="s">
        <v>12052</v>
      </c>
      <c r="C271" s="180" t="s">
        <v>14283</v>
      </c>
      <c r="D271" s="11"/>
      <c r="E271" s="35" t="s">
        <v>0</v>
      </c>
      <c r="F271" s="162">
        <v>1998</v>
      </c>
      <c r="G271" s="240"/>
      <c r="H271" s="9" t="s">
        <v>14609</v>
      </c>
      <c r="I271" s="9"/>
      <c r="J271" s="9"/>
      <c r="K271" s="9"/>
      <c r="L271" s="11" t="s">
        <v>0</v>
      </c>
      <c r="M271" s="9"/>
      <c r="N271" s="21">
        <v>0.5</v>
      </c>
      <c r="O271" s="21">
        <v>0.5</v>
      </c>
      <c r="P271" s="2"/>
      <c r="Q271" s="225" t="s">
        <v>4168</v>
      </c>
      <c r="R271" s="222"/>
      <c r="S271" s="2"/>
      <c r="T271" s="21">
        <f t="shared" si="6"/>
        <v>0.5</v>
      </c>
    </row>
    <row r="272" spans="1:20" x14ac:dyDescent="0.4">
      <c r="A272" s="9" t="s">
        <v>14759</v>
      </c>
      <c r="B272" s="9" t="s">
        <v>12052</v>
      </c>
      <c r="C272" s="180" t="s">
        <v>14284</v>
      </c>
      <c r="D272" s="11"/>
      <c r="E272" s="35" t="s">
        <v>0</v>
      </c>
      <c r="F272" s="162">
        <v>1998</v>
      </c>
      <c r="G272" s="240"/>
      <c r="H272" s="9" t="s">
        <v>14610</v>
      </c>
      <c r="I272" s="9"/>
      <c r="J272" s="9"/>
      <c r="K272" s="9"/>
      <c r="L272" s="11" t="s">
        <v>0</v>
      </c>
      <c r="M272" s="9"/>
      <c r="N272" s="21">
        <v>0.5</v>
      </c>
      <c r="O272" s="21">
        <v>0.5</v>
      </c>
      <c r="P272" s="2"/>
      <c r="Q272" s="225" t="s">
        <v>4168</v>
      </c>
      <c r="R272" s="222"/>
      <c r="S272" s="2"/>
      <c r="T272" s="21">
        <f t="shared" si="6"/>
        <v>0.5</v>
      </c>
    </row>
    <row r="273" spans="1:20" x14ac:dyDescent="0.4">
      <c r="A273" s="9" t="s">
        <v>14759</v>
      </c>
      <c r="B273" s="9" t="s">
        <v>12052</v>
      </c>
      <c r="C273" s="180" t="s">
        <v>14285</v>
      </c>
      <c r="D273" s="11"/>
      <c r="E273" s="35" t="s">
        <v>0</v>
      </c>
      <c r="F273" s="162">
        <v>1998</v>
      </c>
      <c r="G273" s="240"/>
      <c r="H273" s="9" t="s">
        <v>14611</v>
      </c>
      <c r="I273" s="9"/>
      <c r="J273" s="9"/>
      <c r="K273" s="9"/>
      <c r="L273" s="11" t="s">
        <v>0</v>
      </c>
      <c r="M273" s="9"/>
      <c r="N273" s="21">
        <v>0.5</v>
      </c>
      <c r="O273" s="21">
        <v>0.5</v>
      </c>
      <c r="P273" s="2"/>
      <c r="Q273" s="225" t="s">
        <v>4168</v>
      </c>
      <c r="R273" s="222"/>
      <c r="S273" s="2"/>
      <c r="T273" s="21">
        <f t="shared" si="6"/>
        <v>0.5</v>
      </c>
    </row>
    <row r="274" spans="1:20" x14ac:dyDescent="0.4">
      <c r="A274" s="9" t="s">
        <v>14759</v>
      </c>
      <c r="B274" s="9" t="s">
        <v>12052</v>
      </c>
      <c r="C274" s="180" t="s">
        <v>14286</v>
      </c>
      <c r="D274" s="11"/>
      <c r="E274" s="35" t="s">
        <v>0</v>
      </c>
      <c r="F274" s="162">
        <v>1998</v>
      </c>
      <c r="G274" s="240"/>
      <c r="H274" s="9" t="s">
        <v>14612</v>
      </c>
      <c r="I274" s="9"/>
      <c r="J274" s="9"/>
      <c r="K274" s="9"/>
      <c r="L274" s="11" t="s">
        <v>0</v>
      </c>
      <c r="M274" s="9"/>
      <c r="N274" s="21">
        <v>0.5</v>
      </c>
      <c r="O274" s="21">
        <v>0.5</v>
      </c>
      <c r="P274" s="2"/>
      <c r="Q274" s="225" t="s">
        <v>4168</v>
      </c>
      <c r="R274" s="222"/>
      <c r="S274" s="2"/>
      <c r="T274" s="21">
        <f t="shared" si="6"/>
        <v>0.5</v>
      </c>
    </row>
    <row r="275" spans="1:20" x14ac:dyDescent="0.4">
      <c r="A275" s="9" t="s">
        <v>14759</v>
      </c>
      <c r="B275" s="9" t="s">
        <v>12052</v>
      </c>
      <c r="C275" s="180" t="s">
        <v>14287</v>
      </c>
      <c r="D275" s="11"/>
      <c r="E275" s="35" t="s">
        <v>0</v>
      </c>
      <c r="F275" s="162">
        <v>1998</v>
      </c>
      <c r="G275" s="240"/>
      <c r="H275" s="9" t="s">
        <v>14613</v>
      </c>
      <c r="I275" s="9"/>
      <c r="J275" s="9"/>
      <c r="K275" s="9"/>
      <c r="L275" s="11" t="s">
        <v>0</v>
      </c>
      <c r="M275" s="9"/>
      <c r="N275" s="21">
        <v>0.5</v>
      </c>
      <c r="O275" s="21">
        <v>0.5</v>
      </c>
      <c r="P275" s="2"/>
      <c r="Q275" s="225" t="s">
        <v>4168</v>
      </c>
      <c r="R275" s="222"/>
      <c r="S275" s="2"/>
      <c r="T275" s="21">
        <f t="shared" si="6"/>
        <v>0.5</v>
      </c>
    </row>
    <row r="276" spans="1:20" x14ac:dyDescent="0.4">
      <c r="A276" s="9" t="s">
        <v>14759</v>
      </c>
      <c r="B276" s="9" t="s">
        <v>12052</v>
      </c>
      <c r="C276" s="180" t="s">
        <v>14288</v>
      </c>
      <c r="D276" s="11"/>
      <c r="E276" s="35" t="s">
        <v>0</v>
      </c>
      <c r="F276" s="162">
        <v>1998</v>
      </c>
      <c r="G276" s="240"/>
      <c r="H276" s="9" t="s">
        <v>14614</v>
      </c>
      <c r="I276" s="9"/>
      <c r="J276" s="9"/>
      <c r="K276" s="9"/>
      <c r="L276" s="11" t="s">
        <v>0</v>
      </c>
      <c r="M276" s="9"/>
      <c r="N276" s="21">
        <v>0.5</v>
      </c>
      <c r="O276" s="21">
        <v>0.5</v>
      </c>
      <c r="P276" s="2"/>
      <c r="Q276" s="225" t="s">
        <v>4168</v>
      </c>
      <c r="R276" s="222"/>
      <c r="S276" s="2"/>
      <c r="T276" s="21">
        <f t="shared" si="6"/>
        <v>0.5</v>
      </c>
    </row>
    <row r="277" spans="1:20" x14ac:dyDescent="0.4">
      <c r="A277" s="9" t="s">
        <v>14759</v>
      </c>
      <c r="B277" s="9" t="s">
        <v>12052</v>
      </c>
      <c r="C277" s="180" t="s">
        <v>14289</v>
      </c>
      <c r="D277" s="11"/>
      <c r="E277" s="35" t="s">
        <v>0</v>
      </c>
      <c r="F277" s="162">
        <v>1998</v>
      </c>
      <c r="G277" s="240"/>
      <c r="H277" s="9" t="s">
        <v>14615</v>
      </c>
      <c r="I277" s="9"/>
      <c r="J277" s="9"/>
      <c r="K277" s="9"/>
      <c r="L277" s="11" t="s">
        <v>0</v>
      </c>
      <c r="M277" s="9"/>
      <c r="N277" s="21">
        <v>0.5</v>
      </c>
      <c r="O277" s="21">
        <v>0.5</v>
      </c>
      <c r="P277" s="2"/>
      <c r="Q277" s="225" t="s">
        <v>4168</v>
      </c>
      <c r="R277" s="222"/>
      <c r="S277" s="2"/>
      <c r="T277" s="21">
        <f t="shared" si="6"/>
        <v>0.5</v>
      </c>
    </row>
    <row r="278" spans="1:20" x14ac:dyDescent="0.4">
      <c r="A278" s="9" t="s">
        <v>14759</v>
      </c>
      <c r="B278" s="9" t="s">
        <v>12052</v>
      </c>
      <c r="C278" s="180" t="s">
        <v>14290</v>
      </c>
      <c r="D278" s="11"/>
      <c r="E278" s="35" t="s">
        <v>0</v>
      </c>
      <c r="F278" s="162">
        <v>1998</v>
      </c>
      <c r="G278" s="240"/>
      <c r="H278" s="9" t="s">
        <v>14616</v>
      </c>
      <c r="I278" s="9"/>
      <c r="J278" s="9"/>
      <c r="K278" s="9"/>
      <c r="L278" s="11" t="s">
        <v>0</v>
      </c>
      <c r="M278" s="9"/>
      <c r="N278" s="21">
        <v>0.5</v>
      </c>
      <c r="O278" s="21">
        <v>0.5</v>
      </c>
      <c r="P278" s="2"/>
      <c r="Q278" s="225" t="s">
        <v>4168</v>
      </c>
      <c r="R278" s="222"/>
      <c r="S278" s="2"/>
      <c r="T278" s="21">
        <f t="shared" si="6"/>
        <v>0.5</v>
      </c>
    </row>
    <row r="279" spans="1:20" x14ac:dyDescent="0.4">
      <c r="A279" s="9" t="s">
        <v>14759</v>
      </c>
      <c r="B279" s="9" t="s">
        <v>12052</v>
      </c>
      <c r="C279" s="180" t="s">
        <v>14291</v>
      </c>
      <c r="D279" s="11"/>
      <c r="E279" s="35" t="s">
        <v>0</v>
      </c>
      <c r="F279" s="162">
        <v>1998</v>
      </c>
      <c r="G279" s="240"/>
      <c r="H279" s="9" t="s">
        <v>14617</v>
      </c>
      <c r="I279" s="9"/>
      <c r="J279" s="9"/>
      <c r="K279" s="9"/>
      <c r="L279" s="11" t="s">
        <v>0</v>
      </c>
      <c r="M279" s="9"/>
      <c r="N279" s="21">
        <v>0.5</v>
      </c>
      <c r="O279" s="21">
        <v>0.5</v>
      </c>
      <c r="P279" s="2"/>
      <c r="Q279" s="225" t="s">
        <v>4168</v>
      </c>
      <c r="R279" s="222"/>
      <c r="S279" s="2"/>
      <c r="T279" s="21">
        <f t="shared" si="6"/>
        <v>0.5</v>
      </c>
    </row>
    <row r="280" spans="1:20" x14ac:dyDescent="0.4">
      <c r="A280" s="9" t="s">
        <v>14759</v>
      </c>
      <c r="B280" s="9" t="s">
        <v>12052</v>
      </c>
      <c r="C280" s="180" t="s">
        <v>14292</v>
      </c>
      <c r="D280" s="11"/>
      <c r="E280" s="35" t="s">
        <v>0</v>
      </c>
      <c r="F280" s="162">
        <v>1998</v>
      </c>
      <c r="G280" s="240"/>
      <c r="H280" s="9" t="s">
        <v>14618</v>
      </c>
      <c r="I280" s="9"/>
      <c r="J280" s="9"/>
      <c r="K280" s="9"/>
      <c r="L280" s="11" t="s">
        <v>0</v>
      </c>
      <c r="M280" s="9"/>
      <c r="N280" s="21">
        <v>0.5</v>
      </c>
      <c r="O280" s="21">
        <v>0.5</v>
      </c>
      <c r="P280" s="2"/>
      <c r="Q280" s="225" t="s">
        <v>4168</v>
      </c>
      <c r="R280" s="222"/>
      <c r="S280" s="2"/>
      <c r="T280" s="21">
        <f t="shared" si="6"/>
        <v>0.5</v>
      </c>
    </row>
    <row r="281" spans="1:20" x14ac:dyDescent="0.4">
      <c r="A281" s="9" t="s">
        <v>14759</v>
      </c>
      <c r="B281" s="9" t="s">
        <v>12052</v>
      </c>
      <c r="C281" s="180" t="s">
        <v>14293</v>
      </c>
      <c r="D281" s="11"/>
      <c r="E281" s="35" t="s">
        <v>0</v>
      </c>
      <c r="F281" s="162">
        <v>1998</v>
      </c>
      <c r="G281" s="240"/>
      <c r="H281" s="9" t="s">
        <v>14619</v>
      </c>
      <c r="I281" s="9"/>
      <c r="J281" s="9"/>
      <c r="K281" s="9"/>
      <c r="L281" s="11" t="s">
        <v>0</v>
      </c>
      <c r="M281" s="9"/>
      <c r="N281" s="21">
        <v>0.5</v>
      </c>
      <c r="O281" s="21">
        <v>0.5</v>
      </c>
      <c r="P281" s="2"/>
      <c r="Q281" s="225" t="s">
        <v>4168</v>
      </c>
      <c r="R281" s="222"/>
      <c r="S281" s="2"/>
      <c r="T281" s="21">
        <f t="shared" si="6"/>
        <v>0.5</v>
      </c>
    </row>
    <row r="282" spans="1:20" x14ac:dyDescent="0.4">
      <c r="A282" s="9" t="s">
        <v>14759</v>
      </c>
      <c r="B282" s="9" t="s">
        <v>12052</v>
      </c>
      <c r="C282" s="180" t="s">
        <v>14294</v>
      </c>
      <c r="D282" s="11"/>
      <c r="E282" s="35" t="s">
        <v>0</v>
      </c>
      <c r="F282" s="162">
        <v>1998</v>
      </c>
      <c r="G282" s="240"/>
      <c r="H282" s="9" t="s">
        <v>14620</v>
      </c>
      <c r="I282" s="9"/>
      <c r="J282" s="9"/>
      <c r="K282" s="9"/>
      <c r="L282" s="11" t="s">
        <v>0</v>
      </c>
      <c r="M282" s="9"/>
      <c r="N282" s="21">
        <v>0.5</v>
      </c>
      <c r="O282" s="21">
        <v>0.5</v>
      </c>
      <c r="P282" s="2"/>
      <c r="Q282" s="225" t="s">
        <v>4168</v>
      </c>
      <c r="R282" s="222"/>
      <c r="S282" s="2"/>
      <c r="T282" s="21">
        <f t="shared" si="6"/>
        <v>0.5</v>
      </c>
    </row>
    <row r="283" spans="1:20" x14ac:dyDescent="0.4">
      <c r="A283" s="9" t="s">
        <v>14759</v>
      </c>
      <c r="B283" s="9" t="s">
        <v>12052</v>
      </c>
      <c r="C283" s="180" t="s">
        <v>14295</v>
      </c>
      <c r="D283" s="11"/>
      <c r="E283" s="35" t="s">
        <v>0</v>
      </c>
      <c r="F283" s="162">
        <v>1998</v>
      </c>
      <c r="G283" s="240"/>
      <c r="H283" s="9" t="s">
        <v>14621</v>
      </c>
      <c r="I283" s="9"/>
      <c r="J283" s="9"/>
      <c r="K283" s="9"/>
      <c r="L283" s="11" t="s">
        <v>0</v>
      </c>
      <c r="M283" s="9"/>
      <c r="N283" s="21">
        <v>0.5</v>
      </c>
      <c r="O283" s="21">
        <v>0.5</v>
      </c>
      <c r="P283" s="2"/>
      <c r="Q283" s="225" t="s">
        <v>4168</v>
      </c>
      <c r="R283" s="222"/>
      <c r="S283" s="2"/>
      <c r="T283" s="21">
        <f t="shared" si="6"/>
        <v>0.5</v>
      </c>
    </row>
    <row r="284" spans="1:20" x14ac:dyDescent="0.4">
      <c r="A284" s="9" t="s">
        <v>14759</v>
      </c>
      <c r="B284" s="9" t="s">
        <v>12052</v>
      </c>
      <c r="C284" s="180" t="s">
        <v>14296</v>
      </c>
      <c r="D284" s="11"/>
      <c r="E284" s="35" t="s">
        <v>0</v>
      </c>
      <c r="F284" s="162">
        <v>1998</v>
      </c>
      <c r="G284" s="240"/>
      <c r="H284" s="9" t="s">
        <v>14622</v>
      </c>
      <c r="I284" s="9"/>
      <c r="J284" s="9"/>
      <c r="K284" s="9"/>
      <c r="L284" s="11" t="s">
        <v>0</v>
      </c>
      <c r="M284" s="9"/>
      <c r="N284" s="21">
        <v>0.5</v>
      </c>
      <c r="O284" s="21">
        <v>0.5</v>
      </c>
      <c r="P284" s="2"/>
      <c r="Q284" s="225" t="s">
        <v>4168</v>
      </c>
      <c r="R284" s="222"/>
      <c r="S284" s="2"/>
      <c r="T284" s="21">
        <f t="shared" si="6"/>
        <v>0.5</v>
      </c>
    </row>
    <row r="285" spans="1:20" x14ac:dyDescent="0.4">
      <c r="A285" s="9" t="s">
        <v>14759</v>
      </c>
      <c r="B285" s="9" t="s">
        <v>12052</v>
      </c>
      <c r="C285" s="180" t="s">
        <v>14297</v>
      </c>
      <c r="D285" s="11"/>
      <c r="E285" s="35" t="s">
        <v>0</v>
      </c>
      <c r="F285" s="162">
        <v>1998</v>
      </c>
      <c r="G285" s="240"/>
      <c r="H285" s="9" t="s">
        <v>14623</v>
      </c>
      <c r="I285" s="9"/>
      <c r="J285" s="9"/>
      <c r="K285" s="9"/>
      <c r="L285" s="11" t="s">
        <v>0</v>
      </c>
      <c r="M285" s="9"/>
      <c r="N285" s="21">
        <v>0.5</v>
      </c>
      <c r="O285" s="21">
        <v>0.5</v>
      </c>
      <c r="P285" s="2"/>
      <c r="Q285" s="225" t="s">
        <v>4168</v>
      </c>
      <c r="R285" s="222"/>
      <c r="S285" s="2"/>
      <c r="T285" s="21">
        <f t="shared" si="6"/>
        <v>0.5</v>
      </c>
    </row>
    <row r="286" spans="1:20" x14ac:dyDescent="0.4">
      <c r="A286" s="9" t="s">
        <v>14759</v>
      </c>
      <c r="B286" s="9" t="s">
        <v>12052</v>
      </c>
      <c r="C286" s="180" t="s">
        <v>14298</v>
      </c>
      <c r="D286" s="11"/>
      <c r="E286" s="35" t="s">
        <v>0</v>
      </c>
      <c r="F286" s="162">
        <v>1998</v>
      </c>
      <c r="G286" s="240"/>
      <c r="H286" s="9" t="s">
        <v>14624</v>
      </c>
      <c r="I286" s="9"/>
      <c r="J286" s="9"/>
      <c r="K286" s="9"/>
      <c r="L286" s="11" t="s">
        <v>0</v>
      </c>
      <c r="M286" s="9"/>
      <c r="N286" s="21">
        <v>0.5</v>
      </c>
      <c r="O286" s="21">
        <v>0.5</v>
      </c>
      <c r="P286" s="2"/>
      <c r="Q286" s="225" t="s">
        <v>4168</v>
      </c>
      <c r="R286" s="222"/>
      <c r="S286" s="2"/>
      <c r="T286" s="21">
        <f t="shared" si="6"/>
        <v>0.5</v>
      </c>
    </row>
    <row r="287" spans="1:20" x14ac:dyDescent="0.4">
      <c r="A287" s="9" t="s">
        <v>14759</v>
      </c>
      <c r="B287" s="9" t="s">
        <v>12052</v>
      </c>
      <c r="C287" s="180" t="s">
        <v>14299</v>
      </c>
      <c r="D287" s="11"/>
      <c r="E287" s="35" t="s">
        <v>0</v>
      </c>
      <c r="F287" s="162">
        <v>1998</v>
      </c>
      <c r="G287" s="240"/>
      <c r="H287" s="9" t="s">
        <v>14625</v>
      </c>
      <c r="I287" s="9"/>
      <c r="J287" s="9"/>
      <c r="K287" s="9"/>
      <c r="L287" s="11" t="s">
        <v>0</v>
      </c>
      <c r="M287" s="9"/>
      <c r="N287" s="21">
        <v>0.5</v>
      </c>
      <c r="O287" s="21">
        <v>0.5</v>
      </c>
      <c r="P287" s="2"/>
      <c r="Q287" s="225" t="s">
        <v>4168</v>
      </c>
      <c r="R287" s="222"/>
      <c r="S287" s="2"/>
      <c r="T287" s="21">
        <f t="shared" si="6"/>
        <v>0.5</v>
      </c>
    </row>
    <row r="288" spans="1:20" x14ac:dyDescent="0.4">
      <c r="A288" s="9" t="s">
        <v>14759</v>
      </c>
      <c r="B288" s="9" t="s">
        <v>12052</v>
      </c>
      <c r="C288" s="180" t="s">
        <v>14300</v>
      </c>
      <c r="D288" s="11"/>
      <c r="E288" s="35" t="s">
        <v>0</v>
      </c>
      <c r="F288" s="162">
        <v>1998</v>
      </c>
      <c r="G288" s="240"/>
      <c r="H288" s="9" t="s">
        <v>14626</v>
      </c>
      <c r="I288" s="9"/>
      <c r="J288" s="9"/>
      <c r="K288" s="9"/>
      <c r="L288" s="11" t="s">
        <v>0</v>
      </c>
      <c r="M288" s="9"/>
      <c r="N288" s="21">
        <v>0.5</v>
      </c>
      <c r="O288" s="21">
        <v>0.5</v>
      </c>
      <c r="P288" s="2"/>
      <c r="Q288" s="225" t="s">
        <v>4168</v>
      </c>
      <c r="R288" s="222"/>
      <c r="S288" s="2"/>
      <c r="T288" s="21">
        <f t="shared" si="6"/>
        <v>0.5</v>
      </c>
    </row>
    <row r="289" spans="1:20" x14ac:dyDescent="0.4">
      <c r="A289" s="9" t="s">
        <v>14759</v>
      </c>
      <c r="B289" s="9" t="s">
        <v>12052</v>
      </c>
      <c r="C289" s="180" t="s">
        <v>14301</v>
      </c>
      <c r="D289" s="11"/>
      <c r="E289" s="35" t="s">
        <v>0</v>
      </c>
      <c r="F289" s="162">
        <v>1998</v>
      </c>
      <c r="G289" s="240"/>
      <c r="H289" s="9" t="s">
        <v>14627</v>
      </c>
      <c r="I289" s="9"/>
      <c r="J289" s="9"/>
      <c r="K289" s="9"/>
      <c r="L289" s="11" t="s">
        <v>0</v>
      </c>
      <c r="M289" s="9"/>
      <c r="N289" s="21">
        <v>0.5</v>
      </c>
      <c r="O289" s="21">
        <v>0.5</v>
      </c>
      <c r="P289" s="2"/>
      <c r="Q289" s="225" t="s">
        <v>4168</v>
      </c>
      <c r="R289" s="222"/>
      <c r="S289" s="2"/>
      <c r="T289" s="21">
        <f t="shared" si="6"/>
        <v>0.5</v>
      </c>
    </row>
    <row r="290" spans="1:20" x14ac:dyDescent="0.4">
      <c r="A290" s="9" t="s">
        <v>14759</v>
      </c>
      <c r="B290" s="9" t="s">
        <v>12052</v>
      </c>
      <c r="C290" s="180" t="s">
        <v>14302</v>
      </c>
      <c r="D290" s="11"/>
      <c r="E290" s="35" t="s">
        <v>0</v>
      </c>
      <c r="F290" s="162">
        <v>1998</v>
      </c>
      <c r="G290" s="240"/>
      <c r="H290" s="9" t="s">
        <v>14628</v>
      </c>
      <c r="I290" s="9"/>
      <c r="J290" s="9"/>
      <c r="K290" s="9"/>
      <c r="L290" s="11" t="s">
        <v>0</v>
      </c>
      <c r="M290" s="9"/>
      <c r="N290" s="21">
        <v>0.5</v>
      </c>
      <c r="O290" s="21">
        <v>0.5</v>
      </c>
      <c r="P290" s="2"/>
      <c r="Q290" s="225" t="s">
        <v>4168</v>
      </c>
      <c r="R290" s="222"/>
      <c r="S290" s="2"/>
      <c r="T290" s="21">
        <f t="shared" si="6"/>
        <v>0.5</v>
      </c>
    </row>
    <row r="291" spans="1:20" x14ac:dyDescent="0.4">
      <c r="A291" s="9" t="s">
        <v>14759</v>
      </c>
      <c r="B291" s="9" t="s">
        <v>12052</v>
      </c>
      <c r="C291" s="180" t="s">
        <v>14303</v>
      </c>
      <c r="D291" s="11"/>
      <c r="E291" s="35" t="s">
        <v>0</v>
      </c>
      <c r="F291" s="162">
        <v>1998</v>
      </c>
      <c r="G291" s="240"/>
      <c r="H291" s="9" t="s">
        <v>14629</v>
      </c>
      <c r="I291" s="9"/>
      <c r="J291" s="9"/>
      <c r="K291" s="9"/>
      <c r="L291" s="11" t="s">
        <v>0</v>
      </c>
      <c r="M291" s="9"/>
      <c r="N291" s="21">
        <v>0.5</v>
      </c>
      <c r="O291" s="21">
        <v>0.5</v>
      </c>
      <c r="P291" s="2"/>
      <c r="Q291" s="225" t="s">
        <v>4168</v>
      </c>
      <c r="R291" s="222"/>
      <c r="S291" s="2"/>
      <c r="T291" s="21">
        <f t="shared" si="6"/>
        <v>0.5</v>
      </c>
    </row>
    <row r="292" spans="1:20" x14ac:dyDescent="0.4">
      <c r="A292" s="9" t="s">
        <v>14759</v>
      </c>
      <c r="B292" s="9" t="s">
        <v>12052</v>
      </c>
      <c r="C292" s="180" t="s">
        <v>14304</v>
      </c>
      <c r="D292" s="11"/>
      <c r="E292" s="35" t="s">
        <v>0</v>
      </c>
      <c r="F292" s="162">
        <v>1998</v>
      </c>
      <c r="G292" s="240"/>
      <c r="H292" s="9" t="s">
        <v>14630</v>
      </c>
      <c r="I292" s="9"/>
      <c r="J292" s="9"/>
      <c r="K292" s="9"/>
      <c r="L292" s="11" t="s">
        <v>0</v>
      </c>
      <c r="M292" s="9"/>
      <c r="N292" s="21">
        <v>0.5</v>
      </c>
      <c r="O292" s="21">
        <v>0.5</v>
      </c>
      <c r="P292" s="2"/>
      <c r="Q292" s="225" t="s">
        <v>4168</v>
      </c>
      <c r="R292" s="222"/>
      <c r="S292" s="2"/>
      <c r="T292" s="21">
        <f t="shared" si="6"/>
        <v>0.5</v>
      </c>
    </row>
    <row r="293" spans="1:20" x14ac:dyDescent="0.4">
      <c r="A293" s="9" t="s">
        <v>14759</v>
      </c>
      <c r="B293" s="9" t="s">
        <v>12052</v>
      </c>
      <c r="C293" s="180" t="s">
        <v>14305</v>
      </c>
      <c r="D293" s="11"/>
      <c r="E293" s="35" t="s">
        <v>0</v>
      </c>
      <c r="F293" s="162">
        <v>1998</v>
      </c>
      <c r="G293" s="240"/>
      <c r="H293" s="9" t="s">
        <v>14631</v>
      </c>
      <c r="I293" s="9"/>
      <c r="J293" s="9"/>
      <c r="K293" s="9"/>
      <c r="L293" s="11" t="s">
        <v>0</v>
      </c>
      <c r="M293" s="9"/>
      <c r="N293" s="21">
        <v>0.5</v>
      </c>
      <c r="O293" s="21">
        <v>0.5</v>
      </c>
      <c r="P293" s="2"/>
      <c r="Q293" s="225" t="s">
        <v>4168</v>
      </c>
      <c r="R293" s="222"/>
      <c r="S293" s="2"/>
      <c r="T293" s="21">
        <f t="shared" si="6"/>
        <v>0.5</v>
      </c>
    </row>
    <row r="294" spans="1:20" x14ac:dyDescent="0.4">
      <c r="A294" s="9" t="s">
        <v>14759</v>
      </c>
      <c r="B294" s="9" t="s">
        <v>12052</v>
      </c>
      <c r="C294" s="180" t="s">
        <v>14306</v>
      </c>
      <c r="D294" s="11"/>
      <c r="E294" s="35" t="s">
        <v>0</v>
      </c>
      <c r="F294" s="162">
        <v>1998</v>
      </c>
      <c r="G294" s="240"/>
      <c r="H294" s="9" t="s">
        <v>14632</v>
      </c>
      <c r="I294" s="9"/>
      <c r="J294" s="9"/>
      <c r="K294" s="9"/>
      <c r="L294" s="11" t="s">
        <v>0</v>
      </c>
      <c r="M294" s="9"/>
      <c r="N294" s="21">
        <v>0.5</v>
      </c>
      <c r="O294" s="21">
        <v>0.5</v>
      </c>
      <c r="P294" s="2"/>
      <c r="Q294" s="225" t="s">
        <v>4168</v>
      </c>
      <c r="R294" s="222"/>
      <c r="S294" s="2"/>
      <c r="T294" s="21">
        <f t="shared" si="6"/>
        <v>0.5</v>
      </c>
    </row>
    <row r="295" spans="1:20" x14ac:dyDescent="0.4">
      <c r="A295" s="9" t="s">
        <v>14759</v>
      </c>
      <c r="B295" s="9" t="s">
        <v>12052</v>
      </c>
      <c r="C295" s="180" t="s">
        <v>14307</v>
      </c>
      <c r="D295" s="11"/>
      <c r="E295" s="35" t="s">
        <v>0</v>
      </c>
      <c r="F295" s="162">
        <v>1998</v>
      </c>
      <c r="G295" s="240"/>
      <c r="H295" s="9" t="s">
        <v>14633</v>
      </c>
      <c r="I295" s="9"/>
      <c r="J295" s="9"/>
      <c r="K295" s="9"/>
      <c r="L295" s="11" t="s">
        <v>0</v>
      </c>
      <c r="M295" s="9"/>
      <c r="N295" s="21">
        <v>0.5</v>
      </c>
      <c r="O295" s="21">
        <v>0.5</v>
      </c>
      <c r="P295" s="2"/>
      <c r="Q295" s="225" t="s">
        <v>4168</v>
      </c>
      <c r="R295" s="222"/>
      <c r="S295" s="2"/>
      <c r="T295" s="21">
        <f t="shared" si="6"/>
        <v>0.5</v>
      </c>
    </row>
    <row r="296" spans="1:20" x14ac:dyDescent="0.4">
      <c r="A296" s="9" t="s">
        <v>14759</v>
      </c>
      <c r="B296" s="9" t="s">
        <v>12052</v>
      </c>
      <c r="C296" s="180" t="s">
        <v>14308</v>
      </c>
      <c r="D296" s="11"/>
      <c r="E296" s="35" t="s">
        <v>0</v>
      </c>
      <c r="F296" s="162">
        <v>1998</v>
      </c>
      <c r="G296" s="240"/>
      <c r="H296" s="9" t="s">
        <v>14634</v>
      </c>
      <c r="I296" s="9"/>
      <c r="J296" s="9"/>
      <c r="K296" s="9"/>
      <c r="L296" s="11" t="s">
        <v>0</v>
      </c>
      <c r="M296" s="9"/>
      <c r="N296" s="21">
        <v>0.5</v>
      </c>
      <c r="O296" s="21">
        <v>0.5</v>
      </c>
      <c r="P296" s="2"/>
      <c r="Q296" s="225" t="s">
        <v>4168</v>
      </c>
      <c r="R296" s="222"/>
      <c r="S296" s="2"/>
      <c r="T296" s="21">
        <f t="shared" si="6"/>
        <v>0.5</v>
      </c>
    </row>
    <row r="297" spans="1:20" x14ac:dyDescent="0.4">
      <c r="A297" s="9" t="s">
        <v>14759</v>
      </c>
      <c r="B297" s="9" t="s">
        <v>12052</v>
      </c>
      <c r="C297" s="180" t="s">
        <v>14309</v>
      </c>
      <c r="D297" s="11"/>
      <c r="E297" s="35" t="s">
        <v>0</v>
      </c>
      <c r="F297" s="162">
        <v>1998</v>
      </c>
      <c r="G297" s="240"/>
      <c r="H297" s="9" t="s">
        <v>14635</v>
      </c>
      <c r="I297" s="9"/>
      <c r="J297" s="9"/>
      <c r="K297" s="9"/>
      <c r="L297" s="11" t="s">
        <v>0</v>
      </c>
      <c r="M297" s="9"/>
      <c r="N297" s="21">
        <v>0.5</v>
      </c>
      <c r="O297" s="21">
        <v>0.5</v>
      </c>
      <c r="P297" s="2"/>
      <c r="Q297" s="225" t="s">
        <v>4168</v>
      </c>
      <c r="R297" s="222"/>
      <c r="S297" s="2"/>
      <c r="T297" s="21">
        <f t="shared" si="6"/>
        <v>0.5</v>
      </c>
    </row>
    <row r="298" spans="1:20" x14ac:dyDescent="0.4">
      <c r="A298" s="9" t="s">
        <v>14759</v>
      </c>
      <c r="B298" s="9" t="s">
        <v>12052</v>
      </c>
      <c r="C298" s="180" t="s">
        <v>14310</v>
      </c>
      <c r="D298" s="11"/>
      <c r="E298" s="35" t="s">
        <v>0</v>
      </c>
      <c r="F298" s="162">
        <v>1998</v>
      </c>
      <c r="G298" s="240"/>
      <c r="H298" s="9" t="s">
        <v>14636</v>
      </c>
      <c r="I298" s="9"/>
      <c r="J298" s="9"/>
      <c r="K298" s="9"/>
      <c r="L298" s="11" t="s">
        <v>0</v>
      </c>
      <c r="M298" s="9"/>
      <c r="N298" s="21">
        <v>0.5</v>
      </c>
      <c r="O298" s="21">
        <v>0.5</v>
      </c>
      <c r="P298" s="2"/>
      <c r="Q298" s="225" t="s">
        <v>4168</v>
      </c>
      <c r="R298" s="222"/>
      <c r="S298" s="2"/>
      <c r="T298" s="21">
        <f t="shared" si="6"/>
        <v>0.5</v>
      </c>
    </row>
    <row r="299" spans="1:20" x14ac:dyDescent="0.4">
      <c r="A299" s="9" t="s">
        <v>14759</v>
      </c>
      <c r="B299" s="9" t="s">
        <v>12052</v>
      </c>
      <c r="C299" s="180" t="s">
        <v>14311</v>
      </c>
      <c r="D299" s="11"/>
      <c r="E299" s="35" t="s">
        <v>0</v>
      </c>
      <c r="F299" s="162">
        <v>1998</v>
      </c>
      <c r="G299" s="240"/>
      <c r="H299" s="9" t="s">
        <v>14637</v>
      </c>
      <c r="I299" s="9"/>
      <c r="J299" s="9"/>
      <c r="K299" s="9"/>
      <c r="L299" s="11" t="s">
        <v>0</v>
      </c>
      <c r="M299" s="9"/>
      <c r="N299" s="21">
        <v>0.5</v>
      </c>
      <c r="O299" s="21">
        <v>0.5</v>
      </c>
      <c r="P299" s="2"/>
      <c r="Q299" s="225" t="s">
        <v>4168</v>
      </c>
      <c r="R299" s="222"/>
      <c r="S299" s="2"/>
      <c r="T299" s="21">
        <f t="shared" si="6"/>
        <v>0.5</v>
      </c>
    </row>
    <row r="300" spans="1:20" x14ac:dyDescent="0.4">
      <c r="A300" s="9" t="s">
        <v>14759</v>
      </c>
      <c r="B300" s="9" t="s">
        <v>12052</v>
      </c>
      <c r="C300" s="180" t="s">
        <v>14312</v>
      </c>
      <c r="D300" s="11"/>
      <c r="E300" s="35" t="s">
        <v>0</v>
      </c>
      <c r="F300" s="162">
        <v>1998</v>
      </c>
      <c r="G300" s="240"/>
      <c r="H300" s="9" t="s">
        <v>14638</v>
      </c>
      <c r="I300" s="9"/>
      <c r="J300" s="9"/>
      <c r="K300" s="9"/>
      <c r="L300" s="11" t="s">
        <v>0</v>
      </c>
      <c r="M300" s="9"/>
      <c r="N300" s="21">
        <v>0.5</v>
      </c>
      <c r="O300" s="21">
        <v>0.5</v>
      </c>
      <c r="P300" s="2"/>
      <c r="Q300" s="225" t="s">
        <v>4168</v>
      </c>
      <c r="R300" s="222"/>
      <c r="S300" s="2"/>
      <c r="T300" s="21">
        <f t="shared" si="6"/>
        <v>0.5</v>
      </c>
    </row>
    <row r="301" spans="1:20" x14ac:dyDescent="0.4">
      <c r="A301" s="9" t="s">
        <v>14759</v>
      </c>
      <c r="B301" s="9" t="s">
        <v>12052</v>
      </c>
      <c r="C301" s="180" t="s">
        <v>14313</v>
      </c>
      <c r="D301" s="11"/>
      <c r="E301" s="35" t="s">
        <v>0</v>
      </c>
      <c r="F301" s="162">
        <v>1998</v>
      </c>
      <c r="G301" s="240"/>
      <c r="H301" s="9" t="s">
        <v>14639</v>
      </c>
      <c r="I301" s="9"/>
      <c r="J301" s="9"/>
      <c r="K301" s="9"/>
      <c r="L301" s="11" t="s">
        <v>0</v>
      </c>
      <c r="M301" s="9"/>
      <c r="N301" s="21">
        <v>2</v>
      </c>
      <c r="O301" s="21">
        <v>2</v>
      </c>
      <c r="P301" s="2"/>
      <c r="Q301" s="225" t="s">
        <v>4168</v>
      </c>
      <c r="R301" s="222"/>
      <c r="S301" s="2"/>
      <c r="T301" s="21">
        <f t="shared" si="6"/>
        <v>2</v>
      </c>
    </row>
    <row r="302" spans="1:20" x14ac:dyDescent="0.4">
      <c r="A302" s="9" t="s">
        <v>14759</v>
      </c>
      <c r="B302" s="9" t="s">
        <v>12052</v>
      </c>
      <c r="C302" s="180" t="s">
        <v>14314</v>
      </c>
      <c r="D302" s="11"/>
      <c r="E302" s="35" t="s">
        <v>0</v>
      </c>
      <c r="F302" s="162">
        <v>1998</v>
      </c>
      <c r="G302" s="240"/>
      <c r="H302" s="9" t="s">
        <v>14640</v>
      </c>
      <c r="I302" s="9"/>
      <c r="J302" s="9"/>
      <c r="K302" s="9"/>
      <c r="L302" s="11" t="s">
        <v>0</v>
      </c>
      <c r="M302" s="9"/>
      <c r="N302" s="21">
        <v>2</v>
      </c>
      <c r="O302" s="21">
        <v>2</v>
      </c>
      <c r="P302" s="2"/>
      <c r="Q302" s="225" t="s">
        <v>4168</v>
      </c>
      <c r="R302" s="222"/>
      <c r="S302" s="2"/>
      <c r="T302" s="21">
        <f t="shared" ref="T302:T365" si="7">IF(Q302="Nuova",IF(N302="p.a.r.",300,N302),IF(Q302="Usata",IF(O302="p.a.r.",300,N302),0))</f>
        <v>2</v>
      </c>
    </row>
    <row r="303" spans="1:20" x14ac:dyDescent="0.4">
      <c r="A303" s="9" t="s">
        <v>14759</v>
      </c>
      <c r="B303" s="9" t="s">
        <v>12052</v>
      </c>
      <c r="C303" s="180" t="s">
        <v>14315</v>
      </c>
      <c r="D303" s="11"/>
      <c r="E303" s="35" t="s">
        <v>0</v>
      </c>
      <c r="F303" s="162">
        <v>1998</v>
      </c>
      <c r="G303" s="240"/>
      <c r="H303" s="9" t="s">
        <v>14641</v>
      </c>
      <c r="I303" s="9"/>
      <c r="J303" s="9"/>
      <c r="K303" s="9"/>
      <c r="L303" s="11" t="s">
        <v>0</v>
      </c>
      <c r="M303" s="9"/>
      <c r="N303" s="21">
        <v>2</v>
      </c>
      <c r="O303" s="21">
        <v>2</v>
      </c>
      <c r="P303" s="2"/>
      <c r="Q303" s="225" t="s">
        <v>4168</v>
      </c>
      <c r="R303" s="222"/>
      <c r="S303" s="2"/>
      <c r="T303" s="21">
        <f t="shared" si="7"/>
        <v>2</v>
      </c>
    </row>
    <row r="304" spans="1:20" x14ac:dyDescent="0.4">
      <c r="A304" s="9" t="s">
        <v>14759</v>
      </c>
      <c r="B304" s="9" t="s">
        <v>12052</v>
      </c>
      <c r="C304" s="180" t="s">
        <v>14316</v>
      </c>
      <c r="D304" s="11"/>
      <c r="E304" s="35" t="s">
        <v>0</v>
      </c>
      <c r="F304" s="162">
        <v>1998</v>
      </c>
      <c r="G304" s="240"/>
      <c r="H304" s="9" t="s">
        <v>14642</v>
      </c>
      <c r="I304" s="9"/>
      <c r="J304" s="9"/>
      <c r="K304" s="9"/>
      <c r="L304" s="11" t="s">
        <v>0</v>
      </c>
      <c r="M304" s="9"/>
      <c r="N304" s="21">
        <v>2</v>
      </c>
      <c r="O304" s="21">
        <v>2</v>
      </c>
      <c r="P304" s="2"/>
      <c r="Q304" s="225" t="s">
        <v>4168</v>
      </c>
      <c r="R304" s="222"/>
      <c r="S304" s="2"/>
      <c r="T304" s="21">
        <f t="shared" si="7"/>
        <v>2</v>
      </c>
    </row>
    <row r="305" spans="1:20" x14ac:dyDescent="0.4">
      <c r="A305" s="9" t="s">
        <v>14759</v>
      </c>
      <c r="B305" s="9" t="s">
        <v>12052</v>
      </c>
      <c r="C305" s="180" t="s">
        <v>14317</v>
      </c>
      <c r="D305" s="11"/>
      <c r="E305" s="35" t="s">
        <v>0</v>
      </c>
      <c r="F305" s="162">
        <v>1998</v>
      </c>
      <c r="G305" s="240"/>
      <c r="H305" s="9" t="s">
        <v>14643</v>
      </c>
      <c r="I305" s="9"/>
      <c r="J305" s="9"/>
      <c r="K305" s="9"/>
      <c r="L305" s="11" t="s">
        <v>0</v>
      </c>
      <c r="M305" s="9"/>
      <c r="N305" s="21">
        <v>2</v>
      </c>
      <c r="O305" s="21">
        <v>2</v>
      </c>
      <c r="P305" s="2"/>
      <c r="Q305" s="225" t="s">
        <v>4168</v>
      </c>
      <c r="R305" s="222"/>
      <c r="S305" s="2"/>
      <c r="T305" s="21">
        <f t="shared" si="7"/>
        <v>2</v>
      </c>
    </row>
    <row r="306" spans="1:20" x14ac:dyDescent="0.4">
      <c r="A306" s="9" t="s">
        <v>14759</v>
      </c>
      <c r="B306" s="9" t="s">
        <v>12052</v>
      </c>
      <c r="C306" s="180" t="s">
        <v>14318</v>
      </c>
      <c r="D306" s="11"/>
      <c r="E306" s="35" t="s">
        <v>0</v>
      </c>
      <c r="F306" s="162">
        <v>1998</v>
      </c>
      <c r="G306" s="240"/>
      <c r="H306" s="9" t="s">
        <v>14644</v>
      </c>
      <c r="I306" s="9"/>
      <c r="J306" s="9"/>
      <c r="K306" s="9"/>
      <c r="L306" s="11" t="s">
        <v>0</v>
      </c>
      <c r="M306" s="9"/>
      <c r="N306" s="21">
        <v>2</v>
      </c>
      <c r="O306" s="21">
        <v>2</v>
      </c>
      <c r="P306" s="2"/>
      <c r="Q306" s="225" t="s">
        <v>4168</v>
      </c>
      <c r="R306" s="222"/>
      <c r="S306" s="2"/>
      <c r="T306" s="21">
        <f t="shared" si="7"/>
        <v>2</v>
      </c>
    </row>
    <row r="307" spans="1:20" x14ac:dyDescent="0.4">
      <c r="A307" s="9" t="s">
        <v>14759</v>
      </c>
      <c r="B307" s="9" t="s">
        <v>12052</v>
      </c>
      <c r="C307" s="180" t="s">
        <v>14319</v>
      </c>
      <c r="D307" s="11"/>
      <c r="E307" s="35" t="s">
        <v>0</v>
      </c>
      <c r="F307" s="162">
        <v>1998</v>
      </c>
      <c r="G307" s="240"/>
      <c r="H307" s="9" t="s">
        <v>14645</v>
      </c>
      <c r="I307" s="9"/>
      <c r="J307" s="9"/>
      <c r="K307" s="9"/>
      <c r="L307" s="11" t="s">
        <v>0</v>
      </c>
      <c r="M307" s="9"/>
      <c r="N307" s="21">
        <v>2</v>
      </c>
      <c r="O307" s="21">
        <v>2</v>
      </c>
      <c r="P307" s="2"/>
      <c r="Q307" s="225" t="s">
        <v>4168</v>
      </c>
      <c r="R307" s="222"/>
      <c r="S307" s="2"/>
      <c r="T307" s="21">
        <f t="shared" si="7"/>
        <v>2</v>
      </c>
    </row>
    <row r="308" spans="1:20" x14ac:dyDescent="0.4">
      <c r="A308" s="9" t="s">
        <v>14759</v>
      </c>
      <c r="B308" s="9" t="s">
        <v>12052</v>
      </c>
      <c r="C308" s="180" t="s">
        <v>14320</v>
      </c>
      <c r="D308" s="11"/>
      <c r="E308" s="35" t="s">
        <v>0</v>
      </c>
      <c r="F308" s="162">
        <v>1998</v>
      </c>
      <c r="G308" s="240"/>
      <c r="H308" s="9" t="s">
        <v>14646</v>
      </c>
      <c r="I308" s="9"/>
      <c r="J308" s="9"/>
      <c r="K308" s="9"/>
      <c r="L308" s="11" t="s">
        <v>0</v>
      </c>
      <c r="M308" s="9"/>
      <c r="N308" s="21">
        <v>2</v>
      </c>
      <c r="O308" s="21">
        <v>2</v>
      </c>
      <c r="P308" s="2"/>
      <c r="Q308" s="225" t="s">
        <v>4168</v>
      </c>
      <c r="R308" s="222"/>
      <c r="S308" s="2"/>
      <c r="T308" s="21">
        <f t="shared" si="7"/>
        <v>2</v>
      </c>
    </row>
    <row r="309" spans="1:20" x14ac:dyDescent="0.4">
      <c r="A309" s="9" t="s">
        <v>14759</v>
      </c>
      <c r="B309" s="9" t="s">
        <v>12052</v>
      </c>
      <c r="C309" s="180" t="s">
        <v>14321</v>
      </c>
      <c r="D309" s="11"/>
      <c r="E309" s="35" t="s">
        <v>0</v>
      </c>
      <c r="F309" s="162">
        <v>1998</v>
      </c>
      <c r="G309" s="240"/>
      <c r="H309" s="9" t="s">
        <v>14647</v>
      </c>
      <c r="I309" s="9"/>
      <c r="J309" s="9"/>
      <c r="K309" s="9"/>
      <c r="L309" s="11" t="s">
        <v>0</v>
      </c>
      <c r="M309" s="9"/>
      <c r="N309" s="21">
        <v>2</v>
      </c>
      <c r="O309" s="21">
        <v>2</v>
      </c>
      <c r="P309" s="2"/>
      <c r="Q309" s="225" t="s">
        <v>4168</v>
      </c>
      <c r="R309" s="222"/>
      <c r="S309" s="2"/>
      <c r="T309" s="21">
        <f t="shared" si="7"/>
        <v>2</v>
      </c>
    </row>
    <row r="310" spans="1:20" x14ac:dyDescent="0.4">
      <c r="A310" s="9" t="s">
        <v>14759</v>
      </c>
      <c r="B310" s="9" t="s">
        <v>12052</v>
      </c>
      <c r="C310" s="180" t="s">
        <v>14322</v>
      </c>
      <c r="D310" s="11"/>
      <c r="E310" s="35" t="s">
        <v>0</v>
      </c>
      <c r="F310" s="162">
        <v>1998</v>
      </c>
      <c r="G310" s="240"/>
      <c r="H310" s="9" t="s">
        <v>14648</v>
      </c>
      <c r="I310" s="9"/>
      <c r="J310" s="9"/>
      <c r="K310" s="9"/>
      <c r="L310" s="11" t="s">
        <v>0</v>
      </c>
      <c r="M310" s="9"/>
      <c r="N310" s="21">
        <v>2</v>
      </c>
      <c r="O310" s="21">
        <v>2</v>
      </c>
      <c r="P310" s="2"/>
      <c r="Q310" s="225" t="s">
        <v>4168</v>
      </c>
      <c r="R310" s="222"/>
      <c r="S310" s="2"/>
      <c r="T310" s="21">
        <f t="shared" si="7"/>
        <v>2</v>
      </c>
    </row>
    <row r="311" spans="1:20" x14ac:dyDescent="0.4">
      <c r="A311" s="9" t="s">
        <v>14759</v>
      </c>
      <c r="B311" s="9" t="s">
        <v>12052</v>
      </c>
      <c r="C311" s="180" t="s">
        <v>14323</v>
      </c>
      <c r="D311" s="11"/>
      <c r="E311" s="35" t="s">
        <v>0</v>
      </c>
      <c r="F311" s="162">
        <v>1998</v>
      </c>
      <c r="G311" s="240"/>
      <c r="H311" s="9" t="s">
        <v>14649</v>
      </c>
      <c r="I311" s="9"/>
      <c r="J311" s="9"/>
      <c r="K311" s="9"/>
      <c r="L311" s="11" t="s">
        <v>0</v>
      </c>
      <c r="M311" s="9"/>
      <c r="N311" s="21">
        <v>2</v>
      </c>
      <c r="O311" s="21">
        <v>2</v>
      </c>
      <c r="P311" s="2"/>
      <c r="Q311" s="225" t="s">
        <v>4168</v>
      </c>
      <c r="R311" s="222"/>
      <c r="S311" s="2"/>
      <c r="T311" s="21">
        <f t="shared" si="7"/>
        <v>2</v>
      </c>
    </row>
    <row r="312" spans="1:20" x14ac:dyDescent="0.4">
      <c r="A312" s="9" t="s">
        <v>14759</v>
      </c>
      <c r="B312" s="9" t="s">
        <v>12052</v>
      </c>
      <c r="C312" s="180" t="s">
        <v>14324</v>
      </c>
      <c r="D312" s="11"/>
      <c r="E312" s="35" t="s">
        <v>0</v>
      </c>
      <c r="F312" s="162">
        <v>1998</v>
      </c>
      <c r="G312" s="240"/>
      <c r="H312" s="9" t="s">
        <v>14650</v>
      </c>
      <c r="I312" s="9"/>
      <c r="J312" s="9"/>
      <c r="K312" s="9"/>
      <c r="L312" s="11" t="s">
        <v>0</v>
      </c>
      <c r="M312" s="9"/>
      <c r="N312" s="21">
        <v>2</v>
      </c>
      <c r="O312" s="21">
        <v>2</v>
      </c>
      <c r="P312" s="2"/>
      <c r="Q312" s="225" t="s">
        <v>4168</v>
      </c>
      <c r="R312" s="222"/>
      <c r="S312" s="2"/>
      <c r="T312" s="21">
        <f t="shared" si="7"/>
        <v>2</v>
      </c>
    </row>
    <row r="313" spans="1:20" x14ac:dyDescent="0.4">
      <c r="A313" s="9" t="s">
        <v>14759</v>
      </c>
      <c r="B313" s="9" t="s">
        <v>12052</v>
      </c>
      <c r="C313" s="180" t="s">
        <v>14325</v>
      </c>
      <c r="D313" s="11"/>
      <c r="E313" s="35" t="s">
        <v>0</v>
      </c>
      <c r="F313" s="162">
        <v>1998</v>
      </c>
      <c r="G313" s="240"/>
      <c r="H313" s="9" t="s">
        <v>14651</v>
      </c>
      <c r="I313" s="9"/>
      <c r="J313" s="9"/>
      <c r="K313" s="9"/>
      <c r="L313" s="11" t="s">
        <v>0</v>
      </c>
      <c r="M313" s="9"/>
      <c r="N313" s="21">
        <v>2</v>
      </c>
      <c r="O313" s="21">
        <v>2</v>
      </c>
      <c r="P313" s="2"/>
      <c r="Q313" s="225" t="s">
        <v>4168</v>
      </c>
      <c r="R313" s="222"/>
      <c r="S313" s="2"/>
      <c r="T313" s="21">
        <f t="shared" si="7"/>
        <v>2</v>
      </c>
    </row>
    <row r="314" spans="1:20" x14ac:dyDescent="0.4">
      <c r="A314" s="9" t="s">
        <v>14759</v>
      </c>
      <c r="B314" s="9" t="s">
        <v>12052</v>
      </c>
      <c r="C314" s="180" t="s">
        <v>14326</v>
      </c>
      <c r="D314" s="11"/>
      <c r="E314" s="35" t="s">
        <v>0</v>
      </c>
      <c r="F314" s="162">
        <v>1998</v>
      </c>
      <c r="G314" s="240"/>
      <c r="H314" s="9" t="s">
        <v>14652</v>
      </c>
      <c r="I314" s="9"/>
      <c r="J314" s="9"/>
      <c r="K314" s="9"/>
      <c r="L314" s="11" t="s">
        <v>0</v>
      </c>
      <c r="M314" s="9"/>
      <c r="N314" s="21">
        <v>2</v>
      </c>
      <c r="O314" s="21">
        <v>2</v>
      </c>
      <c r="P314" s="2"/>
      <c r="Q314" s="225" t="s">
        <v>4168</v>
      </c>
      <c r="R314" s="222"/>
      <c r="S314" s="2"/>
      <c r="T314" s="21">
        <f t="shared" si="7"/>
        <v>2</v>
      </c>
    </row>
    <row r="315" spans="1:20" x14ac:dyDescent="0.4">
      <c r="A315" s="9" t="s">
        <v>14759</v>
      </c>
      <c r="B315" s="9" t="s">
        <v>12052</v>
      </c>
      <c r="C315" s="180" t="s">
        <v>14327</v>
      </c>
      <c r="D315" s="11"/>
      <c r="E315" s="35" t="s">
        <v>0</v>
      </c>
      <c r="F315" s="162">
        <v>1998</v>
      </c>
      <c r="G315" s="240"/>
      <c r="H315" s="9" t="s">
        <v>14653</v>
      </c>
      <c r="I315" s="9"/>
      <c r="J315" s="9"/>
      <c r="K315" s="9"/>
      <c r="L315" s="11" t="s">
        <v>0</v>
      </c>
      <c r="M315" s="9"/>
      <c r="N315" s="21">
        <v>2</v>
      </c>
      <c r="O315" s="21">
        <v>2</v>
      </c>
      <c r="P315" s="2"/>
      <c r="Q315" s="225" t="s">
        <v>4168</v>
      </c>
      <c r="R315" s="222"/>
      <c r="S315" s="2"/>
      <c r="T315" s="21">
        <f t="shared" si="7"/>
        <v>2</v>
      </c>
    </row>
    <row r="316" spans="1:20" x14ac:dyDescent="0.4">
      <c r="A316" s="9" t="s">
        <v>14759</v>
      </c>
      <c r="B316" s="9" t="s">
        <v>12052</v>
      </c>
      <c r="C316" s="180" t="s">
        <v>14328</v>
      </c>
      <c r="D316" s="11"/>
      <c r="E316" s="35" t="s">
        <v>0</v>
      </c>
      <c r="F316" s="162">
        <v>1998</v>
      </c>
      <c r="G316" s="240"/>
      <c r="H316" s="9" t="s">
        <v>14654</v>
      </c>
      <c r="I316" s="9"/>
      <c r="J316" s="9"/>
      <c r="K316" s="9"/>
      <c r="L316" s="11" t="s">
        <v>0</v>
      </c>
      <c r="M316" s="9"/>
      <c r="N316" s="21">
        <v>2</v>
      </c>
      <c r="O316" s="21">
        <v>2</v>
      </c>
      <c r="P316" s="2"/>
      <c r="Q316" s="225" t="s">
        <v>4168</v>
      </c>
      <c r="R316" s="222"/>
      <c r="S316" s="2"/>
      <c r="T316" s="21">
        <f t="shared" si="7"/>
        <v>2</v>
      </c>
    </row>
    <row r="317" spans="1:20" x14ac:dyDescent="0.4">
      <c r="A317" s="9" t="s">
        <v>14759</v>
      </c>
      <c r="B317" s="9" t="s">
        <v>12052</v>
      </c>
      <c r="C317" s="180" t="s">
        <v>14329</v>
      </c>
      <c r="D317" s="11"/>
      <c r="E317" s="35" t="s">
        <v>0</v>
      </c>
      <c r="F317" s="162">
        <v>1998</v>
      </c>
      <c r="G317" s="240"/>
      <c r="H317" s="9" t="s">
        <v>14655</v>
      </c>
      <c r="I317" s="9"/>
      <c r="J317" s="9"/>
      <c r="K317" s="9"/>
      <c r="L317" s="11" t="s">
        <v>0</v>
      </c>
      <c r="M317" s="9"/>
      <c r="N317" s="21">
        <v>2</v>
      </c>
      <c r="O317" s="21">
        <v>2</v>
      </c>
      <c r="P317" s="2"/>
      <c r="Q317" s="225" t="s">
        <v>4168</v>
      </c>
      <c r="R317" s="222"/>
      <c r="S317" s="2"/>
      <c r="T317" s="21">
        <f t="shared" si="7"/>
        <v>2</v>
      </c>
    </row>
    <row r="318" spans="1:20" x14ac:dyDescent="0.4">
      <c r="A318" s="9" t="s">
        <v>14759</v>
      </c>
      <c r="B318" s="9" t="s">
        <v>12052</v>
      </c>
      <c r="C318" s="180" t="s">
        <v>14330</v>
      </c>
      <c r="D318" s="11"/>
      <c r="E318" s="35" t="s">
        <v>0</v>
      </c>
      <c r="F318" s="162">
        <v>1998</v>
      </c>
      <c r="G318" s="240"/>
      <c r="H318" s="9" t="s">
        <v>14656</v>
      </c>
      <c r="I318" s="9"/>
      <c r="J318" s="9"/>
      <c r="K318" s="9"/>
      <c r="L318" s="11" t="s">
        <v>0</v>
      </c>
      <c r="M318" s="9"/>
      <c r="N318" s="21">
        <v>2</v>
      </c>
      <c r="O318" s="21">
        <v>2</v>
      </c>
      <c r="P318" s="2"/>
      <c r="Q318" s="225" t="s">
        <v>4168</v>
      </c>
      <c r="R318" s="222"/>
      <c r="S318" s="2"/>
      <c r="T318" s="21">
        <f t="shared" si="7"/>
        <v>2</v>
      </c>
    </row>
    <row r="319" spans="1:20" x14ac:dyDescent="0.4">
      <c r="A319" s="9" t="s">
        <v>14759</v>
      </c>
      <c r="B319" s="9" t="s">
        <v>12052</v>
      </c>
      <c r="C319" s="180" t="s">
        <v>14331</v>
      </c>
      <c r="D319" s="11"/>
      <c r="E319" s="35" t="s">
        <v>0</v>
      </c>
      <c r="F319" s="162">
        <v>1998</v>
      </c>
      <c r="G319" s="240"/>
      <c r="H319" s="9" t="s">
        <v>14657</v>
      </c>
      <c r="I319" s="9"/>
      <c r="J319" s="9"/>
      <c r="K319" s="9"/>
      <c r="L319" s="11" t="s">
        <v>0</v>
      </c>
      <c r="M319" s="9"/>
      <c r="N319" s="21">
        <v>2</v>
      </c>
      <c r="O319" s="21">
        <v>2</v>
      </c>
      <c r="P319" s="2"/>
      <c r="Q319" s="225" t="s">
        <v>4168</v>
      </c>
      <c r="R319" s="222"/>
      <c r="S319" s="2"/>
      <c r="T319" s="21">
        <f t="shared" si="7"/>
        <v>2</v>
      </c>
    </row>
    <row r="320" spans="1:20" x14ac:dyDescent="0.4">
      <c r="A320" s="9" t="s">
        <v>14759</v>
      </c>
      <c r="B320" s="9" t="s">
        <v>12052</v>
      </c>
      <c r="C320" s="180" t="s">
        <v>14332</v>
      </c>
      <c r="D320" s="11"/>
      <c r="E320" s="35" t="s">
        <v>0</v>
      </c>
      <c r="F320" s="162">
        <v>1998</v>
      </c>
      <c r="G320" s="240"/>
      <c r="H320" s="9" t="s">
        <v>14658</v>
      </c>
      <c r="I320" s="9"/>
      <c r="J320" s="9"/>
      <c r="K320" s="9"/>
      <c r="L320" s="11" t="s">
        <v>0</v>
      </c>
      <c r="M320" s="9"/>
      <c r="N320" s="21">
        <v>2</v>
      </c>
      <c r="O320" s="21">
        <v>2</v>
      </c>
      <c r="P320" s="2"/>
      <c r="Q320" s="225" t="s">
        <v>4168</v>
      </c>
      <c r="R320" s="222"/>
      <c r="S320" s="2"/>
      <c r="T320" s="21">
        <f t="shared" si="7"/>
        <v>2</v>
      </c>
    </row>
    <row r="321" spans="1:20" x14ac:dyDescent="0.4">
      <c r="A321" s="9" t="s">
        <v>14759</v>
      </c>
      <c r="B321" s="9" t="s">
        <v>12052</v>
      </c>
      <c r="C321" s="180" t="s">
        <v>14333</v>
      </c>
      <c r="D321" s="11"/>
      <c r="E321" s="35" t="s">
        <v>0</v>
      </c>
      <c r="F321" s="162">
        <v>1998</v>
      </c>
      <c r="G321" s="240"/>
      <c r="H321" s="9" t="s">
        <v>14659</v>
      </c>
      <c r="I321" s="9"/>
      <c r="J321" s="9"/>
      <c r="K321" s="9"/>
      <c r="L321" s="11" t="s">
        <v>0</v>
      </c>
      <c r="M321" s="9"/>
      <c r="N321" s="21">
        <v>2</v>
      </c>
      <c r="O321" s="21">
        <v>2</v>
      </c>
      <c r="P321" s="2"/>
      <c r="Q321" s="225" t="s">
        <v>4168</v>
      </c>
      <c r="R321" s="222"/>
      <c r="S321" s="2"/>
      <c r="T321" s="21">
        <f t="shared" si="7"/>
        <v>2</v>
      </c>
    </row>
    <row r="322" spans="1:20" x14ac:dyDescent="0.4">
      <c r="A322" s="9" t="s">
        <v>14759</v>
      </c>
      <c r="B322" s="9" t="s">
        <v>12052</v>
      </c>
      <c r="C322" s="180" t="s">
        <v>14334</v>
      </c>
      <c r="D322" s="11"/>
      <c r="E322" s="35" t="s">
        <v>0</v>
      </c>
      <c r="F322" s="162">
        <v>1998</v>
      </c>
      <c r="G322" s="240"/>
      <c r="H322" s="9" t="s">
        <v>14660</v>
      </c>
      <c r="I322" s="9"/>
      <c r="J322" s="9"/>
      <c r="K322" s="9"/>
      <c r="L322" s="11" t="s">
        <v>0</v>
      </c>
      <c r="M322" s="9"/>
      <c r="N322" s="21">
        <v>2</v>
      </c>
      <c r="O322" s="21">
        <v>2</v>
      </c>
      <c r="P322" s="2"/>
      <c r="Q322" s="225" t="s">
        <v>4168</v>
      </c>
      <c r="R322" s="222"/>
      <c r="S322" s="2"/>
      <c r="T322" s="21">
        <f t="shared" si="7"/>
        <v>2</v>
      </c>
    </row>
    <row r="323" spans="1:20" x14ac:dyDescent="0.4">
      <c r="A323" s="9" t="s">
        <v>14759</v>
      </c>
      <c r="B323" s="9" t="s">
        <v>12052</v>
      </c>
      <c r="C323" s="180" t="s">
        <v>14335</v>
      </c>
      <c r="D323" s="11"/>
      <c r="E323" s="35" t="s">
        <v>0</v>
      </c>
      <c r="F323" s="162">
        <v>1998</v>
      </c>
      <c r="G323" s="240"/>
      <c r="H323" s="9" t="s">
        <v>14661</v>
      </c>
      <c r="I323" s="9"/>
      <c r="J323" s="9"/>
      <c r="K323" s="9"/>
      <c r="L323" s="11" t="s">
        <v>0</v>
      </c>
      <c r="M323" s="9"/>
      <c r="N323" s="21">
        <v>2</v>
      </c>
      <c r="O323" s="21">
        <v>2</v>
      </c>
      <c r="P323" s="2"/>
      <c r="Q323" s="225" t="s">
        <v>4168</v>
      </c>
      <c r="R323" s="222"/>
      <c r="S323" s="2"/>
      <c r="T323" s="21">
        <f t="shared" si="7"/>
        <v>2</v>
      </c>
    </row>
    <row r="324" spans="1:20" x14ac:dyDescent="0.4">
      <c r="A324" s="9" t="s">
        <v>14759</v>
      </c>
      <c r="B324" s="9" t="s">
        <v>12052</v>
      </c>
      <c r="C324" s="180" t="s">
        <v>14336</v>
      </c>
      <c r="D324" s="11"/>
      <c r="E324" s="35" t="s">
        <v>0</v>
      </c>
      <c r="F324" s="162">
        <v>1998</v>
      </c>
      <c r="G324" s="240"/>
      <c r="H324" s="9" t="s">
        <v>14662</v>
      </c>
      <c r="I324" s="9"/>
      <c r="J324" s="9"/>
      <c r="K324" s="9"/>
      <c r="L324" s="11" t="s">
        <v>0</v>
      </c>
      <c r="M324" s="9"/>
      <c r="N324" s="21">
        <v>2</v>
      </c>
      <c r="O324" s="21">
        <v>2</v>
      </c>
      <c r="P324" s="2"/>
      <c r="Q324" s="225" t="s">
        <v>4168</v>
      </c>
      <c r="R324" s="222"/>
      <c r="S324" s="2"/>
      <c r="T324" s="21">
        <f t="shared" si="7"/>
        <v>2</v>
      </c>
    </row>
    <row r="325" spans="1:20" x14ac:dyDescent="0.4">
      <c r="A325" s="9" t="s">
        <v>14759</v>
      </c>
      <c r="B325" s="9" t="s">
        <v>12052</v>
      </c>
      <c r="C325" s="180" t="s">
        <v>14337</v>
      </c>
      <c r="D325" s="11"/>
      <c r="E325" s="35" t="s">
        <v>0</v>
      </c>
      <c r="F325" s="162">
        <v>1998</v>
      </c>
      <c r="G325" s="240"/>
      <c r="H325" s="9" t="s">
        <v>14663</v>
      </c>
      <c r="I325" s="9"/>
      <c r="J325" s="9"/>
      <c r="K325" s="9"/>
      <c r="L325" s="11" t="s">
        <v>0</v>
      </c>
      <c r="M325" s="9"/>
      <c r="N325" s="21">
        <v>2</v>
      </c>
      <c r="O325" s="21">
        <v>2</v>
      </c>
      <c r="P325" s="2"/>
      <c r="Q325" s="225" t="s">
        <v>4168</v>
      </c>
      <c r="R325" s="222"/>
      <c r="S325" s="2"/>
      <c r="T325" s="21">
        <f t="shared" si="7"/>
        <v>2</v>
      </c>
    </row>
    <row r="326" spans="1:20" x14ac:dyDescent="0.4">
      <c r="A326" s="9" t="s">
        <v>14759</v>
      </c>
      <c r="B326" s="9" t="s">
        <v>12052</v>
      </c>
      <c r="C326" s="180" t="s">
        <v>14338</v>
      </c>
      <c r="D326" s="11"/>
      <c r="E326" s="35" t="s">
        <v>0</v>
      </c>
      <c r="F326" s="162">
        <v>1998</v>
      </c>
      <c r="G326" s="240"/>
      <c r="H326" s="9" t="s">
        <v>14664</v>
      </c>
      <c r="I326" s="9"/>
      <c r="J326" s="9"/>
      <c r="K326" s="9"/>
      <c r="L326" s="11" t="s">
        <v>0</v>
      </c>
      <c r="M326" s="9"/>
      <c r="N326" s="21">
        <v>2</v>
      </c>
      <c r="O326" s="21">
        <v>2</v>
      </c>
      <c r="P326" s="2"/>
      <c r="Q326" s="225" t="s">
        <v>4168</v>
      </c>
      <c r="R326" s="222"/>
      <c r="S326" s="2"/>
      <c r="T326" s="21">
        <f t="shared" si="7"/>
        <v>2</v>
      </c>
    </row>
    <row r="327" spans="1:20" x14ac:dyDescent="0.4">
      <c r="A327" s="9" t="s">
        <v>14759</v>
      </c>
      <c r="B327" s="9" t="s">
        <v>12052</v>
      </c>
      <c r="C327" s="180" t="s">
        <v>14339</v>
      </c>
      <c r="D327" s="11"/>
      <c r="E327" s="35" t="s">
        <v>0</v>
      </c>
      <c r="F327" s="162">
        <v>1998</v>
      </c>
      <c r="G327" s="240"/>
      <c r="H327" s="9" t="s">
        <v>14665</v>
      </c>
      <c r="I327" s="9"/>
      <c r="J327" s="9"/>
      <c r="K327" s="9"/>
      <c r="L327" s="11" t="s">
        <v>0</v>
      </c>
      <c r="M327" s="9"/>
      <c r="N327" s="21">
        <v>2</v>
      </c>
      <c r="O327" s="21">
        <v>2</v>
      </c>
      <c r="P327" s="2"/>
      <c r="Q327" s="225" t="s">
        <v>4168</v>
      </c>
      <c r="R327" s="222"/>
      <c r="S327" s="2"/>
      <c r="T327" s="21">
        <f t="shared" si="7"/>
        <v>2</v>
      </c>
    </row>
    <row r="328" spans="1:20" x14ac:dyDescent="0.4">
      <c r="A328" s="9" t="s">
        <v>14759</v>
      </c>
      <c r="B328" s="9" t="s">
        <v>12052</v>
      </c>
      <c r="C328" s="180" t="s">
        <v>14340</v>
      </c>
      <c r="D328" s="11"/>
      <c r="E328" s="35" t="s">
        <v>0</v>
      </c>
      <c r="F328" s="162">
        <v>1998</v>
      </c>
      <c r="G328" s="240"/>
      <c r="H328" s="9" t="s">
        <v>14666</v>
      </c>
      <c r="I328" s="9"/>
      <c r="J328" s="9"/>
      <c r="K328" s="9"/>
      <c r="L328" s="11" t="s">
        <v>0</v>
      </c>
      <c r="M328" s="9"/>
      <c r="N328" s="21">
        <v>2</v>
      </c>
      <c r="O328" s="21">
        <v>2</v>
      </c>
      <c r="P328" s="2"/>
      <c r="Q328" s="225" t="s">
        <v>4168</v>
      </c>
      <c r="R328" s="222"/>
      <c r="S328" s="2"/>
      <c r="T328" s="21">
        <f t="shared" si="7"/>
        <v>2</v>
      </c>
    </row>
    <row r="329" spans="1:20" x14ac:dyDescent="0.4">
      <c r="A329" s="9" t="s">
        <v>14759</v>
      </c>
      <c r="B329" s="9" t="s">
        <v>12052</v>
      </c>
      <c r="C329" s="180" t="s">
        <v>14341</v>
      </c>
      <c r="D329" s="11"/>
      <c r="E329" s="35" t="s">
        <v>0</v>
      </c>
      <c r="F329" s="162">
        <v>1998</v>
      </c>
      <c r="G329" s="240"/>
      <c r="H329" s="9" t="s">
        <v>14716</v>
      </c>
      <c r="I329" s="9"/>
      <c r="J329" s="9"/>
      <c r="K329" s="9"/>
      <c r="L329" s="11" t="s">
        <v>0</v>
      </c>
      <c r="M329" s="9"/>
      <c r="N329" s="21">
        <v>8</v>
      </c>
      <c r="O329" s="21">
        <v>8</v>
      </c>
      <c r="P329" s="2"/>
      <c r="Q329" s="225" t="s">
        <v>4168</v>
      </c>
      <c r="R329" s="222"/>
      <c r="S329" s="2"/>
      <c r="T329" s="21">
        <f t="shared" si="7"/>
        <v>8</v>
      </c>
    </row>
    <row r="330" spans="1:20" x14ac:dyDescent="0.4">
      <c r="A330" s="9" t="s">
        <v>14759</v>
      </c>
      <c r="B330" s="9" t="s">
        <v>12052</v>
      </c>
      <c r="C330" s="180" t="s">
        <v>14342</v>
      </c>
      <c r="D330" s="11"/>
      <c r="E330" s="35" t="s">
        <v>0</v>
      </c>
      <c r="F330" s="162">
        <v>1998</v>
      </c>
      <c r="G330" s="240"/>
      <c r="H330" s="9" t="s">
        <v>14717</v>
      </c>
      <c r="I330" s="9"/>
      <c r="J330" s="9"/>
      <c r="K330" s="9"/>
      <c r="L330" s="11" t="s">
        <v>0</v>
      </c>
      <c r="M330" s="9"/>
      <c r="N330" s="21">
        <v>8</v>
      </c>
      <c r="O330" s="21">
        <v>8</v>
      </c>
      <c r="P330" s="2"/>
      <c r="Q330" s="225" t="s">
        <v>4168</v>
      </c>
      <c r="R330" s="222"/>
      <c r="S330" s="2"/>
      <c r="T330" s="21">
        <f t="shared" si="7"/>
        <v>8</v>
      </c>
    </row>
    <row r="331" spans="1:20" x14ac:dyDescent="0.4">
      <c r="A331" s="9" t="s">
        <v>14759</v>
      </c>
      <c r="B331" s="9" t="s">
        <v>12052</v>
      </c>
      <c r="C331" s="180" t="s">
        <v>14343</v>
      </c>
      <c r="D331" s="11"/>
      <c r="E331" s="35" t="s">
        <v>14367</v>
      </c>
      <c r="F331" s="162">
        <v>1999</v>
      </c>
      <c r="G331" s="240"/>
      <c r="H331" s="9" t="s">
        <v>14667</v>
      </c>
      <c r="I331" s="9"/>
      <c r="J331" s="9"/>
      <c r="K331" s="9"/>
      <c r="L331" s="11">
        <v>1.5</v>
      </c>
      <c r="M331" s="9"/>
      <c r="N331" s="21">
        <v>15</v>
      </c>
      <c r="O331" s="21">
        <v>15</v>
      </c>
      <c r="P331" s="2"/>
      <c r="Q331" s="225" t="s">
        <v>4170</v>
      </c>
      <c r="R331" s="222"/>
      <c r="S331" s="2"/>
      <c r="T331" s="21">
        <f t="shared" si="7"/>
        <v>0</v>
      </c>
    </row>
    <row r="332" spans="1:20" x14ac:dyDescent="0.4">
      <c r="A332" s="9" t="s">
        <v>14759</v>
      </c>
      <c r="B332" s="9" t="s">
        <v>12052</v>
      </c>
      <c r="C332" s="180" t="s">
        <v>14344</v>
      </c>
      <c r="D332" s="11"/>
      <c r="E332" s="35" t="s">
        <v>14367</v>
      </c>
      <c r="F332" s="162">
        <v>1999</v>
      </c>
      <c r="G332" s="240"/>
      <c r="H332" s="9" t="s">
        <v>14668</v>
      </c>
      <c r="I332" s="9"/>
      <c r="J332" s="9"/>
      <c r="K332" s="9"/>
      <c r="L332" s="11">
        <v>1.5</v>
      </c>
      <c r="M332" s="9"/>
      <c r="N332" s="21">
        <v>15</v>
      </c>
      <c r="O332" s="21">
        <v>15</v>
      </c>
      <c r="P332" s="2"/>
      <c r="Q332" s="225" t="s">
        <v>4168</v>
      </c>
      <c r="R332" s="222"/>
      <c r="S332" s="2"/>
      <c r="T332" s="21">
        <f t="shared" si="7"/>
        <v>15</v>
      </c>
    </row>
    <row r="333" spans="1:20" x14ac:dyDescent="0.4">
      <c r="A333" s="9" t="s">
        <v>14759</v>
      </c>
      <c r="B333" s="9" t="s">
        <v>12052</v>
      </c>
      <c r="C333" s="180" t="s">
        <v>14345</v>
      </c>
      <c r="D333" s="11"/>
      <c r="E333" s="35" t="s">
        <v>14367</v>
      </c>
      <c r="F333" s="162">
        <v>1999</v>
      </c>
      <c r="G333" s="240"/>
      <c r="H333" s="9" t="s">
        <v>14669</v>
      </c>
      <c r="I333" s="9"/>
      <c r="J333" s="9"/>
      <c r="K333" s="9"/>
      <c r="L333" s="11">
        <v>1.5</v>
      </c>
      <c r="M333" s="9"/>
      <c r="N333" s="21">
        <v>15</v>
      </c>
      <c r="O333" s="21">
        <v>15</v>
      </c>
      <c r="P333" s="2"/>
      <c r="Q333" s="225" t="s">
        <v>4168</v>
      </c>
      <c r="R333" s="222"/>
      <c r="S333" s="2"/>
      <c r="T333" s="21">
        <f t="shared" si="7"/>
        <v>15</v>
      </c>
    </row>
    <row r="334" spans="1:20" x14ac:dyDescent="0.4">
      <c r="A334" s="9" t="s">
        <v>14759</v>
      </c>
      <c r="B334" s="9" t="s">
        <v>12052</v>
      </c>
      <c r="C334" s="180" t="s">
        <v>14346</v>
      </c>
      <c r="D334" s="11"/>
      <c r="E334" s="35" t="s">
        <v>14367</v>
      </c>
      <c r="F334" s="162">
        <v>1999</v>
      </c>
      <c r="G334" s="240"/>
      <c r="H334" s="9" t="s">
        <v>14670</v>
      </c>
      <c r="I334" s="9"/>
      <c r="J334" s="9"/>
      <c r="K334" s="9"/>
      <c r="L334" s="11">
        <v>1.5</v>
      </c>
      <c r="M334" s="9"/>
      <c r="N334" s="21">
        <v>15</v>
      </c>
      <c r="O334" s="21">
        <v>15</v>
      </c>
      <c r="P334" s="2"/>
      <c r="Q334" s="225" t="s">
        <v>4168</v>
      </c>
      <c r="R334" s="222"/>
      <c r="S334" s="2"/>
      <c r="T334" s="21">
        <f t="shared" si="7"/>
        <v>15</v>
      </c>
    </row>
    <row r="335" spans="1:20" x14ac:dyDescent="0.4">
      <c r="A335" s="9" t="s">
        <v>14759</v>
      </c>
      <c r="B335" s="9" t="s">
        <v>12052</v>
      </c>
      <c r="C335" s="180" t="s">
        <v>14347</v>
      </c>
      <c r="D335" s="11"/>
      <c r="E335" s="35" t="s">
        <v>14367</v>
      </c>
      <c r="F335" s="162">
        <v>1999</v>
      </c>
      <c r="G335" s="240"/>
      <c r="H335" s="9" t="s">
        <v>14671</v>
      </c>
      <c r="I335" s="9"/>
      <c r="J335" s="9"/>
      <c r="K335" s="9"/>
      <c r="L335" s="11">
        <v>1</v>
      </c>
      <c r="M335" s="9"/>
      <c r="N335" s="21">
        <v>15</v>
      </c>
      <c r="O335" s="21">
        <v>15</v>
      </c>
      <c r="P335" s="2"/>
      <c r="Q335" s="225" t="s">
        <v>4170</v>
      </c>
      <c r="R335" s="222"/>
      <c r="S335" s="2"/>
      <c r="T335" s="21">
        <f t="shared" si="7"/>
        <v>0</v>
      </c>
    </row>
    <row r="336" spans="1:20" x14ac:dyDescent="0.4">
      <c r="A336" s="9" t="s">
        <v>14759</v>
      </c>
      <c r="B336" s="9" t="s">
        <v>12052</v>
      </c>
      <c r="C336" s="180" t="s">
        <v>14348</v>
      </c>
      <c r="D336" s="11"/>
      <c r="E336" s="35" t="s">
        <v>14367</v>
      </c>
      <c r="F336" s="162">
        <v>1999</v>
      </c>
      <c r="G336" s="240"/>
      <c r="H336" s="9" t="s">
        <v>14672</v>
      </c>
      <c r="I336" s="9"/>
      <c r="J336" s="9"/>
      <c r="K336" s="9"/>
      <c r="L336" s="11">
        <v>1</v>
      </c>
      <c r="M336" s="9"/>
      <c r="N336" s="21">
        <v>15</v>
      </c>
      <c r="O336" s="21">
        <v>15</v>
      </c>
      <c r="P336" s="2"/>
      <c r="Q336" s="225" t="s">
        <v>4170</v>
      </c>
      <c r="R336" s="222"/>
      <c r="S336" s="2"/>
      <c r="T336" s="21">
        <f t="shared" si="7"/>
        <v>0</v>
      </c>
    </row>
    <row r="337" spans="1:20" x14ac:dyDescent="0.4">
      <c r="A337" s="9" t="s">
        <v>14759</v>
      </c>
      <c r="B337" s="9" t="s">
        <v>12052</v>
      </c>
      <c r="C337" s="180" t="s">
        <v>14349</v>
      </c>
      <c r="D337" s="11"/>
      <c r="E337" s="35" t="s">
        <v>14367</v>
      </c>
      <c r="F337" s="162">
        <v>1999</v>
      </c>
      <c r="G337" s="240"/>
      <c r="H337" s="9" t="s">
        <v>14673</v>
      </c>
      <c r="I337" s="9"/>
      <c r="J337" s="9"/>
      <c r="K337" s="9"/>
      <c r="L337" s="11">
        <v>1</v>
      </c>
      <c r="M337" s="9"/>
      <c r="N337" s="21">
        <v>15</v>
      </c>
      <c r="O337" s="21">
        <v>15</v>
      </c>
      <c r="P337" s="2"/>
      <c r="Q337" s="225" t="s">
        <v>4170</v>
      </c>
      <c r="R337" s="222"/>
      <c r="S337" s="2"/>
      <c r="T337" s="21">
        <f t="shared" si="7"/>
        <v>0</v>
      </c>
    </row>
    <row r="338" spans="1:20" x14ac:dyDescent="0.4">
      <c r="A338" s="9" t="s">
        <v>14759</v>
      </c>
      <c r="B338" s="9" t="s">
        <v>12052</v>
      </c>
      <c r="C338" s="180" t="s">
        <v>14350</v>
      </c>
      <c r="D338" s="11"/>
      <c r="E338" s="35" t="s">
        <v>14367</v>
      </c>
      <c r="F338" s="162">
        <v>1999</v>
      </c>
      <c r="G338" s="240"/>
      <c r="H338" s="9" t="s">
        <v>14674</v>
      </c>
      <c r="I338" s="9"/>
      <c r="J338" s="9"/>
      <c r="K338" s="9"/>
      <c r="L338" s="11">
        <v>1</v>
      </c>
      <c r="M338" s="9"/>
      <c r="N338" s="21">
        <v>15</v>
      </c>
      <c r="O338" s="21">
        <v>15</v>
      </c>
      <c r="P338" s="2"/>
      <c r="Q338" s="225" t="s">
        <v>4170</v>
      </c>
      <c r="R338" s="222"/>
      <c r="S338" s="2"/>
      <c r="T338" s="21">
        <f t="shared" si="7"/>
        <v>0</v>
      </c>
    </row>
    <row r="339" spans="1:20" x14ac:dyDescent="0.4">
      <c r="A339" s="9" t="s">
        <v>14759</v>
      </c>
      <c r="B339" s="9" t="s">
        <v>12052</v>
      </c>
      <c r="C339" s="180" t="s">
        <v>14351</v>
      </c>
      <c r="D339" s="11"/>
      <c r="E339" s="35" t="s">
        <v>14361</v>
      </c>
      <c r="F339" s="162">
        <v>1999</v>
      </c>
      <c r="G339" s="240"/>
      <c r="H339" s="9" t="s">
        <v>14675</v>
      </c>
      <c r="I339" s="9"/>
      <c r="J339" s="9"/>
      <c r="K339" s="9"/>
      <c r="L339" s="11">
        <v>0.5</v>
      </c>
      <c r="M339" s="9"/>
      <c r="N339" s="21">
        <v>25</v>
      </c>
      <c r="O339" s="21">
        <v>25</v>
      </c>
      <c r="P339" s="2"/>
      <c r="Q339" s="225" t="s">
        <v>4170</v>
      </c>
      <c r="R339" s="222"/>
      <c r="S339" s="2"/>
      <c r="T339" s="21">
        <f t="shared" si="7"/>
        <v>0</v>
      </c>
    </row>
    <row r="340" spans="1:20" x14ac:dyDescent="0.4">
      <c r="A340" s="9" t="s">
        <v>14759</v>
      </c>
      <c r="B340" s="9" t="s">
        <v>12052</v>
      </c>
      <c r="C340" s="180" t="s">
        <v>14352</v>
      </c>
      <c r="D340" s="11"/>
      <c r="E340" s="35" t="s">
        <v>0</v>
      </c>
      <c r="F340" s="162">
        <v>1999</v>
      </c>
      <c r="G340" s="240"/>
      <c r="H340" s="9" t="s">
        <v>14676</v>
      </c>
      <c r="I340" s="9"/>
      <c r="J340" s="9"/>
      <c r="K340" s="9"/>
      <c r="L340" s="11">
        <v>1</v>
      </c>
      <c r="M340" s="9"/>
      <c r="N340" s="21">
        <v>20</v>
      </c>
      <c r="O340" s="21">
        <v>20</v>
      </c>
      <c r="P340" s="2"/>
      <c r="Q340" s="225" t="s">
        <v>4170</v>
      </c>
      <c r="R340" s="222"/>
      <c r="S340" s="2"/>
      <c r="T340" s="21">
        <f t="shared" si="7"/>
        <v>0</v>
      </c>
    </row>
    <row r="341" spans="1:20" x14ac:dyDescent="0.4">
      <c r="A341" s="9" t="s">
        <v>14759</v>
      </c>
      <c r="B341" s="9" t="s">
        <v>12052</v>
      </c>
      <c r="C341" s="180" t="s">
        <v>14353</v>
      </c>
      <c r="D341" s="11"/>
      <c r="E341" s="35" t="s">
        <v>14368</v>
      </c>
      <c r="F341" s="162">
        <v>1999</v>
      </c>
      <c r="G341" s="240"/>
      <c r="H341" s="9" t="s">
        <v>14677</v>
      </c>
      <c r="I341" s="9"/>
      <c r="J341" s="9"/>
      <c r="K341" s="9"/>
      <c r="L341" s="11">
        <v>1</v>
      </c>
      <c r="M341" s="9"/>
      <c r="N341" s="21">
        <v>20</v>
      </c>
      <c r="O341" s="21">
        <v>20</v>
      </c>
      <c r="P341" s="2"/>
      <c r="Q341" s="225" t="s">
        <v>4170</v>
      </c>
      <c r="R341" s="222"/>
      <c r="S341" s="2"/>
      <c r="T341" s="21">
        <f t="shared" si="7"/>
        <v>0</v>
      </c>
    </row>
    <row r="342" spans="1:20" x14ac:dyDescent="0.4">
      <c r="A342" s="9" t="s">
        <v>14759</v>
      </c>
      <c r="B342" s="9" t="s">
        <v>12052</v>
      </c>
      <c r="C342" s="180" t="s">
        <v>14354</v>
      </c>
      <c r="D342" s="11"/>
      <c r="E342" s="35" t="s">
        <v>14367</v>
      </c>
      <c r="F342" s="162">
        <v>1999</v>
      </c>
      <c r="G342" s="240"/>
      <c r="H342" s="9" t="s">
        <v>14678</v>
      </c>
      <c r="I342" s="9"/>
      <c r="J342" s="9"/>
      <c r="K342" s="9"/>
      <c r="L342" s="11">
        <v>2</v>
      </c>
      <c r="M342" s="9"/>
      <c r="N342" s="21">
        <v>20</v>
      </c>
      <c r="O342" s="21">
        <v>20</v>
      </c>
      <c r="P342" s="2"/>
      <c r="Q342" s="225" t="s">
        <v>4168</v>
      </c>
      <c r="R342" s="222"/>
      <c r="S342" s="2"/>
      <c r="T342" s="21">
        <f t="shared" si="7"/>
        <v>20</v>
      </c>
    </row>
    <row r="343" spans="1:20" x14ac:dyDescent="0.4">
      <c r="A343" s="9" t="s">
        <v>14759</v>
      </c>
      <c r="B343" s="9" t="s">
        <v>12052</v>
      </c>
      <c r="C343" s="180" t="s">
        <v>14355</v>
      </c>
      <c r="D343" s="11"/>
      <c r="E343" s="35" t="s">
        <v>8757</v>
      </c>
      <c r="F343" s="162">
        <v>1999</v>
      </c>
      <c r="G343" s="240"/>
      <c r="H343" s="9" t="s">
        <v>14679</v>
      </c>
      <c r="I343" s="9"/>
      <c r="J343" s="9"/>
      <c r="K343" s="9"/>
      <c r="L343" s="11">
        <v>0.1</v>
      </c>
      <c r="M343" s="9"/>
      <c r="N343" s="21">
        <v>70</v>
      </c>
      <c r="O343" s="21">
        <v>70</v>
      </c>
      <c r="P343" s="2"/>
      <c r="Q343" s="225" t="s">
        <v>4170</v>
      </c>
      <c r="R343" s="222"/>
      <c r="S343" s="2"/>
      <c r="T343" s="21">
        <f t="shared" si="7"/>
        <v>0</v>
      </c>
    </row>
    <row r="344" spans="1:20" x14ac:dyDescent="0.4">
      <c r="A344" s="9" t="s">
        <v>14759</v>
      </c>
      <c r="B344" s="9" t="s">
        <v>12052</v>
      </c>
      <c r="C344" s="180" t="s">
        <v>14356</v>
      </c>
      <c r="D344" s="11"/>
      <c r="E344" s="35" t="s">
        <v>8757</v>
      </c>
      <c r="F344" s="162">
        <v>1999</v>
      </c>
      <c r="G344" s="240"/>
      <c r="H344" s="9" t="s">
        <v>14680</v>
      </c>
      <c r="I344" s="9"/>
      <c r="J344" s="9"/>
      <c r="K344" s="9"/>
      <c r="L344" s="11">
        <v>0.1</v>
      </c>
      <c r="M344" s="9"/>
      <c r="N344" s="21">
        <v>70</v>
      </c>
      <c r="O344" s="21">
        <v>70</v>
      </c>
      <c r="P344" s="2"/>
      <c r="Q344" s="225" t="s">
        <v>4170</v>
      </c>
      <c r="R344" s="222"/>
      <c r="S344" s="2"/>
      <c r="T344" s="21">
        <f t="shared" si="7"/>
        <v>0</v>
      </c>
    </row>
    <row r="345" spans="1:20" x14ac:dyDescent="0.4">
      <c r="A345" s="9" t="s">
        <v>14759</v>
      </c>
      <c r="B345" s="9" t="s">
        <v>12052</v>
      </c>
      <c r="C345" s="180" t="s">
        <v>14357</v>
      </c>
      <c r="D345" s="11"/>
      <c r="E345" s="35" t="s">
        <v>14369</v>
      </c>
      <c r="F345" s="162">
        <v>1999</v>
      </c>
      <c r="G345" s="240"/>
      <c r="H345" s="9" t="s">
        <v>14681</v>
      </c>
      <c r="I345" s="9"/>
      <c r="J345" s="9"/>
      <c r="K345" s="9"/>
      <c r="L345" s="11">
        <v>0.1</v>
      </c>
      <c r="M345" s="9"/>
      <c r="N345" s="21">
        <v>70</v>
      </c>
      <c r="O345" s="21">
        <v>70</v>
      </c>
      <c r="P345" s="2"/>
      <c r="Q345" s="225" t="s">
        <v>4170</v>
      </c>
      <c r="R345" s="222"/>
      <c r="S345" s="2"/>
      <c r="T345" s="21">
        <f t="shared" si="7"/>
        <v>0</v>
      </c>
    </row>
    <row r="346" spans="1:20" x14ac:dyDescent="0.4">
      <c r="A346" s="9" t="s">
        <v>14759</v>
      </c>
      <c r="B346" s="9" t="s">
        <v>12052</v>
      </c>
      <c r="C346" s="180" t="s">
        <v>14358</v>
      </c>
      <c r="D346" s="11"/>
      <c r="E346" s="35" t="s">
        <v>14369</v>
      </c>
      <c r="F346" s="162">
        <v>1999</v>
      </c>
      <c r="G346" s="240"/>
      <c r="H346" s="9" t="s">
        <v>14682</v>
      </c>
      <c r="I346" s="9"/>
      <c r="J346" s="9"/>
      <c r="K346" s="9"/>
      <c r="L346" s="11">
        <v>0.1</v>
      </c>
      <c r="M346" s="9"/>
      <c r="N346" s="21">
        <v>70</v>
      </c>
      <c r="O346" s="21">
        <v>70</v>
      </c>
      <c r="P346" s="2"/>
      <c r="Q346" s="225" t="s">
        <v>4170</v>
      </c>
      <c r="R346" s="222"/>
      <c r="S346" s="2"/>
      <c r="T346" s="21">
        <f t="shared" si="7"/>
        <v>0</v>
      </c>
    </row>
    <row r="347" spans="1:20" x14ac:dyDescent="0.4">
      <c r="A347" s="9" t="s">
        <v>14759</v>
      </c>
      <c r="B347" s="9" t="s">
        <v>12052</v>
      </c>
      <c r="C347" s="180" t="s">
        <v>14359</v>
      </c>
      <c r="D347" s="11"/>
      <c r="E347" s="35" t="s">
        <v>14369</v>
      </c>
      <c r="F347" s="162">
        <v>1999</v>
      </c>
      <c r="G347" s="240"/>
      <c r="H347" s="9" t="s">
        <v>14483</v>
      </c>
      <c r="I347" s="9"/>
      <c r="J347" s="9"/>
      <c r="K347" s="9"/>
      <c r="L347" s="11">
        <v>0.1</v>
      </c>
      <c r="M347" s="9"/>
      <c r="N347" s="21">
        <v>70</v>
      </c>
      <c r="O347" s="21">
        <v>70</v>
      </c>
      <c r="P347" s="2"/>
      <c r="Q347" s="225" t="s">
        <v>4170</v>
      </c>
      <c r="R347" s="222"/>
      <c r="S347" s="2"/>
      <c r="T347" s="21">
        <f t="shared" si="7"/>
        <v>0</v>
      </c>
    </row>
    <row r="348" spans="1:20" x14ac:dyDescent="0.4">
      <c r="A348" s="9" t="s">
        <v>14759</v>
      </c>
      <c r="B348" s="9" t="s">
        <v>12052</v>
      </c>
      <c r="C348" s="180" t="s">
        <v>14718</v>
      </c>
      <c r="D348" s="11"/>
      <c r="E348" s="35" t="s">
        <v>14369</v>
      </c>
      <c r="F348" s="162">
        <v>1999</v>
      </c>
      <c r="G348" s="240"/>
      <c r="H348" s="9" t="s">
        <v>14720</v>
      </c>
      <c r="I348" s="9"/>
      <c r="J348" s="9"/>
      <c r="K348" s="9"/>
      <c r="L348" s="11">
        <v>0.5</v>
      </c>
      <c r="M348" s="9"/>
      <c r="N348" s="21">
        <v>30</v>
      </c>
      <c r="O348" s="21">
        <v>30</v>
      </c>
      <c r="P348" s="2"/>
      <c r="Q348" s="225" t="s">
        <v>4170</v>
      </c>
      <c r="R348" s="222"/>
      <c r="S348" s="2"/>
      <c r="T348" s="21">
        <f t="shared" si="7"/>
        <v>0</v>
      </c>
    </row>
    <row r="349" spans="1:20" x14ac:dyDescent="0.4">
      <c r="A349" s="164" t="s">
        <v>14759</v>
      </c>
      <c r="B349" s="164" t="s">
        <v>12052</v>
      </c>
      <c r="C349" s="232" t="s">
        <v>14719</v>
      </c>
      <c r="D349" s="166"/>
      <c r="E349" s="172" t="s">
        <v>14369</v>
      </c>
      <c r="F349" s="168">
        <v>1999</v>
      </c>
      <c r="G349" s="243"/>
      <c r="H349" s="164" t="s">
        <v>14721</v>
      </c>
      <c r="I349" s="164" t="s">
        <v>4074</v>
      </c>
      <c r="J349" s="164"/>
      <c r="K349" s="164"/>
      <c r="L349" s="166">
        <v>0.5</v>
      </c>
      <c r="M349" s="164"/>
      <c r="N349" s="174">
        <v>30</v>
      </c>
      <c r="O349" s="174">
        <v>30</v>
      </c>
      <c r="P349" s="2"/>
      <c r="Q349" s="225" t="s">
        <v>4170</v>
      </c>
      <c r="R349" s="222"/>
      <c r="S349" s="2"/>
      <c r="T349" s="21">
        <f t="shared" si="7"/>
        <v>0</v>
      </c>
    </row>
    <row r="350" spans="1:20" x14ac:dyDescent="0.4">
      <c r="A350" s="9" t="s">
        <v>14759</v>
      </c>
      <c r="B350" s="9" t="s">
        <v>12052</v>
      </c>
      <c r="C350" s="180" t="s">
        <v>14722</v>
      </c>
      <c r="D350" s="11"/>
      <c r="E350" s="35" t="s">
        <v>14369</v>
      </c>
      <c r="F350" s="162">
        <v>1999</v>
      </c>
      <c r="G350" s="240"/>
      <c r="H350" s="9" t="s">
        <v>14730</v>
      </c>
      <c r="I350" s="9"/>
      <c r="J350" s="9"/>
      <c r="K350" s="9"/>
      <c r="L350" s="11">
        <v>0.5</v>
      </c>
      <c r="M350" s="9"/>
      <c r="N350" s="21">
        <v>30</v>
      </c>
      <c r="O350" s="21">
        <v>30</v>
      </c>
      <c r="P350" s="2"/>
      <c r="Q350" s="225" t="s">
        <v>4170</v>
      </c>
      <c r="R350" s="222"/>
      <c r="S350" s="2"/>
      <c r="T350" s="21">
        <f t="shared" si="7"/>
        <v>0</v>
      </c>
    </row>
    <row r="351" spans="1:20" x14ac:dyDescent="0.4">
      <c r="A351" s="164" t="s">
        <v>14759</v>
      </c>
      <c r="B351" s="164" t="s">
        <v>12052</v>
      </c>
      <c r="C351" s="232" t="s">
        <v>14723</v>
      </c>
      <c r="D351" s="166"/>
      <c r="E351" s="172" t="s">
        <v>14369</v>
      </c>
      <c r="F351" s="168">
        <v>1999</v>
      </c>
      <c r="G351" s="243"/>
      <c r="H351" s="164" t="s">
        <v>14731</v>
      </c>
      <c r="I351" s="164" t="s">
        <v>4074</v>
      </c>
      <c r="J351" s="164"/>
      <c r="K351" s="164"/>
      <c r="L351" s="166">
        <v>0.5</v>
      </c>
      <c r="M351" s="164"/>
      <c r="N351" s="174">
        <v>30</v>
      </c>
      <c r="O351" s="174">
        <v>30</v>
      </c>
      <c r="P351" s="2"/>
      <c r="Q351" s="225" t="s">
        <v>4170</v>
      </c>
      <c r="R351" s="222"/>
      <c r="S351" s="2"/>
      <c r="T351" s="21">
        <f t="shared" si="7"/>
        <v>0</v>
      </c>
    </row>
    <row r="352" spans="1:20" x14ac:dyDescent="0.4">
      <c r="A352" s="9" t="s">
        <v>14759</v>
      </c>
      <c r="B352" s="9" t="s">
        <v>12052</v>
      </c>
      <c r="C352" s="180" t="s">
        <v>14724</v>
      </c>
      <c r="D352" s="11"/>
      <c r="E352" s="35" t="s">
        <v>14369</v>
      </c>
      <c r="F352" s="162">
        <v>1999</v>
      </c>
      <c r="G352" s="240"/>
      <c r="H352" s="9" t="s">
        <v>14732</v>
      </c>
      <c r="I352" s="9"/>
      <c r="J352" s="9"/>
      <c r="K352" s="9"/>
      <c r="L352" s="11">
        <v>0.5</v>
      </c>
      <c r="M352" s="9"/>
      <c r="N352" s="21">
        <v>30</v>
      </c>
      <c r="O352" s="21">
        <v>30</v>
      </c>
      <c r="P352" s="2"/>
      <c r="Q352" s="225" t="s">
        <v>4170</v>
      </c>
      <c r="R352" s="222"/>
      <c r="S352" s="2"/>
      <c r="T352" s="21">
        <f t="shared" si="7"/>
        <v>0</v>
      </c>
    </row>
    <row r="353" spans="1:20" x14ac:dyDescent="0.4">
      <c r="A353" s="164" t="s">
        <v>14759</v>
      </c>
      <c r="B353" s="164" t="s">
        <v>12052</v>
      </c>
      <c r="C353" s="232" t="s">
        <v>14725</v>
      </c>
      <c r="D353" s="166"/>
      <c r="E353" s="172" t="s">
        <v>14369</v>
      </c>
      <c r="F353" s="168">
        <v>1999</v>
      </c>
      <c r="G353" s="243"/>
      <c r="H353" s="164" t="s">
        <v>14733</v>
      </c>
      <c r="I353" s="164" t="s">
        <v>4074</v>
      </c>
      <c r="J353" s="164"/>
      <c r="K353" s="164"/>
      <c r="L353" s="166">
        <v>0.5</v>
      </c>
      <c r="M353" s="164"/>
      <c r="N353" s="174">
        <v>30</v>
      </c>
      <c r="O353" s="174">
        <v>30</v>
      </c>
      <c r="P353" s="2"/>
      <c r="Q353" s="225" t="s">
        <v>4170</v>
      </c>
      <c r="R353" s="222"/>
      <c r="S353" s="2"/>
      <c r="T353" s="21">
        <f t="shared" si="7"/>
        <v>0</v>
      </c>
    </row>
    <row r="354" spans="1:20" x14ac:dyDescent="0.4">
      <c r="A354" s="9" t="s">
        <v>14759</v>
      </c>
      <c r="B354" s="9" t="s">
        <v>12052</v>
      </c>
      <c r="C354" s="180" t="s">
        <v>14726</v>
      </c>
      <c r="D354" s="11"/>
      <c r="E354" s="35" t="s">
        <v>14369</v>
      </c>
      <c r="F354" s="162">
        <v>1999</v>
      </c>
      <c r="G354" s="240"/>
      <c r="H354" s="9" t="s">
        <v>14734</v>
      </c>
      <c r="I354" s="9"/>
      <c r="J354" s="9"/>
      <c r="K354" s="9"/>
      <c r="L354" s="11">
        <v>0.5</v>
      </c>
      <c r="M354" s="9"/>
      <c r="N354" s="21">
        <v>30</v>
      </c>
      <c r="O354" s="21">
        <v>30</v>
      </c>
      <c r="P354" s="2"/>
      <c r="Q354" s="225" t="s">
        <v>4170</v>
      </c>
      <c r="R354" s="222"/>
      <c r="S354" s="2"/>
      <c r="T354" s="21">
        <f t="shared" si="7"/>
        <v>0</v>
      </c>
    </row>
    <row r="355" spans="1:20" x14ac:dyDescent="0.4">
      <c r="A355" s="164" t="s">
        <v>14759</v>
      </c>
      <c r="B355" s="164" t="s">
        <v>12052</v>
      </c>
      <c r="C355" s="232" t="s">
        <v>14727</v>
      </c>
      <c r="D355" s="166"/>
      <c r="E355" s="172" t="s">
        <v>14369</v>
      </c>
      <c r="F355" s="168">
        <v>1999</v>
      </c>
      <c r="G355" s="243"/>
      <c r="H355" s="164" t="s">
        <v>14735</v>
      </c>
      <c r="I355" s="164" t="s">
        <v>4074</v>
      </c>
      <c r="J355" s="164"/>
      <c r="K355" s="164"/>
      <c r="L355" s="166">
        <v>0.5</v>
      </c>
      <c r="M355" s="164"/>
      <c r="N355" s="174">
        <v>30</v>
      </c>
      <c r="O355" s="174">
        <v>30</v>
      </c>
      <c r="P355" s="2"/>
      <c r="Q355" s="225" t="s">
        <v>4170</v>
      </c>
      <c r="R355" s="222"/>
      <c r="S355" s="2"/>
      <c r="T355" s="21">
        <f t="shared" si="7"/>
        <v>0</v>
      </c>
    </row>
    <row r="356" spans="1:20" x14ac:dyDescent="0.4">
      <c r="A356" s="9" t="s">
        <v>14759</v>
      </c>
      <c r="B356" s="9" t="s">
        <v>12052</v>
      </c>
      <c r="C356" s="180" t="s">
        <v>14728</v>
      </c>
      <c r="D356" s="11"/>
      <c r="E356" s="35" t="s">
        <v>14369</v>
      </c>
      <c r="F356" s="162">
        <v>1999</v>
      </c>
      <c r="G356" s="240"/>
      <c r="H356" s="9" t="s">
        <v>14736</v>
      </c>
      <c r="I356" s="9"/>
      <c r="J356" s="9"/>
      <c r="K356" s="9"/>
      <c r="L356" s="11">
        <v>0.5</v>
      </c>
      <c r="M356" s="9"/>
      <c r="N356" s="21">
        <v>30</v>
      </c>
      <c r="O356" s="21">
        <v>30</v>
      </c>
      <c r="P356" s="2"/>
      <c r="Q356" s="225" t="s">
        <v>4170</v>
      </c>
      <c r="R356" s="222"/>
      <c r="S356" s="2"/>
      <c r="T356" s="21">
        <f t="shared" si="7"/>
        <v>0</v>
      </c>
    </row>
    <row r="357" spans="1:20" x14ac:dyDescent="0.4">
      <c r="A357" s="164" t="s">
        <v>14759</v>
      </c>
      <c r="B357" s="164" t="s">
        <v>12052</v>
      </c>
      <c r="C357" s="232" t="s">
        <v>14729</v>
      </c>
      <c r="D357" s="166"/>
      <c r="E357" s="172" t="s">
        <v>14369</v>
      </c>
      <c r="F357" s="168">
        <v>1999</v>
      </c>
      <c r="G357" s="243"/>
      <c r="H357" s="164" t="s">
        <v>14737</v>
      </c>
      <c r="I357" s="164" t="s">
        <v>4074</v>
      </c>
      <c r="J357" s="164"/>
      <c r="K357" s="164"/>
      <c r="L357" s="166">
        <v>0.5</v>
      </c>
      <c r="M357" s="164"/>
      <c r="N357" s="174">
        <v>30</v>
      </c>
      <c r="O357" s="174">
        <v>30</v>
      </c>
      <c r="P357" s="2"/>
      <c r="Q357" s="225" t="s">
        <v>4170</v>
      </c>
      <c r="R357" s="222"/>
      <c r="S357" s="2"/>
      <c r="T357" s="21">
        <f t="shared" si="7"/>
        <v>0</v>
      </c>
    </row>
    <row r="358" spans="1:20" x14ac:dyDescent="0.4">
      <c r="A358" s="9" t="s">
        <v>14759</v>
      </c>
      <c r="B358" s="9" t="s">
        <v>12060</v>
      </c>
      <c r="C358" s="180" t="s">
        <v>14738</v>
      </c>
      <c r="D358" s="11"/>
      <c r="E358" s="35" t="s">
        <v>0</v>
      </c>
      <c r="F358" s="246">
        <v>35096</v>
      </c>
      <c r="G358" s="240"/>
      <c r="H358" s="9" t="s">
        <v>14740</v>
      </c>
      <c r="I358" s="9"/>
      <c r="J358" s="9"/>
      <c r="K358" s="9"/>
      <c r="L358" s="11" t="s">
        <v>0</v>
      </c>
      <c r="M358" s="9"/>
      <c r="N358" s="21">
        <v>50</v>
      </c>
      <c r="O358" s="21">
        <v>50</v>
      </c>
      <c r="P358" s="2"/>
      <c r="Q358" s="225" t="s">
        <v>4170</v>
      </c>
      <c r="R358" s="222"/>
      <c r="S358" s="2"/>
      <c r="T358" s="21">
        <f t="shared" si="7"/>
        <v>0</v>
      </c>
    </row>
    <row r="359" spans="1:20" x14ac:dyDescent="0.4">
      <c r="A359" s="9" t="s">
        <v>14759</v>
      </c>
      <c r="B359" s="9" t="s">
        <v>12060</v>
      </c>
      <c r="C359" s="180" t="s">
        <v>14739</v>
      </c>
      <c r="D359" s="11"/>
      <c r="E359" s="35" t="s">
        <v>0</v>
      </c>
      <c r="F359" s="246">
        <v>36526</v>
      </c>
      <c r="G359" s="240"/>
      <c r="H359" s="9" t="s">
        <v>14741</v>
      </c>
      <c r="I359" s="9"/>
      <c r="J359" s="9"/>
      <c r="K359" s="9"/>
      <c r="L359" s="11" t="s">
        <v>0</v>
      </c>
      <c r="M359" s="9"/>
      <c r="N359" s="21">
        <v>50</v>
      </c>
      <c r="O359" s="21">
        <v>50</v>
      </c>
      <c r="P359" s="2"/>
      <c r="Q359" s="225" t="s">
        <v>4170</v>
      </c>
      <c r="R359" s="222"/>
      <c r="S359" s="2"/>
      <c r="T359" s="21">
        <f t="shared" si="7"/>
        <v>0</v>
      </c>
    </row>
    <row r="360" spans="1:20" x14ac:dyDescent="0.4">
      <c r="A360" s="9" t="s">
        <v>14759</v>
      </c>
      <c r="B360" s="9" t="s">
        <v>12060</v>
      </c>
      <c r="C360" s="180" t="s">
        <v>14742</v>
      </c>
      <c r="D360" s="11"/>
      <c r="E360" s="35" t="s">
        <v>0</v>
      </c>
      <c r="F360" s="162">
        <v>1995</v>
      </c>
      <c r="G360" s="240"/>
      <c r="H360" s="9" t="s">
        <v>14745</v>
      </c>
      <c r="I360" s="9"/>
      <c r="J360" s="9"/>
      <c r="K360" s="9"/>
      <c r="L360" s="11">
        <v>0.1</v>
      </c>
      <c r="M360" s="9"/>
      <c r="N360" s="21">
        <v>60</v>
      </c>
      <c r="O360" s="21">
        <v>60</v>
      </c>
      <c r="P360" s="2"/>
      <c r="Q360" s="225" t="s">
        <v>4170</v>
      </c>
      <c r="R360" s="222"/>
      <c r="S360" s="2"/>
      <c r="T360" s="21">
        <f t="shared" si="7"/>
        <v>0</v>
      </c>
    </row>
    <row r="361" spans="1:20" x14ac:dyDescent="0.4">
      <c r="A361" s="9" t="s">
        <v>14759</v>
      </c>
      <c r="B361" s="9" t="s">
        <v>12060</v>
      </c>
      <c r="C361" s="180" t="s">
        <v>14743</v>
      </c>
      <c r="D361" s="11"/>
      <c r="E361" s="35" t="s">
        <v>0</v>
      </c>
      <c r="F361" s="162">
        <v>1996</v>
      </c>
      <c r="G361" s="240"/>
      <c r="H361" s="9" t="s">
        <v>14746</v>
      </c>
      <c r="I361" s="9"/>
      <c r="J361" s="9"/>
      <c r="K361" s="9"/>
      <c r="L361" s="11">
        <v>30</v>
      </c>
      <c r="M361" s="9"/>
      <c r="N361" s="21">
        <v>30</v>
      </c>
      <c r="O361" s="21">
        <v>30</v>
      </c>
      <c r="P361" s="2"/>
      <c r="Q361" s="225" t="s">
        <v>4168</v>
      </c>
      <c r="R361" s="222"/>
      <c r="S361" s="2"/>
      <c r="T361" s="21">
        <f t="shared" si="7"/>
        <v>30</v>
      </c>
    </row>
    <row r="362" spans="1:20" x14ac:dyDescent="0.4">
      <c r="A362" s="9" t="s">
        <v>14759</v>
      </c>
      <c r="B362" s="9" t="s">
        <v>12060</v>
      </c>
      <c r="C362" s="180" t="s">
        <v>14744</v>
      </c>
      <c r="D362" s="11"/>
      <c r="E362" s="35" t="s">
        <v>0</v>
      </c>
      <c r="F362" s="162">
        <v>1996</v>
      </c>
      <c r="G362" s="240"/>
      <c r="H362" s="9" t="s">
        <v>14746</v>
      </c>
      <c r="I362" s="9"/>
      <c r="J362" s="9"/>
      <c r="K362" s="9"/>
      <c r="L362" s="11">
        <v>30</v>
      </c>
      <c r="M362" s="9"/>
      <c r="N362" s="21">
        <v>30</v>
      </c>
      <c r="O362" s="21">
        <v>30</v>
      </c>
      <c r="P362" s="2"/>
      <c r="Q362" s="225" t="s">
        <v>4168</v>
      </c>
      <c r="R362" s="222"/>
      <c r="S362" s="2"/>
      <c r="T362" s="21">
        <f t="shared" si="7"/>
        <v>30</v>
      </c>
    </row>
    <row r="363" spans="1:20" x14ac:dyDescent="0.4">
      <c r="A363" s="9" t="s">
        <v>14759</v>
      </c>
      <c r="B363" s="9" t="s">
        <v>12060</v>
      </c>
      <c r="C363" s="180" t="s">
        <v>14747</v>
      </c>
      <c r="D363" s="11"/>
      <c r="E363" s="35" t="s">
        <v>9729</v>
      </c>
      <c r="F363" s="162" t="s">
        <v>0</v>
      </c>
      <c r="G363" s="240"/>
      <c r="H363" s="9" t="s">
        <v>14748</v>
      </c>
      <c r="I363" s="9"/>
      <c r="J363" s="9"/>
      <c r="K363" s="9"/>
      <c r="L363" s="11" t="s">
        <v>0</v>
      </c>
      <c r="M363" s="9"/>
      <c r="N363" s="21">
        <v>0.5</v>
      </c>
      <c r="O363" s="21">
        <v>0.5</v>
      </c>
      <c r="P363" s="2"/>
      <c r="Q363" s="225" t="s">
        <v>4168</v>
      </c>
      <c r="R363" s="222"/>
      <c r="S363" s="2"/>
      <c r="T363" s="21">
        <f t="shared" si="7"/>
        <v>0.5</v>
      </c>
    </row>
    <row r="364" spans="1:20" x14ac:dyDescent="0.4">
      <c r="A364" s="9" t="s">
        <v>14759</v>
      </c>
      <c r="B364" s="9" t="s">
        <v>12060</v>
      </c>
      <c r="C364" s="180" t="s">
        <v>14749</v>
      </c>
      <c r="D364" s="11"/>
      <c r="E364" s="35" t="s">
        <v>0</v>
      </c>
      <c r="F364" s="162" t="s">
        <v>0</v>
      </c>
      <c r="G364" s="240"/>
      <c r="H364" s="9" t="s">
        <v>14754</v>
      </c>
      <c r="I364" s="9"/>
      <c r="J364" s="9"/>
      <c r="K364" s="9"/>
      <c r="L364" s="11" t="s">
        <v>0</v>
      </c>
      <c r="M364" s="9"/>
      <c r="N364" s="21">
        <v>0.5</v>
      </c>
      <c r="O364" s="21">
        <v>0.5</v>
      </c>
      <c r="P364" s="2"/>
      <c r="Q364" s="225" t="s">
        <v>4168</v>
      </c>
      <c r="R364" s="222"/>
      <c r="S364" s="2"/>
      <c r="T364" s="21">
        <f t="shared" si="7"/>
        <v>0.5</v>
      </c>
    </row>
    <row r="365" spans="1:20" x14ac:dyDescent="0.4">
      <c r="A365" s="9" t="s">
        <v>14759</v>
      </c>
      <c r="B365" s="9" t="s">
        <v>12060</v>
      </c>
      <c r="C365" s="180" t="s">
        <v>14750</v>
      </c>
      <c r="D365" s="11"/>
      <c r="E365" s="35" t="s">
        <v>0</v>
      </c>
      <c r="F365" s="162" t="s">
        <v>0</v>
      </c>
      <c r="G365" s="240"/>
      <c r="H365" s="9" t="s">
        <v>14755</v>
      </c>
      <c r="I365" s="9"/>
      <c r="J365" s="9"/>
      <c r="K365" s="9"/>
      <c r="L365" s="11" t="s">
        <v>0</v>
      </c>
      <c r="M365" s="9"/>
      <c r="N365" s="21">
        <v>0.5</v>
      </c>
      <c r="O365" s="21">
        <v>0.5</v>
      </c>
      <c r="P365" s="2"/>
      <c r="Q365" s="225" t="s">
        <v>4168</v>
      </c>
      <c r="R365" s="222"/>
      <c r="S365" s="2"/>
      <c r="T365" s="21">
        <f t="shared" si="7"/>
        <v>0.5</v>
      </c>
    </row>
    <row r="366" spans="1:20" x14ac:dyDescent="0.4">
      <c r="A366" s="9" t="s">
        <v>14759</v>
      </c>
      <c r="B366" s="9" t="s">
        <v>12060</v>
      </c>
      <c r="C366" s="180" t="s">
        <v>14751</v>
      </c>
      <c r="D366" s="11"/>
      <c r="E366" s="35" t="s">
        <v>0</v>
      </c>
      <c r="F366" s="162" t="s">
        <v>0</v>
      </c>
      <c r="G366" s="240"/>
      <c r="H366" s="9" t="s">
        <v>14756</v>
      </c>
      <c r="I366" s="9"/>
      <c r="J366" s="9"/>
      <c r="K366" s="9"/>
      <c r="L366" s="11" t="s">
        <v>0</v>
      </c>
      <c r="M366" s="9"/>
      <c r="N366" s="21">
        <v>0.5</v>
      </c>
      <c r="O366" s="21">
        <v>0.5</v>
      </c>
      <c r="P366" s="2"/>
      <c r="Q366" s="225" t="s">
        <v>4168</v>
      </c>
      <c r="R366" s="222"/>
      <c r="S366" s="2"/>
      <c r="T366" s="21">
        <f t="shared" ref="T366:T368" si="8">IF(Q366="Nuova",IF(N366="p.a.r.",300,N366),IF(Q366="Usata",IF(O366="p.a.r.",300,N366),0))</f>
        <v>0.5</v>
      </c>
    </row>
    <row r="367" spans="1:20" x14ac:dyDescent="0.4">
      <c r="A367" s="9" t="s">
        <v>14759</v>
      </c>
      <c r="B367" s="9" t="s">
        <v>12060</v>
      </c>
      <c r="C367" s="180" t="s">
        <v>14752</v>
      </c>
      <c r="D367" s="11"/>
      <c r="E367" s="35" t="s">
        <v>0</v>
      </c>
      <c r="F367" s="162" t="s">
        <v>0</v>
      </c>
      <c r="G367" s="240"/>
      <c r="H367" s="9" t="s">
        <v>14757</v>
      </c>
      <c r="I367" s="9"/>
      <c r="J367" s="9"/>
      <c r="K367" s="9"/>
      <c r="L367" s="11" t="s">
        <v>0</v>
      </c>
      <c r="M367" s="9"/>
      <c r="N367" s="21">
        <v>0.5</v>
      </c>
      <c r="O367" s="21">
        <v>0.5</v>
      </c>
      <c r="P367" s="2"/>
      <c r="Q367" s="225" t="s">
        <v>4168</v>
      </c>
      <c r="R367" s="222"/>
      <c r="S367" s="2"/>
      <c r="T367" s="21">
        <f t="shared" si="8"/>
        <v>0.5</v>
      </c>
    </row>
    <row r="368" spans="1:20" x14ac:dyDescent="0.4">
      <c r="A368" s="9" t="s">
        <v>14759</v>
      </c>
      <c r="B368" s="9" t="s">
        <v>12060</v>
      </c>
      <c r="C368" s="180" t="s">
        <v>14753</v>
      </c>
      <c r="D368" s="11"/>
      <c r="E368" s="35" t="s">
        <v>0</v>
      </c>
      <c r="F368" s="162" t="s">
        <v>0</v>
      </c>
      <c r="G368" s="240"/>
      <c r="H368" s="9" t="s">
        <v>14758</v>
      </c>
      <c r="I368" s="9"/>
      <c r="J368" s="9"/>
      <c r="K368" s="9"/>
      <c r="L368" s="11" t="s">
        <v>0</v>
      </c>
      <c r="M368" s="9"/>
      <c r="N368" s="21">
        <v>0.5</v>
      </c>
      <c r="O368" s="21">
        <v>0.5</v>
      </c>
      <c r="P368" s="2"/>
      <c r="Q368" s="225" t="s">
        <v>4168</v>
      </c>
      <c r="R368" s="222"/>
      <c r="S368" s="2"/>
      <c r="T368" s="21">
        <f t="shared" si="8"/>
        <v>0.5</v>
      </c>
    </row>
  </sheetData>
  <protectedRanges>
    <protectedRange sqref="Q1:R221 Q222:Q368" name="Collezione"/>
    <protectedRange sqref="A1:T1" name="Intervallo2"/>
  </protectedRanges>
  <autoFilter ref="A1:T1" xr:uid="{27428804-4C0C-45BE-806B-DD063F52C634}"/>
  <phoneticPr fontId="9" type="noConversion"/>
  <pageMargins left="0.7" right="0.7" top="0.75" bottom="0.75" header="0.3" footer="0.3"/>
  <pageSetup paperSize="0" orientation="portrait" horizontalDpi="0" verticalDpi="0" copie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90CD7C79-FD84-4309-B4FD-65B6A238A97F}">
            <xm:f>'Menu tendina'!$A$6</xm:f>
            <x14:dxf>
              <fill>
                <patternFill>
                  <bgColor theme="7" tint="0.39994506668294322"/>
                </patternFill>
              </fill>
            </x14:dxf>
          </x14:cfRule>
          <x14:cfRule type="cellIs" priority="2" operator="equal" id="{6C8B29AC-092D-40E9-94FA-6179FD3A78CB}">
            <xm:f>'Menu tendina'!$A$5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" operator="equal" id="{A7BE2EA4-33DF-44A0-BD05-B0C429B19247}">
            <xm:f>'Menu tendina'!$A$4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4" operator="equal" id="{0978B50C-7D4B-4FC7-A06F-5095085E847E}">
            <xm:f>'Menu tendina'!$A$3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Q2:Q368</xm:sqref>
        </x14:conditionalFormatting>
        <x14:conditionalFormatting xmlns:xm="http://schemas.microsoft.com/office/excel/2006/main">
          <x14:cfRule type="cellIs" priority="5" operator="equal" id="{A9836FCD-6DBE-4F14-86C9-DDBE6D36E48D}">
            <xm:f>'Menu tendina'!$A$2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Q2:Q1048576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271371-E2EA-48E6-9E4E-9616EC6352BC}">
          <x14:formula1>
            <xm:f>'Menu tendina'!$A$2:$A$7</xm:f>
          </x14:formula1>
          <xm:sqref>Q1:Q1048576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9FE66-29CC-467A-8D23-4698B8455CEF}">
  <sheetPr>
    <tabColor theme="1" tint="0.499984740745262"/>
  </sheetPr>
  <dimension ref="A1:T171"/>
  <sheetViews>
    <sheetView zoomScale="77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177" sqref="G177"/>
    </sheetView>
  </sheetViews>
  <sheetFormatPr defaultRowHeight="16" x14ac:dyDescent="0.4"/>
  <cols>
    <col min="1" max="1" width="15.25" bestFit="1" customWidth="1"/>
    <col min="2" max="2" width="17.83203125" bestFit="1" customWidth="1"/>
    <col min="3" max="3" width="10.5" customWidth="1"/>
    <col min="4" max="4" width="8.4140625" customWidth="1"/>
    <col min="5" max="5" width="10.33203125" style="237" customWidth="1"/>
    <col min="6" max="6" width="11" style="242" bestFit="1" customWidth="1"/>
    <col min="7" max="7" width="11" style="230" customWidth="1"/>
    <col min="8" max="8" width="69.25" bestFit="1" customWidth="1"/>
    <col min="9" max="9" width="10.58203125" customWidth="1"/>
    <col min="10" max="10" width="5.5" customWidth="1"/>
    <col min="11" max="11" width="20.6640625" bestFit="1" customWidth="1"/>
    <col min="12" max="12" width="9.33203125" customWidth="1"/>
    <col min="13" max="13" width="66.08203125" bestFit="1" customWidth="1"/>
    <col min="14" max="15" width="13.08203125" customWidth="1"/>
    <col min="16" max="16" width="1.9140625" customWidth="1"/>
    <col min="17" max="17" width="14" style="223" bestFit="1" customWidth="1"/>
    <col min="18" max="18" width="15.4140625" style="223" customWidth="1"/>
    <col min="19" max="19" width="1.4140625" customWidth="1"/>
    <col min="20" max="20" width="13.08203125" customWidth="1"/>
  </cols>
  <sheetData>
    <row r="1" spans="1:20" ht="25" x14ac:dyDescent="0.4">
      <c r="A1" s="3" t="s">
        <v>4037</v>
      </c>
      <c r="B1" s="4" t="s">
        <v>4049</v>
      </c>
      <c r="C1" s="4" t="s">
        <v>4038</v>
      </c>
      <c r="D1" s="5" t="s">
        <v>4039</v>
      </c>
      <c r="E1" s="5" t="s">
        <v>4051</v>
      </c>
      <c r="F1" s="229" t="s">
        <v>8530</v>
      </c>
      <c r="G1" s="229" t="s">
        <v>4040</v>
      </c>
      <c r="H1" s="5" t="s">
        <v>4041</v>
      </c>
      <c r="I1" s="5" t="s">
        <v>4074</v>
      </c>
      <c r="J1" s="5" t="s">
        <v>4043</v>
      </c>
      <c r="K1" s="159" t="s">
        <v>8529</v>
      </c>
      <c r="L1" s="5" t="s">
        <v>4044</v>
      </c>
      <c r="M1" s="8" t="s">
        <v>4045</v>
      </c>
      <c r="N1" s="7" t="s">
        <v>9596</v>
      </c>
      <c r="O1" s="7" t="s">
        <v>9597</v>
      </c>
      <c r="P1" s="1"/>
      <c r="Q1" s="7" t="s">
        <v>4046</v>
      </c>
      <c r="R1" s="221" t="s">
        <v>4054</v>
      </c>
      <c r="S1" s="1"/>
      <c r="T1" s="7" t="s">
        <v>4174</v>
      </c>
    </row>
    <row r="2" spans="1:20" x14ac:dyDescent="0.4">
      <c r="A2" s="9" t="s">
        <v>16273</v>
      </c>
      <c r="B2" s="9" t="s">
        <v>16279</v>
      </c>
      <c r="C2" s="180" t="s">
        <v>16280</v>
      </c>
      <c r="D2" s="11"/>
      <c r="E2" s="35" t="s">
        <v>0</v>
      </c>
      <c r="F2" s="162" t="s">
        <v>0</v>
      </c>
      <c r="G2" s="161" t="s">
        <v>0</v>
      </c>
      <c r="H2" s="9" t="s">
        <v>16283</v>
      </c>
      <c r="I2" s="9"/>
      <c r="J2" s="9"/>
      <c r="K2" s="11"/>
      <c r="L2" s="11" t="s">
        <v>0</v>
      </c>
      <c r="M2" s="9"/>
      <c r="N2" s="21" t="s">
        <v>9999</v>
      </c>
      <c r="O2" s="21" t="s">
        <v>9999</v>
      </c>
      <c r="P2" s="2"/>
      <c r="Q2" s="225" t="s">
        <v>4170</v>
      </c>
      <c r="R2" s="222"/>
      <c r="S2" s="2"/>
      <c r="T2" s="21">
        <f>IF(Q2="Nuova",IF(N2="p.a.r.",300,N2),IF(Q2="Usata",IF(O2="p.a.r.",300,N2),0))</f>
        <v>0</v>
      </c>
    </row>
    <row r="3" spans="1:20" x14ac:dyDescent="0.4">
      <c r="A3" s="9" t="s">
        <v>16273</v>
      </c>
      <c r="B3" s="9" t="s">
        <v>16279</v>
      </c>
      <c r="C3" s="180" t="s">
        <v>16281</v>
      </c>
      <c r="D3" s="11"/>
      <c r="E3" s="35" t="s">
        <v>16282</v>
      </c>
      <c r="F3" s="162" t="s">
        <v>0</v>
      </c>
      <c r="G3" s="161">
        <v>36981</v>
      </c>
      <c r="H3" s="9" t="s">
        <v>16284</v>
      </c>
      <c r="I3" s="9"/>
      <c r="J3" s="9"/>
      <c r="K3" s="11"/>
      <c r="L3" s="11" t="s">
        <v>0</v>
      </c>
      <c r="M3" s="9"/>
      <c r="N3" s="21">
        <v>15</v>
      </c>
      <c r="O3" s="21">
        <v>15</v>
      </c>
      <c r="P3" s="2"/>
      <c r="Q3" s="225" t="s">
        <v>4170</v>
      </c>
      <c r="R3" s="222"/>
      <c r="S3" s="2"/>
      <c r="T3" s="21">
        <f>IF(Q3="Nuova",IF(N3="p.a.r.",300,N3),IF(Q3="Usata",IF(O3="p.a.r.",300,N3),0))</f>
        <v>0</v>
      </c>
    </row>
    <row r="4" spans="1:20" x14ac:dyDescent="0.4">
      <c r="A4" s="9" t="s">
        <v>16273</v>
      </c>
      <c r="B4" s="9" t="s">
        <v>16279</v>
      </c>
      <c r="C4" s="180" t="s">
        <v>16286</v>
      </c>
      <c r="D4" s="11"/>
      <c r="E4" s="35" t="s">
        <v>16282</v>
      </c>
      <c r="F4" s="162" t="s">
        <v>0</v>
      </c>
      <c r="G4" s="161">
        <v>44286</v>
      </c>
      <c r="H4" s="9" t="s">
        <v>16285</v>
      </c>
      <c r="I4" s="9"/>
      <c r="J4" s="9"/>
      <c r="K4" s="11"/>
      <c r="L4" s="11" t="s">
        <v>0</v>
      </c>
      <c r="M4" s="9"/>
      <c r="N4" s="21">
        <v>50</v>
      </c>
      <c r="O4" s="21">
        <v>50</v>
      </c>
      <c r="P4" s="2"/>
      <c r="Q4" s="225" t="s">
        <v>4170</v>
      </c>
      <c r="R4" s="222"/>
      <c r="S4" s="2"/>
      <c r="T4" s="21">
        <f t="shared" ref="T4:T43" si="0">IF(Q4="Nuova",IF(N4="p.a.r.",300,N4),IF(Q4="Usata",IF(O4="p.a.r.",300,N4),0))</f>
        <v>0</v>
      </c>
    </row>
    <row r="5" spans="1:20" x14ac:dyDescent="0.4">
      <c r="A5" s="9" t="s">
        <v>16273</v>
      </c>
      <c r="B5" s="9" t="s">
        <v>16289</v>
      </c>
      <c r="C5" s="180" t="s">
        <v>16287</v>
      </c>
      <c r="D5" s="11"/>
      <c r="E5" s="239">
        <v>2.58</v>
      </c>
      <c r="F5" s="162" t="s">
        <v>0</v>
      </c>
      <c r="G5" s="161">
        <v>38717</v>
      </c>
      <c r="H5" s="9" t="s">
        <v>16288</v>
      </c>
      <c r="I5" s="9"/>
      <c r="J5" s="9"/>
      <c r="K5" s="11"/>
      <c r="L5" s="11">
        <v>20</v>
      </c>
      <c r="M5" s="9"/>
      <c r="N5" s="21">
        <v>2</v>
      </c>
      <c r="O5" s="21">
        <v>2</v>
      </c>
      <c r="P5" s="2"/>
      <c r="Q5" s="225" t="s">
        <v>4170</v>
      </c>
      <c r="R5" s="222"/>
      <c r="S5" s="2"/>
      <c r="T5" s="21">
        <f t="shared" si="0"/>
        <v>0</v>
      </c>
    </row>
    <row r="6" spans="1:20" x14ac:dyDescent="0.4">
      <c r="A6" s="9" t="s">
        <v>16273</v>
      </c>
      <c r="B6" s="9" t="s">
        <v>16290</v>
      </c>
      <c r="C6" s="180" t="s">
        <v>16291</v>
      </c>
      <c r="D6" s="11"/>
      <c r="E6" s="35" t="s">
        <v>0</v>
      </c>
      <c r="F6" s="162" t="s">
        <v>0</v>
      </c>
      <c r="G6" s="162" t="s">
        <v>0</v>
      </c>
      <c r="H6" s="9" t="s">
        <v>16329</v>
      </c>
      <c r="I6" s="9"/>
      <c r="J6" s="9"/>
      <c r="K6" s="11"/>
      <c r="L6" s="11" t="s">
        <v>0</v>
      </c>
      <c r="M6" s="9"/>
      <c r="N6" s="21">
        <v>4</v>
      </c>
      <c r="O6" s="21">
        <v>4</v>
      </c>
      <c r="P6" s="2"/>
      <c r="Q6" s="225" t="s">
        <v>4170</v>
      </c>
      <c r="R6" s="222"/>
      <c r="S6" s="2"/>
      <c r="T6" s="21">
        <f t="shared" si="0"/>
        <v>0</v>
      </c>
    </row>
    <row r="7" spans="1:20" x14ac:dyDescent="0.4">
      <c r="A7" s="9" t="s">
        <v>16273</v>
      </c>
      <c r="B7" s="9" t="s">
        <v>16290</v>
      </c>
      <c r="C7" s="180" t="s">
        <v>16292</v>
      </c>
      <c r="D7" s="11"/>
      <c r="E7" s="35" t="s">
        <v>0</v>
      </c>
      <c r="F7" s="162" t="s">
        <v>0</v>
      </c>
      <c r="G7" s="162" t="s">
        <v>0</v>
      </c>
      <c r="H7" s="9" t="s">
        <v>16330</v>
      </c>
      <c r="I7" s="9" t="s">
        <v>4074</v>
      </c>
      <c r="J7" s="9"/>
      <c r="K7" s="11"/>
      <c r="L7" s="11" t="s">
        <v>0</v>
      </c>
      <c r="M7" s="9"/>
      <c r="N7" s="21">
        <v>4</v>
      </c>
      <c r="O7" s="21">
        <v>4</v>
      </c>
      <c r="P7" s="2"/>
      <c r="Q7" s="225" t="s">
        <v>4170</v>
      </c>
      <c r="R7" s="222"/>
      <c r="S7" s="2"/>
      <c r="T7" s="21">
        <f t="shared" si="0"/>
        <v>0</v>
      </c>
    </row>
    <row r="8" spans="1:20" x14ac:dyDescent="0.4">
      <c r="A8" s="9" t="s">
        <v>16273</v>
      </c>
      <c r="B8" s="9" t="s">
        <v>16290</v>
      </c>
      <c r="C8" s="180" t="s">
        <v>16293</v>
      </c>
      <c r="D8" s="11"/>
      <c r="E8" s="35" t="s">
        <v>0</v>
      </c>
      <c r="F8" s="162" t="s">
        <v>0</v>
      </c>
      <c r="G8" s="162" t="s">
        <v>0</v>
      </c>
      <c r="H8" s="9" t="s">
        <v>16364</v>
      </c>
      <c r="I8" s="9"/>
      <c r="J8" s="9"/>
      <c r="K8" s="11"/>
      <c r="L8" s="11" t="s">
        <v>0</v>
      </c>
      <c r="M8" s="9"/>
      <c r="N8" s="21">
        <v>4</v>
      </c>
      <c r="O8" s="21">
        <v>4</v>
      </c>
      <c r="P8" s="2"/>
      <c r="Q8" s="225" t="s">
        <v>4170</v>
      </c>
      <c r="R8" s="222"/>
      <c r="S8" s="2"/>
      <c r="T8" s="21">
        <f t="shared" si="0"/>
        <v>0</v>
      </c>
    </row>
    <row r="9" spans="1:20" x14ac:dyDescent="0.4">
      <c r="A9" s="9" t="s">
        <v>16273</v>
      </c>
      <c r="B9" s="9" t="s">
        <v>16290</v>
      </c>
      <c r="C9" s="180" t="s">
        <v>16294</v>
      </c>
      <c r="D9" s="11"/>
      <c r="E9" s="35" t="s">
        <v>0</v>
      </c>
      <c r="F9" s="162" t="s">
        <v>0</v>
      </c>
      <c r="G9" s="162" t="s">
        <v>0</v>
      </c>
      <c r="H9" s="9" t="s">
        <v>16365</v>
      </c>
      <c r="I9" s="9" t="s">
        <v>4074</v>
      </c>
      <c r="J9" s="9"/>
      <c r="K9" s="11"/>
      <c r="L9" s="11" t="s">
        <v>0</v>
      </c>
      <c r="M9" s="9"/>
      <c r="N9" s="21">
        <v>4</v>
      </c>
      <c r="O9" s="21">
        <v>4</v>
      </c>
      <c r="P9" s="2"/>
      <c r="Q9" s="225" t="s">
        <v>4170</v>
      </c>
      <c r="R9" s="222"/>
      <c r="S9" s="2"/>
      <c r="T9" s="21">
        <f t="shared" si="0"/>
        <v>0</v>
      </c>
    </row>
    <row r="10" spans="1:20" x14ac:dyDescent="0.4">
      <c r="A10" s="9" t="s">
        <v>16273</v>
      </c>
      <c r="B10" s="9" t="s">
        <v>16290</v>
      </c>
      <c r="C10" s="180" t="s">
        <v>16295</v>
      </c>
      <c r="D10" s="11"/>
      <c r="E10" s="35" t="s">
        <v>0</v>
      </c>
      <c r="F10" s="162" t="s">
        <v>0</v>
      </c>
      <c r="G10" s="162" t="s">
        <v>0</v>
      </c>
      <c r="H10" s="9" t="s">
        <v>16366</v>
      </c>
      <c r="I10" s="9" t="s">
        <v>4074</v>
      </c>
      <c r="J10" s="9"/>
      <c r="K10" s="11"/>
      <c r="L10" s="11" t="s">
        <v>0</v>
      </c>
      <c r="M10" s="9"/>
      <c r="N10" s="21">
        <v>4</v>
      </c>
      <c r="O10" s="21">
        <v>4</v>
      </c>
      <c r="P10" s="2"/>
      <c r="Q10" s="225" t="s">
        <v>4170</v>
      </c>
      <c r="R10" s="222"/>
      <c r="S10" s="2"/>
      <c r="T10" s="21">
        <f t="shared" si="0"/>
        <v>0</v>
      </c>
    </row>
    <row r="11" spans="1:20" x14ac:dyDescent="0.4">
      <c r="A11" s="9" t="s">
        <v>16273</v>
      </c>
      <c r="B11" s="9" t="s">
        <v>16290</v>
      </c>
      <c r="C11" s="180" t="s">
        <v>16296</v>
      </c>
      <c r="D11" s="11"/>
      <c r="E11" s="35" t="s">
        <v>0</v>
      </c>
      <c r="F11" s="162" t="s">
        <v>0</v>
      </c>
      <c r="G11" s="162" t="s">
        <v>0</v>
      </c>
      <c r="H11" s="9" t="s">
        <v>16367</v>
      </c>
      <c r="I11" s="9"/>
      <c r="J11" s="9"/>
      <c r="K11" s="11"/>
      <c r="L11" s="11" t="s">
        <v>0</v>
      </c>
      <c r="M11" s="9"/>
      <c r="N11" s="21">
        <v>4</v>
      </c>
      <c r="O11" s="21">
        <v>4</v>
      </c>
      <c r="P11" s="2"/>
      <c r="Q11" s="225" t="s">
        <v>4170</v>
      </c>
      <c r="R11" s="222"/>
      <c r="S11" s="2"/>
      <c r="T11" s="21">
        <f t="shared" si="0"/>
        <v>0</v>
      </c>
    </row>
    <row r="12" spans="1:20" x14ac:dyDescent="0.4">
      <c r="A12" s="9" t="s">
        <v>16273</v>
      </c>
      <c r="B12" s="9" t="s">
        <v>16290</v>
      </c>
      <c r="C12" s="180" t="s">
        <v>16297</v>
      </c>
      <c r="D12" s="11"/>
      <c r="E12" s="35" t="s">
        <v>0</v>
      </c>
      <c r="F12" s="162" t="s">
        <v>0</v>
      </c>
      <c r="G12" s="162" t="s">
        <v>0</v>
      </c>
      <c r="H12" s="9" t="s">
        <v>16368</v>
      </c>
      <c r="I12" s="9" t="s">
        <v>4074</v>
      </c>
      <c r="J12" s="9"/>
      <c r="K12" s="11"/>
      <c r="L12" s="11" t="s">
        <v>0</v>
      </c>
      <c r="M12" s="9"/>
      <c r="N12" s="21">
        <v>4</v>
      </c>
      <c r="O12" s="21">
        <v>4</v>
      </c>
      <c r="P12" s="2"/>
      <c r="Q12" s="225" t="s">
        <v>4170</v>
      </c>
      <c r="R12" s="222"/>
      <c r="S12" s="2"/>
      <c r="T12" s="21">
        <f t="shared" si="0"/>
        <v>0</v>
      </c>
    </row>
    <row r="13" spans="1:20" x14ac:dyDescent="0.4">
      <c r="A13" s="9" t="s">
        <v>16273</v>
      </c>
      <c r="B13" s="9" t="s">
        <v>16290</v>
      </c>
      <c r="C13" s="180" t="s">
        <v>16298</v>
      </c>
      <c r="D13" s="11"/>
      <c r="E13" s="35" t="s">
        <v>0</v>
      </c>
      <c r="F13" s="162" t="s">
        <v>0</v>
      </c>
      <c r="G13" s="162" t="s">
        <v>0</v>
      </c>
      <c r="H13" s="9" t="s">
        <v>16331</v>
      </c>
      <c r="I13" s="9"/>
      <c r="J13" s="9"/>
      <c r="K13" s="11"/>
      <c r="L13" s="11" t="s">
        <v>0</v>
      </c>
      <c r="M13" s="9"/>
      <c r="N13" s="21">
        <v>4</v>
      </c>
      <c r="O13" s="21">
        <v>4</v>
      </c>
      <c r="P13" s="2"/>
      <c r="Q13" s="225" t="s">
        <v>4170</v>
      </c>
      <c r="R13" s="222"/>
      <c r="S13" s="2"/>
      <c r="T13" s="21">
        <f t="shared" si="0"/>
        <v>0</v>
      </c>
    </row>
    <row r="14" spans="1:20" x14ac:dyDescent="0.4">
      <c r="A14" s="9" t="s">
        <v>16273</v>
      </c>
      <c r="B14" s="9" t="s">
        <v>16290</v>
      </c>
      <c r="C14" s="180" t="s">
        <v>16299</v>
      </c>
      <c r="D14" s="11"/>
      <c r="E14" s="35" t="s">
        <v>0</v>
      </c>
      <c r="F14" s="162" t="s">
        <v>0</v>
      </c>
      <c r="G14" s="162" t="s">
        <v>0</v>
      </c>
      <c r="H14" s="9" t="s">
        <v>16332</v>
      </c>
      <c r="I14" s="9"/>
      <c r="J14" s="9"/>
      <c r="K14" s="11"/>
      <c r="L14" s="11" t="s">
        <v>0</v>
      </c>
      <c r="M14" s="9"/>
      <c r="N14" s="21">
        <v>3</v>
      </c>
      <c r="O14" s="21">
        <v>3</v>
      </c>
      <c r="P14" s="2"/>
      <c r="Q14" s="225" t="s">
        <v>4170</v>
      </c>
      <c r="R14" s="222"/>
      <c r="S14" s="2"/>
      <c r="T14" s="21">
        <f t="shared" si="0"/>
        <v>0</v>
      </c>
    </row>
    <row r="15" spans="1:20" x14ac:dyDescent="0.4">
      <c r="A15" s="9" t="s">
        <v>16273</v>
      </c>
      <c r="B15" s="9" t="s">
        <v>16290</v>
      </c>
      <c r="C15" s="180" t="s">
        <v>16300</v>
      </c>
      <c r="D15" s="11"/>
      <c r="E15" s="35">
        <v>10</v>
      </c>
      <c r="F15" s="162" t="s">
        <v>0</v>
      </c>
      <c r="G15" s="161">
        <v>38717</v>
      </c>
      <c r="H15" s="9" t="s">
        <v>16333</v>
      </c>
      <c r="I15" s="9"/>
      <c r="J15" s="9"/>
      <c r="K15" s="11"/>
      <c r="L15" s="11" t="s">
        <v>0</v>
      </c>
      <c r="M15" s="9"/>
      <c r="N15" s="21">
        <v>3</v>
      </c>
      <c r="O15" s="21">
        <v>3</v>
      </c>
      <c r="P15" s="2"/>
      <c r="Q15" s="225" t="s">
        <v>4170</v>
      </c>
      <c r="R15" s="222"/>
      <c r="S15" s="2"/>
      <c r="T15" s="21">
        <f t="shared" si="0"/>
        <v>0</v>
      </c>
    </row>
    <row r="16" spans="1:20" x14ac:dyDescent="0.4">
      <c r="A16" s="9" t="s">
        <v>16273</v>
      </c>
      <c r="B16" s="9" t="s">
        <v>16290</v>
      </c>
      <c r="C16" s="180" t="s">
        <v>16301</v>
      </c>
      <c r="D16" s="11"/>
      <c r="E16" s="35">
        <v>20</v>
      </c>
      <c r="F16" s="162" t="s">
        <v>0</v>
      </c>
      <c r="G16" s="161">
        <v>38717</v>
      </c>
      <c r="H16" s="9" t="s">
        <v>16334</v>
      </c>
      <c r="I16" s="9"/>
      <c r="J16" s="9"/>
      <c r="K16" s="11"/>
      <c r="L16" s="11" t="s">
        <v>0</v>
      </c>
      <c r="M16" s="9"/>
      <c r="N16" s="21">
        <v>3</v>
      </c>
      <c r="O16" s="21">
        <v>3</v>
      </c>
      <c r="P16" s="2"/>
      <c r="Q16" s="225" t="s">
        <v>4170</v>
      </c>
      <c r="R16" s="222"/>
      <c r="S16" s="2"/>
      <c r="T16" s="21">
        <f t="shared" si="0"/>
        <v>0</v>
      </c>
    </row>
    <row r="17" spans="1:20" x14ac:dyDescent="0.4">
      <c r="A17" s="9" t="s">
        <v>16273</v>
      </c>
      <c r="B17" s="9" t="s">
        <v>16290</v>
      </c>
      <c r="C17" s="180" t="s">
        <v>16302</v>
      </c>
      <c r="D17" s="11"/>
      <c r="E17" s="35">
        <v>50</v>
      </c>
      <c r="F17" s="162" t="s">
        <v>0</v>
      </c>
      <c r="G17" s="161">
        <v>38717</v>
      </c>
      <c r="H17" s="9" t="s">
        <v>16335</v>
      </c>
      <c r="I17" s="9"/>
      <c r="J17" s="9"/>
      <c r="K17" s="11"/>
      <c r="L17" s="11" t="s">
        <v>0</v>
      </c>
      <c r="M17" s="9"/>
      <c r="N17" s="21">
        <v>3</v>
      </c>
      <c r="O17" s="21">
        <v>3</v>
      </c>
      <c r="P17" s="2"/>
      <c r="Q17" s="225" t="s">
        <v>4170</v>
      </c>
      <c r="R17" s="222"/>
      <c r="S17" s="2"/>
      <c r="T17" s="21">
        <f t="shared" si="0"/>
        <v>0</v>
      </c>
    </row>
    <row r="18" spans="1:20" x14ac:dyDescent="0.4">
      <c r="A18" s="9" t="s">
        <v>16273</v>
      </c>
      <c r="B18" s="9" t="s">
        <v>16290</v>
      </c>
      <c r="C18" s="180" t="s">
        <v>16303</v>
      </c>
      <c r="D18" s="11"/>
      <c r="E18" s="35" t="s">
        <v>16361</v>
      </c>
      <c r="F18" s="162" t="s">
        <v>0</v>
      </c>
      <c r="G18" s="161">
        <v>38472</v>
      </c>
      <c r="H18" s="9" t="s">
        <v>16336</v>
      </c>
      <c r="I18" s="9"/>
      <c r="J18" s="9"/>
      <c r="K18" s="11"/>
      <c r="L18" s="11" t="s">
        <v>0</v>
      </c>
      <c r="M18" s="9"/>
      <c r="N18" s="21">
        <v>20</v>
      </c>
      <c r="O18" s="21">
        <v>20</v>
      </c>
      <c r="P18" s="2"/>
      <c r="Q18" s="225" t="s">
        <v>4170</v>
      </c>
      <c r="R18" s="222"/>
      <c r="S18" s="2"/>
      <c r="T18" s="21">
        <f>IF(Q18="Nuova",IF(N18="p.a.r.",300,N18),IF(Q18="Usata",IF(O18="p.a.r.",300,N18),0))</f>
        <v>0</v>
      </c>
    </row>
    <row r="19" spans="1:20" x14ac:dyDescent="0.4">
      <c r="A19" s="9" t="s">
        <v>16273</v>
      </c>
      <c r="B19" s="9" t="s">
        <v>16290</v>
      </c>
      <c r="C19" s="180" t="s">
        <v>16304</v>
      </c>
      <c r="D19" s="11"/>
      <c r="E19" s="35" t="s">
        <v>16361</v>
      </c>
      <c r="F19" s="162" t="s">
        <v>0</v>
      </c>
      <c r="G19" s="161">
        <v>38533</v>
      </c>
      <c r="H19" s="9" t="s">
        <v>16337</v>
      </c>
      <c r="I19" s="9"/>
      <c r="J19" s="9"/>
      <c r="K19" s="11"/>
      <c r="L19" s="11" t="s">
        <v>0</v>
      </c>
      <c r="M19" s="9"/>
      <c r="N19" s="21">
        <v>20</v>
      </c>
      <c r="O19" s="21">
        <v>20</v>
      </c>
      <c r="P19" s="2"/>
      <c r="Q19" s="225" t="s">
        <v>4170</v>
      </c>
      <c r="R19" s="222"/>
      <c r="S19" s="2"/>
      <c r="T19" s="21">
        <f t="shared" si="0"/>
        <v>0</v>
      </c>
    </row>
    <row r="20" spans="1:20" x14ac:dyDescent="0.4">
      <c r="A20" s="9" t="s">
        <v>16273</v>
      </c>
      <c r="B20" s="9" t="s">
        <v>16290</v>
      </c>
      <c r="C20" s="180" t="s">
        <v>16305</v>
      </c>
      <c r="D20" s="11"/>
      <c r="E20" s="35" t="s">
        <v>16361</v>
      </c>
      <c r="F20" s="162" t="s">
        <v>0</v>
      </c>
      <c r="G20" s="161">
        <v>38717</v>
      </c>
      <c r="H20" s="9" t="s">
        <v>16338</v>
      </c>
      <c r="I20" s="9"/>
      <c r="J20" s="9"/>
      <c r="K20" s="11"/>
      <c r="L20" s="11" t="s">
        <v>0</v>
      </c>
      <c r="M20" s="9"/>
      <c r="N20" s="21">
        <v>20</v>
      </c>
      <c r="O20" s="21">
        <v>20</v>
      </c>
      <c r="P20" s="2"/>
      <c r="Q20" s="225" t="s">
        <v>4170</v>
      </c>
      <c r="R20" s="222"/>
      <c r="S20" s="2"/>
      <c r="T20" s="21">
        <f>IF(Q20="Nuova",IF(N20="p.a.r.",300,N20),IF(Q20="Usata",IF(O20="p.a.r.",300,N20),0))</f>
        <v>0</v>
      </c>
    </row>
    <row r="21" spans="1:20" x14ac:dyDescent="0.4">
      <c r="A21" s="9" t="s">
        <v>16273</v>
      </c>
      <c r="B21" s="9" t="s">
        <v>16290</v>
      </c>
      <c r="C21" s="180" t="s">
        <v>16306</v>
      </c>
      <c r="D21" s="11"/>
      <c r="E21" s="35">
        <v>5</v>
      </c>
      <c r="F21" s="162" t="s">
        <v>0</v>
      </c>
      <c r="G21" s="161">
        <v>38898</v>
      </c>
      <c r="H21" s="9" t="s">
        <v>16339</v>
      </c>
      <c r="I21" s="9"/>
      <c r="J21" s="9"/>
      <c r="K21" s="11"/>
      <c r="L21" s="11" t="s">
        <v>0</v>
      </c>
      <c r="M21" s="9"/>
      <c r="N21" s="21">
        <v>8</v>
      </c>
      <c r="O21" s="21">
        <v>8</v>
      </c>
      <c r="P21" s="2"/>
      <c r="Q21" s="225" t="s">
        <v>4170</v>
      </c>
      <c r="R21" s="222"/>
      <c r="S21" s="2"/>
      <c r="T21" s="21">
        <f t="shared" si="0"/>
        <v>0</v>
      </c>
    </row>
    <row r="22" spans="1:20" x14ac:dyDescent="0.4">
      <c r="A22" s="9" t="s">
        <v>16273</v>
      </c>
      <c r="B22" s="9" t="s">
        <v>16290</v>
      </c>
      <c r="C22" s="180" t="s">
        <v>16307</v>
      </c>
      <c r="D22" s="11"/>
      <c r="E22" s="35">
        <v>10</v>
      </c>
      <c r="F22" s="162" t="s">
        <v>0</v>
      </c>
      <c r="G22" s="161">
        <v>38898</v>
      </c>
      <c r="H22" s="9" t="s">
        <v>16340</v>
      </c>
      <c r="I22" s="9"/>
      <c r="J22" s="9"/>
      <c r="K22" s="11"/>
      <c r="L22" s="11" t="s">
        <v>0</v>
      </c>
      <c r="M22" s="9"/>
      <c r="N22" s="21">
        <v>8</v>
      </c>
      <c r="O22" s="21">
        <v>8</v>
      </c>
      <c r="P22" s="2"/>
      <c r="Q22" s="225" t="s">
        <v>4170</v>
      </c>
      <c r="R22" s="222"/>
      <c r="S22" s="2"/>
      <c r="T22" s="21">
        <f t="shared" si="0"/>
        <v>0</v>
      </c>
    </row>
    <row r="23" spans="1:20" x14ac:dyDescent="0.4">
      <c r="A23" s="9" t="s">
        <v>16273</v>
      </c>
      <c r="B23" s="9" t="s">
        <v>16290</v>
      </c>
      <c r="C23" s="180" t="s">
        <v>16308</v>
      </c>
      <c r="D23" s="11"/>
      <c r="E23" s="35">
        <v>20</v>
      </c>
      <c r="F23" s="162" t="s">
        <v>0</v>
      </c>
      <c r="G23" s="161">
        <v>38898</v>
      </c>
      <c r="H23" s="9" t="s">
        <v>16339</v>
      </c>
      <c r="I23" s="9"/>
      <c r="J23" s="9"/>
      <c r="K23" s="11"/>
      <c r="L23" s="11" t="s">
        <v>0</v>
      </c>
      <c r="M23" s="9"/>
      <c r="N23" s="21">
        <v>8</v>
      </c>
      <c r="O23" s="21">
        <v>8</v>
      </c>
      <c r="P23" s="2"/>
      <c r="Q23" s="225" t="s">
        <v>4170</v>
      </c>
      <c r="R23" s="222"/>
      <c r="S23" s="2"/>
      <c r="T23" s="21">
        <f t="shared" si="0"/>
        <v>0</v>
      </c>
    </row>
    <row r="24" spans="1:20" x14ac:dyDescent="0.4">
      <c r="A24" s="9" t="s">
        <v>16273</v>
      </c>
      <c r="B24" s="9" t="s">
        <v>16290</v>
      </c>
      <c r="C24" s="180" t="s">
        <v>16309</v>
      </c>
      <c r="D24" s="11"/>
      <c r="E24" s="35" t="s">
        <v>16361</v>
      </c>
      <c r="F24" s="162" t="s">
        <v>0</v>
      </c>
      <c r="G24" s="161">
        <v>38990</v>
      </c>
      <c r="H24" s="9" t="s">
        <v>16341</v>
      </c>
      <c r="I24" s="9"/>
      <c r="J24" s="9"/>
      <c r="K24" s="9"/>
      <c r="L24" s="11" t="s">
        <v>0</v>
      </c>
      <c r="M24" s="9"/>
      <c r="N24" s="21">
        <v>20</v>
      </c>
      <c r="O24" s="21">
        <v>20</v>
      </c>
      <c r="P24" s="2"/>
      <c r="Q24" s="225" t="s">
        <v>4170</v>
      </c>
      <c r="R24" s="222"/>
      <c r="S24" s="2"/>
      <c r="T24" s="21">
        <f t="shared" si="0"/>
        <v>0</v>
      </c>
    </row>
    <row r="25" spans="1:20" x14ac:dyDescent="0.4">
      <c r="A25" s="9" t="s">
        <v>16273</v>
      </c>
      <c r="B25" s="9" t="s">
        <v>16290</v>
      </c>
      <c r="C25" s="180" t="s">
        <v>16310</v>
      </c>
      <c r="D25" s="11"/>
      <c r="E25" s="35" t="s">
        <v>16362</v>
      </c>
      <c r="F25" s="162" t="s">
        <v>0</v>
      </c>
      <c r="G25" s="161">
        <v>39081</v>
      </c>
      <c r="H25" s="9" t="s">
        <v>16342</v>
      </c>
      <c r="I25" s="9"/>
      <c r="J25" s="9"/>
      <c r="K25" s="9"/>
      <c r="L25" s="11" t="s">
        <v>0</v>
      </c>
      <c r="M25" s="9"/>
      <c r="N25" s="21">
        <v>20</v>
      </c>
      <c r="O25" s="21">
        <v>20</v>
      </c>
      <c r="P25" s="2"/>
      <c r="Q25" s="225" t="s">
        <v>4170</v>
      </c>
      <c r="R25" s="222"/>
      <c r="S25" s="2"/>
      <c r="T25" s="21">
        <f t="shared" si="0"/>
        <v>0</v>
      </c>
    </row>
    <row r="26" spans="1:20" x14ac:dyDescent="0.4">
      <c r="A26" s="9" t="s">
        <v>16273</v>
      </c>
      <c r="B26" s="9" t="s">
        <v>16290</v>
      </c>
      <c r="C26" s="180" t="s">
        <v>16311</v>
      </c>
      <c r="D26" s="11"/>
      <c r="E26" s="35" t="s">
        <v>16361</v>
      </c>
      <c r="F26" s="162" t="s">
        <v>0</v>
      </c>
      <c r="G26" s="161">
        <v>39082</v>
      </c>
      <c r="H26" s="9" t="s">
        <v>16343</v>
      </c>
      <c r="I26" s="9"/>
      <c r="J26" s="9"/>
      <c r="K26" s="9"/>
      <c r="L26" s="11" t="s">
        <v>0</v>
      </c>
      <c r="M26" s="9"/>
      <c r="N26" s="21">
        <v>2</v>
      </c>
      <c r="O26" s="21">
        <v>2</v>
      </c>
      <c r="P26" s="2"/>
      <c r="Q26" s="225" t="s">
        <v>4170</v>
      </c>
      <c r="R26" s="222"/>
      <c r="S26" s="2"/>
      <c r="T26" s="21">
        <f t="shared" si="0"/>
        <v>0</v>
      </c>
    </row>
    <row r="27" spans="1:20" x14ac:dyDescent="0.4">
      <c r="A27" s="9" t="s">
        <v>16273</v>
      </c>
      <c r="B27" s="9" t="s">
        <v>16290</v>
      </c>
      <c r="C27" s="180" t="s">
        <v>16312</v>
      </c>
      <c r="D27" s="11"/>
      <c r="E27" s="35">
        <v>5</v>
      </c>
      <c r="F27" s="162" t="s">
        <v>0</v>
      </c>
      <c r="G27" s="161">
        <v>39082</v>
      </c>
      <c r="H27" s="9" t="s">
        <v>16344</v>
      </c>
      <c r="I27" s="9"/>
      <c r="J27" s="9"/>
      <c r="K27" s="9"/>
      <c r="L27" s="11" t="s">
        <v>0</v>
      </c>
      <c r="M27" s="9"/>
      <c r="N27" s="21">
        <v>20</v>
      </c>
      <c r="O27" s="21">
        <v>20</v>
      </c>
      <c r="P27" s="2"/>
      <c r="Q27" s="225" t="s">
        <v>4170</v>
      </c>
      <c r="R27" s="222"/>
      <c r="S27" s="2"/>
      <c r="T27" s="21">
        <f t="shared" si="0"/>
        <v>0</v>
      </c>
    </row>
    <row r="28" spans="1:20" x14ac:dyDescent="0.4">
      <c r="A28" s="9" t="s">
        <v>16273</v>
      </c>
      <c r="B28" s="9" t="s">
        <v>16290</v>
      </c>
      <c r="C28" s="180" t="s">
        <v>16313</v>
      </c>
      <c r="D28" s="11"/>
      <c r="E28" s="35">
        <v>5</v>
      </c>
      <c r="F28" s="162" t="s">
        <v>0</v>
      </c>
      <c r="G28" s="161">
        <v>39082</v>
      </c>
      <c r="H28" s="9" t="s">
        <v>16345</v>
      </c>
      <c r="I28" s="9"/>
      <c r="J28" s="9"/>
      <c r="K28" s="9"/>
      <c r="L28" s="11" t="s">
        <v>0</v>
      </c>
      <c r="M28" s="9"/>
      <c r="N28" s="21">
        <v>15</v>
      </c>
      <c r="O28" s="21">
        <v>15</v>
      </c>
      <c r="P28" s="2"/>
      <c r="Q28" s="225" t="s">
        <v>4170</v>
      </c>
      <c r="R28" s="222"/>
      <c r="S28" s="2"/>
      <c r="T28" s="21">
        <f t="shared" si="0"/>
        <v>0</v>
      </c>
    </row>
    <row r="29" spans="1:20" x14ac:dyDescent="0.4">
      <c r="A29" s="9" t="s">
        <v>16273</v>
      </c>
      <c r="B29" s="9" t="s">
        <v>16290</v>
      </c>
      <c r="C29" s="180" t="s">
        <v>16314</v>
      </c>
      <c r="D29" s="11"/>
      <c r="E29" s="35">
        <v>10</v>
      </c>
      <c r="F29" s="162" t="s">
        <v>0</v>
      </c>
      <c r="G29" s="161">
        <v>39082</v>
      </c>
      <c r="H29" s="9" t="s">
        <v>16346</v>
      </c>
      <c r="I29" s="9"/>
      <c r="J29" s="9"/>
      <c r="K29" s="9"/>
      <c r="L29" s="11" t="s">
        <v>0</v>
      </c>
      <c r="M29" s="9"/>
      <c r="N29" s="21">
        <v>20</v>
      </c>
      <c r="O29" s="21">
        <v>20</v>
      </c>
      <c r="P29" s="2"/>
      <c r="Q29" s="225" t="s">
        <v>4170</v>
      </c>
      <c r="R29" s="222"/>
      <c r="S29" s="2"/>
      <c r="T29" s="21">
        <f t="shared" si="0"/>
        <v>0</v>
      </c>
    </row>
    <row r="30" spans="1:20" x14ac:dyDescent="0.4">
      <c r="A30" s="9" t="s">
        <v>16273</v>
      </c>
      <c r="B30" s="9" t="s">
        <v>16290</v>
      </c>
      <c r="C30" s="180" t="s">
        <v>16315</v>
      </c>
      <c r="D30" s="11"/>
      <c r="E30" s="35">
        <v>20</v>
      </c>
      <c r="F30" s="162" t="s">
        <v>0</v>
      </c>
      <c r="G30" s="161">
        <v>39082</v>
      </c>
      <c r="H30" s="9" t="s">
        <v>16347</v>
      </c>
      <c r="I30" s="9"/>
      <c r="J30" s="9"/>
      <c r="K30" s="9"/>
      <c r="L30" s="11" t="s">
        <v>0</v>
      </c>
      <c r="M30" s="9"/>
      <c r="N30" s="21">
        <v>15</v>
      </c>
      <c r="O30" s="21">
        <v>15</v>
      </c>
      <c r="P30" s="2"/>
      <c r="Q30" s="225" t="s">
        <v>4170</v>
      </c>
      <c r="R30" s="222"/>
      <c r="S30" s="2"/>
      <c r="T30" s="21">
        <f>IF(Q30="Nuova",IF(N30="p.a.r.",300,N30),IF(Q30="Usata",IF(O30="p.a.r.",300,N30),0))</f>
        <v>0</v>
      </c>
    </row>
    <row r="31" spans="1:20" x14ac:dyDescent="0.4">
      <c r="A31" s="9" t="s">
        <v>16273</v>
      </c>
      <c r="B31" s="9" t="s">
        <v>16290</v>
      </c>
      <c r="C31" s="180" t="s">
        <v>16316</v>
      </c>
      <c r="D31" s="11"/>
      <c r="E31" s="35" t="s">
        <v>16361</v>
      </c>
      <c r="F31" s="162" t="s">
        <v>0</v>
      </c>
      <c r="G31" s="161">
        <v>39263</v>
      </c>
      <c r="H31" s="9" t="s">
        <v>16348</v>
      </c>
      <c r="I31" s="9"/>
      <c r="J31" s="9"/>
      <c r="K31" s="9"/>
      <c r="L31" s="11" t="s">
        <v>0</v>
      </c>
      <c r="M31" s="9"/>
      <c r="N31" s="21">
        <v>2</v>
      </c>
      <c r="O31" s="21">
        <v>2</v>
      </c>
      <c r="P31" s="2"/>
      <c r="Q31" s="225" t="s">
        <v>4170</v>
      </c>
      <c r="R31" s="222"/>
      <c r="S31" s="2"/>
      <c r="T31" s="21">
        <f>IF(Q31="Nuova",IF(N31="p.a.r.",300,N31),IF(Q31="Usata",IF(O31="p.a.r.",300,N31),0))</f>
        <v>0</v>
      </c>
    </row>
    <row r="32" spans="1:20" x14ac:dyDescent="0.4">
      <c r="A32" s="9" t="s">
        <v>16273</v>
      </c>
      <c r="B32" s="9" t="s">
        <v>16290</v>
      </c>
      <c r="C32" s="180" t="s">
        <v>16317</v>
      </c>
      <c r="D32" s="11"/>
      <c r="E32" s="35">
        <v>5</v>
      </c>
      <c r="F32" s="162" t="s">
        <v>0</v>
      </c>
      <c r="G32" s="161">
        <v>39263</v>
      </c>
      <c r="H32" s="9" t="s">
        <v>16349</v>
      </c>
      <c r="I32" s="9"/>
      <c r="J32" s="9"/>
      <c r="K32" s="9"/>
      <c r="L32" s="11" t="s">
        <v>0</v>
      </c>
      <c r="M32" s="9"/>
      <c r="N32" s="21">
        <v>20</v>
      </c>
      <c r="O32" s="21">
        <v>20</v>
      </c>
      <c r="P32" s="2"/>
      <c r="Q32" s="225" t="s">
        <v>4170</v>
      </c>
      <c r="R32" s="222"/>
      <c r="S32" s="2"/>
      <c r="T32" s="21">
        <f t="shared" si="0"/>
        <v>0</v>
      </c>
    </row>
    <row r="33" spans="1:20" x14ac:dyDescent="0.4">
      <c r="A33" s="9" t="s">
        <v>16273</v>
      </c>
      <c r="B33" s="9" t="s">
        <v>16290</v>
      </c>
      <c r="C33" s="180" t="s">
        <v>16318</v>
      </c>
      <c r="D33" s="11"/>
      <c r="E33" s="35">
        <v>20</v>
      </c>
      <c r="F33" s="162" t="s">
        <v>0</v>
      </c>
      <c r="G33" s="161">
        <v>39263</v>
      </c>
      <c r="H33" s="9" t="s">
        <v>16350</v>
      </c>
      <c r="I33" s="9"/>
      <c r="J33" s="9"/>
      <c r="K33" s="9"/>
      <c r="L33" s="11" t="s">
        <v>0</v>
      </c>
      <c r="M33" s="9"/>
      <c r="N33" s="21">
        <v>20</v>
      </c>
      <c r="O33" s="21">
        <v>20</v>
      </c>
      <c r="P33" s="2"/>
      <c r="Q33" s="225" t="s">
        <v>4170</v>
      </c>
      <c r="R33" s="222"/>
      <c r="S33" s="2"/>
      <c r="T33" s="21">
        <f t="shared" si="0"/>
        <v>0</v>
      </c>
    </row>
    <row r="34" spans="1:20" x14ac:dyDescent="0.4">
      <c r="A34" s="9" t="s">
        <v>16273</v>
      </c>
      <c r="B34" s="9" t="s">
        <v>16290</v>
      </c>
      <c r="C34" s="180" t="s">
        <v>16319</v>
      </c>
      <c r="D34" s="11"/>
      <c r="E34" s="35">
        <v>20</v>
      </c>
      <c r="F34" s="162" t="s">
        <v>0</v>
      </c>
      <c r="G34" s="161">
        <v>39263</v>
      </c>
      <c r="H34" s="9" t="s">
        <v>16351</v>
      </c>
      <c r="I34" s="9"/>
      <c r="J34" s="9"/>
      <c r="K34" s="9"/>
      <c r="L34" s="11" t="s">
        <v>0</v>
      </c>
      <c r="M34" s="9"/>
      <c r="N34" s="21">
        <v>12</v>
      </c>
      <c r="O34" s="21">
        <v>12</v>
      </c>
      <c r="P34" s="2"/>
      <c r="Q34" s="225" t="s">
        <v>4170</v>
      </c>
      <c r="R34" s="222"/>
      <c r="S34" s="2"/>
      <c r="T34" s="21">
        <f t="shared" si="0"/>
        <v>0</v>
      </c>
    </row>
    <row r="35" spans="1:20" x14ac:dyDescent="0.4">
      <c r="A35" s="9" t="s">
        <v>16273</v>
      </c>
      <c r="B35" s="9" t="s">
        <v>16290</v>
      </c>
      <c r="C35" s="180" t="s">
        <v>16320</v>
      </c>
      <c r="D35" s="11"/>
      <c r="E35" s="35">
        <v>5</v>
      </c>
      <c r="F35" s="162" t="s">
        <v>0</v>
      </c>
      <c r="G35" s="161">
        <v>39629</v>
      </c>
      <c r="H35" s="9" t="s">
        <v>16352</v>
      </c>
      <c r="I35" s="9"/>
      <c r="J35" s="9"/>
      <c r="K35" s="9"/>
      <c r="L35" s="11" t="s">
        <v>0</v>
      </c>
      <c r="M35" s="9"/>
      <c r="N35" s="21">
        <v>20</v>
      </c>
      <c r="O35" s="21">
        <v>20</v>
      </c>
      <c r="P35" s="2"/>
      <c r="Q35" s="225" t="s">
        <v>4170</v>
      </c>
      <c r="R35" s="222"/>
      <c r="S35" s="2"/>
      <c r="T35" s="21">
        <f t="shared" si="0"/>
        <v>0</v>
      </c>
    </row>
    <row r="36" spans="1:20" x14ac:dyDescent="0.4">
      <c r="A36" s="9" t="s">
        <v>16273</v>
      </c>
      <c r="B36" s="9" t="s">
        <v>16290</v>
      </c>
      <c r="C36" s="180" t="s">
        <v>16321</v>
      </c>
      <c r="D36" s="11"/>
      <c r="E36" s="35">
        <v>10</v>
      </c>
      <c r="F36" s="162" t="s">
        <v>0</v>
      </c>
      <c r="G36" s="161">
        <v>39629</v>
      </c>
      <c r="H36" s="9" t="s">
        <v>16353</v>
      </c>
      <c r="I36" s="9"/>
      <c r="J36" s="9"/>
      <c r="K36" s="9"/>
      <c r="L36" s="11" t="s">
        <v>0</v>
      </c>
      <c r="M36" s="9"/>
      <c r="N36" s="21">
        <v>20</v>
      </c>
      <c r="O36" s="21">
        <v>20</v>
      </c>
      <c r="P36" s="2"/>
      <c r="Q36" s="225" t="s">
        <v>4170</v>
      </c>
      <c r="R36" s="222"/>
      <c r="S36" s="2"/>
      <c r="T36" s="21">
        <f t="shared" si="0"/>
        <v>0</v>
      </c>
    </row>
    <row r="37" spans="1:20" x14ac:dyDescent="0.4">
      <c r="A37" s="9" t="s">
        <v>16273</v>
      </c>
      <c r="B37" s="9" t="s">
        <v>16290</v>
      </c>
      <c r="C37" s="180" t="s">
        <v>16322</v>
      </c>
      <c r="D37" s="11"/>
      <c r="E37" s="35">
        <v>20</v>
      </c>
      <c r="F37" s="162" t="s">
        <v>0</v>
      </c>
      <c r="G37" s="161">
        <v>39629</v>
      </c>
      <c r="H37" s="9" t="s">
        <v>16354</v>
      </c>
      <c r="I37" s="9"/>
      <c r="J37" s="9"/>
      <c r="K37" s="9"/>
      <c r="L37" s="11" t="s">
        <v>0</v>
      </c>
      <c r="M37" s="9"/>
      <c r="N37" s="21">
        <v>20</v>
      </c>
      <c r="O37" s="21">
        <v>20</v>
      </c>
      <c r="P37" s="2"/>
      <c r="Q37" s="225" t="s">
        <v>4170</v>
      </c>
      <c r="R37" s="222"/>
      <c r="S37" s="2"/>
      <c r="T37" s="21">
        <f t="shared" si="0"/>
        <v>0</v>
      </c>
    </row>
    <row r="38" spans="1:20" x14ac:dyDescent="0.4">
      <c r="A38" s="9" t="s">
        <v>16273</v>
      </c>
      <c r="B38" s="9" t="s">
        <v>16290</v>
      </c>
      <c r="C38" s="180" t="s">
        <v>16323</v>
      </c>
      <c r="D38" s="11"/>
      <c r="E38" s="35">
        <v>50</v>
      </c>
      <c r="F38" s="162" t="s">
        <v>0</v>
      </c>
      <c r="G38" s="161">
        <v>39629</v>
      </c>
      <c r="H38" s="9" t="s">
        <v>16355</v>
      </c>
      <c r="I38" s="9"/>
      <c r="J38" s="9"/>
      <c r="K38" s="9"/>
      <c r="L38" s="11" t="s">
        <v>0</v>
      </c>
      <c r="M38" s="9"/>
      <c r="N38" s="21">
        <v>20</v>
      </c>
      <c r="O38" s="21">
        <v>20</v>
      </c>
      <c r="P38" s="2"/>
      <c r="Q38" s="225" t="s">
        <v>4170</v>
      </c>
      <c r="R38" s="222"/>
      <c r="S38" s="2"/>
      <c r="T38" s="21">
        <f t="shared" si="0"/>
        <v>0</v>
      </c>
    </row>
    <row r="39" spans="1:20" x14ac:dyDescent="0.4">
      <c r="A39" s="9" t="s">
        <v>16273</v>
      </c>
      <c r="B39" s="9" t="s">
        <v>16290</v>
      </c>
      <c r="C39" s="180" t="s">
        <v>16324</v>
      </c>
      <c r="D39" s="11"/>
      <c r="E39" s="35" t="s">
        <v>0</v>
      </c>
      <c r="F39" s="162" t="s">
        <v>0</v>
      </c>
      <c r="G39" s="161">
        <v>39660</v>
      </c>
      <c r="H39" s="9" t="s">
        <v>16356</v>
      </c>
      <c r="I39" s="9"/>
      <c r="J39" s="9"/>
      <c r="K39" s="9"/>
      <c r="L39" s="11" t="s">
        <v>0</v>
      </c>
      <c r="M39" s="9"/>
      <c r="N39" s="21">
        <v>10</v>
      </c>
      <c r="O39" s="21">
        <v>10</v>
      </c>
      <c r="P39" s="2"/>
      <c r="Q39" s="225" t="s">
        <v>4170</v>
      </c>
      <c r="R39" s="222"/>
      <c r="S39" s="2"/>
      <c r="T39" s="21">
        <f t="shared" si="0"/>
        <v>0</v>
      </c>
    </row>
    <row r="40" spans="1:20" x14ac:dyDescent="0.4">
      <c r="A40" s="9" t="s">
        <v>16273</v>
      </c>
      <c r="B40" s="9" t="s">
        <v>16290</v>
      </c>
      <c r="C40" s="180" t="s">
        <v>16325</v>
      </c>
      <c r="D40" s="11"/>
      <c r="E40" s="35" t="s">
        <v>16150</v>
      </c>
      <c r="F40" s="162" t="s">
        <v>0</v>
      </c>
      <c r="G40" s="161">
        <v>41274</v>
      </c>
      <c r="H40" s="9" t="s">
        <v>16357</v>
      </c>
      <c r="I40" s="9"/>
      <c r="J40" s="9"/>
      <c r="K40" s="9"/>
      <c r="L40" s="11" t="s">
        <v>0</v>
      </c>
      <c r="M40" s="9"/>
      <c r="N40" s="21">
        <v>7</v>
      </c>
      <c r="O40" s="21">
        <v>7</v>
      </c>
      <c r="P40" s="2"/>
      <c r="Q40" s="225" t="s">
        <v>4170</v>
      </c>
      <c r="R40" s="222"/>
      <c r="S40" s="2"/>
      <c r="T40" s="21">
        <f t="shared" si="0"/>
        <v>0</v>
      </c>
    </row>
    <row r="41" spans="1:20" x14ac:dyDescent="0.4">
      <c r="A41" s="9" t="s">
        <v>16273</v>
      </c>
      <c r="B41" s="9" t="s">
        <v>16290</v>
      </c>
      <c r="C41" s="180" t="s">
        <v>16326</v>
      </c>
      <c r="D41" s="11"/>
      <c r="E41" s="35" t="s">
        <v>16363</v>
      </c>
      <c r="F41" s="162" t="s">
        <v>0</v>
      </c>
      <c r="G41" s="161">
        <v>41274</v>
      </c>
      <c r="H41" s="9" t="s">
        <v>16358</v>
      </c>
      <c r="I41" s="9"/>
      <c r="J41" s="9"/>
      <c r="K41" s="9"/>
      <c r="L41" s="11" t="s">
        <v>0</v>
      </c>
      <c r="M41" s="9"/>
      <c r="N41" s="21">
        <v>7</v>
      </c>
      <c r="O41" s="21">
        <v>7</v>
      </c>
      <c r="P41" s="2"/>
      <c r="Q41" s="225" t="s">
        <v>4170</v>
      </c>
      <c r="R41" s="222"/>
      <c r="S41" s="2"/>
      <c r="T41" s="21">
        <f t="shared" si="0"/>
        <v>0</v>
      </c>
    </row>
    <row r="42" spans="1:20" x14ac:dyDescent="0.4">
      <c r="A42" s="9" t="s">
        <v>16273</v>
      </c>
      <c r="B42" s="9" t="s">
        <v>16290</v>
      </c>
      <c r="C42" s="180" t="s">
        <v>16327</v>
      </c>
      <c r="D42" s="11"/>
      <c r="E42" s="35">
        <v>10</v>
      </c>
      <c r="F42" s="162" t="s">
        <v>0</v>
      </c>
      <c r="G42" s="161">
        <v>41274</v>
      </c>
      <c r="H42" s="9" t="s">
        <v>16359</v>
      </c>
      <c r="I42" s="9"/>
      <c r="J42" s="9"/>
      <c r="K42" s="9"/>
      <c r="L42" s="11" t="s">
        <v>0</v>
      </c>
      <c r="M42" s="9"/>
      <c r="N42" s="21">
        <v>5</v>
      </c>
      <c r="O42" s="21">
        <v>5</v>
      </c>
      <c r="P42" s="2"/>
      <c r="Q42" s="225" t="s">
        <v>4170</v>
      </c>
      <c r="R42" s="222"/>
      <c r="S42" s="2"/>
      <c r="T42" s="21">
        <f t="shared" si="0"/>
        <v>0</v>
      </c>
    </row>
    <row r="43" spans="1:20" x14ac:dyDescent="0.4">
      <c r="A43" s="9" t="s">
        <v>16273</v>
      </c>
      <c r="B43" s="9" t="s">
        <v>16290</v>
      </c>
      <c r="C43" s="180" t="s">
        <v>16328</v>
      </c>
      <c r="D43" s="11"/>
      <c r="E43" s="35">
        <v>20</v>
      </c>
      <c r="F43" s="162" t="s">
        <v>0</v>
      </c>
      <c r="G43" s="161">
        <v>41274</v>
      </c>
      <c r="H43" s="9" t="s">
        <v>16360</v>
      </c>
      <c r="I43" s="9"/>
      <c r="J43" s="9"/>
      <c r="K43" s="9"/>
      <c r="L43" s="11" t="s">
        <v>0</v>
      </c>
      <c r="M43" s="9"/>
      <c r="N43" s="21">
        <v>5</v>
      </c>
      <c r="O43" s="21">
        <v>5</v>
      </c>
      <c r="P43" s="2"/>
      <c r="Q43" s="225" t="s">
        <v>4170</v>
      </c>
      <c r="R43" s="222"/>
      <c r="S43" s="2"/>
      <c r="T43" s="21">
        <f t="shared" si="0"/>
        <v>0</v>
      </c>
    </row>
    <row r="44" spans="1:20" x14ac:dyDescent="0.4">
      <c r="A44" s="9" t="s">
        <v>16273</v>
      </c>
      <c r="B44" s="9" t="s">
        <v>16486</v>
      </c>
      <c r="C44" s="180" t="s">
        <v>16369</v>
      </c>
      <c r="D44" s="11"/>
      <c r="E44" s="35" t="s">
        <v>16487</v>
      </c>
      <c r="F44" s="162" t="s">
        <v>0</v>
      </c>
      <c r="G44" s="161">
        <v>38168</v>
      </c>
      <c r="H44" s="9" t="s">
        <v>16499</v>
      </c>
      <c r="I44" s="9"/>
      <c r="J44" s="9"/>
      <c r="K44" s="9"/>
      <c r="L44" s="11" t="s">
        <v>0</v>
      </c>
      <c r="M44" s="9"/>
      <c r="N44" s="21">
        <v>30</v>
      </c>
      <c r="O44" s="21">
        <v>30</v>
      </c>
      <c r="P44" s="2"/>
      <c r="Q44" s="225" t="s">
        <v>4170</v>
      </c>
      <c r="R44" s="222"/>
      <c r="S44" s="2"/>
      <c r="T44" s="21">
        <f t="shared" ref="T44:T59" si="1">IF(Q44="Nuova",IF(N44="p.a.r.",300,N44),IF(Q44="Usata",IF(O44="p.a.r.",300,N44),0))</f>
        <v>0</v>
      </c>
    </row>
    <row r="45" spans="1:20" x14ac:dyDescent="0.4">
      <c r="A45" s="9" t="s">
        <v>16273</v>
      </c>
      <c r="B45" s="9" t="s">
        <v>16486</v>
      </c>
      <c r="C45" s="180" t="s">
        <v>16370</v>
      </c>
      <c r="D45" s="11"/>
      <c r="E45" s="35" t="s">
        <v>16488</v>
      </c>
      <c r="F45" s="162" t="s">
        <v>0</v>
      </c>
      <c r="G45" s="161">
        <v>38717</v>
      </c>
      <c r="H45" s="9" t="s">
        <v>16500</v>
      </c>
      <c r="I45" s="9"/>
      <c r="J45" s="9"/>
      <c r="K45" s="9"/>
      <c r="L45" s="11">
        <v>20</v>
      </c>
      <c r="M45" s="9"/>
      <c r="N45" s="21">
        <v>4</v>
      </c>
      <c r="O45" s="21">
        <v>4</v>
      </c>
      <c r="P45" s="2"/>
      <c r="Q45" s="225" t="s">
        <v>4170</v>
      </c>
      <c r="R45" s="222"/>
      <c r="S45" s="2"/>
      <c r="T45" s="21">
        <f t="shared" si="1"/>
        <v>0</v>
      </c>
    </row>
    <row r="46" spans="1:20" x14ac:dyDescent="0.4">
      <c r="A46" s="9" t="s">
        <v>16273</v>
      </c>
      <c r="B46" s="9" t="s">
        <v>16486</v>
      </c>
      <c r="C46" s="180" t="s">
        <v>16371</v>
      </c>
      <c r="D46" s="11"/>
      <c r="E46" s="35" t="s">
        <v>16489</v>
      </c>
      <c r="F46" s="162" t="s">
        <v>0</v>
      </c>
      <c r="G46" s="161">
        <v>38717</v>
      </c>
      <c r="H46" s="9" t="s">
        <v>16500</v>
      </c>
      <c r="I46" s="9"/>
      <c r="J46" s="9"/>
      <c r="K46" s="9"/>
      <c r="L46" s="11">
        <v>70</v>
      </c>
      <c r="M46" s="9"/>
      <c r="N46" s="21">
        <v>4</v>
      </c>
      <c r="O46" s="21">
        <v>4</v>
      </c>
      <c r="P46" s="2"/>
      <c r="Q46" s="225" t="s">
        <v>4170</v>
      </c>
      <c r="R46" s="222"/>
      <c r="S46" s="2"/>
      <c r="T46" s="21">
        <f t="shared" si="1"/>
        <v>0</v>
      </c>
    </row>
    <row r="47" spans="1:20" x14ac:dyDescent="0.4">
      <c r="A47" s="9" t="s">
        <v>16273</v>
      </c>
      <c r="B47" s="9" t="s">
        <v>16486</v>
      </c>
      <c r="C47" s="180" t="s">
        <v>16372</v>
      </c>
      <c r="D47" s="11"/>
      <c r="E47" s="35" t="s">
        <v>16489</v>
      </c>
      <c r="F47" s="162" t="s">
        <v>0</v>
      </c>
      <c r="G47" s="161">
        <v>38898</v>
      </c>
      <c r="H47" s="9" t="s">
        <v>16500</v>
      </c>
      <c r="I47" s="9"/>
      <c r="J47" s="9"/>
      <c r="K47" s="9"/>
      <c r="L47" s="11">
        <v>50</v>
      </c>
      <c r="M47" s="9"/>
      <c r="N47" s="21">
        <v>4</v>
      </c>
      <c r="O47" s="21">
        <v>4</v>
      </c>
      <c r="P47" s="2"/>
      <c r="Q47" s="225" t="s">
        <v>4170</v>
      </c>
      <c r="R47" s="222"/>
      <c r="S47" s="2"/>
      <c r="T47" s="21">
        <f t="shared" si="1"/>
        <v>0</v>
      </c>
    </row>
    <row r="48" spans="1:20" x14ac:dyDescent="0.4">
      <c r="A48" s="9" t="s">
        <v>16273</v>
      </c>
      <c r="B48" s="9" t="s">
        <v>16486</v>
      </c>
      <c r="C48" s="180" t="s">
        <v>16373</v>
      </c>
      <c r="D48" s="11"/>
      <c r="E48" s="35" t="s">
        <v>16489</v>
      </c>
      <c r="F48" s="162" t="s">
        <v>0</v>
      </c>
      <c r="G48" s="161">
        <v>39447</v>
      </c>
      <c r="H48" s="9" t="s">
        <v>16500</v>
      </c>
      <c r="I48" s="9"/>
      <c r="J48" s="9"/>
      <c r="K48" s="9"/>
      <c r="L48" s="11">
        <v>40</v>
      </c>
      <c r="M48" s="9"/>
      <c r="N48" s="21">
        <v>4</v>
      </c>
      <c r="O48" s="21">
        <v>4</v>
      </c>
      <c r="P48" s="2"/>
      <c r="Q48" s="225" t="s">
        <v>4170</v>
      </c>
      <c r="R48" s="222"/>
      <c r="S48" s="2"/>
      <c r="T48" s="21">
        <f t="shared" si="1"/>
        <v>0</v>
      </c>
    </row>
    <row r="49" spans="1:20" x14ac:dyDescent="0.4">
      <c r="A49" s="9" t="s">
        <v>16273</v>
      </c>
      <c r="B49" s="9" t="s">
        <v>16486</v>
      </c>
      <c r="C49" s="180" t="s">
        <v>16374</v>
      </c>
      <c r="D49" s="11"/>
      <c r="E49" s="35" t="s">
        <v>16489</v>
      </c>
      <c r="F49" s="162" t="s">
        <v>0</v>
      </c>
      <c r="G49" s="161">
        <v>39629</v>
      </c>
      <c r="H49" s="9" t="s">
        <v>16500</v>
      </c>
      <c r="I49" s="9"/>
      <c r="J49" s="9"/>
      <c r="K49" s="9"/>
      <c r="L49" s="11">
        <v>15</v>
      </c>
      <c r="M49" s="9"/>
      <c r="N49" s="21">
        <v>5</v>
      </c>
      <c r="O49" s="21">
        <v>5</v>
      </c>
      <c r="P49" s="2"/>
      <c r="Q49" s="225" t="s">
        <v>4170</v>
      </c>
      <c r="R49" s="222"/>
      <c r="S49" s="2"/>
      <c r="T49" s="21">
        <f t="shared" si="1"/>
        <v>0</v>
      </c>
    </row>
    <row r="50" spans="1:20" x14ac:dyDescent="0.4">
      <c r="A50" s="9" t="s">
        <v>16273</v>
      </c>
      <c r="B50" s="9" t="s">
        <v>16486</v>
      </c>
      <c r="C50" s="180" t="s">
        <v>16547</v>
      </c>
      <c r="D50" s="11"/>
      <c r="E50" s="35" t="s">
        <v>16489</v>
      </c>
      <c r="F50" s="162" t="s">
        <v>0</v>
      </c>
      <c r="G50" s="161">
        <v>40178</v>
      </c>
      <c r="H50" s="9" t="s">
        <v>16500</v>
      </c>
      <c r="I50" s="9"/>
      <c r="J50" s="9"/>
      <c r="K50" s="9"/>
      <c r="L50" s="11">
        <v>20</v>
      </c>
      <c r="M50" s="9"/>
      <c r="N50" s="21">
        <v>5</v>
      </c>
      <c r="O50" s="21">
        <v>5</v>
      </c>
      <c r="P50" s="2"/>
      <c r="Q50" s="225" t="s">
        <v>4170</v>
      </c>
      <c r="R50" s="222"/>
      <c r="S50" s="2"/>
      <c r="T50" s="21">
        <f t="shared" si="1"/>
        <v>0</v>
      </c>
    </row>
    <row r="51" spans="1:20" x14ac:dyDescent="0.4">
      <c r="A51" s="9" t="s">
        <v>16273</v>
      </c>
      <c r="B51" s="9" t="s">
        <v>16486</v>
      </c>
      <c r="C51" s="180" t="s">
        <v>16375</v>
      </c>
      <c r="D51" s="11"/>
      <c r="E51" s="35" t="s">
        <v>16489</v>
      </c>
      <c r="F51" s="162" t="s">
        <v>0</v>
      </c>
      <c r="G51" s="161">
        <v>40543</v>
      </c>
      <c r="H51" s="9" t="s">
        <v>16500</v>
      </c>
      <c r="I51" s="9"/>
      <c r="J51" s="9"/>
      <c r="K51" s="9"/>
      <c r="L51" s="11">
        <v>20</v>
      </c>
      <c r="M51" s="9"/>
      <c r="N51" s="21">
        <v>6</v>
      </c>
      <c r="O51" s="21">
        <v>6</v>
      </c>
      <c r="P51" s="2"/>
      <c r="Q51" s="225" t="s">
        <v>4170</v>
      </c>
      <c r="R51" s="222"/>
      <c r="S51" s="2"/>
      <c r="T51" s="21">
        <f t="shared" si="1"/>
        <v>0</v>
      </c>
    </row>
    <row r="52" spans="1:20" x14ac:dyDescent="0.4">
      <c r="A52" s="9" t="s">
        <v>16273</v>
      </c>
      <c r="B52" s="9" t="s">
        <v>16486</v>
      </c>
      <c r="C52" s="180" t="s">
        <v>16376</v>
      </c>
      <c r="D52" s="11"/>
      <c r="E52" s="35" t="s">
        <v>16490</v>
      </c>
      <c r="F52" s="162" t="s">
        <v>0</v>
      </c>
      <c r="G52" s="161">
        <v>38717</v>
      </c>
      <c r="H52" s="9" t="s">
        <v>16501</v>
      </c>
      <c r="I52" s="9"/>
      <c r="J52" s="9"/>
      <c r="K52" s="9"/>
      <c r="L52" s="11">
        <v>10</v>
      </c>
      <c r="M52" s="9"/>
      <c r="N52" s="21">
        <v>5</v>
      </c>
      <c r="O52" s="21">
        <v>5</v>
      </c>
      <c r="P52" s="2"/>
      <c r="Q52" s="225" t="s">
        <v>4170</v>
      </c>
      <c r="R52" s="222"/>
      <c r="S52" s="2"/>
      <c r="T52" s="21">
        <f t="shared" si="1"/>
        <v>0</v>
      </c>
    </row>
    <row r="53" spans="1:20" x14ac:dyDescent="0.4">
      <c r="A53" s="9" t="s">
        <v>16273</v>
      </c>
      <c r="B53" s="9" t="s">
        <v>16486</v>
      </c>
      <c r="C53" s="180" t="s">
        <v>16377</v>
      </c>
      <c r="D53" s="11"/>
      <c r="E53" s="35" t="s">
        <v>16490</v>
      </c>
      <c r="F53" s="162" t="s">
        <v>0</v>
      </c>
      <c r="G53" s="161">
        <v>38717</v>
      </c>
      <c r="H53" s="9" t="s">
        <v>16501</v>
      </c>
      <c r="I53" s="9"/>
      <c r="J53" s="9"/>
      <c r="K53" s="9"/>
      <c r="L53" s="11">
        <v>15</v>
      </c>
      <c r="M53" s="9"/>
      <c r="N53" s="21">
        <v>4</v>
      </c>
      <c r="O53" s="21">
        <v>4</v>
      </c>
      <c r="P53" s="2"/>
      <c r="Q53" s="225" t="s">
        <v>4170</v>
      </c>
      <c r="R53" s="222"/>
      <c r="S53" s="2"/>
      <c r="T53" s="21">
        <f t="shared" si="1"/>
        <v>0</v>
      </c>
    </row>
    <row r="54" spans="1:20" x14ac:dyDescent="0.4">
      <c r="A54" s="9" t="s">
        <v>16273</v>
      </c>
      <c r="B54" s="9" t="s">
        <v>16486</v>
      </c>
      <c r="C54" s="180" t="s">
        <v>16378</v>
      </c>
      <c r="D54" s="11"/>
      <c r="E54" s="35" t="s">
        <v>16490</v>
      </c>
      <c r="F54" s="162" t="s">
        <v>0</v>
      </c>
      <c r="G54" s="161">
        <v>38717</v>
      </c>
      <c r="H54" s="9" t="s">
        <v>16501</v>
      </c>
      <c r="I54" s="9"/>
      <c r="J54" s="9"/>
      <c r="K54" s="9"/>
      <c r="L54" s="11">
        <v>20</v>
      </c>
      <c r="M54" s="9"/>
      <c r="N54" s="21">
        <v>4</v>
      </c>
      <c r="O54" s="21">
        <v>4</v>
      </c>
      <c r="P54" s="2"/>
      <c r="Q54" s="225" t="s">
        <v>4170</v>
      </c>
      <c r="R54" s="222"/>
      <c r="S54" s="2"/>
      <c r="T54" s="21">
        <f t="shared" si="1"/>
        <v>0</v>
      </c>
    </row>
    <row r="55" spans="1:20" x14ac:dyDescent="0.4">
      <c r="A55" s="9" t="s">
        <v>16273</v>
      </c>
      <c r="B55" s="9" t="s">
        <v>16486</v>
      </c>
      <c r="C55" s="180" t="s">
        <v>16379</v>
      </c>
      <c r="D55" s="11"/>
      <c r="E55" s="35" t="s">
        <v>16490</v>
      </c>
      <c r="F55" s="162" t="s">
        <v>0</v>
      </c>
      <c r="G55" s="161">
        <v>38898</v>
      </c>
      <c r="H55" s="9" t="s">
        <v>16501</v>
      </c>
      <c r="I55" s="9"/>
      <c r="J55" s="9"/>
      <c r="K55" s="9"/>
      <c r="L55" s="11">
        <v>24</v>
      </c>
      <c r="M55" s="9"/>
      <c r="N55" s="21">
        <v>4</v>
      </c>
      <c r="O55" s="21">
        <v>4</v>
      </c>
      <c r="P55" s="2"/>
      <c r="Q55" s="225" t="s">
        <v>4170</v>
      </c>
      <c r="R55" s="222"/>
      <c r="S55" s="2"/>
      <c r="T55" s="21">
        <f t="shared" si="1"/>
        <v>0</v>
      </c>
    </row>
    <row r="56" spans="1:20" x14ac:dyDescent="0.4">
      <c r="A56" s="9" t="s">
        <v>16273</v>
      </c>
      <c r="B56" s="9" t="s">
        <v>16486</v>
      </c>
      <c r="C56" s="180" t="s">
        <v>16380</v>
      </c>
      <c r="D56" s="11"/>
      <c r="E56" s="35" t="s">
        <v>16490</v>
      </c>
      <c r="F56" s="162" t="s">
        <v>0</v>
      </c>
      <c r="G56" s="240">
        <v>39447</v>
      </c>
      <c r="H56" s="9" t="s">
        <v>16501</v>
      </c>
      <c r="I56" s="9"/>
      <c r="J56" s="9"/>
      <c r="K56" s="9"/>
      <c r="L56" s="11">
        <v>16</v>
      </c>
      <c r="M56" s="9"/>
      <c r="N56" s="21">
        <v>4</v>
      </c>
      <c r="O56" s="21">
        <v>4</v>
      </c>
      <c r="P56" s="2"/>
      <c r="Q56" s="225" t="s">
        <v>4170</v>
      </c>
      <c r="R56" s="222"/>
      <c r="S56" s="2"/>
      <c r="T56" s="21">
        <f t="shared" si="1"/>
        <v>0</v>
      </c>
    </row>
    <row r="57" spans="1:20" x14ac:dyDescent="0.4">
      <c r="A57" s="9" t="s">
        <v>16273</v>
      </c>
      <c r="B57" s="9" t="s">
        <v>16486</v>
      </c>
      <c r="C57" s="180" t="s">
        <v>16381</v>
      </c>
      <c r="D57" s="11"/>
      <c r="E57" s="35" t="s">
        <v>16490</v>
      </c>
      <c r="F57" s="162" t="s">
        <v>0</v>
      </c>
      <c r="G57" s="240">
        <v>40178</v>
      </c>
      <c r="H57" s="9" t="s">
        <v>16501</v>
      </c>
      <c r="I57" s="9"/>
      <c r="J57" s="9"/>
      <c r="K57" s="9"/>
      <c r="L57" s="11">
        <v>2</v>
      </c>
      <c r="M57" s="9"/>
      <c r="N57" s="21">
        <v>6</v>
      </c>
      <c r="O57" s="21">
        <v>6</v>
      </c>
      <c r="P57" s="2"/>
      <c r="Q57" s="225" t="s">
        <v>4170</v>
      </c>
      <c r="R57" s="222"/>
      <c r="S57" s="2"/>
      <c r="T57" s="21">
        <f t="shared" si="1"/>
        <v>0</v>
      </c>
    </row>
    <row r="58" spans="1:20" x14ac:dyDescent="0.4">
      <c r="A58" s="9" t="s">
        <v>16273</v>
      </c>
      <c r="B58" s="9" t="s">
        <v>16486</v>
      </c>
      <c r="C58" s="180" t="s">
        <v>16382</v>
      </c>
      <c r="D58" s="11"/>
      <c r="E58" s="35" t="s">
        <v>16491</v>
      </c>
      <c r="F58" s="162" t="s">
        <v>0</v>
      </c>
      <c r="G58" s="240">
        <v>38717</v>
      </c>
      <c r="H58" s="9" t="s">
        <v>16502</v>
      </c>
      <c r="I58" s="9"/>
      <c r="J58" s="9"/>
      <c r="K58" s="9"/>
      <c r="L58" s="11">
        <v>20</v>
      </c>
      <c r="M58" s="9"/>
      <c r="N58" s="21">
        <v>4</v>
      </c>
      <c r="O58" s="21">
        <v>4</v>
      </c>
      <c r="P58" s="2"/>
      <c r="Q58" s="225" t="s">
        <v>4170</v>
      </c>
      <c r="R58" s="222"/>
      <c r="S58" s="2"/>
      <c r="T58" s="21">
        <f t="shared" si="1"/>
        <v>0</v>
      </c>
    </row>
    <row r="59" spans="1:20" x14ac:dyDescent="0.4">
      <c r="A59" s="9" t="s">
        <v>16273</v>
      </c>
      <c r="B59" s="9" t="s">
        <v>16486</v>
      </c>
      <c r="C59" s="180" t="s">
        <v>16383</v>
      </c>
      <c r="D59" s="11"/>
      <c r="E59" s="35" t="s">
        <v>16492</v>
      </c>
      <c r="F59" s="162" t="s">
        <v>0</v>
      </c>
      <c r="G59" s="240">
        <v>38717</v>
      </c>
      <c r="H59" s="9" t="s">
        <v>16502</v>
      </c>
      <c r="I59" s="9"/>
      <c r="J59" s="9"/>
      <c r="K59" s="9"/>
      <c r="L59" s="11">
        <v>10</v>
      </c>
      <c r="M59" s="9"/>
      <c r="N59" s="21">
        <v>4</v>
      </c>
      <c r="O59" s="21">
        <v>4</v>
      </c>
      <c r="P59" s="2"/>
      <c r="Q59" s="225" t="s">
        <v>4170</v>
      </c>
      <c r="R59" s="222"/>
      <c r="S59" s="2"/>
      <c r="T59" s="21">
        <f t="shared" si="1"/>
        <v>0</v>
      </c>
    </row>
    <row r="60" spans="1:20" x14ac:dyDescent="0.4">
      <c r="A60" s="9" t="s">
        <v>16273</v>
      </c>
      <c r="B60" s="9" t="s">
        <v>16486</v>
      </c>
      <c r="C60" s="180" t="s">
        <v>16384</v>
      </c>
      <c r="D60" s="11"/>
      <c r="E60" s="35" t="s">
        <v>16492</v>
      </c>
      <c r="F60" s="162" t="s">
        <v>0</v>
      </c>
      <c r="G60" s="240">
        <v>38898</v>
      </c>
      <c r="H60" s="9" t="s">
        <v>16502</v>
      </c>
      <c r="I60" s="9"/>
      <c r="J60" s="9"/>
      <c r="K60" s="9"/>
      <c r="L60" s="11">
        <v>6</v>
      </c>
      <c r="M60" s="9"/>
      <c r="N60" s="21">
        <v>4.5</v>
      </c>
      <c r="O60" s="21">
        <v>4.5</v>
      </c>
      <c r="P60" s="2"/>
      <c r="Q60" s="225" t="s">
        <v>4170</v>
      </c>
      <c r="R60" s="222"/>
      <c r="S60" s="2"/>
      <c r="T60" s="21"/>
    </row>
    <row r="61" spans="1:20" x14ac:dyDescent="0.4">
      <c r="A61" s="9" t="s">
        <v>16273</v>
      </c>
      <c r="B61" s="9" t="s">
        <v>16486</v>
      </c>
      <c r="C61" s="180" t="s">
        <v>16385</v>
      </c>
      <c r="D61" s="11"/>
      <c r="E61" s="35" t="s">
        <v>16492</v>
      </c>
      <c r="F61" s="162" t="s">
        <v>0</v>
      </c>
      <c r="G61" s="240">
        <v>39447</v>
      </c>
      <c r="H61" s="9" t="s">
        <v>16502</v>
      </c>
      <c r="I61" s="9"/>
      <c r="J61" s="9"/>
      <c r="K61" s="9"/>
      <c r="L61" s="11">
        <v>5</v>
      </c>
      <c r="M61" s="9"/>
      <c r="N61" s="21">
        <v>4.5</v>
      </c>
      <c r="O61" s="21">
        <v>4.5</v>
      </c>
      <c r="P61" s="2"/>
      <c r="Q61" s="225" t="s">
        <v>4170</v>
      </c>
      <c r="R61" s="222"/>
      <c r="S61" s="2"/>
      <c r="T61" s="21"/>
    </row>
    <row r="62" spans="1:20" x14ac:dyDescent="0.4">
      <c r="A62" s="9" t="s">
        <v>16273</v>
      </c>
      <c r="B62" s="9" t="s">
        <v>16486</v>
      </c>
      <c r="C62" s="180" t="s">
        <v>16386</v>
      </c>
      <c r="D62" s="11"/>
      <c r="E62" s="35" t="s">
        <v>16492</v>
      </c>
      <c r="F62" s="162" t="s">
        <v>0</v>
      </c>
      <c r="G62" s="240">
        <v>39629</v>
      </c>
      <c r="H62" s="9" t="s">
        <v>16551</v>
      </c>
      <c r="I62" s="9"/>
      <c r="J62" s="9"/>
      <c r="K62" s="9"/>
      <c r="L62" s="11">
        <v>3</v>
      </c>
      <c r="M62" s="9"/>
      <c r="N62" s="21">
        <v>4.5</v>
      </c>
      <c r="O62" s="21">
        <v>4.5</v>
      </c>
      <c r="P62" s="2"/>
      <c r="Q62" s="225" t="s">
        <v>4170</v>
      </c>
      <c r="R62" s="222"/>
      <c r="S62" s="2"/>
      <c r="T62" s="21"/>
    </row>
    <row r="63" spans="1:20" x14ac:dyDescent="0.4">
      <c r="A63" s="9" t="s">
        <v>16273</v>
      </c>
      <c r="B63" s="9" t="s">
        <v>16486</v>
      </c>
      <c r="C63" s="180" t="s">
        <v>16548</v>
      </c>
      <c r="D63" s="11"/>
      <c r="E63" s="35" t="s">
        <v>16492</v>
      </c>
      <c r="F63" s="162" t="s">
        <v>0</v>
      </c>
      <c r="G63" s="240">
        <v>39629</v>
      </c>
      <c r="H63" s="9" t="s">
        <v>16550</v>
      </c>
      <c r="I63" s="9"/>
      <c r="J63" s="9"/>
      <c r="K63" s="9"/>
      <c r="L63" s="11">
        <v>3</v>
      </c>
      <c r="M63" s="9"/>
      <c r="N63" s="21">
        <v>5</v>
      </c>
      <c r="O63" s="21">
        <v>5</v>
      </c>
      <c r="P63" s="2"/>
      <c r="Q63" s="225" t="s">
        <v>4170</v>
      </c>
      <c r="R63" s="222"/>
      <c r="S63" s="2"/>
      <c r="T63" s="21"/>
    </row>
    <row r="64" spans="1:20" x14ac:dyDescent="0.4">
      <c r="A64" s="9" t="s">
        <v>16273</v>
      </c>
      <c r="B64" s="9" t="s">
        <v>16486</v>
      </c>
      <c r="C64" s="180" t="s">
        <v>16549</v>
      </c>
      <c r="D64" s="11"/>
      <c r="E64" s="35" t="s">
        <v>16492</v>
      </c>
      <c r="F64" s="162" t="s">
        <v>0</v>
      </c>
      <c r="G64" s="240">
        <v>40178</v>
      </c>
      <c r="H64" s="9" t="s">
        <v>16502</v>
      </c>
      <c r="I64" s="9"/>
      <c r="J64" s="9"/>
      <c r="K64" s="9"/>
      <c r="L64" s="11">
        <v>5</v>
      </c>
      <c r="M64" s="9"/>
      <c r="N64" s="21">
        <v>5</v>
      </c>
      <c r="O64" s="21">
        <v>5</v>
      </c>
      <c r="P64" s="2"/>
      <c r="Q64" s="225" t="s">
        <v>4170</v>
      </c>
      <c r="R64" s="222"/>
      <c r="S64" s="2"/>
      <c r="T64" s="21"/>
    </row>
    <row r="65" spans="1:20" x14ac:dyDescent="0.4">
      <c r="A65" s="9" t="s">
        <v>16273</v>
      </c>
      <c r="B65" s="9" t="s">
        <v>16486</v>
      </c>
      <c r="C65" s="180" t="s">
        <v>16387</v>
      </c>
      <c r="D65" s="11"/>
      <c r="E65" s="35" t="s">
        <v>16493</v>
      </c>
      <c r="F65" s="162" t="s">
        <v>0</v>
      </c>
      <c r="G65" s="240">
        <v>38717</v>
      </c>
      <c r="H65" s="9" t="s">
        <v>16503</v>
      </c>
      <c r="I65" s="9"/>
      <c r="J65" s="9"/>
      <c r="K65" s="9"/>
      <c r="L65" s="11">
        <v>2</v>
      </c>
      <c r="M65" s="9"/>
      <c r="N65" s="21">
        <v>4</v>
      </c>
      <c r="O65" s="21">
        <v>4</v>
      </c>
      <c r="P65" s="2"/>
      <c r="Q65" s="225" t="s">
        <v>4170</v>
      </c>
      <c r="R65" s="222"/>
      <c r="S65" s="2"/>
      <c r="T65" s="21"/>
    </row>
    <row r="66" spans="1:20" x14ac:dyDescent="0.4">
      <c r="A66" s="9" t="s">
        <v>16273</v>
      </c>
      <c r="B66" s="9" t="s">
        <v>16486</v>
      </c>
      <c r="C66" s="180" t="s">
        <v>16388</v>
      </c>
      <c r="D66" s="11"/>
      <c r="E66" s="35" t="s">
        <v>16494</v>
      </c>
      <c r="F66" s="162" t="s">
        <v>0</v>
      </c>
      <c r="G66" s="240">
        <v>38717</v>
      </c>
      <c r="H66" s="9" t="s">
        <v>16503</v>
      </c>
      <c r="I66" s="9"/>
      <c r="J66" s="9"/>
      <c r="K66" s="9"/>
      <c r="L66" s="11">
        <v>5</v>
      </c>
      <c r="M66" s="9"/>
      <c r="N66" s="21">
        <v>4</v>
      </c>
      <c r="O66" s="21">
        <v>4</v>
      </c>
      <c r="P66" s="2"/>
      <c r="Q66" s="225" t="s">
        <v>4170</v>
      </c>
      <c r="R66" s="222"/>
      <c r="S66" s="2"/>
      <c r="T66" s="21"/>
    </row>
    <row r="67" spans="1:20" x14ac:dyDescent="0.4">
      <c r="A67" s="9" t="s">
        <v>16273</v>
      </c>
      <c r="B67" s="9" t="s">
        <v>16486</v>
      </c>
      <c r="C67" s="180" t="s">
        <v>16389</v>
      </c>
      <c r="D67" s="11"/>
      <c r="E67" s="35" t="s">
        <v>16494</v>
      </c>
      <c r="F67" s="162" t="s">
        <v>0</v>
      </c>
      <c r="G67" s="240">
        <v>38898</v>
      </c>
      <c r="H67" s="9" t="s">
        <v>16503</v>
      </c>
      <c r="I67" s="9"/>
      <c r="J67" s="9"/>
      <c r="K67" s="9"/>
      <c r="L67" s="11">
        <v>1</v>
      </c>
      <c r="M67" s="9"/>
      <c r="N67" s="21">
        <v>7</v>
      </c>
      <c r="O67" s="21">
        <v>7</v>
      </c>
      <c r="P67" s="2"/>
      <c r="Q67" s="225" t="s">
        <v>4170</v>
      </c>
      <c r="R67" s="222"/>
      <c r="S67" s="2"/>
      <c r="T67" s="21"/>
    </row>
    <row r="68" spans="1:20" x14ac:dyDescent="0.4">
      <c r="A68" s="9" t="s">
        <v>16273</v>
      </c>
      <c r="B68" s="9" t="s">
        <v>16486</v>
      </c>
      <c r="C68" s="180" t="s">
        <v>16390</v>
      </c>
      <c r="D68" s="11"/>
      <c r="E68" s="35" t="s">
        <v>16494</v>
      </c>
      <c r="F68" s="162" t="s">
        <v>0</v>
      </c>
      <c r="G68" s="240">
        <v>39629</v>
      </c>
      <c r="H68" s="9" t="s">
        <v>16503</v>
      </c>
      <c r="I68" s="9"/>
      <c r="J68" s="9"/>
      <c r="K68" s="9"/>
      <c r="L68" s="11">
        <v>1</v>
      </c>
      <c r="M68" s="9"/>
      <c r="N68" s="21">
        <v>7</v>
      </c>
      <c r="O68" s="21">
        <v>7</v>
      </c>
      <c r="P68" s="2"/>
      <c r="Q68" s="225" t="s">
        <v>4170</v>
      </c>
      <c r="R68" s="222"/>
      <c r="S68" s="2"/>
      <c r="T68" s="21"/>
    </row>
    <row r="69" spans="1:20" x14ac:dyDescent="0.4">
      <c r="A69" s="9" t="s">
        <v>16273</v>
      </c>
      <c r="B69" s="9" t="s">
        <v>16486</v>
      </c>
      <c r="C69" s="180" t="s">
        <v>16391</v>
      </c>
      <c r="D69" s="11"/>
      <c r="E69" s="35" t="s">
        <v>16494</v>
      </c>
      <c r="F69" s="162" t="s">
        <v>0</v>
      </c>
      <c r="G69" s="240">
        <v>40178</v>
      </c>
      <c r="H69" s="9" t="s">
        <v>16503</v>
      </c>
      <c r="I69" s="9"/>
      <c r="J69" s="9"/>
      <c r="K69" s="9"/>
      <c r="L69" s="11">
        <v>1</v>
      </c>
      <c r="M69" s="9"/>
      <c r="N69" s="21">
        <v>8</v>
      </c>
      <c r="O69" s="21">
        <v>8</v>
      </c>
      <c r="P69" s="2"/>
      <c r="Q69" s="225" t="s">
        <v>4170</v>
      </c>
      <c r="R69" s="222"/>
      <c r="S69" s="2"/>
      <c r="T69" s="21"/>
    </row>
    <row r="70" spans="1:20" x14ac:dyDescent="0.4">
      <c r="A70" s="9" t="s">
        <v>16273</v>
      </c>
      <c r="B70" s="9" t="s">
        <v>16486</v>
      </c>
      <c r="C70" s="180" t="s">
        <v>16392</v>
      </c>
      <c r="D70" s="11"/>
      <c r="E70" s="35" t="s">
        <v>16495</v>
      </c>
      <c r="F70" s="162" t="s">
        <v>0</v>
      </c>
      <c r="G70" s="240">
        <v>39629</v>
      </c>
      <c r="H70" s="9" t="s">
        <v>16504</v>
      </c>
      <c r="I70" s="9"/>
      <c r="J70" s="9"/>
      <c r="K70" s="9"/>
      <c r="L70" s="11">
        <v>1</v>
      </c>
      <c r="M70" s="9"/>
      <c r="N70" s="21">
        <v>10</v>
      </c>
      <c r="O70" s="21">
        <v>10</v>
      </c>
      <c r="P70" s="2"/>
      <c r="Q70" s="225" t="s">
        <v>4170</v>
      </c>
      <c r="R70" s="222"/>
      <c r="S70" s="2"/>
      <c r="T70" s="21"/>
    </row>
    <row r="71" spans="1:20" x14ac:dyDescent="0.4">
      <c r="A71" s="9" t="s">
        <v>16273</v>
      </c>
      <c r="B71" s="9" t="s">
        <v>16486</v>
      </c>
      <c r="C71" s="180" t="s">
        <v>16393</v>
      </c>
      <c r="D71" s="11"/>
      <c r="E71" s="35" t="s">
        <v>16495</v>
      </c>
      <c r="F71" s="162" t="s">
        <v>0</v>
      </c>
      <c r="G71" s="240">
        <v>40178</v>
      </c>
      <c r="H71" s="9" t="s">
        <v>16504</v>
      </c>
      <c r="I71" s="9"/>
      <c r="J71" s="9"/>
      <c r="K71" s="9"/>
      <c r="L71" s="11">
        <v>1</v>
      </c>
      <c r="M71" s="9"/>
      <c r="N71" s="21">
        <v>10</v>
      </c>
      <c r="O71" s="21">
        <v>10</v>
      </c>
      <c r="P71" s="2"/>
      <c r="Q71" s="225" t="s">
        <v>4170</v>
      </c>
      <c r="R71" s="222"/>
      <c r="S71" s="2"/>
      <c r="T71" s="21"/>
    </row>
    <row r="72" spans="1:20" x14ac:dyDescent="0.4">
      <c r="A72" s="9" t="s">
        <v>16273</v>
      </c>
      <c r="B72" s="9" t="s">
        <v>16486</v>
      </c>
      <c r="C72" s="180" t="s">
        <v>16394</v>
      </c>
      <c r="D72" s="11"/>
      <c r="E72" s="35" t="s">
        <v>16496</v>
      </c>
      <c r="F72" s="162" t="s">
        <v>0</v>
      </c>
      <c r="G72" s="240">
        <v>39629</v>
      </c>
      <c r="H72" s="9" t="s">
        <v>16504</v>
      </c>
      <c r="I72" s="9"/>
      <c r="J72" s="9"/>
      <c r="K72" s="9"/>
      <c r="L72" s="11">
        <v>1</v>
      </c>
      <c r="M72" s="9"/>
      <c r="N72" s="21">
        <v>10</v>
      </c>
      <c r="O72" s="21">
        <v>10</v>
      </c>
      <c r="P72" s="2"/>
      <c r="Q72" s="225" t="s">
        <v>4170</v>
      </c>
      <c r="R72" s="222"/>
      <c r="S72" s="2"/>
      <c r="T72" s="21"/>
    </row>
    <row r="73" spans="1:20" x14ac:dyDescent="0.4">
      <c r="A73" s="9" t="s">
        <v>16273</v>
      </c>
      <c r="B73" s="9" t="s">
        <v>16486</v>
      </c>
      <c r="C73" s="180" t="s">
        <v>16395</v>
      </c>
      <c r="D73" s="11"/>
      <c r="E73" s="35" t="s">
        <v>16496</v>
      </c>
      <c r="F73" s="162" t="s">
        <v>0</v>
      </c>
      <c r="G73" s="240">
        <v>40178</v>
      </c>
      <c r="H73" s="9" t="s">
        <v>16504</v>
      </c>
      <c r="I73" s="9"/>
      <c r="J73" s="9"/>
      <c r="K73" s="9"/>
      <c r="L73" s="11">
        <v>1</v>
      </c>
      <c r="M73" s="9"/>
      <c r="N73" s="21">
        <v>10</v>
      </c>
      <c r="O73" s="21">
        <v>10</v>
      </c>
      <c r="P73" s="2"/>
      <c r="Q73" s="225" t="s">
        <v>4170</v>
      </c>
      <c r="R73" s="222"/>
      <c r="S73" s="2"/>
      <c r="T73" s="21"/>
    </row>
    <row r="74" spans="1:20" x14ac:dyDescent="0.4">
      <c r="A74" s="9" t="s">
        <v>16273</v>
      </c>
      <c r="B74" s="9" t="s">
        <v>16486</v>
      </c>
      <c r="C74" s="180" t="s">
        <v>16396</v>
      </c>
      <c r="D74" s="11"/>
      <c r="E74" s="35" t="s">
        <v>16497</v>
      </c>
      <c r="F74" s="162" t="s">
        <v>0</v>
      </c>
      <c r="G74" s="240">
        <v>39629</v>
      </c>
      <c r="H74" s="9" t="s">
        <v>16504</v>
      </c>
      <c r="I74" s="9"/>
      <c r="J74" s="9"/>
      <c r="K74" s="9"/>
      <c r="L74" s="11">
        <v>1</v>
      </c>
      <c r="M74" s="9"/>
      <c r="N74" s="21">
        <v>10</v>
      </c>
      <c r="O74" s="21">
        <v>10</v>
      </c>
      <c r="P74" s="2"/>
      <c r="Q74" s="225" t="s">
        <v>4170</v>
      </c>
      <c r="R74" s="222"/>
      <c r="S74" s="2"/>
      <c r="T74" s="21"/>
    </row>
    <row r="75" spans="1:20" x14ac:dyDescent="0.4">
      <c r="A75" s="9" t="s">
        <v>16273</v>
      </c>
      <c r="B75" s="9" t="s">
        <v>16486</v>
      </c>
      <c r="C75" s="180" t="s">
        <v>16397</v>
      </c>
      <c r="D75" s="11"/>
      <c r="E75" s="35" t="s">
        <v>16498</v>
      </c>
      <c r="F75" s="162" t="s">
        <v>0</v>
      </c>
      <c r="G75" s="240">
        <v>39629</v>
      </c>
      <c r="H75" s="9" t="s">
        <v>16504</v>
      </c>
      <c r="I75" s="9"/>
      <c r="J75" s="9"/>
      <c r="K75" s="9"/>
      <c r="L75" s="11">
        <v>1</v>
      </c>
      <c r="M75" s="9"/>
      <c r="N75" s="21">
        <v>15</v>
      </c>
      <c r="O75" s="21">
        <v>15</v>
      </c>
      <c r="P75" s="2"/>
      <c r="Q75" s="225" t="s">
        <v>4170</v>
      </c>
      <c r="R75" s="222"/>
      <c r="S75" s="2"/>
      <c r="T75" s="21"/>
    </row>
    <row r="76" spans="1:20" x14ac:dyDescent="0.4">
      <c r="A76" s="9" t="s">
        <v>16273</v>
      </c>
      <c r="B76" s="9" t="s">
        <v>16486</v>
      </c>
      <c r="C76" s="180" t="s">
        <v>16398</v>
      </c>
      <c r="D76" s="11"/>
      <c r="E76" s="35" t="s">
        <v>16489</v>
      </c>
      <c r="F76" s="162" t="s">
        <v>0</v>
      </c>
      <c r="G76" s="240">
        <v>38717</v>
      </c>
      <c r="H76" s="9" t="s">
        <v>16505</v>
      </c>
      <c r="I76" s="9"/>
      <c r="J76" s="9"/>
      <c r="K76" s="9"/>
      <c r="L76" s="11">
        <v>1</v>
      </c>
      <c r="M76" s="9"/>
      <c r="N76" s="21">
        <v>8</v>
      </c>
      <c r="O76" s="21">
        <v>8</v>
      </c>
      <c r="P76" s="2"/>
      <c r="Q76" s="225" t="s">
        <v>4170</v>
      </c>
      <c r="R76" s="222"/>
      <c r="S76" s="2"/>
      <c r="T76" s="21"/>
    </row>
    <row r="77" spans="1:20" x14ac:dyDescent="0.4">
      <c r="A77" s="9" t="s">
        <v>16273</v>
      </c>
      <c r="B77" s="9" t="s">
        <v>16486</v>
      </c>
      <c r="C77" s="180" t="s">
        <v>16399</v>
      </c>
      <c r="D77" s="11"/>
      <c r="E77" s="35" t="s">
        <v>16489</v>
      </c>
      <c r="F77" s="162" t="s">
        <v>0</v>
      </c>
      <c r="G77" s="240">
        <v>38898</v>
      </c>
      <c r="H77" s="9" t="s">
        <v>16505</v>
      </c>
      <c r="I77" s="9"/>
      <c r="J77" s="9"/>
      <c r="K77" s="9"/>
      <c r="L77" s="11">
        <v>1</v>
      </c>
      <c r="M77" s="9"/>
      <c r="N77" s="21">
        <v>10</v>
      </c>
      <c r="O77" s="21">
        <v>10</v>
      </c>
      <c r="P77" s="2"/>
      <c r="Q77" s="225" t="s">
        <v>4170</v>
      </c>
      <c r="R77" s="222"/>
      <c r="S77" s="2"/>
      <c r="T77" s="21"/>
    </row>
    <row r="78" spans="1:20" x14ac:dyDescent="0.4">
      <c r="A78" s="9" t="s">
        <v>16273</v>
      </c>
      <c r="B78" s="9" t="s">
        <v>16486</v>
      </c>
      <c r="C78" s="180" t="s">
        <v>16400</v>
      </c>
      <c r="D78" s="11"/>
      <c r="E78" s="35" t="s">
        <v>16492</v>
      </c>
      <c r="F78" s="162" t="s">
        <v>0</v>
      </c>
      <c r="G78" s="240">
        <v>38717</v>
      </c>
      <c r="H78" s="9" t="s">
        <v>16506</v>
      </c>
      <c r="I78" s="9"/>
      <c r="J78" s="9"/>
      <c r="K78" s="9"/>
      <c r="L78" s="11">
        <v>1</v>
      </c>
      <c r="M78" s="9"/>
      <c r="N78" s="21">
        <v>4.5</v>
      </c>
      <c r="O78" s="21">
        <v>4.5</v>
      </c>
      <c r="P78" s="2"/>
      <c r="Q78" s="225" t="s">
        <v>4170</v>
      </c>
      <c r="R78" s="222"/>
      <c r="S78" s="2"/>
      <c r="T78" s="21"/>
    </row>
    <row r="79" spans="1:20" x14ac:dyDescent="0.4">
      <c r="A79" s="9" t="s">
        <v>16273</v>
      </c>
      <c r="B79" s="9" t="s">
        <v>16486</v>
      </c>
      <c r="C79" s="180" t="s">
        <v>16401</v>
      </c>
      <c r="D79" s="11"/>
      <c r="E79" s="35" t="s">
        <v>16489</v>
      </c>
      <c r="F79" s="162" t="s">
        <v>0</v>
      </c>
      <c r="G79" s="240">
        <v>38717</v>
      </c>
      <c r="H79" s="9" t="s">
        <v>16507</v>
      </c>
      <c r="I79" s="9"/>
      <c r="J79" s="9"/>
      <c r="K79" s="9"/>
      <c r="L79" s="11">
        <v>1</v>
      </c>
      <c r="M79" s="9"/>
      <c r="N79" s="21">
        <v>7</v>
      </c>
      <c r="O79" s="21">
        <v>7</v>
      </c>
      <c r="P79" s="2"/>
      <c r="Q79" s="225" t="s">
        <v>4170</v>
      </c>
      <c r="R79" s="222"/>
      <c r="S79" s="2"/>
      <c r="T79" s="21"/>
    </row>
    <row r="80" spans="1:20" x14ac:dyDescent="0.4">
      <c r="A80" s="9" t="s">
        <v>16273</v>
      </c>
      <c r="B80" s="9" t="s">
        <v>16486</v>
      </c>
      <c r="C80" s="180" t="s">
        <v>16402</v>
      </c>
      <c r="D80" s="11"/>
      <c r="E80" s="35" t="s">
        <v>16489</v>
      </c>
      <c r="F80" s="162" t="s">
        <v>0</v>
      </c>
      <c r="G80" s="240">
        <v>38898</v>
      </c>
      <c r="H80" s="9" t="s">
        <v>16507</v>
      </c>
      <c r="I80" s="9"/>
      <c r="J80" s="9"/>
      <c r="K80" s="9"/>
      <c r="L80" s="11">
        <v>1</v>
      </c>
      <c r="M80" s="9"/>
      <c r="N80" s="21">
        <v>8</v>
      </c>
      <c r="O80" s="21">
        <v>8</v>
      </c>
      <c r="P80" s="2"/>
      <c r="Q80" s="225" t="s">
        <v>4170</v>
      </c>
      <c r="R80" s="222"/>
      <c r="S80" s="2"/>
      <c r="T80" s="21"/>
    </row>
    <row r="81" spans="1:20" x14ac:dyDescent="0.4">
      <c r="A81" s="9" t="s">
        <v>16273</v>
      </c>
      <c r="B81" s="9" t="s">
        <v>16486</v>
      </c>
      <c r="C81" s="180" t="s">
        <v>16403</v>
      </c>
      <c r="D81" s="11"/>
      <c r="E81" s="35" t="s">
        <v>16489</v>
      </c>
      <c r="F81" s="162" t="s">
        <v>0</v>
      </c>
      <c r="G81" s="240">
        <v>38717</v>
      </c>
      <c r="H81" s="9" t="s">
        <v>16508</v>
      </c>
      <c r="I81" s="9"/>
      <c r="J81" s="9"/>
      <c r="K81" s="9"/>
      <c r="L81" s="11">
        <v>5</v>
      </c>
      <c r="M81" s="9"/>
      <c r="N81" s="21">
        <v>8</v>
      </c>
      <c r="O81" s="21">
        <v>8</v>
      </c>
      <c r="P81" s="2"/>
      <c r="Q81" s="225" t="s">
        <v>4170</v>
      </c>
      <c r="R81" s="222"/>
      <c r="S81" s="2"/>
      <c r="T81" s="21"/>
    </row>
    <row r="82" spans="1:20" x14ac:dyDescent="0.4">
      <c r="A82" s="9" t="s">
        <v>16273</v>
      </c>
      <c r="B82" s="9" t="s">
        <v>16486</v>
      </c>
      <c r="C82" s="180" t="s">
        <v>16404</v>
      </c>
      <c r="D82" s="11"/>
      <c r="E82" s="35" t="s">
        <v>16493</v>
      </c>
      <c r="F82" s="162" t="s">
        <v>0</v>
      </c>
      <c r="G82" s="161">
        <v>38717</v>
      </c>
      <c r="H82" s="9" t="s">
        <v>16509</v>
      </c>
      <c r="I82" s="9"/>
      <c r="J82" s="9"/>
      <c r="K82" s="9"/>
      <c r="L82" s="11">
        <v>2</v>
      </c>
      <c r="M82" s="9"/>
      <c r="N82" s="21">
        <v>11</v>
      </c>
      <c r="O82" s="21">
        <v>11</v>
      </c>
      <c r="P82" s="2"/>
      <c r="Q82" s="225" t="s">
        <v>4170</v>
      </c>
      <c r="R82" s="222"/>
      <c r="S82" s="2"/>
      <c r="T82" s="21"/>
    </row>
    <row r="83" spans="1:20" x14ac:dyDescent="0.4">
      <c r="A83" s="9" t="s">
        <v>16273</v>
      </c>
      <c r="B83" s="9" t="s">
        <v>16486</v>
      </c>
      <c r="C83" s="180" t="s">
        <v>16405</v>
      </c>
      <c r="D83" s="11"/>
      <c r="E83" s="35" t="s">
        <v>16489</v>
      </c>
      <c r="F83" s="162" t="s">
        <v>0</v>
      </c>
      <c r="G83" s="161">
        <v>38717</v>
      </c>
      <c r="H83" s="9" t="s">
        <v>16510</v>
      </c>
      <c r="I83" s="9"/>
      <c r="J83" s="9"/>
      <c r="K83" s="9"/>
      <c r="L83" s="11">
        <v>1</v>
      </c>
      <c r="M83" s="9"/>
      <c r="N83" s="21">
        <v>7</v>
      </c>
      <c r="O83" s="21">
        <v>7</v>
      </c>
      <c r="P83" s="2"/>
      <c r="Q83" s="225" t="s">
        <v>4170</v>
      </c>
      <c r="R83" s="222"/>
      <c r="S83" s="2"/>
      <c r="T83" s="21"/>
    </row>
    <row r="84" spans="1:20" x14ac:dyDescent="0.4">
      <c r="A84" s="9" t="s">
        <v>16273</v>
      </c>
      <c r="B84" s="9" t="s">
        <v>16486</v>
      </c>
      <c r="C84" s="180" t="s">
        <v>16406</v>
      </c>
      <c r="D84" s="11"/>
      <c r="E84" s="35" t="s">
        <v>16489</v>
      </c>
      <c r="F84" s="162" t="s">
        <v>0</v>
      </c>
      <c r="G84" s="161">
        <v>38898</v>
      </c>
      <c r="H84" s="9" t="s">
        <v>16510</v>
      </c>
      <c r="I84" s="9"/>
      <c r="J84" s="9"/>
      <c r="K84" s="9"/>
      <c r="L84" s="11">
        <v>1</v>
      </c>
      <c r="M84" s="9"/>
      <c r="N84" s="21">
        <v>5.5</v>
      </c>
      <c r="O84" s="21">
        <v>5.5</v>
      </c>
      <c r="P84" s="2"/>
      <c r="Q84" s="225" t="s">
        <v>4170</v>
      </c>
      <c r="R84" s="222"/>
      <c r="S84" s="2"/>
      <c r="T84" s="21"/>
    </row>
    <row r="85" spans="1:20" x14ac:dyDescent="0.4">
      <c r="A85" s="9" t="s">
        <v>16273</v>
      </c>
      <c r="B85" s="9" t="s">
        <v>16486</v>
      </c>
      <c r="C85" s="180" t="s">
        <v>16407</v>
      </c>
      <c r="D85" s="11"/>
      <c r="E85" s="35" t="s">
        <v>16489</v>
      </c>
      <c r="F85" s="162" t="s">
        <v>0</v>
      </c>
      <c r="G85" s="161">
        <v>38717</v>
      </c>
      <c r="H85" s="9" t="s">
        <v>16511</v>
      </c>
      <c r="I85" s="9"/>
      <c r="J85" s="9"/>
      <c r="K85" s="9"/>
      <c r="L85" s="11">
        <v>2</v>
      </c>
      <c r="M85" s="9"/>
      <c r="N85" s="21">
        <v>6</v>
      </c>
      <c r="O85" s="21">
        <v>6</v>
      </c>
      <c r="P85" s="2"/>
      <c r="Q85" s="225" t="s">
        <v>4170</v>
      </c>
      <c r="R85" s="222"/>
      <c r="S85" s="2"/>
      <c r="T85" s="21"/>
    </row>
    <row r="86" spans="1:20" x14ac:dyDescent="0.4">
      <c r="A86" s="9" t="s">
        <v>16273</v>
      </c>
      <c r="B86" s="9" t="s">
        <v>16486</v>
      </c>
      <c r="C86" s="180" t="s">
        <v>16408</v>
      </c>
      <c r="D86" s="11"/>
      <c r="E86" s="35" t="s">
        <v>16489</v>
      </c>
      <c r="F86" s="162" t="s">
        <v>0</v>
      </c>
      <c r="G86" s="161">
        <v>38717</v>
      </c>
      <c r="H86" s="9" t="s">
        <v>16512</v>
      </c>
      <c r="I86" s="9"/>
      <c r="J86" s="9"/>
      <c r="K86" s="9"/>
      <c r="L86" s="11">
        <v>1</v>
      </c>
      <c r="M86" s="9"/>
      <c r="N86" s="21">
        <v>6</v>
      </c>
      <c r="O86" s="21">
        <v>6</v>
      </c>
      <c r="P86" s="2"/>
      <c r="Q86" s="225" t="s">
        <v>4170</v>
      </c>
      <c r="R86" s="222"/>
      <c r="S86" s="2"/>
      <c r="T86" s="21"/>
    </row>
    <row r="87" spans="1:20" x14ac:dyDescent="0.4">
      <c r="A87" s="9" t="s">
        <v>16273</v>
      </c>
      <c r="B87" s="9" t="s">
        <v>16486</v>
      </c>
      <c r="C87" s="180" t="s">
        <v>16409</v>
      </c>
      <c r="D87" s="11"/>
      <c r="E87" s="35" t="s">
        <v>16489</v>
      </c>
      <c r="F87" s="162" t="s">
        <v>0</v>
      </c>
      <c r="G87" s="161">
        <v>38717</v>
      </c>
      <c r="H87" s="9" t="s">
        <v>16513</v>
      </c>
      <c r="I87" s="9"/>
      <c r="J87" s="9"/>
      <c r="K87" s="9"/>
      <c r="L87" s="11">
        <v>1</v>
      </c>
      <c r="M87" s="9"/>
      <c r="N87" s="21">
        <v>8</v>
      </c>
      <c r="O87" s="21">
        <v>8</v>
      </c>
      <c r="P87" s="2"/>
      <c r="Q87" s="225" t="s">
        <v>4170</v>
      </c>
      <c r="R87" s="222"/>
      <c r="S87" s="2"/>
      <c r="T87" s="21"/>
    </row>
    <row r="88" spans="1:20" x14ac:dyDescent="0.4">
      <c r="A88" s="9" t="s">
        <v>16273</v>
      </c>
      <c r="B88" s="9" t="s">
        <v>16486</v>
      </c>
      <c r="C88" s="180" t="s">
        <v>16410</v>
      </c>
      <c r="D88" s="11"/>
      <c r="E88" s="35" t="s">
        <v>16489</v>
      </c>
      <c r="F88" s="162" t="s">
        <v>0</v>
      </c>
      <c r="G88" s="161">
        <v>38898</v>
      </c>
      <c r="H88" s="9" t="s">
        <v>16513</v>
      </c>
      <c r="I88" s="9"/>
      <c r="J88" s="9"/>
      <c r="K88" s="9"/>
      <c r="L88" s="11">
        <v>1</v>
      </c>
      <c r="M88" s="9"/>
      <c r="N88" s="21">
        <v>7</v>
      </c>
      <c r="O88" s="21">
        <v>7</v>
      </c>
      <c r="P88" s="2"/>
      <c r="Q88" s="225" t="s">
        <v>4170</v>
      </c>
      <c r="R88" s="222"/>
      <c r="S88" s="2"/>
      <c r="T88" s="21"/>
    </row>
    <row r="89" spans="1:20" x14ac:dyDescent="0.4">
      <c r="A89" s="9" t="s">
        <v>16273</v>
      </c>
      <c r="B89" s="9" t="s">
        <v>16486</v>
      </c>
      <c r="C89" s="180" t="s">
        <v>16411</v>
      </c>
      <c r="D89" s="11"/>
      <c r="E89" s="35" t="s">
        <v>16489</v>
      </c>
      <c r="F89" s="162" t="s">
        <v>0</v>
      </c>
      <c r="G89" s="161">
        <v>38717</v>
      </c>
      <c r="H89" s="9" t="s">
        <v>16514</v>
      </c>
      <c r="I89" s="9"/>
      <c r="J89" s="9"/>
      <c r="K89" s="9"/>
      <c r="L89" s="11">
        <v>1</v>
      </c>
      <c r="M89" s="9"/>
      <c r="N89" s="21">
        <v>10</v>
      </c>
      <c r="O89" s="21">
        <v>10</v>
      </c>
      <c r="P89" s="2"/>
      <c r="Q89" s="225" t="s">
        <v>4170</v>
      </c>
      <c r="R89" s="222"/>
      <c r="S89" s="2"/>
      <c r="T89" s="21"/>
    </row>
    <row r="90" spans="1:20" x14ac:dyDescent="0.4">
      <c r="A90" s="9" t="s">
        <v>16273</v>
      </c>
      <c r="B90" s="9" t="s">
        <v>16486</v>
      </c>
      <c r="C90" s="180" t="s">
        <v>16412</v>
      </c>
      <c r="D90" s="11"/>
      <c r="E90" s="35" t="s">
        <v>16489</v>
      </c>
      <c r="F90" s="162" t="s">
        <v>0</v>
      </c>
      <c r="G90" s="161">
        <v>38898</v>
      </c>
      <c r="H90" s="9" t="s">
        <v>16515</v>
      </c>
      <c r="I90" s="9"/>
      <c r="J90" s="9"/>
      <c r="K90" s="9"/>
      <c r="L90" s="11">
        <v>0.8</v>
      </c>
      <c r="M90" s="9"/>
      <c r="N90" s="21">
        <v>8</v>
      </c>
      <c r="O90" s="21">
        <v>8</v>
      </c>
      <c r="P90" s="2"/>
      <c r="Q90" s="225" t="s">
        <v>4170</v>
      </c>
      <c r="R90" s="222"/>
      <c r="S90" s="2"/>
      <c r="T90" s="21"/>
    </row>
    <row r="91" spans="1:20" x14ac:dyDescent="0.4">
      <c r="A91" s="9" t="s">
        <v>16273</v>
      </c>
      <c r="B91" s="9" t="s">
        <v>16486</v>
      </c>
      <c r="C91" s="180" t="s">
        <v>16413</v>
      </c>
      <c r="D91" s="11"/>
      <c r="E91" s="35" t="s">
        <v>16490</v>
      </c>
      <c r="F91" s="162" t="s">
        <v>0</v>
      </c>
      <c r="G91" s="161">
        <v>38717</v>
      </c>
      <c r="H91" s="9" t="s">
        <v>16515</v>
      </c>
      <c r="I91" s="9"/>
      <c r="J91" s="9"/>
      <c r="K91" s="9"/>
      <c r="L91" s="11">
        <v>0.2</v>
      </c>
      <c r="M91" s="9"/>
      <c r="N91" s="21">
        <v>18</v>
      </c>
      <c r="O91" s="21">
        <v>18</v>
      </c>
      <c r="P91" s="2"/>
      <c r="Q91" s="225" t="s">
        <v>4170</v>
      </c>
      <c r="R91" s="222"/>
      <c r="S91" s="2"/>
      <c r="T91" s="21"/>
    </row>
    <row r="92" spans="1:20" x14ac:dyDescent="0.4">
      <c r="A92" s="9" t="s">
        <v>16273</v>
      </c>
      <c r="B92" s="9" t="s">
        <v>16486</v>
      </c>
      <c r="C92" s="180" t="s">
        <v>16414</v>
      </c>
      <c r="D92" s="11"/>
      <c r="E92" s="35" t="s">
        <v>16490</v>
      </c>
      <c r="F92" s="162" t="s">
        <v>0</v>
      </c>
      <c r="G92" s="161">
        <v>38898</v>
      </c>
      <c r="H92" s="9" t="s">
        <v>16515</v>
      </c>
      <c r="I92" s="9"/>
      <c r="J92" s="9"/>
      <c r="K92" s="9"/>
      <c r="L92" s="11">
        <v>0.2</v>
      </c>
      <c r="M92" s="9"/>
      <c r="N92" s="21">
        <v>18</v>
      </c>
      <c r="O92" s="21">
        <v>18</v>
      </c>
      <c r="P92" s="2"/>
      <c r="Q92" s="225" t="s">
        <v>4170</v>
      </c>
      <c r="R92" s="222"/>
      <c r="S92" s="2"/>
      <c r="T92" s="21"/>
    </row>
    <row r="93" spans="1:20" x14ac:dyDescent="0.4">
      <c r="A93" s="9" t="s">
        <v>16273</v>
      </c>
      <c r="B93" s="9" t="s">
        <v>16486</v>
      </c>
      <c r="C93" s="180" t="s">
        <v>16415</v>
      </c>
      <c r="D93" s="11"/>
      <c r="E93" s="35" t="s">
        <v>16489</v>
      </c>
      <c r="F93" s="162" t="s">
        <v>0</v>
      </c>
      <c r="G93" s="161">
        <v>38717</v>
      </c>
      <c r="H93" s="9" t="s">
        <v>16516</v>
      </c>
      <c r="I93" s="9"/>
      <c r="J93" s="9"/>
      <c r="K93" s="9"/>
      <c r="L93" s="11">
        <v>1</v>
      </c>
      <c r="M93" s="9"/>
      <c r="N93" s="21">
        <v>7</v>
      </c>
      <c r="O93" s="21">
        <v>7</v>
      </c>
      <c r="P93" s="2"/>
      <c r="Q93" s="225" t="s">
        <v>4170</v>
      </c>
      <c r="R93" s="222"/>
      <c r="S93" s="2"/>
      <c r="T93" s="21"/>
    </row>
    <row r="94" spans="1:20" x14ac:dyDescent="0.4">
      <c r="A94" s="9" t="s">
        <v>16273</v>
      </c>
      <c r="B94" s="9" t="s">
        <v>16486</v>
      </c>
      <c r="C94" s="180" t="s">
        <v>16416</v>
      </c>
      <c r="D94" s="11"/>
      <c r="E94" s="35" t="s">
        <v>16489</v>
      </c>
      <c r="F94" s="162" t="s">
        <v>0</v>
      </c>
      <c r="G94" s="161">
        <v>38717</v>
      </c>
      <c r="H94" s="9" t="s">
        <v>16517</v>
      </c>
      <c r="I94" s="9"/>
      <c r="J94" s="9"/>
      <c r="K94" s="9"/>
      <c r="L94" s="11">
        <v>0.6</v>
      </c>
      <c r="M94" s="9"/>
      <c r="N94" s="21">
        <v>10</v>
      </c>
      <c r="O94" s="21">
        <v>10</v>
      </c>
      <c r="P94" s="2"/>
      <c r="Q94" s="225" t="s">
        <v>4170</v>
      </c>
      <c r="R94" s="222"/>
      <c r="S94" s="2"/>
      <c r="T94" s="21"/>
    </row>
    <row r="95" spans="1:20" x14ac:dyDescent="0.4">
      <c r="A95" s="9" t="s">
        <v>16273</v>
      </c>
      <c r="B95" s="9" t="s">
        <v>16486</v>
      </c>
      <c r="C95" s="180" t="s">
        <v>16417</v>
      </c>
      <c r="D95" s="11"/>
      <c r="E95" s="35" t="s">
        <v>16490</v>
      </c>
      <c r="F95" s="162" t="s">
        <v>0</v>
      </c>
      <c r="G95" s="161">
        <v>38717</v>
      </c>
      <c r="H95" s="9" t="s">
        <v>16517</v>
      </c>
      <c r="I95" s="9"/>
      <c r="J95" s="9"/>
      <c r="K95" s="9"/>
      <c r="L95" s="11">
        <v>0.6</v>
      </c>
      <c r="M95" s="9"/>
      <c r="N95" s="21">
        <v>11</v>
      </c>
      <c r="O95" s="21">
        <v>11</v>
      </c>
      <c r="P95" s="2"/>
      <c r="Q95" s="225" t="s">
        <v>4170</v>
      </c>
      <c r="R95" s="222"/>
      <c r="S95" s="2"/>
      <c r="T95" s="21"/>
    </row>
    <row r="96" spans="1:20" x14ac:dyDescent="0.4">
      <c r="A96" s="9" t="s">
        <v>16273</v>
      </c>
      <c r="B96" s="9" t="s">
        <v>16486</v>
      </c>
      <c r="C96" s="180" t="s">
        <v>16418</v>
      </c>
      <c r="D96" s="11"/>
      <c r="E96" s="35" t="s">
        <v>16489</v>
      </c>
      <c r="F96" s="162" t="s">
        <v>0</v>
      </c>
      <c r="G96" s="161">
        <v>38717</v>
      </c>
      <c r="H96" s="9" t="s">
        <v>16518</v>
      </c>
      <c r="I96" s="9"/>
      <c r="J96" s="9"/>
      <c r="K96" s="9"/>
      <c r="L96" s="11">
        <v>1.4</v>
      </c>
      <c r="M96" s="9"/>
      <c r="N96" s="21">
        <v>7</v>
      </c>
      <c r="O96" s="21">
        <v>7</v>
      </c>
      <c r="P96" s="2"/>
      <c r="Q96" s="225" t="s">
        <v>4170</v>
      </c>
      <c r="R96" s="222"/>
      <c r="S96" s="2"/>
      <c r="T96" s="21"/>
    </row>
    <row r="97" spans="1:20" x14ac:dyDescent="0.4">
      <c r="A97" s="9" t="s">
        <v>16273</v>
      </c>
      <c r="B97" s="9" t="s">
        <v>16486</v>
      </c>
      <c r="C97" s="180" t="s">
        <v>16419</v>
      </c>
      <c r="D97" s="11"/>
      <c r="E97" s="35" t="s">
        <v>16489</v>
      </c>
      <c r="F97" s="162" t="s">
        <v>0</v>
      </c>
      <c r="G97" s="161">
        <v>38898</v>
      </c>
      <c r="H97" s="9" t="s">
        <v>16518</v>
      </c>
      <c r="I97" s="9"/>
      <c r="J97" s="9"/>
      <c r="K97" s="9"/>
      <c r="L97" s="11">
        <v>1.4</v>
      </c>
      <c r="M97" s="9"/>
      <c r="N97" s="21">
        <v>5</v>
      </c>
      <c r="O97" s="21">
        <v>5</v>
      </c>
      <c r="P97" s="2"/>
      <c r="Q97" s="225" t="s">
        <v>4170</v>
      </c>
      <c r="R97" s="222"/>
      <c r="S97" s="2"/>
      <c r="T97" s="21"/>
    </row>
    <row r="98" spans="1:20" x14ac:dyDescent="0.4">
      <c r="A98" s="9" t="s">
        <v>16273</v>
      </c>
      <c r="B98" s="9" t="s">
        <v>16486</v>
      </c>
      <c r="C98" s="180" t="s">
        <v>16420</v>
      </c>
      <c r="D98" s="11"/>
      <c r="E98" s="35" t="s">
        <v>16490</v>
      </c>
      <c r="F98" s="162" t="s">
        <v>0</v>
      </c>
      <c r="G98" s="161">
        <v>38717</v>
      </c>
      <c r="H98" s="9" t="s">
        <v>16519</v>
      </c>
      <c r="I98" s="9"/>
      <c r="J98" s="9"/>
      <c r="K98" s="9"/>
      <c r="L98" s="11">
        <v>0.8</v>
      </c>
      <c r="M98" s="9"/>
      <c r="N98" s="21">
        <v>12</v>
      </c>
      <c r="O98" s="21">
        <v>12</v>
      </c>
      <c r="P98" s="2"/>
      <c r="Q98" s="225" t="s">
        <v>4170</v>
      </c>
      <c r="R98" s="222"/>
      <c r="S98" s="2"/>
      <c r="T98" s="21"/>
    </row>
    <row r="99" spans="1:20" x14ac:dyDescent="0.4">
      <c r="A99" s="9" t="s">
        <v>16273</v>
      </c>
      <c r="B99" s="9" t="s">
        <v>16486</v>
      </c>
      <c r="C99" s="180" t="s">
        <v>16421</v>
      </c>
      <c r="D99" s="11"/>
      <c r="E99" s="35" t="s">
        <v>16492</v>
      </c>
      <c r="F99" s="162" t="s">
        <v>0</v>
      </c>
      <c r="G99" s="161">
        <v>38717</v>
      </c>
      <c r="H99" s="9" t="s">
        <v>16519</v>
      </c>
      <c r="I99" s="9"/>
      <c r="J99" s="9"/>
      <c r="K99" s="9"/>
      <c r="L99" s="11">
        <v>0.4</v>
      </c>
      <c r="M99" s="9"/>
      <c r="N99" s="21">
        <v>16</v>
      </c>
      <c r="O99" s="21">
        <v>16</v>
      </c>
      <c r="P99" s="2"/>
      <c r="Q99" s="225" t="s">
        <v>4170</v>
      </c>
      <c r="R99" s="222"/>
      <c r="S99" s="2"/>
      <c r="T99" s="21"/>
    </row>
    <row r="100" spans="1:20" x14ac:dyDescent="0.4">
      <c r="A100" s="9" t="s">
        <v>16273</v>
      </c>
      <c r="B100" s="9" t="s">
        <v>16486</v>
      </c>
      <c r="C100" s="180" t="s">
        <v>16422</v>
      </c>
      <c r="D100" s="11"/>
      <c r="E100" s="35" t="s">
        <v>16490</v>
      </c>
      <c r="F100" s="162" t="s">
        <v>0</v>
      </c>
      <c r="G100" s="161">
        <v>38717</v>
      </c>
      <c r="H100" s="9" t="s">
        <v>16520</v>
      </c>
      <c r="I100" s="9"/>
      <c r="J100" s="9"/>
      <c r="K100" s="9"/>
      <c r="L100" s="11">
        <v>2</v>
      </c>
      <c r="M100" s="9"/>
      <c r="N100" s="21">
        <v>6</v>
      </c>
      <c r="O100" s="21">
        <v>6</v>
      </c>
      <c r="P100" s="2"/>
      <c r="Q100" s="225" t="s">
        <v>4170</v>
      </c>
      <c r="R100" s="222"/>
      <c r="S100" s="2"/>
      <c r="T100" s="21"/>
    </row>
    <row r="101" spans="1:20" x14ac:dyDescent="0.4">
      <c r="A101" s="9" t="s">
        <v>16273</v>
      </c>
      <c r="B101" s="9" t="s">
        <v>16486</v>
      </c>
      <c r="C101" s="180" t="s">
        <v>16423</v>
      </c>
      <c r="D101" s="11"/>
      <c r="E101" s="35" t="s">
        <v>16489</v>
      </c>
      <c r="F101" s="162" t="s">
        <v>0</v>
      </c>
      <c r="G101" s="161">
        <v>38717</v>
      </c>
      <c r="H101" s="9" t="s">
        <v>16521</v>
      </c>
      <c r="I101" s="9"/>
      <c r="J101" s="9"/>
      <c r="K101" s="9"/>
      <c r="L101" s="11">
        <v>0.8</v>
      </c>
      <c r="M101" s="9"/>
      <c r="N101" s="21">
        <v>12</v>
      </c>
      <c r="O101" s="21">
        <v>12</v>
      </c>
      <c r="P101" s="2"/>
      <c r="Q101" s="225" t="s">
        <v>4170</v>
      </c>
      <c r="R101" s="222"/>
      <c r="S101" s="2"/>
      <c r="T101" s="21"/>
    </row>
    <row r="102" spans="1:20" x14ac:dyDescent="0.4">
      <c r="A102" s="9" t="s">
        <v>16273</v>
      </c>
      <c r="B102" s="9" t="s">
        <v>16486</v>
      </c>
      <c r="C102" s="180" t="s">
        <v>16424</v>
      </c>
      <c r="D102" s="11"/>
      <c r="E102" s="35" t="s">
        <v>16489</v>
      </c>
      <c r="F102" s="162" t="s">
        <v>0</v>
      </c>
      <c r="G102" s="161">
        <v>39447</v>
      </c>
      <c r="H102" s="9" t="s">
        <v>16521</v>
      </c>
      <c r="I102" s="9"/>
      <c r="J102" s="9"/>
      <c r="K102" s="9"/>
      <c r="L102" s="11">
        <v>0.8</v>
      </c>
      <c r="M102" s="9"/>
      <c r="N102" s="21">
        <v>14</v>
      </c>
      <c r="O102" s="21">
        <v>14</v>
      </c>
      <c r="P102" s="2"/>
      <c r="Q102" s="225" t="s">
        <v>4170</v>
      </c>
      <c r="R102" s="222"/>
      <c r="S102" s="2"/>
      <c r="T102" s="21"/>
    </row>
    <row r="103" spans="1:20" x14ac:dyDescent="0.4">
      <c r="A103" s="9" t="s">
        <v>16273</v>
      </c>
      <c r="B103" s="9" t="s">
        <v>16486</v>
      </c>
      <c r="C103" s="180" t="s">
        <v>16425</v>
      </c>
      <c r="D103" s="11"/>
      <c r="E103" s="35" t="s">
        <v>16490</v>
      </c>
      <c r="F103" s="162" t="s">
        <v>0</v>
      </c>
      <c r="G103" s="161">
        <v>38717</v>
      </c>
      <c r="H103" s="9" t="s">
        <v>16521</v>
      </c>
      <c r="I103" s="9"/>
      <c r="J103" s="9"/>
      <c r="K103" s="9"/>
      <c r="L103" s="11">
        <v>0.2</v>
      </c>
      <c r="M103" s="9"/>
      <c r="N103" s="21">
        <v>20</v>
      </c>
      <c r="O103" s="21">
        <v>20</v>
      </c>
      <c r="P103" s="2"/>
      <c r="Q103" s="225" t="s">
        <v>4170</v>
      </c>
      <c r="R103" s="222"/>
      <c r="S103" s="2"/>
      <c r="T103" s="21"/>
    </row>
    <row r="104" spans="1:20" x14ac:dyDescent="0.4">
      <c r="A104" s="9" t="s">
        <v>16273</v>
      </c>
      <c r="B104" s="9" t="s">
        <v>16486</v>
      </c>
      <c r="C104" s="180" t="s">
        <v>16426</v>
      </c>
      <c r="D104" s="11"/>
      <c r="E104" s="35" t="s">
        <v>16490</v>
      </c>
      <c r="F104" s="162" t="s">
        <v>0</v>
      </c>
      <c r="G104" s="161">
        <v>39447</v>
      </c>
      <c r="H104" s="9" t="s">
        <v>16521</v>
      </c>
      <c r="I104" s="9"/>
      <c r="J104" s="9"/>
      <c r="K104" s="9"/>
      <c r="L104" s="11">
        <v>0.2</v>
      </c>
      <c r="M104" s="9"/>
      <c r="N104" s="21">
        <v>22</v>
      </c>
      <c r="O104" s="21">
        <v>22</v>
      </c>
      <c r="P104" s="2"/>
      <c r="Q104" s="225" t="s">
        <v>4170</v>
      </c>
      <c r="R104" s="222"/>
      <c r="S104" s="2"/>
      <c r="T104" s="21"/>
    </row>
    <row r="105" spans="1:20" x14ac:dyDescent="0.4">
      <c r="A105" s="9" t="s">
        <v>16273</v>
      </c>
      <c r="B105" s="9" t="s">
        <v>16486</v>
      </c>
      <c r="C105" s="180" t="s">
        <v>16427</v>
      </c>
      <c r="D105" s="11"/>
      <c r="E105" s="35" t="s">
        <v>16489</v>
      </c>
      <c r="F105" s="162" t="s">
        <v>0</v>
      </c>
      <c r="G105" s="161">
        <v>38898</v>
      </c>
      <c r="H105" s="9" t="s">
        <v>16522</v>
      </c>
      <c r="I105" s="9"/>
      <c r="J105" s="9"/>
      <c r="K105" s="9"/>
      <c r="L105" s="11">
        <v>1</v>
      </c>
      <c r="M105" s="9"/>
      <c r="N105" s="21">
        <v>12</v>
      </c>
      <c r="O105" s="21">
        <v>12</v>
      </c>
      <c r="P105" s="2"/>
      <c r="Q105" s="225" t="s">
        <v>4170</v>
      </c>
      <c r="R105" s="222"/>
      <c r="S105" s="2"/>
      <c r="T105" s="21"/>
    </row>
    <row r="106" spans="1:20" x14ac:dyDescent="0.4">
      <c r="A106" s="9" t="s">
        <v>16273</v>
      </c>
      <c r="B106" s="9" t="s">
        <v>16486</v>
      </c>
      <c r="C106" s="180" t="s">
        <v>16428</v>
      </c>
      <c r="D106" s="11"/>
      <c r="E106" s="35" t="s">
        <v>16490</v>
      </c>
      <c r="F106" s="162" t="s">
        <v>0</v>
      </c>
      <c r="G106" s="161">
        <v>38898</v>
      </c>
      <c r="H106" s="9" t="s">
        <v>16522</v>
      </c>
      <c r="I106" s="9"/>
      <c r="J106" s="9"/>
      <c r="K106" s="9"/>
      <c r="L106" s="11">
        <v>0.6</v>
      </c>
      <c r="M106" s="9"/>
      <c r="N106" s="21">
        <v>18</v>
      </c>
      <c r="O106" s="21">
        <v>18</v>
      </c>
      <c r="P106" s="2"/>
      <c r="Q106" s="225" t="s">
        <v>4170</v>
      </c>
      <c r="R106" s="222"/>
      <c r="S106" s="2"/>
      <c r="T106" s="21"/>
    </row>
    <row r="107" spans="1:20" x14ac:dyDescent="0.4">
      <c r="A107" s="9" t="s">
        <v>16273</v>
      </c>
      <c r="B107" s="9" t="s">
        <v>16486</v>
      </c>
      <c r="C107" s="180" t="s">
        <v>16429</v>
      </c>
      <c r="D107" s="11"/>
      <c r="E107" s="35" t="s">
        <v>16492</v>
      </c>
      <c r="F107" s="162" t="s">
        <v>0</v>
      </c>
      <c r="G107" s="161">
        <v>38898</v>
      </c>
      <c r="H107" s="9" t="s">
        <v>16522</v>
      </c>
      <c r="I107" s="9"/>
      <c r="J107" s="9"/>
      <c r="K107" s="9"/>
      <c r="L107" s="11">
        <v>2</v>
      </c>
      <c r="M107" s="9"/>
      <c r="N107" s="21">
        <v>10</v>
      </c>
      <c r="O107" s="21">
        <v>10</v>
      </c>
      <c r="P107" s="2"/>
      <c r="Q107" s="225" t="s">
        <v>4170</v>
      </c>
      <c r="R107" s="222"/>
      <c r="S107" s="2"/>
      <c r="T107" s="21"/>
    </row>
    <row r="108" spans="1:20" x14ac:dyDescent="0.4">
      <c r="A108" s="9" t="s">
        <v>16273</v>
      </c>
      <c r="B108" s="9" t="s">
        <v>16486</v>
      </c>
      <c r="C108" s="180" t="s">
        <v>16430</v>
      </c>
      <c r="D108" s="11"/>
      <c r="E108" s="35" t="s">
        <v>16489</v>
      </c>
      <c r="F108" s="162" t="s">
        <v>0</v>
      </c>
      <c r="G108" s="161">
        <v>38898</v>
      </c>
      <c r="H108" s="9" t="s">
        <v>16523</v>
      </c>
      <c r="I108" s="9"/>
      <c r="J108" s="9"/>
      <c r="K108" s="9"/>
      <c r="L108" s="11">
        <v>0.4</v>
      </c>
      <c r="M108" s="9"/>
      <c r="N108" s="21">
        <v>15</v>
      </c>
      <c r="O108" s="21">
        <v>15</v>
      </c>
      <c r="P108" s="2"/>
      <c r="Q108" s="225" t="s">
        <v>4170</v>
      </c>
      <c r="R108" s="222"/>
      <c r="S108" s="2"/>
      <c r="T108" s="21"/>
    </row>
    <row r="109" spans="1:20" x14ac:dyDescent="0.4">
      <c r="A109" s="9" t="s">
        <v>16273</v>
      </c>
      <c r="B109" s="9" t="s">
        <v>16486</v>
      </c>
      <c r="C109" s="180" t="s">
        <v>16431</v>
      </c>
      <c r="D109" s="11"/>
      <c r="E109" s="35" t="s">
        <v>16490</v>
      </c>
      <c r="F109" s="162" t="s">
        <v>0</v>
      </c>
      <c r="G109" s="161">
        <v>38898</v>
      </c>
      <c r="H109" s="9" t="s">
        <v>16523</v>
      </c>
      <c r="I109" s="9"/>
      <c r="J109" s="9"/>
      <c r="K109" s="9"/>
      <c r="L109" s="11">
        <v>0.2</v>
      </c>
      <c r="M109" s="9"/>
      <c r="N109" s="21">
        <v>18</v>
      </c>
      <c r="O109" s="21">
        <v>18</v>
      </c>
      <c r="P109" s="2"/>
      <c r="Q109" s="225" t="s">
        <v>4170</v>
      </c>
      <c r="R109" s="222"/>
      <c r="S109" s="2"/>
      <c r="T109" s="21"/>
    </row>
    <row r="110" spans="1:20" x14ac:dyDescent="0.4">
      <c r="A110" s="9" t="s">
        <v>16273</v>
      </c>
      <c r="B110" s="9" t="s">
        <v>16486</v>
      </c>
      <c r="C110" s="180" t="s">
        <v>16432</v>
      </c>
      <c r="D110" s="11"/>
      <c r="E110" s="35" t="s">
        <v>16489</v>
      </c>
      <c r="F110" s="162" t="s">
        <v>0</v>
      </c>
      <c r="G110" s="161">
        <v>38898</v>
      </c>
      <c r="H110" s="9" t="s">
        <v>16524</v>
      </c>
      <c r="I110" s="9"/>
      <c r="J110" s="9"/>
      <c r="K110" s="9"/>
      <c r="L110" s="11">
        <v>0.4</v>
      </c>
      <c r="M110" s="9"/>
      <c r="N110" s="21">
        <v>15</v>
      </c>
      <c r="O110" s="21">
        <v>15</v>
      </c>
      <c r="P110" s="2"/>
      <c r="Q110" s="225" t="s">
        <v>4170</v>
      </c>
      <c r="R110" s="222"/>
      <c r="S110" s="2"/>
      <c r="T110" s="21"/>
    </row>
    <row r="111" spans="1:20" x14ac:dyDescent="0.4">
      <c r="A111" s="9" t="s">
        <v>16273</v>
      </c>
      <c r="B111" s="9" t="s">
        <v>16486</v>
      </c>
      <c r="C111" s="180" t="s">
        <v>16433</v>
      </c>
      <c r="D111" s="11"/>
      <c r="E111" s="35" t="s">
        <v>16490</v>
      </c>
      <c r="F111" s="162" t="s">
        <v>0</v>
      </c>
      <c r="G111" s="161">
        <v>38898</v>
      </c>
      <c r="H111" s="9" t="s">
        <v>16524</v>
      </c>
      <c r="I111" s="9"/>
      <c r="J111" s="9"/>
      <c r="K111" s="9"/>
      <c r="L111" s="11">
        <v>0.2</v>
      </c>
      <c r="M111" s="9"/>
      <c r="N111" s="21">
        <v>18</v>
      </c>
      <c r="O111" s="21">
        <v>18</v>
      </c>
      <c r="P111" s="2"/>
      <c r="Q111" s="225" t="s">
        <v>4170</v>
      </c>
      <c r="R111" s="222"/>
      <c r="S111" s="2"/>
      <c r="T111" s="21"/>
    </row>
    <row r="112" spans="1:20" x14ac:dyDescent="0.4">
      <c r="A112" s="9" t="s">
        <v>16273</v>
      </c>
      <c r="B112" s="9" t="s">
        <v>16486</v>
      </c>
      <c r="C112" s="180" t="s">
        <v>16434</v>
      </c>
      <c r="D112" s="11"/>
      <c r="E112" s="35" t="s">
        <v>16489</v>
      </c>
      <c r="F112" s="162" t="s">
        <v>0</v>
      </c>
      <c r="G112" s="161">
        <v>38898</v>
      </c>
      <c r="H112" s="9" t="s">
        <v>16525</v>
      </c>
      <c r="I112" s="9"/>
      <c r="J112" s="9"/>
      <c r="K112" s="9"/>
      <c r="L112" s="11">
        <v>0.4</v>
      </c>
      <c r="M112" s="9"/>
      <c r="N112" s="21">
        <v>15</v>
      </c>
      <c r="O112" s="21">
        <v>15</v>
      </c>
      <c r="P112" s="2"/>
      <c r="Q112" s="225" t="s">
        <v>4170</v>
      </c>
      <c r="R112" s="222"/>
      <c r="S112" s="2"/>
      <c r="T112" s="21"/>
    </row>
    <row r="113" spans="1:20" x14ac:dyDescent="0.4">
      <c r="A113" s="9" t="s">
        <v>16273</v>
      </c>
      <c r="B113" s="9" t="s">
        <v>16486</v>
      </c>
      <c r="C113" s="180" t="s">
        <v>16435</v>
      </c>
      <c r="D113" s="11"/>
      <c r="E113" s="35" t="s">
        <v>16490</v>
      </c>
      <c r="F113" s="162" t="s">
        <v>0</v>
      </c>
      <c r="G113" s="161">
        <v>38898</v>
      </c>
      <c r="H113" s="9" t="s">
        <v>16525</v>
      </c>
      <c r="I113" s="9"/>
      <c r="J113" s="9"/>
      <c r="K113" s="9"/>
      <c r="L113" s="11">
        <v>0.2</v>
      </c>
      <c r="M113" s="9"/>
      <c r="N113" s="21">
        <v>18</v>
      </c>
      <c r="O113" s="21">
        <v>18</v>
      </c>
      <c r="P113" s="2"/>
      <c r="Q113" s="225" t="s">
        <v>4170</v>
      </c>
      <c r="R113" s="222"/>
      <c r="S113" s="2"/>
      <c r="T113" s="21"/>
    </row>
    <row r="114" spans="1:20" x14ac:dyDescent="0.4">
      <c r="A114" s="9" t="s">
        <v>16273</v>
      </c>
      <c r="B114" s="9" t="s">
        <v>16486</v>
      </c>
      <c r="C114" s="180" t="s">
        <v>16436</v>
      </c>
      <c r="D114" s="11"/>
      <c r="E114" s="35" t="s">
        <v>16489</v>
      </c>
      <c r="F114" s="162" t="s">
        <v>0</v>
      </c>
      <c r="G114" s="161">
        <v>38898</v>
      </c>
      <c r="H114" s="9" t="s">
        <v>16526</v>
      </c>
      <c r="I114" s="9"/>
      <c r="J114" s="9"/>
      <c r="K114" s="9"/>
      <c r="L114" s="11">
        <v>0.4</v>
      </c>
      <c r="M114" s="9"/>
      <c r="N114" s="21">
        <v>15</v>
      </c>
      <c r="O114" s="21">
        <v>15</v>
      </c>
      <c r="P114" s="2"/>
      <c r="Q114" s="225" t="s">
        <v>4170</v>
      </c>
      <c r="R114" s="222"/>
      <c r="S114" s="2"/>
      <c r="T114" s="21"/>
    </row>
    <row r="115" spans="1:20" x14ac:dyDescent="0.4">
      <c r="A115" s="9" t="s">
        <v>16273</v>
      </c>
      <c r="B115" s="9" t="s">
        <v>16486</v>
      </c>
      <c r="C115" s="180" t="s">
        <v>16437</v>
      </c>
      <c r="D115" s="11"/>
      <c r="E115" s="35" t="s">
        <v>16490</v>
      </c>
      <c r="F115" s="162" t="s">
        <v>0</v>
      </c>
      <c r="G115" s="161">
        <v>38898</v>
      </c>
      <c r="H115" s="9" t="s">
        <v>16526</v>
      </c>
      <c r="I115" s="9"/>
      <c r="J115" s="9"/>
      <c r="K115" s="9"/>
      <c r="L115" s="11">
        <v>0.2</v>
      </c>
      <c r="M115" s="9"/>
      <c r="N115" s="21">
        <v>18</v>
      </c>
      <c r="O115" s="21">
        <v>18</v>
      </c>
      <c r="P115" s="2"/>
      <c r="Q115" s="225" t="s">
        <v>4170</v>
      </c>
      <c r="R115" s="222"/>
      <c r="S115" s="2"/>
      <c r="T115" s="21"/>
    </row>
    <row r="116" spans="1:20" x14ac:dyDescent="0.4">
      <c r="A116" s="9" t="s">
        <v>16273</v>
      </c>
      <c r="B116" s="9" t="s">
        <v>16486</v>
      </c>
      <c r="C116" s="180" t="s">
        <v>16438</v>
      </c>
      <c r="D116" s="11"/>
      <c r="E116" s="35" t="s">
        <v>16489</v>
      </c>
      <c r="F116" s="162" t="s">
        <v>0</v>
      </c>
      <c r="G116" s="161">
        <v>38898</v>
      </c>
      <c r="H116" s="9" t="s">
        <v>16527</v>
      </c>
      <c r="I116" s="9"/>
      <c r="J116" s="9"/>
      <c r="K116" s="9"/>
      <c r="L116" s="11">
        <v>1</v>
      </c>
      <c r="M116" s="9"/>
      <c r="N116" s="21">
        <v>7</v>
      </c>
      <c r="O116" s="21">
        <v>7</v>
      </c>
      <c r="P116" s="2"/>
      <c r="Q116" s="225" t="s">
        <v>4170</v>
      </c>
      <c r="R116" s="222"/>
      <c r="S116" s="2"/>
      <c r="T116" s="21"/>
    </row>
    <row r="117" spans="1:20" x14ac:dyDescent="0.4">
      <c r="A117" s="9" t="s">
        <v>16273</v>
      </c>
      <c r="B117" s="9" t="s">
        <v>16486</v>
      </c>
      <c r="C117" s="180" t="s">
        <v>16439</v>
      </c>
      <c r="D117" s="11"/>
      <c r="E117" s="35" t="s">
        <v>16489</v>
      </c>
      <c r="F117" s="162" t="s">
        <v>0</v>
      </c>
      <c r="G117" s="161">
        <v>39082</v>
      </c>
      <c r="H117" s="9" t="s">
        <v>16527</v>
      </c>
      <c r="I117" s="9"/>
      <c r="J117" s="9"/>
      <c r="K117" s="9"/>
      <c r="L117" s="11">
        <v>1</v>
      </c>
      <c r="M117" s="9"/>
      <c r="N117" s="21">
        <v>8</v>
      </c>
      <c r="O117" s="21">
        <v>8</v>
      </c>
      <c r="P117" s="2"/>
      <c r="Q117" s="225" t="s">
        <v>4170</v>
      </c>
      <c r="R117" s="222"/>
      <c r="S117" s="2"/>
      <c r="T117" s="21"/>
    </row>
    <row r="118" spans="1:20" x14ac:dyDescent="0.4">
      <c r="A118" s="9" t="s">
        <v>16273</v>
      </c>
      <c r="B118" s="9" t="s">
        <v>16486</v>
      </c>
      <c r="C118" s="180" t="s">
        <v>16440</v>
      </c>
      <c r="D118" s="11"/>
      <c r="E118" s="35" t="s">
        <v>16489</v>
      </c>
      <c r="F118" s="162" t="s">
        <v>0</v>
      </c>
      <c r="G118" s="161">
        <v>38898</v>
      </c>
      <c r="H118" s="9" t="s">
        <v>16528</v>
      </c>
      <c r="I118" s="9"/>
      <c r="J118" s="9"/>
      <c r="K118" s="9"/>
      <c r="L118" s="11">
        <v>0.4</v>
      </c>
      <c r="M118" s="9"/>
      <c r="N118" s="21">
        <v>10</v>
      </c>
      <c r="O118" s="21">
        <v>10</v>
      </c>
      <c r="P118" s="2"/>
      <c r="Q118" s="225" t="s">
        <v>4170</v>
      </c>
      <c r="R118" s="222"/>
      <c r="S118" s="2"/>
      <c r="T118" s="21"/>
    </row>
    <row r="119" spans="1:20" x14ac:dyDescent="0.4">
      <c r="A119" s="9" t="s">
        <v>16273</v>
      </c>
      <c r="B119" s="9" t="s">
        <v>16486</v>
      </c>
      <c r="C119" s="180" t="s">
        <v>16441</v>
      </c>
      <c r="D119" s="11"/>
      <c r="E119" s="35" t="s">
        <v>16490</v>
      </c>
      <c r="F119" s="162" t="s">
        <v>0</v>
      </c>
      <c r="G119" s="161">
        <v>38898</v>
      </c>
      <c r="H119" s="9" t="s">
        <v>16528</v>
      </c>
      <c r="I119" s="9"/>
      <c r="J119" s="9"/>
      <c r="K119" s="9"/>
      <c r="L119" s="11">
        <v>0.2</v>
      </c>
      <c r="M119" s="9"/>
      <c r="N119" s="21">
        <v>15</v>
      </c>
      <c r="O119" s="21">
        <v>15</v>
      </c>
      <c r="P119" s="2"/>
      <c r="Q119" s="225" t="s">
        <v>4170</v>
      </c>
      <c r="R119" s="222"/>
      <c r="S119" s="2"/>
      <c r="T119" s="21"/>
    </row>
    <row r="120" spans="1:20" x14ac:dyDescent="0.4">
      <c r="A120" s="9" t="s">
        <v>16273</v>
      </c>
      <c r="B120" s="9" t="s">
        <v>16486</v>
      </c>
      <c r="C120" s="180" t="s">
        <v>16442</v>
      </c>
      <c r="D120" s="11"/>
      <c r="E120" s="35" t="s">
        <v>16489</v>
      </c>
      <c r="F120" s="162" t="s">
        <v>0</v>
      </c>
      <c r="G120" s="161">
        <v>38898</v>
      </c>
      <c r="H120" s="9" t="s">
        <v>16529</v>
      </c>
      <c r="I120" s="9"/>
      <c r="J120" s="9"/>
      <c r="K120" s="9"/>
      <c r="L120" s="11">
        <v>0.4</v>
      </c>
      <c r="M120" s="9"/>
      <c r="N120" s="21">
        <v>10</v>
      </c>
      <c r="O120" s="21">
        <v>10</v>
      </c>
      <c r="P120" s="2"/>
      <c r="Q120" s="225" t="s">
        <v>4170</v>
      </c>
      <c r="R120" s="222"/>
      <c r="S120" s="2"/>
      <c r="T120" s="21"/>
    </row>
    <row r="121" spans="1:20" x14ac:dyDescent="0.4">
      <c r="A121" s="9" t="s">
        <v>16273</v>
      </c>
      <c r="B121" s="9" t="s">
        <v>16486</v>
      </c>
      <c r="C121" s="180" t="s">
        <v>16443</v>
      </c>
      <c r="D121" s="11"/>
      <c r="E121" s="35" t="s">
        <v>16490</v>
      </c>
      <c r="F121" s="162" t="s">
        <v>0</v>
      </c>
      <c r="G121" s="161">
        <v>38898</v>
      </c>
      <c r="H121" s="9" t="s">
        <v>16529</v>
      </c>
      <c r="I121" s="9"/>
      <c r="J121" s="9"/>
      <c r="K121" s="9"/>
      <c r="L121" s="11">
        <v>0.2</v>
      </c>
      <c r="M121" s="9"/>
      <c r="N121" s="21">
        <v>15</v>
      </c>
      <c r="O121" s="21">
        <v>15</v>
      </c>
      <c r="P121" s="2"/>
      <c r="Q121" s="225" t="s">
        <v>4170</v>
      </c>
      <c r="R121" s="222"/>
      <c r="S121" s="2"/>
      <c r="T121" s="21"/>
    </row>
    <row r="122" spans="1:20" x14ac:dyDescent="0.4">
      <c r="A122" s="9" t="s">
        <v>16273</v>
      </c>
      <c r="B122" s="9" t="s">
        <v>16486</v>
      </c>
      <c r="C122" s="180" t="s">
        <v>16444</v>
      </c>
      <c r="D122" s="11"/>
      <c r="E122" s="35" t="s">
        <v>16489</v>
      </c>
      <c r="F122" s="162" t="s">
        <v>0</v>
      </c>
      <c r="G122" s="161">
        <v>38898</v>
      </c>
      <c r="H122" s="9" t="s">
        <v>16530</v>
      </c>
      <c r="I122" s="9"/>
      <c r="J122" s="9"/>
      <c r="K122" s="9"/>
      <c r="L122" s="11">
        <v>0.4</v>
      </c>
      <c r="M122" s="9"/>
      <c r="N122" s="21">
        <v>10</v>
      </c>
      <c r="O122" s="21">
        <v>10</v>
      </c>
      <c r="P122" s="2"/>
      <c r="Q122" s="225" t="s">
        <v>4170</v>
      </c>
      <c r="R122" s="222"/>
      <c r="S122" s="2"/>
      <c r="T122" s="21"/>
    </row>
    <row r="123" spans="1:20" x14ac:dyDescent="0.4">
      <c r="A123" s="9" t="s">
        <v>16273</v>
      </c>
      <c r="B123" s="9" t="s">
        <v>16486</v>
      </c>
      <c r="C123" s="180" t="s">
        <v>16445</v>
      </c>
      <c r="D123" s="11"/>
      <c r="E123" s="35" t="s">
        <v>16490</v>
      </c>
      <c r="F123" s="162" t="s">
        <v>0</v>
      </c>
      <c r="G123" s="161">
        <v>38898</v>
      </c>
      <c r="H123" s="9" t="s">
        <v>16530</v>
      </c>
      <c r="I123" s="9"/>
      <c r="J123" s="9"/>
      <c r="K123" s="9"/>
      <c r="L123" s="11">
        <v>0.2</v>
      </c>
      <c r="M123" s="9"/>
      <c r="N123" s="21">
        <v>16</v>
      </c>
      <c r="O123" s="21">
        <v>16</v>
      </c>
      <c r="P123" s="2"/>
      <c r="Q123" s="225" t="s">
        <v>4170</v>
      </c>
      <c r="R123" s="222"/>
      <c r="S123" s="2"/>
      <c r="T123" s="21"/>
    </row>
    <row r="124" spans="1:20" x14ac:dyDescent="0.4">
      <c r="A124" s="9" t="s">
        <v>16273</v>
      </c>
      <c r="B124" s="9" t="s">
        <v>16486</v>
      </c>
      <c r="C124" s="180" t="s">
        <v>16446</v>
      </c>
      <c r="D124" s="11"/>
      <c r="E124" s="35" t="s">
        <v>16489</v>
      </c>
      <c r="F124" s="162" t="s">
        <v>0</v>
      </c>
      <c r="G124" s="161">
        <v>38898</v>
      </c>
      <c r="H124" s="9" t="s">
        <v>16531</v>
      </c>
      <c r="I124" s="9"/>
      <c r="J124" s="9"/>
      <c r="K124" s="9"/>
      <c r="L124" s="11">
        <v>0.4</v>
      </c>
      <c r="M124" s="9"/>
      <c r="N124" s="21">
        <v>10</v>
      </c>
      <c r="O124" s="21">
        <v>10</v>
      </c>
      <c r="P124" s="2"/>
      <c r="Q124" s="225" t="s">
        <v>4170</v>
      </c>
      <c r="R124" s="222"/>
      <c r="S124" s="2"/>
      <c r="T124" s="21"/>
    </row>
    <row r="125" spans="1:20" x14ac:dyDescent="0.4">
      <c r="A125" s="9" t="s">
        <v>16273</v>
      </c>
      <c r="B125" s="9" t="s">
        <v>16486</v>
      </c>
      <c r="C125" s="180" t="s">
        <v>16447</v>
      </c>
      <c r="D125" s="11"/>
      <c r="E125" s="35" t="s">
        <v>16490</v>
      </c>
      <c r="F125" s="162" t="s">
        <v>0</v>
      </c>
      <c r="G125" s="161">
        <v>38898</v>
      </c>
      <c r="H125" s="9" t="s">
        <v>16531</v>
      </c>
      <c r="I125" s="9"/>
      <c r="J125" s="9"/>
      <c r="K125" s="9"/>
      <c r="L125" s="11">
        <v>0.2</v>
      </c>
      <c r="M125" s="9"/>
      <c r="N125" s="21">
        <v>15</v>
      </c>
      <c r="O125" s="21">
        <v>15</v>
      </c>
      <c r="P125" s="2"/>
      <c r="Q125" s="225" t="s">
        <v>4170</v>
      </c>
      <c r="R125" s="222"/>
      <c r="S125" s="2"/>
      <c r="T125" s="21"/>
    </row>
    <row r="126" spans="1:20" x14ac:dyDescent="0.4">
      <c r="A126" s="9" t="s">
        <v>16273</v>
      </c>
      <c r="B126" s="9" t="s">
        <v>16486</v>
      </c>
      <c r="C126" s="180" t="s">
        <v>16448</v>
      </c>
      <c r="D126" s="11"/>
      <c r="E126" s="35" t="s">
        <v>16489</v>
      </c>
      <c r="F126" s="162" t="s">
        <v>0</v>
      </c>
      <c r="G126" s="161">
        <v>38898</v>
      </c>
      <c r="H126" s="9" t="s">
        <v>16532</v>
      </c>
      <c r="I126" s="9"/>
      <c r="J126" s="9"/>
      <c r="K126" s="9"/>
      <c r="L126" s="11">
        <v>1.4</v>
      </c>
      <c r="M126" s="9"/>
      <c r="N126" s="21">
        <v>5</v>
      </c>
      <c r="O126" s="21">
        <v>5</v>
      </c>
      <c r="P126" s="2"/>
      <c r="Q126" s="225" t="s">
        <v>4170</v>
      </c>
      <c r="R126" s="222"/>
      <c r="S126" s="2"/>
      <c r="T126" s="21"/>
    </row>
    <row r="127" spans="1:20" x14ac:dyDescent="0.4">
      <c r="A127" s="9" t="s">
        <v>16273</v>
      </c>
      <c r="B127" s="9" t="s">
        <v>16486</v>
      </c>
      <c r="C127" s="180" t="s">
        <v>16449</v>
      </c>
      <c r="D127" s="11"/>
      <c r="E127" s="35" t="s">
        <v>16490</v>
      </c>
      <c r="F127" s="162" t="s">
        <v>0</v>
      </c>
      <c r="G127" s="161">
        <v>38898</v>
      </c>
      <c r="H127" s="9" t="s">
        <v>16532</v>
      </c>
      <c r="I127" s="9"/>
      <c r="J127" s="9"/>
      <c r="K127" s="9"/>
      <c r="L127" s="11">
        <v>1.2</v>
      </c>
      <c r="M127" s="9"/>
      <c r="N127" s="21">
        <v>7</v>
      </c>
      <c r="O127" s="21">
        <v>7</v>
      </c>
      <c r="P127" s="2"/>
      <c r="Q127" s="225" t="s">
        <v>4170</v>
      </c>
      <c r="R127" s="222"/>
      <c r="S127" s="2"/>
      <c r="T127" s="21"/>
    </row>
    <row r="128" spans="1:20" x14ac:dyDescent="0.4">
      <c r="A128" s="9" t="s">
        <v>16273</v>
      </c>
      <c r="B128" s="9" t="s">
        <v>16486</v>
      </c>
      <c r="C128" s="180" t="s">
        <v>16450</v>
      </c>
      <c r="D128" s="11"/>
      <c r="E128" s="35" t="s">
        <v>16489</v>
      </c>
      <c r="F128" s="162" t="s">
        <v>0</v>
      </c>
      <c r="G128" s="161">
        <v>38898</v>
      </c>
      <c r="H128" s="9" t="s">
        <v>16533</v>
      </c>
      <c r="I128" s="9"/>
      <c r="J128" s="9"/>
      <c r="K128" s="9"/>
      <c r="L128" s="11">
        <v>0.4</v>
      </c>
      <c r="M128" s="9"/>
      <c r="N128" s="21">
        <v>10</v>
      </c>
      <c r="O128" s="21">
        <v>10</v>
      </c>
      <c r="P128" s="2"/>
      <c r="Q128" s="225" t="s">
        <v>4170</v>
      </c>
      <c r="R128" s="222"/>
      <c r="S128" s="2"/>
      <c r="T128" s="21"/>
    </row>
    <row r="129" spans="1:20" x14ac:dyDescent="0.4">
      <c r="A129" s="9" t="s">
        <v>16273</v>
      </c>
      <c r="B129" s="9" t="s">
        <v>16486</v>
      </c>
      <c r="C129" s="180" t="s">
        <v>16451</v>
      </c>
      <c r="D129" s="11"/>
      <c r="E129" s="35" t="s">
        <v>16490</v>
      </c>
      <c r="F129" s="162" t="s">
        <v>0</v>
      </c>
      <c r="G129" s="161">
        <v>38898</v>
      </c>
      <c r="H129" s="9" t="s">
        <v>16533</v>
      </c>
      <c r="I129" s="9"/>
      <c r="J129" s="9"/>
      <c r="K129" s="9"/>
      <c r="L129" s="11">
        <v>0.2</v>
      </c>
      <c r="M129" s="9"/>
      <c r="N129" s="21">
        <v>15</v>
      </c>
      <c r="O129" s="21">
        <v>15</v>
      </c>
      <c r="P129" s="2"/>
      <c r="Q129" s="225" t="s">
        <v>4170</v>
      </c>
      <c r="R129" s="222"/>
      <c r="S129" s="2"/>
      <c r="T129" s="21"/>
    </row>
    <row r="130" spans="1:20" x14ac:dyDescent="0.4">
      <c r="A130" s="9" t="s">
        <v>16273</v>
      </c>
      <c r="B130" s="9" t="s">
        <v>16486</v>
      </c>
      <c r="C130" s="180" t="s">
        <v>16452</v>
      </c>
      <c r="D130" s="11"/>
      <c r="E130" s="35" t="s">
        <v>16489</v>
      </c>
      <c r="F130" s="162" t="s">
        <v>0</v>
      </c>
      <c r="G130" s="161">
        <v>38898</v>
      </c>
      <c r="H130" s="9" t="s">
        <v>16534</v>
      </c>
      <c r="I130" s="9"/>
      <c r="J130" s="9"/>
      <c r="K130" s="9"/>
      <c r="L130" s="11">
        <v>0.4</v>
      </c>
      <c r="M130" s="9"/>
      <c r="N130" s="21">
        <v>10</v>
      </c>
      <c r="O130" s="21">
        <v>10</v>
      </c>
      <c r="P130" s="2"/>
      <c r="Q130" s="225" t="s">
        <v>4170</v>
      </c>
      <c r="R130" s="222"/>
      <c r="S130" s="2"/>
      <c r="T130" s="21"/>
    </row>
    <row r="131" spans="1:20" x14ac:dyDescent="0.4">
      <c r="A131" s="9" t="s">
        <v>16273</v>
      </c>
      <c r="B131" s="9" t="s">
        <v>16486</v>
      </c>
      <c r="C131" s="180" t="s">
        <v>16453</v>
      </c>
      <c r="D131" s="11"/>
      <c r="E131" s="35" t="s">
        <v>16490</v>
      </c>
      <c r="F131" s="162" t="s">
        <v>0</v>
      </c>
      <c r="G131" s="161">
        <v>38898</v>
      </c>
      <c r="H131" s="9" t="s">
        <v>16534</v>
      </c>
      <c r="I131" s="9"/>
      <c r="J131" s="9"/>
      <c r="K131" s="9"/>
      <c r="L131" s="11">
        <v>0.2</v>
      </c>
      <c r="M131" s="9"/>
      <c r="N131" s="21">
        <v>16</v>
      </c>
      <c r="O131" s="21">
        <v>16</v>
      </c>
      <c r="P131" s="2"/>
      <c r="Q131" s="225" t="s">
        <v>4170</v>
      </c>
      <c r="R131" s="222"/>
      <c r="S131" s="2"/>
      <c r="T131" s="21"/>
    </row>
    <row r="132" spans="1:20" x14ac:dyDescent="0.4">
      <c r="A132" s="9" t="s">
        <v>16273</v>
      </c>
      <c r="B132" s="9" t="s">
        <v>16486</v>
      </c>
      <c r="C132" s="180" t="s">
        <v>16454</v>
      </c>
      <c r="D132" s="11"/>
      <c r="E132" s="35" t="s">
        <v>16489</v>
      </c>
      <c r="F132" s="162" t="s">
        <v>0</v>
      </c>
      <c r="G132" s="161">
        <v>38898</v>
      </c>
      <c r="H132" s="9" t="s">
        <v>16535</v>
      </c>
      <c r="I132" s="9"/>
      <c r="J132" s="9"/>
      <c r="K132" s="9"/>
      <c r="L132" s="11">
        <v>0.4</v>
      </c>
      <c r="M132" s="9"/>
      <c r="N132" s="21">
        <v>5</v>
      </c>
      <c r="O132" s="21">
        <v>5</v>
      </c>
      <c r="P132" s="2"/>
      <c r="Q132" s="225" t="s">
        <v>4170</v>
      </c>
      <c r="R132" s="222"/>
      <c r="S132" s="2"/>
      <c r="T132" s="21"/>
    </row>
    <row r="133" spans="1:20" x14ac:dyDescent="0.4">
      <c r="A133" s="9" t="s">
        <v>16273</v>
      </c>
      <c r="B133" s="9" t="s">
        <v>16486</v>
      </c>
      <c r="C133" s="180" t="s">
        <v>16455</v>
      </c>
      <c r="D133" s="11"/>
      <c r="E133" s="35" t="s">
        <v>16490</v>
      </c>
      <c r="F133" s="162" t="s">
        <v>0</v>
      </c>
      <c r="G133" s="161">
        <v>38898</v>
      </c>
      <c r="H133" s="9" t="s">
        <v>16535</v>
      </c>
      <c r="I133" s="9"/>
      <c r="J133" s="9"/>
      <c r="K133" s="9"/>
      <c r="L133" s="11">
        <v>0.2</v>
      </c>
      <c r="M133" s="9"/>
      <c r="N133" s="21">
        <v>5</v>
      </c>
      <c r="O133" s="21">
        <v>5</v>
      </c>
      <c r="P133" s="2"/>
      <c r="Q133" s="225" t="s">
        <v>4170</v>
      </c>
      <c r="R133" s="222"/>
      <c r="S133" s="2"/>
      <c r="T133" s="21"/>
    </row>
    <row r="134" spans="1:20" x14ac:dyDescent="0.4">
      <c r="A134" s="9" t="s">
        <v>16273</v>
      </c>
      <c r="B134" s="9" t="s">
        <v>16486</v>
      </c>
      <c r="C134" s="180" t="s">
        <v>16456</v>
      </c>
      <c r="D134" s="11"/>
      <c r="E134" s="35" t="s">
        <v>16489</v>
      </c>
      <c r="F134" s="162" t="s">
        <v>0</v>
      </c>
      <c r="G134" s="161">
        <v>38898</v>
      </c>
      <c r="H134" s="9" t="s">
        <v>16536</v>
      </c>
      <c r="I134" s="9"/>
      <c r="J134" s="9"/>
      <c r="K134" s="9"/>
      <c r="L134" s="11">
        <v>1</v>
      </c>
      <c r="M134" s="9"/>
      <c r="N134" s="21">
        <v>6</v>
      </c>
      <c r="O134" s="21">
        <v>6</v>
      </c>
      <c r="P134" s="2"/>
      <c r="Q134" s="225" t="s">
        <v>4170</v>
      </c>
      <c r="R134" s="222"/>
      <c r="S134" s="2"/>
      <c r="T134" s="21"/>
    </row>
    <row r="135" spans="1:20" x14ac:dyDescent="0.4">
      <c r="A135" s="9" t="s">
        <v>16273</v>
      </c>
      <c r="B135" s="9" t="s">
        <v>16486</v>
      </c>
      <c r="C135" s="180" t="s">
        <v>16457</v>
      </c>
      <c r="D135" s="11"/>
      <c r="E135" s="35" t="s">
        <v>16489</v>
      </c>
      <c r="F135" s="162" t="s">
        <v>0</v>
      </c>
      <c r="G135" s="161">
        <v>39082</v>
      </c>
      <c r="H135" s="9" t="s">
        <v>16536</v>
      </c>
      <c r="I135" s="9"/>
      <c r="J135" s="9"/>
      <c r="K135" s="9"/>
      <c r="L135" s="11">
        <v>0.7</v>
      </c>
      <c r="M135" s="9"/>
      <c r="N135" s="21">
        <v>5</v>
      </c>
      <c r="O135" s="21">
        <v>5</v>
      </c>
      <c r="P135" s="2"/>
      <c r="Q135" s="225" t="s">
        <v>4170</v>
      </c>
      <c r="R135" s="222"/>
      <c r="S135" s="2"/>
      <c r="T135" s="21"/>
    </row>
    <row r="136" spans="1:20" x14ac:dyDescent="0.4">
      <c r="A136" s="9" t="s">
        <v>16273</v>
      </c>
      <c r="B136" s="9" t="s">
        <v>16486</v>
      </c>
      <c r="C136" s="180" t="s">
        <v>16458</v>
      </c>
      <c r="D136" s="11"/>
      <c r="E136" s="35" t="s">
        <v>16489</v>
      </c>
      <c r="F136" s="162" t="s">
        <v>0</v>
      </c>
      <c r="G136" s="240">
        <v>39447</v>
      </c>
      <c r="H136" s="9" t="s">
        <v>16536</v>
      </c>
      <c r="I136" s="9"/>
      <c r="J136" s="9"/>
      <c r="K136" s="9"/>
      <c r="L136" s="11">
        <v>0.7</v>
      </c>
      <c r="M136" s="9"/>
      <c r="N136" s="21">
        <v>8</v>
      </c>
      <c r="O136" s="21">
        <v>8</v>
      </c>
      <c r="P136" s="2"/>
      <c r="Q136" s="225" t="s">
        <v>4170</v>
      </c>
      <c r="R136" s="222"/>
      <c r="S136" s="2"/>
      <c r="T136" s="21"/>
    </row>
    <row r="137" spans="1:20" x14ac:dyDescent="0.4">
      <c r="A137" s="9" t="s">
        <v>16273</v>
      </c>
      <c r="B137" s="9" t="s">
        <v>16486</v>
      </c>
      <c r="C137" s="180" t="s">
        <v>16459</v>
      </c>
      <c r="D137" s="11"/>
      <c r="E137" s="35" t="s">
        <v>16489</v>
      </c>
      <c r="F137" s="162" t="s">
        <v>0</v>
      </c>
      <c r="G137" s="161">
        <v>39629</v>
      </c>
      <c r="H137" s="9" t="s">
        <v>16536</v>
      </c>
      <c r="I137" s="9"/>
      <c r="J137" s="9"/>
      <c r="K137" s="9"/>
      <c r="L137" s="11">
        <v>5</v>
      </c>
      <c r="M137" s="9"/>
      <c r="N137" s="21">
        <v>6</v>
      </c>
      <c r="O137" s="21">
        <v>6</v>
      </c>
      <c r="P137" s="2"/>
      <c r="Q137" s="225" t="s">
        <v>4170</v>
      </c>
      <c r="R137" s="222"/>
      <c r="S137" s="2"/>
      <c r="T137" s="21"/>
    </row>
    <row r="138" spans="1:20" x14ac:dyDescent="0.4">
      <c r="A138" s="9" t="s">
        <v>16273</v>
      </c>
      <c r="B138" s="9" t="s">
        <v>16486</v>
      </c>
      <c r="C138" s="180" t="s">
        <v>16460</v>
      </c>
      <c r="D138" s="11"/>
      <c r="E138" s="35" t="s">
        <v>16489</v>
      </c>
      <c r="F138" s="162" t="s">
        <v>0</v>
      </c>
      <c r="G138" s="161">
        <v>39629</v>
      </c>
      <c r="H138" s="9" t="s">
        <v>16536</v>
      </c>
      <c r="I138" s="9"/>
      <c r="J138" s="9"/>
      <c r="K138" s="9"/>
      <c r="L138" s="11">
        <v>2</v>
      </c>
      <c r="M138" s="9"/>
      <c r="N138" s="21">
        <v>9</v>
      </c>
      <c r="O138" s="21">
        <v>9</v>
      </c>
      <c r="P138" s="2"/>
      <c r="Q138" s="225" t="s">
        <v>4170</v>
      </c>
      <c r="R138" s="222"/>
      <c r="S138" s="2"/>
      <c r="T138" s="21"/>
    </row>
    <row r="139" spans="1:20" x14ac:dyDescent="0.4">
      <c r="A139" s="9" t="s">
        <v>16273</v>
      </c>
      <c r="B139" s="9" t="s">
        <v>16486</v>
      </c>
      <c r="C139" s="180" t="s">
        <v>16461</v>
      </c>
      <c r="D139" s="11"/>
      <c r="E139" s="35" t="s">
        <v>16489</v>
      </c>
      <c r="F139" s="162" t="s">
        <v>0</v>
      </c>
      <c r="G139" s="161">
        <v>40178</v>
      </c>
      <c r="H139" s="9" t="s">
        <v>16536</v>
      </c>
      <c r="I139" s="9"/>
      <c r="J139" s="9"/>
      <c r="K139" s="9"/>
      <c r="L139" s="11">
        <v>3</v>
      </c>
      <c r="M139" s="9"/>
      <c r="N139" s="21">
        <v>9</v>
      </c>
      <c r="O139" s="21">
        <v>9</v>
      </c>
      <c r="P139" s="2"/>
      <c r="Q139" s="225" t="s">
        <v>4170</v>
      </c>
      <c r="R139" s="222"/>
      <c r="S139" s="2"/>
      <c r="T139" s="21"/>
    </row>
    <row r="140" spans="1:20" x14ac:dyDescent="0.4">
      <c r="A140" s="9" t="s">
        <v>16273</v>
      </c>
      <c r="B140" s="9" t="s">
        <v>16486</v>
      </c>
      <c r="C140" s="180" t="s">
        <v>16462</v>
      </c>
      <c r="D140" s="11"/>
      <c r="E140" s="35" t="s">
        <v>16490</v>
      </c>
      <c r="F140" s="162" t="s">
        <v>0</v>
      </c>
      <c r="G140" s="161">
        <v>39082</v>
      </c>
      <c r="H140" s="9" t="s">
        <v>16536</v>
      </c>
      <c r="I140" s="9"/>
      <c r="J140" s="9"/>
      <c r="K140" s="9"/>
      <c r="L140" s="11">
        <v>0.4</v>
      </c>
      <c r="M140" s="9"/>
      <c r="N140" s="21">
        <v>8</v>
      </c>
      <c r="O140" s="21">
        <v>8</v>
      </c>
      <c r="P140" s="2"/>
      <c r="Q140" s="225" t="s">
        <v>4170</v>
      </c>
      <c r="R140" s="222"/>
      <c r="S140" s="2"/>
      <c r="T140" s="21"/>
    </row>
    <row r="141" spans="1:20" x14ac:dyDescent="0.4">
      <c r="A141" s="9" t="s">
        <v>16273</v>
      </c>
      <c r="B141" s="9" t="s">
        <v>16486</v>
      </c>
      <c r="C141" s="180" t="s">
        <v>16463</v>
      </c>
      <c r="D141" s="11"/>
      <c r="E141" s="35" t="s">
        <v>16490</v>
      </c>
      <c r="F141" s="162" t="s">
        <v>0</v>
      </c>
      <c r="G141" s="240">
        <v>39447</v>
      </c>
      <c r="H141" s="9" t="s">
        <v>16536</v>
      </c>
      <c r="I141" s="9"/>
      <c r="J141" s="9"/>
      <c r="K141" s="9"/>
      <c r="L141" s="11">
        <v>0.4</v>
      </c>
      <c r="M141" s="9"/>
      <c r="N141" s="21">
        <v>8</v>
      </c>
      <c r="O141" s="21">
        <v>8</v>
      </c>
      <c r="P141" s="2"/>
      <c r="Q141" s="225" t="s">
        <v>4170</v>
      </c>
      <c r="R141" s="222"/>
      <c r="S141" s="2"/>
      <c r="T141" s="21"/>
    </row>
    <row r="142" spans="1:20" x14ac:dyDescent="0.4">
      <c r="A142" s="9" t="s">
        <v>16273</v>
      </c>
      <c r="B142" s="9" t="s">
        <v>16486</v>
      </c>
      <c r="C142" s="180" t="s">
        <v>16464</v>
      </c>
      <c r="D142" s="11"/>
      <c r="E142" s="35" t="s">
        <v>16490</v>
      </c>
      <c r="F142" s="162" t="s">
        <v>0</v>
      </c>
      <c r="G142" s="240">
        <v>39629</v>
      </c>
      <c r="H142" s="9" t="s">
        <v>16536</v>
      </c>
      <c r="I142" s="9"/>
      <c r="J142" s="9"/>
      <c r="K142" s="9"/>
      <c r="L142" s="11">
        <v>0.5</v>
      </c>
      <c r="M142" s="9"/>
      <c r="N142" s="21">
        <v>8</v>
      </c>
      <c r="O142" s="21">
        <v>8</v>
      </c>
      <c r="P142" s="2"/>
      <c r="Q142" s="225" t="s">
        <v>4170</v>
      </c>
      <c r="R142" s="222"/>
      <c r="S142" s="2"/>
      <c r="T142" s="21"/>
    </row>
    <row r="143" spans="1:20" x14ac:dyDescent="0.4">
      <c r="A143" s="9" t="s">
        <v>16273</v>
      </c>
      <c r="B143" s="9" t="s">
        <v>16486</v>
      </c>
      <c r="C143" s="180" t="s">
        <v>16465</v>
      </c>
      <c r="D143" s="11"/>
      <c r="E143" s="35" t="s">
        <v>16490</v>
      </c>
      <c r="F143" s="162" t="s">
        <v>0</v>
      </c>
      <c r="G143" s="240">
        <v>40178</v>
      </c>
      <c r="H143" s="9" t="s">
        <v>16536</v>
      </c>
      <c r="I143" s="9"/>
      <c r="J143" s="9"/>
      <c r="K143" s="9"/>
      <c r="L143" s="11">
        <v>1</v>
      </c>
      <c r="M143" s="9"/>
      <c r="N143" s="21">
        <v>8</v>
      </c>
      <c r="O143" s="21">
        <v>8</v>
      </c>
      <c r="P143" s="2"/>
      <c r="Q143" s="225" t="s">
        <v>4170</v>
      </c>
      <c r="R143" s="222"/>
      <c r="S143" s="2"/>
      <c r="T143" s="21"/>
    </row>
    <row r="144" spans="1:20" x14ac:dyDescent="0.4">
      <c r="A144" s="9" t="s">
        <v>16273</v>
      </c>
      <c r="B144" s="9" t="s">
        <v>16486</v>
      </c>
      <c r="C144" s="180" t="s">
        <v>16466</v>
      </c>
      <c r="D144" s="11"/>
      <c r="E144" s="35" t="s">
        <v>16495</v>
      </c>
      <c r="F144" s="162" t="s">
        <v>0</v>
      </c>
      <c r="G144" s="240">
        <v>38990</v>
      </c>
      <c r="H144" s="9" t="s">
        <v>16537</v>
      </c>
      <c r="I144" s="9"/>
      <c r="J144" s="9"/>
      <c r="K144" s="9"/>
      <c r="L144" s="11">
        <v>1.5</v>
      </c>
      <c r="M144" s="9"/>
      <c r="N144" s="21">
        <v>8</v>
      </c>
      <c r="O144" s="21">
        <v>8</v>
      </c>
      <c r="P144" s="2"/>
      <c r="Q144" s="225" t="s">
        <v>4170</v>
      </c>
      <c r="R144" s="222"/>
      <c r="S144" s="2"/>
      <c r="T144" s="21"/>
    </row>
    <row r="145" spans="1:20" x14ac:dyDescent="0.4">
      <c r="A145" s="9" t="s">
        <v>16273</v>
      </c>
      <c r="B145" s="9" t="s">
        <v>16486</v>
      </c>
      <c r="C145" s="180" t="s">
        <v>16467</v>
      </c>
      <c r="D145" s="11"/>
      <c r="E145" s="35" t="s">
        <v>16498</v>
      </c>
      <c r="F145" s="162" t="s">
        <v>0</v>
      </c>
      <c r="G145" s="240">
        <v>38990</v>
      </c>
      <c r="H145" s="9" t="s">
        <v>16537</v>
      </c>
      <c r="I145" s="9"/>
      <c r="J145" s="9"/>
      <c r="K145" s="9"/>
      <c r="L145" s="11">
        <v>0.625</v>
      </c>
      <c r="M145" s="9"/>
      <c r="N145" s="21">
        <v>10</v>
      </c>
      <c r="O145" s="21">
        <v>10</v>
      </c>
      <c r="P145" s="2"/>
      <c r="Q145" s="225" t="s">
        <v>4170</v>
      </c>
      <c r="R145" s="222"/>
      <c r="S145" s="2"/>
      <c r="T145" s="21"/>
    </row>
    <row r="146" spans="1:20" x14ac:dyDescent="0.4">
      <c r="A146" s="9" t="s">
        <v>16273</v>
      </c>
      <c r="B146" s="9" t="s">
        <v>16486</v>
      </c>
      <c r="C146" s="180" t="s">
        <v>16468</v>
      </c>
      <c r="D146" s="11"/>
      <c r="E146" s="35" t="s">
        <v>16490</v>
      </c>
      <c r="F146" s="162" t="s">
        <v>0</v>
      </c>
      <c r="G146" s="240">
        <v>39082</v>
      </c>
      <c r="H146" s="9" t="s">
        <v>16538</v>
      </c>
      <c r="I146" s="9"/>
      <c r="J146" s="9"/>
      <c r="K146" s="9"/>
      <c r="L146" s="11">
        <v>0.8</v>
      </c>
      <c r="M146" s="9"/>
      <c r="N146" s="21">
        <v>15</v>
      </c>
      <c r="O146" s="21">
        <v>15</v>
      </c>
      <c r="P146" s="2"/>
      <c r="Q146" s="225" t="s">
        <v>4170</v>
      </c>
      <c r="R146" s="222"/>
      <c r="S146" s="2"/>
      <c r="T146" s="21"/>
    </row>
    <row r="147" spans="1:20" x14ac:dyDescent="0.4">
      <c r="A147" s="9" t="s">
        <v>16273</v>
      </c>
      <c r="B147" s="9" t="s">
        <v>16486</v>
      </c>
      <c r="C147" s="180" t="s">
        <v>16469</v>
      </c>
      <c r="D147" s="11"/>
      <c r="E147" s="35" t="s">
        <v>16490</v>
      </c>
      <c r="F147" s="162" t="s">
        <v>0</v>
      </c>
      <c r="G147" s="240">
        <v>39447</v>
      </c>
      <c r="H147" s="9" t="s">
        <v>16538</v>
      </c>
      <c r="I147" s="9"/>
      <c r="J147" s="9"/>
      <c r="K147" s="9"/>
      <c r="L147" s="11">
        <v>1</v>
      </c>
      <c r="M147" s="9"/>
      <c r="N147" s="21">
        <v>18</v>
      </c>
      <c r="O147" s="21">
        <v>18</v>
      </c>
      <c r="P147" s="2"/>
      <c r="Q147" s="225" t="s">
        <v>4170</v>
      </c>
      <c r="R147" s="222"/>
      <c r="S147" s="2"/>
      <c r="T147" s="21"/>
    </row>
    <row r="148" spans="1:20" x14ac:dyDescent="0.4">
      <c r="A148" s="9" t="s">
        <v>16273</v>
      </c>
      <c r="B148" s="9" t="s">
        <v>16486</v>
      </c>
      <c r="C148" s="180" t="s">
        <v>16470</v>
      </c>
      <c r="D148" s="11"/>
      <c r="E148" s="35" t="s">
        <v>16492</v>
      </c>
      <c r="F148" s="162" t="s">
        <v>0</v>
      </c>
      <c r="G148" s="240">
        <v>39082</v>
      </c>
      <c r="H148" s="9" t="s">
        <v>16538</v>
      </c>
      <c r="I148" s="9"/>
      <c r="J148" s="9"/>
      <c r="K148" s="9"/>
      <c r="L148" s="11">
        <v>0.2</v>
      </c>
      <c r="M148" s="9"/>
      <c r="N148" s="21">
        <v>12</v>
      </c>
      <c r="O148" s="21">
        <v>12</v>
      </c>
      <c r="P148" s="2"/>
      <c r="Q148" s="225" t="s">
        <v>4170</v>
      </c>
      <c r="R148" s="222"/>
      <c r="S148" s="2"/>
      <c r="T148" s="21"/>
    </row>
    <row r="149" spans="1:20" x14ac:dyDescent="0.4">
      <c r="A149" s="9" t="s">
        <v>16273</v>
      </c>
      <c r="B149" s="9" t="s">
        <v>16486</v>
      </c>
      <c r="C149" s="180" t="s">
        <v>16471</v>
      </c>
      <c r="D149" s="11"/>
      <c r="E149" s="35" t="s">
        <v>16489</v>
      </c>
      <c r="F149" s="162" t="s">
        <v>0</v>
      </c>
      <c r="G149" s="240">
        <v>39082</v>
      </c>
      <c r="H149" s="9" t="s">
        <v>16539</v>
      </c>
      <c r="I149" s="9"/>
      <c r="J149" s="9"/>
      <c r="K149" s="9"/>
      <c r="L149" s="11">
        <v>1</v>
      </c>
      <c r="M149" s="9"/>
      <c r="N149" s="21">
        <v>10</v>
      </c>
      <c r="O149" s="21">
        <v>10</v>
      </c>
      <c r="P149" s="2"/>
      <c r="Q149" s="225" t="s">
        <v>4170</v>
      </c>
      <c r="R149" s="222"/>
      <c r="S149" s="2"/>
      <c r="T149" s="21"/>
    </row>
    <row r="150" spans="1:20" x14ac:dyDescent="0.4">
      <c r="A150" s="9" t="s">
        <v>16273</v>
      </c>
      <c r="B150" s="9" t="s">
        <v>16486</v>
      </c>
      <c r="C150" s="180" t="s">
        <v>16472</v>
      </c>
      <c r="D150" s="11"/>
      <c r="E150" s="35" t="s">
        <v>16489</v>
      </c>
      <c r="F150" s="162" t="s">
        <v>0</v>
      </c>
      <c r="G150" s="240">
        <v>39082</v>
      </c>
      <c r="H150" s="9" t="s">
        <v>16540</v>
      </c>
      <c r="I150" s="9"/>
      <c r="J150" s="9"/>
      <c r="K150" s="9"/>
      <c r="L150" s="11">
        <v>1</v>
      </c>
      <c r="M150" s="9"/>
      <c r="N150" s="21">
        <v>7</v>
      </c>
      <c r="O150" s="21">
        <v>7</v>
      </c>
      <c r="P150" s="2"/>
      <c r="Q150" s="225" t="s">
        <v>4170</v>
      </c>
      <c r="R150" s="222"/>
      <c r="S150" s="2"/>
      <c r="T150" s="21"/>
    </row>
    <row r="151" spans="1:20" x14ac:dyDescent="0.4">
      <c r="A151" s="9" t="s">
        <v>16273</v>
      </c>
      <c r="B151" s="9" t="s">
        <v>16486</v>
      </c>
      <c r="C151" s="180" t="s">
        <v>16473</v>
      </c>
      <c r="D151" s="11"/>
      <c r="E151" s="35" t="s">
        <v>16489</v>
      </c>
      <c r="F151" s="162" t="s">
        <v>0</v>
      </c>
      <c r="G151" s="240">
        <v>39082</v>
      </c>
      <c r="H151" s="9" t="s">
        <v>16541</v>
      </c>
      <c r="I151" s="9"/>
      <c r="J151" s="9"/>
      <c r="K151" s="9"/>
      <c r="L151" s="11">
        <v>2</v>
      </c>
      <c r="M151" s="9"/>
      <c r="N151" s="21">
        <v>12</v>
      </c>
      <c r="O151" s="21">
        <v>12</v>
      </c>
      <c r="P151" s="2"/>
      <c r="Q151" s="225" t="s">
        <v>4170</v>
      </c>
      <c r="R151" s="222"/>
      <c r="S151" s="2"/>
      <c r="T151" s="21"/>
    </row>
    <row r="152" spans="1:20" x14ac:dyDescent="0.4">
      <c r="A152" s="9" t="s">
        <v>16273</v>
      </c>
      <c r="B152" s="9" t="s">
        <v>16486</v>
      </c>
      <c r="C152" s="180" t="s">
        <v>16474</v>
      </c>
      <c r="D152" s="11"/>
      <c r="E152" s="35" t="s">
        <v>16489</v>
      </c>
      <c r="F152" s="162" t="s">
        <v>0</v>
      </c>
      <c r="G152" s="240">
        <v>39082</v>
      </c>
      <c r="H152" s="9" t="s">
        <v>16542</v>
      </c>
      <c r="I152" s="9"/>
      <c r="J152" s="9"/>
      <c r="K152" s="9"/>
      <c r="L152" s="11">
        <v>1.5</v>
      </c>
      <c r="M152" s="9"/>
      <c r="N152" s="21">
        <v>8</v>
      </c>
      <c r="O152" s="21">
        <v>8</v>
      </c>
      <c r="P152" s="2"/>
      <c r="Q152" s="225" t="s">
        <v>4170</v>
      </c>
      <c r="R152" s="222"/>
      <c r="S152" s="2"/>
      <c r="T152" s="21"/>
    </row>
    <row r="153" spans="1:20" x14ac:dyDescent="0.4">
      <c r="A153" s="9" t="s">
        <v>16273</v>
      </c>
      <c r="B153" s="9" t="s">
        <v>16486</v>
      </c>
      <c r="C153" s="180" t="s">
        <v>16475</v>
      </c>
      <c r="D153" s="11"/>
      <c r="E153" s="35" t="s">
        <v>16490</v>
      </c>
      <c r="F153" s="162" t="s">
        <v>0</v>
      </c>
      <c r="G153" s="240">
        <v>39447</v>
      </c>
      <c r="H153" s="9" t="s">
        <v>16543</v>
      </c>
      <c r="I153" s="9"/>
      <c r="J153" s="9"/>
      <c r="K153" s="9"/>
      <c r="L153" s="11">
        <v>1</v>
      </c>
      <c r="M153" s="9"/>
      <c r="N153" s="21">
        <v>6</v>
      </c>
      <c r="O153" s="21">
        <v>6</v>
      </c>
      <c r="P153" s="2"/>
      <c r="Q153" s="225" t="s">
        <v>4170</v>
      </c>
      <c r="R153" s="222"/>
      <c r="S153" s="2"/>
      <c r="T153" s="21"/>
    </row>
    <row r="154" spans="1:20" x14ac:dyDescent="0.4">
      <c r="A154" s="9" t="s">
        <v>16273</v>
      </c>
      <c r="B154" s="9" t="s">
        <v>16486</v>
      </c>
      <c r="C154" s="180" t="s">
        <v>16476</v>
      </c>
      <c r="D154" s="11"/>
      <c r="E154" s="35" t="s">
        <v>16489</v>
      </c>
      <c r="F154" s="162" t="s">
        <v>0</v>
      </c>
      <c r="G154" s="240">
        <v>40178</v>
      </c>
      <c r="H154" s="9" t="s">
        <v>16544</v>
      </c>
      <c r="I154" s="9"/>
      <c r="J154" s="9"/>
      <c r="K154" s="9"/>
      <c r="L154" s="11">
        <v>0</v>
      </c>
      <c r="M154" s="9"/>
      <c r="N154" s="21">
        <v>8</v>
      </c>
      <c r="O154" s="21">
        <v>8</v>
      </c>
      <c r="P154" s="2"/>
      <c r="Q154" s="225" t="s">
        <v>4170</v>
      </c>
      <c r="R154" s="222"/>
      <c r="S154" s="2"/>
      <c r="T154" s="21"/>
    </row>
    <row r="155" spans="1:20" x14ac:dyDescent="0.4">
      <c r="A155" s="9" t="s">
        <v>16273</v>
      </c>
      <c r="B155" s="9" t="s">
        <v>16486</v>
      </c>
      <c r="C155" s="180" t="s">
        <v>16477</v>
      </c>
      <c r="D155" s="11"/>
      <c r="E155" s="35">
        <v>5</v>
      </c>
      <c r="F155" s="162" t="s">
        <v>0</v>
      </c>
      <c r="G155" s="240">
        <v>40178</v>
      </c>
      <c r="H155" s="9" t="s">
        <v>16545</v>
      </c>
      <c r="I155" s="9"/>
      <c r="J155" s="9"/>
      <c r="K155" s="9"/>
      <c r="L155" s="11">
        <v>10</v>
      </c>
      <c r="M155" s="9"/>
      <c r="N155" s="21">
        <v>10</v>
      </c>
      <c r="O155" s="21">
        <v>10</v>
      </c>
      <c r="P155" s="2"/>
      <c r="Q155" s="225" t="s">
        <v>4170</v>
      </c>
      <c r="R155" s="222"/>
      <c r="S155" s="2"/>
      <c r="T155" s="21"/>
    </row>
    <row r="156" spans="1:20" x14ac:dyDescent="0.4">
      <c r="A156" s="9" t="s">
        <v>16273</v>
      </c>
      <c r="B156" s="9" t="s">
        <v>16486</v>
      </c>
      <c r="C156" s="180" t="s">
        <v>16478</v>
      </c>
      <c r="D156" s="11"/>
      <c r="E156" s="35">
        <v>10</v>
      </c>
      <c r="F156" s="162" t="s">
        <v>0</v>
      </c>
      <c r="G156" s="240">
        <v>40178</v>
      </c>
      <c r="H156" s="9" t="s">
        <v>16545</v>
      </c>
      <c r="I156" s="9"/>
      <c r="J156" s="9"/>
      <c r="K156" s="9"/>
      <c r="L156" s="11">
        <v>6</v>
      </c>
      <c r="M156" s="9"/>
      <c r="N156" s="21">
        <v>12</v>
      </c>
      <c r="O156" s="21">
        <v>12</v>
      </c>
      <c r="P156" s="2"/>
      <c r="Q156" s="225" t="s">
        <v>4170</v>
      </c>
      <c r="R156" s="222"/>
      <c r="S156" s="2"/>
      <c r="T156" s="21"/>
    </row>
    <row r="157" spans="1:20" x14ac:dyDescent="0.4">
      <c r="A157" s="9" t="s">
        <v>16273</v>
      </c>
      <c r="B157" s="9" t="s">
        <v>16486</v>
      </c>
      <c r="C157" s="180" t="s">
        <v>16479</v>
      </c>
      <c r="D157" s="11"/>
      <c r="E157" s="35">
        <v>25</v>
      </c>
      <c r="F157" s="162" t="s">
        <v>0</v>
      </c>
      <c r="G157" s="240">
        <v>40178</v>
      </c>
      <c r="H157" s="9" t="s">
        <v>16545</v>
      </c>
      <c r="I157" s="9"/>
      <c r="J157" s="9"/>
      <c r="K157" s="9"/>
      <c r="L157" s="11">
        <v>2.5</v>
      </c>
      <c r="M157" s="9"/>
      <c r="N157" s="21">
        <v>15</v>
      </c>
      <c r="O157" s="21">
        <v>15</v>
      </c>
      <c r="P157" s="2"/>
      <c r="Q157" s="225" t="s">
        <v>4170</v>
      </c>
      <c r="R157" s="222"/>
      <c r="S157" s="2"/>
      <c r="T157" s="21"/>
    </row>
    <row r="158" spans="1:20" x14ac:dyDescent="0.4">
      <c r="A158" s="9" t="s">
        <v>16273</v>
      </c>
      <c r="B158" s="9" t="s">
        <v>16486</v>
      </c>
      <c r="C158" s="180" t="s">
        <v>16480</v>
      </c>
      <c r="D158" s="11"/>
      <c r="E158" s="35">
        <v>50</v>
      </c>
      <c r="F158" s="162" t="s">
        <v>0</v>
      </c>
      <c r="G158" s="240">
        <v>40178</v>
      </c>
      <c r="H158" s="9" t="s">
        <v>16545</v>
      </c>
      <c r="I158" s="9"/>
      <c r="J158" s="9"/>
      <c r="K158" s="9"/>
      <c r="L158" s="11">
        <v>2.5</v>
      </c>
      <c r="M158" s="9"/>
      <c r="N158" s="21">
        <v>15</v>
      </c>
      <c r="O158" s="21">
        <v>15</v>
      </c>
      <c r="P158" s="2"/>
      <c r="Q158" s="225" t="s">
        <v>4170</v>
      </c>
      <c r="R158" s="222"/>
      <c r="S158" s="2"/>
      <c r="T158" s="21"/>
    </row>
    <row r="159" spans="1:20" x14ac:dyDescent="0.4">
      <c r="A159" s="9" t="s">
        <v>16273</v>
      </c>
      <c r="B159" s="9" t="s">
        <v>16486</v>
      </c>
      <c r="C159" s="180" t="s">
        <v>16481</v>
      </c>
      <c r="D159" s="11"/>
      <c r="E159" s="35">
        <v>5</v>
      </c>
      <c r="F159" s="162" t="s">
        <v>0</v>
      </c>
      <c r="G159" s="240">
        <v>40178</v>
      </c>
      <c r="H159" s="9" t="s">
        <v>16546</v>
      </c>
      <c r="I159" s="9"/>
      <c r="J159" s="9"/>
      <c r="K159" s="9"/>
      <c r="L159" s="11">
        <v>10</v>
      </c>
      <c r="M159" s="9"/>
      <c r="N159" s="21">
        <v>10</v>
      </c>
      <c r="O159" s="21">
        <v>10</v>
      </c>
      <c r="P159" s="2"/>
      <c r="Q159" s="225" t="s">
        <v>4170</v>
      </c>
      <c r="R159" s="222"/>
      <c r="S159" s="2"/>
      <c r="T159" s="21"/>
    </row>
    <row r="160" spans="1:20" x14ac:dyDescent="0.4">
      <c r="A160" s="9" t="s">
        <v>16273</v>
      </c>
      <c r="B160" s="9" t="s">
        <v>16486</v>
      </c>
      <c r="C160" s="180" t="s">
        <v>16482</v>
      </c>
      <c r="D160" s="11"/>
      <c r="E160" s="35">
        <v>10</v>
      </c>
      <c r="F160" s="162" t="s">
        <v>0</v>
      </c>
      <c r="G160" s="240">
        <v>40178</v>
      </c>
      <c r="H160" s="9" t="s">
        <v>16546</v>
      </c>
      <c r="I160" s="9"/>
      <c r="J160" s="9"/>
      <c r="K160" s="9"/>
      <c r="L160" s="11">
        <v>6</v>
      </c>
      <c r="M160" s="9"/>
      <c r="N160" s="21">
        <v>12</v>
      </c>
      <c r="O160" s="21">
        <v>12</v>
      </c>
      <c r="P160" s="2"/>
      <c r="Q160" s="225" t="s">
        <v>4170</v>
      </c>
      <c r="R160" s="222"/>
      <c r="S160" s="2"/>
      <c r="T160" s="21"/>
    </row>
    <row r="161" spans="1:20" x14ac:dyDescent="0.4">
      <c r="A161" s="9" t="s">
        <v>16273</v>
      </c>
      <c r="B161" s="9" t="s">
        <v>16486</v>
      </c>
      <c r="C161" s="180" t="s">
        <v>16483</v>
      </c>
      <c r="D161" s="11"/>
      <c r="E161" s="35">
        <v>18</v>
      </c>
      <c r="F161" s="162" t="s">
        <v>0</v>
      </c>
      <c r="G161" s="240">
        <v>39813</v>
      </c>
      <c r="H161" s="9" t="s">
        <v>16546</v>
      </c>
      <c r="I161" s="9"/>
      <c r="J161" s="9"/>
      <c r="K161" s="9"/>
      <c r="L161" s="11">
        <v>20</v>
      </c>
      <c r="M161" s="9"/>
      <c r="N161" s="21">
        <v>8</v>
      </c>
      <c r="O161" s="21">
        <v>8</v>
      </c>
      <c r="P161" s="2"/>
      <c r="Q161" s="225" t="s">
        <v>4170</v>
      </c>
      <c r="R161" s="222"/>
      <c r="S161" s="2"/>
      <c r="T161" s="21"/>
    </row>
    <row r="162" spans="1:20" x14ac:dyDescent="0.4">
      <c r="A162" s="9" t="s">
        <v>16273</v>
      </c>
      <c r="B162" s="9" t="s">
        <v>16486</v>
      </c>
      <c r="C162" s="180" t="s">
        <v>16484</v>
      </c>
      <c r="D162" s="11"/>
      <c r="E162" s="35">
        <v>25</v>
      </c>
      <c r="F162" s="162" t="s">
        <v>0</v>
      </c>
      <c r="G162" s="240">
        <v>40178</v>
      </c>
      <c r="H162" s="9" t="s">
        <v>16546</v>
      </c>
      <c r="I162" s="9"/>
      <c r="J162" s="9"/>
      <c r="K162" s="9"/>
      <c r="L162" s="11">
        <v>2.5</v>
      </c>
      <c r="M162" s="9"/>
      <c r="N162" s="21">
        <v>15</v>
      </c>
      <c r="O162" s="21">
        <v>15</v>
      </c>
      <c r="P162" s="2"/>
      <c r="Q162" s="225" t="s">
        <v>4170</v>
      </c>
      <c r="R162" s="222"/>
      <c r="S162" s="2"/>
      <c r="T162" s="21"/>
    </row>
    <row r="163" spans="1:20" x14ac:dyDescent="0.4">
      <c r="A163" s="9" t="s">
        <v>16273</v>
      </c>
      <c r="B163" s="9" t="s">
        <v>16486</v>
      </c>
      <c r="C163" s="180" t="s">
        <v>16485</v>
      </c>
      <c r="D163" s="11"/>
      <c r="E163" s="35">
        <v>50</v>
      </c>
      <c r="F163" s="162" t="s">
        <v>0</v>
      </c>
      <c r="G163" s="240">
        <v>40178</v>
      </c>
      <c r="H163" s="9" t="s">
        <v>16546</v>
      </c>
      <c r="I163" s="9"/>
      <c r="J163" s="9"/>
      <c r="K163" s="9"/>
      <c r="L163" s="11">
        <v>2.5</v>
      </c>
      <c r="M163" s="9"/>
      <c r="N163" s="21">
        <v>18</v>
      </c>
      <c r="O163" s="21">
        <v>18</v>
      </c>
      <c r="P163" s="2"/>
      <c r="Q163" s="225" t="s">
        <v>4170</v>
      </c>
      <c r="R163" s="222"/>
      <c r="S163" s="2"/>
      <c r="T163" s="21"/>
    </row>
    <row r="164" spans="1:20" x14ac:dyDescent="0.4">
      <c r="A164" s="9" t="s">
        <v>16273</v>
      </c>
      <c r="B164" s="9" t="s">
        <v>16486</v>
      </c>
      <c r="C164" s="180" t="s">
        <v>16552</v>
      </c>
      <c r="D164" s="11"/>
      <c r="E164" s="35" t="s">
        <v>0</v>
      </c>
      <c r="F164" s="162" t="s">
        <v>0</v>
      </c>
      <c r="G164" s="240" t="s">
        <v>0</v>
      </c>
      <c r="H164" s="9" t="s">
        <v>16556</v>
      </c>
      <c r="I164" s="9"/>
      <c r="J164" s="9"/>
      <c r="K164" s="9"/>
      <c r="L164" s="11" t="s">
        <v>0</v>
      </c>
      <c r="M164" s="9"/>
      <c r="N164" s="21" t="s">
        <v>6191</v>
      </c>
      <c r="O164" s="21" t="s">
        <v>6191</v>
      </c>
      <c r="P164" s="2"/>
      <c r="Q164" s="225" t="s">
        <v>4170</v>
      </c>
      <c r="R164" s="222"/>
      <c r="S164" s="2"/>
      <c r="T164" s="21"/>
    </row>
    <row r="165" spans="1:20" x14ac:dyDescent="0.4">
      <c r="A165" s="9" t="s">
        <v>16273</v>
      </c>
      <c r="B165" s="9" t="s">
        <v>16486</v>
      </c>
      <c r="C165" s="180" t="s">
        <v>16553</v>
      </c>
      <c r="D165" s="11"/>
      <c r="E165" s="35" t="s">
        <v>0</v>
      </c>
      <c r="F165" s="162" t="s">
        <v>0</v>
      </c>
      <c r="G165" s="240" t="s">
        <v>0</v>
      </c>
      <c r="H165" s="9" t="s">
        <v>16557</v>
      </c>
      <c r="I165" s="9"/>
      <c r="J165" s="9"/>
      <c r="K165" s="9"/>
      <c r="L165" s="11" t="s">
        <v>0</v>
      </c>
      <c r="M165" s="9"/>
      <c r="N165" s="21" t="s">
        <v>6191</v>
      </c>
      <c r="O165" s="21" t="s">
        <v>6191</v>
      </c>
      <c r="P165" s="2"/>
      <c r="Q165" s="225" t="s">
        <v>4170</v>
      </c>
      <c r="R165" s="222"/>
      <c r="S165" s="2"/>
      <c r="T165" s="21"/>
    </row>
    <row r="166" spans="1:20" x14ac:dyDescent="0.4">
      <c r="A166" s="9" t="s">
        <v>16273</v>
      </c>
      <c r="B166" s="9" t="s">
        <v>16486</v>
      </c>
      <c r="C166" s="180" t="s">
        <v>16554</v>
      </c>
      <c r="D166" s="11"/>
      <c r="E166" s="35" t="s">
        <v>0</v>
      </c>
      <c r="F166" s="162" t="s">
        <v>0</v>
      </c>
      <c r="G166" s="240" t="s">
        <v>0</v>
      </c>
      <c r="H166" s="9" t="s">
        <v>16558</v>
      </c>
      <c r="I166" s="9"/>
      <c r="J166" s="9"/>
      <c r="K166" s="9"/>
      <c r="L166" s="11" t="s">
        <v>0</v>
      </c>
      <c r="M166" s="9"/>
      <c r="N166" s="21" t="s">
        <v>6191</v>
      </c>
      <c r="O166" s="21" t="s">
        <v>6191</v>
      </c>
      <c r="P166" s="2"/>
      <c r="Q166" s="225" t="s">
        <v>4170</v>
      </c>
      <c r="R166" s="222"/>
      <c r="S166" s="2"/>
      <c r="T166" s="21"/>
    </row>
    <row r="167" spans="1:20" x14ac:dyDescent="0.4">
      <c r="A167" s="9" t="s">
        <v>16273</v>
      </c>
      <c r="B167" s="9" t="s">
        <v>16486</v>
      </c>
      <c r="C167" s="180" t="s">
        <v>16555</v>
      </c>
      <c r="D167" s="11"/>
      <c r="E167" s="35" t="s">
        <v>0</v>
      </c>
      <c r="F167" s="162" t="s">
        <v>0</v>
      </c>
      <c r="G167" s="240" t="s">
        <v>0</v>
      </c>
      <c r="H167" s="9" t="s">
        <v>16559</v>
      </c>
      <c r="I167" s="9"/>
      <c r="J167" s="9"/>
      <c r="K167" s="9"/>
      <c r="L167" s="11" t="s">
        <v>0</v>
      </c>
      <c r="M167" s="9"/>
      <c r="N167" s="21" t="s">
        <v>6191</v>
      </c>
      <c r="O167" s="21" t="s">
        <v>6191</v>
      </c>
      <c r="P167" s="2"/>
      <c r="Q167" s="225" t="s">
        <v>4170</v>
      </c>
      <c r="R167" s="222"/>
      <c r="S167" s="2"/>
      <c r="T167" s="21"/>
    </row>
    <row r="168" spans="1:20" x14ac:dyDescent="0.4">
      <c r="A168" s="9" t="s">
        <v>16273</v>
      </c>
      <c r="B168" s="9" t="s">
        <v>16560</v>
      </c>
      <c r="C168" s="180" t="s">
        <v>16561</v>
      </c>
      <c r="D168" s="11"/>
      <c r="E168" s="30">
        <v>7.5</v>
      </c>
      <c r="F168" s="162" t="s">
        <v>0</v>
      </c>
      <c r="G168" s="240">
        <v>38322</v>
      </c>
      <c r="H168" s="9" t="s">
        <v>16562</v>
      </c>
      <c r="I168" s="9"/>
      <c r="J168" s="9"/>
      <c r="K168" s="9"/>
      <c r="L168" s="11">
        <v>50</v>
      </c>
      <c r="M168" s="9"/>
      <c r="N168" s="21">
        <v>20</v>
      </c>
      <c r="O168" s="21">
        <v>12</v>
      </c>
      <c r="P168" s="2"/>
      <c r="Q168" s="225" t="s">
        <v>4170</v>
      </c>
      <c r="R168" s="222"/>
      <c r="S168" s="2"/>
      <c r="T168" s="21"/>
    </row>
    <row r="169" spans="1:20" x14ac:dyDescent="0.4">
      <c r="A169" s="9" t="s">
        <v>16273</v>
      </c>
      <c r="B169" s="9" t="s">
        <v>16573</v>
      </c>
      <c r="C169" s="180" t="s">
        <v>16563</v>
      </c>
      <c r="D169" s="11"/>
      <c r="E169" s="35" t="s">
        <v>16566</v>
      </c>
      <c r="F169" s="162" t="s">
        <v>0</v>
      </c>
      <c r="G169" s="240" t="s">
        <v>16569</v>
      </c>
      <c r="H169" s="9" t="s">
        <v>16570</v>
      </c>
      <c r="I169" s="9"/>
      <c r="J169" s="9"/>
      <c r="K169" s="9"/>
      <c r="L169" s="11" t="s">
        <v>0</v>
      </c>
      <c r="M169" s="9"/>
      <c r="N169" s="21">
        <v>3</v>
      </c>
      <c r="O169" s="21">
        <v>3</v>
      </c>
      <c r="P169" s="2"/>
      <c r="Q169" s="225" t="s">
        <v>4170</v>
      </c>
      <c r="R169" s="222"/>
      <c r="S169" s="2"/>
      <c r="T169" s="21"/>
    </row>
    <row r="170" spans="1:20" x14ac:dyDescent="0.4">
      <c r="A170" s="9" t="s">
        <v>16273</v>
      </c>
      <c r="B170" s="9" t="s">
        <v>16573</v>
      </c>
      <c r="C170" s="180" t="s">
        <v>16564</v>
      </c>
      <c r="D170" s="11"/>
      <c r="E170" s="35" t="s">
        <v>16567</v>
      </c>
      <c r="F170" s="162" t="s">
        <v>0</v>
      </c>
      <c r="G170" s="240" t="s">
        <v>16569</v>
      </c>
      <c r="H170" s="9" t="s">
        <v>16571</v>
      </c>
      <c r="I170" s="9"/>
      <c r="J170" s="9"/>
      <c r="K170" s="9"/>
      <c r="L170" s="11" t="s">
        <v>0</v>
      </c>
      <c r="M170" s="9"/>
      <c r="N170" s="21">
        <v>3</v>
      </c>
      <c r="O170" s="21">
        <v>3</v>
      </c>
      <c r="P170" s="2"/>
      <c r="Q170" s="225" t="s">
        <v>4170</v>
      </c>
      <c r="R170" s="222"/>
      <c r="S170" s="2"/>
      <c r="T170" s="21"/>
    </row>
    <row r="171" spans="1:20" x14ac:dyDescent="0.4">
      <c r="A171" s="9" t="s">
        <v>16273</v>
      </c>
      <c r="B171" s="9" t="s">
        <v>16573</v>
      </c>
      <c r="C171" s="180" t="s">
        <v>16565</v>
      </c>
      <c r="D171" s="11"/>
      <c r="E171" s="35" t="s">
        <v>16568</v>
      </c>
      <c r="F171" s="162" t="s">
        <v>0</v>
      </c>
      <c r="G171" s="240" t="s">
        <v>16569</v>
      </c>
      <c r="H171" s="9" t="s">
        <v>16572</v>
      </c>
      <c r="I171" s="9"/>
      <c r="J171" s="9"/>
      <c r="K171" s="9"/>
      <c r="L171" s="11" t="s">
        <v>0</v>
      </c>
      <c r="M171" s="9"/>
      <c r="N171" s="21">
        <v>4</v>
      </c>
      <c r="O171" s="21">
        <v>4</v>
      </c>
      <c r="P171" s="2"/>
      <c r="Q171" s="225" t="s">
        <v>4170</v>
      </c>
      <c r="R171" s="222"/>
      <c r="S171" s="2"/>
      <c r="T171" s="21"/>
    </row>
  </sheetData>
  <protectedRanges>
    <protectedRange sqref="Q1:R171" name="Collezione"/>
    <protectedRange sqref="A1:T1" name="Intervallo2"/>
  </protectedRanges>
  <autoFilter ref="A1:T1" xr:uid="{27428804-4C0C-45BE-806B-DD063F52C634}"/>
  <phoneticPr fontId="9" type="noConversion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6F436722-6601-4232-BD7E-19D90C2B0308}">
            <xm:f>'Menu tendina'!$A$6</xm:f>
            <x14:dxf>
              <fill>
                <patternFill>
                  <bgColor theme="7" tint="0.39994506668294322"/>
                </patternFill>
              </fill>
            </x14:dxf>
          </x14:cfRule>
          <x14:cfRule type="cellIs" priority="2" operator="equal" id="{65F8207A-CAE0-41D2-BD32-7BD8D0F8486F}">
            <xm:f>'Menu tendina'!$A$5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" operator="equal" id="{C3B06B31-0FDE-4C8B-9350-A8F31159B6EC}">
            <xm:f>'Menu tendina'!$A$4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4" operator="equal" id="{D08B64BC-5C09-46E5-80AF-C0890F112E68}">
            <xm:f>'Menu tendina'!$A$3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Q2:Q171</xm:sqref>
        </x14:conditionalFormatting>
        <x14:conditionalFormatting xmlns:xm="http://schemas.microsoft.com/office/excel/2006/main">
          <x14:cfRule type="cellIs" priority="5" operator="equal" id="{096721CA-88AA-4372-A538-88E654F0BF0C}">
            <xm:f>'Menu tendina'!$A$2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Q2:Q1048576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0E319B-5FDB-4E5A-903E-2C1233A5540F}">
          <x14:formula1>
            <xm:f>'Menu tendina'!$A$2:$A$7</xm:f>
          </x14:formula1>
          <xm:sqref>Q1:Q1048576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F0929-65AA-416A-B6A4-5AEDE4C44C79}">
  <sheetPr>
    <tabColor rgb="FF0070C0"/>
  </sheetPr>
  <dimension ref="A1:T47"/>
  <sheetViews>
    <sheetView zoomScale="77" zoomScaleNormal="100" workbookViewId="0">
      <pane xSplit="3" ySplit="1" topLeftCell="D36" activePane="bottomRight" state="frozen"/>
      <selection pane="topRight" activeCell="D1" sqref="D1"/>
      <selection pane="bottomLeft" activeCell="A2" sqref="A2"/>
      <selection pane="bottomRight" activeCell="H53" sqref="H53"/>
    </sheetView>
  </sheetViews>
  <sheetFormatPr defaultRowHeight="16" x14ac:dyDescent="0.4"/>
  <cols>
    <col min="1" max="1" width="15.25" bestFit="1" customWidth="1"/>
    <col min="2" max="2" width="17.83203125" bestFit="1" customWidth="1"/>
    <col min="3" max="3" width="10.5" customWidth="1"/>
    <col min="4" max="4" width="8.4140625" customWidth="1"/>
    <col min="5" max="5" width="10.33203125" style="237" customWidth="1"/>
    <col min="6" max="6" width="11" style="242" bestFit="1" customWidth="1"/>
    <col min="7" max="7" width="11" style="230" customWidth="1"/>
    <col min="8" max="8" width="69.25" bestFit="1" customWidth="1"/>
    <col min="9" max="9" width="10.58203125" customWidth="1"/>
    <col min="10" max="10" width="5.5" customWidth="1"/>
    <col min="11" max="11" width="20.6640625" bestFit="1" customWidth="1"/>
    <col min="12" max="12" width="9.33203125" customWidth="1"/>
    <col min="13" max="13" width="66.08203125" bestFit="1" customWidth="1"/>
    <col min="14" max="15" width="13.08203125" customWidth="1"/>
    <col min="16" max="16" width="1.9140625" customWidth="1"/>
    <col min="17" max="17" width="14" style="223" bestFit="1" customWidth="1"/>
    <col min="18" max="18" width="15.4140625" style="223" customWidth="1"/>
    <col min="19" max="19" width="1.4140625" customWidth="1"/>
    <col min="20" max="20" width="13.08203125" customWidth="1"/>
  </cols>
  <sheetData>
    <row r="1" spans="1:20" ht="25" x14ac:dyDescent="0.4">
      <c r="A1" s="3" t="s">
        <v>4037</v>
      </c>
      <c r="B1" s="4" t="s">
        <v>4049</v>
      </c>
      <c r="C1" s="4" t="s">
        <v>4038</v>
      </c>
      <c r="D1" s="5" t="s">
        <v>4039</v>
      </c>
      <c r="E1" s="5" t="s">
        <v>4051</v>
      </c>
      <c r="F1" s="229" t="s">
        <v>8530</v>
      </c>
      <c r="G1" s="229" t="s">
        <v>4040</v>
      </c>
      <c r="H1" s="5" t="s">
        <v>4041</v>
      </c>
      <c r="I1" s="5" t="s">
        <v>4074</v>
      </c>
      <c r="J1" s="5" t="s">
        <v>4043</v>
      </c>
      <c r="K1" s="159" t="s">
        <v>8529</v>
      </c>
      <c r="L1" s="5" t="s">
        <v>4044</v>
      </c>
      <c r="M1" s="8" t="s">
        <v>4045</v>
      </c>
      <c r="N1" s="7" t="s">
        <v>9596</v>
      </c>
      <c r="O1" s="7" t="s">
        <v>9597</v>
      </c>
      <c r="P1" s="1"/>
      <c r="Q1" s="7" t="s">
        <v>4046</v>
      </c>
      <c r="R1" s="221" t="s">
        <v>4054</v>
      </c>
      <c r="S1" s="1"/>
      <c r="T1" s="7" t="s">
        <v>4174</v>
      </c>
    </row>
    <row r="2" spans="1:20" x14ac:dyDescent="0.4">
      <c r="A2" s="9" t="s">
        <v>16274</v>
      </c>
      <c r="B2" s="9" t="s">
        <v>16274</v>
      </c>
      <c r="C2" s="180" t="s">
        <v>16574</v>
      </c>
      <c r="D2" s="11"/>
      <c r="E2" s="35">
        <v>10000</v>
      </c>
      <c r="F2" s="162" t="s">
        <v>0</v>
      </c>
      <c r="G2" s="161" t="s">
        <v>0</v>
      </c>
      <c r="H2" s="9" t="s">
        <v>16603</v>
      </c>
      <c r="I2" s="9"/>
      <c r="J2" s="9"/>
      <c r="K2" s="11"/>
      <c r="L2" s="11" t="s">
        <v>0</v>
      </c>
      <c r="M2" s="9"/>
      <c r="N2" s="21">
        <v>6</v>
      </c>
      <c r="O2" s="21">
        <v>6</v>
      </c>
      <c r="P2" s="2"/>
      <c r="Q2" s="225" t="s">
        <v>4170</v>
      </c>
      <c r="R2" s="222"/>
      <c r="S2" s="2"/>
      <c r="T2" s="21">
        <f>IF(Q2="Nuova",IF(N2="p.a.r.",300,N2),IF(Q2="Usata",IF(O2="p.a.r.",300,N2),0))</f>
        <v>0</v>
      </c>
    </row>
    <row r="3" spans="1:20" x14ac:dyDescent="0.4">
      <c r="A3" s="9" t="s">
        <v>16274</v>
      </c>
      <c r="B3" s="9" t="s">
        <v>16274</v>
      </c>
      <c r="C3" s="180" t="s">
        <v>16575</v>
      </c>
      <c r="D3" s="11"/>
      <c r="E3" s="35">
        <v>15000</v>
      </c>
      <c r="F3" s="162" t="s">
        <v>0</v>
      </c>
      <c r="G3" s="161">
        <v>37256</v>
      </c>
      <c r="H3" s="9" t="s">
        <v>16604</v>
      </c>
      <c r="I3" s="9"/>
      <c r="J3" s="9"/>
      <c r="K3" s="11"/>
      <c r="L3" s="11" t="s">
        <v>0</v>
      </c>
      <c r="M3" s="9"/>
      <c r="N3" s="21">
        <v>6</v>
      </c>
      <c r="O3" s="21">
        <v>6</v>
      </c>
      <c r="P3" s="2"/>
      <c r="Q3" s="225" t="s">
        <v>4170</v>
      </c>
      <c r="R3" s="222"/>
      <c r="S3" s="2"/>
      <c r="T3" s="21">
        <f>IF(Q3="Nuova",IF(N3="p.a.r.",300,N3),IF(Q3="Usata",IF(O3="p.a.r.",300,N3),0))</f>
        <v>0</v>
      </c>
    </row>
    <row r="4" spans="1:20" x14ac:dyDescent="0.4">
      <c r="A4" s="9" t="s">
        <v>16274</v>
      </c>
      <c r="B4" s="9" t="s">
        <v>16274</v>
      </c>
      <c r="C4" s="180" t="s">
        <v>16576</v>
      </c>
      <c r="D4" s="11"/>
      <c r="E4" s="35">
        <v>10000</v>
      </c>
      <c r="F4" s="162" t="s">
        <v>0</v>
      </c>
      <c r="G4" s="161" t="s">
        <v>0</v>
      </c>
      <c r="H4" s="9" t="s">
        <v>16605</v>
      </c>
      <c r="I4" s="9"/>
      <c r="J4" s="9"/>
      <c r="K4" s="11"/>
      <c r="L4" s="11" t="s">
        <v>0</v>
      </c>
      <c r="M4" s="9"/>
      <c r="N4" s="21">
        <v>6</v>
      </c>
      <c r="O4" s="21">
        <v>6</v>
      </c>
      <c r="P4" s="2"/>
      <c r="Q4" s="225" t="s">
        <v>4170</v>
      </c>
      <c r="R4" s="222"/>
      <c r="S4" s="2"/>
      <c r="T4" s="21">
        <f t="shared" ref="T4:T43" si="0">IF(Q4="Nuova",IF(N4="p.a.r.",300,N4),IF(Q4="Usata",IF(O4="p.a.r.",300,N4),0))</f>
        <v>0</v>
      </c>
    </row>
    <row r="5" spans="1:20" x14ac:dyDescent="0.4">
      <c r="A5" s="9" t="s">
        <v>16274</v>
      </c>
      <c r="B5" s="9" t="s">
        <v>16274</v>
      </c>
      <c r="C5" s="180" t="s">
        <v>16577</v>
      </c>
      <c r="D5" s="11"/>
      <c r="E5" s="35">
        <v>50000</v>
      </c>
      <c r="F5" s="162" t="s">
        <v>0</v>
      </c>
      <c r="G5" s="161">
        <v>37256</v>
      </c>
      <c r="H5" s="9" t="s">
        <v>16606</v>
      </c>
      <c r="I5" s="9"/>
      <c r="J5" s="9"/>
      <c r="K5" s="11"/>
      <c r="L5" s="11" t="s">
        <v>0</v>
      </c>
      <c r="M5" s="9"/>
      <c r="N5" s="21">
        <v>6</v>
      </c>
      <c r="O5" s="21">
        <v>6</v>
      </c>
      <c r="P5" s="2"/>
      <c r="Q5" s="225" t="s">
        <v>4170</v>
      </c>
      <c r="R5" s="222"/>
      <c r="S5" s="2"/>
      <c r="T5" s="21">
        <f t="shared" si="0"/>
        <v>0</v>
      </c>
    </row>
    <row r="6" spans="1:20" x14ac:dyDescent="0.4">
      <c r="A6" s="9" t="s">
        <v>16274</v>
      </c>
      <c r="B6" s="9" t="s">
        <v>16274</v>
      </c>
      <c r="C6" s="180" t="s">
        <v>16578</v>
      </c>
      <c r="D6" s="11"/>
      <c r="E6" s="35">
        <v>50000</v>
      </c>
      <c r="F6" s="162" t="s">
        <v>0</v>
      </c>
      <c r="G6" s="161">
        <v>37256</v>
      </c>
      <c r="H6" s="9" t="s">
        <v>16607</v>
      </c>
      <c r="I6" s="9"/>
      <c r="J6" s="9"/>
      <c r="K6" s="11"/>
      <c r="L6" s="11" t="s">
        <v>0</v>
      </c>
      <c r="M6" s="9"/>
      <c r="N6" s="21">
        <v>6</v>
      </c>
      <c r="O6" s="21">
        <v>6</v>
      </c>
      <c r="P6" s="2"/>
      <c r="Q6" s="225" t="s">
        <v>4170</v>
      </c>
      <c r="R6" s="222"/>
      <c r="S6" s="2"/>
      <c r="T6" s="21">
        <f t="shared" si="0"/>
        <v>0</v>
      </c>
    </row>
    <row r="7" spans="1:20" x14ac:dyDescent="0.4">
      <c r="A7" s="9" t="s">
        <v>16274</v>
      </c>
      <c r="B7" s="9" t="s">
        <v>16274</v>
      </c>
      <c r="C7" s="180" t="s">
        <v>16579</v>
      </c>
      <c r="D7" s="11"/>
      <c r="E7" s="35">
        <v>50000</v>
      </c>
      <c r="F7" s="162" t="s">
        <v>0</v>
      </c>
      <c r="G7" s="161">
        <v>37256</v>
      </c>
      <c r="H7" s="9" t="s">
        <v>16608</v>
      </c>
      <c r="I7" s="9"/>
      <c r="J7" s="9"/>
      <c r="K7" s="11"/>
      <c r="L7" s="11" t="s">
        <v>0</v>
      </c>
      <c r="M7" s="9"/>
      <c r="N7" s="21">
        <v>6</v>
      </c>
      <c r="O7" s="21">
        <v>6</v>
      </c>
      <c r="P7" s="2"/>
      <c r="Q7" s="225" t="s">
        <v>4170</v>
      </c>
      <c r="R7" s="222"/>
      <c r="S7" s="2"/>
      <c r="T7" s="21">
        <f t="shared" si="0"/>
        <v>0</v>
      </c>
    </row>
    <row r="8" spans="1:20" x14ac:dyDescent="0.4">
      <c r="A8" s="9" t="s">
        <v>16274</v>
      </c>
      <c r="B8" s="9" t="s">
        <v>16274</v>
      </c>
      <c r="C8" s="180" t="s">
        <v>16580</v>
      </c>
      <c r="D8" s="11"/>
      <c r="E8" s="35">
        <v>50000</v>
      </c>
      <c r="F8" s="162" t="s">
        <v>0</v>
      </c>
      <c r="G8" s="161">
        <v>37256</v>
      </c>
      <c r="H8" s="9" t="s">
        <v>16609</v>
      </c>
      <c r="I8" s="9"/>
      <c r="J8" s="9"/>
      <c r="K8" s="11"/>
      <c r="L8" s="11" t="s">
        <v>0</v>
      </c>
      <c r="M8" s="9"/>
      <c r="N8" s="21">
        <v>6</v>
      </c>
      <c r="O8" s="21">
        <v>6</v>
      </c>
      <c r="P8" s="2"/>
      <c r="Q8" s="225" t="s">
        <v>4170</v>
      </c>
      <c r="R8" s="222"/>
      <c r="S8" s="2"/>
      <c r="T8" s="21">
        <f t="shared" si="0"/>
        <v>0</v>
      </c>
    </row>
    <row r="9" spans="1:20" x14ac:dyDescent="0.4">
      <c r="A9" s="9" t="s">
        <v>16274</v>
      </c>
      <c r="B9" s="9" t="s">
        <v>16274</v>
      </c>
      <c r="C9" s="180" t="s">
        <v>16581</v>
      </c>
      <c r="D9" s="11"/>
      <c r="E9" s="35">
        <v>50000</v>
      </c>
      <c r="F9" s="162" t="s">
        <v>0</v>
      </c>
      <c r="G9" s="161">
        <v>37256</v>
      </c>
      <c r="H9" s="9" t="s">
        <v>16610</v>
      </c>
      <c r="I9" s="9"/>
      <c r="J9" s="9"/>
      <c r="K9" s="11"/>
      <c r="L9" s="11" t="s">
        <v>0</v>
      </c>
      <c r="M9" s="9"/>
      <c r="N9" s="21">
        <v>6</v>
      </c>
      <c r="O9" s="21">
        <v>6</v>
      </c>
      <c r="P9" s="2"/>
      <c r="Q9" s="225" t="s">
        <v>4170</v>
      </c>
      <c r="R9" s="222"/>
      <c r="S9" s="2"/>
      <c r="T9" s="21">
        <f t="shared" si="0"/>
        <v>0</v>
      </c>
    </row>
    <row r="10" spans="1:20" x14ac:dyDescent="0.4">
      <c r="A10" s="9" t="s">
        <v>16274</v>
      </c>
      <c r="B10" s="9" t="s">
        <v>16274</v>
      </c>
      <c r="C10" s="180" t="s">
        <v>16582</v>
      </c>
      <c r="D10" s="11"/>
      <c r="E10" s="35">
        <v>50000</v>
      </c>
      <c r="F10" s="162" t="s">
        <v>0</v>
      </c>
      <c r="G10" s="161">
        <v>37256</v>
      </c>
      <c r="H10" s="9" t="s">
        <v>16611</v>
      </c>
      <c r="I10" s="9"/>
      <c r="J10" s="9"/>
      <c r="K10" s="11"/>
      <c r="L10" s="11" t="s">
        <v>0</v>
      </c>
      <c r="M10" s="9"/>
      <c r="N10" s="21">
        <v>6</v>
      </c>
      <c r="O10" s="21">
        <v>6</v>
      </c>
      <c r="P10" s="2"/>
      <c r="Q10" s="225" t="s">
        <v>4170</v>
      </c>
      <c r="R10" s="222"/>
      <c r="S10" s="2"/>
      <c r="T10" s="21">
        <f t="shared" si="0"/>
        <v>0</v>
      </c>
    </row>
    <row r="11" spans="1:20" x14ac:dyDescent="0.4">
      <c r="A11" s="9" t="s">
        <v>16274</v>
      </c>
      <c r="B11" s="9" t="s">
        <v>16274</v>
      </c>
      <c r="C11" s="180" t="s">
        <v>16583</v>
      </c>
      <c r="D11" s="11"/>
      <c r="E11" s="35">
        <v>50000</v>
      </c>
      <c r="F11" s="162" t="s">
        <v>0</v>
      </c>
      <c r="G11" s="161">
        <v>37256</v>
      </c>
      <c r="H11" s="9" t="s">
        <v>16612</v>
      </c>
      <c r="I11" s="9"/>
      <c r="J11" s="9"/>
      <c r="K11" s="11"/>
      <c r="L11" s="11" t="s">
        <v>0</v>
      </c>
      <c r="M11" s="9"/>
      <c r="N11" s="21">
        <v>6</v>
      </c>
      <c r="O11" s="21">
        <v>6</v>
      </c>
      <c r="P11" s="2"/>
      <c r="Q11" s="225" t="s">
        <v>4170</v>
      </c>
      <c r="R11" s="222"/>
      <c r="S11" s="2"/>
      <c r="T11" s="21">
        <f t="shared" si="0"/>
        <v>0</v>
      </c>
    </row>
    <row r="12" spans="1:20" x14ac:dyDescent="0.4">
      <c r="A12" s="9" t="s">
        <v>16274</v>
      </c>
      <c r="B12" s="9" t="s">
        <v>16274</v>
      </c>
      <c r="C12" s="180" t="s">
        <v>16584</v>
      </c>
      <c r="D12" s="11"/>
      <c r="E12" s="35">
        <v>50000</v>
      </c>
      <c r="F12" s="162" t="s">
        <v>0</v>
      </c>
      <c r="G12" s="161">
        <v>37256</v>
      </c>
      <c r="H12" s="9" t="s">
        <v>16613</v>
      </c>
      <c r="I12" s="9"/>
      <c r="J12" s="9"/>
      <c r="K12" s="11"/>
      <c r="L12" s="11" t="s">
        <v>0</v>
      </c>
      <c r="M12" s="9"/>
      <c r="N12" s="21">
        <v>6</v>
      </c>
      <c r="O12" s="21">
        <v>6</v>
      </c>
      <c r="P12" s="2"/>
      <c r="Q12" s="225" t="s">
        <v>4170</v>
      </c>
      <c r="R12" s="222"/>
      <c r="S12" s="2"/>
      <c r="T12" s="21">
        <f t="shared" si="0"/>
        <v>0</v>
      </c>
    </row>
    <row r="13" spans="1:20" x14ac:dyDescent="0.4">
      <c r="A13" s="9" t="s">
        <v>16274</v>
      </c>
      <c r="B13" s="9" t="s">
        <v>16274</v>
      </c>
      <c r="C13" s="180" t="s">
        <v>16585</v>
      </c>
      <c r="D13" s="11"/>
      <c r="E13" s="35">
        <v>50000</v>
      </c>
      <c r="F13" s="162" t="s">
        <v>0</v>
      </c>
      <c r="G13" s="161">
        <v>37256</v>
      </c>
      <c r="H13" s="9" t="s">
        <v>16614</v>
      </c>
      <c r="I13" s="9"/>
      <c r="J13" s="9"/>
      <c r="K13" s="11"/>
      <c r="L13" s="11" t="s">
        <v>0</v>
      </c>
      <c r="M13" s="9"/>
      <c r="N13" s="21">
        <v>6</v>
      </c>
      <c r="O13" s="21">
        <v>6</v>
      </c>
      <c r="P13" s="2"/>
      <c r="Q13" s="225" t="s">
        <v>4170</v>
      </c>
      <c r="R13" s="222"/>
      <c r="S13" s="2"/>
      <c r="T13" s="21">
        <f t="shared" si="0"/>
        <v>0</v>
      </c>
    </row>
    <row r="14" spans="1:20" x14ac:dyDescent="0.4">
      <c r="A14" s="9" t="s">
        <v>16274</v>
      </c>
      <c r="B14" s="9" t="s">
        <v>16274</v>
      </c>
      <c r="C14" s="180" t="s">
        <v>16586</v>
      </c>
      <c r="D14" s="11"/>
      <c r="E14" s="35">
        <v>50000</v>
      </c>
      <c r="F14" s="162" t="s">
        <v>0</v>
      </c>
      <c r="G14" s="161">
        <v>37256</v>
      </c>
      <c r="H14" s="9" t="s">
        <v>16615</v>
      </c>
      <c r="I14" s="9"/>
      <c r="J14" s="9"/>
      <c r="K14" s="11"/>
      <c r="L14" s="11" t="s">
        <v>0</v>
      </c>
      <c r="M14" s="9"/>
      <c r="N14" s="21">
        <v>6</v>
      </c>
      <c r="O14" s="21">
        <v>6</v>
      </c>
      <c r="P14" s="2"/>
      <c r="Q14" s="225" t="s">
        <v>4170</v>
      </c>
      <c r="R14" s="222"/>
      <c r="S14" s="2"/>
      <c r="T14" s="21">
        <f t="shared" si="0"/>
        <v>0</v>
      </c>
    </row>
    <row r="15" spans="1:20" x14ac:dyDescent="0.4">
      <c r="A15" s="9" t="s">
        <v>16274</v>
      </c>
      <c r="B15" s="9" t="s">
        <v>16274</v>
      </c>
      <c r="C15" s="180" t="s">
        <v>16587</v>
      </c>
      <c r="D15" s="11"/>
      <c r="E15" s="35">
        <v>50000</v>
      </c>
      <c r="F15" s="162" t="s">
        <v>0</v>
      </c>
      <c r="G15" s="161">
        <v>37256</v>
      </c>
      <c r="H15" s="9" t="s">
        <v>16616</v>
      </c>
      <c r="I15" s="9"/>
      <c r="J15" s="9"/>
      <c r="K15" s="11"/>
      <c r="L15" s="11" t="s">
        <v>0</v>
      </c>
      <c r="M15" s="9"/>
      <c r="N15" s="21">
        <v>6</v>
      </c>
      <c r="O15" s="21">
        <v>6</v>
      </c>
      <c r="P15" s="2"/>
      <c r="Q15" s="225" t="s">
        <v>4170</v>
      </c>
      <c r="R15" s="222"/>
      <c r="S15" s="2"/>
      <c r="T15" s="21">
        <f t="shared" si="0"/>
        <v>0</v>
      </c>
    </row>
    <row r="16" spans="1:20" x14ac:dyDescent="0.4">
      <c r="A16" s="9" t="s">
        <v>16274</v>
      </c>
      <c r="B16" s="9" t="s">
        <v>16274</v>
      </c>
      <c r="C16" s="180" t="s">
        <v>16588</v>
      </c>
      <c r="D16" s="11"/>
      <c r="E16" s="35">
        <v>50000</v>
      </c>
      <c r="F16" s="162" t="s">
        <v>0</v>
      </c>
      <c r="G16" s="161">
        <v>37256</v>
      </c>
      <c r="H16" s="9" t="s">
        <v>16617</v>
      </c>
      <c r="I16" s="9"/>
      <c r="J16" s="9"/>
      <c r="K16" s="11"/>
      <c r="L16" s="11" t="s">
        <v>0</v>
      </c>
      <c r="M16" s="9"/>
      <c r="N16" s="21">
        <v>6</v>
      </c>
      <c r="O16" s="21">
        <v>6</v>
      </c>
      <c r="P16" s="2"/>
      <c r="Q16" s="225" t="s">
        <v>4170</v>
      </c>
      <c r="R16" s="222"/>
      <c r="S16" s="2"/>
      <c r="T16" s="21">
        <f t="shared" si="0"/>
        <v>0</v>
      </c>
    </row>
    <row r="17" spans="1:20" x14ac:dyDescent="0.4">
      <c r="A17" s="9" t="s">
        <v>16274</v>
      </c>
      <c r="B17" s="9" t="s">
        <v>16274</v>
      </c>
      <c r="C17" s="180" t="s">
        <v>16589</v>
      </c>
      <c r="D17" s="11"/>
      <c r="E17" s="35">
        <v>50000</v>
      </c>
      <c r="F17" s="162" t="s">
        <v>0</v>
      </c>
      <c r="G17" s="161">
        <v>37256</v>
      </c>
      <c r="H17" s="9" t="s">
        <v>16618</v>
      </c>
      <c r="I17" s="9"/>
      <c r="J17" s="9"/>
      <c r="K17" s="11"/>
      <c r="L17" s="11" t="s">
        <v>0</v>
      </c>
      <c r="M17" s="9"/>
      <c r="N17" s="21">
        <v>6</v>
      </c>
      <c r="O17" s="21">
        <v>6</v>
      </c>
      <c r="P17" s="2"/>
      <c r="Q17" s="225" t="s">
        <v>4170</v>
      </c>
      <c r="R17" s="222"/>
      <c r="S17" s="2"/>
      <c r="T17" s="21">
        <f t="shared" si="0"/>
        <v>0</v>
      </c>
    </row>
    <row r="18" spans="1:20" x14ac:dyDescent="0.4">
      <c r="A18" s="9" t="s">
        <v>16274</v>
      </c>
      <c r="B18" s="9" t="s">
        <v>16274</v>
      </c>
      <c r="C18" s="180" t="s">
        <v>16590</v>
      </c>
      <c r="D18" s="11"/>
      <c r="E18" s="35">
        <v>50000</v>
      </c>
      <c r="F18" s="162" t="s">
        <v>0</v>
      </c>
      <c r="G18" s="161">
        <v>37256</v>
      </c>
      <c r="H18" s="9" t="s">
        <v>16619</v>
      </c>
      <c r="I18" s="9"/>
      <c r="J18" s="9"/>
      <c r="K18" s="11"/>
      <c r="L18" s="11" t="s">
        <v>0</v>
      </c>
      <c r="M18" s="9"/>
      <c r="N18" s="21">
        <v>6</v>
      </c>
      <c r="O18" s="21">
        <v>6</v>
      </c>
      <c r="P18" s="2"/>
      <c r="Q18" s="225" t="s">
        <v>4170</v>
      </c>
      <c r="R18" s="222"/>
      <c r="S18" s="2"/>
      <c r="T18" s="21">
        <f>IF(Q18="Nuova",IF(N18="p.a.r.",300,N18),IF(Q18="Usata",IF(O18="p.a.r.",300,N18),0))</f>
        <v>0</v>
      </c>
    </row>
    <row r="19" spans="1:20" x14ac:dyDescent="0.4">
      <c r="A19" s="9" t="s">
        <v>16274</v>
      </c>
      <c r="B19" s="9" t="s">
        <v>16274</v>
      </c>
      <c r="C19" s="180" t="s">
        <v>16591</v>
      </c>
      <c r="D19" s="11"/>
      <c r="E19" s="35">
        <v>50000</v>
      </c>
      <c r="F19" s="162" t="s">
        <v>0</v>
      </c>
      <c r="G19" s="161">
        <v>37256</v>
      </c>
      <c r="H19" s="9" t="s">
        <v>16620</v>
      </c>
      <c r="I19" s="9"/>
      <c r="J19" s="9"/>
      <c r="K19" s="11"/>
      <c r="L19" s="11" t="s">
        <v>0</v>
      </c>
      <c r="M19" s="9"/>
      <c r="N19" s="21">
        <v>6</v>
      </c>
      <c r="O19" s="21">
        <v>6</v>
      </c>
      <c r="P19" s="2"/>
      <c r="Q19" s="225" t="s">
        <v>4170</v>
      </c>
      <c r="R19" s="222"/>
      <c r="S19" s="2"/>
      <c r="T19" s="21">
        <f t="shared" si="0"/>
        <v>0</v>
      </c>
    </row>
    <row r="20" spans="1:20" x14ac:dyDescent="0.4">
      <c r="A20" s="9" t="s">
        <v>16274</v>
      </c>
      <c r="B20" s="9" t="s">
        <v>16274</v>
      </c>
      <c r="C20" s="180" t="s">
        <v>16592</v>
      </c>
      <c r="D20" s="11"/>
      <c r="E20" s="35">
        <v>50000</v>
      </c>
      <c r="F20" s="162" t="s">
        <v>0</v>
      </c>
      <c r="G20" s="161">
        <v>37256</v>
      </c>
      <c r="H20" s="9" t="s">
        <v>16621</v>
      </c>
      <c r="I20" s="9"/>
      <c r="J20" s="9"/>
      <c r="K20" s="11"/>
      <c r="L20" s="11" t="s">
        <v>0</v>
      </c>
      <c r="M20" s="9"/>
      <c r="N20" s="21">
        <v>6</v>
      </c>
      <c r="O20" s="21">
        <v>6</v>
      </c>
      <c r="P20" s="2"/>
      <c r="Q20" s="225" t="s">
        <v>4170</v>
      </c>
      <c r="R20" s="222"/>
      <c r="S20" s="2"/>
      <c r="T20" s="21">
        <f>IF(Q20="Nuova",IF(N20="p.a.r.",300,N20),IF(Q20="Usata",IF(O20="p.a.r.",300,N20),0))</f>
        <v>0</v>
      </c>
    </row>
    <row r="21" spans="1:20" x14ac:dyDescent="0.4">
      <c r="A21" s="9" t="s">
        <v>16274</v>
      </c>
      <c r="B21" s="9" t="s">
        <v>16274</v>
      </c>
      <c r="C21" s="180" t="s">
        <v>16593</v>
      </c>
      <c r="D21" s="11"/>
      <c r="E21" s="35">
        <v>3000</v>
      </c>
      <c r="F21" s="162" t="s">
        <v>0</v>
      </c>
      <c r="G21" s="161">
        <v>37256</v>
      </c>
      <c r="H21" s="9" t="s">
        <v>16622</v>
      </c>
      <c r="I21" s="9"/>
      <c r="J21" s="9"/>
      <c r="K21" s="11"/>
      <c r="L21" s="11" t="s">
        <v>0</v>
      </c>
      <c r="M21" s="9"/>
      <c r="N21" s="21">
        <v>6</v>
      </c>
      <c r="O21" s="21">
        <v>6</v>
      </c>
      <c r="P21" s="2"/>
      <c r="Q21" s="225" t="s">
        <v>4170</v>
      </c>
      <c r="R21" s="222"/>
      <c r="S21" s="2"/>
      <c r="T21" s="21">
        <f t="shared" si="0"/>
        <v>0</v>
      </c>
    </row>
    <row r="22" spans="1:20" x14ac:dyDescent="0.4">
      <c r="A22" s="9" t="s">
        <v>16274</v>
      </c>
      <c r="B22" s="9" t="s">
        <v>16274</v>
      </c>
      <c r="C22" s="180" t="s">
        <v>16594</v>
      </c>
      <c r="D22" s="11"/>
      <c r="E22" s="35">
        <v>3000</v>
      </c>
      <c r="F22" s="162" t="s">
        <v>0</v>
      </c>
      <c r="G22" s="161">
        <v>37256</v>
      </c>
      <c r="H22" s="9" t="s">
        <v>16623</v>
      </c>
      <c r="I22" s="9"/>
      <c r="J22" s="9"/>
      <c r="K22" s="11"/>
      <c r="L22" s="11" t="s">
        <v>0</v>
      </c>
      <c r="M22" s="9"/>
      <c r="N22" s="21">
        <v>6</v>
      </c>
      <c r="O22" s="21">
        <v>6</v>
      </c>
      <c r="P22" s="2"/>
      <c r="Q22" s="225" t="s">
        <v>4170</v>
      </c>
      <c r="R22" s="222"/>
      <c r="S22" s="2"/>
      <c r="T22" s="21">
        <f t="shared" si="0"/>
        <v>0</v>
      </c>
    </row>
    <row r="23" spans="1:20" x14ac:dyDescent="0.4">
      <c r="A23" s="9" t="s">
        <v>16274</v>
      </c>
      <c r="B23" s="9" t="s">
        <v>16274</v>
      </c>
      <c r="C23" s="180" t="s">
        <v>16595</v>
      </c>
      <c r="D23" s="11"/>
      <c r="E23" s="35">
        <v>25</v>
      </c>
      <c r="F23" s="162" t="s">
        <v>0</v>
      </c>
      <c r="G23" s="161">
        <v>37621</v>
      </c>
      <c r="H23" s="9" t="s">
        <v>16624</v>
      </c>
      <c r="I23" s="9"/>
      <c r="J23" s="9"/>
      <c r="K23" s="11"/>
      <c r="L23" s="11" t="s">
        <v>0</v>
      </c>
      <c r="M23" s="9"/>
      <c r="N23" s="21">
        <v>6</v>
      </c>
      <c r="O23" s="21">
        <v>6</v>
      </c>
      <c r="P23" s="2"/>
      <c r="Q23" s="225" t="s">
        <v>4170</v>
      </c>
      <c r="R23" s="222"/>
      <c r="S23" s="2"/>
      <c r="T23" s="21">
        <f t="shared" si="0"/>
        <v>0</v>
      </c>
    </row>
    <row r="24" spans="1:20" x14ac:dyDescent="0.4">
      <c r="A24" s="9" t="s">
        <v>16274</v>
      </c>
      <c r="B24" s="9" t="s">
        <v>16274</v>
      </c>
      <c r="C24" s="180" t="s">
        <v>16596</v>
      </c>
      <c r="D24" s="11"/>
      <c r="E24" s="35">
        <v>25</v>
      </c>
      <c r="F24" s="162" t="s">
        <v>0</v>
      </c>
      <c r="G24" s="161">
        <v>37621</v>
      </c>
      <c r="H24" s="9" t="s">
        <v>16625</v>
      </c>
      <c r="I24" s="9"/>
      <c r="J24" s="9"/>
      <c r="K24" s="9"/>
      <c r="L24" s="11" t="s">
        <v>0</v>
      </c>
      <c r="M24" s="9"/>
      <c r="N24" s="21">
        <v>6</v>
      </c>
      <c r="O24" s="21">
        <v>6</v>
      </c>
      <c r="P24" s="2"/>
      <c r="Q24" s="225" t="s">
        <v>4170</v>
      </c>
      <c r="R24" s="222"/>
      <c r="S24" s="2"/>
      <c r="T24" s="21">
        <f t="shared" si="0"/>
        <v>0</v>
      </c>
    </row>
    <row r="25" spans="1:20" x14ac:dyDescent="0.4">
      <c r="A25" s="9" t="s">
        <v>16274</v>
      </c>
      <c r="B25" s="9" t="s">
        <v>16274</v>
      </c>
      <c r="C25" s="180" t="s">
        <v>16597</v>
      </c>
      <c r="D25" s="11"/>
      <c r="E25" s="35">
        <v>25</v>
      </c>
      <c r="F25" s="162" t="s">
        <v>0</v>
      </c>
      <c r="G25" s="161">
        <v>37621</v>
      </c>
      <c r="H25" s="9" t="s">
        <v>16626</v>
      </c>
      <c r="I25" s="9"/>
      <c r="J25" s="9"/>
      <c r="K25" s="9"/>
      <c r="L25" s="11" t="s">
        <v>0</v>
      </c>
      <c r="M25" s="9"/>
      <c r="N25" s="21">
        <v>6</v>
      </c>
      <c r="O25" s="21">
        <v>6</v>
      </c>
      <c r="P25" s="2"/>
      <c r="Q25" s="225" t="s">
        <v>4170</v>
      </c>
      <c r="R25" s="222"/>
      <c r="S25" s="2"/>
      <c r="T25" s="21">
        <f t="shared" si="0"/>
        <v>0</v>
      </c>
    </row>
    <row r="26" spans="1:20" x14ac:dyDescent="0.4">
      <c r="A26" s="9" t="s">
        <v>16274</v>
      </c>
      <c r="B26" s="9" t="s">
        <v>16274</v>
      </c>
      <c r="C26" s="180" t="s">
        <v>16598</v>
      </c>
      <c r="D26" s="11"/>
      <c r="E26" s="35">
        <v>25</v>
      </c>
      <c r="F26" s="162" t="s">
        <v>0</v>
      </c>
      <c r="G26" s="161">
        <v>37986</v>
      </c>
      <c r="H26" s="9" t="s">
        <v>16626</v>
      </c>
      <c r="I26" s="9"/>
      <c r="J26" s="9"/>
      <c r="K26" s="9"/>
      <c r="L26" s="11" t="s">
        <v>0</v>
      </c>
      <c r="M26" s="9"/>
      <c r="N26" s="21">
        <v>6</v>
      </c>
      <c r="O26" s="21">
        <v>6</v>
      </c>
      <c r="P26" s="2"/>
      <c r="Q26" s="225" t="s">
        <v>4170</v>
      </c>
      <c r="R26" s="222"/>
      <c r="S26" s="2"/>
      <c r="T26" s="21">
        <f t="shared" si="0"/>
        <v>0</v>
      </c>
    </row>
    <row r="27" spans="1:20" x14ac:dyDescent="0.4">
      <c r="A27" s="9" t="s">
        <v>16274</v>
      </c>
      <c r="B27" s="9" t="s">
        <v>16274</v>
      </c>
      <c r="C27" s="180" t="s">
        <v>16599</v>
      </c>
      <c r="D27" s="11"/>
      <c r="E27" s="35">
        <v>25</v>
      </c>
      <c r="F27" s="162" t="s">
        <v>0</v>
      </c>
      <c r="G27" s="161">
        <v>38352</v>
      </c>
      <c r="H27" s="9" t="s">
        <v>16626</v>
      </c>
      <c r="I27" s="9"/>
      <c r="J27" s="9"/>
      <c r="K27" s="9"/>
      <c r="L27" s="11" t="s">
        <v>0</v>
      </c>
      <c r="M27" s="9"/>
      <c r="N27" s="21">
        <v>6</v>
      </c>
      <c r="O27" s="21">
        <v>6</v>
      </c>
      <c r="P27" s="2"/>
      <c r="Q27" s="225" t="s">
        <v>4170</v>
      </c>
      <c r="R27" s="222"/>
      <c r="S27" s="2"/>
      <c r="T27" s="21">
        <f t="shared" si="0"/>
        <v>0</v>
      </c>
    </row>
    <row r="28" spans="1:20" x14ac:dyDescent="0.4">
      <c r="A28" s="9" t="s">
        <v>16274</v>
      </c>
      <c r="B28" s="9" t="s">
        <v>16274</v>
      </c>
      <c r="C28" s="180" t="s">
        <v>16600</v>
      </c>
      <c r="D28" s="11"/>
      <c r="E28" s="35">
        <v>25</v>
      </c>
      <c r="F28" s="162" t="s">
        <v>0</v>
      </c>
      <c r="G28" s="161">
        <v>37621</v>
      </c>
      <c r="H28" s="9" t="s">
        <v>16627</v>
      </c>
      <c r="I28" s="9"/>
      <c r="J28" s="9"/>
      <c r="K28" s="9"/>
      <c r="L28" s="11" t="s">
        <v>0</v>
      </c>
      <c r="M28" s="9"/>
      <c r="N28" s="21">
        <v>6</v>
      </c>
      <c r="O28" s="21">
        <v>6</v>
      </c>
      <c r="P28" s="2"/>
      <c r="Q28" s="225" t="s">
        <v>4170</v>
      </c>
      <c r="R28" s="222"/>
      <c r="S28" s="2"/>
      <c r="T28" s="21">
        <f t="shared" si="0"/>
        <v>0</v>
      </c>
    </row>
    <row r="29" spans="1:20" x14ac:dyDescent="0.4">
      <c r="A29" s="9" t="s">
        <v>16274</v>
      </c>
      <c r="B29" s="9" t="s">
        <v>16274</v>
      </c>
      <c r="C29" s="180" t="s">
        <v>16601</v>
      </c>
      <c r="D29" s="11"/>
      <c r="E29" s="35">
        <v>25</v>
      </c>
      <c r="F29" s="162" t="s">
        <v>0</v>
      </c>
      <c r="G29" s="161">
        <v>37986</v>
      </c>
      <c r="H29" s="9" t="s">
        <v>16627</v>
      </c>
      <c r="I29" s="9"/>
      <c r="J29" s="9"/>
      <c r="K29" s="9"/>
      <c r="L29" s="11" t="s">
        <v>0</v>
      </c>
      <c r="M29" s="9"/>
      <c r="N29" s="21">
        <v>6</v>
      </c>
      <c r="O29" s="21">
        <v>6</v>
      </c>
      <c r="P29" s="2"/>
      <c r="Q29" s="225" t="s">
        <v>4170</v>
      </c>
      <c r="R29" s="222"/>
      <c r="S29" s="2"/>
      <c r="T29" s="21">
        <f t="shared" si="0"/>
        <v>0</v>
      </c>
    </row>
    <row r="30" spans="1:20" x14ac:dyDescent="0.4">
      <c r="A30" s="9" t="s">
        <v>16274</v>
      </c>
      <c r="B30" s="9" t="s">
        <v>16274</v>
      </c>
      <c r="C30" s="180" t="s">
        <v>16602</v>
      </c>
      <c r="D30" s="11"/>
      <c r="E30" s="35">
        <v>25</v>
      </c>
      <c r="F30" s="162" t="s">
        <v>0</v>
      </c>
      <c r="G30" s="161">
        <v>38352</v>
      </c>
      <c r="H30" s="9" t="s">
        <v>16627</v>
      </c>
      <c r="I30" s="9"/>
      <c r="J30" s="9"/>
      <c r="K30" s="9"/>
      <c r="L30" s="11" t="s">
        <v>0</v>
      </c>
      <c r="M30" s="9"/>
      <c r="N30" s="21">
        <v>6</v>
      </c>
      <c r="O30" s="21">
        <v>6</v>
      </c>
      <c r="P30" s="2"/>
      <c r="Q30" s="225" t="s">
        <v>4170</v>
      </c>
      <c r="R30" s="222"/>
      <c r="S30" s="2"/>
      <c r="T30" s="21">
        <f>IF(Q30="Nuova",IF(N30="p.a.r.",300,N30),IF(Q30="Usata",IF(O30="p.a.r.",300,N30),0))</f>
        <v>0</v>
      </c>
    </row>
    <row r="31" spans="1:20" x14ac:dyDescent="0.4">
      <c r="A31" s="9" t="s">
        <v>16274</v>
      </c>
      <c r="B31" s="9" t="s">
        <v>16275</v>
      </c>
      <c r="C31" s="180" t="s">
        <v>16628</v>
      </c>
      <c r="D31" s="11"/>
      <c r="E31" s="35">
        <v>10000</v>
      </c>
      <c r="F31" s="162"/>
      <c r="G31" s="161">
        <v>37256</v>
      </c>
      <c r="H31" s="9" t="s">
        <v>16645</v>
      </c>
      <c r="I31" s="9"/>
      <c r="J31" s="9"/>
      <c r="K31" s="9"/>
      <c r="L31" s="11" t="s">
        <v>0</v>
      </c>
      <c r="M31" s="9"/>
      <c r="N31" s="21">
        <v>5</v>
      </c>
      <c r="O31" s="21">
        <v>5</v>
      </c>
      <c r="P31" s="2"/>
      <c r="Q31" s="225" t="s">
        <v>4170</v>
      </c>
      <c r="R31" s="222"/>
      <c r="S31" s="2"/>
      <c r="T31" s="21">
        <f>IF(Q31="Nuova",IF(N31="p.a.r.",300,N31),IF(Q31="Usata",IF(O31="p.a.r.",300,N31),0))</f>
        <v>0</v>
      </c>
    </row>
    <row r="32" spans="1:20" x14ac:dyDescent="0.4">
      <c r="A32" s="9" t="s">
        <v>16274</v>
      </c>
      <c r="B32" s="9" t="s">
        <v>16275</v>
      </c>
      <c r="C32" s="180" t="s">
        <v>16629</v>
      </c>
      <c r="D32" s="11"/>
      <c r="E32" s="35" t="s">
        <v>13993</v>
      </c>
      <c r="F32" s="162"/>
      <c r="G32" s="161">
        <v>37256</v>
      </c>
      <c r="H32" s="9" t="s">
        <v>16646</v>
      </c>
      <c r="I32" s="9"/>
      <c r="J32" s="9"/>
      <c r="K32" s="9"/>
      <c r="L32" s="11" t="s">
        <v>0</v>
      </c>
      <c r="M32" s="9"/>
      <c r="N32" s="21">
        <v>5</v>
      </c>
      <c r="O32" s="21">
        <v>5</v>
      </c>
      <c r="P32" s="2"/>
      <c r="Q32" s="225" t="s">
        <v>4170</v>
      </c>
      <c r="R32" s="222"/>
      <c r="S32" s="2"/>
      <c r="T32" s="21">
        <f t="shared" si="0"/>
        <v>0</v>
      </c>
    </row>
    <row r="33" spans="1:20" x14ac:dyDescent="0.4">
      <c r="A33" s="9" t="s">
        <v>16274</v>
      </c>
      <c r="B33" s="9" t="s">
        <v>16275</v>
      </c>
      <c r="C33" s="180" t="s">
        <v>16630</v>
      </c>
      <c r="D33" s="11"/>
      <c r="E33" s="35">
        <v>10000</v>
      </c>
      <c r="F33" s="162"/>
      <c r="G33" s="161">
        <v>37256</v>
      </c>
      <c r="H33" s="9" t="s">
        <v>16647</v>
      </c>
      <c r="I33" s="9"/>
      <c r="J33" s="9"/>
      <c r="K33" s="9"/>
      <c r="L33" s="11" t="s">
        <v>0</v>
      </c>
      <c r="M33" s="9"/>
      <c r="N33" s="21">
        <v>5</v>
      </c>
      <c r="O33" s="21">
        <v>5</v>
      </c>
      <c r="P33" s="2"/>
      <c r="Q33" s="225" t="s">
        <v>4170</v>
      </c>
      <c r="R33" s="222"/>
      <c r="S33" s="2"/>
      <c r="T33" s="21">
        <f t="shared" si="0"/>
        <v>0</v>
      </c>
    </row>
    <row r="34" spans="1:20" x14ac:dyDescent="0.4">
      <c r="A34" s="9" t="s">
        <v>16274</v>
      </c>
      <c r="B34" s="9" t="s">
        <v>16275</v>
      </c>
      <c r="C34" s="180" t="s">
        <v>16631</v>
      </c>
      <c r="D34" s="11"/>
      <c r="E34" s="35">
        <v>10000</v>
      </c>
      <c r="F34" s="162"/>
      <c r="G34" s="161">
        <v>37256</v>
      </c>
      <c r="H34" s="9" t="s">
        <v>16648</v>
      </c>
      <c r="I34" s="9"/>
      <c r="J34" s="9"/>
      <c r="K34" s="9"/>
      <c r="L34" s="11" t="s">
        <v>0</v>
      </c>
      <c r="M34" s="9"/>
      <c r="N34" s="21">
        <v>5</v>
      </c>
      <c r="O34" s="21">
        <v>5</v>
      </c>
      <c r="P34" s="2"/>
      <c r="Q34" s="225" t="s">
        <v>4170</v>
      </c>
      <c r="R34" s="222"/>
      <c r="S34" s="2"/>
      <c r="T34" s="21">
        <f t="shared" si="0"/>
        <v>0</v>
      </c>
    </row>
    <row r="35" spans="1:20" x14ac:dyDescent="0.4">
      <c r="A35" s="9" t="s">
        <v>16274</v>
      </c>
      <c r="B35" s="9" t="s">
        <v>16275</v>
      </c>
      <c r="C35" s="180" t="s">
        <v>16632</v>
      </c>
      <c r="D35" s="11"/>
      <c r="E35" s="35" t="s">
        <v>13447</v>
      </c>
      <c r="F35" s="162"/>
      <c r="G35" s="161">
        <v>37407</v>
      </c>
      <c r="H35" s="9" t="s">
        <v>16649</v>
      </c>
      <c r="I35" s="9"/>
      <c r="J35" s="9"/>
      <c r="K35" s="9"/>
      <c r="L35" s="11" t="s">
        <v>0</v>
      </c>
      <c r="M35" s="9"/>
      <c r="N35" s="21">
        <v>5</v>
      </c>
      <c r="O35" s="21">
        <v>5</v>
      </c>
      <c r="P35" s="2"/>
      <c r="Q35" s="225" t="s">
        <v>4170</v>
      </c>
      <c r="R35" s="222"/>
      <c r="S35" s="2"/>
      <c r="T35" s="21">
        <f t="shared" si="0"/>
        <v>0</v>
      </c>
    </row>
    <row r="36" spans="1:20" x14ac:dyDescent="0.4">
      <c r="A36" s="9" t="s">
        <v>16274</v>
      </c>
      <c r="B36" s="9" t="s">
        <v>16275</v>
      </c>
      <c r="C36" s="180" t="s">
        <v>16633</v>
      </c>
      <c r="D36" s="11"/>
      <c r="E36" s="35">
        <v>10000</v>
      </c>
      <c r="F36" s="162"/>
      <c r="G36" s="161">
        <v>37621</v>
      </c>
      <c r="H36" s="9" t="s">
        <v>16650</v>
      </c>
      <c r="I36" s="9"/>
      <c r="J36" s="9"/>
      <c r="K36" s="9"/>
      <c r="L36" s="11" t="s">
        <v>0</v>
      </c>
      <c r="M36" s="9"/>
      <c r="N36" s="21">
        <v>5</v>
      </c>
      <c r="O36" s="21">
        <v>5</v>
      </c>
      <c r="P36" s="2"/>
      <c r="Q36" s="225" t="s">
        <v>4170</v>
      </c>
      <c r="R36" s="222"/>
      <c r="S36" s="2"/>
      <c r="T36" s="21">
        <f t="shared" si="0"/>
        <v>0</v>
      </c>
    </row>
    <row r="37" spans="1:20" x14ac:dyDescent="0.4">
      <c r="A37" s="9" t="s">
        <v>16274</v>
      </c>
      <c r="B37" s="9" t="s">
        <v>16275</v>
      </c>
      <c r="C37" s="180" t="s">
        <v>16634</v>
      </c>
      <c r="D37" s="11"/>
      <c r="E37" s="35">
        <v>2</v>
      </c>
      <c r="F37" s="162"/>
      <c r="G37" s="161">
        <v>37986</v>
      </c>
      <c r="H37" s="9" t="s">
        <v>8450</v>
      </c>
      <c r="I37" s="9"/>
      <c r="J37" s="9"/>
      <c r="K37" s="9"/>
      <c r="L37" s="11" t="s">
        <v>0</v>
      </c>
      <c r="M37" s="9"/>
      <c r="N37" s="21">
        <v>5</v>
      </c>
      <c r="O37" s="21">
        <v>5</v>
      </c>
      <c r="P37" s="2"/>
      <c r="Q37" s="225" t="s">
        <v>4170</v>
      </c>
      <c r="R37" s="222"/>
      <c r="S37" s="2"/>
      <c r="T37" s="21">
        <f t="shared" si="0"/>
        <v>0</v>
      </c>
    </row>
    <row r="38" spans="1:20" x14ac:dyDescent="0.4">
      <c r="A38" s="9" t="s">
        <v>16274</v>
      </c>
      <c r="B38" s="9" t="s">
        <v>16275</v>
      </c>
      <c r="C38" s="180" t="s">
        <v>16635</v>
      </c>
      <c r="D38" s="11"/>
      <c r="E38" s="35">
        <v>5</v>
      </c>
      <c r="F38" s="162"/>
      <c r="G38" s="161">
        <v>38352</v>
      </c>
      <c r="H38" s="9" t="s">
        <v>16651</v>
      </c>
      <c r="I38" s="9"/>
      <c r="J38" s="9"/>
      <c r="K38" s="9"/>
      <c r="L38" s="11" t="s">
        <v>0</v>
      </c>
      <c r="M38" s="9"/>
      <c r="N38" s="21">
        <v>15</v>
      </c>
      <c r="O38" s="21">
        <v>15</v>
      </c>
      <c r="P38" s="2"/>
      <c r="Q38" s="225" t="s">
        <v>4170</v>
      </c>
      <c r="R38" s="222"/>
      <c r="S38" s="2"/>
      <c r="T38" s="21">
        <f t="shared" si="0"/>
        <v>0</v>
      </c>
    </row>
    <row r="39" spans="1:20" x14ac:dyDescent="0.4">
      <c r="A39" s="9" t="s">
        <v>16274</v>
      </c>
      <c r="B39" s="9" t="s">
        <v>16275</v>
      </c>
      <c r="C39" s="180" t="s">
        <v>16636</v>
      </c>
      <c r="D39" s="11"/>
      <c r="E39" s="35">
        <v>5</v>
      </c>
      <c r="F39" s="162"/>
      <c r="G39" s="161">
        <v>38717</v>
      </c>
      <c r="H39" s="9" t="s">
        <v>16659</v>
      </c>
      <c r="I39" s="9"/>
      <c r="J39" s="9"/>
      <c r="K39" s="9"/>
      <c r="L39" s="11" t="s">
        <v>0</v>
      </c>
      <c r="M39" s="9"/>
      <c r="N39" s="21">
        <v>5</v>
      </c>
      <c r="O39" s="21">
        <v>5</v>
      </c>
      <c r="P39" s="2"/>
      <c r="Q39" s="225" t="s">
        <v>4170</v>
      </c>
      <c r="R39" s="222"/>
      <c r="S39" s="2"/>
      <c r="T39" s="21">
        <f t="shared" si="0"/>
        <v>0</v>
      </c>
    </row>
    <row r="40" spans="1:20" x14ac:dyDescent="0.4">
      <c r="A40" s="9" t="s">
        <v>16274</v>
      </c>
      <c r="B40" s="9" t="s">
        <v>16275</v>
      </c>
      <c r="C40" s="180" t="s">
        <v>16637</v>
      </c>
      <c r="D40" s="11"/>
      <c r="E40" s="35">
        <v>5</v>
      </c>
      <c r="F40" s="162"/>
      <c r="G40" s="161">
        <v>38717</v>
      </c>
      <c r="H40" s="9" t="s">
        <v>16660</v>
      </c>
      <c r="I40" s="9"/>
      <c r="J40" s="9"/>
      <c r="K40" s="9"/>
      <c r="L40" s="11" t="s">
        <v>0</v>
      </c>
      <c r="M40" s="9"/>
      <c r="N40" s="21">
        <v>5</v>
      </c>
      <c r="O40" s="21">
        <v>5</v>
      </c>
      <c r="P40" s="2"/>
      <c r="Q40" s="225" t="s">
        <v>4170</v>
      </c>
      <c r="R40" s="222"/>
      <c r="S40" s="2"/>
      <c r="T40" s="21">
        <f t="shared" si="0"/>
        <v>0</v>
      </c>
    </row>
    <row r="41" spans="1:20" x14ac:dyDescent="0.4">
      <c r="A41" s="9" t="s">
        <v>16274</v>
      </c>
      <c r="B41" s="9" t="s">
        <v>16275</v>
      </c>
      <c r="C41" s="180" t="s">
        <v>16638</v>
      </c>
      <c r="D41" s="11"/>
      <c r="E41" s="35">
        <v>5</v>
      </c>
      <c r="F41" s="162"/>
      <c r="G41" s="161">
        <v>38717</v>
      </c>
      <c r="H41" s="9" t="s">
        <v>16652</v>
      </c>
      <c r="I41" s="9"/>
      <c r="J41" s="9"/>
      <c r="K41" s="9"/>
      <c r="L41" s="11" t="s">
        <v>0</v>
      </c>
      <c r="M41" s="9"/>
      <c r="N41" s="21">
        <v>5</v>
      </c>
      <c r="O41" s="21">
        <v>5</v>
      </c>
      <c r="P41" s="2"/>
      <c r="Q41" s="225" t="s">
        <v>4170</v>
      </c>
      <c r="R41" s="222"/>
      <c r="S41" s="2"/>
      <c r="T41" s="21">
        <f t="shared" si="0"/>
        <v>0</v>
      </c>
    </row>
    <row r="42" spans="1:20" x14ac:dyDescent="0.4">
      <c r="A42" s="9" t="s">
        <v>16274</v>
      </c>
      <c r="B42" s="9" t="s">
        <v>16275</v>
      </c>
      <c r="C42" s="180" t="s">
        <v>16639</v>
      </c>
      <c r="D42" s="11"/>
      <c r="E42" s="35">
        <v>5</v>
      </c>
      <c r="F42" s="162"/>
      <c r="G42" s="161">
        <v>38717</v>
      </c>
      <c r="H42" s="9" t="s">
        <v>16653</v>
      </c>
      <c r="I42" s="9"/>
      <c r="J42" s="9"/>
      <c r="K42" s="9"/>
      <c r="L42" s="11" t="s">
        <v>0</v>
      </c>
      <c r="M42" s="9"/>
      <c r="N42" s="21">
        <v>5</v>
      </c>
      <c r="O42" s="21">
        <v>5</v>
      </c>
      <c r="P42" s="2"/>
      <c r="Q42" s="225" t="s">
        <v>4170</v>
      </c>
      <c r="R42" s="222"/>
      <c r="S42" s="2"/>
      <c r="T42" s="21">
        <f t="shared" si="0"/>
        <v>0</v>
      </c>
    </row>
    <row r="43" spans="1:20" x14ac:dyDescent="0.4">
      <c r="A43" s="9" t="s">
        <v>16274</v>
      </c>
      <c r="B43" s="9" t="s">
        <v>16275</v>
      </c>
      <c r="C43" s="180" t="s">
        <v>16640</v>
      </c>
      <c r="D43" s="11"/>
      <c r="E43" s="35">
        <v>1.5</v>
      </c>
      <c r="F43" s="162"/>
      <c r="G43" s="161">
        <v>38717</v>
      </c>
      <c r="H43" s="9" t="s">
        <v>16654</v>
      </c>
      <c r="I43" s="9"/>
      <c r="J43" s="9"/>
      <c r="K43" s="9"/>
      <c r="L43" s="11" t="s">
        <v>0</v>
      </c>
      <c r="M43" s="9"/>
      <c r="N43" s="21">
        <v>8</v>
      </c>
      <c r="O43" s="21">
        <v>8</v>
      </c>
      <c r="P43" s="2"/>
      <c r="Q43" s="225" t="s">
        <v>4170</v>
      </c>
      <c r="R43" s="222"/>
      <c r="S43" s="2"/>
      <c r="T43" s="21">
        <f t="shared" si="0"/>
        <v>0</v>
      </c>
    </row>
    <row r="44" spans="1:20" x14ac:dyDescent="0.4">
      <c r="A44" s="9" t="s">
        <v>16274</v>
      </c>
      <c r="B44" s="9" t="s">
        <v>16275</v>
      </c>
      <c r="C44" s="180" t="s">
        <v>16641</v>
      </c>
      <c r="D44" s="11"/>
      <c r="E44" s="35" t="s">
        <v>0</v>
      </c>
      <c r="F44" s="162"/>
      <c r="G44" s="161" t="s">
        <v>0</v>
      </c>
      <c r="H44" s="9" t="s">
        <v>16655</v>
      </c>
      <c r="I44" s="9"/>
      <c r="J44" s="9"/>
      <c r="K44" s="9"/>
      <c r="L44" s="11" t="s">
        <v>0</v>
      </c>
      <c r="M44" s="9"/>
      <c r="N44" s="21">
        <v>10</v>
      </c>
      <c r="O44" s="21">
        <v>10</v>
      </c>
      <c r="P44" s="2"/>
      <c r="Q44" s="225" t="s">
        <v>4170</v>
      </c>
      <c r="R44" s="222"/>
      <c r="S44" s="2"/>
      <c r="T44" s="21">
        <f>IF(Q44="Nuova",IF(N44="p.a.r.",300,N44),IF(Q44="Usata",IF(O44="p.a.r.",300,N44),0))</f>
        <v>0</v>
      </c>
    </row>
    <row r="45" spans="1:20" x14ac:dyDescent="0.4">
      <c r="A45" s="9" t="s">
        <v>16274</v>
      </c>
      <c r="B45" s="9" t="s">
        <v>16275</v>
      </c>
      <c r="C45" s="180" t="s">
        <v>16642</v>
      </c>
      <c r="D45" s="11"/>
      <c r="E45" s="35" t="s">
        <v>0</v>
      </c>
      <c r="F45" s="162"/>
      <c r="G45" s="161" t="s">
        <v>0</v>
      </c>
      <c r="H45" s="9" t="s">
        <v>16656</v>
      </c>
      <c r="I45" s="9"/>
      <c r="J45" s="9"/>
      <c r="K45" s="9"/>
      <c r="L45" s="11" t="s">
        <v>0</v>
      </c>
      <c r="M45" s="9"/>
      <c r="N45" s="21">
        <v>10</v>
      </c>
      <c r="O45" s="21">
        <v>10</v>
      </c>
      <c r="P45" s="2"/>
      <c r="Q45" s="225" t="s">
        <v>4170</v>
      </c>
      <c r="R45" s="222"/>
      <c r="S45" s="2"/>
      <c r="T45" s="21">
        <f>IF(Q45="Nuova",IF(N45="p.a.r.",300,N45),IF(Q45="Usata",IF(O45="p.a.r.",300,N45),0))</f>
        <v>0</v>
      </c>
    </row>
    <row r="46" spans="1:20" x14ac:dyDescent="0.4">
      <c r="A46" s="9" t="s">
        <v>16274</v>
      </c>
      <c r="B46" s="9" t="s">
        <v>16275</v>
      </c>
      <c r="C46" s="180" t="s">
        <v>16643</v>
      </c>
      <c r="D46" s="11"/>
      <c r="E46" s="35" t="s">
        <v>0</v>
      </c>
      <c r="F46" s="162"/>
      <c r="G46" s="161" t="s">
        <v>0</v>
      </c>
      <c r="H46" s="9" t="s">
        <v>16657</v>
      </c>
      <c r="I46" s="9"/>
      <c r="J46" s="9"/>
      <c r="K46" s="9"/>
      <c r="L46" s="11" t="s">
        <v>0</v>
      </c>
      <c r="M46" s="9"/>
      <c r="N46" s="21">
        <v>10</v>
      </c>
      <c r="O46" s="21">
        <v>10</v>
      </c>
      <c r="P46" s="2"/>
      <c r="Q46" s="225" t="s">
        <v>4170</v>
      </c>
      <c r="R46" s="222"/>
      <c r="S46" s="2"/>
      <c r="T46" s="21">
        <f>IF(Q46="Nuova",IF(N46="p.a.r.",300,N46),IF(Q46="Usata",IF(O46="p.a.r.",300,N46),0))</f>
        <v>0</v>
      </c>
    </row>
    <row r="47" spans="1:20" x14ac:dyDescent="0.4">
      <c r="A47" s="9" t="s">
        <v>16274</v>
      </c>
      <c r="B47" s="9" t="s">
        <v>16275</v>
      </c>
      <c r="C47" s="180" t="s">
        <v>16644</v>
      </c>
      <c r="D47" s="11"/>
      <c r="E47" s="35" t="s">
        <v>0</v>
      </c>
      <c r="F47" s="162"/>
      <c r="G47" s="161" t="s">
        <v>0</v>
      </c>
      <c r="H47" s="9" t="s">
        <v>16658</v>
      </c>
      <c r="I47" s="9"/>
      <c r="J47" s="9"/>
      <c r="K47" s="9"/>
      <c r="L47" s="11" t="s">
        <v>0</v>
      </c>
      <c r="M47" s="9"/>
      <c r="N47" s="21">
        <v>12</v>
      </c>
      <c r="O47" s="21">
        <v>12</v>
      </c>
      <c r="P47" s="2"/>
      <c r="Q47" s="225" t="s">
        <v>4170</v>
      </c>
      <c r="R47" s="222"/>
      <c r="S47" s="2"/>
      <c r="T47" s="21">
        <f>IF(Q47="Nuova",IF(N47="p.a.r.",300,N47),IF(Q47="Usata",IF(O47="p.a.r.",300,N47),0))</f>
        <v>0</v>
      </c>
    </row>
  </sheetData>
  <protectedRanges>
    <protectedRange sqref="Q1:R47" name="Collezione"/>
    <protectedRange sqref="A1:T1" name="Intervallo2"/>
  </protectedRanges>
  <autoFilter ref="A1:T1" xr:uid="{27428804-4C0C-45BE-806B-DD063F52C634}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BF4BE410-8383-4024-8767-3B571224390E}">
            <xm:f>'Menu tendina'!$A$6</xm:f>
            <x14:dxf>
              <fill>
                <patternFill>
                  <bgColor theme="7" tint="0.39994506668294322"/>
                </patternFill>
              </fill>
            </x14:dxf>
          </x14:cfRule>
          <x14:cfRule type="cellIs" priority="2" operator="equal" id="{4A579DE1-632E-4419-AA29-88160C9E469F}">
            <xm:f>'Menu tendina'!$A$5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" operator="equal" id="{00BEE150-76EE-4E15-8886-FC648C8092CC}">
            <xm:f>'Menu tendina'!$A$4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4" operator="equal" id="{5B448CAC-BFB3-4DD1-B988-5EA302C2DE0F}">
            <xm:f>'Menu tendina'!$A$3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Q2:Q47</xm:sqref>
        </x14:conditionalFormatting>
        <x14:conditionalFormatting xmlns:xm="http://schemas.microsoft.com/office/excel/2006/main">
          <x14:cfRule type="cellIs" priority="5" operator="equal" id="{134983CE-166F-4C4B-BE29-0DA9A0960793}">
            <xm:f>'Menu tendina'!$A$2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Q2:Q1048576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CECD0ED-FE83-4034-A36B-4F2FA6EED3D3}">
          <x14:formula1>
            <xm:f>'Menu tendina'!$A$2:$A$7</xm:f>
          </x14:formula1>
          <xm:sqref>Q1:Q1048576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CF9FA-C2CF-48A0-9DEA-AB5B76FEB813}">
  <sheetPr filterMode="1">
    <tabColor rgb="FFC00000"/>
  </sheetPr>
  <dimension ref="A1:T120"/>
  <sheetViews>
    <sheetView tabSelected="1" zoomScale="60" zoomScaleNormal="100" workbookViewId="0">
      <pane xSplit="3" ySplit="1" topLeftCell="D5" activePane="bottomRight" state="frozen"/>
      <selection pane="topRight" activeCell="D1" sqref="D1"/>
      <selection pane="bottomLeft" activeCell="A2" sqref="A2"/>
      <selection pane="bottomRight" activeCell="H49" sqref="H49"/>
    </sheetView>
  </sheetViews>
  <sheetFormatPr defaultRowHeight="16" x14ac:dyDescent="0.4"/>
  <cols>
    <col min="1" max="1" width="15.25" bestFit="1" customWidth="1"/>
    <col min="2" max="2" width="17.83203125" bestFit="1" customWidth="1"/>
    <col min="3" max="3" width="10.5" customWidth="1"/>
    <col min="4" max="4" width="8.4140625" customWidth="1"/>
    <col min="5" max="5" width="10.33203125" style="237" customWidth="1"/>
    <col min="6" max="6" width="11" style="242" bestFit="1" customWidth="1"/>
    <col min="7" max="7" width="11" style="230" customWidth="1"/>
    <col min="8" max="8" width="69.25" bestFit="1" customWidth="1"/>
    <col min="9" max="9" width="10.58203125" customWidth="1"/>
    <col min="10" max="10" width="5.5" customWidth="1"/>
    <col min="11" max="11" width="20.6640625" bestFit="1" customWidth="1"/>
    <col min="12" max="12" width="9.33203125" customWidth="1"/>
    <col min="13" max="13" width="66.08203125" bestFit="1" customWidth="1"/>
    <col min="14" max="15" width="13.08203125" customWidth="1"/>
    <col min="16" max="16" width="1.9140625" customWidth="1"/>
    <col min="17" max="17" width="14" style="223" bestFit="1" customWidth="1"/>
    <col min="18" max="18" width="15.4140625" style="223" customWidth="1"/>
    <col min="19" max="19" width="1.4140625" customWidth="1"/>
    <col min="20" max="20" width="13.08203125" customWidth="1"/>
  </cols>
  <sheetData>
    <row r="1" spans="1:20" ht="25" x14ac:dyDescent="0.4">
      <c r="A1" s="3" t="s">
        <v>4037</v>
      </c>
      <c r="B1" s="4" t="s">
        <v>4049</v>
      </c>
      <c r="C1" s="4" t="s">
        <v>4038</v>
      </c>
      <c r="D1" s="5" t="s">
        <v>4039</v>
      </c>
      <c r="E1" s="5" t="s">
        <v>4051</v>
      </c>
      <c r="F1" s="229" t="s">
        <v>8530</v>
      </c>
      <c r="G1" s="229" t="s">
        <v>4040</v>
      </c>
      <c r="H1" s="5" t="s">
        <v>4041</v>
      </c>
      <c r="I1" s="5" t="s">
        <v>4074</v>
      </c>
      <c r="J1" s="5" t="s">
        <v>4043</v>
      </c>
      <c r="K1" s="159" t="s">
        <v>8529</v>
      </c>
      <c r="L1" s="5" t="s">
        <v>4044</v>
      </c>
      <c r="M1" s="8" t="s">
        <v>4045</v>
      </c>
      <c r="N1" s="7" t="s">
        <v>9596</v>
      </c>
      <c r="O1" s="7" t="s">
        <v>9597</v>
      </c>
      <c r="P1" s="1"/>
      <c r="Q1" s="7" t="s">
        <v>4046</v>
      </c>
      <c r="R1" s="221" t="s">
        <v>4054</v>
      </c>
      <c r="S1" s="1"/>
      <c r="T1" s="7" t="s">
        <v>4174</v>
      </c>
    </row>
    <row r="2" spans="1:20" hidden="1" x14ac:dyDescent="0.4">
      <c r="A2" s="9" t="s">
        <v>16278</v>
      </c>
      <c r="B2" s="9" t="s">
        <v>16663</v>
      </c>
      <c r="C2" s="180" t="s">
        <v>16664</v>
      </c>
      <c r="D2" s="11" t="s">
        <v>0</v>
      </c>
      <c r="E2" s="35" t="s">
        <v>16680</v>
      </c>
      <c r="F2" s="162" t="s">
        <v>0</v>
      </c>
      <c r="G2" s="161">
        <v>35672</v>
      </c>
      <c r="H2" s="9" t="s">
        <v>16682</v>
      </c>
      <c r="I2" s="9"/>
      <c r="J2" s="9" t="s">
        <v>0</v>
      </c>
      <c r="K2" s="11" t="s">
        <v>0</v>
      </c>
      <c r="L2" s="11">
        <v>10</v>
      </c>
      <c r="M2" s="9"/>
      <c r="N2" s="21">
        <v>4</v>
      </c>
      <c r="O2" s="21">
        <v>4</v>
      </c>
      <c r="P2" s="2"/>
      <c r="Q2" s="225" t="s">
        <v>4167</v>
      </c>
      <c r="R2" s="222"/>
      <c r="S2" s="2"/>
      <c r="T2" s="21">
        <f>IF(Q2="Nuova",IF(N2="p.a.r.",300,N2),IF(Q2="Usata",IF(O2="p.a.r.",300,N2),0))</f>
        <v>4</v>
      </c>
    </row>
    <row r="3" spans="1:20" hidden="1" x14ac:dyDescent="0.4">
      <c r="A3" s="9" t="s">
        <v>16278</v>
      </c>
      <c r="B3" s="9" t="s">
        <v>16663</v>
      </c>
      <c r="C3" s="180" t="s">
        <v>16665</v>
      </c>
      <c r="D3" s="11" t="s">
        <v>0</v>
      </c>
      <c r="E3" s="35" t="s">
        <v>16680</v>
      </c>
      <c r="F3" s="162" t="s">
        <v>0</v>
      </c>
      <c r="G3" s="161">
        <v>35672</v>
      </c>
      <c r="H3" s="9" t="s">
        <v>16683</v>
      </c>
      <c r="I3" s="9"/>
      <c r="J3" s="9" t="s">
        <v>0</v>
      </c>
      <c r="K3" s="11" t="s">
        <v>0</v>
      </c>
      <c r="L3" s="11">
        <v>10</v>
      </c>
      <c r="M3" s="9"/>
      <c r="N3" s="21">
        <v>4</v>
      </c>
      <c r="O3" s="21">
        <v>4</v>
      </c>
      <c r="P3" s="2"/>
      <c r="Q3" s="225" t="s">
        <v>4167</v>
      </c>
      <c r="R3" s="222"/>
      <c r="S3" s="2"/>
      <c r="T3" s="21">
        <f>IF(Q3="Nuova",IF(N3="p.a.r.",300,N3),IF(Q3="Usata",IF(O3="p.a.r.",300,N3),0))</f>
        <v>4</v>
      </c>
    </row>
    <row r="4" spans="1:20" hidden="1" x14ac:dyDescent="0.4">
      <c r="A4" s="9" t="s">
        <v>16278</v>
      </c>
      <c r="B4" s="9" t="s">
        <v>16663</v>
      </c>
      <c r="C4" s="180" t="s">
        <v>16666</v>
      </c>
      <c r="D4" s="11" t="s">
        <v>0</v>
      </c>
      <c r="E4" s="35" t="s">
        <v>16680</v>
      </c>
      <c r="F4" s="162" t="s">
        <v>0</v>
      </c>
      <c r="G4" s="161">
        <v>35688</v>
      </c>
      <c r="H4" s="9" t="s">
        <v>16684</v>
      </c>
      <c r="I4" s="9"/>
      <c r="J4" s="9" t="s">
        <v>0</v>
      </c>
      <c r="K4" s="11" t="s">
        <v>0</v>
      </c>
      <c r="L4" s="11">
        <v>10</v>
      </c>
      <c r="M4" s="9"/>
      <c r="N4" s="21">
        <v>4</v>
      </c>
      <c r="O4" s="21">
        <v>4</v>
      </c>
      <c r="P4" s="2"/>
      <c r="Q4" s="225" t="s">
        <v>4167</v>
      </c>
      <c r="R4" s="222"/>
      <c r="S4" s="2"/>
      <c r="T4" s="21">
        <f t="shared" ref="T4:T44" si="0">IF(Q4="Nuova",IF(N4="p.a.r.",300,N4),IF(Q4="Usata",IF(O4="p.a.r.",300,N4),0))</f>
        <v>4</v>
      </c>
    </row>
    <row r="5" spans="1:20" x14ac:dyDescent="0.4">
      <c r="A5" s="9" t="s">
        <v>16278</v>
      </c>
      <c r="B5" s="9" t="s">
        <v>16663</v>
      </c>
      <c r="C5" s="180" t="s">
        <v>16667</v>
      </c>
      <c r="D5" s="11" t="s">
        <v>0</v>
      </c>
      <c r="E5" s="35" t="s">
        <v>16680</v>
      </c>
      <c r="F5" s="162" t="s">
        <v>0</v>
      </c>
      <c r="G5" s="161">
        <v>35688</v>
      </c>
      <c r="H5" s="9" t="s">
        <v>16685</v>
      </c>
      <c r="I5" s="9"/>
      <c r="J5" s="9" t="s">
        <v>0</v>
      </c>
      <c r="K5" s="11" t="s">
        <v>0</v>
      </c>
      <c r="L5" s="11">
        <v>10</v>
      </c>
      <c r="M5" s="9"/>
      <c r="N5" s="21">
        <v>4</v>
      </c>
      <c r="O5" s="21">
        <v>4</v>
      </c>
      <c r="P5" s="2"/>
      <c r="Q5" s="225" t="s">
        <v>4170</v>
      </c>
      <c r="R5" s="222"/>
      <c r="S5" s="2"/>
      <c r="T5" s="21">
        <f t="shared" si="0"/>
        <v>0</v>
      </c>
    </row>
    <row r="6" spans="1:20" hidden="1" x14ac:dyDescent="0.4">
      <c r="A6" s="9" t="s">
        <v>16278</v>
      </c>
      <c r="B6" s="9" t="s">
        <v>16663</v>
      </c>
      <c r="C6" s="180" t="s">
        <v>16668</v>
      </c>
      <c r="D6" s="11" t="s">
        <v>0</v>
      </c>
      <c r="E6" s="35" t="s">
        <v>16680</v>
      </c>
      <c r="F6" s="162" t="s">
        <v>0</v>
      </c>
      <c r="G6" s="161">
        <v>35688</v>
      </c>
      <c r="H6" s="9" t="s">
        <v>16686</v>
      </c>
      <c r="I6" s="9"/>
      <c r="J6" s="9" t="s">
        <v>0</v>
      </c>
      <c r="K6" s="11" t="s">
        <v>0</v>
      </c>
      <c r="L6" s="11">
        <v>10</v>
      </c>
      <c r="M6" s="9"/>
      <c r="N6" s="21">
        <v>4</v>
      </c>
      <c r="O6" s="21">
        <v>4</v>
      </c>
      <c r="P6" s="2"/>
      <c r="Q6" s="225" t="s">
        <v>4167</v>
      </c>
      <c r="R6" s="222"/>
      <c r="S6" s="2"/>
      <c r="T6" s="21">
        <f t="shared" si="0"/>
        <v>4</v>
      </c>
    </row>
    <row r="7" spans="1:20" hidden="1" x14ac:dyDescent="0.4">
      <c r="A7" s="9" t="s">
        <v>16278</v>
      </c>
      <c r="B7" s="9" t="s">
        <v>16663</v>
      </c>
      <c r="C7" s="180" t="s">
        <v>16669</v>
      </c>
      <c r="D7" s="11" t="s">
        <v>0</v>
      </c>
      <c r="E7" s="35" t="s">
        <v>16680</v>
      </c>
      <c r="F7" s="162" t="s">
        <v>0</v>
      </c>
      <c r="G7" s="161">
        <v>35688</v>
      </c>
      <c r="H7" s="9" t="s">
        <v>16687</v>
      </c>
      <c r="I7" s="9"/>
      <c r="J7" s="9" t="s">
        <v>0</v>
      </c>
      <c r="K7" s="11" t="s">
        <v>0</v>
      </c>
      <c r="L7" s="11">
        <v>10</v>
      </c>
      <c r="M7" s="9"/>
      <c r="N7" s="21">
        <v>4</v>
      </c>
      <c r="O7" s="21">
        <v>4</v>
      </c>
      <c r="P7" s="2"/>
      <c r="Q7" s="225" t="s">
        <v>4167</v>
      </c>
      <c r="R7" s="222"/>
      <c r="S7" s="2"/>
      <c r="T7" s="21">
        <f t="shared" si="0"/>
        <v>4</v>
      </c>
    </row>
    <row r="8" spans="1:20" hidden="1" x14ac:dyDescent="0.4">
      <c r="A8" s="9" t="s">
        <v>16278</v>
      </c>
      <c r="B8" s="9" t="s">
        <v>16663</v>
      </c>
      <c r="C8" s="180" t="s">
        <v>16670</v>
      </c>
      <c r="D8" s="11" t="s">
        <v>0</v>
      </c>
      <c r="E8" s="35" t="s">
        <v>16680</v>
      </c>
      <c r="F8" s="162" t="s">
        <v>0</v>
      </c>
      <c r="G8" s="161">
        <v>35854</v>
      </c>
      <c r="H8" s="9" t="s">
        <v>16688</v>
      </c>
      <c r="I8" s="9"/>
      <c r="J8" s="9" t="s">
        <v>0</v>
      </c>
      <c r="K8" s="11" t="s">
        <v>0</v>
      </c>
      <c r="L8" s="11">
        <v>10</v>
      </c>
      <c r="M8" s="9"/>
      <c r="N8" s="21">
        <v>4</v>
      </c>
      <c r="O8" s="21">
        <v>4</v>
      </c>
      <c r="P8" s="2"/>
      <c r="Q8" s="225" t="s">
        <v>4167</v>
      </c>
      <c r="R8" s="222"/>
      <c r="S8" s="2"/>
      <c r="T8" s="21">
        <f t="shared" si="0"/>
        <v>4</v>
      </c>
    </row>
    <row r="9" spans="1:20" x14ac:dyDescent="0.4">
      <c r="A9" s="9" t="s">
        <v>16278</v>
      </c>
      <c r="B9" s="9" t="s">
        <v>16663</v>
      </c>
      <c r="C9" s="180" t="s">
        <v>16671</v>
      </c>
      <c r="D9" s="11" t="s">
        <v>0</v>
      </c>
      <c r="E9" s="35" t="s">
        <v>16680</v>
      </c>
      <c r="F9" s="162" t="s">
        <v>0</v>
      </c>
      <c r="G9" s="161">
        <v>35854</v>
      </c>
      <c r="H9" s="9" t="s">
        <v>16689</v>
      </c>
      <c r="I9" s="9"/>
      <c r="J9" s="9" t="s">
        <v>0</v>
      </c>
      <c r="K9" s="11" t="s">
        <v>0</v>
      </c>
      <c r="L9" s="11">
        <v>10</v>
      </c>
      <c r="M9" s="9"/>
      <c r="N9" s="21">
        <v>4</v>
      </c>
      <c r="O9" s="21">
        <v>4</v>
      </c>
      <c r="P9" s="2"/>
      <c r="Q9" s="225" t="s">
        <v>4170</v>
      </c>
      <c r="R9" s="222"/>
      <c r="S9" s="2"/>
      <c r="T9" s="21">
        <f t="shared" si="0"/>
        <v>0</v>
      </c>
    </row>
    <row r="10" spans="1:20" hidden="1" x14ac:dyDescent="0.4">
      <c r="A10" s="9" t="s">
        <v>16278</v>
      </c>
      <c r="B10" s="9" t="s">
        <v>16663</v>
      </c>
      <c r="C10" s="180" t="s">
        <v>16672</v>
      </c>
      <c r="D10" s="11" t="s">
        <v>0</v>
      </c>
      <c r="E10" s="35" t="s">
        <v>16680</v>
      </c>
      <c r="F10" s="162" t="s">
        <v>0</v>
      </c>
      <c r="G10" s="161">
        <v>35885</v>
      </c>
      <c r="H10" s="9" t="s">
        <v>16690</v>
      </c>
      <c r="I10" s="9"/>
      <c r="J10" s="9" t="s">
        <v>0</v>
      </c>
      <c r="K10" s="11" t="s">
        <v>0</v>
      </c>
      <c r="L10" s="11">
        <v>10</v>
      </c>
      <c r="M10" s="9"/>
      <c r="N10" s="21">
        <v>4</v>
      </c>
      <c r="O10" s="21">
        <v>4</v>
      </c>
      <c r="P10" s="2"/>
      <c r="Q10" s="225" t="s">
        <v>4167</v>
      </c>
      <c r="R10" s="222"/>
      <c r="S10" s="2"/>
      <c r="T10" s="21">
        <f t="shared" si="0"/>
        <v>4</v>
      </c>
    </row>
    <row r="11" spans="1:20" hidden="1" x14ac:dyDescent="0.4">
      <c r="A11" s="9" t="s">
        <v>16278</v>
      </c>
      <c r="B11" s="9" t="s">
        <v>16663</v>
      </c>
      <c r="C11" s="180" t="s">
        <v>16673</v>
      </c>
      <c r="D11" s="11" t="s">
        <v>0</v>
      </c>
      <c r="E11" s="35" t="s">
        <v>16680</v>
      </c>
      <c r="F11" s="162" t="s">
        <v>0</v>
      </c>
      <c r="G11" s="161">
        <v>35885</v>
      </c>
      <c r="H11" s="9" t="s">
        <v>16691</v>
      </c>
      <c r="I11" s="9"/>
      <c r="J11" s="9" t="s">
        <v>0</v>
      </c>
      <c r="K11" s="11" t="s">
        <v>0</v>
      </c>
      <c r="L11" s="11">
        <v>10</v>
      </c>
      <c r="M11" s="9"/>
      <c r="N11" s="21">
        <v>4</v>
      </c>
      <c r="O11" s="21">
        <v>4</v>
      </c>
      <c r="P11" s="2"/>
      <c r="Q11" s="225" t="s">
        <v>4167</v>
      </c>
      <c r="R11" s="222"/>
      <c r="S11" s="2"/>
      <c r="T11" s="21">
        <f t="shared" si="0"/>
        <v>4</v>
      </c>
    </row>
    <row r="12" spans="1:20" hidden="1" x14ac:dyDescent="0.4">
      <c r="A12" s="9" t="s">
        <v>16278</v>
      </c>
      <c r="B12" s="9" t="s">
        <v>16663</v>
      </c>
      <c r="C12" s="180" t="s">
        <v>16674</v>
      </c>
      <c r="D12" s="11" t="s">
        <v>0</v>
      </c>
      <c r="E12" s="35" t="s">
        <v>16680</v>
      </c>
      <c r="F12" s="162" t="s">
        <v>0</v>
      </c>
      <c r="G12" s="161">
        <v>35915</v>
      </c>
      <c r="H12" s="9" t="s">
        <v>16692</v>
      </c>
      <c r="I12" s="9"/>
      <c r="J12" s="9" t="s">
        <v>0</v>
      </c>
      <c r="K12" s="11" t="s">
        <v>0</v>
      </c>
      <c r="L12" s="11">
        <v>10</v>
      </c>
      <c r="M12" s="9"/>
      <c r="N12" s="21">
        <v>4</v>
      </c>
      <c r="O12" s="21">
        <v>4</v>
      </c>
      <c r="P12" s="2"/>
      <c r="Q12" s="225" t="s">
        <v>4167</v>
      </c>
      <c r="R12" s="222"/>
      <c r="S12" s="2"/>
      <c r="T12" s="21">
        <f t="shared" si="0"/>
        <v>4</v>
      </c>
    </row>
    <row r="13" spans="1:20" hidden="1" x14ac:dyDescent="0.4">
      <c r="A13" s="9" t="s">
        <v>16278</v>
      </c>
      <c r="B13" s="9" t="s">
        <v>16663</v>
      </c>
      <c r="C13" s="180" t="s">
        <v>16675</v>
      </c>
      <c r="D13" s="11" t="s">
        <v>0</v>
      </c>
      <c r="E13" s="35" t="s">
        <v>16680</v>
      </c>
      <c r="F13" s="162" t="s">
        <v>0</v>
      </c>
      <c r="G13" s="161">
        <v>35915</v>
      </c>
      <c r="H13" s="9" t="s">
        <v>16693</v>
      </c>
      <c r="I13" s="9"/>
      <c r="J13" s="9" t="s">
        <v>0</v>
      </c>
      <c r="K13" s="11" t="s">
        <v>0</v>
      </c>
      <c r="L13" s="11">
        <v>10</v>
      </c>
      <c r="M13" s="9"/>
      <c r="N13" s="21">
        <v>4</v>
      </c>
      <c r="O13" s="21">
        <v>4</v>
      </c>
      <c r="P13" s="2"/>
      <c r="Q13" s="225" t="s">
        <v>4167</v>
      </c>
      <c r="R13" s="222"/>
      <c r="S13" s="2"/>
      <c r="T13" s="21">
        <f t="shared" si="0"/>
        <v>4</v>
      </c>
    </row>
    <row r="14" spans="1:20" x14ac:dyDescent="0.4">
      <c r="A14" s="9" t="s">
        <v>16278</v>
      </c>
      <c r="B14" s="9" t="s">
        <v>16663</v>
      </c>
      <c r="C14" s="180" t="s">
        <v>16676</v>
      </c>
      <c r="D14" s="11" t="s">
        <v>0</v>
      </c>
      <c r="E14" s="35" t="s">
        <v>16680</v>
      </c>
      <c r="F14" s="162" t="s">
        <v>0</v>
      </c>
      <c r="G14" s="161">
        <v>35915</v>
      </c>
      <c r="H14" s="9" t="s">
        <v>16694</v>
      </c>
      <c r="I14" s="9"/>
      <c r="J14" s="9" t="s">
        <v>0</v>
      </c>
      <c r="K14" s="11" t="s">
        <v>0</v>
      </c>
      <c r="L14" s="11">
        <v>10</v>
      </c>
      <c r="M14" s="9"/>
      <c r="N14" s="21">
        <v>4</v>
      </c>
      <c r="O14" s="21">
        <v>4</v>
      </c>
      <c r="P14" s="2"/>
      <c r="Q14" s="225" t="s">
        <v>4170</v>
      </c>
      <c r="R14" s="222"/>
      <c r="S14" s="2"/>
      <c r="T14" s="21">
        <f t="shared" si="0"/>
        <v>0</v>
      </c>
    </row>
    <row r="15" spans="1:20" x14ac:dyDescent="0.4">
      <c r="A15" s="9" t="s">
        <v>16278</v>
      </c>
      <c r="B15" s="9" t="s">
        <v>16663</v>
      </c>
      <c r="C15" s="180" t="s">
        <v>16677</v>
      </c>
      <c r="D15" s="11" t="s">
        <v>0</v>
      </c>
      <c r="E15" s="35" t="s">
        <v>16680</v>
      </c>
      <c r="F15" s="162" t="s">
        <v>0</v>
      </c>
      <c r="G15" s="161">
        <v>35915</v>
      </c>
      <c r="H15" s="9" t="s">
        <v>16695</v>
      </c>
      <c r="I15" s="9"/>
      <c r="J15" s="9" t="s">
        <v>0</v>
      </c>
      <c r="K15" s="11" t="s">
        <v>0</v>
      </c>
      <c r="L15" s="11">
        <v>10</v>
      </c>
      <c r="M15" s="9"/>
      <c r="N15" s="21">
        <v>4</v>
      </c>
      <c r="O15" s="21">
        <v>4</v>
      </c>
      <c r="P15" s="2"/>
      <c r="Q15" s="225" t="s">
        <v>4170</v>
      </c>
      <c r="R15" s="222"/>
      <c r="S15" s="2"/>
      <c r="T15" s="21">
        <f t="shared" si="0"/>
        <v>0</v>
      </c>
    </row>
    <row r="16" spans="1:20" hidden="1" x14ac:dyDescent="0.4">
      <c r="A16" s="9" t="s">
        <v>16278</v>
      </c>
      <c r="B16" s="9" t="s">
        <v>16663</v>
      </c>
      <c r="C16" s="180" t="s">
        <v>16678</v>
      </c>
      <c r="D16" s="11" t="s">
        <v>0</v>
      </c>
      <c r="E16" s="35" t="s">
        <v>8761</v>
      </c>
      <c r="F16" s="162" t="s">
        <v>0</v>
      </c>
      <c r="G16" s="161">
        <v>35945</v>
      </c>
      <c r="H16" s="9" t="s">
        <v>16696</v>
      </c>
      <c r="I16" s="9"/>
      <c r="J16" s="9" t="s">
        <v>0</v>
      </c>
      <c r="K16" s="11" t="s">
        <v>0</v>
      </c>
      <c r="L16" s="11">
        <v>7.5</v>
      </c>
      <c r="M16" s="9"/>
      <c r="N16" s="21">
        <v>4</v>
      </c>
      <c r="O16" s="21">
        <v>4</v>
      </c>
      <c r="P16" s="2"/>
      <c r="Q16" s="225" t="s">
        <v>4167</v>
      </c>
      <c r="R16" s="222"/>
      <c r="S16" s="2"/>
      <c r="T16" s="21">
        <f t="shared" si="0"/>
        <v>4</v>
      </c>
    </row>
    <row r="17" spans="1:20" hidden="1" x14ac:dyDescent="0.4">
      <c r="A17" s="9" t="s">
        <v>16278</v>
      </c>
      <c r="B17" s="9" t="s">
        <v>16663</v>
      </c>
      <c r="C17" s="180" t="s">
        <v>16679</v>
      </c>
      <c r="D17" s="11" t="s">
        <v>0</v>
      </c>
      <c r="E17" s="35" t="s">
        <v>8761</v>
      </c>
      <c r="F17" s="162" t="s">
        <v>0</v>
      </c>
      <c r="G17" s="161">
        <v>35945</v>
      </c>
      <c r="H17" s="9" t="s">
        <v>16697</v>
      </c>
      <c r="I17" s="9"/>
      <c r="J17" s="9" t="s">
        <v>0</v>
      </c>
      <c r="K17" s="11" t="s">
        <v>0</v>
      </c>
      <c r="L17" s="11">
        <v>7.5</v>
      </c>
      <c r="M17" s="9"/>
      <c r="N17" s="21">
        <v>4</v>
      </c>
      <c r="O17" s="21">
        <v>4</v>
      </c>
      <c r="P17" s="2"/>
      <c r="Q17" s="225" t="s">
        <v>4167</v>
      </c>
      <c r="R17" s="222"/>
      <c r="S17" s="2"/>
      <c r="T17" s="21">
        <f t="shared" si="0"/>
        <v>4</v>
      </c>
    </row>
    <row r="18" spans="1:20" hidden="1" x14ac:dyDescent="0.4">
      <c r="A18" s="9" t="s">
        <v>16278</v>
      </c>
      <c r="B18" s="9" t="s">
        <v>16663</v>
      </c>
      <c r="C18" s="180" t="s">
        <v>16892</v>
      </c>
      <c r="D18" s="11" t="s">
        <v>0</v>
      </c>
      <c r="E18" s="35" t="s">
        <v>0</v>
      </c>
      <c r="F18" s="162" t="s">
        <v>0</v>
      </c>
      <c r="G18" s="161" t="s">
        <v>0</v>
      </c>
      <c r="H18" s="9" t="s">
        <v>16893</v>
      </c>
      <c r="I18" s="9"/>
      <c r="J18" s="9" t="s">
        <v>0</v>
      </c>
      <c r="K18" s="11" t="s">
        <v>0</v>
      </c>
      <c r="L18" s="11" t="s">
        <v>0</v>
      </c>
      <c r="M18" s="9"/>
      <c r="N18" s="21">
        <v>0.5</v>
      </c>
      <c r="O18" s="21">
        <v>0.5</v>
      </c>
      <c r="P18" s="2"/>
      <c r="Q18" s="225" t="s">
        <v>4167</v>
      </c>
      <c r="R18" s="222"/>
      <c r="S18" s="2"/>
      <c r="T18" s="21">
        <f t="shared" ref="T18" si="1">IF(Q18="Nuova",IF(N18="p.a.r.",300,N18),IF(Q18="Usata",IF(O18="p.a.r.",300,N18),0))</f>
        <v>0.5</v>
      </c>
    </row>
    <row r="19" spans="1:20" hidden="1" x14ac:dyDescent="0.4">
      <c r="A19" s="9" t="s">
        <v>16278</v>
      </c>
      <c r="B19" s="9" t="s">
        <v>16681</v>
      </c>
      <c r="C19" s="180" t="s">
        <v>16698</v>
      </c>
      <c r="D19" s="11" t="s">
        <v>0</v>
      </c>
      <c r="E19" s="35">
        <v>1</v>
      </c>
      <c r="F19" s="162" t="s">
        <v>0</v>
      </c>
      <c r="G19" s="161">
        <v>36280</v>
      </c>
      <c r="H19" s="9" t="s">
        <v>16796</v>
      </c>
      <c r="I19" s="9"/>
      <c r="J19" s="9" t="s">
        <v>0</v>
      </c>
      <c r="K19" s="11" t="s">
        <v>0</v>
      </c>
      <c r="L19" s="11">
        <v>3</v>
      </c>
      <c r="M19" s="9"/>
      <c r="N19" s="21">
        <v>7</v>
      </c>
      <c r="O19" s="21">
        <v>7</v>
      </c>
      <c r="P19" s="2"/>
      <c r="Q19" s="225" t="s">
        <v>4167</v>
      </c>
      <c r="R19" s="222"/>
      <c r="S19" s="2"/>
      <c r="T19" s="21">
        <f>IF(Q19="Nuova",IF(N19="p.a.r.",300,N19),IF(Q19="Usata",IF(O19="p.a.r.",300,N19),0))</f>
        <v>7</v>
      </c>
    </row>
    <row r="20" spans="1:20" hidden="1" x14ac:dyDescent="0.4">
      <c r="A20" s="9" t="s">
        <v>16278</v>
      </c>
      <c r="B20" s="9" t="s">
        <v>16681</v>
      </c>
      <c r="C20" s="180" t="s">
        <v>16699</v>
      </c>
      <c r="D20" s="11" t="s">
        <v>0</v>
      </c>
      <c r="E20" s="35">
        <v>1</v>
      </c>
      <c r="F20" s="162" t="s">
        <v>0</v>
      </c>
      <c r="G20" s="161">
        <v>36280</v>
      </c>
      <c r="H20" s="9" t="s">
        <v>16797</v>
      </c>
      <c r="I20" s="9"/>
      <c r="J20" s="9" t="s">
        <v>0</v>
      </c>
      <c r="K20" s="11" t="s">
        <v>0</v>
      </c>
      <c r="L20" s="11">
        <v>3</v>
      </c>
      <c r="M20" s="9"/>
      <c r="N20" s="21">
        <v>7</v>
      </c>
      <c r="O20" s="21">
        <v>7</v>
      </c>
      <c r="P20" s="2"/>
      <c r="Q20" s="225" t="s">
        <v>4167</v>
      </c>
      <c r="R20" s="222"/>
      <c r="S20" s="2"/>
      <c r="T20" s="21">
        <f t="shared" si="0"/>
        <v>7</v>
      </c>
    </row>
    <row r="21" spans="1:20" hidden="1" x14ac:dyDescent="0.4">
      <c r="A21" s="9" t="s">
        <v>16278</v>
      </c>
      <c r="B21" s="9" t="s">
        <v>16681</v>
      </c>
      <c r="C21" s="180" t="s">
        <v>16700</v>
      </c>
      <c r="D21" s="11" t="s">
        <v>0</v>
      </c>
      <c r="E21" s="35">
        <v>1</v>
      </c>
      <c r="F21" s="162" t="s">
        <v>0</v>
      </c>
      <c r="G21" s="161">
        <v>36280</v>
      </c>
      <c r="H21" s="9" t="s">
        <v>16798</v>
      </c>
      <c r="I21" s="9"/>
      <c r="J21" s="9" t="s">
        <v>0</v>
      </c>
      <c r="K21" s="11" t="s">
        <v>0</v>
      </c>
      <c r="L21" s="11">
        <v>3</v>
      </c>
      <c r="M21" s="9"/>
      <c r="N21" s="21">
        <v>7</v>
      </c>
      <c r="O21" s="21">
        <v>7</v>
      </c>
      <c r="P21" s="2"/>
      <c r="Q21" s="225" t="s">
        <v>4167</v>
      </c>
      <c r="R21" s="222"/>
      <c r="S21" s="2"/>
      <c r="T21" s="21">
        <f>IF(Q21="Nuova",IF(N21="p.a.r.",300,N21),IF(Q21="Usata",IF(O21="p.a.r.",300,N21),0))</f>
        <v>7</v>
      </c>
    </row>
    <row r="22" spans="1:20" hidden="1" x14ac:dyDescent="0.4">
      <c r="A22" s="9" t="s">
        <v>16278</v>
      </c>
      <c r="B22" s="9" t="s">
        <v>16681</v>
      </c>
      <c r="C22" s="180" t="s">
        <v>16701</v>
      </c>
      <c r="D22" s="11" t="s">
        <v>0</v>
      </c>
      <c r="E22" s="35">
        <v>1</v>
      </c>
      <c r="F22" s="162" t="s">
        <v>0</v>
      </c>
      <c r="G22" s="161">
        <v>36280</v>
      </c>
      <c r="H22" s="9" t="s">
        <v>16799</v>
      </c>
      <c r="I22" s="9"/>
      <c r="J22" s="9" t="s">
        <v>0</v>
      </c>
      <c r="K22" s="11" t="s">
        <v>0</v>
      </c>
      <c r="L22" s="11">
        <v>3</v>
      </c>
      <c r="M22" s="9"/>
      <c r="N22" s="21">
        <v>7</v>
      </c>
      <c r="O22" s="21">
        <v>7</v>
      </c>
      <c r="P22" s="2"/>
      <c r="Q22" s="225" t="s">
        <v>4167</v>
      </c>
      <c r="R22" s="222"/>
      <c r="S22" s="2"/>
      <c r="T22" s="21">
        <f t="shared" si="0"/>
        <v>7</v>
      </c>
    </row>
    <row r="23" spans="1:20" hidden="1" x14ac:dyDescent="0.4">
      <c r="A23" s="9" t="s">
        <v>16278</v>
      </c>
      <c r="B23" s="9" t="s">
        <v>16681</v>
      </c>
      <c r="C23" s="180" t="s">
        <v>16702</v>
      </c>
      <c r="D23" s="11" t="s">
        <v>0</v>
      </c>
      <c r="E23" s="35">
        <v>1</v>
      </c>
      <c r="F23" s="162" t="s">
        <v>0</v>
      </c>
      <c r="G23" s="161">
        <v>36280</v>
      </c>
      <c r="H23" s="9" t="s">
        <v>16800</v>
      </c>
      <c r="I23" s="9"/>
      <c r="J23" s="9" t="s">
        <v>0</v>
      </c>
      <c r="K23" s="11" t="s">
        <v>0</v>
      </c>
      <c r="L23" s="11">
        <v>3</v>
      </c>
      <c r="M23" s="9"/>
      <c r="N23" s="21">
        <v>7</v>
      </c>
      <c r="O23" s="21">
        <v>7</v>
      </c>
      <c r="P23" s="2"/>
      <c r="Q23" s="225" t="s">
        <v>4167</v>
      </c>
      <c r="R23" s="222"/>
      <c r="S23" s="2"/>
      <c r="T23" s="21">
        <f t="shared" si="0"/>
        <v>7</v>
      </c>
    </row>
    <row r="24" spans="1:20" hidden="1" x14ac:dyDescent="0.4">
      <c r="A24" s="9" t="s">
        <v>16278</v>
      </c>
      <c r="B24" s="9" t="s">
        <v>16681</v>
      </c>
      <c r="C24" s="180" t="s">
        <v>16703</v>
      </c>
      <c r="D24" s="11" t="s">
        <v>0</v>
      </c>
      <c r="E24" s="35">
        <v>1</v>
      </c>
      <c r="F24" s="162" t="s">
        <v>0</v>
      </c>
      <c r="G24" s="161">
        <v>36280</v>
      </c>
      <c r="H24" s="9" t="s">
        <v>16800</v>
      </c>
      <c r="I24" s="9"/>
      <c r="J24" s="9" t="s">
        <v>0</v>
      </c>
      <c r="K24" s="11" t="s">
        <v>0</v>
      </c>
      <c r="L24" s="11">
        <v>3</v>
      </c>
      <c r="M24" s="9"/>
      <c r="N24" s="21">
        <v>7</v>
      </c>
      <c r="O24" s="21">
        <v>7</v>
      </c>
      <c r="P24" s="2"/>
      <c r="Q24" s="225" t="s">
        <v>4167</v>
      </c>
      <c r="R24" s="222"/>
      <c r="S24" s="2"/>
      <c r="T24" s="21">
        <f t="shared" si="0"/>
        <v>7</v>
      </c>
    </row>
    <row r="25" spans="1:20" hidden="1" x14ac:dyDescent="0.4">
      <c r="A25" s="9" t="s">
        <v>16278</v>
      </c>
      <c r="B25" s="9" t="s">
        <v>16681</v>
      </c>
      <c r="C25" s="180" t="s">
        <v>16704</v>
      </c>
      <c r="D25" s="11" t="s">
        <v>0</v>
      </c>
      <c r="E25" s="35">
        <v>1</v>
      </c>
      <c r="F25" s="162" t="s">
        <v>0</v>
      </c>
      <c r="G25" s="161">
        <v>36280</v>
      </c>
      <c r="H25" s="9" t="s">
        <v>16801</v>
      </c>
      <c r="I25" s="9"/>
      <c r="J25" s="9" t="s">
        <v>0</v>
      </c>
      <c r="K25" s="11" t="s">
        <v>0</v>
      </c>
      <c r="L25" s="11">
        <v>3</v>
      </c>
      <c r="M25" s="9"/>
      <c r="N25" s="21">
        <v>7</v>
      </c>
      <c r="O25" s="21">
        <v>7</v>
      </c>
      <c r="P25" s="2"/>
      <c r="Q25" s="225" t="s">
        <v>4167</v>
      </c>
      <c r="R25" s="222"/>
      <c r="S25" s="2"/>
      <c r="T25" s="21">
        <f t="shared" si="0"/>
        <v>7</v>
      </c>
    </row>
    <row r="26" spans="1:20" hidden="1" x14ac:dyDescent="0.4">
      <c r="A26" s="9" t="s">
        <v>16278</v>
      </c>
      <c r="B26" s="9" t="s">
        <v>16681</v>
      </c>
      <c r="C26" s="180" t="s">
        <v>16705</v>
      </c>
      <c r="D26" s="11" t="s">
        <v>0</v>
      </c>
      <c r="E26" s="35">
        <v>1</v>
      </c>
      <c r="F26" s="162" t="s">
        <v>0</v>
      </c>
      <c r="G26" s="161">
        <v>36280</v>
      </c>
      <c r="H26" s="9" t="s">
        <v>16802</v>
      </c>
      <c r="I26" s="9"/>
      <c r="J26" s="9" t="s">
        <v>0</v>
      </c>
      <c r="K26" s="11" t="s">
        <v>0</v>
      </c>
      <c r="L26" s="11">
        <v>3</v>
      </c>
      <c r="M26" s="9"/>
      <c r="N26" s="21">
        <v>7</v>
      </c>
      <c r="O26" s="21">
        <v>7</v>
      </c>
      <c r="P26" s="2"/>
      <c r="Q26" s="225" t="s">
        <v>4167</v>
      </c>
      <c r="R26" s="222"/>
      <c r="S26" s="2"/>
      <c r="T26" s="21">
        <f t="shared" si="0"/>
        <v>7</v>
      </c>
    </row>
    <row r="27" spans="1:20" hidden="1" x14ac:dyDescent="0.4">
      <c r="A27" s="9" t="s">
        <v>16278</v>
      </c>
      <c r="B27" s="9" t="s">
        <v>16681</v>
      </c>
      <c r="C27" s="180" t="s">
        <v>16706</v>
      </c>
      <c r="D27" s="11" t="s">
        <v>0</v>
      </c>
      <c r="E27" s="35">
        <v>1</v>
      </c>
      <c r="F27" s="162" t="s">
        <v>0</v>
      </c>
      <c r="G27" s="161">
        <v>36280</v>
      </c>
      <c r="H27" s="9" t="s">
        <v>16803</v>
      </c>
      <c r="I27" s="9"/>
      <c r="J27" s="9" t="s">
        <v>0</v>
      </c>
      <c r="K27" s="11" t="s">
        <v>0</v>
      </c>
      <c r="L27" s="11">
        <v>3</v>
      </c>
      <c r="M27" s="9"/>
      <c r="N27" s="21">
        <v>7</v>
      </c>
      <c r="O27" s="21">
        <v>7</v>
      </c>
      <c r="P27" s="2"/>
      <c r="Q27" s="225" t="s">
        <v>4167</v>
      </c>
      <c r="R27" s="222"/>
      <c r="S27" s="2"/>
      <c r="T27" s="21">
        <f t="shared" si="0"/>
        <v>7</v>
      </c>
    </row>
    <row r="28" spans="1:20" hidden="1" x14ac:dyDescent="0.4">
      <c r="A28" s="9" t="s">
        <v>16278</v>
      </c>
      <c r="B28" s="9" t="s">
        <v>16681</v>
      </c>
      <c r="C28" s="180" t="s">
        <v>16707</v>
      </c>
      <c r="D28" s="11" t="s">
        <v>0</v>
      </c>
      <c r="E28" s="35">
        <v>1</v>
      </c>
      <c r="F28" s="162" t="s">
        <v>0</v>
      </c>
      <c r="G28" s="161">
        <v>36280</v>
      </c>
      <c r="H28" s="9" t="s">
        <v>16803</v>
      </c>
      <c r="I28" s="9"/>
      <c r="J28" s="9" t="s">
        <v>0</v>
      </c>
      <c r="K28" s="11" t="s">
        <v>0</v>
      </c>
      <c r="L28" s="11">
        <v>3</v>
      </c>
      <c r="M28" s="9"/>
      <c r="N28" s="21">
        <v>7</v>
      </c>
      <c r="O28" s="21">
        <v>7</v>
      </c>
      <c r="P28" s="2"/>
      <c r="Q28" s="225" t="s">
        <v>4167</v>
      </c>
      <c r="R28" s="222"/>
      <c r="S28" s="2"/>
      <c r="T28" s="21">
        <f t="shared" si="0"/>
        <v>7</v>
      </c>
    </row>
    <row r="29" spans="1:20" hidden="1" x14ac:dyDescent="0.4">
      <c r="A29" s="9" t="s">
        <v>16278</v>
      </c>
      <c r="B29" s="9" t="s">
        <v>16681</v>
      </c>
      <c r="C29" s="180" t="s">
        <v>16708</v>
      </c>
      <c r="D29" s="11" t="s">
        <v>0</v>
      </c>
      <c r="E29" s="35">
        <v>1</v>
      </c>
      <c r="F29" s="162" t="s">
        <v>0</v>
      </c>
      <c r="G29" s="161">
        <v>36280</v>
      </c>
      <c r="H29" s="9" t="s">
        <v>16804</v>
      </c>
      <c r="I29" s="9"/>
      <c r="J29" s="9" t="s">
        <v>0</v>
      </c>
      <c r="K29" s="11" t="s">
        <v>0</v>
      </c>
      <c r="L29" s="11">
        <v>3</v>
      </c>
      <c r="M29" s="9"/>
      <c r="N29" s="21">
        <v>7</v>
      </c>
      <c r="O29" s="21">
        <v>7</v>
      </c>
      <c r="P29" s="2"/>
      <c r="Q29" s="225" t="s">
        <v>4167</v>
      </c>
      <c r="R29" s="222"/>
      <c r="S29" s="2"/>
      <c r="T29" s="21">
        <f t="shared" si="0"/>
        <v>7</v>
      </c>
    </row>
    <row r="30" spans="1:20" hidden="1" x14ac:dyDescent="0.4">
      <c r="A30" s="9" t="s">
        <v>16278</v>
      </c>
      <c r="B30" s="9" t="s">
        <v>16681</v>
      </c>
      <c r="C30" s="180" t="s">
        <v>16709</v>
      </c>
      <c r="D30" s="11" t="s">
        <v>0</v>
      </c>
      <c r="E30" s="35">
        <v>1</v>
      </c>
      <c r="F30" s="162" t="s">
        <v>0</v>
      </c>
      <c r="G30" s="161">
        <v>36280</v>
      </c>
      <c r="H30" s="9" t="s">
        <v>16805</v>
      </c>
      <c r="I30" s="9"/>
      <c r="J30" s="9" t="s">
        <v>0</v>
      </c>
      <c r="K30" s="11" t="s">
        <v>0</v>
      </c>
      <c r="L30" s="11">
        <v>3</v>
      </c>
      <c r="M30" s="9"/>
      <c r="N30" s="21">
        <v>7</v>
      </c>
      <c r="O30" s="21">
        <v>7</v>
      </c>
      <c r="P30" s="2"/>
      <c r="Q30" s="225" t="s">
        <v>4167</v>
      </c>
      <c r="R30" s="222"/>
      <c r="S30" s="2"/>
      <c r="T30" s="21">
        <f t="shared" si="0"/>
        <v>7</v>
      </c>
    </row>
    <row r="31" spans="1:20" hidden="1" x14ac:dyDescent="0.4">
      <c r="A31" s="9" t="s">
        <v>16278</v>
      </c>
      <c r="B31" s="9" t="s">
        <v>16681</v>
      </c>
      <c r="C31" s="180" t="s">
        <v>16710</v>
      </c>
      <c r="D31" s="11" t="s">
        <v>0</v>
      </c>
      <c r="E31" s="35">
        <v>1</v>
      </c>
      <c r="F31" s="162" t="s">
        <v>0</v>
      </c>
      <c r="G31" s="161">
        <v>36280</v>
      </c>
      <c r="H31" s="9" t="s">
        <v>16806</v>
      </c>
      <c r="I31" s="9"/>
      <c r="J31" s="9" t="s">
        <v>0</v>
      </c>
      <c r="K31" s="11" t="s">
        <v>0</v>
      </c>
      <c r="L31" s="11">
        <v>3</v>
      </c>
      <c r="M31" s="9"/>
      <c r="N31" s="21">
        <v>3</v>
      </c>
      <c r="O31" s="21">
        <v>3</v>
      </c>
      <c r="P31" s="2"/>
      <c r="Q31" s="225" t="s">
        <v>4167</v>
      </c>
      <c r="R31" s="222"/>
      <c r="S31" s="2"/>
      <c r="T31" s="21">
        <f>IF(Q31="Nuova",IF(N31="p.a.r.",300,N31),IF(Q31="Usata",IF(O31="p.a.r.",300,N31),0))</f>
        <v>3</v>
      </c>
    </row>
    <row r="32" spans="1:20" hidden="1" x14ac:dyDescent="0.4">
      <c r="A32" s="9" t="s">
        <v>16278</v>
      </c>
      <c r="B32" s="9" t="s">
        <v>16681</v>
      </c>
      <c r="C32" s="180" t="s">
        <v>16711</v>
      </c>
      <c r="D32" s="11" t="s">
        <v>0</v>
      </c>
      <c r="E32" s="35">
        <v>1</v>
      </c>
      <c r="F32" s="162" t="s">
        <v>0</v>
      </c>
      <c r="G32" s="161">
        <v>36280</v>
      </c>
      <c r="H32" s="9" t="s">
        <v>16807</v>
      </c>
      <c r="I32" s="9"/>
      <c r="J32" s="9" t="s">
        <v>0</v>
      </c>
      <c r="K32" s="11" t="s">
        <v>0</v>
      </c>
      <c r="L32" s="11">
        <v>3</v>
      </c>
      <c r="M32" s="9"/>
      <c r="N32" s="21">
        <v>3</v>
      </c>
      <c r="O32" s="21">
        <v>3</v>
      </c>
      <c r="P32" s="2"/>
      <c r="Q32" s="225" t="s">
        <v>4167</v>
      </c>
      <c r="R32" s="222"/>
      <c r="S32" s="2"/>
      <c r="T32" s="21">
        <f>IF(Q32="Nuova",IF(N32="p.a.r.",300,N32),IF(Q32="Usata",IF(O32="p.a.r.",300,N32),0))</f>
        <v>3</v>
      </c>
    </row>
    <row r="33" spans="1:20" hidden="1" x14ac:dyDescent="0.4">
      <c r="A33" s="9" t="s">
        <v>16278</v>
      </c>
      <c r="B33" s="9" t="s">
        <v>16681</v>
      </c>
      <c r="C33" s="180" t="s">
        <v>16712</v>
      </c>
      <c r="D33" s="11" t="s">
        <v>0</v>
      </c>
      <c r="E33" s="35">
        <v>1</v>
      </c>
      <c r="F33" s="162" t="s">
        <v>0</v>
      </c>
      <c r="G33" s="161">
        <v>36280</v>
      </c>
      <c r="H33" s="9" t="s">
        <v>16808</v>
      </c>
      <c r="I33" s="9"/>
      <c r="J33" s="9" t="s">
        <v>0</v>
      </c>
      <c r="K33" s="11" t="s">
        <v>0</v>
      </c>
      <c r="L33" s="11">
        <v>3</v>
      </c>
      <c r="M33" s="9"/>
      <c r="N33" s="21">
        <v>5</v>
      </c>
      <c r="O33" s="21">
        <v>5</v>
      </c>
      <c r="P33" s="2"/>
      <c r="Q33" s="225" t="s">
        <v>4167</v>
      </c>
      <c r="R33" s="222"/>
      <c r="S33" s="2"/>
      <c r="T33" s="21">
        <f t="shared" si="0"/>
        <v>5</v>
      </c>
    </row>
    <row r="34" spans="1:20" hidden="1" x14ac:dyDescent="0.4">
      <c r="A34" s="9" t="s">
        <v>16278</v>
      </c>
      <c r="B34" s="9" t="s">
        <v>16681</v>
      </c>
      <c r="C34" s="180" t="s">
        <v>16713</v>
      </c>
      <c r="D34" s="11" t="s">
        <v>0</v>
      </c>
      <c r="E34" s="35">
        <v>1</v>
      </c>
      <c r="F34" s="162" t="s">
        <v>0</v>
      </c>
      <c r="G34" s="161">
        <v>36280</v>
      </c>
      <c r="H34" s="9" t="s">
        <v>16809</v>
      </c>
      <c r="I34" s="9"/>
      <c r="J34" s="9" t="s">
        <v>0</v>
      </c>
      <c r="K34" s="11" t="s">
        <v>0</v>
      </c>
      <c r="L34" s="11">
        <v>3</v>
      </c>
      <c r="M34" s="9"/>
      <c r="N34" s="21">
        <v>5</v>
      </c>
      <c r="O34" s="21">
        <v>5</v>
      </c>
      <c r="P34" s="2"/>
      <c r="Q34" s="225" t="s">
        <v>4167</v>
      </c>
      <c r="R34" s="222"/>
      <c r="S34" s="2"/>
      <c r="T34" s="21">
        <f t="shared" si="0"/>
        <v>5</v>
      </c>
    </row>
    <row r="35" spans="1:20" hidden="1" x14ac:dyDescent="0.4">
      <c r="A35" s="9" t="s">
        <v>16278</v>
      </c>
      <c r="B35" s="9" t="s">
        <v>16681</v>
      </c>
      <c r="C35" s="180" t="s">
        <v>16714</v>
      </c>
      <c r="D35" s="11" t="s">
        <v>0</v>
      </c>
      <c r="E35" s="35">
        <v>1</v>
      </c>
      <c r="F35" s="162" t="s">
        <v>0</v>
      </c>
      <c r="G35" s="161">
        <v>36310</v>
      </c>
      <c r="H35" s="9" t="s">
        <v>16810</v>
      </c>
      <c r="I35" s="9"/>
      <c r="J35" s="9" t="s">
        <v>0</v>
      </c>
      <c r="K35" s="11" t="s">
        <v>0</v>
      </c>
      <c r="L35" s="11">
        <v>3</v>
      </c>
      <c r="M35" s="9"/>
      <c r="N35" s="21">
        <v>8</v>
      </c>
      <c r="O35" s="21">
        <v>8</v>
      </c>
      <c r="P35" s="2"/>
      <c r="Q35" s="225" t="s">
        <v>4167</v>
      </c>
      <c r="R35" s="222"/>
      <c r="S35" s="2"/>
      <c r="T35" s="21">
        <f t="shared" si="0"/>
        <v>8</v>
      </c>
    </row>
    <row r="36" spans="1:20" hidden="1" x14ac:dyDescent="0.4">
      <c r="A36" s="9" t="s">
        <v>16278</v>
      </c>
      <c r="B36" s="9" t="s">
        <v>16681</v>
      </c>
      <c r="C36" s="180" t="s">
        <v>16715</v>
      </c>
      <c r="D36" s="11" t="s">
        <v>0</v>
      </c>
      <c r="E36" s="35">
        <v>1</v>
      </c>
      <c r="F36" s="162" t="s">
        <v>0</v>
      </c>
      <c r="G36" s="161">
        <v>36310</v>
      </c>
      <c r="H36" s="9" t="s">
        <v>16811</v>
      </c>
      <c r="I36" s="9"/>
      <c r="J36" s="9" t="s">
        <v>0</v>
      </c>
      <c r="K36" s="11" t="s">
        <v>0</v>
      </c>
      <c r="L36" s="11">
        <v>3</v>
      </c>
      <c r="M36" s="9"/>
      <c r="N36" s="21">
        <v>8</v>
      </c>
      <c r="O36" s="21">
        <v>8</v>
      </c>
      <c r="P36" s="2"/>
      <c r="Q36" s="225" t="s">
        <v>4167</v>
      </c>
      <c r="R36" s="222"/>
      <c r="S36" s="2"/>
      <c r="T36" s="21">
        <f t="shared" si="0"/>
        <v>8</v>
      </c>
    </row>
    <row r="37" spans="1:20" hidden="1" x14ac:dyDescent="0.4">
      <c r="A37" s="9" t="s">
        <v>16278</v>
      </c>
      <c r="B37" s="9" t="s">
        <v>16681</v>
      </c>
      <c r="C37" s="180" t="s">
        <v>16716</v>
      </c>
      <c r="D37" s="11" t="s">
        <v>0</v>
      </c>
      <c r="E37" s="35">
        <v>1</v>
      </c>
      <c r="F37" s="162" t="s">
        <v>0</v>
      </c>
      <c r="G37" s="161">
        <v>36310</v>
      </c>
      <c r="H37" s="9" t="s">
        <v>16812</v>
      </c>
      <c r="I37" s="9"/>
      <c r="J37" s="9" t="s">
        <v>0</v>
      </c>
      <c r="K37" s="11" t="s">
        <v>0</v>
      </c>
      <c r="L37" s="11">
        <v>3</v>
      </c>
      <c r="M37" s="9"/>
      <c r="N37" s="21">
        <v>8</v>
      </c>
      <c r="O37" s="21">
        <v>8</v>
      </c>
      <c r="P37" s="2"/>
      <c r="Q37" s="225" t="s">
        <v>4167</v>
      </c>
      <c r="R37" s="222"/>
      <c r="S37" s="2"/>
      <c r="T37" s="21">
        <f t="shared" si="0"/>
        <v>8</v>
      </c>
    </row>
    <row r="38" spans="1:20" hidden="1" x14ac:dyDescent="0.4">
      <c r="A38" s="9" t="s">
        <v>16278</v>
      </c>
      <c r="B38" s="9" t="s">
        <v>16681</v>
      </c>
      <c r="C38" s="180" t="s">
        <v>16717</v>
      </c>
      <c r="D38" s="11" t="s">
        <v>0</v>
      </c>
      <c r="E38" s="35">
        <v>1</v>
      </c>
      <c r="F38" s="162" t="s">
        <v>0</v>
      </c>
      <c r="G38" s="161">
        <v>36310</v>
      </c>
      <c r="H38" s="9" t="s">
        <v>16813</v>
      </c>
      <c r="I38" s="9"/>
      <c r="J38" s="9" t="s">
        <v>0</v>
      </c>
      <c r="K38" s="11" t="s">
        <v>0</v>
      </c>
      <c r="L38" s="11">
        <v>3</v>
      </c>
      <c r="M38" s="9"/>
      <c r="N38" s="21">
        <v>8</v>
      </c>
      <c r="O38" s="21">
        <v>8</v>
      </c>
      <c r="P38" s="2"/>
      <c r="Q38" s="225" t="s">
        <v>4167</v>
      </c>
      <c r="R38" s="222"/>
      <c r="S38" s="2"/>
      <c r="T38" s="21">
        <f t="shared" si="0"/>
        <v>8</v>
      </c>
    </row>
    <row r="39" spans="1:20" hidden="1" x14ac:dyDescent="0.4">
      <c r="A39" s="9" t="s">
        <v>16278</v>
      </c>
      <c r="B39" s="9" t="s">
        <v>16681</v>
      </c>
      <c r="C39" s="180" t="s">
        <v>16718</v>
      </c>
      <c r="D39" s="11" t="s">
        <v>0</v>
      </c>
      <c r="E39" s="35">
        <v>1</v>
      </c>
      <c r="F39" s="162" t="s">
        <v>0</v>
      </c>
      <c r="G39" s="161">
        <v>36280</v>
      </c>
      <c r="H39" s="9" t="s">
        <v>16814</v>
      </c>
      <c r="I39" s="9"/>
      <c r="J39" s="9" t="s">
        <v>0</v>
      </c>
      <c r="K39" s="11" t="s">
        <v>0</v>
      </c>
      <c r="L39" s="11">
        <v>3</v>
      </c>
      <c r="M39" s="9"/>
      <c r="N39" s="21">
        <v>3</v>
      </c>
      <c r="O39" s="21">
        <v>3</v>
      </c>
      <c r="P39" s="2"/>
      <c r="Q39" s="225" t="s">
        <v>4167</v>
      </c>
      <c r="R39" s="222"/>
      <c r="S39" s="2"/>
      <c r="T39" s="21">
        <f t="shared" si="0"/>
        <v>3</v>
      </c>
    </row>
    <row r="40" spans="1:20" hidden="1" x14ac:dyDescent="0.4">
      <c r="A40" s="9" t="s">
        <v>16278</v>
      </c>
      <c r="B40" s="9" t="s">
        <v>16681</v>
      </c>
      <c r="C40" s="180" t="s">
        <v>16719</v>
      </c>
      <c r="D40" s="11" t="s">
        <v>0</v>
      </c>
      <c r="E40" s="35">
        <v>1</v>
      </c>
      <c r="F40" s="162" t="s">
        <v>0</v>
      </c>
      <c r="G40" s="161">
        <v>36280</v>
      </c>
      <c r="H40" s="9" t="s">
        <v>16815</v>
      </c>
      <c r="I40" s="9"/>
      <c r="J40" s="9" t="s">
        <v>0</v>
      </c>
      <c r="K40" s="11" t="s">
        <v>0</v>
      </c>
      <c r="L40" s="11">
        <v>3</v>
      </c>
      <c r="M40" s="9"/>
      <c r="N40" s="21">
        <v>3</v>
      </c>
      <c r="O40" s="21">
        <v>3</v>
      </c>
      <c r="P40" s="2"/>
      <c r="Q40" s="225" t="s">
        <v>4167</v>
      </c>
      <c r="R40" s="222"/>
      <c r="S40" s="2"/>
      <c r="T40" s="21">
        <f t="shared" si="0"/>
        <v>3</v>
      </c>
    </row>
    <row r="41" spans="1:20" hidden="1" x14ac:dyDescent="0.4">
      <c r="A41" s="9" t="s">
        <v>16278</v>
      </c>
      <c r="B41" s="9" t="s">
        <v>16681</v>
      </c>
      <c r="C41" s="180" t="s">
        <v>16720</v>
      </c>
      <c r="D41" s="11" t="s">
        <v>0</v>
      </c>
      <c r="E41" s="35">
        <v>1</v>
      </c>
      <c r="F41" s="162" t="s">
        <v>0</v>
      </c>
      <c r="G41" s="161">
        <v>36280</v>
      </c>
      <c r="H41" s="9" t="s">
        <v>16816</v>
      </c>
      <c r="I41" s="9"/>
      <c r="J41" s="9" t="s">
        <v>0</v>
      </c>
      <c r="K41" s="11" t="s">
        <v>0</v>
      </c>
      <c r="L41" s="11">
        <v>3</v>
      </c>
      <c r="M41" s="9"/>
      <c r="N41" s="21">
        <v>10</v>
      </c>
      <c r="O41" s="21">
        <v>10</v>
      </c>
      <c r="P41" s="2"/>
      <c r="Q41" s="225" t="s">
        <v>4167</v>
      </c>
      <c r="R41" s="222"/>
      <c r="S41" s="2"/>
      <c r="T41" s="21">
        <f t="shared" si="0"/>
        <v>10</v>
      </c>
    </row>
    <row r="42" spans="1:20" hidden="1" x14ac:dyDescent="0.4">
      <c r="A42" s="9" t="s">
        <v>16278</v>
      </c>
      <c r="B42" s="9" t="s">
        <v>16681</v>
      </c>
      <c r="C42" s="180" t="s">
        <v>16721</v>
      </c>
      <c r="D42" s="11" t="s">
        <v>0</v>
      </c>
      <c r="E42" s="35">
        <v>1</v>
      </c>
      <c r="F42" s="162" t="s">
        <v>0</v>
      </c>
      <c r="G42" s="161">
        <v>36280</v>
      </c>
      <c r="H42" s="9" t="s">
        <v>16817</v>
      </c>
      <c r="I42" s="9"/>
      <c r="J42" s="9" t="s">
        <v>0</v>
      </c>
      <c r="K42" s="11" t="s">
        <v>0</v>
      </c>
      <c r="L42" s="11">
        <v>3</v>
      </c>
      <c r="M42" s="9"/>
      <c r="N42" s="21">
        <v>10</v>
      </c>
      <c r="O42" s="21">
        <v>10</v>
      </c>
      <c r="P42" s="2"/>
      <c r="Q42" s="225" t="s">
        <v>4167</v>
      </c>
      <c r="R42" s="222"/>
      <c r="S42" s="2"/>
      <c r="T42" s="21">
        <f t="shared" si="0"/>
        <v>10</v>
      </c>
    </row>
    <row r="43" spans="1:20" hidden="1" x14ac:dyDescent="0.4">
      <c r="A43" s="9" t="s">
        <v>16278</v>
      </c>
      <c r="B43" s="9" t="s">
        <v>16681</v>
      </c>
      <c r="C43" s="180" t="s">
        <v>16722</v>
      </c>
      <c r="D43" s="11" t="s">
        <v>0</v>
      </c>
      <c r="E43" s="35">
        <v>1</v>
      </c>
      <c r="F43" s="162" t="s">
        <v>0</v>
      </c>
      <c r="G43" s="161">
        <v>36280</v>
      </c>
      <c r="H43" s="9" t="s">
        <v>16818</v>
      </c>
      <c r="I43" s="9"/>
      <c r="J43" s="9" t="s">
        <v>0</v>
      </c>
      <c r="K43" s="11" t="s">
        <v>0</v>
      </c>
      <c r="L43" s="11">
        <v>3</v>
      </c>
      <c r="M43" s="9"/>
      <c r="N43" s="21">
        <v>10</v>
      </c>
      <c r="O43" s="21">
        <v>10</v>
      </c>
      <c r="P43" s="2"/>
      <c r="Q43" s="225" t="s">
        <v>4167</v>
      </c>
      <c r="R43" s="222"/>
      <c r="S43" s="2"/>
      <c r="T43" s="21">
        <f t="shared" si="0"/>
        <v>10</v>
      </c>
    </row>
    <row r="44" spans="1:20" hidden="1" x14ac:dyDescent="0.4">
      <c r="A44" s="9" t="s">
        <v>16278</v>
      </c>
      <c r="B44" s="9" t="s">
        <v>16681</v>
      </c>
      <c r="C44" s="180" t="s">
        <v>16723</v>
      </c>
      <c r="D44" s="11" t="s">
        <v>0</v>
      </c>
      <c r="E44" s="35">
        <v>1</v>
      </c>
      <c r="F44" s="162" t="s">
        <v>0</v>
      </c>
      <c r="G44" s="161">
        <v>36280</v>
      </c>
      <c r="H44" s="9" t="s">
        <v>16819</v>
      </c>
      <c r="I44" s="9"/>
      <c r="J44" s="9" t="s">
        <v>0</v>
      </c>
      <c r="K44" s="11" t="s">
        <v>0</v>
      </c>
      <c r="L44" s="11">
        <v>3</v>
      </c>
      <c r="M44" s="9"/>
      <c r="N44" s="21">
        <v>10</v>
      </c>
      <c r="O44" s="21">
        <v>10</v>
      </c>
      <c r="P44" s="2"/>
      <c r="Q44" s="225" t="s">
        <v>4167</v>
      </c>
      <c r="R44" s="222"/>
      <c r="S44" s="2"/>
      <c r="T44" s="21">
        <f t="shared" si="0"/>
        <v>10</v>
      </c>
    </row>
    <row r="45" spans="1:20" hidden="1" x14ac:dyDescent="0.4">
      <c r="A45" s="9" t="s">
        <v>16278</v>
      </c>
      <c r="B45" s="9" t="s">
        <v>16681</v>
      </c>
      <c r="C45" s="180" t="s">
        <v>16724</v>
      </c>
      <c r="D45" s="11" t="s">
        <v>0</v>
      </c>
      <c r="E45" s="35">
        <v>1</v>
      </c>
      <c r="F45" s="162" t="s">
        <v>0</v>
      </c>
      <c r="G45" s="161">
        <v>36371</v>
      </c>
      <c r="H45" s="9" t="s">
        <v>16820</v>
      </c>
      <c r="I45" s="9"/>
      <c r="J45" s="9" t="s">
        <v>0</v>
      </c>
      <c r="K45" s="11" t="s">
        <v>0</v>
      </c>
      <c r="L45" s="11">
        <v>3</v>
      </c>
      <c r="M45" s="9"/>
      <c r="N45" s="21">
        <v>10</v>
      </c>
      <c r="O45" s="21">
        <v>10</v>
      </c>
      <c r="P45" s="2"/>
      <c r="Q45" s="225" t="s">
        <v>4167</v>
      </c>
      <c r="R45" s="222"/>
      <c r="S45" s="2"/>
      <c r="T45" s="21">
        <f>IF(Q45="Nuova",IF(N45="p.a.r.",300,N45),IF(Q45="Usata",IF(O45="p.a.r.",300,N45),0))</f>
        <v>10</v>
      </c>
    </row>
    <row r="46" spans="1:20" hidden="1" x14ac:dyDescent="0.4">
      <c r="A46" s="9" t="s">
        <v>16278</v>
      </c>
      <c r="B46" s="9" t="s">
        <v>16681</v>
      </c>
      <c r="C46" s="180" t="s">
        <v>16725</v>
      </c>
      <c r="D46" s="11" t="s">
        <v>0</v>
      </c>
      <c r="E46" s="35">
        <v>1</v>
      </c>
      <c r="F46" s="162" t="s">
        <v>0</v>
      </c>
      <c r="G46" s="161">
        <v>36371</v>
      </c>
      <c r="H46" s="9" t="s">
        <v>16821</v>
      </c>
      <c r="I46" s="9"/>
      <c r="J46" s="9" t="s">
        <v>0</v>
      </c>
      <c r="K46" s="11" t="s">
        <v>0</v>
      </c>
      <c r="L46" s="11">
        <v>3</v>
      </c>
      <c r="M46" s="9"/>
      <c r="N46" s="21">
        <v>10</v>
      </c>
      <c r="O46" s="21">
        <v>10</v>
      </c>
      <c r="P46" s="2"/>
      <c r="Q46" s="225" t="s">
        <v>4167</v>
      </c>
      <c r="R46" s="222"/>
      <c r="S46" s="2"/>
      <c r="T46" s="21">
        <f>IF(Q46="Nuova",IF(N46="p.a.r.",300,N46),IF(Q46="Usata",IF(O46="p.a.r.",300,N46),0))</f>
        <v>10</v>
      </c>
    </row>
    <row r="47" spans="1:20" hidden="1" x14ac:dyDescent="0.4">
      <c r="A47" s="9" t="s">
        <v>16278</v>
      </c>
      <c r="B47" s="9" t="s">
        <v>16681</v>
      </c>
      <c r="C47" s="180" t="s">
        <v>16726</v>
      </c>
      <c r="D47" s="11" t="s">
        <v>0</v>
      </c>
      <c r="E47" s="35">
        <v>1</v>
      </c>
      <c r="F47" s="162" t="s">
        <v>0</v>
      </c>
      <c r="G47" s="161">
        <v>36371</v>
      </c>
      <c r="H47" s="9" t="s">
        <v>16822</v>
      </c>
      <c r="I47" s="9"/>
      <c r="J47" s="9" t="s">
        <v>0</v>
      </c>
      <c r="K47" s="11" t="s">
        <v>0</v>
      </c>
      <c r="L47" s="11">
        <v>3</v>
      </c>
      <c r="M47" s="9"/>
      <c r="N47" s="21">
        <v>10</v>
      </c>
      <c r="O47" s="21">
        <v>10</v>
      </c>
      <c r="P47" s="2"/>
      <c r="Q47" s="225" t="s">
        <v>4167</v>
      </c>
      <c r="R47" s="222"/>
      <c r="S47" s="2"/>
      <c r="T47" s="21">
        <f>IF(Q47="Nuova",IF(N47="p.a.r.",300,N47),IF(Q47="Usata",IF(O47="p.a.r.",300,N47),0))</f>
        <v>10</v>
      </c>
    </row>
    <row r="48" spans="1:20" hidden="1" x14ac:dyDescent="0.4">
      <c r="A48" s="9" t="s">
        <v>16278</v>
      </c>
      <c r="B48" s="9" t="s">
        <v>16681</v>
      </c>
      <c r="C48" s="180" t="s">
        <v>16727</v>
      </c>
      <c r="D48" s="11" t="s">
        <v>0</v>
      </c>
      <c r="E48" s="35">
        <v>1</v>
      </c>
      <c r="F48" s="162" t="s">
        <v>0</v>
      </c>
      <c r="G48" s="161">
        <v>36371</v>
      </c>
      <c r="H48" s="9" t="s">
        <v>16823</v>
      </c>
      <c r="I48" s="9"/>
      <c r="J48" s="9" t="s">
        <v>0</v>
      </c>
      <c r="K48" s="11" t="s">
        <v>0</v>
      </c>
      <c r="L48" s="11">
        <v>3</v>
      </c>
      <c r="M48" s="9"/>
      <c r="N48" s="21">
        <v>10</v>
      </c>
      <c r="O48" s="21">
        <v>10</v>
      </c>
      <c r="P48" s="2"/>
      <c r="Q48" s="225" t="s">
        <v>4167</v>
      </c>
      <c r="R48" s="222"/>
      <c r="S48" s="2"/>
      <c r="T48" s="21">
        <f>IF(Q48="Nuova",IF(N48="p.a.r.",300,N48),IF(Q48="Usata",IF(O48="p.a.r.",300,N48),0))</f>
        <v>10</v>
      </c>
    </row>
    <row r="49" spans="1:20" x14ac:dyDescent="0.4">
      <c r="A49" s="9" t="s">
        <v>16278</v>
      </c>
      <c r="B49" s="9" t="s">
        <v>16681</v>
      </c>
      <c r="C49" s="180" t="s">
        <v>16728</v>
      </c>
      <c r="D49" s="11" t="s">
        <v>0</v>
      </c>
      <c r="E49" s="35">
        <v>1</v>
      </c>
      <c r="F49" s="162" t="s">
        <v>0</v>
      </c>
      <c r="G49" s="161">
        <v>36371</v>
      </c>
      <c r="H49" s="9" t="s">
        <v>16824</v>
      </c>
      <c r="I49" s="9"/>
      <c r="J49" s="9" t="s">
        <v>0</v>
      </c>
      <c r="K49" s="11" t="s">
        <v>0</v>
      </c>
      <c r="L49" s="11">
        <v>3</v>
      </c>
      <c r="M49" s="9"/>
      <c r="N49" s="21">
        <v>10</v>
      </c>
      <c r="O49" s="21">
        <v>10</v>
      </c>
      <c r="P49" s="2"/>
      <c r="Q49" s="225" t="s">
        <v>4170</v>
      </c>
      <c r="R49" s="222"/>
      <c r="S49" s="2"/>
      <c r="T49" s="21">
        <f t="shared" ref="T49:T112" si="2">IF(Q49="Nuova",IF(N49="p.a.r.",300,N49),IF(Q49="Usata",IF(O49="p.a.r.",300,N49),0))</f>
        <v>0</v>
      </c>
    </row>
    <row r="50" spans="1:20" x14ac:dyDescent="0.4">
      <c r="A50" s="9" t="s">
        <v>16278</v>
      </c>
      <c r="B50" s="9" t="s">
        <v>16681</v>
      </c>
      <c r="C50" s="180" t="s">
        <v>16729</v>
      </c>
      <c r="D50" s="11" t="s">
        <v>0</v>
      </c>
      <c r="E50" s="35">
        <v>10000</v>
      </c>
      <c r="F50" s="162" t="s">
        <v>0</v>
      </c>
      <c r="G50" s="161">
        <v>36616</v>
      </c>
      <c r="H50" s="9" t="s">
        <v>16825</v>
      </c>
      <c r="I50" s="9"/>
      <c r="J50" s="9" t="s">
        <v>0</v>
      </c>
      <c r="K50" s="11" t="s">
        <v>0</v>
      </c>
      <c r="L50" s="11">
        <v>10</v>
      </c>
      <c r="M50" s="9"/>
      <c r="N50" s="21">
        <v>2</v>
      </c>
      <c r="O50" s="21">
        <v>2</v>
      </c>
      <c r="P50" s="2"/>
      <c r="Q50" s="225" t="s">
        <v>4170</v>
      </c>
      <c r="R50" s="222"/>
      <c r="S50" s="2"/>
      <c r="T50" s="21">
        <f t="shared" si="2"/>
        <v>0</v>
      </c>
    </row>
    <row r="51" spans="1:20" hidden="1" x14ac:dyDescent="0.4">
      <c r="A51" s="9" t="s">
        <v>16278</v>
      </c>
      <c r="B51" s="9" t="s">
        <v>16681</v>
      </c>
      <c r="C51" s="180" t="s">
        <v>16730</v>
      </c>
      <c r="D51" s="11" t="s">
        <v>0</v>
      </c>
      <c r="E51" s="35">
        <v>1</v>
      </c>
      <c r="F51" s="162" t="s">
        <v>0</v>
      </c>
      <c r="G51" s="161">
        <v>36525</v>
      </c>
      <c r="H51" s="9" t="s">
        <v>16826</v>
      </c>
      <c r="I51" s="9"/>
      <c r="J51" s="9" t="s">
        <v>0</v>
      </c>
      <c r="K51" s="11" t="s">
        <v>0</v>
      </c>
      <c r="L51" s="11">
        <v>3</v>
      </c>
      <c r="M51" s="9"/>
      <c r="N51" s="21">
        <v>10</v>
      </c>
      <c r="O51" s="21">
        <v>10</v>
      </c>
      <c r="P51" s="2"/>
      <c r="Q51" s="225" t="s">
        <v>4167</v>
      </c>
      <c r="R51" s="222"/>
      <c r="S51" s="2"/>
      <c r="T51" s="21">
        <f t="shared" si="2"/>
        <v>10</v>
      </c>
    </row>
    <row r="52" spans="1:20" hidden="1" x14ac:dyDescent="0.4">
      <c r="A52" s="9" t="s">
        <v>16278</v>
      </c>
      <c r="B52" s="9" t="s">
        <v>16681</v>
      </c>
      <c r="C52" s="180" t="s">
        <v>16731</v>
      </c>
      <c r="D52" s="11" t="s">
        <v>0</v>
      </c>
      <c r="E52" s="35">
        <v>1</v>
      </c>
      <c r="F52" s="162" t="s">
        <v>0</v>
      </c>
      <c r="G52" s="161">
        <v>36525</v>
      </c>
      <c r="H52" s="9" t="s">
        <v>16827</v>
      </c>
      <c r="I52" s="9"/>
      <c r="J52" s="9" t="s">
        <v>0</v>
      </c>
      <c r="K52" s="11" t="s">
        <v>0</v>
      </c>
      <c r="L52" s="11">
        <v>3</v>
      </c>
      <c r="M52" s="9"/>
      <c r="N52" s="21">
        <v>10</v>
      </c>
      <c r="O52" s="21">
        <v>10</v>
      </c>
      <c r="P52" s="2"/>
      <c r="Q52" s="225" t="s">
        <v>4167</v>
      </c>
      <c r="R52" s="222"/>
      <c r="S52" s="2"/>
      <c r="T52" s="21">
        <f t="shared" si="2"/>
        <v>10</v>
      </c>
    </row>
    <row r="53" spans="1:20" hidden="1" x14ac:dyDescent="0.4">
      <c r="A53" s="9" t="s">
        <v>16278</v>
      </c>
      <c r="B53" s="9" t="s">
        <v>16681</v>
      </c>
      <c r="C53" s="180" t="s">
        <v>16732</v>
      </c>
      <c r="D53" s="11" t="s">
        <v>0</v>
      </c>
      <c r="E53" s="35">
        <v>1</v>
      </c>
      <c r="F53" s="162" t="s">
        <v>0</v>
      </c>
      <c r="G53" s="161">
        <v>36525</v>
      </c>
      <c r="H53" s="9" t="s">
        <v>16828</v>
      </c>
      <c r="I53" s="9"/>
      <c r="J53" s="9" t="s">
        <v>0</v>
      </c>
      <c r="K53" s="11" t="s">
        <v>0</v>
      </c>
      <c r="L53" s="11">
        <v>3</v>
      </c>
      <c r="M53" s="9"/>
      <c r="N53" s="21">
        <v>10</v>
      </c>
      <c r="O53" s="21">
        <v>10</v>
      </c>
      <c r="P53" s="2"/>
      <c r="Q53" s="225" t="s">
        <v>4167</v>
      </c>
      <c r="R53" s="222"/>
      <c r="S53" s="2"/>
      <c r="T53" s="21">
        <f t="shared" si="2"/>
        <v>10</v>
      </c>
    </row>
    <row r="54" spans="1:20" hidden="1" x14ac:dyDescent="0.4">
      <c r="A54" s="9" t="s">
        <v>16278</v>
      </c>
      <c r="B54" s="9" t="s">
        <v>16681</v>
      </c>
      <c r="C54" s="180" t="s">
        <v>16733</v>
      </c>
      <c r="D54" s="11" t="s">
        <v>0</v>
      </c>
      <c r="E54" s="35">
        <v>1</v>
      </c>
      <c r="F54" s="162" t="s">
        <v>0</v>
      </c>
      <c r="G54" s="161">
        <v>36525</v>
      </c>
      <c r="H54" s="9" t="s">
        <v>16829</v>
      </c>
      <c r="I54" s="9"/>
      <c r="J54" s="9" t="s">
        <v>0</v>
      </c>
      <c r="K54" s="11" t="s">
        <v>0</v>
      </c>
      <c r="L54" s="11">
        <v>3</v>
      </c>
      <c r="M54" s="9"/>
      <c r="N54" s="21">
        <v>10</v>
      </c>
      <c r="O54" s="21">
        <v>10</v>
      </c>
      <c r="P54" s="2"/>
      <c r="Q54" s="225" t="s">
        <v>4167</v>
      </c>
      <c r="R54" s="222"/>
      <c r="S54" s="2"/>
      <c r="T54" s="21">
        <f t="shared" si="2"/>
        <v>10</v>
      </c>
    </row>
    <row r="55" spans="1:20" x14ac:dyDescent="0.4">
      <c r="A55" s="9" t="s">
        <v>16278</v>
      </c>
      <c r="B55" s="9" t="s">
        <v>16681</v>
      </c>
      <c r="C55" s="180" t="s">
        <v>16734</v>
      </c>
      <c r="D55" s="11" t="s">
        <v>0</v>
      </c>
      <c r="E55" s="35">
        <v>1</v>
      </c>
      <c r="F55" s="162" t="s">
        <v>0</v>
      </c>
      <c r="G55" s="161">
        <v>36646</v>
      </c>
      <c r="H55" s="9" t="s">
        <v>16830</v>
      </c>
      <c r="I55" s="9"/>
      <c r="J55" s="9" t="s">
        <v>0</v>
      </c>
      <c r="K55" s="11" t="s">
        <v>0</v>
      </c>
      <c r="L55" s="11">
        <v>1</v>
      </c>
      <c r="M55" s="9"/>
      <c r="N55" s="21">
        <v>10</v>
      </c>
      <c r="O55" s="21">
        <v>10</v>
      </c>
      <c r="P55" s="2"/>
      <c r="Q55" s="225" t="s">
        <v>4170</v>
      </c>
      <c r="R55" s="222"/>
      <c r="S55" s="2"/>
      <c r="T55" s="21">
        <f t="shared" si="2"/>
        <v>0</v>
      </c>
    </row>
    <row r="56" spans="1:20" x14ac:dyDescent="0.4">
      <c r="A56" s="9" t="s">
        <v>16278</v>
      </c>
      <c r="B56" s="9" t="s">
        <v>16681</v>
      </c>
      <c r="C56" s="180" t="s">
        <v>16735</v>
      </c>
      <c r="D56" s="11" t="s">
        <v>0</v>
      </c>
      <c r="E56" s="35">
        <v>1</v>
      </c>
      <c r="F56" s="162" t="s">
        <v>0</v>
      </c>
      <c r="G56" s="161">
        <v>36646</v>
      </c>
      <c r="H56" s="9" t="s">
        <v>16831</v>
      </c>
      <c r="I56" s="9"/>
      <c r="J56" s="9" t="s">
        <v>0</v>
      </c>
      <c r="K56" s="11" t="s">
        <v>0</v>
      </c>
      <c r="L56" s="11">
        <v>1</v>
      </c>
      <c r="M56" s="9"/>
      <c r="N56" s="21">
        <v>10</v>
      </c>
      <c r="O56" s="21">
        <v>10</v>
      </c>
      <c r="P56" s="2"/>
      <c r="Q56" s="225" t="s">
        <v>4170</v>
      </c>
      <c r="R56" s="222"/>
      <c r="S56" s="2"/>
      <c r="T56" s="21">
        <f t="shared" si="2"/>
        <v>0</v>
      </c>
    </row>
    <row r="57" spans="1:20" x14ac:dyDescent="0.4">
      <c r="A57" s="9" t="s">
        <v>16278</v>
      </c>
      <c r="B57" s="9" t="s">
        <v>16681</v>
      </c>
      <c r="C57" s="180" t="s">
        <v>16736</v>
      </c>
      <c r="D57" s="11" t="s">
        <v>0</v>
      </c>
      <c r="E57" s="35">
        <v>1</v>
      </c>
      <c r="F57" s="162" t="s">
        <v>0</v>
      </c>
      <c r="G57" s="161">
        <v>36646</v>
      </c>
      <c r="H57" s="9" t="s">
        <v>16832</v>
      </c>
      <c r="I57" s="9"/>
      <c r="J57" s="9" t="s">
        <v>0</v>
      </c>
      <c r="K57" s="11" t="s">
        <v>0</v>
      </c>
      <c r="L57" s="11">
        <v>1</v>
      </c>
      <c r="M57" s="9"/>
      <c r="N57" s="21">
        <v>10</v>
      </c>
      <c r="O57" s="21">
        <v>10</v>
      </c>
      <c r="P57" s="2"/>
      <c r="Q57" s="225" t="s">
        <v>4170</v>
      </c>
      <c r="R57" s="222"/>
      <c r="S57" s="2"/>
      <c r="T57" s="21">
        <f t="shared" si="2"/>
        <v>0</v>
      </c>
    </row>
    <row r="58" spans="1:20" x14ac:dyDescent="0.4">
      <c r="A58" s="9" t="s">
        <v>16278</v>
      </c>
      <c r="B58" s="9" t="s">
        <v>16681</v>
      </c>
      <c r="C58" s="180" t="s">
        <v>16737</v>
      </c>
      <c r="D58" s="11" t="s">
        <v>0</v>
      </c>
      <c r="E58" s="35">
        <v>1</v>
      </c>
      <c r="F58" s="162" t="s">
        <v>0</v>
      </c>
      <c r="G58" s="161">
        <v>36646</v>
      </c>
      <c r="H58" s="9" t="s">
        <v>16833</v>
      </c>
      <c r="I58" s="9"/>
      <c r="J58" s="9" t="s">
        <v>0</v>
      </c>
      <c r="K58" s="11" t="s">
        <v>0</v>
      </c>
      <c r="L58" s="11">
        <v>1</v>
      </c>
      <c r="M58" s="9"/>
      <c r="N58" s="21">
        <v>10</v>
      </c>
      <c r="O58" s="21">
        <v>10</v>
      </c>
      <c r="P58" s="2"/>
      <c r="Q58" s="225" t="s">
        <v>4170</v>
      </c>
      <c r="R58" s="222"/>
      <c r="S58" s="2"/>
      <c r="T58" s="21">
        <f t="shared" si="2"/>
        <v>0</v>
      </c>
    </row>
    <row r="59" spans="1:20" x14ac:dyDescent="0.4">
      <c r="A59" s="9" t="s">
        <v>16278</v>
      </c>
      <c r="B59" s="9" t="s">
        <v>16681</v>
      </c>
      <c r="C59" s="180" t="s">
        <v>16738</v>
      </c>
      <c r="D59" s="11" t="s">
        <v>0</v>
      </c>
      <c r="E59" s="35">
        <v>1</v>
      </c>
      <c r="F59" s="162" t="s">
        <v>0</v>
      </c>
      <c r="G59" s="161">
        <v>36646</v>
      </c>
      <c r="H59" s="9" t="s">
        <v>16834</v>
      </c>
      <c r="I59" s="9"/>
      <c r="J59" s="9" t="s">
        <v>0</v>
      </c>
      <c r="K59" s="11" t="s">
        <v>0</v>
      </c>
      <c r="L59" s="11">
        <v>1</v>
      </c>
      <c r="M59" s="9"/>
      <c r="N59" s="21">
        <v>10</v>
      </c>
      <c r="O59" s="21">
        <v>10</v>
      </c>
      <c r="P59" s="2"/>
      <c r="Q59" s="225" t="s">
        <v>4170</v>
      </c>
      <c r="R59" s="222"/>
      <c r="S59" s="2"/>
      <c r="T59" s="21">
        <f t="shared" si="2"/>
        <v>0</v>
      </c>
    </row>
    <row r="60" spans="1:20" x14ac:dyDescent="0.4">
      <c r="A60" s="9" t="s">
        <v>16278</v>
      </c>
      <c r="B60" s="9" t="s">
        <v>16681</v>
      </c>
      <c r="C60" s="180" t="s">
        <v>16739</v>
      </c>
      <c r="D60" s="11" t="s">
        <v>0</v>
      </c>
      <c r="E60" s="35">
        <v>1</v>
      </c>
      <c r="F60" s="162" t="s">
        <v>0</v>
      </c>
      <c r="G60" s="161">
        <v>36646</v>
      </c>
      <c r="H60" s="9" t="s">
        <v>16835</v>
      </c>
      <c r="I60" s="9"/>
      <c r="J60" s="9" t="s">
        <v>0</v>
      </c>
      <c r="K60" s="11" t="s">
        <v>0</v>
      </c>
      <c r="L60" s="11">
        <v>1</v>
      </c>
      <c r="M60" s="9"/>
      <c r="N60" s="21">
        <v>10</v>
      </c>
      <c r="O60" s="21">
        <v>10</v>
      </c>
      <c r="P60" s="2"/>
      <c r="Q60" s="225" t="s">
        <v>4170</v>
      </c>
      <c r="R60" s="222"/>
      <c r="S60" s="2"/>
      <c r="T60" s="21">
        <f t="shared" si="2"/>
        <v>0</v>
      </c>
    </row>
    <row r="61" spans="1:20" x14ac:dyDescent="0.4">
      <c r="A61" s="9" t="s">
        <v>16278</v>
      </c>
      <c r="B61" s="9" t="s">
        <v>16681</v>
      </c>
      <c r="C61" s="180" t="s">
        <v>16740</v>
      </c>
      <c r="D61" s="11" t="s">
        <v>0</v>
      </c>
      <c r="E61" s="35">
        <v>1</v>
      </c>
      <c r="F61" s="162" t="s">
        <v>0</v>
      </c>
      <c r="G61" s="161">
        <v>36646</v>
      </c>
      <c r="H61" s="9" t="s">
        <v>16836</v>
      </c>
      <c r="I61" s="9"/>
      <c r="J61" s="9" t="s">
        <v>0</v>
      </c>
      <c r="K61" s="11" t="s">
        <v>0</v>
      </c>
      <c r="L61" s="11">
        <v>1</v>
      </c>
      <c r="M61" s="9"/>
      <c r="N61" s="21">
        <v>10</v>
      </c>
      <c r="O61" s="21">
        <v>10</v>
      </c>
      <c r="P61" s="2"/>
      <c r="Q61" s="225" t="s">
        <v>4170</v>
      </c>
      <c r="R61" s="222"/>
      <c r="S61" s="2"/>
      <c r="T61" s="21">
        <f t="shared" si="2"/>
        <v>0</v>
      </c>
    </row>
    <row r="62" spans="1:20" x14ac:dyDescent="0.4">
      <c r="A62" s="9" t="s">
        <v>16278</v>
      </c>
      <c r="B62" s="9" t="s">
        <v>16681</v>
      </c>
      <c r="C62" s="180" t="s">
        <v>16741</v>
      </c>
      <c r="D62" s="11" t="s">
        <v>0</v>
      </c>
      <c r="E62" s="35">
        <v>1</v>
      </c>
      <c r="F62" s="162" t="s">
        <v>0</v>
      </c>
      <c r="G62" s="161">
        <v>36646</v>
      </c>
      <c r="H62" s="9" t="s">
        <v>16837</v>
      </c>
      <c r="I62" s="9"/>
      <c r="J62" s="9" t="s">
        <v>0</v>
      </c>
      <c r="K62" s="11" t="s">
        <v>0</v>
      </c>
      <c r="L62" s="11">
        <v>1</v>
      </c>
      <c r="M62" s="9"/>
      <c r="N62" s="21">
        <v>10</v>
      </c>
      <c r="O62" s="21">
        <v>10</v>
      </c>
      <c r="P62" s="2"/>
      <c r="Q62" s="225" t="s">
        <v>4170</v>
      </c>
      <c r="R62" s="222"/>
      <c r="S62" s="2"/>
      <c r="T62" s="21">
        <f t="shared" si="2"/>
        <v>0</v>
      </c>
    </row>
    <row r="63" spans="1:20" x14ac:dyDescent="0.4">
      <c r="A63" s="9" t="s">
        <v>16278</v>
      </c>
      <c r="B63" s="9" t="s">
        <v>16681</v>
      </c>
      <c r="C63" s="180" t="s">
        <v>16742</v>
      </c>
      <c r="D63" s="11" t="s">
        <v>0</v>
      </c>
      <c r="E63" s="35">
        <v>1</v>
      </c>
      <c r="F63" s="162" t="s">
        <v>0</v>
      </c>
      <c r="G63" s="161">
        <v>36646</v>
      </c>
      <c r="H63" s="9" t="s">
        <v>16838</v>
      </c>
      <c r="I63" s="9"/>
      <c r="J63" s="9" t="s">
        <v>0</v>
      </c>
      <c r="K63" s="11" t="s">
        <v>0</v>
      </c>
      <c r="L63" s="11">
        <v>1</v>
      </c>
      <c r="M63" s="9"/>
      <c r="N63" s="21">
        <v>10</v>
      </c>
      <c r="O63" s="21">
        <v>10</v>
      </c>
      <c r="P63" s="2"/>
      <c r="Q63" s="225" t="s">
        <v>4170</v>
      </c>
      <c r="R63" s="222"/>
      <c r="S63" s="2"/>
      <c r="T63" s="21">
        <f t="shared" si="2"/>
        <v>0</v>
      </c>
    </row>
    <row r="64" spans="1:20" x14ac:dyDescent="0.4">
      <c r="A64" s="9" t="s">
        <v>16278</v>
      </c>
      <c r="B64" s="9" t="s">
        <v>16681</v>
      </c>
      <c r="C64" s="180" t="s">
        <v>16743</v>
      </c>
      <c r="D64" s="11" t="s">
        <v>0</v>
      </c>
      <c r="E64" s="35">
        <v>1</v>
      </c>
      <c r="F64" s="162" t="s">
        <v>0</v>
      </c>
      <c r="G64" s="161">
        <v>36646</v>
      </c>
      <c r="H64" s="9" t="s">
        <v>16839</v>
      </c>
      <c r="I64" s="9"/>
      <c r="J64" s="9" t="s">
        <v>0</v>
      </c>
      <c r="K64" s="11" t="s">
        <v>0</v>
      </c>
      <c r="L64" s="11">
        <v>1</v>
      </c>
      <c r="M64" s="9"/>
      <c r="N64" s="21">
        <v>10</v>
      </c>
      <c r="O64" s="21">
        <v>10</v>
      </c>
      <c r="P64" s="2"/>
      <c r="Q64" s="225" t="s">
        <v>4170</v>
      </c>
      <c r="R64" s="222"/>
      <c r="S64" s="2"/>
      <c r="T64" s="21">
        <f t="shared" si="2"/>
        <v>0</v>
      </c>
    </row>
    <row r="65" spans="1:20" x14ac:dyDescent="0.4">
      <c r="A65" s="9" t="s">
        <v>16278</v>
      </c>
      <c r="B65" s="9" t="s">
        <v>16681</v>
      </c>
      <c r="C65" s="180" t="s">
        <v>16744</v>
      </c>
      <c r="D65" s="11" t="s">
        <v>0</v>
      </c>
      <c r="E65" s="35">
        <v>1</v>
      </c>
      <c r="F65" s="162" t="s">
        <v>0</v>
      </c>
      <c r="G65" s="161">
        <v>36646</v>
      </c>
      <c r="H65" s="9" t="s">
        <v>16840</v>
      </c>
      <c r="I65" s="9"/>
      <c r="J65" s="9" t="s">
        <v>0</v>
      </c>
      <c r="K65" s="11" t="s">
        <v>0</v>
      </c>
      <c r="L65" s="11">
        <v>1</v>
      </c>
      <c r="M65" s="9"/>
      <c r="N65" s="21">
        <v>10</v>
      </c>
      <c r="O65" s="21">
        <v>10</v>
      </c>
      <c r="P65" s="2"/>
      <c r="Q65" s="225" t="s">
        <v>4170</v>
      </c>
      <c r="R65" s="222"/>
      <c r="S65" s="2"/>
      <c r="T65" s="21">
        <f t="shared" si="2"/>
        <v>0</v>
      </c>
    </row>
    <row r="66" spans="1:20" hidden="1" x14ac:dyDescent="0.4">
      <c r="A66" s="9" t="s">
        <v>16278</v>
      </c>
      <c r="B66" s="9" t="s">
        <v>16681</v>
      </c>
      <c r="C66" s="180" t="s">
        <v>16745</v>
      </c>
      <c r="D66" s="11" t="s">
        <v>0</v>
      </c>
      <c r="E66" s="35">
        <v>1</v>
      </c>
      <c r="F66" s="162" t="s">
        <v>0</v>
      </c>
      <c r="G66" s="161">
        <v>36646</v>
      </c>
      <c r="H66" s="9" t="s">
        <v>16841</v>
      </c>
      <c r="I66" s="9"/>
      <c r="J66" s="9" t="s">
        <v>0</v>
      </c>
      <c r="K66" s="11" t="s">
        <v>0</v>
      </c>
      <c r="L66" s="11">
        <v>1</v>
      </c>
      <c r="M66" s="9"/>
      <c r="N66" s="21">
        <v>10</v>
      </c>
      <c r="O66" s="21">
        <v>10</v>
      </c>
      <c r="P66" s="2"/>
      <c r="Q66" s="225" t="s">
        <v>4167</v>
      </c>
      <c r="R66" s="222"/>
      <c r="S66" s="2"/>
      <c r="T66" s="21">
        <f t="shared" si="2"/>
        <v>10</v>
      </c>
    </row>
    <row r="67" spans="1:20" x14ac:dyDescent="0.4">
      <c r="A67" s="9" t="s">
        <v>16278</v>
      </c>
      <c r="B67" s="9" t="s">
        <v>16681</v>
      </c>
      <c r="C67" s="180" t="s">
        <v>16746</v>
      </c>
      <c r="D67" s="11" t="s">
        <v>0</v>
      </c>
      <c r="E67" s="35">
        <v>1</v>
      </c>
      <c r="F67" s="162" t="s">
        <v>0</v>
      </c>
      <c r="G67" s="161">
        <v>36646</v>
      </c>
      <c r="H67" s="9" t="s">
        <v>16842</v>
      </c>
      <c r="I67" s="9"/>
      <c r="J67" s="9" t="s">
        <v>0</v>
      </c>
      <c r="K67" s="11" t="s">
        <v>0</v>
      </c>
      <c r="L67" s="11">
        <v>1</v>
      </c>
      <c r="M67" s="9"/>
      <c r="N67" s="21">
        <v>10</v>
      </c>
      <c r="O67" s="21">
        <v>10</v>
      </c>
      <c r="P67" s="2"/>
      <c r="Q67" s="225" t="s">
        <v>4170</v>
      </c>
      <c r="R67" s="222"/>
      <c r="S67" s="2"/>
      <c r="T67" s="21">
        <f t="shared" si="2"/>
        <v>0</v>
      </c>
    </row>
    <row r="68" spans="1:20" x14ac:dyDescent="0.4">
      <c r="A68" s="9" t="s">
        <v>16278</v>
      </c>
      <c r="B68" s="9" t="s">
        <v>16681</v>
      </c>
      <c r="C68" s="180" t="s">
        <v>16747</v>
      </c>
      <c r="D68" s="11" t="s">
        <v>0</v>
      </c>
      <c r="E68" s="35">
        <v>1</v>
      </c>
      <c r="F68" s="162" t="s">
        <v>0</v>
      </c>
      <c r="G68" s="161">
        <v>36646</v>
      </c>
      <c r="H68" s="9" t="s">
        <v>16843</v>
      </c>
      <c r="I68" s="9"/>
      <c r="J68" s="9" t="s">
        <v>0</v>
      </c>
      <c r="K68" s="11" t="s">
        <v>0</v>
      </c>
      <c r="L68" s="11">
        <v>1</v>
      </c>
      <c r="M68" s="9"/>
      <c r="N68" s="21">
        <v>10</v>
      </c>
      <c r="O68" s="21">
        <v>10</v>
      </c>
      <c r="P68" s="2"/>
      <c r="Q68" s="225" t="s">
        <v>4170</v>
      </c>
      <c r="R68" s="222"/>
      <c r="S68" s="2"/>
      <c r="T68" s="21">
        <f t="shared" si="2"/>
        <v>0</v>
      </c>
    </row>
    <row r="69" spans="1:20" x14ac:dyDescent="0.4">
      <c r="A69" s="9" t="s">
        <v>16278</v>
      </c>
      <c r="B69" s="9" t="s">
        <v>16681</v>
      </c>
      <c r="C69" s="180" t="s">
        <v>16748</v>
      </c>
      <c r="D69" s="11" t="s">
        <v>0</v>
      </c>
      <c r="E69" s="35">
        <v>1</v>
      </c>
      <c r="F69" s="162" t="s">
        <v>0</v>
      </c>
      <c r="G69" s="161">
        <v>36646</v>
      </c>
      <c r="H69" s="9" t="s">
        <v>16844</v>
      </c>
      <c r="I69" s="9"/>
      <c r="J69" s="9" t="s">
        <v>0</v>
      </c>
      <c r="K69" s="11" t="s">
        <v>0</v>
      </c>
      <c r="L69" s="11">
        <v>1</v>
      </c>
      <c r="M69" s="9"/>
      <c r="N69" s="21">
        <v>10</v>
      </c>
      <c r="O69" s="21">
        <v>10</v>
      </c>
      <c r="P69" s="2"/>
      <c r="Q69" s="225" t="s">
        <v>4170</v>
      </c>
      <c r="R69" s="222"/>
      <c r="S69" s="2"/>
      <c r="T69" s="21">
        <f t="shared" si="2"/>
        <v>0</v>
      </c>
    </row>
    <row r="70" spans="1:20" x14ac:dyDescent="0.4">
      <c r="A70" s="9" t="s">
        <v>16278</v>
      </c>
      <c r="B70" s="9" t="s">
        <v>16681</v>
      </c>
      <c r="C70" s="180" t="s">
        <v>16749</v>
      </c>
      <c r="D70" s="11" t="s">
        <v>0</v>
      </c>
      <c r="E70" s="35">
        <v>1</v>
      </c>
      <c r="F70" s="162" t="s">
        <v>0</v>
      </c>
      <c r="G70" s="161">
        <v>36646</v>
      </c>
      <c r="H70" s="9" t="s">
        <v>16845</v>
      </c>
      <c r="I70" s="9"/>
      <c r="J70" s="9" t="s">
        <v>0</v>
      </c>
      <c r="K70" s="11" t="s">
        <v>0</v>
      </c>
      <c r="L70" s="11">
        <v>1</v>
      </c>
      <c r="M70" s="9"/>
      <c r="N70" s="21">
        <v>10</v>
      </c>
      <c r="O70" s="21">
        <v>10</v>
      </c>
      <c r="P70" s="2"/>
      <c r="Q70" s="225" t="s">
        <v>4170</v>
      </c>
      <c r="R70" s="222"/>
      <c r="S70" s="2"/>
      <c r="T70" s="21">
        <f t="shared" si="2"/>
        <v>0</v>
      </c>
    </row>
    <row r="71" spans="1:20" x14ac:dyDescent="0.4">
      <c r="A71" s="9" t="s">
        <v>16278</v>
      </c>
      <c r="B71" s="9" t="s">
        <v>16681</v>
      </c>
      <c r="C71" s="180" t="s">
        <v>16750</v>
      </c>
      <c r="D71" s="11" t="s">
        <v>0</v>
      </c>
      <c r="E71" s="35">
        <v>1</v>
      </c>
      <c r="F71" s="162" t="s">
        <v>0</v>
      </c>
      <c r="G71" s="161">
        <v>36646</v>
      </c>
      <c r="H71" s="9" t="s">
        <v>16846</v>
      </c>
      <c r="I71" s="9"/>
      <c r="J71" s="9" t="s">
        <v>0</v>
      </c>
      <c r="K71" s="11" t="s">
        <v>0</v>
      </c>
      <c r="L71" s="11">
        <v>1</v>
      </c>
      <c r="M71" s="9"/>
      <c r="N71" s="21">
        <v>10</v>
      </c>
      <c r="O71" s="21">
        <v>10</v>
      </c>
      <c r="P71" s="2"/>
      <c r="Q71" s="225" t="s">
        <v>4170</v>
      </c>
      <c r="R71" s="222"/>
      <c r="S71" s="2"/>
      <c r="T71" s="21">
        <f t="shared" si="2"/>
        <v>0</v>
      </c>
    </row>
    <row r="72" spans="1:20" x14ac:dyDescent="0.4">
      <c r="A72" s="9" t="s">
        <v>16278</v>
      </c>
      <c r="B72" s="9" t="s">
        <v>16681</v>
      </c>
      <c r="C72" s="180" t="s">
        <v>16751</v>
      </c>
      <c r="D72" s="11" t="s">
        <v>0</v>
      </c>
      <c r="E72" s="35">
        <v>1</v>
      </c>
      <c r="F72" s="162" t="s">
        <v>0</v>
      </c>
      <c r="G72" s="161">
        <v>36646</v>
      </c>
      <c r="H72" s="9" t="s">
        <v>16847</v>
      </c>
      <c r="I72" s="9"/>
      <c r="J72" s="9" t="s">
        <v>0</v>
      </c>
      <c r="K72" s="11" t="s">
        <v>0</v>
      </c>
      <c r="L72" s="11">
        <v>1</v>
      </c>
      <c r="M72" s="9"/>
      <c r="N72" s="21">
        <v>10</v>
      </c>
      <c r="O72" s="21">
        <v>10</v>
      </c>
      <c r="P72" s="2"/>
      <c r="Q72" s="225" t="s">
        <v>4170</v>
      </c>
      <c r="R72" s="222"/>
      <c r="S72" s="2"/>
      <c r="T72" s="21">
        <f t="shared" si="2"/>
        <v>0</v>
      </c>
    </row>
    <row r="73" spans="1:20" x14ac:dyDescent="0.4">
      <c r="A73" s="9" t="s">
        <v>16278</v>
      </c>
      <c r="B73" s="9" t="s">
        <v>16681</v>
      </c>
      <c r="C73" s="180" t="s">
        <v>16752</v>
      </c>
      <c r="D73" s="11" t="s">
        <v>0</v>
      </c>
      <c r="E73" s="35">
        <v>1</v>
      </c>
      <c r="F73" s="162" t="s">
        <v>0</v>
      </c>
      <c r="G73" s="161">
        <v>36646</v>
      </c>
      <c r="H73" s="9" t="s">
        <v>16848</v>
      </c>
      <c r="I73" s="9"/>
      <c r="J73" s="9" t="s">
        <v>0</v>
      </c>
      <c r="K73" s="11" t="s">
        <v>0</v>
      </c>
      <c r="L73" s="11">
        <v>1</v>
      </c>
      <c r="M73" s="9"/>
      <c r="N73" s="21">
        <v>10</v>
      </c>
      <c r="O73" s="21">
        <v>10</v>
      </c>
      <c r="P73" s="2"/>
      <c r="Q73" s="225" t="s">
        <v>4170</v>
      </c>
      <c r="R73" s="222"/>
      <c r="S73" s="2"/>
      <c r="T73" s="21">
        <f t="shared" si="2"/>
        <v>0</v>
      </c>
    </row>
    <row r="74" spans="1:20" x14ac:dyDescent="0.4">
      <c r="A74" s="9" t="s">
        <v>16278</v>
      </c>
      <c r="B74" s="9" t="s">
        <v>16681</v>
      </c>
      <c r="C74" s="180" t="s">
        <v>16753</v>
      </c>
      <c r="D74" s="11" t="s">
        <v>0</v>
      </c>
      <c r="E74" s="35">
        <v>1</v>
      </c>
      <c r="F74" s="162" t="s">
        <v>0</v>
      </c>
      <c r="G74" s="161">
        <v>36646</v>
      </c>
      <c r="H74" s="9" t="s">
        <v>16849</v>
      </c>
      <c r="I74" s="9"/>
      <c r="J74" s="9" t="s">
        <v>0</v>
      </c>
      <c r="K74" s="11" t="s">
        <v>0</v>
      </c>
      <c r="L74" s="11">
        <v>1</v>
      </c>
      <c r="M74" s="9"/>
      <c r="N74" s="21">
        <v>10</v>
      </c>
      <c r="O74" s="21">
        <v>10</v>
      </c>
      <c r="P74" s="2"/>
      <c r="Q74" s="225" t="s">
        <v>4170</v>
      </c>
      <c r="R74" s="222"/>
      <c r="S74" s="2"/>
      <c r="T74" s="21">
        <f t="shared" si="2"/>
        <v>0</v>
      </c>
    </row>
    <row r="75" spans="1:20" x14ac:dyDescent="0.4">
      <c r="A75" s="9" t="s">
        <v>16278</v>
      </c>
      <c r="B75" s="9" t="s">
        <v>16681</v>
      </c>
      <c r="C75" s="180" t="s">
        <v>16754</v>
      </c>
      <c r="D75" s="11" t="s">
        <v>0</v>
      </c>
      <c r="E75" s="35">
        <v>1</v>
      </c>
      <c r="F75" s="162" t="s">
        <v>0</v>
      </c>
      <c r="G75" s="161">
        <v>36646</v>
      </c>
      <c r="H75" s="9" t="s">
        <v>16850</v>
      </c>
      <c r="I75" s="9"/>
      <c r="J75" s="9" t="s">
        <v>0</v>
      </c>
      <c r="K75" s="11" t="s">
        <v>0</v>
      </c>
      <c r="L75" s="11">
        <v>1</v>
      </c>
      <c r="M75" s="9"/>
      <c r="N75" s="21">
        <v>10</v>
      </c>
      <c r="O75" s="21">
        <v>10</v>
      </c>
      <c r="P75" s="2"/>
      <c r="Q75" s="225" t="s">
        <v>4170</v>
      </c>
      <c r="R75" s="222"/>
      <c r="S75" s="2"/>
      <c r="T75" s="21">
        <f t="shared" si="2"/>
        <v>0</v>
      </c>
    </row>
    <row r="76" spans="1:20" x14ac:dyDescent="0.4">
      <c r="A76" s="9" t="s">
        <v>16278</v>
      </c>
      <c r="B76" s="9" t="s">
        <v>16681</v>
      </c>
      <c r="C76" s="180" t="s">
        <v>16755</v>
      </c>
      <c r="D76" s="11" t="s">
        <v>0</v>
      </c>
      <c r="E76" s="35">
        <v>1</v>
      </c>
      <c r="F76" s="162" t="s">
        <v>0</v>
      </c>
      <c r="G76" s="161">
        <v>36646</v>
      </c>
      <c r="H76" s="9" t="s">
        <v>16851</v>
      </c>
      <c r="I76" s="9"/>
      <c r="J76" s="9" t="s">
        <v>0</v>
      </c>
      <c r="K76" s="11" t="s">
        <v>0</v>
      </c>
      <c r="L76" s="11">
        <v>1</v>
      </c>
      <c r="M76" s="9"/>
      <c r="N76" s="21">
        <v>10</v>
      </c>
      <c r="O76" s="21">
        <v>10</v>
      </c>
      <c r="P76" s="2"/>
      <c r="Q76" s="225" t="s">
        <v>4170</v>
      </c>
      <c r="R76" s="222"/>
      <c r="S76" s="2"/>
      <c r="T76" s="21">
        <f t="shared" si="2"/>
        <v>0</v>
      </c>
    </row>
    <row r="77" spans="1:20" x14ac:dyDescent="0.4">
      <c r="A77" s="9" t="s">
        <v>16278</v>
      </c>
      <c r="B77" s="9" t="s">
        <v>16681</v>
      </c>
      <c r="C77" s="180" t="s">
        <v>16756</v>
      </c>
      <c r="D77" s="11" t="s">
        <v>0</v>
      </c>
      <c r="E77" s="35">
        <v>1</v>
      </c>
      <c r="F77" s="162" t="s">
        <v>0</v>
      </c>
      <c r="G77" s="161">
        <v>36646</v>
      </c>
      <c r="H77" s="9" t="s">
        <v>16852</v>
      </c>
      <c r="I77" s="9"/>
      <c r="J77" s="9" t="s">
        <v>0</v>
      </c>
      <c r="K77" s="11" t="s">
        <v>0</v>
      </c>
      <c r="L77" s="11">
        <v>1</v>
      </c>
      <c r="M77" s="9"/>
      <c r="N77" s="21">
        <v>10</v>
      </c>
      <c r="O77" s="21">
        <v>10</v>
      </c>
      <c r="P77" s="2"/>
      <c r="Q77" s="225" t="s">
        <v>4170</v>
      </c>
      <c r="R77" s="222"/>
      <c r="S77" s="2"/>
      <c r="T77" s="21">
        <f t="shared" si="2"/>
        <v>0</v>
      </c>
    </row>
    <row r="78" spans="1:20" x14ac:dyDescent="0.4">
      <c r="A78" s="9" t="s">
        <v>16278</v>
      </c>
      <c r="B78" s="9" t="s">
        <v>16681</v>
      </c>
      <c r="C78" s="180" t="s">
        <v>16757</v>
      </c>
      <c r="D78" s="11" t="s">
        <v>0</v>
      </c>
      <c r="E78" s="35">
        <v>1</v>
      </c>
      <c r="F78" s="162" t="s">
        <v>0</v>
      </c>
      <c r="G78" s="161">
        <v>36646</v>
      </c>
      <c r="H78" s="9" t="s">
        <v>16853</v>
      </c>
      <c r="I78" s="9"/>
      <c r="J78" s="9" t="s">
        <v>0</v>
      </c>
      <c r="K78" s="11" t="s">
        <v>0</v>
      </c>
      <c r="L78" s="11">
        <v>1</v>
      </c>
      <c r="M78" s="9"/>
      <c r="N78" s="21">
        <v>10</v>
      </c>
      <c r="O78" s="21">
        <v>10</v>
      </c>
      <c r="P78" s="2"/>
      <c r="Q78" s="225" t="s">
        <v>4170</v>
      </c>
      <c r="R78" s="222"/>
      <c r="S78" s="2"/>
      <c r="T78" s="21">
        <f t="shared" si="2"/>
        <v>0</v>
      </c>
    </row>
    <row r="79" spans="1:20" hidden="1" x14ac:dyDescent="0.4">
      <c r="A79" s="9" t="s">
        <v>16278</v>
      </c>
      <c r="B79" s="9" t="s">
        <v>16681</v>
      </c>
      <c r="C79" s="180" t="s">
        <v>16894</v>
      </c>
      <c r="D79" s="11" t="s">
        <v>0</v>
      </c>
      <c r="E79" s="35">
        <v>3</v>
      </c>
      <c r="F79" s="162" t="s">
        <v>0</v>
      </c>
      <c r="G79" s="161">
        <v>36707</v>
      </c>
      <c r="H79" s="9" t="s">
        <v>16854</v>
      </c>
      <c r="I79" s="9"/>
      <c r="J79" s="9" t="s">
        <v>0</v>
      </c>
      <c r="K79" s="11" t="s">
        <v>0</v>
      </c>
      <c r="L79" s="11">
        <v>15</v>
      </c>
      <c r="M79" s="9"/>
      <c r="N79" s="21">
        <v>10</v>
      </c>
      <c r="O79" s="21">
        <v>10</v>
      </c>
      <c r="P79" s="2"/>
      <c r="Q79" s="225" t="s">
        <v>4167</v>
      </c>
      <c r="R79" s="222"/>
      <c r="S79" s="2"/>
      <c r="T79" s="21">
        <f t="shared" si="2"/>
        <v>10</v>
      </c>
    </row>
    <row r="80" spans="1:20" hidden="1" x14ac:dyDescent="0.4">
      <c r="A80" s="9" t="s">
        <v>16278</v>
      </c>
      <c r="B80" s="9" t="s">
        <v>16681</v>
      </c>
      <c r="C80" s="180" t="s">
        <v>16895</v>
      </c>
      <c r="D80" s="11" t="s">
        <v>0</v>
      </c>
      <c r="E80" s="35">
        <v>12</v>
      </c>
      <c r="F80" s="162" t="s">
        <v>0</v>
      </c>
      <c r="G80" s="161">
        <v>36799</v>
      </c>
      <c r="H80" s="9" t="s">
        <v>16854</v>
      </c>
      <c r="I80" s="9"/>
      <c r="J80" s="9" t="s">
        <v>0</v>
      </c>
      <c r="K80" s="11" t="s">
        <v>0</v>
      </c>
      <c r="L80" s="11">
        <v>15</v>
      </c>
      <c r="M80" s="9"/>
      <c r="N80" s="21">
        <v>10</v>
      </c>
      <c r="O80" s="21">
        <v>10</v>
      </c>
      <c r="P80" s="2"/>
      <c r="Q80" s="225" t="s">
        <v>4167</v>
      </c>
      <c r="R80" s="222"/>
      <c r="S80" s="2"/>
      <c r="T80" s="21">
        <f t="shared" si="2"/>
        <v>10</v>
      </c>
    </row>
    <row r="81" spans="1:20" hidden="1" x14ac:dyDescent="0.4">
      <c r="A81" s="9" t="s">
        <v>16278</v>
      </c>
      <c r="B81" s="9" t="s">
        <v>16681</v>
      </c>
      <c r="C81" s="180" t="s">
        <v>16896</v>
      </c>
      <c r="D81" s="11" t="s">
        <v>0</v>
      </c>
      <c r="E81" s="35">
        <v>3</v>
      </c>
      <c r="F81" s="162" t="s">
        <v>0</v>
      </c>
      <c r="G81" s="161">
        <v>36707</v>
      </c>
      <c r="H81" s="9" t="s">
        <v>16855</v>
      </c>
      <c r="I81" s="9"/>
      <c r="J81" s="9" t="s">
        <v>0</v>
      </c>
      <c r="K81" s="11" t="s">
        <v>0</v>
      </c>
      <c r="L81" s="11">
        <v>15</v>
      </c>
      <c r="M81" s="9"/>
      <c r="N81" s="21">
        <v>10</v>
      </c>
      <c r="O81" s="21">
        <v>10</v>
      </c>
      <c r="P81" s="2"/>
      <c r="Q81" s="225" t="s">
        <v>4167</v>
      </c>
      <c r="R81" s="222"/>
      <c r="S81" s="2"/>
      <c r="T81" s="21">
        <f t="shared" si="2"/>
        <v>10</v>
      </c>
    </row>
    <row r="82" spans="1:20" hidden="1" x14ac:dyDescent="0.4">
      <c r="A82" s="9" t="s">
        <v>16278</v>
      </c>
      <c r="B82" s="9" t="s">
        <v>16681</v>
      </c>
      <c r="C82" s="180" t="s">
        <v>16897</v>
      </c>
      <c r="D82" s="11" t="s">
        <v>0</v>
      </c>
      <c r="E82" s="35">
        <v>12</v>
      </c>
      <c r="F82" s="162" t="s">
        <v>0</v>
      </c>
      <c r="G82" s="161">
        <v>36799</v>
      </c>
      <c r="H82" s="9" t="s">
        <v>16855</v>
      </c>
      <c r="I82" s="9"/>
      <c r="J82" s="9" t="s">
        <v>0</v>
      </c>
      <c r="K82" s="11" t="s">
        <v>0</v>
      </c>
      <c r="L82" s="11">
        <v>15</v>
      </c>
      <c r="M82" s="9"/>
      <c r="N82" s="21">
        <v>10</v>
      </c>
      <c r="O82" s="21">
        <v>10</v>
      </c>
      <c r="P82" s="2"/>
      <c r="Q82" s="225" t="s">
        <v>4167</v>
      </c>
      <c r="R82" s="222"/>
      <c r="S82" s="2"/>
      <c r="T82" s="21">
        <f t="shared" si="2"/>
        <v>10</v>
      </c>
    </row>
    <row r="83" spans="1:20" x14ac:dyDescent="0.4">
      <c r="A83" s="9" t="s">
        <v>16278</v>
      </c>
      <c r="B83" s="9" t="s">
        <v>16681</v>
      </c>
      <c r="C83" s="180" t="s">
        <v>16758</v>
      </c>
      <c r="D83" s="11" t="s">
        <v>0</v>
      </c>
      <c r="E83" s="35">
        <v>1</v>
      </c>
      <c r="F83" s="162" t="s">
        <v>0</v>
      </c>
      <c r="G83" s="161">
        <v>36646</v>
      </c>
      <c r="H83" s="9" t="s">
        <v>16856</v>
      </c>
      <c r="I83" s="9"/>
      <c r="J83" s="9" t="s">
        <v>0</v>
      </c>
      <c r="K83" s="11" t="s">
        <v>0</v>
      </c>
      <c r="L83" s="11">
        <v>1</v>
      </c>
      <c r="M83" s="9"/>
      <c r="N83" s="21">
        <v>10</v>
      </c>
      <c r="O83" s="21">
        <v>10</v>
      </c>
      <c r="P83" s="2"/>
      <c r="Q83" s="225" t="s">
        <v>4170</v>
      </c>
      <c r="R83" s="222"/>
      <c r="S83" s="2"/>
      <c r="T83" s="21">
        <f t="shared" si="2"/>
        <v>0</v>
      </c>
    </row>
    <row r="84" spans="1:20" hidden="1" x14ac:dyDescent="0.4">
      <c r="A84" s="9" t="s">
        <v>16278</v>
      </c>
      <c r="B84" s="9" t="s">
        <v>16681</v>
      </c>
      <c r="C84" s="180" t="s">
        <v>16759</v>
      </c>
      <c r="D84" s="11" t="s">
        <v>0</v>
      </c>
      <c r="E84" s="35">
        <v>1</v>
      </c>
      <c r="F84" s="162" t="s">
        <v>0</v>
      </c>
      <c r="G84" s="161">
        <v>36646</v>
      </c>
      <c r="H84" s="9" t="s">
        <v>16857</v>
      </c>
      <c r="I84" s="9"/>
      <c r="J84" s="9" t="s">
        <v>0</v>
      </c>
      <c r="K84" s="11" t="s">
        <v>0</v>
      </c>
      <c r="L84" s="11">
        <v>1</v>
      </c>
      <c r="M84" s="9"/>
      <c r="N84" s="21">
        <v>10</v>
      </c>
      <c r="O84" s="21">
        <v>10</v>
      </c>
      <c r="P84" s="2"/>
      <c r="Q84" s="225" t="s">
        <v>8525</v>
      </c>
      <c r="R84" s="222"/>
      <c r="S84" s="2"/>
      <c r="T84" s="21">
        <f t="shared" si="2"/>
        <v>0</v>
      </c>
    </row>
    <row r="85" spans="1:20" hidden="1" x14ac:dyDescent="0.4">
      <c r="A85" s="9" t="s">
        <v>16278</v>
      </c>
      <c r="B85" s="9" t="s">
        <v>16681</v>
      </c>
      <c r="C85" s="180" t="s">
        <v>16760</v>
      </c>
      <c r="D85" s="11" t="s">
        <v>0</v>
      </c>
      <c r="E85" s="35">
        <v>1</v>
      </c>
      <c r="F85" s="162" t="s">
        <v>0</v>
      </c>
      <c r="G85" s="161">
        <v>36646</v>
      </c>
      <c r="H85" s="9" t="s">
        <v>16858</v>
      </c>
      <c r="I85" s="9"/>
      <c r="J85" s="9" t="s">
        <v>0</v>
      </c>
      <c r="K85" s="11" t="s">
        <v>0</v>
      </c>
      <c r="L85" s="11">
        <v>1</v>
      </c>
      <c r="M85" s="9"/>
      <c r="N85" s="21">
        <v>10</v>
      </c>
      <c r="O85" s="21">
        <v>10</v>
      </c>
      <c r="P85" s="2"/>
      <c r="Q85" s="225" t="s">
        <v>8525</v>
      </c>
      <c r="R85" s="222"/>
      <c r="S85" s="2"/>
      <c r="T85" s="21">
        <f t="shared" si="2"/>
        <v>0</v>
      </c>
    </row>
    <row r="86" spans="1:20" hidden="1" x14ac:dyDescent="0.4">
      <c r="A86" s="9" t="s">
        <v>16278</v>
      </c>
      <c r="B86" s="9" t="s">
        <v>16681</v>
      </c>
      <c r="C86" s="180" t="s">
        <v>16761</v>
      </c>
      <c r="D86" s="11" t="s">
        <v>0</v>
      </c>
      <c r="E86" s="35">
        <v>1</v>
      </c>
      <c r="F86" s="162" t="s">
        <v>0</v>
      </c>
      <c r="G86" s="161">
        <v>36646</v>
      </c>
      <c r="H86" s="9" t="s">
        <v>16859</v>
      </c>
      <c r="I86" s="9"/>
      <c r="J86" s="9" t="s">
        <v>0</v>
      </c>
      <c r="K86" s="11" t="s">
        <v>0</v>
      </c>
      <c r="L86" s="11">
        <v>1</v>
      </c>
      <c r="M86" s="9"/>
      <c r="N86" s="21">
        <v>10</v>
      </c>
      <c r="O86" s="21">
        <v>10</v>
      </c>
      <c r="P86" s="2"/>
      <c r="Q86" s="225" t="s">
        <v>8525</v>
      </c>
      <c r="R86" s="222"/>
      <c r="S86" s="2"/>
      <c r="T86" s="21">
        <f t="shared" si="2"/>
        <v>0</v>
      </c>
    </row>
    <row r="87" spans="1:20" hidden="1" x14ac:dyDescent="0.4">
      <c r="A87" s="9" t="s">
        <v>16278</v>
      </c>
      <c r="B87" s="9" t="s">
        <v>16681</v>
      </c>
      <c r="C87" s="180" t="s">
        <v>16762</v>
      </c>
      <c r="D87" s="11" t="s">
        <v>0</v>
      </c>
      <c r="E87" s="35">
        <v>1</v>
      </c>
      <c r="F87" s="162" t="s">
        <v>0</v>
      </c>
      <c r="G87" s="161">
        <v>36646</v>
      </c>
      <c r="H87" s="9" t="s">
        <v>16860</v>
      </c>
      <c r="I87" s="9"/>
      <c r="J87" s="9" t="s">
        <v>0</v>
      </c>
      <c r="K87" s="11" t="s">
        <v>0</v>
      </c>
      <c r="L87" s="11">
        <v>1</v>
      </c>
      <c r="M87" s="9"/>
      <c r="N87" s="21">
        <v>10</v>
      </c>
      <c r="O87" s="21">
        <v>10</v>
      </c>
      <c r="P87" s="2"/>
      <c r="Q87" s="225" t="s">
        <v>8525</v>
      </c>
      <c r="R87" s="222"/>
      <c r="S87" s="2"/>
      <c r="T87" s="21">
        <f t="shared" si="2"/>
        <v>0</v>
      </c>
    </row>
    <row r="88" spans="1:20" hidden="1" x14ac:dyDescent="0.4">
      <c r="A88" s="9" t="s">
        <v>16278</v>
      </c>
      <c r="B88" s="9" t="s">
        <v>16681</v>
      </c>
      <c r="C88" s="180" t="s">
        <v>16763</v>
      </c>
      <c r="D88" s="11" t="s">
        <v>0</v>
      </c>
      <c r="E88" s="35">
        <v>1</v>
      </c>
      <c r="F88" s="162" t="s">
        <v>0</v>
      </c>
      <c r="G88" s="161">
        <v>36646</v>
      </c>
      <c r="H88" s="9" t="s">
        <v>16861</v>
      </c>
      <c r="I88" s="9"/>
      <c r="J88" s="9" t="s">
        <v>0</v>
      </c>
      <c r="K88" s="11" t="s">
        <v>0</v>
      </c>
      <c r="L88" s="11">
        <v>1</v>
      </c>
      <c r="M88" s="9"/>
      <c r="N88" s="21">
        <v>10</v>
      </c>
      <c r="O88" s="21">
        <v>10</v>
      </c>
      <c r="P88" s="2"/>
      <c r="Q88" s="225" t="s">
        <v>4167</v>
      </c>
      <c r="R88" s="222"/>
      <c r="S88" s="2"/>
      <c r="T88" s="21">
        <f t="shared" si="2"/>
        <v>10</v>
      </c>
    </row>
    <row r="89" spans="1:20" hidden="1" x14ac:dyDescent="0.4">
      <c r="A89" s="9" t="s">
        <v>16278</v>
      </c>
      <c r="B89" s="9" t="s">
        <v>16681</v>
      </c>
      <c r="C89" s="180" t="s">
        <v>16764</v>
      </c>
      <c r="D89" s="11" t="s">
        <v>0</v>
      </c>
      <c r="E89" s="35">
        <v>1</v>
      </c>
      <c r="F89" s="162" t="s">
        <v>0</v>
      </c>
      <c r="G89" s="161">
        <v>36646</v>
      </c>
      <c r="H89" s="9" t="s">
        <v>16862</v>
      </c>
      <c r="I89" s="9"/>
      <c r="J89" s="9" t="s">
        <v>0</v>
      </c>
      <c r="K89" s="11" t="s">
        <v>0</v>
      </c>
      <c r="L89" s="11">
        <v>1</v>
      </c>
      <c r="M89" s="9"/>
      <c r="N89" s="21">
        <v>10</v>
      </c>
      <c r="O89" s="21">
        <v>10</v>
      </c>
      <c r="P89" s="2"/>
      <c r="Q89" s="225" t="s">
        <v>8525</v>
      </c>
      <c r="R89" s="222"/>
      <c r="S89" s="2"/>
      <c r="T89" s="21">
        <f t="shared" si="2"/>
        <v>0</v>
      </c>
    </row>
    <row r="90" spans="1:20" x14ac:dyDescent="0.4">
      <c r="A90" s="9" t="s">
        <v>16278</v>
      </c>
      <c r="B90" s="9" t="s">
        <v>16681</v>
      </c>
      <c r="C90" s="180" t="s">
        <v>16765</v>
      </c>
      <c r="D90" s="11" t="s">
        <v>0</v>
      </c>
      <c r="E90" s="35">
        <v>1</v>
      </c>
      <c r="F90" s="162" t="s">
        <v>0</v>
      </c>
      <c r="G90" s="161">
        <v>36646</v>
      </c>
      <c r="H90" s="9" t="s">
        <v>16863</v>
      </c>
      <c r="I90" s="9"/>
      <c r="J90" s="9" t="s">
        <v>0</v>
      </c>
      <c r="K90" s="11" t="s">
        <v>0</v>
      </c>
      <c r="L90" s="11">
        <v>1</v>
      </c>
      <c r="M90" s="9"/>
      <c r="N90" s="21">
        <v>10</v>
      </c>
      <c r="O90" s="21">
        <v>10</v>
      </c>
      <c r="P90" s="2"/>
      <c r="Q90" s="225" t="s">
        <v>4170</v>
      </c>
      <c r="R90" s="222"/>
      <c r="S90" s="2"/>
      <c r="T90" s="21">
        <f t="shared" si="2"/>
        <v>0</v>
      </c>
    </row>
    <row r="91" spans="1:20" x14ac:dyDescent="0.4">
      <c r="A91" s="9" t="s">
        <v>16278</v>
      </c>
      <c r="B91" s="9" t="s">
        <v>16681</v>
      </c>
      <c r="C91" s="180" t="s">
        <v>16766</v>
      </c>
      <c r="D91" s="11" t="s">
        <v>0</v>
      </c>
      <c r="E91" s="35">
        <v>1</v>
      </c>
      <c r="F91" s="162" t="s">
        <v>0</v>
      </c>
      <c r="G91" s="161">
        <v>36646</v>
      </c>
      <c r="H91" s="9" t="s">
        <v>16864</v>
      </c>
      <c r="I91" s="9"/>
      <c r="J91" s="9" t="s">
        <v>0</v>
      </c>
      <c r="K91" s="11" t="s">
        <v>0</v>
      </c>
      <c r="L91" s="11">
        <v>1</v>
      </c>
      <c r="M91" s="9"/>
      <c r="N91" s="21">
        <v>10</v>
      </c>
      <c r="O91" s="21">
        <v>10</v>
      </c>
      <c r="P91" s="2"/>
      <c r="Q91" s="225" t="s">
        <v>4170</v>
      </c>
      <c r="R91" s="222"/>
      <c r="S91" s="2"/>
      <c r="T91" s="21">
        <f t="shared" si="2"/>
        <v>0</v>
      </c>
    </row>
    <row r="92" spans="1:20" hidden="1" x14ac:dyDescent="0.4">
      <c r="A92" s="9" t="s">
        <v>16278</v>
      </c>
      <c r="B92" s="9" t="s">
        <v>16681</v>
      </c>
      <c r="C92" s="180" t="s">
        <v>16767</v>
      </c>
      <c r="D92" s="11" t="s">
        <v>0</v>
      </c>
      <c r="E92" s="35">
        <v>1</v>
      </c>
      <c r="F92" s="162" t="s">
        <v>0</v>
      </c>
      <c r="G92" s="161">
        <v>36646</v>
      </c>
      <c r="H92" s="9" t="s">
        <v>16865</v>
      </c>
      <c r="I92" s="9"/>
      <c r="J92" s="9" t="s">
        <v>0</v>
      </c>
      <c r="K92" s="11" t="s">
        <v>0</v>
      </c>
      <c r="L92" s="11">
        <v>1</v>
      </c>
      <c r="M92" s="9"/>
      <c r="N92" s="21">
        <v>10</v>
      </c>
      <c r="O92" s="21">
        <v>10</v>
      </c>
      <c r="P92" s="2"/>
      <c r="Q92" s="225" t="s">
        <v>8525</v>
      </c>
      <c r="R92" s="222"/>
      <c r="S92" s="2"/>
      <c r="T92" s="21">
        <f t="shared" si="2"/>
        <v>0</v>
      </c>
    </row>
    <row r="93" spans="1:20" x14ac:dyDescent="0.4">
      <c r="A93" s="9" t="s">
        <v>16278</v>
      </c>
      <c r="B93" s="9" t="s">
        <v>16681</v>
      </c>
      <c r="C93" s="180" t="s">
        <v>16768</v>
      </c>
      <c r="D93" s="11" t="s">
        <v>0</v>
      </c>
      <c r="E93" s="35">
        <v>1</v>
      </c>
      <c r="F93" s="162" t="s">
        <v>0</v>
      </c>
      <c r="G93" s="161">
        <v>36646</v>
      </c>
      <c r="H93" s="9" t="s">
        <v>16866</v>
      </c>
      <c r="I93" s="9"/>
      <c r="J93" s="9" t="s">
        <v>0</v>
      </c>
      <c r="K93" s="11" t="s">
        <v>0</v>
      </c>
      <c r="L93" s="11">
        <v>1</v>
      </c>
      <c r="M93" s="9"/>
      <c r="N93" s="21">
        <v>6</v>
      </c>
      <c r="O93" s="21">
        <v>6</v>
      </c>
      <c r="P93" s="2"/>
      <c r="Q93" s="225" t="s">
        <v>4170</v>
      </c>
      <c r="R93" s="222"/>
      <c r="S93" s="2"/>
      <c r="T93" s="21">
        <f t="shared" si="2"/>
        <v>0</v>
      </c>
    </row>
    <row r="94" spans="1:20" hidden="1" x14ac:dyDescent="0.4">
      <c r="A94" s="9" t="s">
        <v>16278</v>
      </c>
      <c r="B94" s="9" t="s">
        <v>16681</v>
      </c>
      <c r="C94" s="180" t="s">
        <v>16769</v>
      </c>
      <c r="D94" s="11" t="s">
        <v>0</v>
      </c>
      <c r="E94" s="35">
        <v>4</v>
      </c>
      <c r="F94" s="162" t="s">
        <v>0</v>
      </c>
      <c r="G94" s="161">
        <v>36584</v>
      </c>
      <c r="H94" s="9" t="s">
        <v>16867</v>
      </c>
      <c r="I94" s="9"/>
      <c r="J94" s="9" t="s">
        <v>0</v>
      </c>
      <c r="K94" s="11" t="s">
        <v>0</v>
      </c>
      <c r="L94" s="11">
        <v>5</v>
      </c>
      <c r="M94" s="9"/>
      <c r="N94" s="21">
        <v>4</v>
      </c>
      <c r="O94" s="21">
        <v>4</v>
      </c>
      <c r="P94" s="2"/>
      <c r="Q94" s="225" t="s">
        <v>4167</v>
      </c>
      <c r="R94" s="222"/>
      <c r="S94" s="2"/>
      <c r="T94" s="21">
        <f t="shared" si="2"/>
        <v>4</v>
      </c>
    </row>
    <row r="95" spans="1:20" hidden="1" x14ac:dyDescent="0.4">
      <c r="A95" s="9" t="s">
        <v>16278</v>
      </c>
      <c r="B95" s="9" t="s">
        <v>16681</v>
      </c>
      <c r="C95" s="180" t="s">
        <v>16770</v>
      </c>
      <c r="D95" s="11" t="s">
        <v>0</v>
      </c>
      <c r="E95" s="35">
        <v>4</v>
      </c>
      <c r="F95" s="162" t="s">
        <v>0</v>
      </c>
      <c r="G95" s="161">
        <v>36371</v>
      </c>
      <c r="H95" s="9" t="s">
        <v>16868</v>
      </c>
      <c r="I95" s="9"/>
      <c r="J95" s="9" t="s">
        <v>0</v>
      </c>
      <c r="K95" s="11" t="s">
        <v>0</v>
      </c>
      <c r="L95" s="11">
        <v>1</v>
      </c>
      <c r="M95" s="9"/>
      <c r="N95" s="21">
        <v>10</v>
      </c>
      <c r="O95" s="21">
        <v>10</v>
      </c>
      <c r="P95" s="2"/>
      <c r="Q95" s="225" t="s">
        <v>4167</v>
      </c>
      <c r="R95" s="222"/>
      <c r="S95" s="2"/>
      <c r="T95" s="21">
        <f t="shared" si="2"/>
        <v>10</v>
      </c>
    </row>
    <row r="96" spans="1:20" hidden="1" x14ac:dyDescent="0.4">
      <c r="A96" s="9" t="s">
        <v>16278</v>
      </c>
      <c r="B96" s="9" t="s">
        <v>16681</v>
      </c>
      <c r="C96" s="180" t="s">
        <v>16771</v>
      </c>
      <c r="D96" s="11" t="s">
        <v>0</v>
      </c>
      <c r="E96" s="35">
        <v>4</v>
      </c>
      <c r="F96" s="162" t="s">
        <v>0</v>
      </c>
      <c r="G96" s="161">
        <v>36371</v>
      </c>
      <c r="H96" s="9" t="s">
        <v>16869</v>
      </c>
      <c r="I96" s="9"/>
      <c r="J96" s="9" t="s">
        <v>0</v>
      </c>
      <c r="K96" s="11" t="s">
        <v>0</v>
      </c>
      <c r="L96" s="11">
        <v>1</v>
      </c>
      <c r="M96" s="9"/>
      <c r="N96" s="21">
        <v>10</v>
      </c>
      <c r="O96" s="21">
        <v>10</v>
      </c>
      <c r="P96" s="2"/>
      <c r="Q96" s="225" t="s">
        <v>4167</v>
      </c>
      <c r="R96" s="222"/>
      <c r="S96" s="2"/>
      <c r="T96" s="21">
        <f t="shared" si="2"/>
        <v>10</v>
      </c>
    </row>
    <row r="97" spans="1:20" hidden="1" x14ac:dyDescent="0.4">
      <c r="A97" s="9" t="s">
        <v>16278</v>
      </c>
      <c r="B97" s="9" t="s">
        <v>16681</v>
      </c>
      <c r="C97" s="180" t="s">
        <v>16772</v>
      </c>
      <c r="D97" s="11" t="s">
        <v>0</v>
      </c>
      <c r="E97" s="35">
        <v>4</v>
      </c>
      <c r="F97" s="162" t="s">
        <v>0</v>
      </c>
      <c r="G97" s="161">
        <v>36371</v>
      </c>
      <c r="H97" s="9" t="s">
        <v>16870</v>
      </c>
      <c r="I97" s="9"/>
      <c r="J97" s="9" t="s">
        <v>0</v>
      </c>
      <c r="K97" s="11" t="s">
        <v>0</v>
      </c>
      <c r="L97" s="11">
        <v>1</v>
      </c>
      <c r="M97" s="9"/>
      <c r="N97" s="21">
        <v>10</v>
      </c>
      <c r="O97" s="21">
        <v>10</v>
      </c>
      <c r="P97" s="2"/>
      <c r="Q97" s="225" t="s">
        <v>4167</v>
      </c>
      <c r="R97" s="222"/>
      <c r="S97" s="2"/>
      <c r="T97" s="21">
        <f t="shared" si="2"/>
        <v>10</v>
      </c>
    </row>
    <row r="98" spans="1:20" hidden="1" x14ac:dyDescent="0.4">
      <c r="A98" s="9" t="s">
        <v>16278</v>
      </c>
      <c r="B98" s="9" t="s">
        <v>16681</v>
      </c>
      <c r="C98" s="180" t="s">
        <v>16773</v>
      </c>
      <c r="D98" s="11" t="s">
        <v>0</v>
      </c>
      <c r="E98" s="35">
        <v>4</v>
      </c>
      <c r="F98" s="162" t="s">
        <v>0</v>
      </c>
      <c r="G98" s="161">
        <v>36371</v>
      </c>
      <c r="H98" s="9" t="s">
        <v>16871</v>
      </c>
      <c r="I98" s="9"/>
      <c r="J98" s="9" t="s">
        <v>0</v>
      </c>
      <c r="K98" s="11" t="s">
        <v>0</v>
      </c>
      <c r="L98" s="11">
        <v>1</v>
      </c>
      <c r="M98" s="9"/>
      <c r="N98" s="21">
        <v>10</v>
      </c>
      <c r="O98" s="21">
        <v>10</v>
      </c>
      <c r="P98" s="2"/>
      <c r="Q98" s="225" t="s">
        <v>4167</v>
      </c>
      <c r="R98" s="222"/>
      <c r="S98" s="2"/>
      <c r="T98" s="21">
        <f t="shared" si="2"/>
        <v>10</v>
      </c>
    </row>
    <row r="99" spans="1:20" hidden="1" x14ac:dyDescent="0.4">
      <c r="A99" s="9" t="s">
        <v>16278</v>
      </c>
      <c r="B99" s="9" t="s">
        <v>16681</v>
      </c>
      <c r="C99" s="180" t="s">
        <v>16774</v>
      </c>
      <c r="D99" s="11" t="s">
        <v>0</v>
      </c>
      <c r="E99" s="35">
        <v>1</v>
      </c>
      <c r="F99" s="162" t="s">
        <v>0</v>
      </c>
      <c r="G99" s="161">
        <v>36463</v>
      </c>
      <c r="H99" s="9" t="s">
        <v>16872</v>
      </c>
      <c r="I99" s="9"/>
      <c r="J99" s="9" t="s">
        <v>0</v>
      </c>
      <c r="K99" s="11" t="s">
        <v>0</v>
      </c>
      <c r="L99" s="11">
        <v>1</v>
      </c>
      <c r="M99" s="9"/>
      <c r="N99" s="21">
        <v>10</v>
      </c>
      <c r="O99" s="21">
        <v>10</v>
      </c>
      <c r="P99" s="2"/>
      <c r="Q99" s="225" t="s">
        <v>4167</v>
      </c>
      <c r="R99" s="222"/>
      <c r="S99" s="2"/>
      <c r="T99" s="21">
        <f t="shared" si="2"/>
        <v>10</v>
      </c>
    </row>
    <row r="100" spans="1:20" hidden="1" x14ac:dyDescent="0.4">
      <c r="A100" s="9" t="s">
        <v>16278</v>
      </c>
      <c r="B100" s="9" t="s">
        <v>16681</v>
      </c>
      <c r="C100" s="180" t="s">
        <v>16775</v>
      </c>
      <c r="D100" s="11" t="s">
        <v>0</v>
      </c>
      <c r="E100" s="35">
        <v>1</v>
      </c>
      <c r="F100" s="162" t="s">
        <v>0</v>
      </c>
      <c r="G100" s="161">
        <v>36463</v>
      </c>
      <c r="H100" s="9" t="s">
        <v>16873</v>
      </c>
      <c r="I100" s="9"/>
      <c r="J100" s="9" t="s">
        <v>0</v>
      </c>
      <c r="K100" s="11" t="s">
        <v>0</v>
      </c>
      <c r="L100" s="11">
        <v>1</v>
      </c>
      <c r="M100" s="9"/>
      <c r="N100" s="21">
        <v>10</v>
      </c>
      <c r="O100" s="21">
        <v>10</v>
      </c>
      <c r="P100" s="2"/>
      <c r="Q100" s="225" t="s">
        <v>4167</v>
      </c>
      <c r="R100" s="222"/>
      <c r="S100" s="2"/>
      <c r="T100" s="21">
        <f t="shared" si="2"/>
        <v>10</v>
      </c>
    </row>
    <row r="101" spans="1:20" hidden="1" x14ac:dyDescent="0.4">
      <c r="A101" s="9" t="s">
        <v>16278</v>
      </c>
      <c r="B101" s="9" t="s">
        <v>16681</v>
      </c>
      <c r="C101" s="180" t="s">
        <v>16776</v>
      </c>
      <c r="D101" s="11" t="s">
        <v>0</v>
      </c>
      <c r="E101" s="35">
        <v>1</v>
      </c>
      <c r="F101" s="162" t="s">
        <v>0</v>
      </c>
      <c r="G101" s="161">
        <v>36463</v>
      </c>
      <c r="H101" s="9" t="s">
        <v>16874</v>
      </c>
      <c r="I101" s="9"/>
      <c r="J101" s="9" t="s">
        <v>0</v>
      </c>
      <c r="K101" s="11" t="s">
        <v>0</v>
      </c>
      <c r="L101" s="11">
        <v>1</v>
      </c>
      <c r="M101" s="9"/>
      <c r="N101" s="21">
        <v>10</v>
      </c>
      <c r="O101" s="21">
        <v>10</v>
      </c>
      <c r="P101" s="2"/>
      <c r="Q101" s="225" t="s">
        <v>4167</v>
      </c>
      <c r="R101" s="222"/>
      <c r="S101" s="2"/>
      <c r="T101" s="21">
        <f t="shared" si="2"/>
        <v>10</v>
      </c>
    </row>
    <row r="102" spans="1:20" hidden="1" x14ac:dyDescent="0.4">
      <c r="A102" s="9" t="s">
        <v>16278</v>
      </c>
      <c r="B102" s="9" t="s">
        <v>16681</v>
      </c>
      <c r="C102" s="180" t="s">
        <v>16777</v>
      </c>
      <c r="D102" s="11" t="s">
        <v>0</v>
      </c>
      <c r="E102" s="35">
        <v>1</v>
      </c>
      <c r="F102" s="162" t="s">
        <v>0</v>
      </c>
      <c r="G102" s="161">
        <v>36463</v>
      </c>
      <c r="H102" s="9" t="s">
        <v>16875</v>
      </c>
      <c r="I102" s="9"/>
      <c r="J102" s="9" t="s">
        <v>0</v>
      </c>
      <c r="K102" s="11" t="s">
        <v>0</v>
      </c>
      <c r="L102" s="11">
        <v>1</v>
      </c>
      <c r="M102" s="9"/>
      <c r="N102" s="21">
        <v>10</v>
      </c>
      <c r="O102" s="21">
        <v>10</v>
      </c>
      <c r="P102" s="2"/>
      <c r="Q102" s="225" t="s">
        <v>4167</v>
      </c>
      <c r="R102" s="222"/>
      <c r="S102" s="2"/>
      <c r="T102" s="21">
        <f t="shared" si="2"/>
        <v>10</v>
      </c>
    </row>
    <row r="103" spans="1:20" hidden="1" x14ac:dyDescent="0.4">
      <c r="A103" s="9" t="s">
        <v>16278</v>
      </c>
      <c r="B103" s="9" t="s">
        <v>16681</v>
      </c>
      <c r="C103" s="180" t="s">
        <v>16778</v>
      </c>
      <c r="D103" s="11" t="s">
        <v>0</v>
      </c>
      <c r="E103" s="35">
        <v>1</v>
      </c>
      <c r="F103" s="162" t="s">
        <v>0</v>
      </c>
      <c r="G103" s="161">
        <v>36463</v>
      </c>
      <c r="H103" s="9" t="s">
        <v>16876</v>
      </c>
      <c r="I103" s="9"/>
      <c r="J103" s="9" t="s">
        <v>0</v>
      </c>
      <c r="K103" s="11" t="s">
        <v>0</v>
      </c>
      <c r="L103" s="11">
        <v>1</v>
      </c>
      <c r="M103" s="9"/>
      <c r="N103" s="21">
        <v>10</v>
      </c>
      <c r="O103" s="21">
        <v>10</v>
      </c>
      <c r="P103" s="2"/>
      <c r="Q103" s="225" t="s">
        <v>4167</v>
      </c>
      <c r="R103" s="222"/>
      <c r="S103" s="2"/>
      <c r="T103" s="21">
        <f t="shared" si="2"/>
        <v>10</v>
      </c>
    </row>
    <row r="104" spans="1:20" hidden="1" x14ac:dyDescent="0.4">
      <c r="A104" s="9" t="s">
        <v>16278</v>
      </c>
      <c r="B104" s="9" t="s">
        <v>16681</v>
      </c>
      <c r="C104" s="180" t="s">
        <v>16779</v>
      </c>
      <c r="D104" s="11" t="s">
        <v>0</v>
      </c>
      <c r="E104" s="35">
        <v>1</v>
      </c>
      <c r="F104" s="162" t="s">
        <v>0</v>
      </c>
      <c r="G104" s="161">
        <v>36463</v>
      </c>
      <c r="H104" s="9" t="s">
        <v>16877</v>
      </c>
      <c r="I104" s="9"/>
      <c r="J104" s="9" t="s">
        <v>0</v>
      </c>
      <c r="K104" s="11" t="s">
        <v>0</v>
      </c>
      <c r="L104" s="11">
        <v>1</v>
      </c>
      <c r="M104" s="9"/>
      <c r="N104" s="21">
        <v>10</v>
      </c>
      <c r="O104" s="21">
        <v>10</v>
      </c>
      <c r="P104" s="2"/>
      <c r="Q104" s="225" t="s">
        <v>4167</v>
      </c>
      <c r="R104" s="222"/>
      <c r="S104" s="2"/>
      <c r="T104" s="21">
        <f t="shared" si="2"/>
        <v>10</v>
      </c>
    </row>
    <row r="105" spans="1:20" hidden="1" x14ac:dyDescent="0.4">
      <c r="A105" s="9" t="s">
        <v>16278</v>
      </c>
      <c r="B105" s="9" t="s">
        <v>16681</v>
      </c>
      <c r="C105" s="180" t="s">
        <v>16780</v>
      </c>
      <c r="D105" s="11" t="s">
        <v>0</v>
      </c>
      <c r="E105" s="35">
        <v>1</v>
      </c>
      <c r="F105" s="162" t="s">
        <v>0</v>
      </c>
      <c r="G105" s="161">
        <v>36463</v>
      </c>
      <c r="H105" s="9" t="s">
        <v>16878</v>
      </c>
      <c r="I105" s="9"/>
      <c r="J105" s="9" t="s">
        <v>0</v>
      </c>
      <c r="K105" s="11" t="s">
        <v>0</v>
      </c>
      <c r="L105" s="11">
        <v>1</v>
      </c>
      <c r="M105" s="9"/>
      <c r="N105" s="21">
        <v>10</v>
      </c>
      <c r="O105" s="21">
        <v>10</v>
      </c>
      <c r="P105" s="2"/>
      <c r="Q105" s="225" t="s">
        <v>4167</v>
      </c>
      <c r="R105" s="222"/>
      <c r="S105" s="2"/>
      <c r="T105" s="21">
        <f t="shared" si="2"/>
        <v>10</v>
      </c>
    </row>
    <row r="106" spans="1:20" hidden="1" x14ac:dyDescent="0.4">
      <c r="A106" s="9" t="s">
        <v>16278</v>
      </c>
      <c r="B106" s="9" t="s">
        <v>16681</v>
      </c>
      <c r="C106" s="180" t="s">
        <v>16781</v>
      </c>
      <c r="D106" s="11" t="s">
        <v>0</v>
      </c>
      <c r="E106" s="35">
        <v>1</v>
      </c>
      <c r="F106" s="162" t="s">
        <v>0</v>
      </c>
      <c r="G106" s="161">
        <v>36463</v>
      </c>
      <c r="H106" s="9" t="s">
        <v>16879</v>
      </c>
      <c r="I106" s="9"/>
      <c r="J106" s="9" t="s">
        <v>0</v>
      </c>
      <c r="K106" s="11" t="s">
        <v>0</v>
      </c>
      <c r="L106" s="11">
        <v>1</v>
      </c>
      <c r="M106" s="9"/>
      <c r="N106" s="21">
        <v>10</v>
      </c>
      <c r="O106" s="21">
        <v>10</v>
      </c>
      <c r="P106" s="2"/>
      <c r="Q106" s="225" t="s">
        <v>4167</v>
      </c>
      <c r="R106" s="222"/>
      <c r="S106" s="2"/>
      <c r="T106" s="21">
        <f t="shared" si="2"/>
        <v>10</v>
      </c>
    </row>
    <row r="107" spans="1:20" hidden="1" x14ac:dyDescent="0.4">
      <c r="A107" s="9" t="s">
        <v>16278</v>
      </c>
      <c r="B107" s="9" t="s">
        <v>16681</v>
      </c>
      <c r="C107" s="180" t="s">
        <v>16782</v>
      </c>
      <c r="D107" s="11" t="s">
        <v>0</v>
      </c>
      <c r="E107" s="35">
        <v>4</v>
      </c>
      <c r="F107" s="162" t="s">
        <v>0</v>
      </c>
      <c r="G107" s="161">
        <v>36098</v>
      </c>
      <c r="H107" s="9" t="s">
        <v>16880</v>
      </c>
      <c r="I107" s="9"/>
      <c r="J107" s="9" t="s">
        <v>0</v>
      </c>
      <c r="K107" s="11" t="s">
        <v>0</v>
      </c>
      <c r="L107" s="11">
        <v>5</v>
      </c>
      <c r="M107" s="9"/>
      <c r="N107" s="21">
        <v>10</v>
      </c>
      <c r="O107" s="21">
        <v>10</v>
      </c>
      <c r="P107" s="2"/>
      <c r="Q107" s="225" t="s">
        <v>4167</v>
      </c>
      <c r="R107" s="222"/>
      <c r="S107" s="2"/>
      <c r="T107" s="21">
        <f t="shared" si="2"/>
        <v>10</v>
      </c>
    </row>
    <row r="108" spans="1:20" hidden="1" x14ac:dyDescent="0.4">
      <c r="A108" s="9" t="s">
        <v>16278</v>
      </c>
      <c r="B108" s="9" t="s">
        <v>16681</v>
      </c>
      <c r="C108" s="180" t="s">
        <v>16783</v>
      </c>
      <c r="D108" s="11" t="s">
        <v>0</v>
      </c>
      <c r="E108" s="35">
        <v>4</v>
      </c>
      <c r="F108" s="162" t="s">
        <v>0</v>
      </c>
      <c r="G108" s="161">
        <v>36098</v>
      </c>
      <c r="H108" s="9" t="s">
        <v>16880</v>
      </c>
      <c r="I108" s="9"/>
      <c r="J108" s="9" t="s">
        <v>0</v>
      </c>
      <c r="K108" s="11" t="s">
        <v>0</v>
      </c>
      <c r="L108" s="11">
        <v>5</v>
      </c>
      <c r="M108" s="9"/>
      <c r="N108" s="21">
        <v>10</v>
      </c>
      <c r="O108" s="21">
        <v>10</v>
      </c>
      <c r="P108" s="2"/>
      <c r="Q108" s="225" t="s">
        <v>4167</v>
      </c>
      <c r="R108" s="222"/>
      <c r="S108" s="2"/>
      <c r="T108" s="21">
        <f t="shared" si="2"/>
        <v>10</v>
      </c>
    </row>
    <row r="109" spans="1:20" hidden="1" x14ac:dyDescent="0.4">
      <c r="A109" s="9" t="s">
        <v>16278</v>
      </c>
      <c r="B109" s="9" t="s">
        <v>16681</v>
      </c>
      <c r="C109" s="180" t="s">
        <v>16784</v>
      </c>
      <c r="D109" s="11" t="s">
        <v>0</v>
      </c>
      <c r="E109" s="35">
        <v>4</v>
      </c>
      <c r="F109" s="162" t="s">
        <v>0</v>
      </c>
      <c r="G109" s="161">
        <v>36191</v>
      </c>
      <c r="H109" s="9" t="s">
        <v>16881</v>
      </c>
      <c r="I109" s="9"/>
      <c r="J109" s="9" t="s">
        <v>0</v>
      </c>
      <c r="K109" s="11" t="s">
        <v>0</v>
      </c>
      <c r="L109" s="11">
        <v>5</v>
      </c>
      <c r="M109" s="9"/>
      <c r="N109" s="21">
        <v>10</v>
      </c>
      <c r="O109" s="21">
        <v>10</v>
      </c>
      <c r="P109" s="2"/>
      <c r="Q109" s="225" t="s">
        <v>4167</v>
      </c>
      <c r="R109" s="222"/>
      <c r="S109" s="2"/>
      <c r="T109" s="21">
        <f t="shared" si="2"/>
        <v>10</v>
      </c>
    </row>
    <row r="110" spans="1:20" hidden="1" x14ac:dyDescent="0.4">
      <c r="A110" s="9" t="s">
        <v>16278</v>
      </c>
      <c r="B110" s="9" t="s">
        <v>16681</v>
      </c>
      <c r="C110" s="180" t="s">
        <v>16785</v>
      </c>
      <c r="D110" s="11" t="s">
        <v>0</v>
      </c>
      <c r="E110" s="35">
        <v>4</v>
      </c>
      <c r="F110" s="162" t="s">
        <v>0</v>
      </c>
      <c r="G110" s="161">
        <v>36191</v>
      </c>
      <c r="H110" s="9" t="s">
        <v>16882</v>
      </c>
      <c r="I110" s="9"/>
      <c r="J110" s="9" t="s">
        <v>0</v>
      </c>
      <c r="K110" s="11" t="s">
        <v>0</v>
      </c>
      <c r="L110" s="11">
        <v>5</v>
      </c>
      <c r="M110" s="9"/>
      <c r="N110" s="21">
        <v>10</v>
      </c>
      <c r="O110" s="21">
        <v>10</v>
      </c>
      <c r="P110" s="2"/>
      <c r="Q110" s="225" t="s">
        <v>4167</v>
      </c>
      <c r="R110" s="222"/>
      <c r="S110" s="2"/>
      <c r="T110" s="21">
        <f t="shared" si="2"/>
        <v>10</v>
      </c>
    </row>
    <row r="111" spans="1:20" hidden="1" x14ac:dyDescent="0.4">
      <c r="A111" s="9" t="s">
        <v>16278</v>
      </c>
      <c r="B111" s="9" t="s">
        <v>16681</v>
      </c>
      <c r="C111" s="180" t="s">
        <v>16786</v>
      </c>
      <c r="D111" s="11" t="s">
        <v>0</v>
      </c>
      <c r="E111" s="35">
        <v>4</v>
      </c>
      <c r="F111" s="162" t="s">
        <v>0</v>
      </c>
      <c r="G111" s="161">
        <v>36191</v>
      </c>
      <c r="H111" s="9" t="s">
        <v>16883</v>
      </c>
      <c r="I111" s="9"/>
      <c r="J111" s="9" t="s">
        <v>0</v>
      </c>
      <c r="K111" s="11" t="s">
        <v>0</v>
      </c>
      <c r="L111" s="11">
        <v>5</v>
      </c>
      <c r="M111" s="9"/>
      <c r="N111" s="21">
        <v>10</v>
      </c>
      <c r="O111" s="21">
        <v>10</v>
      </c>
      <c r="P111" s="2"/>
      <c r="Q111" s="225" t="s">
        <v>4167</v>
      </c>
      <c r="R111" s="222"/>
      <c r="S111" s="2"/>
      <c r="T111" s="21">
        <f t="shared" si="2"/>
        <v>10</v>
      </c>
    </row>
    <row r="112" spans="1:20" hidden="1" x14ac:dyDescent="0.4">
      <c r="A112" s="9" t="s">
        <v>16278</v>
      </c>
      <c r="B112" s="9" t="s">
        <v>16681</v>
      </c>
      <c r="C112" s="180" t="s">
        <v>16787</v>
      </c>
      <c r="D112" s="11" t="s">
        <v>0</v>
      </c>
      <c r="E112" s="35">
        <v>4</v>
      </c>
      <c r="F112" s="162" t="s">
        <v>0</v>
      </c>
      <c r="G112" s="161">
        <v>36191</v>
      </c>
      <c r="H112" s="9" t="s">
        <v>16884</v>
      </c>
      <c r="I112" s="9"/>
      <c r="J112" s="9" t="s">
        <v>0</v>
      </c>
      <c r="K112" s="11" t="s">
        <v>0</v>
      </c>
      <c r="L112" s="11">
        <v>5</v>
      </c>
      <c r="M112" s="9"/>
      <c r="N112" s="21">
        <v>10</v>
      </c>
      <c r="O112" s="21">
        <v>10</v>
      </c>
      <c r="P112" s="2"/>
      <c r="Q112" s="225" t="s">
        <v>4167</v>
      </c>
      <c r="R112" s="222"/>
      <c r="S112" s="2"/>
      <c r="T112" s="21">
        <f t="shared" si="2"/>
        <v>10</v>
      </c>
    </row>
    <row r="113" spans="1:20" hidden="1" x14ac:dyDescent="0.4">
      <c r="A113" s="9" t="s">
        <v>16278</v>
      </c>
      <c r="B113" s="9" t="s">
        <v>16681</v>
      </c>
      <c r="C113" s="180" t="s">
        <v>16788</v>
      </c>
      <c r="D113" s="11" t="s">
        <v>0</v>
      </c>
      <c r="E113" s="35">
        <v>1</v>
      </c>
      <c r="F113" s="162" t="s">
        <v>0</v>
      </c>
      <c r="G113" s="161">
        <v>36280</v>
      </c>
      <c r="H113" s="9" t="s">
        <v>16855</v>
      </c>
      <c r="I113" s="9"/>
      <c r="J113" s="9" t="s">
        <v>0</v>
      </c>
      <c r="K113" s="11" t="s">
        <v>0</v>
      </c>
      <c r="L113" s="11">
        <v>1</v>
      </c>
      <c r="M113" s="9"/>
      <c r="N113" s="21">
        <v>1</v>
      </c>
      <c r="O113" s="21">
        <v>1</v>
      </c>
      <c r="P113" s="2"/>
      <c r="Q113" s="225" t="s">
        <v>4167</v>
      </c>
      <c r="R113" s="222"/>
      <c r="S113" s="2"/>
      <c r="T113" s="21">
        <f t="shared" ref="T113:T120" si="3">IF(Q113="Nuova",IF(N113="p.a.r.",300,N113),IF(Q113="Usata",IF(O113="p.a.r.",300,N113),0))</f>
        <v>1</v>
      </c>
    </row>
    <row r="114" spans="1:20" hidden="1" x14ac:dyDescent="0.4">
      <c r="A114" s="9" t="s">
        <v>16278</v>
      </c>
      <c r="B114" s="9" t="s">
        <v>16681</v>
      </c>
      <c r="C114" s="180" t="s">
        <v>16789</v>
      </c>
      <c r="D114" s="11" t="s">
        <v>0</v>
      </c>
      <c r="E114" s="35">
        <v>1</v>
      </c>
      <c r="F114" s="162" t="s">
        <v>0</v>
      </c>
      <c r="G114" s="161">
        <v>36280</v>
      </c>
      <c r="H114" s="9" t="s">
        <v>16885</v>
      </c>
      <c r="I114" s="9"/>
      <c r="J114" s="9" t="s">
        <v>0</v>
      </c>
      <c r="K114" s="11" t="s">
        <v>0</v>
      </c>
      <c r="L114" s="11">
        <v>1</v>
      </c>
      <c r="M114" s="9"/>
      <c r="N114" s="21">
        <v>3</v>
      </c>
      <c r="O114" s="21">
        <v>3</v>
      </c>
      <c r="P114" s="2"/>
      <c r="Q114" s="225" t="s">
        <v>4167</v>
      </c>
      <c r="R114" s="222"/>
      <c r="S114" s="2"/>
      <c r="T114" s="21">
        <f t="shared" si="3"/>
        <v>3</v>
      </c>
    </row>
    <row r="115" spans="1:20" hidden="1" x14ac:dyDescent="0.4">
      <c r="A115" s="9" t="s">
        <v>16278</v>
      </c>
      <c r="B115" s="9" t="s">
        <v>16681</v>
      </c>
      <c r="C115" s="180" t="s">
        <v>16790</v>
      </c>
      <c r="D115" s="11" t="s">
        <v>0</v>
      </c>
      <c r="E115" s="35">
        <v>1</v>
      </c>
      <c r="F115" s="162" t="s">
        <v>0</v>
      </c>
      <c r="G115" s="161">
        <v>36280</v>
      </c>
      <c r="H115" s="9" t="s">
        <v>16886</v>
      </c>
      <c r="I115" s="9"/>
      <c r="J115" s="9" t="s">
        <v>0</v>
      </c>
      <c r="K115" s="11" t="s">
        <v>0</v>
      </c>
      <c r="L115" s="11">
        <v>1</v>
      </c>
      <c r="M115" s="9"/>
      <c r="N115" s="21">
        <v>3</v>
      </c>
      <c r="O115" s="21">
        <v>3</v>
      </c>
      <c r="P115" s="2"/>
      <c r="Q115" s="225" t="s">
        <v>4167</v>
      </c>
      <c r="R115" s="222"/>
      <c r="S115" s="2"/>
      <c r="T115" s="21">
        <f t="shared" si="3"/>
        <v>3</v>
      </c>
    </row>
    <row r="116" spans="1:20" hidden="1" x14ac:dyDescent="0.4">
      <c r="A116" s="9" t="s">
        <v>16278</v>
      </c>
      <c r="B116" s="9" t="s">
        <v>16681</v>
      </c>
      <c r="C116" s="180" t="s">
        <v>16791</v>
      </c>
      <c r="D116" s="11" t="s">
        <v>0</v>
      </c>
      <c r="E116" s="35">
        <v>1</v>
      </c>
      <c r="F116" s="162" t="s">
        <v>0</v>
      </c>
      <c r="G116" s="161">
        <v>36280</v>
      </c>
      <c r="H116" s="9" t="s">
        <v>16887</v>
      </c>
      <c r="I116" s="9"/>
      <c r="J116" s="9" t="s">
        <v>0</v>
      </c>
      <c r="K116" s="11" t="s">
        <v>0</v>
      </c>
      <c r="L116" s="11">
        <v>1</v>
      </c>
      <c r="M116" s="9"/>
      <c r="N116" s="21">
        <v>3</v>
      </c>
      <c r="O116" s="21">
        <v>3</v>
      </c>
      <c r="P116" s="2"/>
      <c r="Q116" s="225" t="s">
        <v>4167</v>
      </c>
      <c r="R116" s="222"/>
      <c r="S116" s="2"/>
      <c r="T116" s="21">
        <f t="shared" si="3"/>
        <v>3</v>
      </c>
    </row>
    <row r="117" spans="1:20" hidden="1" x14ac:dyDescent="0.4">
      <c r="A117" s="9" t="s">
        <v>16278</v>
      </c>
      <c r="B117" s="9" t="s">
        <v>16681</v>
      </c>
      <c r="C117" s="180" t="s">
        <v>16792</v>
      </c>
      <c r="D117" s="11" t="s">
        <v>0</v>
      </c>
      <c r="E117" s="35">
        <v>1</v>
      </c>
      <c r="F117" s="162" t="s">
        <v>0</v>
      </c>
      <c r="G117" s="161">
        <v>36280</v>
      </c>
      <c r="H117" s="9" t="s">
        <v>16888</v>
      </c>
      <c r="I117" s="9"/>
      <c r="J117" s="9" t="s">
        <v>0</v>
      </c>
      <c r="K117" s="11" t="s">
        <v>0</v>
      </c>
      <c r="L117" s="11">
        <v>1</v>
      </c>
      <c r="M117" s="9"/>
      <c r="N117" s="21">
        <v>3</v>
      </c>
      <c r="O117" s="21">
        <v>3</v>
      </c>
      <c r="P117" s="2"/>
      <c r="Q117" s="225" t="s">
        <v>4167</v>
      </c>
      <c r="R117" s="222"/>
      <c r="S117" s="2"/>
      <c r="T117" s="21">
        <f t="shared" si="3"/>
        <v>3</v>
      </c>
    </row>
    <row r="118" spans="1:20" hidden="1" x14ac:dyDescent="0.4">
      <c r="A118" s="9" t="s">
        <v>16278</v>
      </c>
      <c r="B118" s="9" t="s">
        <v>16681</v>
      </c>
      <c r="C118" s="180" t="s">
        <v>16793</v>
      </c>
      <c r="D118" s="11" t="s">
        <v>0</v>
      </c>
      <c r="E118" s="35">
        <v>1</v>
      </c>
      <c r="F118" s="162" t="s">
        <v>0</v>
      </c>
      <c r="G118" s="161">
        <v>36280</v>
      </c>
      <c r="H118" s="9" t="s">
        <v>16889</v>
      </c>
      <c r="I118" s="9"/>
      <c r="J118" s="9" t="s">
        <v>0</v>
      </c>
      <c r="K118" s="11" t="s">
        <v>0</v>
      </c>
      <c r="L118" s="11">
        <v>1</v>
      </c>
      <c r="M118" s="9"/>
      <c r="N118" s="21">
        <v>3</v>
      </c>
      <c r="O118" s="21">
        <v>3</v>
      </c>
      <c r="P118" s="2"/>
      <c r="Q118" s="225" t="s">
        <v>4167</v>
      </c>
      <c r="R118" s="222"/>
      <c r="S118" s="2"/>
      <c r="T118" s="21">
        <f t="shared" si="3"/>
        <v>3</v>
      </c>
    </row>
    <row r="119" spans="1:20" hidden="1" x14ac:dyDescent="0.4">
      <c r="A119" s="9" t="s">
        <v>16278</v>
      </c>
      <c r="B119" s="9" t="s">
        <v>16681</v>
      </c>
      <c r="C119" s="180" t="s">
        <v>16794</v>
      </c>
      <c r="D119" s="11" t="s">
        <v>0</v>
      </c>
      <c r="E119" s="35">
        <v>1</v>
      </c>
      <c r="F119" s="162" t="s">
        <v>0</v>
      </c>
      <c r="G119" s="161">
        <v>36280</v>
      </c>
      <c r="H119" s="9" t="s">
        <v>16890</v>
      </c>
      <c r="I119" s="9"/>
      <c r="J119" s="9" t="s">
        <v>0</v>
      </c>
      <c r="K119" s="11" t="s">
        <v>0</v>
      </c>
      <c r="L119" s="11">
        <v>0.5</v>
      </c>
      <c r="M119" s="9"/>
      <c r="N119" s="21">
        <v>4</v>
      </c>
      <c r="O119" s="21">
        <v>4</v>
      </c>
      <c r="P119" s="2"/>
      <c r="Q119" s="225" t="s">
        <v>4167</v>
      </c>
      <c r="R119" s="222"/>
      <c r="S119" s="2"/>
      <c r="T119" s="21">
        <f t="shared" si="3"/>
        <v>4</v>
      </c>
    </row>
    <row r="120" spans="1:20" hidden="1" x14ac:dyDescent="0.4">
      <c r="A120" s="9" t="s">
        <v>16278</v>
      </c>
      <c r="B120" s="9" t="s">
        <v>16681</v>
      </c>
      <c r="C120" s="180" t="s">
        <v>16795</v>
      </c>
      <c r="D120" s="11" t="s">
        <v>0</v>
      </c>
      <c r="E120" s="35">
        <v>1</v>
      </c>
      <c r="F120" s="162" t="s">
        <v>0</v>
      </c>
      <c r="G120" s="161">
        <v>36280</v>
      </c>
      <c r="H120" s="9" t="s">
        <v>16891</v>
      </c>
      <c r="I120" s="9"/>
      <c r="J120" s="9" t="s">
        <v>0</v>
      </c>
      <c r="K120" s="11" t="s">
        <v>0</v>
      </c>
      <c r="L120" s="11">
        <v>0.5</v>
      </c>
      <c r="M120" s="9"/>
      <c r="N120" s="21">
        <v>4</v>
      </c>
      <c r="O120" s="21">
        <v>4</v>
      </c>
      <c r="P120" s="2"/>
      <c r="Q120" s="225" t="s">
        <v>4167</v>
      </c>
      <c r="R120" s="222"/>
      <c r="S120" s="2"/>
      <c r="T120" s="21">
        <f t="shared" si="3"/>
        <v>4</v>
      </c>
    </row>
  </sheetData>
  <protectedRanges>
    <protectedRange sqref="Q1:R120" name="Collezione"/>
    <protectedRange sqref="A1:T1" name="Intervallo2"/>
  </protectedRanges>
  <autoFilter ref="A1:T120" xr:uid="{27428804-4C0C-45BE-806B-DD063F52C634}">
    <filterColumn colId="16">
      <filters>
        <filter val="Manca"/>
      </filters>
    </filterColumn>
  </autoFilter>
  <phoneticPr fontId="9" type="noConversion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426A970D-8132-4105-B35E-21A351A80565}">
            <xm:f>'Menu tendina'!$A$6</xm:f>
            <x14:dxf>
              <fill>
                <patternFill>
                  <bgColor theme="7" tint="0.39994506668294322"/>
                </patternFill>
              </fill>
            </x14:dxf>
          </x14:cfRule>
          <x14:cfRule type="cellIs" priority="2" operator="equal" id="{2B4576A0-1489-4E1D-9F00-5C272714F3CD}">
            <xm:f>'Menu tendina'!$A$5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" operator="equal" id="{1398A73E-38BC-44F6-AB9A-526F8E78A017}">
            <xm:f>'Menu tendina'!$A$4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4" operator="equal" id="{95A7DAD9-54C5-4595-8DFB-B3B12C8C214B}">
            <xm:f>'Menu tendina'!$A$3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Q2:Q120</xm:sqref>
        </x14:conditionalFormatting>
        <x14:conditionalFormatting xmlns:xm="http://schemas.microsoft.com/office/excel/2006/main">
          <x14:cfRule type="cellIs" priority="5" operator="equal" id="{46D32E01-FFE8-4958-814E-7C1EC2A216CD}">
            <xm:f>'Menu tendina'!$A$2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Q2:Q1048576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8A99588-FBE3-4DDE-84A6-626439FAA6F4}">
          <x14:formula1>
            <xm:f>'Menu tendina'!$A$2:$A$7</xm:f>
          </x14:formula1>
          <xm:sqref>Q1:Q1048576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76F22-A874-4EB0-8C04-CE3F2653FBFA}">
  <dimension ref="A1:D7"/>
  <sheetViews>
    <sheetView zoomScale="80" zoomScaleNormal="80" workbookViewId="0">
      <selection activeCell="N1" sqref="N1"/>
    </sheetView>
  </sheetViews>
  <sheetFormatPr defaultRowHeight="12.5" x14ac:dyDescent="0.25"/>
  <cols>
    <col min="1" max="1" width="12.4140625" style="235" customWidth="1"/>
    <col min="2" max="2" width="20.08203125" style="235" customWidth="1"/>
    <col min="3" max="3" width="14.5" style="235" customWidth="1"/>
    <col min="4" max="16384" width="8.6640625" style="235"/>
  </cols>
  <sheetData>
    <row r="1" spans="1:4" x14ac:dyDescent="0.25">
      <c r="A1" s="10" t="s">
        <v>4046</v>
      </c>
      <c r="B1" s="8" t="s">
        <v>4054</v>
      </c>
      <c r="C1" s="8" t="s">
        <v>6137</v>
      </c>
      <c r="D1" s="8" t="s">
        <v>6139</v>
      </c>
    </row>
    <row r="2" spans="1:4" x14ac:dyDescent="0.25">
      <c r="A2" s="235" t="s">
        <v>4167</v>
      </c>
      <c r="B2" s="235" t="s">
        <v>8531</v>
      </c>
      <c r="C2" s="235" t="s">
        <v>4171</v>
      </c>
      <c r="D2" s="235" t="s">
        <v>4171</v>
      </c>
    </row>
    <row r="3" spans="1:4" x14ac:dyDescent="0.25">
      <c r="A3" s="235" t="s">
        <v>4168</v>
      </c>
      <c r="B3" s="235" t="s">
        <v>8532</v>
      </c>
      <c r="C3" s="235" t="s">
        <v>4172</v>
      </c>
      <c r="D3" s="235" t="s">
        <v>4172</v>
      </c>
    </row>
    <row r="4" spans="1:4" x14ac:dyDescent="0.25">
      <c r="A4" s="235" t="s">
        <v>4169</v>
      </c>
      <c r="B4" s="235" t="s">
        <v>4172</v>
      </c>
      <c r="C4" s="236" t="s">
        <v>8525</v>
      </c>
      <c r="D4" s="235" t="s">
        <v>4067</v>
      </c>
    </row>
    <row r="5" spans="1:4" x14ac:dyDescent="0.25">
      <c r="A5" s="236" t="s">
        <v>4170</v>
      </c>
      <c r="B5" s="235" t="s">
        <v>4067</v>
      </c>
      <c r="C5" s="236"/>
    </row>
    <row r="6" spans="1:4" x14ac:dyDescent="0.25">
      <c r="A6" s="236" t="s">
        <v>8525</v>
      </c>
      <c r="B6" s="236" t="s">
        <v>4171</v>
      </c>
    </row>
    <row r="7" spans="1:4" x14ac:dyDescent="0.25">
      <c r="A7" s="236" t="s">
        <v>4067</v>
      </c>
    </row>
  </sheetData>
  <conditionalFormatting sqref="A1">
    <cfRule type="cellIs" dxfId="3" priority="1" operator="equal">
      <formula>"Usata"</formula>
    </cfRule>
    <cfRule type="cellIs" dxfId="2" priority="2" operator="equal">
      <formula>"2a Scelta"</formula>
    </cfRule>
    <cfRule type="cellIs" dxfId="1" priority="3" operator="equal">
      <formula>"Manca"</formula>
    </cfRule>
    <cfRule type="cellIs" dxfId="0" priority="4" operator="equal">
      <formula>"Nuova"</formula>
    </cfRule>
  </conditionalFormatting>
  <dataValidations count="1">
    <dataValidation type="list" allowBlank="1" showInputMessage="1" showErrorMessage="1" sqref="A1" xr:uid="{70632992-0FCE-450B-B2D8-C3AFF216E359}">
      <formula1>"Nuova,Usata,2a Scelta,Manca"</formula1>
    </dataValidation>
  </dataValidation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22</vt:i4>
      </vt:variant>
    </vt:vector>
  </HeadingPairs>
  <TitlesOfParts>
    <vt:vector size="22" baseType="lpstr">
      <vt:lpstr>CRUSCOTTO</vt:lpstr>
      <vt:lpstr>1. Precursorie</vt:lpstr>
      <vt:lpstr>2. Private</vt:lpstr>
      <vt:lpstr>3. SIP</vt:lpstr>
      <vt:lpstr>4. Telecom lire</vt:lpstr>
      <vt:lpstr>5. Telecom euro</vt:lpstr>
      <vt:lpstr>6. Alto Adige</vt:lpstr>
      <vt:lpstr>7. Basi Militari</vt:lpstr>
      <vt:lpstr>8. Folder</vt:lpstr>
      <vt:lpstr>11. Prototipi</vt:lpstr>
      <vt:lpstr>12. Usi speciali</vt:lpstr>
      <vt:lpstr>13. Internazionali</vt:lpstr>
      <vt:lpstr>14. San Marino</vt:lpstr>
      <vt:lpstr>15. Vaticano</vt:lpstr>
      <vt:lpstr>16. Infostrada</vt:lpstr>
      <vt:lpstr>17. Albacom</vt:lpstr>
      <vt:lpstr>18. Tiscali</vt:lpstr>
      <vt:lpstr>19. ATW</vt:lpstr>
      <vt:lpstr>20. Accesso Web</vt:lpstr>
      <vt:lpstr>21. Adriacom</vt:lpstr>
      <vt:lpstr>25. Arcard TCP</vt:lpstr>
      <vt:lpstr>Menu tendina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 Alberto, IT</dc:creator>
  <cp:lastModifiedBy>Ghislandi, Valerio</cp:lastModifiedBy>
  <dcterms:created xsi:type="dcterms:W3CDTF">2024-09-27T09:21:49Z</dcterms:created>
  <dcterms:modified xsi:type="dcterms:W3CDTF">2026-04-20T17:51:13Z</dcterms:modified>
</cp:coreProperties>
</file>